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DM3PEPF00019ED0\EXCELCNV\0e9e06f2-fe6b-4600-93a9-55a977f6a341\"/>
    </mc:Choice>
  </mc:AlternateContent>
  <xr:revisionPtr revIDLastSave="0" documentId="8_{F8467269-CB1C-44C2-BBAB-DA12351CEDD5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README" sheetId="1" r:id="rId1"/>
    <sheet name="01_Warehouse_Ledger" sheetId="2" r:id="rId2"/>
    <sheet name="02_Warehouse_Locations" sheetId="3" r:id="rId3"/>
    <sheet name="03_Warehouse_Movements" sheetId="4" r:id="rId4"/>
    <sheet name="04_Label_Export" sheetId="5" r:id="rId5"/>
    <sheet name="05_Scan_Lookup" sheetId="6" r:id="rId6"/>
    <sheet name="06_Warehouse_Map" sheetId="7" r:id="rId7"/>
    <sheet name="07_Pallet_Contents" sheetId="8" r:id="rId8"/>
    <sheet name="11 - Inventory Master" sheetId="9" r:id="rId9"/>
    <sheet name="12 - Deployments &amp; Config" sheetId="10" r:id="rId10"/>
    <sheet name="15 - Imaging Progress " sheetId="13" r:id="rId11"/>
    <sheet name="13 - Config_Intake_View" sheetId="11" r:id="rId12"/>
    <sheet name="14 - Config Log" sheetId="12" r:id="rId13"/>
    <sheet name="14A - Config Snapshot" sheetId="25" r:id="rId14"/>
    <sheet name="20_WAVE_1" sheetId="14" r:id="rId15"/>
    <sheet name="21_WAVE_2" sheetId="15" r:id="rId16"/>
    <sheet name="24_ADDONS" sheetId="16" r:id="rId17"/>
    <sheet name="22_PO_CDW" sheetId="17" r:id="rId18"/>
    <sheet name="23_SPARES" sheetId="18" r:id="rId19"/>
    <sheet name="30 - Task List - Gantt Scratch" sheetId="19" r:id="rId20"/>
    <sheet name="40_Dashboard" sheetId="20" r:id="rId21"/>
    <sheet name="50_Checklists" sheetId="21" r:id="rId22"/>
    <sheet name="60_Readiness_Heatmap" sheetId="22" r:id="rId23"/>
    <sheet name="90_Formula_Library" sheetId="23" r:id="rId24"/>
    <sheet name="99_Config" sheetId="24" r:id="rId25"/>
    <sheet name="999 - Geoffs Funhouse" sheetId="26" r:id="rId26"/>
  </sheets>
  <externalReferences>
    <externalReference r:id="rId27"/>
  </externalReferences>
  <definedNames>
    <definedName name="_xlnm._FilterDatabase" localSheetId="11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532" i="10" l="1" a="1"/>
  <c r="CN532" i="10" s="1"/>
  <c r="CN531" i="10" a="1"/>
  <c r="CN531" i="10" s="1"/>
  <c r="CN530" i="10" a="1"/>
  <c r="CN530" i="10" s="1"/>
  <c r="CN529" i="10" a="1"/>
  <c r="CN529" i="10" s="1"/>
  <c r="CN528" i="10" a="1"/>
  <c r="CN528" i="10" s="1"/>
  <c r="CN527" i="10" a="1"/>
  <c r="CN527" i="10" s="1"/>
  <c r="CN526" i="10" a="1"/>
  <c r="CN526" i="10" s="1"/>
  <c r="CN525" i="10" a="1"/>
  <c r="CN525" i="10" s="1"/>
  <c r="CN524" i="10" a="1"/>
  <c r="CN524" i="10" s="1"/>
  <c r="CN523" i="10" a="1"/>
  <c r="CN523" i="10" s="1"/>
  <c r="CN522" i="10" a="1"/>
  <c r="CN522" i="10" s="1"/>
  <c r="CN521" i="10" a="1"/>
  <c r="CN521" i="10" s="1"/>
  <c r="CN520" i="10" a="1"/>
  <c r="CN520" i="10" s="1"/>
  <c r="CN519" i="10" a="1"/>
  <c r="CN519" i="10" s="1"/>
  <c r="CN518" i="10" a="1"/>
  <c r="CN518" i="10" s="1"/>
  <c r="CN517" i="10" a="1"/>
  <c r="CN517" i="10" s="1"/>
  <c r="CN516" i="10" a="1"/>
  <c r="CN516" i="10" s="1"/>
  <c r="CN515" i="10" a="1"/>
  <c r="CN515" i="10" s="1"/>
  <c r="CN514" i="10" a="1"/>
  <c r="CN514" i="10" s="1"/>
  <c r="CN513" i="10" a="1"/>
  <c r="CN513" i="10" s="1"/>
  <c r="CN512" i="10" a="1"/>
  <c r="CN512" i="10" s="1"/>
  <c r="CN511" i="10" a="1"/>
  <c r="CN511" i="10" s="1"/>
  <c r="CN510" i="10" a="1"/>
  <c r="CN510" i="10" s="1"/>
  <c r="CN509" i="10" a="1"/>
  <c r="CN509" i="10" s="1"/>
  <c r="CN508" i="10" a="1"/>
  <c r="CN508" i="10" s="1"/>
  <c r="CN507" i="10" a="1"/>
  <c r="CN507" i="10" s="1"/>
  <c r="CN506" i="10" a="1"/>
  <c r="CN506" i="10" s="1"/>
  <c r="CN505" i="10" a="1"/>
  <c r="CN505" i="10" s="1"/>
  <c r="CN504" i="10" a="1"/>
  <c r="CN504" i="10" s="1"/>
  <c r="CN503" i="10" a="1"/>
  <c r="CN503" i="10" s="1"/>
  <c r="CN502" i="10" a="1"/>
  <c r="CN502" i="10" s="1"/>
  <c r="CN501" i="10" a="1"/>
  <c r="CN501" i="10" s="1"/>
  <c r="CN500" i="10" a="1"/>
  <c r="CN500" i="10" s="1"/>
  <c r="CN499" i="10" a="1"/>
  <c r="CN499" i="10" s="1"/>
  <c r="CN498" i="10" a="1"/>
  <c r="CN498" i="10" s="1"/>
  <c r="CN497" i="10" a="1"/>
  <c r="CN497" i="10" s="1"/>
  <c r="CN496" i="10" a="1"/>
  <c r="CN496" i="10" s="1"/>
  <c r="CN495" i="10" a="1"/>
  <c r="CN495" i="10" s="1"/>
  <c r="CN494" i="10" a="1"/>
  <c r="CN494" i="10" s="1"/>
  <c r="CN493" i="10" a="1"/>
  <c r="CN493" i="10" s="1"/>
  <c r="CN492" i="10" a="1"/>
  <c r="CN492" i="10" s="1"/>
  <c r="CN491" i="10" a="1"/>
  <c r="CN491" i="10" s="1"/>
  <c r="CN490" i="10" a="1"/>
  <c r="CN490" i="10" s="1"/>
  <c r="CN489" i="10" a="1"/>
  <c r="CN489" i="10" s="1"/>
  <c r="CN488" i="10" a="1"/>
  <c r="CN488" i="10" s="1"/>
  <c r="CN487" i="10" a="1"/>
  <c r="CN487" i="10" s="1"/>
  <c r="CN486" i="10" a="1"/>
  <c r="CN486" i="10" s="1"/>
  <c r="CN485" i="10" a="1"/>
  <c r="CN485" i="10" s="1"/>
  <c r="CN484" i="10" a="1"/>
  <c r="CN484" i="10" s="1"/>
  <c r="CN483" i="10" a="1"/>
  <c r="CN483" i="10" s="1"/>
  <c r="CN482" i="10" a="1"/>
  <c r="CN482" i="10" s="1"/>
  <c r="CN481" i="10" a="1"/>
  <c r="CN481" i="10" s="1"/>
  <c r="CN480" i="10" a="1"/>
  <c r="CN480" i="10" s="1"/>
  <c r="CN479" i="10" a="1"/>
  <c r="CN479" i="10" s="1"/>
  <c r="CN478" i="10" a="1"/>
  <c r="CN478" i="10" s="1"/>
  <c r="CN477" i="10" a="1"/>
  <c r="CN477" i="10" s="1"/>
  <c r="CN476" i="10" a="1"/>
  <c r="CN476" i="10" s="1"/>
  <c r="CN475" i="10" a="1"/>
  <c r="CN475" i="10" s="1"/>
  <c r="CN474" i="10" a="1"/>
  <c r="CN474" i="10" s="1"/>
  <c r="CN473" i="10" a="1"/>
  <c r="CN473" i="10" s="1"/>
  <c r="CN472" i="10" a="1"/>
  <c r="CN472" i="10" s="1"/>
  <c r="CN471" i="10" a="1"/>
  <c r="CN471" i="10" s="1"/>
  <c r="CN470" i="10" a="1"/>
  <c r="CN470" i="10" s="1"/>
  <c r="CN469" i="10" a="1"/>
  <c r="CN469" i="10" s="1"/>
  <c r="CN468" i="10" a="1"/>
  <c r="CN468" i="10" s="1"/>
  <c r="CN467" i="10" a="1"/>
  <c r="CN467" i="10" s="1"/>
  <c r="CN466" i="10" a="1"/>
  <c r="CN466" i="10" s="1"/>
  <c r="CN465" i="10" a="1"/>
  <c r="CN465" i="10" s="1"/>
  <c r="CN464" i="10" a="1"/>
  <c r="CN464" i="10" s="1"/>
  <c r="CN463" i="10" a="1"/>
  <c r="CN463" i="10" s="1"/>
  <c r="CN462" i="10" a="1"/>
  <c r="CN462" i="10" s="1"/>
  <c r="CN461" i="10" a="1"/>
  <c r="CN461" i="10" s="1"/>
  <c r="CN460" i="10" a="1"/>
  <c r="CN460" i="10" s="1"/>
  <c r="CN459" i="10" a="1"/>
  <c r="CN459" i="10" s="1"/>
  <c r="CN458" i="10" a="1"/>
  <c r="CN458" i="10" s="1"/>
  <c r="CN457" i="10" a="1"/>
  <c r="CN457" i="10" s="1"/>
  <c r="CN456" i="10" a="1"/>
  <c r="CN456" i="10" s="1"/>
  <c r="CN455" i="10" a="1"/>
  <c r="CN455" i="10" s="1"/>
  <c r="CN454" i="10" a="1"/>
  <c r="CN454" i="10" s="1"/>
  <c r="CN453" i="10" a="1"/>
  <c r="CN453" i="10" s="1"/>
  <c r="CN452" i="10" a="1"/>
  <c r="CN452" i="10" s="1"/>
  <c r="CN451" i="10" a="1"/>
  <c r="CN451" i="10" s="1"/>
  <c r="CN450" i="10" a="1"/>
  <c r="CN450" i="10" s="1"/>
  <c r="CN449" i="10" a="1"/>
  <c r="CN449" i="10" s="1"/>
  <c r="CN448" i="10" a="1"/>
  <c r="CN448" i="10" s="1"/>
  <c r="CN447" i="10" a="1"/>
  <c r="CN447" i="10" s="1"/>
  <c r="CN446" i="10" a="1"/>
  <c r="CN446" i="10" s="1"/>
  <c r="CN445" i="10" a="1"/>
  <c r="CN445" i="10" s="1"/>
  <c r="CN444" i="10" a="1"/>
  <c r="CN444" i="10" s="1"/>
  <c r="CN443" i="10" a="1"/>
  <c r="CN443" i="10" s="1"/>
  <c r="CN442" i="10" a="1"/>
  <c r="CN442" i="10" s="1"/>
  <c r="CN441" i="10" a="1"/>
  <c r="CN441" i="10" s="1"/>
  <c r="CN440" i="10" a="1"/>
  <c r="CN440" i="10" s="1"/>
  <c r="CN439" i="10" a="1"/>
  <c r="CN439" i="10" s="1"/>
  <c r="CN438" i="10" a="1"/>
  <c r="CN438" i="10" s="1"/>
  <c r="CN437" i="10" a="1"/>
  <c r="CN437" i="10" s="1"/>
  <c r="CN436" i="10" a="1"/>
  <c r="CN436" i="10" s="1"/>
  <c r="CN435" i="10" a="1"/>
  <c r="CN435" i="10" s="1"/>
  <c r="CN434" i="10" a="1"/>
  <c r="CN434" i="10" s="1"/>
  <c r="CN433" i="10" a="1"/>
  <c r="CN433" i="10" s="1"/>
  <c r="CN432" i="10" a="1"/>
  <c r="CN432" i="10" s="1"/>
  <c r="CN431" i="10" a="1"/>
  <c r="CN431" i="10" s="1"/>
  <c r="CN430" i="10" a="1"/>
  <c r="CN430" i="10" s="1"/>
  <c r="CN429" i="10" a="1"/>
  <c r="CN429" i="10" s="1"/>
  <c r="CN428" i="10" a="1"/>
  <c r="CN428" i="10" s="1"/>
  <c r="CN427" i="10" a="1"/>
  <c r="CN427" i="10" s="1"/>
  <c r="CN426" i="10" a="1"/>
  <c r="CN426" i="10" s="1"/>
  <c r="CN425" i="10" a="1"/>
  <c r="CN425" i="10" s="1"/>
  <c r="CN424" i="10" a="1"/>
  <c r="CN424" i="10" s="1"/>
  <c r="CN423" i="10" a="1"/>
  <c r="CN423" i="10" s="1"/>
  <c r="CN422" i="10" a="1"/>
  <c r="CN422" i="10" s="1"/>
  <c r="CN421" i="10" a="1"/>
  <c r="CN421" i="10" s="1"/>
  <c r="CN420" i="10" a="1"/>
  <c r="CN420" i="10" s="1"/>
  <c r="CN419" i="10" a="1"/>
  <c r="CN419" i="10" s="1"/>
  <c r="CN418" i="10" a="1"/>
  <c r="CN418" i="10" s="1"/>
  <c r="CN417" i="10" a="1"/>
  <c r="CN417" i="10" s="1"/>
  <c r="CN416" i="10" a="1"/>
  <c r="CN416" i="10" s="1"/>
  <c r="CN415" i="10" a="1"/>
  <c r="CN415" i="10" s="1"/>
  <c r="CN414" i="10" a="1"/>
  <c r="CN414" i="10" s="1"/>
  <c r="CN413" i="10" a="1"/>
  <c r="CN413" i="10" s="1"/>
  <c r="CN412" i="10" a="1"/>
  <c r="CN412" i="10" s="1"/>
  <c r="CN411" i="10" a="1"/>
  <c r="CN411" i="10" s="1"/>
  <c r="CN410" i="10" a="1"/>
  <c r="CN410" i="10" s="1"/>
  <c r="CN409" i="10" a="1"/>
  <c r="CN409" i="10" s="1"/>
  <c r="CN408" i="10" a="1"/>
  <c r="CN408" i="10" s="1"/>
  <c r="CN407" i="10" a="1"/>
  <c r="CN407" i="10" s="1"/>
  <c r="CN406" i="10" a="1"/>
  <c r="CN406" i="10" s="1"/>
  <c r="CN405" i="10" a="1"/>
  <c r="CN405" i="10" s="1"/>
  <c r="CN404" i="10" a="1"/>
  <c r="CN404" i="10" s="1"/>
  <c r="CN403" i="10" a="1"/>
  <c r="CN403" i="10" s="1"/>
  <c r="CN402" i="10" a="1"/>
  <c r="CN402" i="10" s="1"/>
  <c r="CN401" i="10" a="1"/>
  <c r="CN401" i="10" s="1"/>
  <c r="CN400" i="10" a="1"/>
  <c r="CN400" i="10" s="1"/>
  <c r="CN399" i="10" a="1"/>
  <c r="CN399" i="10" s="1"/>
  <c r="CN398" i="10" a="1"/>
  <c r="CN398" i="10" s="1"/>
  <c r="CN397" i="10" a="1"/>
  <c r="CN397" i="10" s="1"/>
  <c r="CN396" i="10" a="1"/>
  <c r="CN396" i="10" s="1"/>
  <c r="CN395" i="10" a="1"/>
  <c r="CN395" i="10" s="1"/>
  <c r="CN394" i="10" a="1"/>
  <c r="CN394" i="10" s="1"/>
  <c r="CN393" i="10" a="1"/>
  <c r="CN393" i="10" s="1"/>
  <c r="CN392" i="10" a="1"/>
  <c r="CN392" i="10" s="1"/>
  <c r="CN391" i="10" a="1"/>
  <c r="CN391" i="10" s="1"/>
  <c r="CN390" i="10" a="1"/>
  <c r="CN390" i="10" s="1"/>
  <c r="CN389" i="10" a="1"/>
  <c r="CN389" i="10" s="1"/>
  <c r="CN388" i="10" a="1"/>
  <c r="CN388" i="10" s="1"/>
  <c r="CN387" i="10" a="1"/>
  <c r="CN387" i="10" s="1"/>
  <c r="CN386" i="10" a="1"/>
  <c r="CN386" i="10" s="1"/>
  <c r="CN385" i="10" a="1"/>
  <c r="CN385" i="10" s="1"/>
  <c r="CN384" i="10" a="1"/>
  <c r="CN384" i="10" s="1"/>
  <c r="CN383" i="10" a="1"/>
  <c r="CN383" i="10" s="1"/>
  <c r="CN382" i="10" a="1"/>
  <c r="CN382" i="10" s="1"/>
  <c r="CN381" i="10" a="1"/>
  <c r="CN381" i="10" s="1"/>
  <c r="CN380" i="10" a="1"/>
  <c r="CN380" i="10" s="1"/>
  <c r="CN379" i="10" a="1"/>
  <c r="CN379" i="10" s="1"/>
  <c r="CN378" i="10" a="1"/>
  <c r="CN378" i="10" s="1"/>
  <c r="CN377" i="10" a="1"/>
  <c r="CN377" i="10" s="1"/>
  <c r="CN376" i="10" a="1"/>
  <c r="CN376" i="10" s="1"/>
  <c r="CN375" i="10" a="1"/>
  <c r="CN375" i="10" s="1"/>
  <c r="CN374" i="10" a="1"/>
  <c r="CN374" i="10" s="1"/>
  <c r="CN373" i="10" a="1"/>
  <c r="CN373" i="10" s="1"/>
  <c r="CN372" i="10" a="1"/>
  <c r="CN372" i="10" s="1"/>
  <c r="CN371" i="10" a="1"/>
  <c r="CN371" i="10" s="1"/>
  <c r="CN370" i="10" a="1"/>
  <c r="CN370" i="10" s="1"/>
  <c r="CN369" i="10" a="1"/>
  <c r="CN369" i="10" s="1"/>
  <c r="CN368" i="10" a="1"/>
  <c r="CN368" i="10" s="1"/>
  <c r="CN367" i="10" a="1"/>
  <c r="CN367" i="10" s="1"/>
  <c r="CN366" i="10" a="1"/>
  <c r="CN366" i="10" s="1"/>
  <c r="CN365" i="10" a="1"/>
  <c r="CN365" i="10" s="1"/>
  <c r="CN364" i="10" a="1"/>
  <c r="CN364" i="10" s="1"/>
  <c r="CN363" i="10" a="1"/>
  <c r="CN363" i="10" s="1"/>
  <c r="CN362" i="10" a="1"/>
  <c r="CN362" i="10" s="1"/>
  <c r="CN361" i="10" a="1"/>
  <c r="CN361" i="10" s="1"/>
  <c r="CN360" i="10" a="1"/>
  <c r="CN360" i="10" s="1"/>
  <c r="CN359" i="10" a="1"/>
  <c r="CN359" i="10" s="1"/>
  <c r="CN358" i="10" a="1"/>
  <c r="CN358" i="10" s="1"/>
  <c r="CN357" i="10" a="1"/>
  <c r="CN357" i="10" s="1"/>
  <c r="CN356" i="10" a="1"/>
  <c r="CN356" i="10" s="1"/>
  <c r="CN355" i="10" a="1"/>
  <c r="CN355" i="10" s="1"/>
  <c r="CN354" i="10" a="1"/>
  <c r="CN354" i="10" s="1"/>
  <c r="CN353" i="10" a="1"/>
  <c r="CN353" i="10" s="1"/>
  <c r="CN352" i="10" a="1"/>
  <c r="CN352" i="10" s="1"/>
  <c r="CN351" i="10" a="1"/>
  <c r="CN351" i="10" s="1"/>
  <c r="CN350" i="10" a="1"/>
  <c r="CN350" i="10" s="1"/>
  <c r="CN349" i="10" a="1"/>
  <c r="CN349" i="10" s="1"/>
  <c r="CN348" i="10" a="1"/>
  <c r="CN348" i="10" s="1"/>
  <c r="CN347" i="10" a="1"/>
  <c r="CN347" i="10" s="1"/>
  <c r="CN346" i="10" a="1"/>
  <c r="CN346" i="10" s="1"/>
  <c r="CN345" i="10" a="1"/>
  <c r="CN345" i="10" s="1"/>
  <c r="CN344" i="10" a="1"/>
  <c r="CN344" i="10" s="1"/>
  <c r="CN343" i="10" a="1"/>
  <c r="CN343" i="10" s="1"/>
  <c r="CN342" i="10" a="1"/>
  <c r="CN342" i="10" s="1"/>
  <c r="CN341" i="10" a="1"/>
  <c r="CN341" i="10" s="1"/>
  <c r="CN340" i="10" a="1"/>
  <c r="CN340" i="10" s="1"/>
  <c r="CN339" i="10" a="1"/>
  <c r="CN339" i="10" s="1"/>
  <c r="CN338" i="10" a="1"/>
  <c r="CN338" i="10" s="1"/>
  <c r="CN337" i="10" a="1"/>
  <c r="CN337" i="10" s="1"/>
  <c r="CN336" i="10" a="1"/>
  <c r="CN336" i="10" s="1"/>
  <c r="CN335" i="10" a="1"/>
  <c r="CN335" i="10" s="1"/>
  <c r="CN334" i="10" a="1"/>
  <c r="CN334" i="10" s="1"/>
  <c r="CN333" i="10" a="1"/>
  <c r="CN333" i="10" s="1"/>
  <c r="CN332" i="10" a="1"/>
  <c r="CN332" i="10" s="1"/>
  <c r="CN331" i="10" a="1"/>
  <c r="CN331" i="10" s="1"/>
  <c r="CN330" i="10" a="1"/>
  <c r="CN330" i="10" s="1"/>
  <c r="CN329" i="10" a="1"/>
  <c r="CN329" i="10" s="1"/>
  <c r="CN328" i="10" a="1"/>
  <c r="CN328" i="10" s="1"/>
  <c r="CN327" i="10" a="1"/>
  <c r="CN327" i="10" s="1"/>
  <c r="CN326" i="10" a="1"/>
  <c r="CN326" i="10" s="1"/>
  <c r="CN325" i="10" a="1"/>
  <c r="CN325" i="10" s="1"/>
  <c r="CN324" i="10" a="1"/>
  <c r="CN324" i="10" s="1"/>
  <c r="CN323" i="10" a="1"/>
  <c r="CN323" i="10" s="1"/>
  <c r="CN322" i="10" a="1"/>
  <c r="CN322" i="10" s="1"/>
  <c r="CN321" i="10" a="1"/>
  <c r="CN321" i="10" s="1"/>
  <c r="CN320" i="10" a="1"/>
  <c r="CN320" i="10" s="1"/>
  <c r="CN319" i="10" a="1"/>
  <c r="CN319" i="10" s="1"/>
  <c r="CN318" i="10" a="1"/>
  <c r="CN318" i="10" s="1"/>
  <c r="CN317" i="10" a="1"/>
  <c r="CN317" i="10" s="1"/>
  <c r="CN316" i="10" a="1"/>
  <c r="CN316" i="10" s="1"/>
  <c r="CN315" i="10" a="1"/>
  <c r="CN315" i="10" s="1"/>
  <c r="CN314" i="10" a="1"/>
  <c r="CN314" i="10" s="1"/>
  <c r="CN313" i="10" a="1"/>
  <c r="CN313" i="10" s="1"/>
  <c r="CN312" i="10" a="1"/>
  <c r="CN312" i="10" s="1"/>
  <c r="CN311" i="10" a="1"/>
  <c r="CN311" i="10" s="1"/>
  <c r="CN310" i="10" a="1"/>
  <c r="CN310" i="10" s="1"/>
  <c r="CN309" i="10" a="1"/>
  <c r="CN309" i="10" s="1"/>
  <c r="CN308" i="10" a="1"/>
  <c r="CN308" i="10" s="1"/>
  <c r="CN307" i="10" a="1"/>
  <c r="CN307" i="10" s="1"/>
  <c r="CN306" i="10" a="1"/>
  <c r="CN306" i="10" s="1"/>
  <c r="CN305" i="10" a="1"/>
  <c r="CN305" i="10" s="1"/>
  <c r="CN304" i="10" a="1"/>
  <c r="CN304" i="10" s="1"/>
  <c r="CN303" i="10" a="1"/>
  <c r="CN303" i="10" s="1"/>
  <c r="CN302" i="10" a="1"/>
  <c r="CN302" i="10" s="1"/>
  <c r="CN301" i="10" a="1"/>
  <c r="CN301" i="10" s="1"/>
  <c r="CN300" i="10" a="1"/>
  <c r="CN300" i="10" s="1"/>
  <c r="CN299" i="10" a="1"/>
  <c r="CN299" i="10" s="1"/>
  <c r="CN298" i="10" a="1"/>
  <c r="CN298" i="10" s="1"/>
  <c r="CN297" i="10" a="1"/>
  <c r="CN297" i="10" s="1"/>
  <c r="CN296" i="10" a="1"/>
  <c r="CN296" i="10" s="1"/>
  <c r="CN295" i="10" a="1"/>
  <c r="CN295" i="10" s="1"/>
  <c r="CN294" i="10" a="1"/>
  <c r="CN294" i="10" s="1"/>
  <c r="CN293" i="10" a="1"/>
  <c r="CN293" i="10" s="1"/>
  <c r="CN292" i="10" a="1"/>
  <c r="CN292" i="10" s="1"/>
  <c r="CN291" i="10" a="1"/>
  <c r="CN291" i="10" s="1"/>
  <c r="CN290" i="10" a="1"/>
  <c r="CN290" i="10" s="1"/>
  <c r="CN289" i="10" a="1"/>
  <c r="CN289" i="10" s="1"/>
  <c r="CN288" i="10" a="1"/>
  <c r="CN288" i="10" s="1"/>
  <c r="CN287" i="10" a="1"/>
  <c r="CN287" i="10" s="1"/>
  <c r="CN286" i="10" a="1"/>
  <c r="CN286" i="10" s="1"/>
  <c r="CN285" i="10" a="1"/>
  <c r="CN285" i="10" s="1"/>
  <c r="CN284" i="10" a="1"/>
  <c r="CN284" i="10" s="1"/>
  <c r="CN283" i="10" a="1"/>
  <c r="CN283" i="10" s="1"/>
  <c r="CN282" i="10" a="1"/>
  <c r="CN282" i="10" s="1"/>
  <c r="CN281" i="10" a="1"/>
  <c r="CN281" i="10" s="1"/>
  <c r="CN280" i="10" a="1"/>
  <c r="CN280" i="10" s="1"/>
  <c r="CN279" i="10" a="1"/>
  <c r="CN279" i="10" s="1"/>
  <c r="CN278" i="10" a="1"/>
  <c r="CN278" i="10" s="1"/>
  <c r="CN277" i="10" a="1"/>
  <c r="CN277" i="10" s="1"/>
  <c r="CN276" i="10" a="1"/>
  <c r="CN276" i="10" s="1"/>
  <c r="CN275" i="10" a="1"/>
  <c r="CN275" i="10" s="1"/>
  <c r="CN274" i="10" a="1"/>
  <c r="CN274" i="10" s="1"/>
  <c r="CN273" i="10" a="1"/>
  <c r="CN273" i="10" s="1"/>
  <c r="CN272" i="10" a="1"/>
  <c r="CN272" i="10" s="1"/>
  <c r="CN271" i="10" a="1"/>
  <c r="CN271" i="10" s="1"/>
  <c r="CN270" i="10" a="1"/>
  <c r="CN270" i="10" s="1"/>
  <c r="CN269" i="10" a="1"/>
  <c r="CN269" i="10" s="1"/>
  <c r="CN268" i="10" a="1"/>
  <c r="CN268" i="10" s="1"/>
  <c r="CN267" i="10" a="1"/>
  <c r="CN267" i="10" s="1"/>
  <c r="CN266" i="10" a="1"/>
  <c r="CN266" i="10" s="1"/>
  <c r="CN265" i="10" a="1"/>
  <c r="CN265" i="10" s="1"/>
  <c r="CN264" i="10" a="1"/>
  <c r="CN264" i="10" s="1"/>
  <c r="CN263" i="10" a="1"/>
  <c r="CN263" i="10" s="1"/>
  <c r="CN262" i="10" a="1"/>
  <c r="CN262" i="10" s="1"/>
  <c r="CN261" i="10" a="1"/>
  <c r="CN261" i="10" s="1"/>
  <c r="CN260" i="10" a="1"/>
  <c r="CN260" i="10" s="1"/>
  <c r="CN259" i="10" a="1"/>
  <c r="CN259" i="10" s="1"/>
  <c r="CN258" i="10" a="1"/>
  <c r="CN258" i="10" s="1"/>
  <c r="CN257" i="10" a="1"/>
  <c r="CN257" i="10" s="1"/>
  <c r="CN256" i="10" a="1"/>
  <c r="CN256" i="10" s="1"/>
  <c r="CN255" i="10" a="1"/>
  <c r="CN255" i="10" s="1"/>
  <c r="CN254" i="10" a="1"/>
  <c r="CN254" i="10" s="1"/>
  <c r="CN253" i="10" a="1"/>
  <c r="CN253" i="10" s="1"/>
  <c r="CN252" i="10" a="1"/>
  <c r="CN252" i="10" s="1"/>
  <c r="CN251" i="10" a="1"/>
  <c r="CN251" i="10" s="1"/>
  <c r="CN250" i="10" a="1"/>
  <c r="CN250" i="10" s="1"/>
  <c r="CN249" i="10" a="1"/>
  <c r="CN249" i="10" s="1"/>
  <c r="CN248" i="10" a="1"/>
  <c r="CN248" i="10" s="1"/>
  <c r="CN247" i="10" a="1"/>
  <c r="CN247" i="10" s="1"/>
  <c r="CN246" i="10" a="1"/>
  <c r="CN246" i="10" s="1"/>
  <c r="CN245" i="10" a="1"/>
  <c r="CN245" i="10" s="1"/>
  <c r="CN244" i="10" a="1"/>
  <c r="CN244" i="10" s="1"/>
  <c r="CN243" i="10" a="1"/>
  <c r="CN243" i="10" s="1"/>
  <c r="CN242" i="10" a="1"/>
  <c r="CN242" i="10" s="1"/>
  <c r="CN241" i="10" a="1"/>
  <c r="CN241" i="10" s="1"/>
  <c r="CN240" i="10" a="1"/>
  <c r="CN240" i="10" s="1"/>
  <c r="CN239" i="10" a="1"/>
  <c r="CN239" i="10" s="1"/>
  <c r="CN238" i="10" a="1"/>
  <c r="CN238" i="10" s="1"/>
  <c r="CN237" i="10" a="1"/>
  <c r="CN237" i="10" s="1"/>
  <c r="CN236" i="10" a="1"/>
  <c r="CN236" i="10" s="1"/>
  <c r="CN235" i="10" a="1"/>
  <c r="CN235" i="10" s="1"/>
  <c r="CN234" i="10" a="1"/>
  <c r="CN234" i="10" s="1"/>
  <c r="CN233" i="10" a="1"/>
  <c r="CN233" i="10" s="1"/>
  <c r="CN232" i="10" a="1"/>
  <c r="CN232" i="10" s="1"/>
  <c r="CN231" i="10" a="1"/>
  <c r="CN231" i="10" s="1"/>
  <c r="CN230" i="10" a="1"/>
  <c r="CN230" i="10" s="1"/>
  <c r="CN229" i="10" a="1"/>
  <c r="CN229" i="10" s="1"/>
  <c r="CN228" i="10" a="1"/>
  <c r="CN228" i="10" s="1"/>
  <c r="CN227" i="10" a="1"/>
  <c r="CN227" i="10" s="1"/>
  <c r="CN226" i="10" a="1"/>
  <c r="CN226" i="10" s="1"/>
  <c r="CN225" i="10" a="1"/>
  <c r="CN225" i="10" s="1"/>
  <c r="CN224" i="10" a="1"/>
  <c r="CN224" i="10" s="1"/>
  <c r="CN223" i="10" a="1"/>
  <c r="CN223" i="10" s="1"/>
  <c r="CN222" i="10" a="1"/>
  <c r="CN222" i="10" s="1"/>
  <c r="CN221" i="10" a="1"/>
  <c r="CN221" i="10" s="1"/>
  <c r="CN220" i="10" a="1"/>
  <c r="CN220" i="10" s="1"/>
  <c r="CN219" i="10" a="1"/>
  <c r="CN219" i="10" s="1"/>
  <c r="CN218" i="10" a="1"/>
  <c r="CN218" i="10" s="1"/>
  <c r="CN217" i="10" a="1"/>
  <c r="CN217" i="10" s="1"/>
  <c r="CN216" i="10" a="1"/>
  <c r="CN216" i="10" s="1"/>
  <c r="CN215" i="10" a="1"/>
  <c r="CN215" i="10" s="1"/>
  <c r="CN214" i="10" a="1"/>
  <c r="CN214" i="10" s="1"/>
  <c r="CN213" i="10" a="1"/>
  <c r="CN213" i="10" s="1"/>
  <c r="CN212" i="10" a="1"/>
  <c r="CN212" i="10" s="1"/>
  <c r="CN211" i="10" a="1"/>
  <c r="CN211" i="10" s="1"/>
  <c r="CN210" i="10" a="1"/>
  <c r="CN210" i="10" s="1"/>
  <c r="CN209" i="10" a="1"/>
  <c r="CN209" i="10" s="1"/>
  <c r="CN208" i="10" a="1"/>
  <c r="CN208" i="10" s="1"/>
  <c r="CN207" i="10" a="1"/>
  <c r="CN207" i="10" s="1"/>
  <c r="CN206" i="10" a="1"/>
  <c r="CN206" i="10" s="1"/>
  <c r="CN205" i="10" a="1"/>
  <c r="CN205" i="10" s="1"/>
  <c r="CN204" i="10" a="1"/>
  <c r="CN204" i="10" s="1"/>
  <c r="CN203" i="10" a="1"/>
  <c r="CN203" i="10" s="1"/>
  <c r="CN202" i="10" a="1"/>
  <c r="CN202" i="10" s="1"/>
  <c r="CN201" i="10" a="1"/>
  <c r="CN201" i="10" s="1"/>
  <c r="CN200" i="10" a="1"/>
  <c r="CN200" i="10" s="1"/>
  <c r="CN199" i="10" a="1"/>
  <c r="CN199" i="10" s="1"/>
  <c r="CN198" i="10" a="1"/>
  <c r="CN198" i="10" s="1"/>
  <c r="CN197" i="10" a="1"/>
  <c r="CN197" i="10" s="1"/>
  <c r="CN196" i="10" a="1"/>
  <c r="CN196" i="10" s="1"/>
  <c r="CN195" i="10" a="1"/>
  <c r="CN195" i="10" s="1"/>
  <c r="CN194" i="10" a="1"/>
  <c r="CN194" i="10" s="1"/>
  <c r="CN193" i="10" a="1"/>
  <c r="CN193" i="10" s="1"/>
  <c r="CN192" i="10" a="1"/>
  <c r="CN192" i="10" s="1"/>
  <c r="CN191" i="10" a="1"/>
  <c r="CN191" i="10" s="1"/>
  <c r="CN190" i="10" a="1"/>
  <c r="CN190" i="10" s="1"/>
  <c r="CN189" i="10" a="1"/>
  <c r="CN189" i="10" s="1"/>
  <c r="CN188" i="10" a="1"/>
  <c r="CN188" i="10" s="1"/>
  <c r="CN187" i="10" a="1"/>
  <c r="CN187" i="10" s="1"/>
  <c r="CN186" i="10" a="1"/>
  <c r="CN186" i="10" s="1"/>
  <c r="CN185" i="10" a="1"/>
  <c r="CN185" i="10" s="1"/>
  <c r="CN184" i="10" a="1"/>
  <c r="CN184" i="10" s="1"/>
  <c r="CN183" i="10" a="1"/>
  <c r="CN183" i="10" s="1"/>
  <c r="CN182" i="10" a="1"/>
  <c r="CN182" i="10" s="1"/>
  <c r="CN181" i="10" a="1"/>
  <c r="CN181" i="10" s="1"/>
  <c r="CN180" i="10" a="1"/>
  <c r="CN180" i="10" s="1"/>
  <c r="CN179" i="10" a="1"/>
  <c r="CN179" i="10" s="1"/>
  <c r="CN178" i="10" a="1"/>
  <c r="CN178" i="10" s="1"/>
  <c r="CN177" i="10" a="1"/>
  <c r="CN177" i="10" s="1"/>
  <c r="CN176" i="10" a="1"/>
  <c r="CN176" i="10" s="1"/>
  <c r="CN175" i="10" a="1"/>
  <c r="CN175" i="10" s="1"/>
  <c r="CN174" i="10" a="1"/>
  <c r="CN174" i="10" s="1"/>
  <c r="CN173" i="10" a="1"/>
  <c r="CN173" i="10" s="1"/>
  <c r="CN172" i="10" a="1"/>
  <c r="CN172" i="10" s="1"/>
  <c r="CN171" i="10" a="1"/>
  <c r="CN171" i="10" s="1"/>
  <c r="CN170" i="10" a="1"/>
  <c r="CN170" i="10" s="1"/>
  <c r="CN169" i="10" a="1"/>
  <c r="CN169" i="10" s="1"/>
  <c r="CN168" i="10" a="1"/>
  <c r="CN168" i="10" s="1"/>
  <c r="CN167" i="10" a="1"/>
  <c r="CN167" i="10" s="1"/>
  <c r="CN166" i="10" a="1"/>
  <c r="CN166" i="10" s="1"/>
  <c r="CN165" i="10" a="1"/>
  <c r="CN165" i="10" s="1"/>
  <c r="CN21" i="10" a="1"/>
  <c r="CN21" i="10" s="1"/>
  <c r="CN164" i="10" a="1"/>
  <c r="CN164" i="10" s="1"/>
  <c r="CN20" i="10" a="1"/>
  <c r="CN20" i="10" s="1"/>
  <c r="CN53" i="10" a="1"/>
  <c r="CN53" i="10" s="1"/>
  <c r="CN52" i="10" a="1"/>
  <c r="CN52" i="10" s="1"/>
  <c r="CN51" i="10" a="1"/>
  <c r="CN51" i="10" s="1"/>
  <c r="CN50" i="10" a="1"/>
  <c r="CN50" i="10" s="1"/>
  <c r="CN49" i="10" a="1"/>
  <c r="CN49" i="10" s="1"/>
  <c r="CN48" i="10" a="1"/>
  <c r="CN48" i="10" s="1"/>
  <c r="CN47" i="10" a="1"/>
  <c r="CN47" i="10" s="1"/>
  <c r="CN46" i="10" a="1"/>
  <c r="CN46" i="10" s="1"/>
  <c r="CN45" i="10" a="1"/>
  <c r="CN45" i="10" s="1"/>
  <c r="CN163" i="10" a="1"/>
  <c r="CN163" i="10" s="1"/>
  <c r="CN162" i="10" a="1"/>
  <c r="CN162" i="10" s="1"/>
  <c r="CN161" i="10" a="1"/>
  <c r="CN161" i="10" s="1"/>
  <c r="CN160" i="10" a="1"/>
  <c r="CN160" i="10" s="1"/>
  <c r="CN159" i="10" a="1"/>
  <c r="CN159" i="10" s="1"/>
  <c r="CN158" i="10" a="1"/>
  <c r="CN158" i="10" s="1"/>
  <c r="CN157" i="10" a="1"/>
  <c r="CN157" i="10" s="1"/>
  <c r="CN156" i="10" a="1"/>
  <c r="CN156" i="10" s="1"/>
  <c r="CN155" i="10" a="1"/>
  <c r="CN155" i="10" s="1"/>
  <c r="CN154" i="10" a="1"/>
  <c r="CN154" i="10" s="1"/>
  <c r="CN19" i="10" a="1"/>
  <c r="CN19" i="10" s="1"/>
  <c r="CN18" i="10" a="1"/>
  <c r="CN18" i="10" s="1"/>
  <c r="CN17" i="10" a="1"/>
  <c r="CN17" i="10" s="1"/>
  <c r="CN153" i="10" a="1"/>
  <c r="CN153" i="10" s="1"/>
  <c r="CN152" i="10" a="1"/>
  <c r="CN152" i="10" s="1"/>
  <c r="CN151" i="10" a="1"/>
  <c r="CN151" i="10" s="1"/>
  <c r="CN150" i="10" a="1"/>
  <c r="CN150" i="10" s="1"/>
  <c r="CN149" i="10" a="1"/>
  <c r="CN149" i="10" s="1"/>
  <c r="CN148" i="10" a="1"/>
  <c r="CN148" i="10" s="1"/>
  <c r="CN147" i="10" a="1"/>
  <c r="CN147" i="10" s="1"/>
  <c r="CN146" i="10" a="1"/>
  <c r="CN146" i="10" s="1"/>
  <c r="CN145" i="10" a="1"/>
  <c r="CN145" i="10" s="1"/>
  <c r="CN44" i="10" a="1"/>
  <c r="CN44" i="10" s="1"/>
  <c r="CN43" i="10" a="1"/>
  <c r="CN43" i="10" s="1"/>
  <c r="CN42" i="10" a="1"/>
  <c r="CN42" i="10" s="1"/>
  <c r="CN41" i="10" a="1"/>
  <c r="CN41" i="10" s="1"/>
  <c r="CN40" i="10" a="1"/>
  <c r="CN40" i="10" s="1"/>
  <c r="CN39" i="10" a="1"/>
  <c r="CN39" i="10" s="1"/>
  <c r="CN38" i="10" a="1"/>
  <c r="CN38" i="10" s="1"/>
  <c r="CN37" i="10" a="1"/>
  <c r="CN37" i="10" s="1"/>
  <c r="CN16" i="10" a="1"/>
  <c r="CN16" i="10" s="1"/>
  <c r="CN15" i="10" a="1"/>
  <c r="CN15" i="10" s="1"/>
  <c r="CN36" i="10" a="1"/>
  <c r="CN36" i="10" s="1"/>
  <c r="CN144" i="10" a="1"/>
  <c r="CN144" i="10" s="1"/>
  <c r="CN35" i="10" a="1"/>
  <c r="CN35" i="10" s="1"/>
  <c r="CN34" i="10" a="1"/>
  <c r="CN34" i="10" s="1"/>
  <c r="CN14" i="10" a="1"/>
  <c r="CN14" i="10" s="1"/>
  <c r="CN13" i="10" a="1"/>
  <c r="CN13" i="10" s="1"/>
  <c r="CN12" i="10" a="1"/>
  <c r="CN12" i="10" s="1"/>
  <c r="CN11" i="10" a="1"/>
  <c r="CN11" i="10" s="1"/>
  <c r="CN33" i="10" a="1"/>
  <c r="CN33" i="10" s="1"/>
  <c r="CN32" i="10" a="1"/>
  <c r="CN32" i="10" s="1"/>
  <c r="CN31" i="10" a="1"/>
  <c r="CN31" i="10" s="1"/>
  <c r="CN30" i="10" a="1"/>
  <c r="CN30" i="10" s="1"/>
  <c r="CN29" i="10" a="1"/>
  <c r="CN29" i="10" s="1"/>
  <c r="CN28" i="10" a="1"/>
  <c r="CN28" i="10" s="1"/>
  <c r="CN27" i="10" a="1"/>
  <c r="CN27" i="10" s="1"/>
  <c r="CN26" i="10" a="1"/>
  <c r="CN26" i="10" s="1"/>
  <c r="CN25" i="10" a="1"/>
  <c r="CN25" i="10" s="1"/>
  <c r="CN24" i="10" a="1"/>
  <c r="CN24" i="10" s="1"/>
  <c r="CN23" i="10" a="1"/>
  <c r="CN23" i="10" s="1"/>
  <c r="CN22" i="10" a="1"/>
  <c r="CN22" i="10" s="1"/>
  <c r="CN143" i="10" a="1"/>
  <c r="CN143" i="10" s="1"/>
  <c r="CN10" i="10" a="1"/>
  <c r="CN10" i="10" s="1"/>
  <c r="CN9" i="10" a="1"/>
  <c r="CN9" i="10" s="1"/>
  <c r="CN8" i="10" a="1"/>
  <c r="CN8" i="10" s="1"/>
  <c r="CN142" i="10" a="1"/>
  <c r="CN142" i="10" s="1"/>
  <c r="CN7" i="10" a="1"/>
  <c r="CN7" i="10" s="1"/>
  <c r="CN6" i="10" a="1"/>
  <c r="CN6" i="10" s="1"/>
  <c r="CN5" i="10" a="1"/>
  <c r="CN5" i="10" s="1"/>
  <c r="CN4" i="10" a="1"/>
  <c r="CN4" i="10" s="1"/>
  <c r="CN3" i="10" a="1"/>
  <c r="CN3" i="10" s="1"/>
  <c r="CN2" i="10" a="1"/>
  <c r="CN2" i="10" s="1"/>
  <c r="CN141" i="10" a="1"/>
  <c r="CN141" i="10" s="1"/>
  <c r="CN140" i="10" a="1"/>
  <c r="CN140" i="10" s="1"/>
  <c r="CN139" i="10" a="1"/>
  <c r="CN139" i="10" s="1"/>
  <c r="CN138" i="10" a="1"/>
  <c r="CN138" i="10" s="1"/>
  <c r="CN137" i="10" a="1"/>
  <c r="CN137" i="10" s="1"/>
  <c r="CN136" i="10" a="1"/>
  <c r="CN136" i="10" s="1"/>
  <c r="CN135" i="10" a="1"/>
  <c r="CN135" i="10" s="1"/>
  <c r="CN134" i="10" a="1"/>
  <c r="CN134" i="10" s="1"/>
  <c r="CN133" i="10" a="1"/>
  <c r="CN133" i="10" s="1"/>
  <c r="CN132" i="10" a="1"/>
  <c r="CN132" i="10" s="1"/>
  <c r="CN131" i="10" a="1"/>
  <c r="CN131" i="10" s="1"/>
  <c r="CN130" i="10" a="1"/>
  <c r="CN130" i="10" s="1"/>
  <c r="CN129" i="10" a="1"/>
  <c r="CN129" i="10" s="1"/>
  <c r="CN128" i="10" a="1"/>
  <c r="CN128" i="10" s="1"/>
  <c r="CN127" i="10" a="1"/>
  <c r="CN127" i="10" s="1"/>
  <c r="CN126" i="10" a="1"/>
  <c r="CN126" i="10" s="1"/>
  <c r="CN125" i="10" a="1"/>
  <c r="CN125" i="10" s="1"/>
  <c r="CN124" i="10" a="1"/>
  <c r="CN124" i="10" s="1"/>
  <c r="CN123" i="10" a="1"/>
  <c r="CN123" i="10" s="1"/>
  <c r="CN122" i="10" a="1"/>
  <c r="CN122" i="10" s="1"/>
  <c r="CN121" i="10" a="1"/>
  <c r="CN121" i="10" s="1"/>
  <c r="CN120" i="10" a="1"/>
  <c r="CN120" i="10" s="1"/>
  <c r="CN119" i="10" a="1"/>
  <c r="CN119" i="10" s="1"/>
  <c r="CN118" i="10" a="1"/>
  <c r="CN118" i="10" s="1"/>
  <c r="CN117" i="10" a="1"/>
  <c r="CN117" i="10" s="1"/>
  <c r="CN116" i="10" a="1"/>
  <c r="CN116" i="10" s="1"/>
  <c r="CN115" i="10" a="1"/>
  <c r="CN115" i="10" s="1"/>
  <c r="CN114" i="10" a="1"/>
  <c r="CN114" i="10" s="1"/>
  <c r="CN113" i="10" a="1"/>
  <c r="CN113" i="10" s="1"/>
  <c r="CN112" i="10" a="1"/>
  <c r="CN112" i="10" s="1"/>
  <c r="CN111" i="10" a="1"/>
  <c r="CN111" i="10" s="1"/>
  <c r="CN110" i="10" a="1"/>
  <c r="CN110" i="10" s="1"/>
  <c r="CN109" i="10" a="1"/>
  <c r="CN109" i="10" s="1"/>
  <c r="CN108" i="10" a="1"/>
  <c r="CN108" i="10" s="1"/>
  <c r="CN107" i="10" a="1"/>
  <c r="CN107" i="10" s="1"/>
  <c r="CN106" i="10" a="1"/>
  <c r="CN106" i="10" s="1"/>
  <c r="CN105" i="10" a="1"/>
  <c r="CN105" i="10" s="1"/>
  <c r="CN104" i="10" a="1"/>
  <c r="CN104" i="10" s="1"/>
  <c r="CN103" i="10" a="1"/>
  <c r="CN103" i="10" s="1"/>
  <c r="CN102" i="10" a="1"/>
  <c r="CN102" i="10" s="1"/>
  <c r="CN101" i="10" a="1"/>
  <c r="CN101" i="10" s="1"/>
  <c r="CN100" i="10" a="1"/>
  <c r="CN100" i="10" s="1"/>
  <c r="CN99" i="10" a="1"/>
  <c r="CN99" i="10" s="1"/>
  <c r="CN98" i="10" a="1"/>
  <c r="CN98" i="10" s="1"/>
  <c r="CN97" i="10" a="1"/>
  <c r="CN97" i="10" s="1"/>
  <c r="CN96" i="10" a="1"/>
  <c r="CN96" i="10" s="1"/>
  <c r="CN95" i="10" a="1"/>
  <c r="CN95" i="10" s="1"/>
  <c r="CN94" i="10" a="1"/>
  <c r="CN94" i="10" s="1"/>
  <c r="CN93" i="10" a="1"/>
  <c r="CN93" i="10" s="1"/>
  <c r="CN92" i="10" a="1"/>
  <c r="CN92" i="10" s="1"/>
  <c r="CN91" i="10" a="1"/>
  <c r="CN91" i="10" s="1"/>
  <c r="CN90" i="10" a="1"/>
  <c r="CN90" i="10" s="1"/>
  <c r="CN89" i="10" a="1"/>
  <c r="CN89" i="10" s="1"/>
  <c r="CN88" i="10" a="1"/>
  <c r="CN88" i="10" s="1"/>
  <c r="CN87" i="10" a="1"/>
  <c r="CN87" i="10" s="1"/>
  <c r="CN86" i="10" a="1"/>
  <c r="CN86" i="10" s="1"/>
  <c r="CN85" i="10" a="1"/>
  <c r="CN85" i="10" s="1"/>
  <c r="CN84" i="10" a="1"/>
  <c r="CN84" i="10" s="1"/>
  <c r="CN83" i="10" a="1"/>
  <c r="CN83" i="10" s="1"/>
  <c r="CN82" i="10" a="1"/>
  <c r="CN82" i="10" s="1"/>
  <c r="CN81" i="10" a="1"/>
  <c r="CN81" i="10" s="1"/>
  <c r="CN80" i="10" a="1"/>
  <c r="CN80" i="10" s="1"/>
  <c r="CN79" i="10" a="1"/>
  <c r="CN79" i="10" s="1"/>
  <c r="CN78" i="10" a="1"/>
  <c r="CN78" i="10" s="1"/>
  <c r="CN77" i="10" a="1"/>
  <c r="CN77" i="10" s="1"/>
  <c r="CN76" i="10" a="1"/>
  <c r="CN76" i="10" s="1"/>
  <c r="CN75" i="10" a="1"/>
  <c r="CN75" i="10" s="1"/>
  <c r="CN74" i="10" a="1"/>
  <c r="CN74" i="10" s="1"/>
  <c r="CN73" i="10" a="1"/>
  <c r="CN73" i="10" s="1"/>
  <c r="CN72" i="10" a="1"/>
  <c r="CN72" i="10" s="1"/>
  <c r="CN71" i="10" a="1"/>
  <c r="CN71" i="10" s="1"/>
  <c r="CN70" i="10" a="1"/>
  <c r="CN70" i="10" s="1"/>
  <c r="CN69" i="10" a="1"/>
  <c r="CN69" i="10" s="1"/>
  <c r="CN68" i="10" a="1"/>
  <c r="CN68" i="10" s="1"/>
  <c r="CN67" i="10" a="1"/>
  <c r="CN67" i="10" s="1"/>
  <c r="CN66" i="10" a="1"/>
  <c r="CN66" i="10" s="1"/>
  <c r="CN65" i="10" a="1"/>
  <c r="CN65" i="10" s="1"/>
  <c r="CN64" i="10" a="1"/>
  <c r="CN64" i="10" s="1"/>
  <c r="CN63" i="10" a="1"/>
  <c r="CN63" i="10" s="1"/>
  <c r="CN62" i="10" a="1"/>
  <c r="CN62" i="10" s="1"/>
  <c r="CN61" i="10" a="1"/>
  <c r="CN61" i="10" s="1"/>
  <c r="CN60" i="10" a="1"/>
  <c r="CN60" i="10" s="1"/>
  <c r="CN59" i="10" a="1"/>
  <c r="CN59" i="10" s="1"/>
  <c r="CN58" i="10" a="1"/>
  <c r="CN58" i="10" s="1"/>
  <c r="CN57" i="10" a="1"/>
  <c r="CN57" i="10" s="1"/>
  <c r="CN56" i="10" a="1"/>
  <c r="CN56" i="10" s="1"/>
  <c r="CN55" i="10" a="1"/>
  <c r="CN55" i="10" s="1"/>
  <c r="CN54" i="10" a="1"/>
  <c r="CN54" i="10" s="1"/>
  <c r="CJ532" i="10" a="1"/>
  <c r="CJ532" i="10" s="1"/>
  <c r="CJ531" i="10" a="1"/>
  <c r="CJ531" i="10" s="1"/>
  <c r="CJ530" i="10" a="1"/>
  <c r="CJ530" i="10" s="1"/>
  <c r="CJ529" i="10" a="1"/>
  <c r="CJ529" i="10" s="1"/>
  <c r="CJ528" i="10" a="1"/>
  <c r="CJ528" i="10" s="1"/>
  <c r="CJ527" i="10" a="1"/>
  <c r="CJ527" i="10" s="1"/>
  <c r="CJ526" i="10" a="1"/>
  <c r="CJ526" i="10" s="1"/>
  <c r="CJ525" i="10" a="1"/>
  <c r="CJ525" i="10" s="1"/>
  <c r="CJ524" i="10" a="1"/>
  <c r="CJ524" i="10" s="1"/>
  <c r="CJ523" i="10" a="1"/>
  <c r="CJ523" i="10" s="1"/>
  <c r="CJ522" i="10" a="1"/>
  <c r="CJ522" i="10" s="1"/>
  <c r="CJ521" i="10" a="1"/>
  <c r="CJ521" i="10" s="1"/>
  <c r="CJ520" i="10" a="1"/>
  <c r="CJ520" i="10" s="1"/>
  <c r="CJ519" i="10" a="1"/>
  <c r="CJ519" i="10" s="1"/>
  <c r="CJ518" i="10" a="1"/>
  <c r="CJ518" i="10" s="1"/>
  <c r="CJ517" i="10" a="1"/>
  <c r="CJ517" i="10" s="1"/>
  <c r="CJ516" i="10" a="1"/>
  <c r="CJ516" i="10" s="1"/>
  <c r="CJ515" i="10" a="1"/>
  <c r="CJ515" i="10" s="1"/>
  <c r="CJ514" i="10" a="1"/>
  <c r="CJ514" i="10" s="1"/>
  <c r="CJ513" i="10" a="1"/>
  <c r="CJ513" i="10" s="1"/>
  <c r="CJ512" i="10" a="1"/>
  <c r="CJ512" i="10" s="1"/>
  <c r="CJ511" i="10" a="1"/>
  <c r="CJ511" i="10" s="1"/>
  <c r="CJ510" i="10" a="1"/>
  <c r="CJ510" i="10" s="1"/>
  <c r="CJ509" i="10" a="1"/>
  <c r="CJ509" i="10" s="1"/>
  <c r="CJ508" i="10" a="1"/>
  <c r="CJ508" i="10" s="1"/>
  <c r="CJ507" i="10" a="1"/>
  <c r="CJ507" i="10" s="1"/>
  <c r="CJ506" i="10" a="1"/>
  <c r="CJ506" i="10" s="1"/>
  <c r="CJ505" i="10" a="1"/>
  <c r="CJ505" i="10" s="1"/>
  <c r="CJ504" i="10" a="1"/>
  <c r="CJ504" i="10" s="1"/>
  <c r="CJ503" i="10" a="1"/>
  <c r="CJ503" i="10" s="1"/>
  <c r="CJ502" i="10" a="1"/>
  <c r="CJ502" i="10" s="1"/>
  <c r="CJ501" i="10" a="1"/>
  <c r="CJ501" i="10" s="1"/>
  <c r="CJ500" i="10" a="1"/>
  <c r="CJ500" i="10" s="1"/>
  <c r="CJ499" i="10" a="1"/>
  <c r="CJ499" i="10" s="1"/>
  <c r="CJ498" i="10" a="1"/>
  <c r="CJ498" i="10" s="1"/>
  <c r="CJ497" i="10" a="1"/>
  <c r="CJ497" i="10" s="1"/>
  <c r="CJ496" i="10" a="1"/>
  <c r="CJ496" i="10" s="1"/>
  <c r="CJ495" i="10" a="1"/>
  <c r="CJ495" i="10" s="1"/>
  <c r="CJ494" i="10" a="1"/>
  <c r="CJ494" i="10" s="1"/>
  <c r="CJ493" i="10" a="1"/>
  <c r="CJ493" i="10" s="1"/>
  <c r="CJ492" i="10" a="1"/>
  <c r="CJ492" i="10" s="1"/>
  <c r="CJ491" i="10" a="1"/>
  <c r="CJ491" i="10" s="1"/>
  <c r="CJ490" i="10" a="1"/>
  <c r="CJ490" i="10" s="1"/>
  <c r="CJ489" i="10" a="1"/>
  <c r="CJ489" i="10" s="1"/>
  <c r="CJ488" i="10" a="1"/>
  <c r="CJ488" i="10" s="1"/>
  <c r="CJ487" i="10" a="1"/>
  <c r="CJ487" i="10" s="1"/>
  <c r="CJ486" i="10" a="1"/>
  <c r="CJ486" i="10" s="1"/>
  <c r="CJ485" i="10" a="1"/>
  <c r="CJ485" i="10" s="1"/>
  <c r="CJ484" i="10" a="1"/>
  <c r="CJ484" i="10" s="1"/>
  <c r="CJ483" i="10" a="1"/>
  <c r="CJ483" i="10" s="1"/>
  <c r="CJ482" i="10" a="1"/>
  <c r="CJ482" i="10" s="1"/>
  <c r="CJ481" i="10" a="1"/>
  <c r="CJ481" i="10" s="1"/>
  <c r="CJ480" i="10" a="1"/>
  <c r="CJ480" i="10" s="1"/>
  <c r="CJ479" i="10" a="1"/>
  <c r="CJ479" i="10" s="1"/>
  <c r="CJ478" i="10" a="1"/>
  <c r="CJ478" i="10" s="1"/>
  <c r="CJ477" i="10" a="1"/>
  <c r="CJ477" i="10" s="1"/>
  <c r="CJ476" i="10" a="1"/>
  <c r="CJ476" i="10" s="1"/>
  <c r="CJ475" i="10" a="1"/>
  <c r="CJ475" i="10" s="1"/>
  <c r="CJ474" i="10" a="1"/>
  <c r="CJ474" i="10" s="1"/>
  <c r="CJ473" i="10" a="1"/>
  <c r="CJ473" i="10" s="1"/>
  <c r="CJ472" i="10" a="1"/>
  <c r="CJ472" i="10" s="1"/>
  <c r="CJ471" i="10" a="1"/>
  <c r="CJ471" i="10" s="1"/>
  <c r="CJ470" i="10" a="1"/>
  <c r="CJ470" i="10" s="1"/>
  <c r="CJ469" i="10" a="1"/>
  <c r="CJ469" i="10" s="1"/>
  <c r="CJ468" i="10" a="1"/>
  <c r="CJ468" i="10" s="1"/>
  <c r="CJ467" i="10" a="1"/>
  <c r="CJ467" i="10" s="1"/>
  <c r="CJ466" i="10" a="1"/>
  <c r="CJ466" i="10" s="1"/>
  <c r="CJ465" i="10" a="1"/>
  <c r="CJ465" i="10" s="1"/>
  <c r="CJ464" i="10" a="1"/>
  <c r="CJ464" i="10" s="1"/>
  <c r="CJ463" i="10" a="1"/>
  <c r="CJ463" i="10" s="1"/>
  <c r="CJ462" i="10" a="1"/>
  <c r="CJ462" i="10" s="1"/>
  <c r="CJ461" i="10" a="1"/>
  <c r="CJ461" i="10" s="1"/>
  <c r="CJ460" i="10" a="1"/>
  <c r="CJ460" i="10" s="1"/>
  <c r="CJ459" i="10" a="1"/>
  <c r="CJ459" i="10" s="1"/>
  <c r="CJ458" i="10" a="1"/>
  <c r="CJ458" i="10" s="1"/>
  <c r="CJ457" i="10" a="1"/>
  <c r="CJ457" i="10" s="1"/>
  <c r="CJ456" i="10" a="1"/>
  <c r="CJ456" i="10" s="1"/>
  <c r="CJ455" i="10" a="1"/>
  <c r="CJ455" i="10" s="1"/>
  <c r="CJ454" i="10" a="1"/>
  <c r="CJ454" i="10" s="1"/>
  <c r="CJ453" i="10" a="1"/>
  <c r="CJ453" i="10" s="1"/>
  <c r="CJ452" i="10" a="1"/>
  <c r="CJ452" i="10" s="1"/>
  <c r="CJ451" i="10" a="1"/>
  <c r="CJ451" i="10" s="1"/>
  <c r="CJ450" i="10" a="1"/>
  <c r="CJ450" i="10" s="1"/>
  <c r="CJ449" i="10" a="1"/>
  <c r="CJ449" i="10" s="1"/>
  <c r="CJ448" i="10" a="1"/>
  <c r="CJ448" i="10" s="1"/>
  <c r="CJ447" i="10" a="1"/>
  <c r="CJ447" i="10" s="1"/>
  <c r="CJ446" i="10" a="1"/>
  <c r="CJ446" i="10" s="1"/>
  <c r="CJ445" i="10" a="1"/>
  <c r="CJ445" i="10" s="1"/>
  <c r="CJ444" i="10" a="1"/>
  <c r="CJ444" i="10" s="1"/>
  <c r="CJ443" i="10" a="1"/>
  <c r="CJ443" i="10" s="1"/>
  <c r="CJ442" i="10" a="1"/>
  <c r="CJ442" i="10" s="1"/>
  <c r="CJ441" i="10" a="1"/>
  <c r="CJ441" i="10" s="1"/>
  <c r="CJ440" i="10" a="1"/>
  <c r="CJ440" i="10" s="1"/>
  <c r="CJ439" i="10" a="1"/>
  <c r="CJ439" i="10" s="1"/>
  <c r="CJ438" i="10" a="1"/>
  <c r="CJ438" i="10" s="1"/>
  <c r="CJ437" i="10" a="1"/>
  <c r="CJ437" i="10" s="1"/>
  <c r="CJ436" i="10" a="1"/>
  <c r="CJ436" i="10" s="1"/>
  <c r="CJ435" i="10" a="1"/>
  <c r="CJ435" i="10" s="1"/>
  <c r="CJ434" i="10" a="1"/>
  <c r="CJ434" i="10" s="1"/>
  <c r="CJ433" i="10" a="1"/>
  <c r="CJ433" i="10" s="1"/>
  <c r="CJ432" i="10" a="1"/>
  <c r="CJ432" i="10" s="1"/>
  <c r="CJ431" i="10" a="1"/>
  <c r="CJ431" i="10" s="1"/>
  <c r="CJ430" i="10" a="1"/>
  <c r="CJ430" i="10" s="1"/>
  <c r="CJ429" i="10" a="1"/>
  <c r="CJ429" i="10" s="1"/>
  <c r="CJ428" i="10" a="1"/>
  <c r="CJ428" i="10" s="1"/>
  <c r="CJ427" i="10" a="1"/>
  <c r="CJ427" i="10" s="1"/>
  <c r="CJ426" i="10" a="1"/>
  <c r="CJ426" i="10" s="1"/>
  <c r="CJ425" i="10" a="1"/>
  <c r="CJ425" i="10" s="1"/>
  <c r="CJ424" i="10" a="1"/>
  <c r="CJ424" i="10" s="1"/>
  <c r="CJ423" i="10" a="1"/>
  <c r="CJ423" i="10" s="1"/>
  <c r="CJ422" i="10" a="1"/>
  <c r="CJ422" i="10" s="1"/>
  <c r="CJ421" i="10" a="1"/>
  <c r="CJ421" i="10" s="1"/>
  <c r="CJ420" i="10" a="1"/>
  <c r="CJ420" i="10" s="1"/>
  <c r="CJ419" i="10" a="1"/>
  <c r="CJ419" i="10" s="1"/>
  <c r="CJ418" i="10" a="1"/>
  <c r="CJ418" i="10" s="1"/>
  <c r="CJ417" i="10" a="1"/>
  <c r="CJ417" i="10" s="1"/>
  <c r="CJ416" i="10" a="1"/>
  <c r="CJ416" i="10" s="1"/>
  <c r="CJ415" i="10" a="1"/>
  <c r="CJ415" i="10" s="1"/>
  <c r="CJ414" i="10" a="1"/>
  <c r="CJ414" i="10" s="1"/>
  <c r="CJ413" i="10" a="1"/>
  <c r="CJ413" i="10" s="1"/>
  <c r="CJ412" i="10" a="1"/>
  <c r="CJ412" i="10" s="1"/>
  <c r="CJ411" i="10" a="1"/>
  <c r="CJ411" i="10" s="1"/>
  <c r="CJ410" i="10" a="1"/>
  <c r="CJ410" i="10" s="1"/>
  <c r="CJ409" i="10" a="1"/>
  <c r="CJ409" i="10" s="1"/>
  <c r="CJ408" i="10" a="1"/>
  <c r="CJ408" i="10" s="1"/>
  <c r="CJ407" i="10" a="1"/>
  <c r="CJ407" i="10" s="1"/>
  <c r="CJ406" i="10" a="1"/>
  <c r="CJ406" i="10" s="1"/>
  <c r="CJ405" i="10" a="1"/>
  <c r="CJ405" i="10" s="1"/>
  <c r="CJ404" i="10" a="1"/>
  <c r="CJ404" i="10" s="1"/>
  <c r="CJ403" i="10" a="1"/>
  <c r="CJ403" i="10" s="1"/>
  <c r="CJ402" i="10" a="1"/>
  <c r="CJ402" i="10" s="1"/>
  <c r="CJ401" i="10" a="1"/>
  <c r="CJ401" i="10" s="1"/>
  <c r="CJ400" i="10" a="1"/>
  <c r="CJ400" i="10" s="1"/>
  <c r="CJ399" i="10" a="1"/>
  <c r="CJ399" i="10" s="1"/>
  <c r="CJ398" i="10" a="1"/>
  <c r="CJ398" i="10" s="1"/>
  <c r="CJ397" i="10" a="1"/>
  <c r="CJ397" i="10" s="1"/>
  <c r="CJ396" i="10" a="1"/>
  <c r="CJ396" i="10" s="1"/>
  <c r="CJ395" i="10" a="1"/>
  <c r="CJ395" i="10" s="1"/>
  <c r="CJ394" i="10" a="1"/>
  <c r="CJ394" i="10" s="1"/>
  <c r="CJ393" i="10" a="1"/>
  <c r="CJ393" i="10" s="1"/>
  <c r="CJ392" i="10" a="1"/>
  <c r="CJ392" i="10" s="1"/>
  <c r="CJ391" i="10" a="1"/>
  <c r="CJ391" i="10" s="1"/>
  <c r="CJ390" i="10" a="1"/>
  <c r="CJ390" i="10" s="1"/>
  <c r="CJ389" i="10" a="1"/>
  <c r="CJ389" i="10" s="1"/>
  <c r="CJ388" i="10" a="1"/>
  <c r="CJ388" i="10" s="1"/>
  <c r="CJ387" i="10" a="1"/>
  <c r="CJ387" i="10" s="1"/>
  <c r="CJ386" i="10" a="1"/>
  <c r="CJ386" i="10" s="1"/>
  <c r="CJ385" i="10" a="1"/>
  <c r="CJ385" i="10" s="1"/>
  <c r="CJ384" i="10" a="1"/>
  <c r="CJ384" i="10" s="1"/>
  <c r="CJ383" i="10" a="1"/>
  <c r="CJ383" i="10" s="1"/>
  <c r="CJ382" i="10" a="1"/>
  <c r="CJ382" i="10" s="1"/>
  <c r="CJ381" i="10" a="1"/>
  <c r="CJ381" i="10" s="1"/>
  <c r="CJ380" i="10" a="1"/>
  <c r="CJ380" i="10" s="1"/>
  <c r="CJ379" i="10" a="1"/>
  <c r="CJ379" i="10" s="1"/>
  <c r="CJ378" i="10" a="1"/>
  <c r="CJ378" i="10" s="1"/>
  <c r="CJ377" i="10" a="1"/>
  <c r="CJ377" i="10" s="1"/>
  <c r="CJ376" i="10" a="1"/>
  <c r="CJ376" i="10" s="1"/>
  <c r="CJ375" i="10" a="1"/>
  <c r="CJ375" i="10" s="1"/>
  <c r="CJ374" i="10" a="1"/>
  <c r="CJ374" i="10" s="1"/>
  <c r="CJ373" i="10" a="1"/>
  <c r="CJ373" i="10" s="1"/>
  <c r="CJ372" i="10" a="1"/>
  <c r="CJ372" i="10" s="1"/>
  <c r="CJ371" i="10" a="1"/>
  <c r="CJ371" i="10" s="1"/>
  <c r="CJ370" i="10" a="1"/>
  <c r="CJ370" i="10" s="1"/>
  <c r="CJ369" i="10" a="1"/>
  <c r="CJ369" i="10" s="1"/>
  <c r="CJ368" i="10" a="1"/>
  <c r="CJ368" i="10" s="1"/>
  <c r="CJ367" i="10" a="1"/>
  <c r="CJ367" i="10" s="1"/>
  <c r="CJ366" i="10" a="1"/>
  <c r="CJ366" i="10" s="1"/>
  <c r="CJ365" i="10" a="1"/>
  <c r="CJ365" i="10" s="1"/>
  <c r="CJ364" i="10" a="1"/>
  <c r="CJ364" i="10" s="1"/>
  <c r="CJ363" i="10" a="1"/>
  <c r="CJ363" i="10" s="1"/>
  <c r="CJ362" i="10" a="1"/>
  <c r="CJ362" i="10" s="1"/>
  <c r="CJ361" i="10" a="1"/>
  <c r="CJ361" i="10" s="1"/>
  <c r="CJ360" i="10" a="1"/>
  <c r="CJ360" i="10" s="1"/>
  <c r="CJ359" i="10" a="1"/>
  <c r="CJ359" i="10" s="1"/>
  <c r="CJ358" i="10" a="1"/>
  <c r="CJ358" i="10" s="1"/>
  <c r="CJ357" i="10" a="1"/>
  <c r="CJ357" i="10" s="1"/>
  <c r="CJ356" i="10" a="1"/>
  <c r="CJ356" i="10" s="1"/>
  <c r="CJ355" i="10" a="1"/>
  <c r="CJ355" i="10" s="1"/>
  <c r="CJ354" i="10" a="1"/>
  <c r="CJ354" i="10" s="1"/>
  <c r="CJ353" i="10" a="1"/>
  <c r="CJ353" i="10" s="1"/>
  <c r="CJ352" i="10" a="1"/>
  <c r="CJ352" i="10" s="1"/>
  <c r="CJ351" i="10" a="1"/>
  <c r="CJ351" i="10" s="1"/>
  <c r="CJ350" i="10" a="1"/>
  <c r="CJ350" i="10" s="1"/>
  <c r="CJ349" i="10" a="1"/>
  <c r="CJ349" i="10" s="1"/>
  <c r="CJ348" i="10" a="1"/>
  <c r="CJ348" i="10" s="1"/>
  <c r="CJ347" i="10" a="1"/>
  <c r="CJ347" i="10" s="1"/>
  <c r="CJ346" i="10" a="1"/>
  <c r="CJ346" i="10" s="1"/>
  <c r="CJ345" i="10" a="1"/>
  <c r="CJ345" i="10" s="1"/>
  <c r="CJ344" i="10" a="1"/>
  <c r="CJ344" i="10" s="1"/>
  <c r="CJ343" i="10" a="1"/>
  <c r="CJ343" i="10" s="1"/>
  <c r="CJ342" i="10" a="1"/>
  <c r="CJ342" i="10" s="1"/>
  <c r="CJ341" i="10" a="1"/>
  <c r="CJ341" i="10" s="1"/>
  <c r="CJ340" i="10" a="1"/>
  <c r="CJ340" i="10" s="1"/>
  <c r="CJ339" i="10" a="1"/>
  <c r="CJ339" i="10" s="1"/>
  <c r="CJ338" i="10" a="1"/>
  <c r="CJ338" i="10" s="1"/>
  <c r="CJ337" i="10" a="1"/>
  <c r="CJ337" i="10" s="1"/>
  <c r="CJ336" i="10" a="1"/>
  <c r="CJ336" i="10" s="1"/>
  <c r="CJ335" i="10" a="1"/>
  <c r="CJ335" i="10" s="1"/>
  <c r="CJ334" i="10" a="1"/>
  <c r="CJ334" i="10" s="1"/>
  <c r="CJ333" i="10" a="1"/>
  <c r="CJ333" i="10" s="1"/>
  <c r="CJ332" i="10" a="1"/>
  <c r="CJ332" i="10" s="1"/>
  <c r="CJ331" i="10" a="1"/>
  <c r="CJ331" i="10" s="1"/>
  <c r="CJ330" i="10" a="1"/>
  <c r="CJ330" i="10" s="1"/>
  <c r="CJ329" i="10" a="1"/>
  <c r="CJ329" i="10" s="1"/>
  <c r="CJ328" i="10" a="1"/>
  <c r="CJ328" i="10" s="1"/>
  <c r="CJ327" i="10" a="1"/>
  <c r="CJ327" i="10" s="1"/>
  <c r="CJ326" i="10" a="1"/>
  <c r="CJ326" i="10" s="1"/>
  <c r="CJ325" i="10" a="1"/>
  <c r="CJ325" i="10" s="1"/>
  <c r="CJ324" i="10" a="1"/>
  <c r="CJ324" i="10" s="1"/>
  <c r="CJ323" i="10" a="1"/>
  <c r="CJ323" i="10" s="1"/>
  <c r="CJ322" i="10" a="1"/>
  <c r="CJ322" i="10" s="1"/>
  <c r="CJ321" i="10" a="1"/>
  <c r="CJ321" i="10" s="1"/>
  <c r="CJ320" i="10" a="1"/>
  <c r="CJ320" i="10" s="1"/>
  <c r="CJ319" i="10" a="1"/>
  <c r="CJ319" i="10" s="1"/>
  <c r="CJ318" i="10" a="1"/>
  <c r="CJ318" i="10" s="1"/>
  <c r="CJ317" i="10" a="1"/>
  <c r="CJ317" i="10" s="1"/>
  <c r="CJ316" i="10" a="1"/>
  <c r="CJ316" i="10" s="1"/>
  <c r="CJ315" i="10" a="1"/>
  <c r="CJ315" i="10" s="1"/>
  <c r="CJ314" i="10" a="1"/>
  <c r="CJ314" i="10" s="1"/>
  <c r="CJ313" i="10" a="1"/>
  <c r="CJ313" i="10" s="1"/>
  <c r="CJ312" i="10" a="1"/>
  <c r="CJ312" i="10" s="1"/>
  <c r="CJ311" i="10" a="1"/>
  <c r="CJ311" i="10" s="1"/>
  <c r="CJ310" i="10" a="1"/>
  <c r="CJ310" i="10" s="1"/>
  <c r="CJ309" i="10" a="1"/>
  <c r="CJ309" i="10" s="1"/>
  <c r="CJ308" i="10" a="1"/>
  <c r="CJ308" i="10" s="1"/>
  <c r="CJ307" i="10" a="1"/>
  <c r="CJ307" i="10" s="1"/>
  <c r="CJ306" i="10" a="1"/>
  <c r="CJ306" i="10" s="1"/>
  <c r="CJ305" i="10" a="1"/>
  <c r="CJ305" i="10" s="1"/>
  <c r="CJ304" i="10" a="1"/>
  <c r="CJ304" i="10" s="1"/>
  <c r="CJ303" i="10" a="1"/>
  <c r="CJ303" i="10" s="1"/>
  <c r="CJ302" i="10" a="1"/>
  <c r="CJ302" i="10" s="1"/>
  <c r="CJ301" i="10" a="1"/>
  <c r="CJ301" i="10" s="1"/>
  <c r="CJ300" i="10" a="1"/>
  <c r="CJ300" i="10" s="1"/>
  <c r="CJ299" i="10" a="1"/>
  <c r="CJ299" i="10" s="1"/>
  <c r="CJ298" i="10" a="1"/>
  <c r="CJ298" i="10" s="1"/>
  <c r="CJ297" i="10" a="1"/>
  <c r="CJ297" i="10" s="1"/>
  <c r="CJ296" i="10" a="1"/>
  <c r="CJ296" i="10" s="1"/>
  <c r="CJ295" i="10" a="1"/>
  <c r="CJ295" i="10" s="1"/>
  <c r="CJ294" i="10" a="1"/>
  <c r="CJ294" i="10" s="1"/>
  <c r="CJ293" i="10" a="1"/>
  <c r="CJ293" i="10" s="1"/>
  <c r="CJ292" i="10" a="1"/>
  <c r="CJ292" i="10" s="1"/>
  <c r="CJ291" i="10" a="1"/>
  <c r="CJ291" i="10" s="1"/>
  <c r="CJ290" i="10" a="1"/>
  <c r="CJ290" i="10" s="1"/>
  <c r="CJ289" i="10" a="1"/>
  <c r="CJ289" i="10" s="1"/>
  <c r="CJ288" i="10" a="1"/>
  <c r="CJ288" i="10" s="1"/>
  <c r="CJ287" i="10" a="1"/>
  <c r="CJ287" i="10" s="1"/>
  <c r="CJ286" i="10" a="1"/>
  <c r="CJ286" i="10" s="1"/>
  <c r="CJ285" i="10" a="1"/>
  <c r="CJ285" i="10" s="1"/>
  <c r="CJ284" i="10" a="1"/>
  <c r="CJ284" i="10" s="1"/>
  <c r="CJ283" i="10" a="1"/>
  <c r="CJ283" i="10" s="1"/>
  <c r="CJ282" i="10" a="1"/>
  <c r="CJ282" i="10" s="1"/>
  <c r="CJ281" i="10" a="1"/>
  <c r="CJ281" i="10" s="1"/>
  <c r="CJ280" i="10" a="1"/>
  <c r="CJ280" i="10" s="1"/>
  <c r="CJ279" i="10" a="1"/>
  <c r="CJ279" i="10" s="1"/>
  <c r="CJ278" i="10" a="1"/>
  <c r="CJ278" i="10" s="1"/>
  <c r="CJ277" i="10" a="1"/>
  <c r="CJ277" i="10" s="1"/>
  <c r="CJ276" i="10" a="1"/>
  <c r="CJ276" i="10" s="1"/>
  <c r="CJ275" i="10" a="1"/>
  <c r="CJ275" i="10" s="1"/>
  <c r="CJ274" i="10" a="1"/>
  <c r="CJ274" i="10" s="1"/>
  <c r="CJ273" i="10" a="1"/>
  <c r="CJ273" i="10" s="1"/>
  <c r="CJ272" i="10" a="1"/>
  <c r="CJ272" i="10" s="1"/>
  <c r="CJ271" i="10" a="1"/>
  <c r="CJ271" i="10" s="1"/>
  <c r="CJ270" i="10" a="1"/>
  <c r="CJ270" i="10" s="1"/>
  <c r="CJ269" i="10" a="1"/>
  <c r="CJ269" i="10" s="1"/>
  <c r="CJ268" i="10" a="1"/>
  <c r="CJ268" i="10" s="1"/>
  <c r="CJ267" i="10" a="1"/>
  <c r="CJ267" i="10" s="1"/>
  <c r="CJ266" i="10" a="1"/>
  <c r="CJ266" i="10" s="1"/>
  <c r="CJ265" i="10" a="1"/>
  <c r="CJ265" i="10" s="1"/>
  <c r="CJ264" i="10" a="1"/>
  <c r="CJ264" i="10" s="1"/>
  <c r="CJ263" i="10" a="1"/>
  <c r="CJ263" i="10" s="1"/>
  <c r="CJ262" i="10" a="1"/>
  <c r="CJ262" i="10" s="1"/>
  <c r="CJ261" i="10" a="1"/>
  <c r="CJ261" i="10" s="1"/>
  <c r="CJ260" i="10" a="1"/>
  <c r="CJ260" i="10" s="1"/>
  <c r="CJ259" i="10" a="1"/>
  <c r="CJ259" i="10" s="1"/>
  <c r="CJ258" i="10" a="1"/>
  <c r="CJ258" i="10" s="1"/>
  <c r="CJ257" i="10" a="1"/>
  <c r="CJ257" i="10" s="1"/>
  <c r="CJ256" i="10" a="1"/>
  <c r="CJ256" i="10" s="1"/>
  <c r="CJ255" i="10" a="1"/>
  <c r="CJ255" i="10" s="1"/>
  <c r="CJ254" i="10" a="1"/>
  <c r="CJ254" i="10" s="1"/>
  <c r="CJ253" i="10" a="1"/>
  <c r="CJ253" i="10" s="1"/>
  <c r="CJ252" i="10" a="1"/>
  <c r="CJ252" i="10" s="1"/>
  <c r="CJ251" i="10" a="1"/>
  <c r="CJ251" i="10" s="1"/>
  <c r="CJ250" i="10" a="1"/>
  <c r="CJ250" i="10" s="1"/>
  <c r="CJ249" i="10" a="1"/>
  <c r="CJ249" i="10" s="1"/>
  <c r="CJ248" i="10" a="1"/>
  <c r="CJ248" i="10" s="1"/>
  <c r="CJ247" i="10" a="1"/>
  <c r="CJ247" i="10" s="1"/>
  <c r="CJ246" i="10" a="1"/>
  <c r="CJ246" i="10" s="1"/>
  <c r="CJ245" i="10" a="1"/>
  <c r="CJ245" i="10" s="1"/>
  <c r="CJ244" i="10" a="1"/>
  <c r="CJ244" i="10" s="1"/>
  <c r="CJ243" i="10" a="1"/>
  <c r="CJ243" i="10" s="1"/>
  <c r="CJ242" i="10" a="1"/>
  <c r="CJ242" i="10" s="1"/>
  <c r="CJ241" i="10" a="1"/>
  <c r="CJ241" i="10" s="1"/>
  <c r="CJ240" i="10" a="1"/>
  <c r="CJ240" i="10" s="1"/>
  <c r="CJ239" i="10" a="1"/>
  <c r="CJ239" i="10" s="1"/>
  <c r="CJ238" i="10" a="1"/>
  <c r="CJ238" i="10" s="1"/>
  <c r="CJ237" i="10" a="1"/>
  <c r="CJ237" i="10" s="1"/>
  <c r="CJ236" i="10" a="1"/>
  <c r="CJ236" i="10" s="1"/>
  <c r="CJ235" i="10" a="1"/>
  <c r="CJ235" i="10" s="1"/>
  <c r="CJ234" i="10" a="1"/>
  <c r="CJ234" i="10" s="1"/>
  <c r="CJ233" i="10" a="1"/>
  <c r="CJ233" i="10" s="1"/>
  <c r="CJ232" i="10" a="1"/>
  <c r="CJ232" i="10" s="1"/>
  <c r="CJ231" i="10" a="1"/>
  <c r="CJ231" i="10" s="1"/>
  <c r="CJ230" i="10" a="1"/>
  <c r="CJ230" i="10" s="1"/>
  <c r="CJ229" i="10" a="1"/>
  <c r="CJ229" i="10" s="1"/>
  <c r="CJ228" i="10" a="1"/>
  <c r="CJ228" i="10" s="1"/>
  <c r="CJ227" i="10" a="1"/>
  <c r="CJ227" i="10" s="1"/>
  <c r="CJ226" i="10" a="1"/>
  <c r="CJ226" i="10" s="1"/>
  <c r="CJ225" i="10" a="1"/>
  <c r="CJ225" i="10" s="1"/>
  <c r="CJ224" i="10" a="1"/>
  <c r="CJ224" i="10" s="1"/>
  <c r="CJ223" i="10" a="1"/>
  <c r="CJ223" i="10" s="1"/>
  <c r="CJ222" i="10" a="1"/>
  <c r="CJ222" i="10" s="1"/>
  <c r="CJ221" i="10" a="1"/>
  <c r="CJ221" i="10" s="1"/>
  <c r="CJ220" i="10" a="1"/>
  <c r="CJ220" i="10" s="1"/>
  <c r="CJ219" i="10" a="1"/>
  <c r="CJ219" i="10" s="1"/>
  <c r="CJ218" i="10" a="1"/>
  <c r="CJ218" i="10" s="1"/>
  <c r="CJ217" i="10" a="1"/>
  <c r="CJ217" i="10" s="1"/>
  <c r="CJ216" i="10" a="1"/>
  <c r="CJ216" i="10" s="1"/>
  <c r="CJ215" i="10" a="1"/>
  <c r="CJ215" i="10" s="1"/>
  <c r="CJ214" i="10" a="1"/>
  <c r="CJ214" i="10" s="1"/>
  <c r="CJ213" i="10" a="1"/>
  <c r="CJ213" i="10" s="1"/>
  <c r="CJ212" i="10" a="1"/>
  <c r="CJ212" i="10" s="1"/>
  <c r="CJ211" i="10" a="1"/>
  <c r="CJ211" i="10" s="1"/>
  <c r="CJ210" i="10" a="1"/>
  <c r="CJ210" i="10" s="1"/>
  <c r="CJ209" i="10" a="1"/>
  <c r="CJ209" i="10" s="1"/>
  <c r="CJ208" i="10" a="1"/>
  <c r="CJ208" i="10" s="1"/>
  <c r="CJ207" i="10" a="1"/>
  <c r="CJ207" i="10" s="1"/>
  <c r="CJ206" i="10" a="1"/>
  <c r="CJ206" i="10" s="1"/>
  <c r="CJ205" i="10" a="1"/>
  <c r="CJ205" i="10" s="1"/>
  <c r="CJ204" i="10" a="1"/>
  <c r="CJ204" i="10" s="1"/>
  <c r="CJ203" i="10" a="1"/>
  <c r="CJ203" i="10" s="1"/>
  <c r="CJ202" i="10" a="1"/>
  <c r="CJ202" i="10" s="1"/>
  <c r="CJ201" i="10" a="1"/>
  <c r="CJ201" i="10" s="1"/>
  <c r="CJ200" i="10" a="1"/>
  <c r="CJ200" i="10" s="1"/>
  <c r="CJ199" i="10" a="1"/>
  <c r="CJ199" i="10" s="1"/>
  <c r="CJ198" i="10" a="1"/>
  <c r="CJ198" i="10" s="1"/>
  <c r="CJ197" i="10" a="1"/>
  <c r="CJ197" i="10" s="1"/>
  <c r="CJ196" i="10" a="1"/>
  <c r="CJ196" i="10" s="1"/>
  <c r="CJ195" i="10" a="1"/>
  <c r="CJ195" i="10" s="1"/>
  <c r="CJ194" i="10" a="1"/>
  <c r="CJ194" i="10" s="1"/>
  <c r="CJ193" i="10" a="1"/>
  <c r="CJ193" i="10" s="1"/>
  <c r="CJ192" i="10" a="1"/>
  <c r="CJ192" i="10" s="1"/>
  <c r="CJ191" i="10" a="1"/>
  <c r="CJ191" i="10" s="1"/>
  <c r="CJ190" i="10" a="1"/>
  <c r="CJ190" i="10" s="1"/>
  <c r="CJ189" i="10" a="1"/>
  <c r="CJ189" i="10" s="1"/>
  <c r="CJ188" i="10" a="1"/>
  <c r="CJ188" i="10" s="1"/>
  <c r="CJ187" i="10" a="1"/>
  <c r="CJ187" i="10" s="1"/>
  <c r="CJ186" i="10" a="1"/>
  <c r="CJ186" i="10" s="1"/>
  <c r="CJ185" i="10" a="1"/>
  <c r="CJ185" i="10" s="1"/>
  <c r="CJ184" i="10" a="1"/>
  <c r="CJ184" i="10" s="1"/>
  <c r="CJ183" i="10" a="1"/>
  <c r="CJ183" i="10" s="1"/>
  <c r="CJ182" i="10" a="1"/>
  <c r="CJ182" i="10" s="1"/>
  <c r="CJ181" i="10" a="1"/>
  <c r="CJ181" i="10" s="1"/>
  <c r="CJ180" i="10" a="1"/>
  <c r="CJ180" i="10" s="1"/>
  <c r="CJ179" i="10" a="1"/>
  <c r="CJ179" i="10" s="1"/>
  <c r="CJ178" i="10" a="1"/>
  <c r="CJ178" i="10" s="1"/>
  <c r="CJ177" i="10" a="1"/>
  <c r="CJ177" i="10" s="1"/>
  <c r="CJ176" i="10" a="1"/>
  <c r="CJ176" i="10" s="1"/>
  <c r="CJ175" i="10" a="1"/>
  <c r="CJ175" i="10" s="1"/>
  <c r="CJ174" i="10" a="1"/>
  <c r="CJ174" i="10" s="1"/>
  <c r="CJ173" i="10" a="1"/>
  <c r="CJ173" i="10" s="1"/>
  <c r="CJ172" i="10" a="1"/>
  <c r="CJ172" i="10" s="1"/>
  <c r="CJ171" i="10" a="1"/>
  <c r="CJ171" i="10" s="1"/>
  <c r="CJ170" i="10" a="1"/>
  <c r="CJ170" i="10" s="1"/>
  <c r="CJ169" i="10" a="1"/>
  <c r="CJ169" i="10" s="1"/>
  <c r="CJ168" i="10" a="1"/>
  <c r="CJ168" i="10" s="1"/>
  <c r="CJ167" i="10" a="1"/>
  <c r="CJ167" i="10" s="1"/>
  <c r="CJ166" i="10" a="1"/>
  <c r="CJ166" i="10" s="1"/>
  <c r="CJ165" i="10" a="1"/>
  <c r="CJ165" i="10" s="1"/>
  <c r="CJ21" i="10" a="1"/>
  <c r="CJ21" i="10" s="1"/>
  <c r="CJ164" i="10" a="1"/>
  <c r="CJ164" i="10" s="1"/>
  <c r="CJ20" i="10" a="1"/>
  <c r="CJ20" i="10" s="1"/>
  <c r="CJ53" i="10" a="1"/>
  <c r="CJ53" i="10" s="1"/>
  <c r="CJ52" i="10" a="1"/>
  <c r="CJ52" i="10" s="1"/>
  <c r="CJ51" i="10" a="1"/>
  <c r="CJ51" i="10" s="1"/>
  <c r="CJ50" i="10" a="1"/>
  <c r="CJ50" i="10" s="1"/>
  <c r="CJ49" i="10" a="1"/>
  <c r="CJ49" i="10" s="1"/>
  <c r="CJ48" i="10" a="1"/>
  <c r="CJ48" i="10" s="1"/>
  <c r="CJ47" i="10" a="1"/>
  <c r="CJ47" i="10" s="1"/>
  <c r="CJ46" i="10" a="1"/>
  <c r="CJ46" i="10" s="1"/>
  <c r="CJ45" i="10" a="1"/>
  <c r="CJ45" i="10" s="1"/>
  <c r="CJ163" i="10" a="1"/>
  <c r="CJ163" i="10" s="1"/>
  <c r="CJ162" i="10" a="1"/>
  <c r="CJ162" i="10" s="1"/>
  <c r="CJ161" i="10" a="1"/>
  <c r="CJ161" i="10" s="1"/>
  <c r="CJ160" i="10" a="1"/>
  <c r="CJ160" i="10" s="1"/>
  <c r="CJ159" i="10" a="1"/>
  <c r="CJ159" i="10" s="1"/>
  <c r="CJ158" i="10" a="1"/>
  <c r="CJ158" i="10" s="1"/>
  <c r="CJ157" i="10" a="1"/>
  <c r="CJ157" i="10" s="1"/>
  <c r="CJ156" i="10" a="1"/>
  <c r="CJ156" i="10" s="1"/>
  <c r="CJ155" i="10" a="1"/>
  <c r="CJ155" i="10" s="1"/>
  <c r="CJ154" i="10" a="1"/>
  <c r="CJ154" i="10" s="1"/>
  <c r="CJ19" i="10" a="1"/>
  <c r="CJ19" i="10" s="1"/>
  <c r="CJ18" i="10" a="1"/>
  <c r="CJ18" i="10" s="1"/>
  <c r="CJ17" i="10" a="1"/>
  <c r="CJ17" i="10" s="1"/>
  <c r="CJ153" i="10" a="1"/>
  <c r="CJ153" i="10" s="1"/>
  <c r="CJ152" i="10" a="1"/>
  <c r="CJ152" i="10" s="1"/>
  <c r="CJ151" i="10" a="1"/>
  <c r="CJ151" i="10" s="1"/>
  <c r="CJ150" i="10" a="1"/>
  <c r="CJ150" i="10" s="1"/>
  <c r="CJ149" i="10" a="1"/>
  <c r="CJ149" i="10" s="1"/>
  <c r="CJ148" i="10" a="1"/>
  <c r="CJ148" i="10" s="1"/>
  <c r="CJ147" i="10" a="1"/>
  <c r="CJ147" i="10" s="1"/>
  <c r="CJ146" i="10" a="1"/>
  <c r="CJ146" i="10" s="1"/>
  <c r="CJ145" i="10" a="1"/>
  <c r="CJ145" i="10" s="1"/>
  <c r="CJ44" i="10" a="1"/>
  <c r="CJ44" i="10" s="1"/>
  <c r="CJ43" i="10" a="1"/>
  <c r="CJ43" i="10" s="1"/>
  <c r="CJ42" i="10" a="1"/>
  <c r="CJ42" i="10" s="1"/>
  <c r="CJ41" i="10" a="1"/>
  <c r="CJ41" i="10" s="1"/>
  <c r="CJ40" i="10" a="1"/>
  <c r="CJ40" i="10" s="1"/>
  <c r="CJ39" i="10" a="1"/>
  <c r="CJ39" i="10" s="1"/>
  <c r="CJ38" i="10" a="1"/>
  <c r="CJ38" i="10" s="1"/>
  <c r="CJ37" i="10" a="1"/>
  <c r="CJ37" i="10" s="1"/>
  <c r="CJ16" i="10" a="1"/>
  <c r="CJ16" i="10" s="1"/>
  <c r="CJ15" i="10" a="1"/>
  <c r="CJ15" i="10" s="1"/>
  <c r="CJ36" i="10" a="1"/>
  <c r="CJ36" i="10" s="1"/>
  <c r="CJ144" i="10" a="1"/>
  <c r="CJ144" i="10" s="1"/>
  <c r="CJ35" i="10" a="1"/>
  <c r="CJ35" i="10" s="1"/>
  <c r="CJ34" i="10" a="1"/>
  <c r="CJ34" i="10" s="1"/>
  <c r="CJ14" i="10" a="1"/>
  <c r="CJ14" i="10" s="1"/>
  <c r="CJ13" i="10" a="1"/>
  <c r="CJ13" i="10" s="1"/>
  <c r="CJ12" i="10" a="1"/>
  <c r="CJ12" i="10" s="1"/>
  <c r="CJ11" i="10" a="1"/>
  <c r="CJ11" i="10" s="1"/>
  <c r="CJ33" i="10" a="1"/>
  <c r="CJ33" i="10" s="1"/>
  <c r="CJ32" i="10" a="1"/>
  <c r="CJ32" i="10" s="1"/>
  <c r="CJ31" i="10" a="1"/>
  <c r="CJ31" i="10" s="1"/>
  <c r="CJ30" i="10" a="1"/>
  <c r="CJ30" i="10" s="1"/>
  <c r="CJ29" i="10" a="1"/>
  <c r="CJ29" i="10" s="1"/>
  <c r="CJ28" i="10" a="1"/>
  <c r="CJ28" i="10" s="1"/>
  <c r="CJ27" i="10" a="1"/>
  <c r="CJ27" i="10" s="1"/>
  <c r="CJ26" i="10" a="1"/>
  <c r="CJ26" i="10" s="1"/>
  <c r="CJ25" i="10" a="1"/>
  <c r="CJ25" i="10" s="1"/>
  <c r="CJ24" i="10" a="1"/>
  <c r="CJ24" i="10" s="1"/>
  <c r="CJ23" i="10" a="1"/>
  <c r="CJ23" i="10" s="1"/>
  <c r="CJ22" i="10" a="1"/>
  <c r="CJ22" i="10" s="1"/>
  <c r="CJ143" i="10" a="1"/>
  <c r="CJ143" i="10" s="1"/>
  <c r="CJ10" i="10" a="1"/>
  <c r="CJ10" i="10" s="1"/>
  <c r="CJ9" i="10" a="1"/>
  <c r="CJ9" i="10" s="1"/>
  <c r="CJ8" i="10" a="1"/>
  <c r="CJ8" i="10" s="1"/>
  <c r="CJ142" i="10" a="1"/>
  <c r="CJ142" i="10" s="1"/>
  <c r="CJ7" i="10" a="1"/>
  <c r="CJ7" i="10" s="1"/>
  <c r="CJ6" i="10" a="1"/>
  <c r="CJ6" i="10" s="1"/>
  <c r="CJ5" i="10" a="1"/>
  <c r="CJ5" i="10" s="1"/>
  <c r="CJ4" i="10" a="1"/>
  <c r="CJ4" i="10" s="1"/>
  <c r="CJ3" i="10" a="1"/>
  <c r="CJ3" i="10" s="1"/>
  <c r="CJ2" i="10" a="1"/>
  <c r="CJ2" i="10" s="1"/>
  <c r="CJ141" i="10" a="1"/>
  <c r="CJ141" i="10" s="1"/>
  <c r="CJ140" i="10" a="1"/>
  <c r="CJ140" i="10" s="1"/>
  <c r="CJ139" i="10" a="1"/>
  <c r="CJ139" i="10" s="1"/>
  <c r="CJ138" i="10" a="1"/>
  <c r="CJ138" i="10" s="1"/>
  <c r="CJ137" i="10" a="1"/>
  <c r="CJ137" i="10" s="1"/>
  <c r="CJ136" i="10" a="1"/>
  <c r="CJ136" i="10" s="1"/>
  <c r="CJ135" i="10" a="1"/>
  <c r="CJ135" i="10" s="1"/>
  <c r="CJ134" i="10" a="1"/>
  <c r="CJ134" i="10" s="1"/>
  <c r="CJ133" i="10" a="1"/>
  <c r="CJ133" i="10" s="1"/>
  <c r="CJ132" i="10" a="1"/>
  <c r="CJ132" i="10" s="1"/>
  <c r="CJ131" i="10" a="1"/>
  <c r="CJ131" i="10" s="1"/>
  <c r="CJ130" i="10" a="1"/>
  <c r="CJ130" i="10" s="1"/>
  <c r="CJ129" i="10" a="1"/>
  <c r="CJ129" i="10" s="1"/>
  <c r="CJ128" i="10" a="1"/>
  <c r="CJ128" i="10" s="1"/>
  <c r="CJ127" i="10" a="1"/>
  <c r="CJ127" i="10" s="1"/>
  <c r="CJ126" i="10" a="1"/>
  <c r="CJ126" i="10" s="1"/>
  <c r="CJ125" i="10" a="1"/>
  <c r="CJ125" i="10" s="1"/>
  <c r="CJ124" i="10" a="1"/>
  <c r="CJ124" i="10" s="1"/>
  <c r="CJ123" i="10" a="1"/>
  <c r="CJ123" i="10" s="1"/>
  <c r="CJ122" i="10" a="1"/>
  <c r="CJ122" i="10" s="1"/>
  <c r="CJ121" i="10" a="1"/>
  <c r="CJ121" i="10" s="1"/>
  <c r="CJ120" i="10" a="1"/>
  <c r="CJ120" i="10" s="1"/>
  <c r="CJ119" i="10" a="1"/>
  <c r="CJ119" i="10" s="1"/>
  <c r="CJ118" i="10" a="1"/>
  <c r="CJ118" i="10" s="1"/>
  <c r="CJ117" i="10" a="1"/>
  <c r="CJ117" i="10" s="1"/>
  <c r="CJ116" i="10" a="1"/>
  <c r="CJ116" i="10" s="1"/>
  <c r="CJ115" i="10" a="1"/>
  <c r="CJ115" i="10" s="1"/>
  <c r="CJ114" i="10" a="1"/>
  <c r="CJ114" i="10" s="1"/>
  <c r="CJ113" i="10" a="1"/>
  <c r="CJ113" i="10" s="1"/>
  <c r="CJ112" i="10" a="1"/>
  <c r="CJ112" i="10" s="1"/>
  <c r="CJ111" i="10" a="1"/>
  <c r="CJ111" i="10" s="1"/>
  <c r="CJ110" i="10" a="1"/>
  <c r="CJ110" i="10" s="1"/>
  <c r="CJ109" i="10" a="1"/>
  <c r="CJ109" i="10" s="1"/>
  <c r="CJ108" i="10" a="1"/>
  <c r="CJ108" i="10" s="1"/>
  <c r="CJ107" i="10" a="1"/>
  <c r="CJ107" i="10" s="1"/>
  <c r="CJ106" i="10" a="1"/>
  <c r="CJ106" i="10" s="1"/>
  <c r="CJ105" i="10" a="1"/>
  <c r="CJ105" i="10" s="1"/>
  <c r="CJ104" i="10" a="1"/>
  <c r="CJ104" i="10" s="1"/>
  <c r="CJ103" i="10" a="1"/>
  <c r="CJ103" i="10" s="1"/>
  <c r="CJ102" i="10" a="1"/>
  <c r="CJ102" i="10" s="1"/>
  <c r="CJ101" i="10" a="1"/>
  <c r="CJ101" i="10" s="1"/>
  <c r="CJ100" i="10" a="1"/>
  <c r="CJ100" i="10" s="1"/>
  <c r="CJ99" i="10" a="1"/>
  <c r="CJ99" i="10" s="1"/>
  <c r="CJ98" i="10" a="1"/>
  <c r="CJ98" i="10" s="1"/>
  <c r="CJ97" i="10" a="1"/>
  <c r="CJ97" i="10" s="1"/>
  <c r="CJ96" i="10" a="1"/>
  <c r="CJ96" i="10" s="1"/>
  <c r="CJ95" i="10" a="1"/>
  <c r="CJ95" i="10" s="1"/>
  <c r="CJ94" i="10" a="1"/>
  <c r="CJ94" i="10" s="1"/>
  <c r="CJ93" i="10" a="1"/>
  <c r="CJ93" i="10" s="1"/>
  <c r="CJ92" i="10" a="1"/>
  <c r="CJ92" i="10" s="1"/>
  <c r="CJ91" i="10" a="1"/>
  <c r="CJ91" i="10" s="1"/>
  <c r="CJ90" i="10" a="1"/>
  <c r="CJ90" i="10" s="1"/>
  <c r="CJ89" i="10" a="1"/>
  <c r="CJ89" i="10" s="1"/>
  <c r="CJ88" i="10" a="1"/>
  <c r="CJ88" i="10" s="1"/>
  <c r="CJ87" i="10" a="1"/>
  <c r="CJ87" i="10" s="1"/>
  <c r="CJ86" i="10" a="1"/>
  <c r="CJ86" i="10" s="1"/>
  <c r="CJ85" i="10" a="1"/>
  <c r="CJ85" i="10" s="1"/>
  <c r="CJ84" i="10" a="1"/>
  <c r="CJ84" i="10" s="1"/>
  <c r="CJ83" i="10" a="1"/>
  <c r="CJ83" i="10" s="1"/>
  <c r="CJ82" i="10" a="1"/>
  <c r="CJ82" i="10" s="1"/>
  <c r="CJ81" i="10" a="1"/>
  <c r="CJ81" i="10" s="1"/>
  <c r="CJ80" i="10" a="1"/>
  <c r="CJ80" i="10" s="1"/>
  <c r="CJ79" i="10" a="1"/>
  <c r="CJ79" i="10" s="1"/>
  <c r="CJ78" i="10" a="1"/>
  <c r="CJ78" i="10" s="1"/>
  <c r="CJ77" i="10" a="1"/>
  <c r="CJ77" i="10" s="1"/>
  <c r="CJ76" i="10" a="1"/>
  <c r="CJ76" i="10" s="1"/>
  <c r="CJ75" i="10" a="1"/>
  <c r="CJ75" i="10" s="1"/>
  <c r="CJ74" i="10" a="1"/>
  <c r="CJ74" i="10" s="1"/>
  <c r="CJ73" i="10" a="1"/>
  <c r="CJ73" i="10" s="1"/>
  <c r="CJ72" i="10" a="1"/>
  <c r="CJ72" i="10" s="1"/>
  <c r="CJ71" i="10" a="1"/>
  <c r="CJ71" i="10" s="1"/>
  <c r="CJ70" i="10" a="1"/>
  <c r="CJ70" i="10" s="1"/>
  <c r="CJ69" i="10" a="1"/>
  <c r="CJ69" i="10" s="1"/>
  <c r="CJ68" i="10" a="1"/>
  <c r="CJ68" i="10" s="1"/>
  <c r="CJ67" i="10" a="1"/>
  <c r="CJ67" i="10" s="1"/>
  <c r="CJ66" i="10" a="1"/>
  <c r="CJ66" i="10" s="1"/>
  <c r="CJ65" i="10" a="1"/>
  <c r="CJ65" i="10" s="1"/>
  <c r="CJ64" i="10" a="1"/>
  <c r="CJ64" i="10" s="1"/>
  <c r="CJ63" i="10" a="1"/>
  <c r="CJ63" i="10" s="1"/>
  <c r="CJ62" i="10" a="1"/>
  <c r="CJ62" i="10" s="1"/>
  <c r="CJ61" i="10" a="1"/>
  <c r="CJ61" i="10" s="1"/>
  <c r="CJ60" i="10" a="1"/>
  <c r="CJ60" i="10" s="1"/>
  <c r="CJ59" i="10" a="1"/>
  <c r="CJ59" i="10" s="1"/>
  <c r="CJ58" i="10" a="1"/>
  <c r="CJ58" i="10" s="1"/>
  <c r="CJ57" i="10" a="1"/>
  <c r="CJ57" i="10" s="1"/>
  <c r="CJ56" i="10" a="1"/>
  <c r="CJ56" i="10" s="1"/>
  <c r="CJ55" i="10" a="1"/>
  <c r="CJ55" i="10" s="1"/>
  <c r="CJ54" i="10" a="1"/>
  <c r="CJ54" i="10" s="1"/>
  <c r="CM532" i="10"/>
  <c r="CM531" i="10"/>
  <c r="CM530" i="10"/>
  <c r="CM529" i="10"/>
  <c r="CM528" i="10"/>
  <c r="CM527" i="10"/>
  <c r="CM526" i="10"/>
  <c r="CM525" i="10"/>
  <c r="CM524" i="10"/>
  <c r="CM523" i="10"/>
  <c r="CM522" i="10"/>
  <c r="CM521" i="10"/>
  <c r="CM520" i="10"/>
  <c r="CM519" i="10"/>
  <c r="CM518" i="10"/>
  <c r="CM517" i="10"/>
  <c r="CM516" i="10"/>
  <c r="CM515" i="10"/>
  <c r="CM514" i="10"/>
  <c r="CM513" i="10"/>
  <c r="CM512" i="10"/>
  <c r="CM511" i="10"/>
  <c r="CM510" i="10"/>
  <c r="CM509" i="10"/>
  <c r="CM508" i="10"/>
  <c r="CM507" i="10"/>
  <c r="CM506" i="10"/>
  <c r="CM505" i="10"/>
  <c r="CM504" i="10"/>
  <c r="CM503" i="10"/>
  <c r="CM502" i="10"/>
  <c r="CM501" i="10"/>
  <c r="CM500" i="10"/>
  <c r="CM499" i="10"/>
  <c r="CM498" i="10"/>
  <c r="CM497" i="10"/>
  <c r="CM496" i="10"/>
  <c r="CM495" i="10"/>
  <c r="CM494" i="10"/>
  <c r="CM493" i="10"/>
  <c r="CM492" i="10"/>
  <c r="CM491" i="10"/>
  <c r="CM490" i="10"/>
  <c r="CM489" i="10"/>
  <c r="CM488" i="10"/>
  <c r="CM487" i="10"/>
  <c r="CM486" i="10"/>
  <c r="CM485" i="10"/>
  <c r="CM484" i="10"/>
  <c r="CM483" i="10"/>
  <c r="CM482" i="10"/>
  <c r="CM481" i="10"/>
  <c r="CM480" i="10"/>
  <c r="CM479" i="10"/>
  <c r="CM478" i="10"/>
  <c r="CM477" i="10"/>
  <c r="CM476" i="10"/>
  <c r="CM475" i="10"/>
  <c r="CM474" i="10"/>
  <c r="CM473" i="10"/>
  <c r="CM472" i="10"/>
  <c r="CM471" i="10"/>
  <c r="CM470" i="10"/>
  <c r="CM469" i="10"/>
  <c r="CM468" i="10"/>
  <c r="CM467" i="10"/>
  <c r="CM466" i="10"/>
  <c r="CM465" i="10"/>
  <c r="CM464" i="10"/>
  <c r="CM463" i="10"/>
  <c r="CM462" i="10"/>
  <c r="CM461" i="10"/>
  <c r="CM460" i="10"/>
  <c r="CM459" i="10"/>
  <c r="CM458" i="10"/>
  <c r="CM457" i="10"/>
  <c r="CM456" i="10"/>
  <c r="CM455" i="10"/>
  <c r="CM454" i="10"/>
  <c r="CM453" i="10"/>
  <c r="CM452" i="10"/>
  <c r="CM451" i="10"/>
  <c r="CM450" i="10"/>
  <c r="CM449" i="10"/>
  <c r="CM448" i="10"/>
  <c r="CM447" i="10"/>
  <c r="CM446" i="10"/>
  <c r="CM445" i="10"/>
  <c r="CM444" i="10"/>
  <c r="CM443" i="10"/>
  <c r="CM442" i="10"/>
  <c r="CM441" i="10"/>
  <c r="CM440" i="10"/>
  <c r="CM439" i="10"/>
  <c r="CM438" i="10"/>
  <c r="CM437" i="10"/>
  <c r="CM436" i="10"/>
  <c r="CM435" i="10"/>
  <c r="CM434" i="10"/>
  <c r="CM433" i="10"/>
  <c r="CM432" i="10"/>
  <c r="CM431" i="10"/>
  <c r="CM430" i="10"/>
  <c r="CM429" i="10"/>
  <c r="CM428" i="10"/>
  <c r="CM427" i="10"/>
  <c r="CM426" i="10"/>
  <c r="CM425" i="10"/>
  <c r="CM424" i="10"/>
  <c r="CM423" i="10"/>
  <c r="CM422" i="10"/>
  <c r="CM421" i="10"/>
  <c r="CM420" i="10"/>
  <c r="CM419" i="10"/>
  <c r="CM418" i="10"/>
  <c r="CM417" i="10"/>
  <c r="CM416" i="10"/>
  <c r="CM415" i="10"/>
  <c r="CM414" i="10"/>
  <c r="CM413" i="10"/>
  <c r="CM412" i="10"/>
  <c r="CM411" i="10"/>
  <c r="CM410" i="10"/>
  <c r="CM409" i="10"/>
  <c r="CM408" i="10"/>
  <c r="CM407" i="10"/>
  <c r="CM406" i="10"/>
  <c r="CM405" i="10"/>
  <c r="CM404" i="10"/>
  <c r="CM403" i="10"/>
  <c r="CM402" i="10"/>
  <c r="CM401" i="10"/>
  <c r="CM400" i="10"/>
  <c r="CM399" i="10"/>
  <c r="CM398" i="10"/>
  <c r="CM397" i="10"/>
  <c r="CM396" i="10"/>
  <c r="CM395" i="10"/>
  <c r="CM394" i="10"/>
  <c r="CM393" i="10"/>
  <c r="CM392" i="10"/>
  <c r="CM391" i="10"/>
  <c r="CM390" i="10"/>
  <c r="CM389" i="10"/>
  <c r="CM388" i="10"/>
  <c r="CM387" i="10"/>
  <c r="CM386" i="10"/>
  <c r="CM385" i="10"/>
  <c r="CM384" i="10"/>
  <c r="CM383" i="10"/>
  <c r="CM382" i="10"/>
  <c r="CM381" i="10"/>
  <c r="CM380" i="10"/>
  <c r="CM379" i="10"/>
  <c r="CM378" i="10"/>
  <c r="CM377" i="10"/>
  <c r="CM376" i="10"/>
  <c r="CM375" i="10"/>
  <c r="CM374" i="10"/>
  <c r="CM373" i="10"/>
  <c r="CM372" i="10"/>
  <c r="CM371" i="10"/>
  <c r="CM370" i="10"/>
  <c r="CM369" i="10"/>
  <c r="CM368" i="10"/>
  <c r="CM367" i="10"/>
  <c r="CM366" i="10"/>
  <c r="CM365" i="10"/>
  <c r="CM364" i="10"/>
  <c r="CM363" i="10"/>
  <c r="CM362" i="10"/>
  <c r="CM361" i="10"/>
  <c r="CM360" i="10"/>
  <c r="CM359" i="10"/>
  <c r="CM358" i="10"/>
  <c r="CM357" i="10"/>
  <c r="CM356" i="10"/>
  <c r="CM355" i="10"/>
  <c r="CM354" i="10"/>
  <c r="CM353" i="10"/>
  <c r="CM352" i="10"/>
  <c r="CM351" i="10"/>
  <c r="CM350" i="10"/>
  <c r="CM349" i="10"/>
  <c r="CM348" i="10"/>
  <c r="CM347" i="10"/>
  <c r="CM346" i="10"/>
  <c r="CM345" i="10"/>
  <c r="CM344" i="10"/>
  <c r="CM343" i="10"/>
  <c r="CM342" i="10"/>
  <c r="CM341" i="10"/>
  <c r="CM340" i="10"/>
  <c r="CM339" i="10"/>
  <c r="CM338" i="10"/>
  <c r="CM337" i="10"/>
  <c r="CM336" i="10"/>
  <c r="CM335" i="10"/>
  <c r="CM334" i="10"/>
  <c r="CM333" i="10"/>
  <c r="CM332" i="10"/>
  <c r="CM331" i="10"/>
  <c r="CM330" i="10"/>
  <c r="CM329" i="10"/>
  <c r="CM328" i="10"/>
  <c r="CM327" i="10"/>
  <c r="CM326" i="10"/>
  <c r="CM325" i="10"/>
  <c r="CM324" i="10"/>
  <c r="CM323" i="10"/>
  <c r="CM322" i="10"/>
  <c r="CM321" i="10"/>
  <c r="CM320" i="10"/>
  <c r="CM319" i="10"/>
  <c r="CM318" i="10"/>
  <c r="CM317" i="10"/>
  <c r="CM316" i="10"/>
  <c r="CM315" i="10"/>
  <c r="CM314" i="10"/>
  <c r="CM313" i="10"/>
  <c r="CM312" i="10"/>
  <c r="CM311" i="10"/>
  <c r="CM310" i="10"/>
  <c r="CM309" i="10"/>
  <c r="CM308" i="10"/>
  <c r="CM307" i="10"/>
  <c r="CM306" i="10"/>
  <c r="CM305" i="10"/>
  <c r="CM304" i="10"/>
  <c r="CM303" i="10"/>
  <c r="CM302" i="10"/>
  <c r="CM301" i="10"/>
  <c r="CM300" i="10"/>
  <c r="CM299" i="10"/>
  <c r="CM298" i="10"/>
  <c r="CM297" i="10"/>
  <c r="CM296" i="10"/>
  <c r="CM295" i="10"/>
  <c r="CM294" i="10"/>
  <c r="CM293" i="10"/>
  <c r="CM292" i="10"/>
  <c r="CM291" i="10"/>
  <c r="CM290" i="10"/>
  <c r="CM289" i="10"/>
  <c r="CM288" i="10"/>
  <c r="CM287" i="10"/>
  <c r="CM286" i="10"/>
  <c r="CM285" i="10"/>
  <c r="CM284" i="10"/>
  <c r="CM283" i="10"/>
  <c r="CM282" i="10"/>
  <c r="CM281" i="10"/>
  <c r="CM280" i="10"/>
  <c r="CM279" i="10"/>
  <c r="CM278" i="10"/>
  <c r="CM277" i="10"/>
  <c r="CM276" i="10"/>
  <c r="CM275" i="10"/>
  <c r="CM274" i="10"/>
  <c r="CM273" i="10"/>
  <c r="CM272" i="10"/>
  <c r="CM271" i="10"/>
  <c r="CM270" i="10"/>
  <c r="CM269" i="10"/>
  <c r="CM268" i="10"/>
  <c r="CM267" i="10"/>
  <c r="CM266" i="10"/>
  <c r="CM265" i="10"/>
  <c r="CM264" i="10"/>
  <c r="CM263" i="10"/>
  <c r="CM262" i="10"/>
  <c r="CM261" i="10"/>
  <c r="CM260" i="10"/>
  <c r="CM259" i="10"/>
  <c r="CM258" i="10"/>
  <c r="CM257" i="10"/>
  <c r="CM256" i="10"/>
  <c r="CM255" i="10"/>
  <c r="CM254" i="10"/>
  <c r="CM253" i="10"/>
  <c r="CM252" i="10"/>
  <c r="CM251" i="10"/>
  <c r="CM250" i="10"/>
  <c r="CM249" i="10"/>
  <c r="CM248" i="10"/>
  <c r="CM247" i="10"/>
  <c r="CM246" i="10"/>
  <c r="CM245" i="10"/>
  <c r="CM244" i="10"/>
  <c r="CM243" i="10"/>
  <c r="CM242" i="10"/>
  <c r="CM241" i="10"/>
  <c r="CM240" i="10"/>
  <c r="CM239" i="10"/>
  <c r="CM238" i="10"/>
  <c r="CM237" i="10"/>
  <c r="CM236" i="10"/>
  <c r="CM235" i="10"/>
  <c r="CM234" i="10"/>
  <c r="CM233" i="10"/>
  <c r="CM232" i="10"/>
  <c r="CM231" i="10"/>
  <c r="CM230" i="10"/>
  <c r="CM229" i="10"/>
  <c r="CM228" i="10"/>
  <c r="CM227" i="10"/>
  <c r="CM226" i="10"/>
  <c r="CM225" i="10"/>
  <c r="CM224" i="10"/>
  <c r="CM223" i="10"/>
  <c r="CM222" i="10"/>
  <c r="CM221" i="10"/>
  <c r="CM220" i="10"/>
  <c r="CM219" i="10"/>
  <c r="CM218" i="10"/>
  <c r="CM217" i="10"/>
  <c r="CM216" i="10"/>
  <c r="CM215" i="10"/>
  <c r="CM214" i="10"/>
  <c r="CM213" i="10"/>
  <c r="CM212" i="10"/>
  <c r="CM211" i="10"/>
  <c r="CM210" i="10"/>
  <c r="CM209" i="10"/>
  <c r="CM208" i="10"/>
  <c r="CM207" i="10"/>
  <c r="CM206" i="10"/>
  <c r="CM205" i="10"/>
  <c r="CM204" i="10"/>
  <c r="CM203" i="10"/>
  <c r="CM202" i="10"/>
  <c r="CM201" i="10"/>
  <c r="CM200" i="10"/>
  <c r="CM199" i="10"/>
  <c r="CM198" i="10"/>
  <c r="CM197" i="10"/>
  <c r="CM196" i="10"/>
  <c r="CM195" i="10"/>
  <c r="CM194" i="10"/>
  <c r="CM193" i="10"/>
  <c r="CM192" i="10"/>
  <c r="CM191" i="10"/>
  <c r="CM190" i="10"/>
  <c r="CM189" i="10"/>
  <c r="CM188" i="10"/>
  <c r="CM187" i="10"/>
  <c r="CM186" i="10"/>
  <c r="CM185" i="10"/>
  <c r="CM184" i="10"/>
  <c r="CM183" i="10"/>
  <c r="CM182" i="10"/>
  <c r="CM181" i="10"/>
  <c r="CM180" i="10"/>
  <c r="CM179" i="10"/>
  <c r="CM178" i="10"/>
  <c r="CM177" i="10"/>
  <c r="CM176" i="10"/>
  <c r="CM175" i="10"/>
  <c r="CM174" i="10"/>
  <c r="CM173" i="10"/>
  <c r="CM172" i="10"/>
  <c r="CM171" i="10"/>
  <c r="CM170" i="10"/>
  <c r="CM169" i="10"/>
  <c r="CM168" i="10"/>
  <c r="CM167" i="10"/>
  <c r="CM166" i="10"/>
  <c r="CM165" i="10"/>
  <c r="CM21" i="10"/>
  <c r="CM164" i="10"/>
  <c r="CM20" i="10"/>
  <c r="CM53" i="10"/>
  <c r="CM52" i="10"/>
  <c r="CM51" i="10"/>
  <c r="CM50" i="10"/>
  <c r="CM49" i="10"/>
  <c r="CM48" i="10"/>
  <c r="CM47" i="10"/>
  <c r="CM46" i="10"/>
  <c r="CM45" i="10"/>
  <c r="CM163" i="10"/>
  <c r="CM162" i="10"/>
  <c r="CM161" i="10"/>
  <c r="CM160" i="10"/>
  <c r="CM159" i="10"/>
  <c r="CM158" i="10"/>
  <c r="CM157" i="10"/>
  <c r="CM156" i="10"/>
  <c r="CM155" i="10"/>
  <c r="CM154" i="10"/>
  <c r="CM19" i="10"/>
  <c r="CM18" i="10"/>
  <c r="CM17" i="10"/>
  <c r="CM153" i="10"/>
  <c r="CM152" i="10"/>
  <c r="CM151" i="10"/>
  <c r="CM150" i="10"/>
  <c r="CM149" i="10"/>
  <c r="CM148" i="10"/>
  <c r="CM147" i="10"/>
  <c r="CM146" i="10"/>
  <c r="CM145" i="10"/>
  <c r="CM44" i="10"/>
  <c r="CM43" i="10"/>
  <c r="CM42" i="10"/>
  <c r="CM41" i="10"/>
  <c r="CM40" i="10"/>
  <c r="CM39" i="10"/>
  <c r="CM38" i="10"/>
  <c r="CM37" i="10"/>
  <c r="CM16" i="10"/>
  <c r="CM15" i="10"/>
  <c r="CM36" i="10"/>
  <c r="CM144" i="10"/>
  <c r="CM35" i="10"/>
  <c r="CM34" i="10"/>
  <c r="CM14" i="10"/>
  <c r="CM13" i="10"/>
  <c r="CM12" i="10"/>
  <c r="CM11" i="10"/>
  <c r="CM33" i="10"/>
  <c r="CM32" i="10"/>
  <c r="CM31" i="10"/>
  <c r="CM30" i="10"/>
  <c r="CM29" i="10"/>
  <c r="CM28" i="10"/>
  <c r="CM27" i="10"/>
  <c r="CM26" i="10"/>
  <c r="CM25" i="10"/>
  <c r="CM24" i="10"/>
  <c r="CM23" i="10"/>
  <c r="CM22" i="10"/>
  <c r="CM143" i="10"/>
  <c r="CM10" i="10"/>
  <c r="CM9" i="10"/>
  <c r="CM8" i="10"/>
  <c r="CM142" i="10"/>
  <c r="CM7" i="10"/>
  <c r="CM6" i="10"/>
  <c r="CM5" i="10"/>
  <c r="CM4" i="10"/>
  <c r="CM3" i="10"/>
  <c r="CM2" i="10"/>
  <c r="CM141" i="10"/>
  <c r="CM140" i="10"/>
  <c r="CM139" i="10"/>
  <c r="CM138" i="10"/>
  <c r="CM137" i="10"/>
  <c r="CM136" i="10"/>
  <c r="CM135" i="10"/>
  <c r="CM134" i="10"/>
  <c r="CM133" i="10"/>
  <c r="CM132" i="10"/>
  <c r="CM131" i="10"/>
  <c r="CM130" i="10"/>
  <c r="CM129" i="10"/>
  <c r="CM128" i="10"/>
  <c r="CM127" i="10"/>
  <c r="CM126" i="10"/>
  <c r="CM125" i="10"/>
  <c r="CM124" i="10"/>
  <c r="CM123" i="10"/>
  <c r="CM122" i="10"/>
  <c r="CM121" i="10"/>
  <c r="CM120" i="10"/>
  <c r="CM119" i="10"/>
  <c r="CM118" i="10"/>
  <c r="CM117" i="10"/>
  <c r="CM116" i="10"/>
  <c r="CM115" i="10"/>
  <c r="CM114" i="10"/>
  <c r="CM113" i="10"/>
  <c r="CM112" i="10"/>
  <c r="CM111" i="10"/>
  <c r="CM110" i="10"/>
  <c r="CM109" i="10"/>
  <c r="CM108" i="10"/>
  <c r="CM107" i="10"/>
  <c r="CM106" i="10"/>
  <c r="CM105" i="10"/>
  <c r="CM104" i="10"/>
  <c r="CM103" i="10"/>
  <c r="CM102" i="10"/>
  <c r="CM101" i="10"/>
  <c r="CM100" i="10"/>
  <c r="CM99" i="10"/>
  <c r="CM98" i="10"/>
  <c r="CM97" i="10"/>
  <c r="CM96" i="10"/>
  <c r="CM95" i="10"/>
  <c r="CM94" i="10"/>
  <c r="CM93" i="10"/>
  <c r="CM92" i="10"/>
  <c r="CM91" i="10"/>
  <c r="CM90" i="10"/>
  <c r="CM89" i="10"/>
  <c r="CM88" i="10"/>
  <c r="CM87" i="10"/>
  <c r="CM86" i="10"/>
  <c r="CM85" i="10"/>
  <c r="CM84" i="10"/>
  <c r="CM83" i="10"/>
  <c r="CM82" i="10"/>
  <c r="CM81" i="10"/>
  <c r="CM80" i="10"/>
  <c r="CM79" i="10"/>
  <c r="CM78" i="10"/>
  <c r="CM77" i="10"/>
  <c r="CM76" i="10"/>
  <c r="CM75" i="10"/>
  <c r="CM74" i="10"/>
  <c r="CM73" i="10"/>
  <c r="CM72" i="10"/>
  <c r="CM71" i="10"/>
  <c r="CM70" i="10"/>
  <c r="CM69" i="10"/>
  <c r="CM68" i="10"/>
  <c r="CM67" i="10"/>
  <c r="CM66" i="10"/>
  <c r="CM65" i="10"/>
  <c r="CM64" i="10"/>
  <c r="CM63" i="10"/>
  <c r="CM62" i="10"/>
  <c r="CM61" i="10"/>
  <c r="CM60" i="10"/>
  <c r="CM59" i="10"/>
  <c r="CM58" i="10"/>
  <c r="CM57" i="10"/>
  <c r="CM56" i="10"/>
  <c r="CM55" i="10"/>
  <c r="CM54" i="10"/>
  <c r="CL54" i="10" a="1"/>
  <c r="CL54" i="10"/>
  <c r="CL55" i="10" a="1"/>
  <c r="CL55" i="10"/>
  <c r="CL56" i="10" a="1"/>
  <c r="CL56" i="10"/>
  <c r="CL57" i="10" a="1"/>
  <c r="CL57" i="10"/>
  <c r="CL58" i="10" a="1"/>
  <c r="CL58" i="10"/>
  <c r="CL59" i="10" a="1"/>
  <c r="CL59" i="10"/>
  <c r="CL60" i="10" a="1"/>
  <c r="CL60" i="10"/>
  <c r="CL61" i="10" a="1"/>
  <c r="CL61" i="10"/>
  <c r="CL62" i="10" a="1"/>
  <c r="CL62" i="10"/>
  <c r="CL63" i="10" a="1"/>
  <c r="CL63" i="10"/>
  <c r="CL64" i="10" a="1"/>
  <c r="CL64" i="10"/>
  <c r="CL65" i="10" a="1"/>
  <c r="CL65" i="10"/>
  <c r="CL66" i="10" a="1"/>
  <c r="CL66" i="10"/>
  <c r="CL67" i="10" a="1"/>
  <c r="CL67" i="10"/>
  <c r="CL68" i="10" a="1"/>
  <c r="CL68" i="10"/>
  <c r="CL69" i="10" a="1"/>
  <c r="CL69" i="10"/>
  <c r="CL70" i="10" a="1"/>
  <c r="CL70" i="10"/>
  <c r="CL71" i="10" a="1"/>
  <c r="CL71" i="10"/>
  <c r="CL72" i="10" a="1"/>
  <c r="CL72" i="10"/>
  <c r="CL73" i="10" a="1"/>
  <c r="CL73" i="10"/>
  <c r="CL74" i="10" a="1"/>
  <c r="CL74" i="10"/>
  <c r="CL75" i="10" a="1"/>
  <c r="CL75" i="10"/>
  <c r="CL76" i="10" a="1"/>
  <c r="CL76" i="10"/>
  <c r="CL77" i="10" a="1"/>
  <c r="CL77" i="10"/>
  <c r="CL78" i="10" a="1"/>
  <c r="CL78" i="10"/>
  <c r="CL79" i="10" a="1"/>
  <c r="CL79" i="10"/>
  <c r="CL80" i="10" a="1"/>
  <c r="CL80" i="10"/>
  <c r="CL81" i="10" a="1"/>
  <c r="CL81" i="10"/>
  <c r="CL82" i="10" a="1"/>
  <c r="CL82" i="10"/>
  <c r="CL83" i="10" a="1"/>
  <c r="CL83" i="10"/>
  <c r="CL84" i="10" a="1"/>
  <c r="CL84" i="10"/>
  <c r="CL85" i="10" a="1"/>
  <c r="CL85" i="10"/>
  <c r="CL86" i="10" a="1"/>
  <c r="CL86" i="10"/>
  <c r="CL87" i="10" a="1"/>
  <c r="CL87" i="10"/>
  <c r="CL88" i="10" a="1"/>
  <c r="CL88" i="10"/>
  <c r="CL89" i="10" a="1"/>
  <c r="CL89" i="10"/>
  <c r="CL90" i="10" a="1"/>
  <c r="CL90" i="10"/>
  <c r="CL91" i="10" a="1"/>
  <c r="CL91" i="10"/>
  <c r="CL92" i="10" a="1"/>
  <c r="CL92" i="10"/>
  <c r="CL93" i="10" a="1"/>
  <c r="CL93" i="10"/>
  <c r="CL94" i="10" a="1"/>
  <c r="CL94" i="10"/>
  <c r="CL95" i="10" a="1"/>
  <c r="CL95" i="10"/>
  <c r="CL96" i="10" a="1"/>
  <c r="CL96" i="10"/>
  <c r="CL97" i="10" a="1"/>
  <c r="CL97" i="10"/>
  <c r="CL98" i="10" a="1"/>
  <c r="CL98" i="10"/>
  <c r="CL99" i="10" a="1"/>
  <c r="CL99" i="10"/>
  <c r="CL100" i="10" a="1"/>
  <c r="CL100" i="10"/>
  <c r="CL101" i="10" a="1"/>
  <c r="CL101" i="10"/>
  <c r="CL102" i="10" a="1"/>
  <c r="CL102" i="10"/>
  <c r="CL103" i="10" a="1"/>
  <c r="CL103" i="10"/>
  <c r="CL104" i="10" a="1"/>
  <c r="CL104" i="10"/>
  <c r="CL105" i="10" a="1"/>
  <c r="CL105" i="10"/>
  <c r="CL106" i="10" a="1"/>
  <c r="CL106" i="10"/>
  <c r="CL107" i="10" a="1"/>
  <c r="CL107" i="10"/>
  <c r="CL108" i="10" a="1"/>
  <c r="CL108" i="10"/>
  <c r="CL109" i="10" a="1"/>
  <c r="CL109" i="10"/>
  <c r="CL110" i="10" a="1"/>
  <c r="CL110" i="10"/>
  <c r="CL111" i="10" a="1"/>
  <c r="CL111" i="10"/>
  <c r="CL112" i="10" a="1"/>
  <c r="CL112" i="10"/>
  <c r="CL113" i="10" a="1"/>
  <c r="CL113" i="10"/>
  <c r="CL114" i="10" a="1"/>
  <c r="CL114" i="10"/>
  <c r="CL115" i="10" a="1"/>
  <c r="CL115" i="10"/>
  <c r="CL116" i="10" a="1"/>
  <c r="CL116" i="10"/>
  <c r="CL117" i="10" a="1"/>
  <c r="CL117" i="10"/>
  <c r="CL118" i="10" a="1"/>
  <c r="CL118" i="10"/>
  <c r="CL119" i="10" a="1"/>
  <c r="CL119" i="10"/>
  <c r="CL120" i="10" a="1"/>
  <c r="CL120" i="10"/>
  <c r="CL121" i="10" a="1"/>
  <c r="CL121" i="10"/>
  <c r="CL122" i="10" a="1"/>
  <c r="CL122" i="10"/>
  <c r="CL123" i="10" a="1"/>
  <c r="CL123" i="10"/>
  <c r="CL124" i="10" a="1"/>
  <c r="CL124" i="10"/>
  <c r="CL125" i="10" a="1"/>
  <c r="CL125" i="10"/>
  <c r="CL126" i="10" a="1"/>
  <c r="CL126" i="10"/>
  <c r="CL127" i="10" a="1"/>
  <c r="CL127" i="10"/>
  <c r="CL128" i="10" a="1"/>
  <c r="CL128" i="10"/>
  <c r="CL129" i="10" a="1"/>
  <c r="CL129" i="10"/>
  <c r="CL130" i="10" a="1"/>
  <c r="CL130" i="10"/>
  <c r="CL131" i="10" a="1"/>
  <c r="CL131" i="10"/>
  <c r="CL132" i="10" a="1"/>
  <c r="CL132" i="10"/>
  <c r="CL133" i="10" a="1"/>
  <c r="CL133" i="10"/>
  <c r="CL134" i="10" a="1"/>
  <c r="CL134" i="10"/>
  <c r="CL135" i="10" a="1"/>
  <c r="CL135" i="10"/>
  <c r="CL136" i="10" a="1"/>
  <c r="CL136" i="10"/>
  <c r="CL137" i="10" a="1"/>
  <c r="CL137" i="10"/>
  <c r="CL138" i="10" a="1"/>
  <c r="CL138" i="10"/>
  <c r="CL139" i="10" a="1"/>
  <c r="CL139" i="10"/>
  <c r="CL140" i="10" a="1"/>
  <c r="CL140" i="10"/>
  <c r="CL141" i="10" a="1"/>
  <c r="CL141" i="10"/>
  <c r="CL2" i="10" a="1"/>
  <c r="CL2" i="10"/>
  <c r="CL3" i="10" a="1"/>
  <c r="CL3" i="10"/>
  <c r="CL4" i="10" a="1"/>
  <c r="CL4" i="10"/>
  <c r="CL5" i="10" a="1"/>
  <c r="CL5" i="10"/>
  <c r="CL6" i="10" a="1"/>
  <c r="CL6" i="10"/>
  <c r="CL7" i="10" a="1"/>
  <c r="CL7" i="10"/>
  <c r="CL142" i="10" a="1"/>
  <c r="CL142" i="10"/>
  <c r="CL8" i="10" a="1"/>
  <c r="CL8" i="10"/>
  <c r="CL9" i="10" a="1"/>
  <c r="CL9" i="10"/>
  <c r="CL10" i="10" a="1"/>
  <c r="CL10" i="10"/>
  <c r="CL143" i="10" a="1"/>
  <c r="CL143" i="10"/>
  <c r="CL22" i="10" a="1"/>
  <c r="CL22" i="10"/>
  <c r="CL23" i="10" a="1"/>
  <c r="CL23" i="10"/>
  <c r="CL24" i="10" a="1"/>
  <c r="CL24" i="10"/>
  <c r="CL25" i="10" a="1"/>
  <c r="CL25" i="10"/>
  <c r="CL26" i="10" a="1"/>
  <c r="CL26" i="10"/>
  <c r="CL27" i="10" a="1"/>
  <c r="CL27" i="10"/>
  <c r="CL28" i="10" a="1"/>
  <c r="CL28" i="10"/>
  <c r="CL29" i="10" a="1"/>
  <c r="CL29" i="10"/>
  <c r="CL30" i="10" a="1"/>
  <c r="CL30" i="10"/>
  <c r="CL31" i="10" a="1"/>
  <c r="CL31" i="10"/>
  <c r="CL32" i="10" a="1"/>
  <c r="CL32" i="10"/>
  <c r="CL33" i="10" a="1"/>
  <c r="CL33" i="10"/>
  <c r="CL11" i="10" a="1"/>
  <c r="CL11" i="10"/>
  <c r="CL12" i="10" a="1"/>
  <c r="CL12" i="10"/>
  <c r="CL13" i="10" a="1"/>
  <c r="CL13" i="10"/>
  <c r="CL14" i="10" a="1"/>
  <c r="CL14" i="10"/>
  <c r="CL34" i="10" a="1"/>
  <c r="CL34" i="10"/>
  <c r="CL35" i="10" a="1"/>
  <c r="CL35" i="10"/>
  <c r="CL144" i="10" a="1"/>
  <c r="CL144" i="10"/>
  <c r="CL36" i="10" a="1"/>
  <c r="CL36" i="10"/>
  <c r="CL15" i="10" a="1"/>
  <c r="CL15" i="10"/>
  <c r="CL16" i="10" a="1"/>
  <c r="CL16" i="10"/>
  <c r="CL37" i="10" a="1"/>
  <c r="CL37" i="10"/>
  <c r="CL38" i="10" a="1"/>
  <c r="CL38" i="10"/>
  <c r="CL39" i="10" a="1"/>
  <c r="CL39" i="10"/>
  <c r="CL40" i="10" a="1"/>
  <c r="CL40" i="10"/>
  <c r="CL41" i="10" a="1"/>
  <c r="CL41" i="10"/>
  <c r="CL42" i="10" a="1"/>
  <c r="CL42" i="10"/>
  <c r="CL43" i="10" a="1"/>
  <c r="CL43" i="10"/>
  <c r="CL44" i="10" a="1"/>
  <c r="CL44" i="10"/>
  <c r="CL145" i="10" a="1"/>
  <c r="CL145" i="10"/>
  <c r="CL146" i="10" a="1"/>
  <c r="CL146" i="10"/>
  <c r="CL147" i="10" a="1"/>
  <c r="CL147" i="10"/>
  <c r="CL148" i="10" a="1"/>
  <c r="CL148" i="10"/>
  <c r="CL149" i="10" a="1"/>
  <c r="CL149" i="10"/>
  <c r="CL150" i="10" a="1"/>
  <c r="CL150" i="10"/>
  <c r="CL151" i="10" a="1"/>
  <c r="CL151" i="10"/>
  <c r="CL152" i="10" a="1"/>
  <c r="CL152" i="10"/>
  <c r="CL153" i="10" a="1"/>
  <c r="CL153" i="10"/>
  <c r="CL17" i="10" a="1"/>
  <c r="CL17" i="10"/>
  <c r="CL18" i="10" a="1"/>
  <c r="CL18" i="10"/>
  <c r="CL19" i="10" a="1"/>
  <c r="CL19" i="10"/>
  <c r="CL154" i="10" a="1"/>
  <c r="CL154" i="10"/>
  <c r="CL155" i="10" a="1"/>
  <c r="CL155" i="10"/>
  <c r="CL156" i="10" a="1"/>
  <c r="CL156" i="10"/>
  <c r="CL157" i="10" a="1"/>
  <c r="CL157" i="10"/>
  <c r="CL158" i="10" a="1"/>
  <c r="CL158" i="10"/>
  <c r="CL159" i="10" a="1"/>
  <c r="CL159" i="10"/>
  <c r="CL160" i="10" a="1"/>
  <c r="CL160" i="10"/>
  <c r="CL161" i="10" a="1"/>
  <c r="CL161" i="10"/>
  <c r="CL162" i="10" a="1"/>
  <c r="CL162" i="10"/>
  <c r="CL163" i="10" a="1"/>
  <c r="CL163" i="10"/>
  <c r="CL45" i="10" a="1"/>
  <c r="CL45" i="10"/>
  <c r="CL46" i="10" a="1"/>
  <c r="CL46" i="10"/>
  <c r="CL47" i="10" a="1"/>
  <c r="CL47" i="10"/>
  <c r="CL48" i="10" a="1"/>
  <c r="CL48" i="10"/>
  <c r="CL49" i="10" a="1"/>
  <c r="CL49" i="10"/>
  <c r="CL50" i="10" a="1"/>
  <c r="CL50" i="10"/>
  <c r="CL51" i="10" a="1"/>
  <c r="CL51" i="10"/>
  <c r="CL52" i="10" a="1"/>
  <c r="CL52" i="10"/>
  <c r="CL53" i="10" a="1"/>
  <c r="CL53" i="10"/>
  <c r="CL20" i="10" a="1"/>
  <c r="CL20" i="10"/>
  <c r="CL164" i="10" a="1"/>
  <c r="CL164" i="10"/>
  <c r="CL21" i="10" a="1"/>
  <c r="CL21" i="10"/>
  <c r="CL165" i="10" a="1"/>
  <c r="CL165" i="10"/>
  <c r="CL166" i="10" a="1"/>
  <c r="CL166" i="10"/>
  <c r="CL167" i="10" a="1"/>
  <c r="CL167" i="10"/>
  <c r="CL168" i="10" a="1"/>
  <c r="CL168" i="10"/>
  <c r="CL169" i="10" a="1"/>
  <c r="CL169" i="10"/>
  <c r="CL170" i="10" a="1"/>
  <c r="CL170" i="10"/>
  <c r="CL171" i="10" a="1"/>
  <c r="CL171" i="10"/>
  <c r="CL172" i="10" a="1"/>
  <c r="CL172" i="10"/>
  <c r="CL173" i="10" a="1"/>
  <c r="CL173" i="10"/>
  <c r="CL174" i="10" a="1"/>
  <c r="CL174" i="10"/>
  <c r="CL175" i="10" a="1"/>
  <c r="CL175" i="10"/>
  <c r="CL176" i="10" a="1"/>
  <c r="CL176" i="10"/>
  <c r="CL177" i="10" a="1"/>
  <c r="CL177" i="10"/>
  <c r="CL178" i="10" a="1"/>
  <c r="CL178" i="10"/>
  <c r="CL179" i="10" a="1"/>
  <c r="CL179" i="10"/>
  <c r="CL180" i="10" a="1"/>
  <c r="CL180" i="10"/>
  <c r="CL181" i="10" a="1"/>
  <c r="CL181" i="10"/>
  <c r="CL182" i="10" a="1"/>
  <c r="CL182" i="10"/>
  <c r="CL183" i="10" a="1"/>
  <c r="CL183" i="10"/>
  <c r="CL184" i="10" a="1"/>
  <c r="CL184" i="10"/>
  <c r="CL185" i="10" a="1"/>
  <c r="CL185" i="10"/>
  <c r="CL186" i="10" a="1"/>
  <c r="CL186" i="10"/>
  <c r="CL187" i="10" a="1"/>
  <c r="CL187" i="10"/>
  <c r="CL188" i="10" a="1"/>
  <c r="CL188" i="10"/>
  <c r="CL189" i="10" a="1"/>
  <c r="CL189" i="10"/>
  <c r="CL190" i="10" a="1"/>
  <c r="CL190" i="10"/>
  <c r="CL191" i="10" a="1"/>
  <c r="CL191" i="10"/>
  <c r="CL192" i="10" a="1"/>
  <c r="CL192" i="10"/>
  <c r="CL193" i="10" a="1"/>
  <c r="CL193" i="10"/>
  <c r="CL194" i="10" a="1"/>
  <c r="CL194" i="10"/>
  <c r="CL195" i="10" a="1"/>
  <c r="CL195" i="10"/>
  <c r="CL196" i="10" a="1"/>
  <c r="CL196" i="10"/>
  <c r="CL197" i="10" a="1"/>
  <c r="CL197" i="10"/>
  <c r="CL198" i="10" a="1"/>
  <c r="CL198" i="10"/>
  <c r="CL199" i="10" a="1"/>
  <c r="CL199" i="10"/>
  <c r="CL200" i="10" a="1"/>
  <c r="CL200" i="10"/>
  <c r="CL201" i="10" a="1"/>
  <c r="CL201" i="10"/>
  <c r="CL202" i="10" a="1"/>
  <c r="CL202" i="10"/>
  <c r="CL203" i="10" a="1"/>
  <c r="CL203" i="10"/>
  <c r="CL204" i="10" a="1"/>
  <c r="CL204" i="10"/>
  <c r="CL205" i="10" a="1"/>
  <c r="CL205" i="10"/>
  <c r="CL206" i="10" a="1"/>
  <c r="CL206" i="10"/>
  <c r="CL207" i="10" a="1"/>
  <c r="CL207" i="10"/>
  <c r="CL208" i="10" a="1"/>
  <c r="CL208" i="10"/>
  <c r="CL209" i="10" a="1"/>
  <c r="CL209" i="10"/>
  <c r="CL210" i="10" a="1"/>
  <c r="CL210" i="10"/>
  <c r="CL211" i="10" a="1"/>
  <c r="CL211" i="10"/>
  <c r="CL212" i="10" a="1"/>
  <c r="CL212" i="10"/>
  <c r="CL213" i="10" a="1"/>
  <c r="CL213" i="10"/>
  <c r="CL214" i="10" a="1"/>
  <c r="CL214" i="10"/>
  <c r="CL215" i="10" a="1"/>
  <c r="CL215" i="10"/>
  <c r="CL216" i="10" a="1"/>
  <c r="CL216" i="10"/>
  <c r="CL217" i="10" a="1"/>
  <c r="CL217" i="10"/>
  <c r="CL218" i="10" a="1"/>
  <c r="CL218" i="10"/>
  <c r="CL219" i="10" a="1"/>
  <c r="CL219" i="10"/>
  <c r="CL220" i="10" a="1"/>
  <c r="CL220" i="10"/>
  <c r="CL221" i="10" a="1"/>
  <c r="CL221" i="10"/>
  <c r="CL222" i="10" a="1"/>
  <c r="CL222" i="10"/>
  <c r="CL223" i="10" a="1"/>
  <c r="CL223" i="10"/>
  <c r="CL224" i="10" a="1"/>
  <c r="CL224" i="10"/>
  <c r="CL225" i="10" a="1"/>
  <c r="CL225" i="10"/>
  <c r="CL226" i="10" a="1"/>
  <c r="CL226" i="10"/>
  <c r="CL227" i="10" a="1"/>
  <c r="CL227" i="10"/>
  <c r="CL228" i="10" a="1"/>
  <c r="CL228" i="10"/>
  <c r="CL229" i="10" a="1"/>
  <c r="CL229" i="10"/>
  <c r="CL230" i="10" a="1"/>
  <c r="CL230" i="10"/>
  <c r="CL231" i="10" a="1"/>
  <c r="CL231" i="10"/>
  <c r="CL232" i="10" a="1"/>
  <c r="CL232" i="10"/>
  <c r="CL233" i="10" a="1"/>
  <c r="CL233" i="10"/>
  <c r="CL234" i="10" a="1"/>
  <c r="CL234" i="10"/>
  <c r="CL235" i="10" a="1"/>
  <c r="CL235" i="10"/>
  <c r="CL236" i="10" a="1"/>
  <c r="CL236" i="10"/>
  <c r="CL237" i="10" a="1"/>
  <c r="CL237" i="10"/>
  <c r="CL238" i="10" a="1"/>
  <c r="CL238" i="10"/>
  <c r="CL239" i="10" a="1"/>
  <c r="CL239" i="10"/>
  <c r="CL240" i="10" a="1"/>
  <c r="CL240" i="10"/>
  <c r="CL241" i="10" a="1"/>
  <c r="CL241" i="10"/>
  <c r="CL242" i="10" a="1"/>
  <c r="CL242" i="10"/>
  <c r="CL243" i="10" a="1"/>
  <c r="CL243" i="10"/>
  <c r="CL244" i="10" a="1"/>
  <c r="CL244" i="10"/>
  <c r="CL245" i="10" a="1"/>
  <c r="CL245" i="10"/>
  <c r="CL246" i="10" a="1"/>
  <c r="CL246" i="10"/>
  <c r="CL247" i="10" a="1"/>
  <c r="CL247" i="10"/>
  <c r="CL248" i="10" a="1"/>
  <c r="CL248" i="10"/>
  <c r="CL249" i="10" a="1"/>
  <c r="CL249" i="10"/>
  <c r="CL250" i="10" a="1"/>
  <c r="CL250" i="10"/>
  <c r="CL251" i="10" a="1"/>
  <c r="CL251" i="10"/>
  <c r="CL252" i="10" a="1"/>
  <c r="CL252" i="10"/>
  <c r="CL253" i="10" a="1"/>
  <c r="CL253" i="10"/>
  <c r="CL254" i="10" a="1"/>
  <c r="CL254" i="10"/>
  <c r="CL255" i="10" a="1"/>
  <c r="CL255" i="10"/>
  <c r="CL256" i="10" a="1"/>
  <c r="CL256" i="10"/>
  <c r="CL257" i="10" a="1"/>
  <c r="CL257" i="10"/>
  <c r="CL258" i="10" a="1"/>
  <c r="CL258" i="10"/>
  <c r="CL259" i="10" a="1"/>
  <c r="CL259" i="10"/>
  <c r="CL260" i="10" a="1"/>
  <c r="CL260" i="10"/>
  <c r="CL261" i="10" a="1"/>
  <c r="CL261" i="10"/>
  <c r="CL262" i="10" a="1"/>
  <c r="CL262" i="10"/>
  <c r="CL263" i="10" a="1"/>
  <c r="CL263" i="10"/>
  <c r="CL264" i="10" a="1"/>
  <c r="CL264" i="10"/>
  <c r="CL265" i="10" a="1"/>
  <c r="CL265" i="10"/>
  <c r="CL266" i="10" a="1"/>
  <c r="CL266" i="10"/>
  <c r="CL267" i="10" a="1"/>
  <c r="CL267" i="10"/>
  <c r="CL268" i="10" a="1"/>
  <c r="CL268" i="10"/>
  <c r="CL269" i="10" a="1"/>
  <c r="CL269" i="10"/>
  <c r="CL270" i="10" a="1"/>
  <c r="CL270" i="10"/>
  <c r="CL271" i="10" a="1"/>
  <c r="CL271" i="10"/>
  <c r="CL272" i="10" a="1"/>
  <c r="CL272" i="10"/>
  <c r="CL273" i="10" a="1"/>
  <c r="CL273" i="10"/>
  <c r="CL274" i="10" a="1"/>
  <c r="CL274" i="10"/>
  <c r="CL275" i="10" a="1"/>
  <c r="CL275" i="10"/>
  <c r="CL276" i="10" a="1"/>
  <c r="CL276" i="10"/>
  <c r="CL277" i="10" a="1"/>
  <c r="CL277" i="10"/>
  <c r="CL278" i="10" a="1"/>
  <c r="CL278" i="10"/>
  <c r="CL279" i="10" a="1"/>
  <c r="CL279" i="10"/>
  <c r="CL280" i="10" a="1"/>
  <c r="CL280" i="10"/>
  <c r="CL281" i="10" a="1"/>
  <c r="CL281" i="10"/>
  <c r="CL282" i="10" a="1"/>
  <c r="CL282" i="10"/>
  <c r="CL283" i="10" a="1"/>
  <c r="CL283" i="10"/>
  <c r="CL284" i="10" a="1"/>
  <c r="CL284" i="10"/>
  <c r="CL285" i="10" a="1"/>
  <c r="CL285" i="10"/>
  <c r="CL286" i="10" a="1"/>
  <c r="CL286" i="10"/>
  <c r="CL287" i="10" a="1"/>
  <c r="CL287" i="10"/>
  <c r="CL288" i="10" a="1"/>
  <c r="CL288" i="10"/>
  <c r="CL289" i="10" a="1"/>
  <c r="CL289" i="10"/>
  <c r="CL290" i="10" a="1"/>
  <c r="CL290" i="10"/>
  <c r="CL291" i="10" a="1"/>
  <c r="CL291" i="10"/>
  <c r="CL292" i="10" a="1"/>
  <c r="CL292" i="10"/>
  <c r="CL293" i="10" a="1"/>
  <c r="CL293" i="10"/>
  <c r="CL294" i="10" a="1"/>
  <c r="CL294" i="10"/>
  <c r="CL295" i="10" a="1"/>
  <c r="CL295" i="10"/>
  <c r="CL296" i="10" a="1"/>
  <c r="CL296" i="10"/>
  <c r="CL297" i="10" a="1"/>
  <c r="CL297" i="10"/>
  <c r="CL298" i="10" a="1"/>
  <c r="CL298" i="10"/>
  <c r="CL299" i="10" a="1"/>
  <c r="CL299" i="10"/>
  <c r="CL300" i="10" a="1"/>
  <c r="CL300" i="10"/>
  <c r="CL301" i="10" a="1"/>
  <c r="CL301" i="10"/>
  <c r="CL302" i="10" a="1"/>
  <c r="CL302" i="10"/>
  <c r="CL303" i="10" a="1"/>
  <c r="CL303" i="10"/>
  <c r="CL304" i="10" a="1"/>
  <c r="CL304" i="10"/>
  <c r="CL305" i="10" a="1"/>
  <c r="CL305" i="10"/>
  <c r="CL306" i="10" a="1"/>
  <c r="CL306" i="10"/>
  <c r="CL307" i="10" a="1"/>
  <c r="CL307" i="10"/>
  <c r="CL308" i="10" a="1"/>
  <c r="CL308" i="10"/>
  <c r="CL309" i="10" a="1"/>
  <c r="CL309" i="10"/>
  <c r="CL310" i="10" a="1"/>
  <c r="CL310" i="10"/>
  <c r="CL311" i="10" a="1"/>
  <c r="CL311" i="10"/>
  <c r="CL312" i="10" a="1"/>
  <c r="CL312" i="10"/>
  <c r="CL313" i="10" a="1"/>
  <c r="CL313" i="10"/>
  <c r="CL314" i="10" a="1"/>
  <c r="CL314" i="10"/>
  <c r="CL315" i="10" a="1"/>
  <c r="CL315" i="10"/>
  <c r="CL316" i="10" a="1"/>
  <c r="CL316" i="10"/>
  <c r="CL317" i="10" a="1"/>
  <c r="CL317" i="10"/>
  <c r="CL318" i="10" a="1"/>
  <c r="CL318" i="10"/>
  <c r="CL319" i="10" a="1"/>
  <c r="CL319" i="10"/>
  <c r="CL320" i="10" a="1"/>
  <c r="CL320" i="10"/>
  <c r="CL321" i="10" a="1"/>
  <c r="CL321" i="10"/>
  <c r="CL322" i="10" a="1"/>
  <c r="CL322" i="10"/>
  <c r="CL323" i="10" a="1"/>
  <c r="CL323" i="10"/>
  <c r="CL324" i="10" a="1"/>
  <c r="CL324" i="10"/>
  <c r="CL325" i="10" a="1"/>
  <c r="CL325" i="10"/>
  <c r="CL326" i="10" a="1"/>
  <c r="CL326" i="10"/>
  <c r="CL327" i="10" a="1"/>
  <c r="CL327" i="10"/>
  <c r="CL328" i="10" a="1"/>
  <c r="CL328" i="10"/>
  <c r="CL329" i="10" a="1"/>
  <c r="CL329" i="10"/>
  <c r="CL330" i="10" a="1"/>
  <c r="CL330" i="10"/>
  <c r="CL331" i="10" a="1"/>
  <c r="CL331" i="10"/>
  <c r="CL332" i="10" a="1"/>
  <c r="CL332" i="10"/>
  <c r="CL333" i="10" a="1"/>
  <c r="CL333" i="10"/>
  <c r="CL334" i="10" a="1"/>
  <c r="CL334" i="10"/>
  <c r="CL335" i="10" a="1"/>
  <c r="CL335" i="10"/>
  <c r="CL336" i="10" a="1"/>
  <c r="CL336" i="10"/>
  <c r="CL337" i="10" a="1"/>
  <c r="CL337" i="10"/>
  <c r="CL338" i="10" a="1"/>
  <c r="CL338" i="10"/>
  <c r="CL339" i="10" a="1"/>
  <c r="CL339" i="10"/>
  <c r="CL340" i="10" a="1"/>
  <c r="CL340" i="10"/>
  <c r="CL341" i="10" a="1"/>
  <c r="CL341" i="10"/>
  <c r="CL342" i="10" a="1"/>
  <c r="CL342" i="10"/>
  <c r="CL343" i="10" a="1"/>
  <c r="CL343" i="10"/>
  <c r="CL344" i="10" a="1"/>
  <c r="CL344" i="10"/>
  <c r="CL345" i="10" a="1"/>
  <c r="CL345" i="10"/>
  <c r="CL346" i="10" a="1"/>
  <c r="CL346" i="10"/>
  <c r="CL347" i="10" a="1"/>
  <c r="CL347" i="10"/>
  <c r="CL348" i="10" a="1"/>
  <c r="CL348" i="10"/>
  <c r="CL349" i="10" a="1"/>
  <c r="CL349" i="10"/>
  <c r="CL350" i="10" a="1"/>
  <c r="CL350" i="10"/>
  <c r="CL351" i="10" a="1"/>
  <c r="CL351" i="10"/>
  <c r="CL352" i="10" a="1"/>
  <c r="CL352" i="10"/>
  <c r="CL353" i="10" a="1"/>
  <c r="CL353" i="10"/>
  <c r="CL354" i="10" a="1"/>
  <c r="CL354" i="10"/>
  <c r="CL355" i="10" a="1"/>
  <c r="CL355" i="10"/>
  <c r="CL356" i="10" a="1"/>
  <c r="CL356" i="10"/>
  <c r="CL357" i="10" a="1"/>
  <c r="CL357" i="10"/>
  <c r="CL358" i="10" a="1"/>
  <c r="CL358" i="10"/>
  <c r="CL359" i="10" a="1"/>
  <c r="CL359" i="10"/>
  <c r="CL360" i="10" a="1"/>
  <c r="CL360" i="10"/>
  <c r="CL361" i="10" a="1"/>
  <c r="CL361" i="10"/>
  <c r="CL362" i="10" a="1"/>
  <c r="CL362" i="10"/>
  <c r="CL363" i="10" a="1"/>
  <c r="CL363" i="10"/>
  <c r="CL364" i="10" a="1"/>
  <c r="CL364" i="10"/>
  <c r="CL365" i="10" a="1"/>
  <c r="CL365" i="10"/>
  <c r="CL366" i="10" a="1"/>
  <c r="CL366" i="10"/>
  <c r="CL367" i="10" a="1"/>
  <c r="CL367" i="10"/>
  <c r="CL368" i="10" a="1"/>
  <c r="CL368" i="10"/>
  <c r="CL369" i="10" a="1"/>
  <c r="CL369" i="10"/>
  <c r="CL370" i="10" a="1"/>
  <c r="CL370" i="10"/>
  <c r="CL371" i="10" a="1"/>
  <c r="CL371" i="10"/>
  <c r="CL372" i="10" a="1"/>
  <c r="CL372" i="10"/>
  <c r="CL373" i="10" a="1"/>
  <c r="CL373" i="10"/>
  <c r="CL374" i="10" a="1"/>
  <c r="CL374" i="10"/>
  <c r="CL375" i="10" a="1"/>
  <c r="CL375" i="10"/>
  <c r="CL376" i="10" a="1"/>
  <c r="CL376" i="10"/>
  <c r="CL377" i="10" a="1"/>
  <c r="CL377" i="10"/>
  <c r="CL378" i="10" a="1"/>
  <c r="CL378" i="10"/>
  <c r="CL379" i="10" a="1"/>
  <c r="CL379" i="10"/>
  <c r="CL380" i="10" a="1"/>
  <c r="CL380" i="10"/>
  <c r="CL381" i="10" a="1"/>
  <c r="CL381" i="10"/>
  <c r="CL382" i="10" a="1"/>
  <c r="CL382" i="10"/>
  <c r="CL383" i="10" a="1"/>
  <c r="CL383" i="10"/>
  <c r="CL384" i="10" a="1"/>
  <c r="CL384" i="10"/>
  <c r="CL385" i="10" a="1"/>
  <c r="CL385" i="10"/>
  <c r="CL386" i="10" a="1"/>
  <c r="CL386" i="10"/>
  <c r="CL387" i="10" a="1"/>
  <c r="CL387" i="10"/>
  <c r="CL388" i="10" a="1"/>
  <c r="CL388" i="10"/>
  <c r="CL389" i="10" a="1"/>
  <c r="CL389" i="10"/>
  <c r="CL390" i="10" a="1"/>
  <c r="CL390" i="10"/>
  <c r="CL391" i="10" a="1"/>
  <c r="CL391" i="10"/>
  <c r="CL392" i="10" a="1"/>
  <c r="CL392" i="10"/>
  <c r="CL393" i="10" a="1"/>
  <c r="CL393" i="10"/>
  <c r="CL394" i="10" a="1"/>
  <c r="CL394" i="10"/>
  <c r="CL395" i="10" a="1"/>
  <c r="CL395" i="10"/>
  <c r="CL396" i="10" a="1"/>
  <c r="CL396" i="10"/>
  <c r="CL397" i="10" a="1"/>
  <c r="CL397" i="10"/>
  <c r="CL398" i="10" a="1"/>
  <c r="CL398" i="10"/>
  <c r="CL399" i="10" a="1"/>
  <c r="CL399" i="10"/>
  <c r="CL400" i="10" a="1"/>
  <c r="CL400" i="10"/>
  <c r="CL401" i="10" a="1"/>
  <c r="CL401" i="10"/>
  <c r="CL402" i="10" a="1"/>
  <c r="CL402" i="10"/>
  <c r="CL403" i="10" a="1"/>
  <c r="CL403" i="10"/>
  <c r="CL404" i="10" a="1"/>
  <c r="CL404" i="10"/>
  <c r="CL405" i="10" a="1"/>
  <c r="CL405" i="10"/>
  <c r="CL406" i="10" a="1"/>
  <c r="CL406" i="10"/>
  <c r="CL407" i="10" a="1"/>
  <c r="CL407" i="10"/>
  <c r="CL408" i="10" a="1"/>
  <c r="CL408" i="10"/>
  <c r="CL409" i="10" a="1"/>
  <c r="CL409" i="10"/>
  <c r="CL410" i="10" a="1"/>
  <c r="CL410" i="10"/>
  <c r="CL411" i="10" a="1"/>
  <c r="CL411" i="10"/>
  <c r="CL412" i="10" a="1"/>
  <c r="CL412" i="10"/>
  <c r="CL413" i="10" a="1"/>
  <c r="CL413" i="10"/>
  <c r="CL414" i="10" a="1"/>
  <c r="CL414" i="10"/>
  <c r="CL415" i="10" a="1"/>
  <c r="CL415" i="10"/>
  <c r="CL416" i="10" a="1"/>
  <c r="CL416" i="10"/>
  <c r="CL417" i="10" a="1"/>
  <c r="CL417" i="10"/>
  <c r="CL418" i="10" a="1"/>
  <c r="CL418" i="10"/>
  <c r="CL419" i="10" a="1"/>
  <c r="CL419" i="10"/>
  <c r="CL420" i="10" a="1"/>
  <c r="CL420" i="10"/>
  <c r="CL421" i="10" a="1"/>
  <c r="CL421" i="10"/>
  <c r="CL422" i="10" a="1"/>
  <c r="CL422" i="10"/>
  <c r="CL423" i="10" a="1"/>
  <c r="CL423" i="10"/>
  <c r="CL424" i="10" a="1"/>
  <c r="CL424" i="10"/>
  <c r="CL425" i="10" a="1"/>
  <c r="CL425" i="10"/>
  <c r="CL426" i="10" a="1"/>
  <c r="CL426" i="10"/>
  <c r="CL427" i="10" a="1"/>
  <c r="CL427" i="10"/>
  <c r="CL428" i="10" a="1"/>
  <c r="CL428" i="10"/>
  <c r="CL429" i="10" a="1"/>
  <c r="CL429" i="10"/>
  <c r="CL430" i="10" a="1"/>
  <c r="CL430" i="10"/>
  <c r="CL431" i="10" a="1"/>
  <c r="CL431" i="10"/>
  <c r="CL432" i="10" a="1"/>
  <c r="CL432" i="10"/>
  <c r="CL433" i="10" a="1"/>
  <c r="CL433" i="10"/>
  <c r="CL434" i="10" a="1"/>
  <c r="CL434" i="10"/>
  <c r="CL435" i="10" a="1"/>
  <c r="CL435" i="10"/>
  <c r="CL436" i="10" a="1"/>
  <c r="CL436" i="10"/>
  <c r="CL437" i="10" a="1"/>
  <c r="CL437" i="10"/>
  <c r="CL438" i="10" a="1"/>
  <c r="CL438" i="10"/>
  <c r="CL439" i="10" a="1"/>
  <c r="CL439" i="10"/>
  <c r="CL440" i="10" a="1"/>
  <c r="CL440" i="10"/>
  <c r="CL441" i="10" a="1"/>
  <c r="CL441" i="10"/>
  <c r="CL442" i="10" a="1"/>
  <c r="CL442" i="10"/>
  <c r="CL443" i="10" a="1"/>
  <c r="CL443" i="10"/>
  <c r="CL444" i="10" a="1"/>
  <c r="CL444" i="10"/>
  <c r="CL445" i="10" a="1"/>
  <c r="CL445" i="10"/>
  <c r="CL446" i="10" a="1"/>
  <c r="CL446" i="10"/>
  <c r="CL447" i="10" a="1"/>
  <c r="CL447" i="10"/>
  <c r="CL448" i="10" a="1"/>
  <c r="CL448" i="10"/>
  <c r="CL449" i="10" a="1"/>
  <c r="CL449" i="10"/>
  <c r="CL450" i="10" a="1"/>
  <c r="CL450" i="10"/>
  <c r="CL451" i="10" a="1"/>
  <c r="CL451" i="10"/>
  <c r="CL452" i="10" a="1"/>
  <c r="CL452" i="10"/>
  <c r="CL453" i="10" a="1"/>
  <c r="CL453" i="10"/>
  <c r="CL454" i="10" a="1"/>
  <c r="CL454" i="10"/>
  <c r="CL455" i="10" a="1"/>
  <c r="CL455" i="10"/>
  <c r="CL456" i="10" a="1"/>
  <c r="CL456" i="10"/>
  <c r="CL457" i="10" a="1"/>
  <c r="CL457" i="10"/>
  <c r="CL458" i="10" a="1"/>
  <c r="CL458" i="10"/>
  <c r="CL459" i="10" a="1"/>
  <c r="CL459" i="10"/>
  <c r="CL460" i="10" a="1"/>
  <c r="CL460" i="10"/>
  <c r="CL461" i="10" a="1"/>
  <c r="CL461" i="10"/>
  <c r="CL462" i="10" a="1"/>
  <c r="CL462" i="10"/>
  <c r="CL463" i="10" a="1"/>
  <c r="CL463" i="10"/>
  <c r="CL464" i="10" a="1"/>
  <c r="CL464" i="10"/>
  <c r="CL465" i="10" a="1"/>
  <c r="CL465" i="10"/>
  <c r="CL466" i="10" a="1"/>
  <c r="CL466" i="10"/>
  <c r="CL467" i="10" a="1"/>
  <c r="CL467" i="10"/>
  <c r="CL468" i="10" a="1"/>
  <c r="CL468" i="10"/>
  <c r="CL469" i="10" a="1"/>
  <c r="CL469" i="10"/>
  <c r="CL470" i="10" a="1"/>
  <c r="CL470" i="10"/>
  <c r="CL471" i="10" a="1"/>
  <c r="CL471" i="10"/>
  <c r="CL472" i="10" a="1"/>
  <c r="CL472" i="10"/>
  <c r="CL473" i="10" a="1"/>
  <c r="CL473" i="10"/>
  <c r="CL474" i="10" a="1"/>
  <c r="CL474" i="10"/>
  <c r="CL475" i="10" a="1"/>
  <c r="CL475" i="10"/>
  <c r="CL476" i="10" a="1"/>
  <c r="CL476" i="10"/>
  <c r="CL477" i="10" a="1"/>
  <c r="CL477" i="10"/>
  <c r="CL478" i="10" a="1"/>
  <c r="CL478" i="10"/>
  <c r="CL479" i="10" a="1"/>
  <c r="CL479" i="10"/>
  <c r="CL480" i="10" a="1"/>
  <c r="CL480" i="10"/>
  <c r="CL481" i="10" a="1"/>
  <c r="CL481" i="10"/>
  <c r="CL482" i="10" a="1"/>
  <c r="CL482" i="10"/>
  <c r="CL483" i="10" a="1"/>
  <c r="CL483" i="10"/>
  <c r="CL484" i="10" a="1"/>
  <c r="CL484" i="10"/>
  <c r="CL485" i="10" a="1"/>
  <c r="CL485" i="10"/>
  <c r="CL486" i="10" a="1"/>
  <c r="CL486" i="10"/>
  <c r="CL487" i="10" a="1"/>
  <c r="CL487" i="10"/>
  <c r="CL488" i="10" a="1"/>
  <c r="CL488" i="10"/>
  <c r="CL489" i="10" a="1"/>
  <c r="CL489" i="10"/>
  <c r="CL490" i="10" a="1"/>
  <c r="CL490" i="10"/>
  <c r="CL491" i="10" a="1"/>
  <c r="CL491" i="10"/>
  <c r="CL492" i="10" a="1"/>
  <c r="CL492" i="10"/>
  <c r="CL493" i="10" a="1"/>
  <c r="CL493" i="10"/>
  <c r="CL494" i="10" a="1"/>
  <c r="CL494" i="10"/>
  <c r="CL495" i="10" a="1"/>
  <c r="CL495" i="10"/>
  <c r="CL496" i="10" a="1"/>
  <c r="CL496" i="10"/>
  <c r="CL497" i="10" a="1"/>
  <c r="CL497" i="10"/>
  <c r="CL498" i="10" a="1"/>
  <c r="CL498" i="10"/>
  <c r="CL499" i="10" a="1"/>
  <c r="CL499" i="10"/>
  <c r="CL500" i="10" a="1"/>
  <c r="CL500" i="10"/>
  <c r="CL501" i="10" a="1"/>
  <c r="CL501" i="10"/>
  <c r="CL502" i="10" a="1"/>
  <c r="CL502" i="10"/>
  <c r="CL503" i="10" a="1"/>
  <c r="CL503" i="10"/>
  <c r="CL504" i="10" a="1"/>
  <c r="CL504" i="10"/>
  <c r="CL505" i="10" a="1"/>
  <c r="CL505" i="10"/>
  <c r="CL506" i="10" a="1"/>
  <c r="CL506" i="10"/>
  <c r="CL507" i="10" a="1"/>
  <c r="CL507" i="10"/>
  <c r="CL508" i="10" a="1"/>
  <c r="CL508" i="10"/>
  <c r="CL509" i="10" a="1"/>
  <c r="CL509" i="10"/>
  <c r="CL510" i="10" a="1"/>
  <c r="CL510" i="10"/>
  <c r="CL511" i="10" a="1"/>
  <c r="CL511" i="10"/>
  <c r="CL512" i="10" a="1"/>
  <c r="CL512" i="10"/>
  <c r="CL513" i="10" a="1"/>
  <c r="CL513" i="10"/>
  <c r="CL514" i="10" a="1"/>
  <c r="CL514" i="10"/>
  <c r="CL515" i="10" a="1"/>
  <c r="CL515" i="10"/>
  <c r="CL516" i="10" a="1"/>
  <c r="CL516" i="10"/>
  <c r="CL517" i="10" a="1"/>
  <c r="CL517" i="10"/>
  <c r="CL518" i="10" a="1"/>
  <c r="CL518" i="10"/>
  <c r="CL519" i="10" a="1"/>
  <c r="CL519" i="10"/>
  <c r="CL520" i="10" a="1"/>
  <c r="CL520" i="10"/>
  <c r="CL521" i="10" a="1"/>
  <c r="CL521" i="10"/>
  <c r="CL522" i="10" a="1"/>
  <c r="CL522" i="10"/>
  <c r="CL523" i="10" a="1"/>
  <c r="CL523" i="10"/>
  <c r="CL524" i="10" a="1"/>
  <c r="CL524" i="10"/>
  <c r="CL525" i="10" a="1"/>
  <c r="CL525" i="10"/>
  <c r="CL526" i="10" a="1"/>
  <c r="CL526" i="10"/>
  <c r="CL527" i="10" a="1"/>
  <c r="CL527" i="10"/>
  <c r="CL528" i="10" a="1"/>
  <c r="CL528" i="10"/>
  <c r="CL529" i="10" a="1"/>
  <c r="CL529" i="10"/>
  <c r="CL530" i="10" a="1"/>
  <c r="CL530" i="10"/>
  <c r="CL531" i="10" a="1"/>
  <c r="CL531" i="10"/>
  <c r="CL532" i="10" a="1"/>
  <c r="CL532" i="10"/>
  <c r="CK54" i="10"/>
  <c r="CK55" i="10"/>
  <c r="CK56" i="10"/>
  <c r="CK57" i="10"/>
  <c r="CK58" i="10"/>
  <c r="CK59" i="10"/>
  <c r="CK60" i="10"/>
  <c r="CK61" i="10"/>
  <c r="CK62" i="10"/>
  <c r="CK63" i="10"/>
  <c r="CK64" i="10"/>
  <c r="CK65" i="10"/>
  <c r="CK66" i="10"/>
  <c r="CK67" i="10"/>
  <c r="CK68" i="10"/>
  <c r="CK69" i="10"/>
  <c r="CK70" i="10"/>
  <c r="CK71" i="10"/>
  <c r="CK72" i="10"/>
  <c r="CK73" i="10"/>
  <c r="CK74" i="10"/>
  <c r="CK75" i="10"/>
  <c r="CK76" i="10"/>
  <c r="CK77" i="10"/>
  <c r="CK78" i="10"/>
  <c r="CK79" i="10"/>
  <c r="CK80" i="10"/>
  <c r="CK81" i="10"/>
  <c r="CK82" i="10"/>
  <c r="CK83" i="10"/>
  <c r="CK84" i="10"/>
  <c r="CK85" i="10"/>
  <c r="CK86" i="10"/>
  <c r="CK87" i="10"/>
  <c r="CK88" i="10"/>
  <c r="CK89" i="10"/>
  <c r="CK90" i="10"/>
  <c r="CK91" i="10"/>
  <c r="CK92" i="10"/>
  <c r="CK93" i="10"/>
  <c r="CK94" i="10"/>
  <c r="CK95" i="10"/>
  <c r="CK96" i="10"/>
  <c r="CK97" i="10"/>
  <c r="CK98" i="10"/>
  <c r="CK99" i="10"/>
  <c r="CK100" i="10"/>
  <c r="CK101" i="10"/>
  <c r="CK102" i="10"/>
  <c r="CK103" i="10"/>
  <c r="CK104" i="10"/>
  <c r="CK105" i="10"/>
  <c r="CK106" i="10"/>
  <c r="CK107" i="10"/>
  <c r="CK108" i="10"/>
  <c r="CK109" i="10"/>
  <c r="CK110" i="10"/>
  <c r="CK111" i="10"/>
  <c r="CK112" i="10"/>
  <c r="CK113" i="10"/>
  <c r="CK114" i="10"/>
  <c r="CK115" i="10"/>
  <c r="CK116" i="10"/>
  <c r="CK117" i="10"/>
  <c r="CK118" i="10"/>
  <c r="CK119" i="10"/>
  <c r="CK120" i="10"/>
  <c r="CK121" i="10"/>
  <c r="CK122" i="10"/>
  <c r="CK123" i="10"/>
  <c r="CK124" i="10"/>
  <c r="CK125" i="10"/>
  <c r="CK126" i="10"/>
  <c r="CK127" i="10"/>
  <c r="CK128" i="10"/>
  <c r="CK129" i="10"/>
  <c r="CK130" i="10"/>
  <c r="CK131" i="10"/>
  <c r="CK132" i="10"/>
  <c r="CK133" i="10"/>
  <c r="CK134" i="10"/>
  <c r="CK135" i="10"/>
  <c r="CK136" i="10"/>
  <c r="CK137" i="10"/>
  <c r="CK138" i="10"/>
  <c r="CK139" i="10"/>
  <c r="CK140" i="10"/>
  <c r="CK141" i="10"/>
  <c r="CK2" i="10"/>
  <c r="CK3" i="10"/>
  <c r="CK4" i="10"/>
  <c r="CK5" i="10"/>
  <c r="CK6" i="10"/>
  <c r="CK7" i="10"/>
  <c r="CK142" i="10"/>
  <c r="CK8" i="10"/>
  <c r="CK9" i="10"/>
  <c r="CK10" i="10"/>
  <c r="CK143" i="10"/>
  <c r="CK22" i="10"/>
  <c r="CK23" i="10"/>
  <c r="CK24" i="10"/>
  <c r="CK25" i="10"/>
  <c r="CK26" i="10"/>
  <c r="CK27" i="10"/>
  <c r="CK28" i="10"/>
  <c r="CK29" i="10"/>
  <c r="CK30" i="10"/>
  <c r="CK31" i="10"/>
  <c r="CK32" i="10"/>
  <c r="CK33" i="10"/>
  <c r="CK11" i="10"/>
  <c r="CK12" i="10"/>
  <c r="CK13" i="10"/>
  <c r="CK14" i="10"/>
  <c r="CK34" i="10"/>
  <c r="CK35" i="10"/>
  <c r="CK144" i="10"/>
  <c r="CK36" i="10"/>
  <c r="CK15" i="10"/>
  <c r="CK16" i="10"/>
  <c r="CK37" i="10"/>
  <c r="CK38" i="10"/>
  <c r="CK39" i="10"/>
  <c r="CK40" i="10"/>
  <c r="CK41" i="10"/>
  <c r="CK42" i="10"/>
  <c r="CK43" i="10"/>
  <c r="CK44" i="10"/>
  <c r="CK145" i="10"/>
  <c r="CK146" i="10"/>
  <c r="CK147" i="10"/>
  <c r="CK148" i="10"/>
  <c r="CK149" i="10"/>
  <c r="CK150" i="10"/>
  <c r="CK151" i="10"/>
  <c r="CK152" i="10"/>
  <c r="CK153" i="10"/>
  <c r="CK17" i="10"/>
  <c r="CK18" i="10"/>
  <c r="CK19" i="10"/>
  <c r="CK154" i="10"/>
  <c r="CK155" i="10"/>
  <c r="CK156" i="10"/>
  <c r="CK157" i="10"/>
  <c r="CK158" i="10"/>
  <c r="CK159" i="10"/>
  <c r="CK160" i="10"/>
  <c r="CK161" i="10"/>
  <c r="CK162" i="10"/>
  <c r="CK163" i="10"/>
  <c r="CK45" i="10"/>
  <c r="CK46" i="10"/>
  <c r="CK47" i="10"/>
  <c r="CK48" i="10"/>
  <c r="CK49" i="10"/>
  <c r="CK50" i="10"/>
  <c r="CK51" i="10"/>
  <c r="CK52" i="10"/>
  <c r="CK53" i="10"/>
  <c r="CK20" i="10"/>
  <c r="CK164" i="10"/>
  <c r="CK21" i="10"/>
  <c r="CK165" i="10"/>
  <c r="CK166" i="10"/>
  <c r="CK167" i="10"/>
  <c r="CK168" i="10"/>
  <c r="CK169" i="10"/>
  <c r="CK170" i="10"/>
  <c r="CK171" i="10"/>
  <c r="CK172" i="10"/>
  <c r="CK173" i="10"/>
  <c r="CK174" i="10"/>
  <c r="CK175" i="10"/>
  <c r="CK176" i="10"/>
  <c r="CK177" i="10"/>
  <c r="CK178" i="10"/>
  <c r="CK179" i="10"/>
  <c r="CK180" i="10"/>
  <c r="CK181" i="10"/>
  <c r="CK182" i="10"/>
  <c r="CK183" i="10"/>
  <c r="CK184" i="10"/>
  <c r="CK185" i="10"/>
  <c r="CK186" i="10"/>
  <c r="CK187" i="10"/>
  <c r="CK188" i="10"/>
  <c r="CK189" i="10"/>
  <c r="CK190" i="10"/>
  <c r="CK191" i="10"/>
  <c r="CK192" i="10"/>
  <c r="CK193" i="10"/>
  <c r="CK194" i="10"/>
  <c r="CK195" i="10"/>
  <c r="CK196" i="10"/>
  <c r="CK197" i="10"/>
  <c r="CK198" i="10"/>
  <c r="CK199" i="10"/>
  <c r="CK200" i="10"/>
  <c r="CK201" i="10"/>
  <c r="CK202" i="10"/>
  <c r="CK203" i="10"/>
  <c r="CK204" i="10"/>
  <c r="CK205" i="10"/>
  <c r="CK206" i="10"/>
  <c r="CK207" i="10"/>
  <c r="CK208" i="10"/>
  <c r="CK209" i="10"/>
  <c r="CK210" i="10"/>
  <c r="CK211" i="10"/>
  <c r="CK212" i="10"/>
  <c r="CK213" i="10"/>
  <c r="CK214" i="10"/>
  <c r="CK215" i="10"/>
  <c r="CK216" i="10"/>
  <c r="CK217" i="10"/>
  <c r="CK218" i="10"/>
  <c r="CK219" i="10"/>
  <c r="CK220" i="10"/>
  <c r="CK221" i="10"/>
  <c r="CK222" i="10"/>
  <c r="CK223" i="10"/>
  <c r="CK224" i="10"/>
  <c r="CK225" i="10"/>
  <c r="CK226" i="10"/>
  <c r="CK227" i="10"/>
  <c r="CK228" i="10"/>
  <c r="CK229" i="10"/>
  <c r="CK230" i="10"/>
  <c r="CK231" i="10"/>
  <c r="CK232" i="10"/>
  <c r="CK233" i="10"/>
  <c r="CK234" i="10"/>
  <c r="CK235" i="10"/>
  <c r="CK236" i="10"/>
  <c r="CK237" i="10"/>
  <c r="CK238" i="10"/>
  <c r="CK239" i="10"/>
  <c r="CK240" i="10"/>
  <c r="CK241" i="10"/>
  <c r="CK242" i="10"/>
  <c r="CK243" i="10"/>
  <c r="CK244" i="10"/>
  <c r="CK245" i="10"/>
  <c r="CK246" i="10"/>
  <c r="CK247" i="10"/>
  <c r="CK248" i="10"/>
  <c r="CK249" i="10"/>
  <c r="CK250" i="10"/>
  <c r="CK251" i="10"/>
  <c r="CK252" i="10"/>
  <c r="CK253" i="10"/>
  <c r="CK254" i="10"/>
  <c r="CK255" i="10"/>
  <c r="CK256" i="10"/>
  <c r="CK257" i="10"/>
  <c r="CK258" i="10"/>
  <c r="CK259" i="10"/>
  <c r="CK260" i="10"/>
  <c r="CK261" i="10"/>
  <c r="CK262" i="10"/>
  <c r="CK263" i="10"/>
  <c r="CK264" i="10"/>
  <c r="CK265" i="10"/>
  <c r="CK266" i="10"/>
  <c r="CK267" i="10"/>
  <c r="CK268" i="10"/>
  <c r="CK269" i="10"/>
  <c r="CK270" i="10"/>
  <c r="CK271" i="10"/>
  <c r="CK272" i="10"/>
  <c r="CK273" i="10"/>
  <c r="CK274" i="10"/>
  <c r="CK275" i="10"/>
  <c r="CK276" i="10"/>
  <c r="CK277" i="10"/>
  <c r="CK278" i="10"/>
  <c r="CK279" i="10"/>
  <c r="CK280" i="10"/>
  <c r="CK281" i="10"/>
  <c r="CK282" i="10"/>
  <c r="CK283" i="10"/>
  <c r="CK284" i="10"/>
  <c r="CK285" i="10"/>
  <c r="CK286" i="10"/>
  <c r="CK287" i="10"/>
  <c r="CK288" i="10"/>
  <c r="CK289" i="10"/>
  <c r="CK290" i="10"/>
  <c r="CK291" i="10"/>
  <c r="CK292" i="10"/>
  <c r="CK293" i="10"/>
  <c r="CK294" i="10"/>
  <c r="CK295" i="10"/>
  <c r="CK296" i="10"/>
  <c r="CK297" i="10"/>
  <c r="CK298" i="10"/>
  <c r="CK299" i="10"/>
  <c r="CK300" i="10"/>
  <c r="CK301" i="10"/>
  <c r="CK302" i="10"/>
  <c r="CK303" i="10"/>
  <c r="CK304" i="10"/>
  <c r="CK305" i="10"/>
  <c r="CK306" i="10"/>
  <c r="CK307" i="10"/>
  <c r="CK308" i="10"/>
  <c r="CK309" i="10"/>
  <c r="CK310" i="10"/>
  <c r="CK311" i="10"/>
  <c r="CK312" i="10"/>
  <c r="CK313" i="10"/>
  <c r="CK314" i="10"/>
  <c r="CK315" i="10"/>
  <c r="CK316" i="10"/>
  <c r="CK317" i="10"/>
  <c r="CK318" i="10"/>
  <c r="CK319" i="10"/>
  <c r="CK320" i="10"/>
  <c r="CK321" i="10"/>
  <c r="CK322" i="10"/>
  <c r="CK323" i="10"/>
  <c r="CK324" i="10"/>
  <c r="CK325" i="10"/>
  <c r="CK326" i="10"/>
  <c r="CK327" i="10"/>
  <c r="CK328" i="10"/>
  <c r="CK329" i="10"/>
  <c r="CK330" i="10"/>
  <c r="CK331" i="10"/>
  <c r="CK332" i="10"/>
  <c r="CK333" i="10"/>
  <c r="CK334" i="10"/>
  <c r="CK335" i="10"/>
  <c r="CK336" i="10"/>
  <c r="CK337" i="10"/>
  <c r="CK338" i="10"/>
  <c r="CK339" i="10"/>
  <c r="CK340" i="10"/>
  <c r="CK341" i="10"/>
  <c r="CK342" i="10"/>
  <c r="CK343" i="10"/>
  <c r="CK344" i="10"/>
  <c r="CK345" i="10"/>
  <c r="CK346" i="10"/>
  <c r="CK347" i="10"/>
  <c r="CK348" i="10"/>
  <c r="CK349" i="10"/>
  <c r="CK350" i="10"/>
  <c r="CK351" i="10"/>
  <c r="CK352" i="10"/>
  <c r="CK353" i="10"/>
  <c r="CK354" i="10"/>
  <c r="CK355" i="10"/>
  <c r="CK356" i="10"/>
  <c r="CK357" i="10"/>
  <c r="CK358" i="10"/>
  <c r="CK359" i="10"/>
  <c r="CK360" i="10"/>
  <c r="CK361" i="10"/>
  <c r="CK362" i="10"/>
  <c r="CK363" i="10"/>
  <c r="CK364" i="10"/>
  <c r="CK365" i="10"/>
  <c r="CK366" i="10"/>
  <c r="CK367" i="10"/>
  <c r="CK368" i="10"/>
  <c r="CK369" i="10"/>
  <c r="CK370" i="10"/>
  <c r="CK371" i="10"/>
  <c r="CK372" i="10"/>
  <c r="CK373" i="10"/>
  <c r="CK374" i="10"/>
  <c r="CK375" i="10"/>
  <c r="CK376" i="10"/>
  <c r="CK377" i="10"/>
  <c r="CK378" i="10"/>
  <c r="CK379" i="10"/>
  <c r="CK380" i="10"/>
  <c r="CK381" i="10"/>
  <c r="CK382" i="10"/>
  <c r="CK383" i="10"/>
  <c r="CK384" i="10"/>
  <c r="CK385" i="10"/>
  <c r="CK386" i="10"/>
  <c r="CK387" i="10"/>
  <c r="CK388" i="10"/>
  <c r="CK389" i="10"/>
  <c r="CK390" i="10"/>
  <c r="CK391" i="10"/>
  <c r="CK392" i="10"/>
  <c r="CK393" i="10"/>
  <c r="CK394" i="10"/>
  <c r="CK395" i="10"/>
  <c r="CK396" i="10"/>
  <c r="CK397" i="10"/>
  <c r="CK398" i="10"/>
  <c r="CK399" i="10"/>
  <c r="CK400" i="10"/>
  <c r="CK401" i="10"/>
  <c r="CK402" i="10"/>
  <c r="CK403" i="10"/>
  <c r="CK404" i="10"/>
  <c r="CK405" i="10"/>
  <c r="CK406" i="10"/>
  <c r="CK407" i="10"/>
  <c r="CK408" i="10"/>
  <c r="CK409" i="10"/>
  <c r="CK410" i="10"/>
  <c r="CK411" i="10"/>
  <c r="CK412" i="10"/>
  <c r="CK413" i="10"/>
  <c r="CK414" i="10"/>
  <c r="CK415" i="10"/>
  <c r="CK416" i="10"/>
  <c r="CK417" i="10"/>
  <c r="CK418" i="10"/>
  <c r="CK419" i="10"/>
  <c r="CK420" i="10"/>
  <c r="CK421" i="10"/>
  <c r="CK422" i="10"/>
  <c r="CK423" i="10"/>
  <c r="CK424" i="10"/>
  <c r="CK425" i="10"/>
  <c r="CK426" i="10"/>
  <c r="CK427" i="10"/>
  <c r="CK428" i="10"/>
  <c r="CK429" i="10"/>
  <c r="CK430" i="10"/>
  <c r="CK431" i="10"/>
  <c r="CK432" i="10"/>
  <c r="CK433" i="10"/>
  <c r="CK434" i="10"/>
  <c r="CK435" i="10"/>
  <c r="CK436" i="10"/>
  <c r="CK437" i="10"/>
  <c r="CK438" i="10"/>
  <c r="CK439" i="10"/>
  <c r="CK440" i="10"/>
  <c r="CK441" i="10"/>
  <c r="CK442" i="10"/>
  <c r="CK443" i="10"/>
  <c r="CK444" i="10"/>
  <c r="CK445" i="10"/>
  <c r="CK446" i="10"/>
  <c r="CK447" i="10"/>
  <c r="CK448" i="10"/>
  <c r="CK449" i="10"/>
  <c r="CK450" i="10"/>
  <c r="CK451" i="10"/>
  <c r="CK452" i="10"/>
  <c r="CK453" i="10"/>
  <c r="CK454" i="10"/>
  <c r="CK455" i="10"/>
  <c r="CK456" i="10"/>
  <c r="CK457" i="10"/>
  <c r="CK458" i="10"/>
  <c r="CK459" i="10"/>
  <c r="CK460" i="10"/>
  <c r="CK461" i="10"/>
  <c r="CK462" i="10"/>
  <c r="CK463" i="10"/>
  <c r="CK464" i="10"/>
  <c r="CK465" i="10"/>
  <c r="CK466" i="10"/>
  <c r="CK467" i="10"/>
  <c r="CK468" i="10"/>
  <c r="CK469" i="10"/>
  <c r="CK470" i="10"/>
  <c r="CK471" i="10"/>
  <c r="CK472" i="10"/>
  <c r="CK473" i="10"/>
  <c r="CK474" i="10"/>
  <c r="CK475" i="10"/>
  <c r="CK476" i="10"/>
  <c r="CK477" i="10"/>
  <c r="CK478" i="10"/>
  <c r="CK479" i="10"/>
  <c r="CK480" i="10"/>
  <c r="CK481" i="10"/>
  <c r="CK482" i="10"/>
  <c r="CK483" i="10"/>
  <c r="CK484" i="10"/>
  <c r="CK485" i="10"/>
  <c r="CK486" i="10"/>
  <c r="CK487" i="10"/>
  <c r="CK488" i="10"/>
  <c r="CK489" i="10"/>
  <c r="CK490" i="10"/>
  <c r="CK491" i="10"/>
  <c r="CK492" i="10"/>
  <c r="CK493" i="10"/>
  <c r="CK494" i="10"/>
  <c r="CK495" i="10"/>
  <c r="CK496" i="10"/>
  <c r="CK497" i="10"/>
  <c r="CK498" i="10"/>
  <c r="CK499" i="10"/>
  <c r="CK500" i="10"/>
  <c r="CK501" i="10"/>
  <c r="CK502" i="10"/>
  <c r="CK503" i="10"/>
  <c r="CK504" i="10"/>
  <c r="CK505" i="10"/>
  <c r="CK506" i="10"/>
  <c r="CK507" i="10"/>
  <c r="CK508" i="10"/>
  <c r="CK509" i="10"/>
  <c r="CK510" i="10"/>
  <c r="CK511" i="10"/>
  <c r="CK512" i="10"/>
  <c r="CK513" i="10"/>
  <c r="CK514" i="10"/>
  <c r="CK515" i="10"/>
  <c r="CK516" i="10"/>
  <c r="CK517" i="10"/>
  <c r="CK518" i="10"/>
  <c r="CK519" i="10"/>
  <c r="CK520" i="10"/>
  <c r="CK521" i="10"/>
  <c r="CK522" i="10"/>
  <c r="CK523" i="10"/>
  <c r="CK524" i="10"/>
  <c r="CK525" i="10"/>
  <c r="CK526" i="10"/>
  <c r="CK527" i="10"/>
  <c r="CK528" i="10"/>
  <c r="CK529" i="10"/>
  <c r="CK530" i="10"/>
  <c r="CK531" i="10"/>
  <c r="CK532" i="10"/>
  <c r="CI54" i="10" a="1"/>
  <c r="CI54" i="10"/>
  <c r="CI55" i="10" a="1"/>
  <c r="CI55" i="10"/>
  <c r="CI56" i="10" a="1"/>
  <c r="CI56" i="10"/>
  <c r="CI57" i="10" a="1"/>
  <c r="CI57" i="10"/>
  <c r="CI58" i="10" a="1"/>
  <c r="CI58" i="10"/>
  <c r="CI59" i="10" a="1"/>
  <c r="CI59" i="10"/>
  <c r="CI60" i="10" a="1"/>
  <c r="CI60" i="10"/>
  <c r="CI61" i="10" a="1"/>
  <c r="CI61" i="10"/>
  <c r="CI62" i="10" a="1"/>
  <c r="CI62" i="10"/>
  <c r="CI63" i="10" a="1"/>
  <c r="CI63" i="10"/>
  <c r="CI64" i="10" a="1"/>
  <c r="CI64" i="10"/>
  <c r="CI65" i="10" a="1"/>
  <c r="CI65" i="10"/>
  <c r="CI66" i="10" a="1"/>
  <c r="CI66" i="10"/>
  <c r="CI67" i="10" a="1"/>
  <c r="CI67" i="10"/>
  <c r="CI68" i="10" a="1"/>
  <c r="CI68" i="10"/>
  <c r="CI69" i="10" a="1"/>
  <c r="CI69" i="10"/>
  <c r="CI70" i="10" a="1"/>
  <c r="CI70" i="10"/>
  <c r="CI71" i="10" a="1"/>
  <c r="CI71" i="10"/>
  <c r="CI72" i="10" a="1"/>
  <c r="CI72" i="10"/>
  <c r="CI73" i="10" a="1"/>
  <c r="CI73" i="10"/>
  <c r="CI74" i="10" a="1"/>
  <c r="CI74" i="10"/>
  <c r="CI75" i="10" a="1"/>
  <c r="CI75" i="10"/>
  <c r="CI76" i="10" a="1"/>
  <c r="CI76" i="10"/>
  <c r="CI77" i="10" a="1"/>
  <c r="CI77" i="10"/>
  <c r="CI78" i="10" a="1"/>
  <c r="CI78" i="10"/>
  <c r="CI79" i="10" a="1"/>
  <c r="CI79" i="10"/>
  <c r="CI80" i="10" a="1"/>
  <c r="CI80" i="10"/>
  <c r="CI81" i="10" a="1"/>
  <c r="CI81" i="10"/>
  <c r="CI82" i="10" a="1"/>
  <c r="CI82" i="10"/>
  <c r="CI83" i="10" a="1"/>
  <c r="CI83" i="10"/>
  <c r="CI84" i="10" a="1"/>
  <c r="CI84" i="10"/>
  <c r="CI85" i="10" a="1"/>
  <c r="CI85" i="10"/>
  <c r="CI86" i="10" a="1"/>
  <c r="CI86" i="10"/>
  <c r="CI87" i="10" a="1"/>
  <c r="CI87" i="10"/>
  <c r="CI88" i="10" a="1"/>
  <c r="CI88" i="10"/>
  <c r="CI89" i="10" a="1"/>
  <c r="CI89" i="10"/>
  <c r="CI90" i="10" a="1"/>
  <c r="CI90" i="10"/>
  <c r="CI91" i="10" a="1"/>
  <c r="CI91" i="10"/>
  <c r="CI92" i="10" a="1"/>
  <c r="CI92" i="10"/>
  <c r="CI93" i="10" a="1"/>
  <c r="CI93" i="10"/>
  <c r="CI94" i="10" a="1"/>
  <c r="CI94" i="10"/>
  <c r="CI95" i="10" a="1"/>
  <c r="CI95" i="10"/>
  <c r="CI96" i="10" a="1"/>
  <c r="CI96" i="10"/>
  <c r="CI97" i="10" a="1"/>
  <c r="CI97" i="10"/>
  <c r="CI98" i="10" a="1"/>
  <c r="CI98" i="10"/>
  <c r="CI99" i="10" a="1"/>
  <c r="CI99" i="10"/>
  <c r="CI100" i="10" a="1"/>
  <c r="CI100" i="10"/>
  <c r="CI101" i="10" a="1"/>
  <c r="CI101" i="10"/>
  <c r="CI102" i="10" a="1"/>
  <c r="CI102" i="10"/>
  <c r="CI103" i="10" a="1"/>
  <c r="CI103" i="10"/>
  <c r="CI104" i="10" a="1"/>
  <c r="CI104" i="10"/>
  <c r="CI105" i="10" a="1"/>
  <c r="CI105" i="10"/>
  <c r="CI106" i="10" a="1"/>
  <c r="CI106" i="10"/>
  <c r="CI107" i="10" a="1"/>
  <c r="CI107" i="10"/>
  <c r="CI108" i="10" a="1"/>
  <c r="CI108" i="10"/>
  <c r="CI109" i="10" a="1"/>
  <c r="CI109" i="10"/>
  <c r="CI110" i="10" a="1"/>
  <c r="CI110" i="10"/>
  <c r="CI111" i="10" a="1"/>
  <c r="CI111" i="10"/>
  <c r="CI112" i="10" a="1"/>
  <c r="CI112" i="10"/>
  <c r="CI113" i="10" a="1"/>
  <c r="CI113" i="10"/>
  <c r="CI114" i="10" a="1"/>
  <c r="CI114" i="10"/>
  <c r="CI115" i="10" a="1"/>
  <c r="CI115" i="10"/>
  <c r="CI116" i="10" a="1"/>
  <c r="CI116" i="10"/>
  <c r="CI117" i="10" a="1"/>
  <c r="CI117" i="10"/>
  <c r="CI118" i="10" a="1"/>
  <c r="CI118" i="10"/>
  <c r="CI119" i="10" a="1"/>
  <c r="CI119" i="10"/>
  <c r="CI120" i="10" a="1"/>
  <c r="CI120" i="10"/>
  <c r="CI121" i="10" a="1"/>
  <c r="CI121" i="10"/>
  <c r="CI122" i="10" a="1"/>
  <c r="CI122" i="10"/>
  <c r="CI123" i="10" a="1"/>
  <c r="CI123" i="10"/>
  <c r="CI124" i="10" a="1"/>
  <c r="CI124" i="10"/>
  <c r="CI125" i="10" a="1"/>
  <c r="CI125" i="10"/>
  <c r="CI126" i="10" a="1"/>
  <c r="CI126" i="10"/>
  <c r="CI127" i="10" a="1"/>
  <c r="CI127" i="10"/>
  <c r="CI128" i="10" a="1"/>
  <c r="CI128" i="10"/>
  <c r="CI129" i="10" a="1"/>
  <c r="CI129" i="10"/>
  <c r="CI130" i="10" a="1"/>
  <c r="CI130" i="10"/>
  <c r="CI131" i="10" a="1"/>
  <c r="CI131" i="10"/>
  <c r="CI132" i="10" a="1"/>
  <c r="CI132" i="10"/>
  <c r="CI133" i="10" a="1"/>
  <c r="CI133" i="10"/>
  <c r="CI134" i="10" a="1"/>
  <c r="CI134" i="10"/>
  <c r="CI135" i="10" a="1"/>
  <c r="CI135" i="10"/>
  <c r="CI136" i="10" a="1"/>
  <c r="CI136" i="10"/>
  <c r="CI137" i="10" a="1"/>
  <c r="CI137" i="10"/>
  <c r="CI138" i="10" a="1"/>
  <c r="CI138" i="10"/>
  <c r="CI139" i="10" a="1"/>
  <c r="CI139" i="10"/>
  <c r="CI140" i="10" a="1"/>
  <c r="CI140" i="10"/>
  <c r="CI141" i="10" a="1"/>
  <c r="CI141" i="10"/>
  <c r="CI2" i="10" a="1"/>
  <c r="CI2" i="10"/>
  <c r="CI3" i="10" a="1"/>
  <c r="CI3" i="10"/>
  <c r="CI4" i="10" a="1"/>
  <c r="CI4" i="10"/>
  <c r="CI5" i="10" a="1"/>
  <c r="CI5" i="10"/>
  <c r="CI6" i="10" a="1"/>
  <c r="CI6" i="10"/>
  <c r="CI7" i="10" a="1"/>
  <c r="CI7" i="10"/>
  <c r="CI142" i="10" a="1"/>
  <c r="CI142" i="10"/>
  <c r="CI8" i="10" a="1"/>
  <c r="CI8" i="10"/>
  <c r="CI9" i="10" a="1"/>
  <c r="CI9" i="10"/>
  <c r="CI10" i="10" a="1"/>
  <c r="CI10" i="10"/>
  <c r="CI143" i="10" a="1"/>
  <c r="CI143" i="10"/>
  <c r="CI22" i="10" a="1"/>
  <c r="CI22" i="10"/>
  <c r="CI23" i="10" a="1"/>
  <c r="CI23" i="10"/>
  <c r="CI24" i="10" a="1"/>
  <c r="CI24" i="10"/>
  <c r="CI25" i="10" a="1"/>
  <c r="CI25" i="10"/>
  <c r="CI26" i="10" a="1"/>
  <c r="CI26" i="10"/>
  <c r="CI27" i="10" a="1"/>
  <c r="CI27" i="10"/>
  <c r="CI28" i="10" a="1"/>
  <c r="CI28" i="10"/>
  <c r="CI29" i="10" a="1"/>
  <c r="CI29" i="10"/>
  <c r="CI30" i="10" a="1"/>
  <c r="CI30" i="10"/>
  <c r="CI31" i="10" a="1"/>
  <c r="CI31" i="10"/>
  <c r="CI32" i="10" a="1"/>
  <c r="CI32" i="10"/>
  <c r="CI33" i="10" a="1"/>
  <c r="CI33" i="10"/>
  <c r="CI11" i="10" a="1"/>
  <c r="CI11" i="10"/>
  <c r="CI12" i="10" a="1"/>
  <c r="CI12" i="10"/>
  <c r="CI13" i="10" a="1"/>
  <c r="CI13" i="10"/>
  <c r="CI14" i="10" a="1"/>
  <c r="CI14" i="10"/>
  <c r="CI34" i="10" a="1"/>
  <c r="CI34" i="10"/>
  <c r="CI35" i="10" a="1"/>
  <c r="CI35" i="10"/>
  <c r="CI144" i="10" a="1"/>
  <c r="CI144" i="10"/>
  <c r="CI36" i="10" a="1"/>
  <c r="CI36" i="10"/>
  <c r="CI15" i="10" a="1"/>
  <c r="CI15" i="10"/>
  <c r="CI16" i="10" a="1"/>
  <c r="CI16" i="10"/>
  <c r="CI37" i="10" a="1"/>
  <c r="CI37" i="10"/>
  <c r="CI38" i="10" a="1"/>
  <c r="CI38" i="10"/>
  <c r="CI39" i="10" a="1"/>
  <c r="CI39" i="10"/>
  <c r="CI40" i="10" a="1"/>
  <c r="CI40" i="10"/>
  <c r="CI41" i="10" a="1"/>
  <c r="CI41" i="10"/>
  <c r="CI42" i="10" a="1"/>
  <c r="CI42" i="10"/>
  <c r="CI43" i="10" a="1"/>
  <c r="CI43" i="10"/>
  <c r="CI44" i="10" a="1"/>
  <c r="CI44" i="10"/>
  <c r="CI145" i="10" a="1"/>
  <c r="CI145" i="10"/>
  <c r="CI146" i="10" a="1"/>
  <c r="CI146" i="10"/>
  <c r="CI147" i="10" a="1"/>
  <c r="CI147" i="10"/>
  <c r="CI148" i="10" a="1"/>
  <c r="CI148" i="10"/>
  <c r="CI149" i="10" a="1"/>
  <c r="CI149" i="10"/>
  <c r="CI150" i="10" a="1"/>
  <c r="CI150" i="10"/>
  <c r="CI151" i="10" a="1"/>
  <c r="CI151" i="10"/>
  <c r="CI152" i="10" a="1"/>
  <c r="CI152" i="10"/>
  <c r="CI153" i="10" a="1"/>
  <c r="CI153" i="10"/>
  <c r="CI17" i="10" a="1"/>
  <c r="CI17" i="10"/>
  <c r="CI18" i="10" a="1"/>
  <c r="CI18" i="10"/>
  <c r="CI19" i="10" a="1"/>
  <c r="CI19" i="10"/>
  <c r="CI154" i="10" a="1"/>
  <c r="CI154" i="10"/>
  <c r="CI155" i="10" a="1"/>
  <c r="CI155" i="10"/>
  <c r="CI156" i="10" a="1"/>
  <c r="CI156" i="10"/>
  <c r="CI157" i="10" a="1"/>
  <c r="CI157" i="10"/>
  <c r="CI158" i="10" a="1"/>
  <c r="CI158" i="10"/>
  <c r="CI159" i="10" a="1"/>
  <c r="CI159" i="10"/>
  <c r="CI160" i="10" a="1"/>
  <c r="CI160" i="10"/>
  <c r="CI161" i="10" a="1"/>
  <c r="CI161" i="10"/>
  <c r="CI162" i="10" a="1"/>
  <c r="CI162" i="10"/>
  <c r="CI163" i="10" a="1"/>
  <c r="CI163" i="10"/>
  <c r="CI45" i="10" a="1"/>
  <c r="CI45" i="10"/>
  <c r="CI46" i="10" a="1"/>
  <c r="CI46" i="10"/>
  <c r="CI47" i="10" a="1"/>
  <c r="CI47" i="10"/>
  <c r="CI48" i="10" a="1"/>
  <c r="CI48" i="10"/>
  <c r="CI49" i="10" a="1"/>
  <c r="CI49" i="10"/>
  <c r="CI50" i="10" a="1"/>
  <c r="CI50" i="10"/>
  <c r="CI51" i="10" a="1"/>
  <c r="CI51" i="10"/>
  <c r="CI52" i="10" a="1"/>
  <c r="CI52" i="10"/>
  <c r="CI53" i="10" a="1"/>
  <c r="CI53" i="10"/>
  <c r="CI20" i="10" a="1"/>
  <c r="CI20" i="10"/>
  <c r="CI164" i="10" a="1"/>
  <c r="CI164" i="10"/>
  <c r="CI21" i="10" a="1"/>
  <c r="CI21" i="10"/>
  <c r="CI165" i="10" a="1"/>
  <c r="CI165" i="10"/>
  <c r="CI166" i="10" a="1"/>
  <c r="CI166" i="10"/>
  <c r="CI167" i="10" a="1"/>
  <c r="CI167" i="10"/>
  <c r="CI168" i="10" a="1"/>
  <c r="CI168" i="10"/>
  <c r="CI169" i="10" a="1"/>
  <c r="CI169" i="10"/>
  <c r="CI170" i="10" a="1"/>
  <c r="CI170" i="10"/>
  <c r="CI171" i="10" a="1"/>
  <c r="CI171" i="10"/>
  <c r="CI172" i="10" a="1"/>
  <c r="CI172" i="10"/>
  <c r="CI173" i="10" a="1"/>
  <c r="CI173" i="10"/>
  <c r="CI174" i="10" a="1"/>
  <c r="CI174" i="10"/>
  <c r="CI175" i="10" a="1"/>
  <c r="CI175" i="10"/>
  <c r="CI176" i="10" a="1"/>
  <c r="CI176" i="10"/>
  <c r="CI177" i="10" a="1"/>
  <c r="CI177" i="10"/>
  <c r="CI178" i="10" a="1"/>
  <c r="CI178" i="10"/>
  <c r="CI179" i="10" a="1"/>
  <c r="CI179" i="10"/>
  <c r="CI180" i="10" a="1"/>
  <c r="CI180" i="10"/>
  <c r="CI181" i="10" a="1"/>
  <c r="CI181" i="10"/>
  <c r="CI182" i="10" a="1"/>
  <c r="CI182" i="10"/>
  <c r="CI183" i="10" a="1"/>
  <c r="CI183" i="10"/>
  <c r="CI184" i="10" a="1"/>
  <c r="CI184" i="10"/>
  <c r="CI185" i="10" a="1"/>
  <c r="CI185" i="10"/>
  <c r="CI186" i="10" a="1"/>
  <c r="CI186" i="10"/>
  <c r="CI187" i="10" a="1"/>
  <c r="CI187" i="10"/>
  <c r="CI188" i="10" a="1"/>
  <c r="CI188" i="10"/>
  <c r="CI189" i="10" a="1"/>
  <c r="CI189" i="10"/>
  <c r="CI190" i="10" a="1"/>
  <c r="CI190" i="10"/>
  <c r="CI191" i="10" a="1"/>
  <c r="CI191" i="10"/>
  <c r="CI192" i="10" a="1"/>
  <c r="CI192" i="10"/>
  <c r="CI193" i="10" a="1"/>
  <c r="CI193" i="10"/>
  <c r="CI194" i="10" a="1"/>
  <c r="CI194" i="10"/>
  <c r="CI195" i="10" a="1"/>
  <c r="CI195" i="10"/>
  <c r="CI196" i="10" a="1"/>
  <c r="CI196" i="10"/>
  <c r="CI197" i="10" a="1"/>
  <c r="CI197" i="10"/>
  <c r="CI198" i="10" a="1"/>
  <c r="CI198" i="10"/>
  <c r="CI199" i="10" a="1"/>
  <c r="CI199" i="10"/>
  <c r="CI200" i="10" a="1"/>
  <c r="CI200" i="10"/>
  <c r="CI201" i="10" a="1"/>
  <c r="CI201" i="10"/>
  <c r="CI202" i="10" a="1"/>
  <c r="CI202" i="10"/>
  <c r="CI203" i="10" a="1"/>
  <c r="CI203" i="10"/>
  <c r="CI204" i="10" a="1"/>
  <c r="CI204" i="10"/>
  <c r="CI205" i="10" a="1"/>
  <c r="CI205" i="10"/>
  <c r="CI206" i="10" a="1"/>
  <c r="CI206" i="10"/>
  <c r="CI207" i="10" a="1"/>
  <c r="CI207" i="10"/>
  <c r="CI208" i="10" a="1"/>
  <c r="CI208" i="10"/>
  <c r="CI209" i="10" a="1"/>
  <c r="CI209" i="10"/>
  <c r="CI210" i="10" a="1"/>
  <c r="CI210" i="10"/>
  <c r="CI211" i="10" a="1"/>
  <c r="CI211" i="10"/>
  <c r="CI212" i="10" a="1"/>
  <c r="CI212" i="10"/>
  <c r="CI213" i="10" a="1"/>
  <c r="CI213" i="10"/>
  <c r="CI214" i="10" a="1"/>
  <c r="CI214" i="10"/>
  <c r="CI215" i="10" a="1"/>
  <c r="CI215" i="10"/>
  <c r="CI216" i="10" a="1"/>
  <c r="CI216" i="10"/>
  <c r="CI217" i="10" a="1"/>
  <c r="CI217" i="10"/>
  <c r="CI218" i="10" a="1"/>
  <c r="CI218" i="10"/>
  <c r="CI219" i="10" a="1"/>
  <c r="CI219" i="10"/>
  <c r="CI220" i="10" a="1"/>
  <c r="CI220" i="10"/>
  <c r="CI221" i="10" a="1"/>
  <c r="CI221" i="10"/>
  <c r="CI222" i="10" a="1"/>
  <c r="CI222" i="10"/>
  <c r="CI223" i="10" a="1"/>
  <c r="CI223" i="10"/>
  <c r="CI224" i="10" a="1"/>
  <c r="CI224" i="10"/>
  <c r="CI225" i="10" a="1"/>
  <c r="CI225" i="10"/>
  <c r="CI226" i="10" a="1"/>
  <c r="CI226" i="10"/>
  <c r="CI227" i="10" a="1"/>
  <c r="CI227" i="10"/>
  <c r="CI228" i="10" a="1"/>
  <c r="CI228" i="10"/>
  <c r="CI229" i="10" a="1"/>
  <c r="CI229" i="10"/>
  <c r="CI230" i="10" a="1"/>
  <c r="CI230" i="10"/>
  <c r="CI231" i="10" a="1"/>
  <c r="CI231" i="10"/>
  <c r="CI232" i="10" a="1"/>
  <c r="CI232" i="10"/>
  <c r="CI233" i="10" a="1"/>
  <c r="CI233" i="10"/>
  <c r="CI234" i="10" a="1"/>
  <c r="CI234" i="10"/>
  <c r="CI235" i="10" a="1"/>
  <c r="CI235" i="10"/>
  <c r="CI236" i="10" a="1"/>
  <c r="CI236" i="10"/>
  <c r="CI237" i="10" a="1"/>
  <c r="CI237" i="10"/>
  <c r="CI238" i="10" a="1"/>
  <c r="CI238" i="10"/>
  <c r="CI239" i="10" a="1"/>
  <c r="CI239" i="10"/>
  <c r="CI240" i="10" a="1"/>
  <c r="CI240" i="10"/>
  <c r="CI241" i="10" a="1"/>
  <c r="CI241" i="10"/>
  <c r="CI242" i="10" a="1"/>
  <c r="CI242" i="10"/>
  <c r="CI243" i="10" a="1"/>
  <c r="CI243" i="10"/>
  <c r="CI244" i="10" a="1"/>
  <c r="CI244" i="10"/>
  <c r="CI245" i="10" a="1"/>
  <c r="CI245" i="10"/>
  <c r="CI246" i="10" a="1"/>
  <c r="CI246" i="10"/>
  <c r="CI247" i="10" a="1"/>
  <c r="CI247" i="10"/>
  <c r="CI248" i="10" a="1"/>
  <c r="CI248" i="10"/>
  <c r="CI249" i="10" a="1"/>
  <c r="CI249" i="10"/>
  <c r="CI250" i="10" a="1"/>
  <c r="CI250" i="10"/>
  <c r="CI251" i="10" a="1"/>
  <c r="CI251" i="10"/>
  <c r="CI252" i="10" a="1"/>
  <c r="CI252" i="10"/>
  <c r="CI253" i="10" a="1"/>
  <c r="CI253" i="10"/>
  <c r="CI254" i="10" a="1"/>
  <c r="CI254" i="10"/>
  <c r="CI255" i="10" a="1"/>
  <c r="CI255" i="10"/>
  <c r="CI256" i="10" a="1"/>
  <c r="CI256" i="10"/>
  <c r="CI257" i="10" a="1"/>
  <c r="CI257" i="10"/>
  <c r="CI258" i="10" a="1"/>
  <c r="CI258" i="10"/>
  <c r="CI259" i="10" a="1"/>
  <c r="CI259" i="10"/>
  <c r="CI260" i="10" a="1"/>
  <c r="CI260" i="10"/>
  <c r="CI261" i="10" a="1"/>
  <c r="CI261" i="10"/>
  <c r="CI262" i="10" a="1"/>
  <c r="CI262" i="10"/>
  <c r="CI263" i="10" a="1"/>
  <c r="CI263" i="10"/>
  <c r="CI264" i="10" a="1"/>
  <c r="CI264" i="10"/>
  <c r="CI265" i="10" a="1"/>
  <c r="CI265" i="10"/>
  <c r="CI266" i="10" a="1"/>
  <c r="CI266" i="10"/>
  <c r="CI267" i="10" a="1"/>
  <c r="CI267" i="10"/>
  <c r="CI268" i="10" a="1"/>
  <c r="CI268" i="10"/>
  <c r="CI269" i="10" a="1"/>
  <c r="CI269" i="10"/>
  <c r="CI270" i="10" a="1"/>
  <c r="CI270" i="10"/>
  <c r="CI271" i="10" a="1"/>
  <c r="CI271" i="10"/>
  <c r="CI272" i="10" a="1"/>
  <c r="CI272" i="10"/>
  <c r="CI273" i="10" a="1"/>
  <c r="CI273" i="10"/>
  <c r="CI274" i="10" a="1"/>
  <c r="CI274" i="10"/>
  <c r="CI275" i="10" a="1"/>
  <c r="CI275" i="10"/>
  <c r="CI276" i="10" a="1"/>
  <c r="CI276" i="10"/>
  <c r="CI277" i="10" a="1"/>
  <c r="CI277" i="10"/>
  <c r="CI278" i="10" a="1"/>
  <c r="CI278" i="10"/>
  <c r="CI279" i="10" a="1"/>
  <c r="CI279" i="10"/>
  <c r="CI280" i="10" a="1"/>
  <c r="CI280" i="10"/>
  <c r="CI281" i="10" a="1"/>
  <c r="CI281" i="10"/>
  <c r="CI282" i="10" a="1"/>
  <c r="CI282" i="10"/>
  <c r="CI283" i="10" a="1"/>
  <c r="CI283" i="10"/>
  <c r="CI284" i="10" a="1"/>
  <c r="CI284" i="10"/>
  <c r="CI285" i="10" a="1"/>
  <c r="CI285" i="10"/>
  <c r="CI286" i="10" a="1"/>
  <c r="CI286" i="10"/>
  <c r="CI287" i="10" a="1"/>
  <c r="CI287" i="10"/>
  <c r="CI288" i="10" a="1"/>
  <c r="CI288" i="10"/>
  <c r="CI289" i="10" a="1"/>
  <c r="CI289" i="10"/>
  <c r="CI290" i="10" a="1"/>
  <c r="CI290" i="10"/>
  <c r="CI291" i="10" a="1"/>
  <c r="CI291" i="10"/>
  <c r="CI292" i="10" a="1"/>
  <c r="CI292" i="10"/>
  <c r="CI293" i="10" a="1"/>
  <c r="CI293" i="10"/>
  <c r="CI294" i="10" a="1"/>
  <c r="CI294" i="10"/>
  <c r="CI295" i="10" a="1"/>
  <c r="CI295" i="10"/>
  <c r="CI296" i="10" a="1"/>
  <c r="CI296" i="10"/>
  <c r="CI297" i="10" a="1"/>
  <c r="CI297" i="10"/>
  <c r="CI298" i="10" a="1"/>
  <c r="CI298" i="10"/>
  <c r="CI299" i="10" a="1"/>
  <c r="CI299" i="10"/>
  <c r="CI300" i="10" a="1"/>
  <c r="CI300" i="10"/>
  <c r="CI301" i="10" a="1"/>
  <c r="CI301" i="10"/>
  <c r="CI302" i="10" a="1"/>
  <c r="CI302" i="10"/>
  <c r="CI303" i="10" a="1"/>
  <c r="CI303" i="10"/>
  <c r="CI304" i="10" a="1"/>
  <c r="CI304" i="10"/>
  <c r="CI305" i="10" a="1"/>
  <c r="CI305" i="10"/>
  <c r="CI306" i="10" a="1"/>
  <c r="CI306" i="10"/>
  <c r="CI307" i="10" a="1"/>
  <c r="CI307" i="10"/>
  <c r="CI308" i="10" a="1"/>
  <c r="CI308" i="10"/>
  <c r="CI309" i="10" a="1"/>
  <c r="CI309" i="10"/>
  <c r="CI310" i="10" a="1"/>
  <c r="CI310" i="10"/>
  <c r="CI311" i="10" a="1"/>
  <c r="CI311" i="10"/>
  <c r="CI312" i="10" a="1"/>
  <c r="CI312" i="10"/>
  <c r="CI313" i="10" a="1"/>
  <c r="CI313" i="10"/>
  <c r="CI314" i="10" a="1"/>
  <c r="CI314" i="10"/>
  <c r="CI315" i="10" a="1"/>
  <c r="CI315" i="10"/>
  <c r="CI316" i="10" a="1"/>
  <c r="CI316" i="10"/>
  <c r="CI317" i="10" a="1"/>
  <c r="CI317" i="10"/>
  <c r="CI318" i="10" a="1"/>
  <c r="CI318" i="10"/>
  <c r="CI319" i="10" a="1"/>
  <c r="CI319" i="10"/>
  <c r="CI320" i="10" a="1"/>
  <c r="CI320" i="10"/>
  <c r="CI321" i="10" a="1"/>
  <c r="CI321" i="10"/>
  <c r="CI322" i="10" a="1"/>
  <c r="CI322" i="10"/>
  <c r="CI323" i="10" a="1"/>
  <c r="CI323" i="10"/>
  <c r="CI324" i="10" a="1"/>
  <c r="CI324" i="10"/>
  <c r="CI325" i="10" a="1"/>
  <c r="CI325" i="10"/>
  <c r="CI326" i="10" a="1"/>
  <c r="CI326" i="10"/>
  <c r="CI327" i="10" a="1"/>
  <c r="CI327" i="10"/>
  <c r="CI328" i="10" a="1"/>
  <c r="CI328" i="10"/>
  <c r="CI329" i="10" a="1"/>
  <c r="CI329" i="10"/>
  <c r="CI330" i="10" a="1"/>
  <c r="CI330" i="10"/>
  <c r="CI331" i="10" a="1"/>
  <c r="CI331" i="10"/>
  <c r="CI332" i="10" a="1"/>
  <c r="CI332" i="10"/>
  <c r="CI333" i="10" a="1"/>
  <c r="CI333" i="10"/>
  <c r="CI334" i="10" a="1"/>
  <c r="CI334" i="10"/>
  <c r="CI335" i="10" a="1"/>
  <c r="CI335" i="10"/>
  <c r="CI336" i="10" a="1"/>
  <c r="CI336" i="10"/>
  <c r="CI337" i="10" a="1"/>
  <c r="CI337" i="10"/>
  <c r="CI338" i="10" a="1"/>
  <c r="CI338" i="10"/>
  <c r="CI339" i="10" a="1"/>
  <c r="CI339" i="10"/>
  <c r="CI340" i="10" a="1"/>
  <c r="CI340" i="10"/>
  <c r="CI341" i="10" a="1"/>
  <c r="CI341" i="10"/>
  <c r="CI342" i="10" a="1"/>
  <c r="CI342" i="10"/>
  <c r="CI343" i="10" a="1"/>
  <c r="CI343" i="10"/>
  <c r="CI344" i="10" a="1"/>
  <c r="CI344" i="10"/>
  <c r="CI345" i="10" a="1"/>
  <c r="CI345" i="10"/>
  <c r="CI346" i="10" a="1"/>
  <c r="CI346" i="10"/>
  <c r="CI347" i="10" a="1"/>
  <c r="CI347" i="10"/>
  <c r="CI348" i="10" a="1"/>
  <c r="CI348" i="10"/>
  <c r="CI349" i="10" a="1"/>
  <c r="CI349" i="10"/>
  <c r="CI350" i="10" a="1"/>
  <c r="CI350" i="10"/>
  <c r="CI351" i="10" a="1"/>
  <c r="CI351" i="10"/>
  <c r="CI352" i="10" a="1"/>
  <c r="CI352" i="10"/>
  <c r="CI353" i="10" a="1"/>
  <c r="CI353" i="10"/>
  <c r="CI354" i="10" a="1"/>
  <c r="CI354" i="10"/>
  <c r="CI355" i="10" a="1"/>
  <c r="CI355" i="10"/>
  <c r="CI356" i="10" a="1"/>
  <c r="CI356" i="10"/>
  <c r="CI357" i="10" a="1"/>
  <c r="CI357" i="10"/>
  <c r="CI358" i="10" a="1"/>
  <c r="CI358" i="10"/>
  <c r="CI359" i="10" a="1"/>
  <c r="CI359" i="10"/>
  <c r="CI360" i="10" a="1"/>
  <c r="CI360" i="10"/>
  <c r="CI361" i="10" a="1"/>
  <c r="CI361" i="10"/>
  <c r="CI362" i="10" a="1"/>
  <c r="CI362" i="10"/>
  <c r="CI363" i="10" a="1"/>
  <c r="CI363" i="10"/>
  <c r="CI364" i="10" a="1"/>
  <c r="CI364" i="10"/>
  <c r="CI365" i="10" a="1"/>
  <c r="CI365" i="10"/>
  <c r="CI366" i="10" a="1"/>
  <c r="CI366" i="10"/>
  <c r="CI367" i="10" a="1"/>
  <c r="CI367" i="10"/>
  <c r="CI368" i="10" a="1"/>
  <c r="CI368" i="10"/>
  <c r="CI369" i="10" a="1"/>
  <c r="CI369" i="10"/>
  <c r="CI370" i="10" a="1"/>
  <c r="CI370" i="10"/>
  <c r="CI371" i="10" a="1"/>
  <c r="CI371" i="10"/>
  <c r="CI372" i="10" a="1"/>
  <c r="CI372" i="10"/>
  <c r="CI373" i="10" a="1"/>
  <c r="CI373" i="10"/>
  <c r="CI374" i="10" a="1"/>
  <c r="CI374" i="10"/>
  <c r="CI375" i="10" a="1"/>
  <c r="CI375" i="10"/>
  <c r="CI376" i="10" a="1"/>
  <c r="CI376" i="10"/>
  <c r="CI377" i="10" a="1"/>
  <c r="CI377" i="10"/>
  <c r="CI378" i="10" a="1"/>
  <c r="CI378" i="10"/>
  <c r="CI379" i="10" a="1"/>
  <c r="CI379" i="10"/>
  <c r="CI380" i="10" a="1"/>
  <c r="CI380" i="10"/>
  <c r="CI381" i="10" a="1"/>
  <c r="CI381" i="10"/>
  <c r="CI382" i="10" a="1"/>
  <c r="CI382" i="10"/>
  <c r="CI383" i="10" a="1"/>
  <c r="CI383" i="10"/>
  <c r="CI384" i="10" a="1"/>
  <c r="CI384" i="10"/>
  <c r="CI385" i="10" a="1"/>
  <c r="CI385" i="10"/>
  <c r="CI386" i="10" a="1"/>
  <c r="CI386" i="10"/>
  <c r="CI387" i="10" a="1"/>
  <c r="CI387" i="10"/>
  <c r="CI388" i="10" a="1"/>
  <c r="CI388" i="10"/>
  <c r="CI389" i="10" a="1"/>
  <c r="CI389" i="10"/>
  <c r="CI390" i="10" a="1"/>
  <c r="CI390" i="10"/>
  <c r="CI391" i="10" a="1"/>
  <c r="CI391" i="10"/>
  <c r="CI392" i="10" a="1"/>
  <c r="CI392" i="10"/>
  <c r="CI393" i="10" a="1"/>
  <c r="CI393" i="10"/>
  <c r="CI394" i="10" a="1"/>
  <c r="CI394" i="10"/>
  <c r="CI395" i="10" a="1"/>
  <c r="CI395" i="10"/>
  <c r="CI396" i="10" a="1"/>
  <c r="CI396" i="10"/>
  <c r="CI397" i="10" a="1"/>
  <c r="CI397" i="10"/>
  <c r="CI398" i="10" a="1"/>
  <c r="CI398" i="10"/>
  <c r="CI399" i="10" a="1"/>
  <c r="CI399" i="10"/>
  <c r="CI400" i="10" a="1"/>
  <c r="CI400" i="10"/>
  <c r="CI401" i="10" a="1"/>
  <c r="CI401" i="10"/>
  <c r="CI402" i="10" a="1"/>
  <c r="CI402" i="10"/>
  <c r="CI403" i="10" a="1"/>
  <c r="CI403" i="10"/>
  <c r="CI404" i="10" a="1"/>
  <c r="CI404" i="10"/>
  <c r="CI405" i="10" a="1"/>
  <c r="CI405" i="10"/>
  <c r="CI406" i="10" a="1"/>
  <c r="CI406" i="10"/>
  <c r="CI407" i="10" a="1"/>
  <c r="CI407" i="10"/>
  <c r="CI408" i="10" a="1"/>
  <c r="CI408" i="10"/>
  <c r="CI409" i="10" a="1"/>
  <c r="CI409" i="10"/>
  <c r="CI410" i="10" a="1"/>
  <c r="CI410" i="10"/>
  <c r="CI411" i="10" a="1"/>
  <c r="CI411" i="10"/>
  <c r="CI412" i="10" a="1"/>
  <c r="CI412" i="10"/>
  <c r="CI413" i="10" a="1"/>
  <c r="CI413" i="10"/>
  <c r="CI414" i="10" a="1"/>
  <c r="CI414" i="10"/>
  <c r="CI415" i="10" a="1"/>
  <c r="CI415" i="10"/>
  <c r="CI416" i="10" a="1"/>
  <c r="CI416" i="10"/>
  <c r="CI417" i="10" a="1"/>
  <c r="CI417" i="10"/>
  <c r="CI418" i="10" a="1"/>
  <c r="CI418" i="10"/>
  <c r="CI419" i="10" a="1"/>
  <c r="CI419" i="10"/>
  <c r="CI420" i="10" a="1"/>
  <c r="CI420" i="10"/>
  <c r="CI421" i="10" a="1"/>
  <c r="CI421" i="10"/>
  <c r="CI422" i="10" a="1"/>
  <c r="CI422" i="10"/>
  <c r="CI423" i="10" a="1"/>
  <c r="CI423" i="10"/>
  <c r="CI424" i="10" a="1"/>
  <c r="CI424" i="10"/>
  <c r="CI425" i="10" a="1"/>
  <c r="CI425" i="10"/>
  <c r="CI426" i="10" a="1"/>
  <c r="CI426" i="10"/>
  <c r="CI427" i="10" a="1"/>
  <c r="CI427" i="10"/>
  <c r="CI428" i="10" a="1"/>
  <c r="CI428" i="10"/>
  <c r="CI429" i="10" a="1"/>
  <c r="CI429" i="10"/>
  <c r="CI430" i="10" a="1"/>
  <c r="CI430" i="10"/>
  <c r="CI431" i="10" a="1"/>
  <c r="CI431" i="10"/>
  <c r="CI432" i="10" a="1"/>
  <c r="CI432" i="10"/>
  <c r="CI433" i="10" a="1"/>
  <c r="CI433" i="10"/>
  <c r="CI434" i="10" a="1"/>
  <c r="CI434" i="10"/>
  <c r="CI435" i="10" a="1"/>
  <c r="CI435" i="10"/>
  <c r="CI436" i="10" a="1"/>
  <c r="CI436" i="10"/>
  <c r="CI437" i="10" a="1"/>
  <c r="CI437" i="10"/>
  <c r="CI438" i="10" a="1"/>
  <c r="CI438" i="10"/>
  <c r="CI439" i="10" a="1"/>
  <c r="CI439" i="10"/>
  <c r="CI440" i="10" a="1"/>
  <c r="CI440" i="10"/>
  <c r="CI441" i="10" a="1"/>
  <c r="CI441" i="10"/>
  <c r="CI442" i="10" a="1"/>
  <c r="CI442" i="10"/>
  <c r="CI443" i="10" a="1"/>
  <c r="CI443" i="10"/>
  <c r="CI444" i="10" a="1"/>
  <c r="CI444" i="10"/>
  <c r="CI445" i="10" a="1"/>
  <c r="CI445" i="10"/>
  <c r="CI446" i="10" a="1"/>
  <c r="CI446" i="10"/>
  <c r="CI447" i="10" a="1"/>
  <c r="CI447" i="10"/>
  <c r="CI448" i="10" a="1"/>
  <c r="CI448" i="10"/>
  <c r="CI449" i="10" a="1"/>
  <c r="CI449" i="10"/>
  <c r="CI450" i="10" a="1"/>
  <c r="CI450" i="10"/>
  <c r="CI451" i="10" a="1"/>
  <c r="CI451" i="10"/>
  <c r="CI452" i="10" a="1"/>
  <c r="CI452" i="10"/>
  <c r="CI453" i="10" a="1"/>
  <c r="CI453" i="10"/>
  <c r="CI454" i="10" a="1"/>
  <c r="CI454" i="10"/>
  <c r="CI455" i="10" a="1"/>
  <c r="CI455" i="10"/>
  <c r="CI456" i="10" a="1"/>
  <c r="CI456" i="10"/>
  <c r="CI457" i="10" a="1"/>
  <c r="CI457" i="10"/>
  <c r="CI458" i="10" a="1"/>
  <c r="CI458" i="10"/>
  <c r="CI459" i="10" a="1"/>
  <c r="CI459" i="10"/>
  <c r="CI460" i="10" a="1"/>
  <c r="CI460" i="10"/>
  <c r="CI461" i="10" a="1"/>
  <c r="CI461" i="10"/>
  <c r="CI462" i="10" a="1"/>
  <c r="CI462" i="10"/>
  <c r="CI463" i="10" a="1"/>
  <c r="CI463" i="10"/>
  <c r="CI464" i="10" a="1"/>
  <c r="CI464" i="10"/>
  <c r="CI465" i="10" a="1"/>
  <c r="CI465" i="10"/>
  <c r="CI466" i="10" a="1"/>
  <c r="CI466" i="10"/>
  <c r="CI467" i="10" a="1"/>
  <c r="CI467" i="10"/>
  <c r="CI468" i="10" a="1"/>
  <c r="CI468" i="10"/>
  <c r="CI469" i="10" a="1"/>
  <c r="CI469" i="10"/>
  <c r="CI470" i="10" a="1"/>
  <c r="CI470" i="10"/>
  <c r="CI471" i="10" a="1"/>
  <c r="CI471" i="10"/>
  <c r="CI472" i="10" a="1"/>
  <c r="CI472" i="10"/>
  <c r="CI473" i="10" a="1"/>
  <c r="CI473" i="10"/>
  <c r="CI474" i="10" a="1"/>
  <c r="CI474" i="10"/>
  <c r="CI475" i="10" a="1"/>
  <c r="CI475" i="10"/>
  <c r="CI476" i="10" a="1"/>
  <c r="CI476" i="10"/>
  <c r="CI477" i="10" a="1"/>
  <c r="CI477" i="10"/>
  <c r="CI478" i="10" a="1"/>
  <c r="CI478" i="10"/>
  <c r="CI479" i="10" a="1"/>
  <c r="CI479" i="10"/>
  <c r="CI480" i="10" a="1"/>
  <c r="CI480" i="10"/>
  <c r="CI481" i="10" a="1"/>
  <c r="CI481" i="10"/>
  <c r="CI482" i="10" a="1"/>
  <c r="CI482" i="10"/>
  <c r="CI483" i="10" a="1"/>
  <c r="CI483" i="10"/>
  <c r="CI484" i="10" a="1"/>
  <c r="CI484" i="10"/>
  <c r="CI485" i="10" a="1"/>
  <c r="CI485" i="10"/>
  <c r="CI486" i="10" a="1"/>
  <c r="CI486" i="10"/>
  <c r="CI487" i="10" a="1"/>
  <c r="CI487" i="10"/>
  <c r="CI488" i="10" a="1"/>
  <c r="CI488" i="10"/>
  <c r="CI489" i="10" a="1"/>
  <c r="CI489" i="10"/>
  <c r="CI490" i="10" a="1"/>
  <c r="CI490" i="10"/>
  <c r="CI491" i="10" a="1"/>
  <c r="CI491" i="10"/>
  <c r="CI492" i="10" a="1"/>
  <c r="CI492" i="10"/>
  <c r="CI493" i="10" a="1"/>
  <c r="CI493" i="10"/>
  <c r="CI494" i="10" a="1"/>
  <c r="CI494" i="10"/>
  <c r="CI495" i="10" a="1"/>
  <c r="CI495" i="10"/>
  <c r="CI496" i="10" a="1"/>
  <c r="CI496" i="10"/>
  <c r="CI497" i="10" a="1"/>
  <c r="CI497" i="10"/>
  <c r="CI498" i="10" a="1"/>
  <c r="CI498" i="10"/>
  <c r="CI499" i="10" a="1"/>
  <c r="CI499" i="10"/>
  <c r="CI500" i="10" a="1"/>
  <c r="CI500" i="10"/>
  <c r="CI501" i="10" a="1"/>
  <c r="CI501" i="10"/>
  <c r="CI502" i="10" a="1"/>
  <c r="CI502" i="10"/>
  <c r="CI503" i="10" a="1"/>
  <c r="CI503" i="10"/>
  <c r="CI504" i="10" a="1"/>
  <c r="CI504" i="10"/>
  <c r="CI505" i="10" a="1"/>
  <c r="CI505" i="10"/>
  <c r="CI506" i="10" a="1"/>
  <c r="CI506" i="10"/>
  <c r="CI507" i="10" a="1"/>
  <c r="CI507" i="10"/>
  <c r="CI508" i="10" a="1"/>
  <c r="CI508" i="10"/>
  <c r="CI509" i="10" a="1"/>
  <c r="CI509" i="10"/>
  <c r="CI510" i="10" a="1"/>
  <c r="CI510" i="10"/>
  <c r="CI511" i="10" a="1"/>
  <c r="CI511" i="10"/>
  <c r="CI512" i="10" a="1"/>
  <c r="CI512" i="10"/>
  <c r="CI513" i="10" a="1"/>
  <c r="CI513" i="10"/>
  <c r="CI514" i="10" a="1"/>
  <c r="CI514" i="10"/>
  <c r="CI515" i="10" a="1"/>
  <c r="CI515" i="10"/>
  <c r="CI516" i="10" a="1"/>
  <c r="CI516" i="10"/>
  <c r="CI517" i="10" a="1"/>
  <c r="CI517" i="10"/>
  <c r="CI518" i="10" a="1"/>
  <c r="CI518" i="10"/>
  <c r="CI519" i="10" a="1"/>
  <c r="CI519" i="10"/>
  <c r="CI520" i="10" a="1"/>
  <c r="CI520" i="10"/>
  <c r="CI521" i="10" a="1"/>
  <c r="CI521" i="10"/>
  <c r="CI522" i="10" a="1"/>
  <c r="CI522" i="10"/>
  <c r="CI523" i="10" a="1"/>
  <c r="CI523" i="10"/>
  <c r="CI524" i="10" a="1"/>
  <c r="CI524" i="10"/>
  <c r="CI525" i="10" a="1"/>
  <c r="CI525" i="10"/>
  <c r="CI526" i="10" a="1"/>
  <c r="CI526" i="10"/>
  <c r="CI527" i="10" a="1"/>
  <c r="CI527" i="10"/>
  <c r="CI528" i="10" a="1"/>
  <c r="CI528" i="10"/>
  <c r="CI529" i="10" a="1"/>
  <c r="CI529" i="10"/>
  <c r="CI530" i="10" a="1"/>
  <c r="CI530" i="10"/>
  <c r="CI531" i="10" a="1"/>
  <c r="CI531" i="10"/>
  <c r="CI532" i="10" a="1"/>
  <c r="CI532" i="10"/>
  <c r="E7" i="10"/>
  <c r="K137" i="12"/>
  <c r="E20" i="10"/>
  <c r="J15" i="13"/>
  <c r="J3" i="13"/>
  <c r="J4" i="13"/>
  <c r="J5" i="13"/>
  <c r="J6" i="13"/>
  <c r="J7" i="13"/>
  <c r="J8" i="13"/>
  <c r="J9" i="13"/>
  <c r="J10" i="13"/>
  <c r="J11" i="13"/>
  <c r="J12" i="13"/>
  <c r="J13" i="13"/>
  <c r="J14" i="13"/>
  <c r="J2" i="13"/>
  <c r="H23" i="13"/>
  <c r="B18" i="13"/>
  <c r="F19" i="10"/>
  <c r="G19" i="10"/>
  <c r="BS19" i="10"/>
  <c r="BU19" i="10"/>
  <c r="F18" i="10"/>
  <c r="G18" i="10"/>
  <c r="BS18" i="10"/>
  <c r="BU18" i="10"/>
  <c r="F17" i="10"/>
  <c r="G17" i="10"/>
  <c r="BS17" i="10"/>
  <c r="BU17" i="10"/>
  <c r="F153" i="10"/>
  <c r="G153" i="10"/>
  <c r="BS153" i="10"/>
  <c r="BU153" i="10"/>
  <c r="C6" i="26"/>
  <c r="C4" i="26"/>
  <c r="D4" i="26"/>
  <c r="E4" i="26"/>
  <c r="F4" i="26"/>
  <c r="G4" i="26"/>
  <c r="H4" i="26"/>
  <c r="I4" i="26"/>
  <c r="J4" i="26"/>
  <c r="K4" i="26"/>
  <c r="L4" i="26"/>
  <c r="C5" i="26"/>
  <c r="D5" i="26"/>
  <c r="E5" i="26"/>
  <c r="F5" i="26"/>
  <c r="G5" i="26"/>
  <c r="H5" i="26"/>
  <c r="I5" i="26"/>
  <c r="J5" i="26"/>
  <c r="K5" i="26"/>
  <c r="L5" i="26"/>
  <c r="D6" i="26"/>
  <c r="E6" i="26"/>
  <c r="F6" i="26"/>
  <c r="G6" i="26"/>
  <c r="H6" i="26"/>
  <c r="I6" i="26"/>
  <c r="J6" i="26"/>
  <c r="K6" i="26"/>
  <c r="L6" i="26"/>
  <c r="C7" i="26"/>
  <c r="D7" i="26"/>
  <c r="E7" i="26"/>
  <c r="F7" i="26"/>
  <c r="G7" i="26"/>
  <c r="H7" i="26"/>
  <c r="I7" i="26"/>
  <c r="J7" i="26"/>
  <c r="K7" i="26"/>
  <c r="L7" i="26"/>
  <c r="C8" i="26"/>
  <c r="D8" i="26"/>
  <c r="E8" i="26"/>
  <c r="F8" i="26"/>
  <c r="G8" i="26"/>
  <c r="H8" i="26"/>
  <c r="I8" i="26"/>
  <c r="J8" i="26"/>
  <c r="K8" i="26"/>
  <c r="L8" i="26"/>
  <c r="C9" i="26"/>
  <c r="D9" i="26"/>
  <c r="E9" i="26"/>
  <c r="F9" i="26"/>
  <c r="G9" i="26"/>
  <c r="H9" i="26"/>
  <c r="I9" i="26"/>
  <c r="J9" i="26"/>
  <c r="K9" i="26"/>
  <c r="L9" i="26"/>
  <c r="C10" i="26"/>
  <c r="D10" i="26"/>
  <c r="E10" i="26"/>
  <c r="F10" i="26"/>
  <c r="G10" i="26"/>
  <c r="H10" i="26"/>
  <c r="I10" i="26"/>
  <c r="J10" i="26"/>
  <c r="K10" i="26"/>
  <c r="L10" i="26"/>
  <c r="C11" i="26"/>
  <c r="D11" i="26"/>
  <c r="E11" i="26"/>
  <c r="F11" i="26"/>
  <c r="G11" i="26"/>
  <c r="H11" i="26"/>
  <c r="I11" i="26"/>
  <c r="J11" i="26"/>
  <c r="K11" i="26"/>
  <c r="L11" i="26"/>
  <c r="C12" i="26"/>
  <c r="D12" i="26"/>
  <c r="E12" i="26"/>
  <c r="F12" i="26"/>
  <c r="G12" i="26"/>
  <c r="H12" i="26"/>
  <c r="I12" i="26"/>
  <c r="J12" i="26"/>
  <c r="K12" i="26"/>
  <c r="L12" i="26"/>
  <c r="C13" i="26"/>
  <c r="D13" i="26"/>
  <c r="E13" i="26"/>
  <c r="F13" i="26"/>
  <c r="G13" i="26"/>
  <c r="H13" i="26"/>
  <c r="I13" i="26"/>
  <c r="J13" i="26"/>
  <c r="K13" i="26"/>
  <c r="L13" i="26"/>
  <c r="C14" i="26"/>
  <c r="D14" i="26"/>
  <c r="E14" i="26"/>
  <c r="F14" i="26"/>
  <c r="G14" i="26"/>
  <c r="H14" i="26"/>
  <c r="I14" i="26"/>
  <c r="J14" i="26"/>
  <c r="K14" i="26"/>
  <c r="L14" i="26"/>
  <c r="B14" i="26"/>
  <c r="N14" i="26" s="1"/>
  <c r="B13" i="26"/>
  <c r="N13" i="26" s="1"/>
  <c r="B12" i="26"/>
  <c r="N12" i="26" s="1"/>
  <c r="B11" i="26"/>
  <c r="N11" i="26" s="1"/>
  <c r="B10" i="26"/>
  <c r="N10" i="26" s="1"/>
  <c r="B9" i="26"/>
  <c r="N9" i="26" s="1"/>
  <c r="B8" i="26"/>
  <c r="N8" i="26" s="1"/>
  <c r="B7" i="26"/>
  <c r="N7" i="26" s="1"/>
  <c r="B6" i="26"/>
  <c r="N6" i="26" s="1"/>
  <c r="B5" i="26"/>
  <c r="N5" i="26" s="1"/>
  <c r="B4" i="26"/>
  <c r="N4" i="26" s="1"/>
  <c r="N2" i="26"/>
  <c r="F532" i="10"/>
  <c r="G532" i="10"/>
  <c r="BS532" i="10"/>
  <c r="BU532" i="10"/>
  <c r="G527" i="10"/>
  <c r="G528" i="10"/>
  <c r="G529" i="10"/>
  <c r="G530" i="10"/>
  <c r="G531" i="10"/>
  <c r="F527" i="10"/>
  <c r="F528" i="10"/>
  <c r="F529" i="10"/>
  <c r="F530" i="10"/>
  <c r="F531" i="10"/>
  <c r="E531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46" i="10"/>
  <c r="E47" i="10"/>
  <c r="E48" i="10"/>
  <c r="E49" i="10"/>
  <c r="E50" i="10"/>
  <c r="E51" i="10"/>
  <c r="E52" i="10"/>
  <c r="E53" i="10"/>
  <c r="E164" i="10"/>
  <c r="E21" i="10"/>
  <c r="E165" i="10"/>
  <c r="E166" i="10"/>
  <c r="E101" i="10"/>
  <c r="E88" i="10"/>
  <c r="E83" i="10"/>
  <c r="F152" i="10"/>
  <c r="G152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2" i="10"/>
  <c r="F3" i="10"/>
  <c r="F4" i="10"/>
  <c r="F5" i="10"/>
  <c r="F6" i="10"/>
  <c r="F7" i="10"/>
  <c r="F142" i="10"/>
  <c r="F8" i="10"/>
  <c r="F9" i="10"/>
  <c r="F10" i="10"/>
  <c r="F143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11" i="10"/>
  <c r="F154" i="10"/>
  <c r="F155" i="10"/>
  <c r="F156" i="10"/>
  <c r="F157" i="10"/>
  <c r="F158" i="10"/>
  <c r="F159" i="10"/>
  <c r="F160" i="10"/>
  <c r="F161" i="10"/>
  <c r="F162" i="10"/>
  <c r="F163" i="10"/>
  <c r="F45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B15" i="20" a="1"/>
  <c r="B15" i="20"/>
  <c r="B16" i="20" a="1"/>
  <c r="B16" i="20"/>
  <c r="B17" i="20" a="1"/>
  <c r="B17" i="20"/>
  <c r="B18" i="20" a="1"/>
  <c r="B18" i="2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450" i="10"/>
  <c r="G449" i="10"/>
  <c r="G448" i="10"/>
  <c r="G447" i="10"/>
  <c r="G446" i="10"/>
  <c r="G445" i="10"/>
  <c r="G444" i="10"/>
  <c r="G443" i="10"/>
  <c r="G442" i="10"/>
  <c r="G441" i="10"/>
  <c r="G440" i="10"/>
  <c r="G439" i="10"/>
  <c r="G438" i="10"/>
  <c r="G437" i="10"/>
  <c r="G436" i="10"/>
  <c r="G435" i="10"/>
  <c r="G434" i="10"/>
  <c r="G433" i="10"/>
  <c r="G432" i="10"/>
  <c r="G431" i="10"/>
  <c r="G430" i="10"/>
  <c r="G429" i="10"/>
  <c r="G428" i="10"/>
  <c r="G427" i="10"/>
  <c r="G426" i="10"/>
  <c r="G425" i="10"/>
  <c r="G424" i="10"/>
  <c r="G423" i="10"/>
  <c r="G422" i="10"/>
  <c r="G421" i="10"/>
  <c r="G420" i="10"/>
  <c r="G419" i="10"/>
  <c r="G418" i="10"/>
  <c r="G417" i="10"/>
  <c r="G416" i="10"/>
  <c r="G415" i="10"/>
  <c r="G414" i="10"/>
  <c r="G413" i="10"/>
  <c r="G412" i="10"/>
  <c r="G411" i="10"/>
  <c r="G410" i="10"/>
  <c r="G409" i="10"/>
  <c r="G408" i="10"/>
  <c r="G407" i="10"/>
  <c r="G406" i="10"/>
  <c r="G405" i="10"/>
  <c r="G404" i="10"/>
  <c r="G403" i="10"/>
  <c r="G402" i="10"/>
  <c r="G401" i="10"/>
  <c r="G400" i="10"/>
  <c r="G399" i="10"/>
  <c r="G398" i="10"/>
  <c r="G397" i="10"/>
  <c r="G396" i="10"/>
  <c r="G395" i="10"/>
  <c r="G394" i="10"/>
  <c r="G393" i="10"/>
  <c r="G392" i="10"/>
  <c r="G391" i="10"/>
  <c r="G390" i="10"/>
  <c r="G389" i="10"/>
  <c r="G388" i="10"/>
  <c r="G387" i="10"/>
  <c r="G386" i="10"/>
  <c r="G385" i="10"/>
  <c r="G384" i="10"/>
  <c r="G383" i="10"/>
  <c r="G382" i="10"/>
  <c r="G381" i="10"/>
  <c r="G380" i="10"/>
  <c r="G379" i="10"/>
  <c r="G378" i="10"/>
  <c r="G377" i="10"/>
  <c r="G376" i="10"/>
  <c r="G375" i="10"/>
  <c r="G374" i="10"/>
  <c r="G373" i="10"/>
  <c r="G372" i="10"/>
  <c r="G371" i="10"/>
  <c r="G370" i="10"/>
  <c r="G369" i="10"/>
  <c r="G368" i="10"/>
  <c r="G367" i="10"/>
  <c r="G366" i="10"/>
  <c r="G365" i="10"/>
  <c r="G364" i="10"/>
  <c r="G363" i="10"/>
  <c r="G362" i="10"/>
  <c r="G361" i="10"/>
  <c r="G360" i="10"/>
  <c r="G359" i="10"/>
  <c r="G358" i="10"/>
  <c r="G357" i="10"/>
  <c r="G356" i="10"/>
  <c r="G355" i="10"/>
  <c r="G354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45" i="10"/>
  <c r="G163" i="10"/>
  <c r="G162" i="10"/>
  <c r="G161" i="10"/>
  <c r="G160" i="10"/>
  <c r="G159" i="10"/>
  <c r="G158" i="10"/>
  <c r="G157" i="10"/>
  <c r="G156" i="10"/>
  <c r="G155" i="10"/>
  <c r="G154" i="10"/>
  <c r="G11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143" i="10"/>
  <c r="G10" i="10"/>
  <c r="G9" i="10"/>
  <c r="G8" i="10"/>
  <c r="G142" i="10"/>
  <c r="G7" i="10"/>
  <c r="G6" i="10"/>
  <c r="G5" i="10"/>
  <c r="G4" i="10"/>
  <c r="G3" i="10"/>
  <c r="G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151" i="10"/>
  <c r="F151" i="10"/>
  <c r="G150" i="10"/>
  <c r="F150" i="10"/>
  <c r="G149" i="10"/>
  <c r="F149" i="10"/>
  <c r="G148" i="10"/>
  <c r="F148" i="10"/>
  <c r="G147" i="10"/>
  <c r="F147" i="10"/>
  <c r="G146" i="10"/>
  <c r="F146" i="10"/>
  <c r="G145" i="10"/>
  <c r="F1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16" i="10"/>
  <c r="F16" i="10"/>
  <c r="G15" i="10"/>
  <c r="F15" i="10"/>
  <c r="G36" i="10"/>
  <c r="F36" i="10"/>
  <c r="G144" i="10"/>
  <c r="F144" i="10"/>
  <c r="G35" i="10"/>
  <c r="F35" i="10"/>
  <c r="G34" i="10"/>
  <c r="F34" i="10"/>
  <c r="G14" i="10"/>
  <c r="F14" i="10"/>
  <c r="G13" i="10"/>
  <c r="F13" i="10"/>
  <c r="G12" i="10"/>
  <c r="F12" i="10"/>
  <c r="E45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F5" i="13"/>
  <c r="BS152" i="10"/>
  <c r="BU152" i="10"/>
  <c r="BU531" i="10"/>
  <c r="BU530" i="10"/>
  <c r="BU529" i="10"/>
  <c r="BU528" i="10"/>
  <c r="BU527" i="10"/>
  <c r="BU526" i="10"/>
  <c r="BU525" i="10"/>
  <c r="BU524" i="10"/>
  <c r="BU523" i="10"/>
  <c r="BU522" i="10"/>
  <c r="BU521" i="10"/>
  <c r="BU520" i="10"/>
  <c r="BU519" i="10"/>
  <c r="BU518" i="10"/>
  <c r="BU517" i="10"/>
  <c r="BU516" i="10"/>
  <c r="BU515" i="10"/>
  <c r="BU514" i="10"/>
  <c r="BU513" i="10"/>
  <c r="BU512" i="10"/>
  <c r="BU511" i="10"/>
  <c r="BU510" i="10"/>
  <c r="BU509" i="10"/>
  <c r="BS526" i="10"/>
  <c r="BS525" i="10"/>
  <c r="BS524" i="10"/>
  <c r="BS523" i="10"/>
  <c r="BS522" i="10"/>
  <c r="BS521" i="10"/>
  <c r="BS520" i="10"/>
  <c r="BS519" i="10"/>
  <c r="BS518" i="10"/>
  <c r="BS517" i="10"/>
  <c r="BS516" i="10"/>
  <c r="BS515" i="10"/>
  <c r="BS514" i="10"/>
  <c r="BS513" i="10"/>
  <c r="BS512" i="10"/>
  <c r="BS511" i="10"/>
  <c r="BS510" i="10"/>
  <c r="BS509" i="10"/>
  <c r="BW54" i="10"/>
  <c r="BX54" i="10"/>
  <c r="BW55" i="10"/>
  <c r="BX55" i="10"/>
  <c r="BX508" i="10"/>
  <c r="BW508" i="10"/>
  <c r="BX507" i="10"/>
  <c r="BW507" i="10"/>
  <c r="BX506" i="10"/>
  <c r="BW506" i="10"/>
  <c r="BX505" i="10"/>
  <c r="BW505" i="10"/>
  <c r="BX504" i="10"/>
  <c r="BW504" i="10"/>
  <c r="BX503" i="10"/>
  <c r="BW503" i="10"/>
  <c r="BX502" i="10"/>
  <c r="BW502" i="10"/>
  <c r="BX501" i="10"/>
  <c r="BW501" i="10"/>
  <c r="BX500" i="10"/>
  <c r="BW500" i="10"/>
  <c r="BX499" i="10"/>
  <c r="BW499" i="10"/>
  <c r="BX498" i="10"/>
  <c r="BW498" i="10"/>
  <c r="BX497" i="10"/>
  <c r="BW497" i="10"/>
  <c r="BX496" i="10"/>
  <c r="BW496" i="10"/>
  <c r="BX495" i="10"/>
  <c r="BW495" i="10"/>
  <c r="BX494" i="10"/>
  <c r="BW494" i="10"/>
  <c r="BX493" i="10"/>
  <c r="BW493" i="10"/>
  <c r="BX492" i="10"/>
  <c r="BW492" i="10"/>
  <c r="BX491" i="10"/>
  <c r="BW491" i="10"/>
  <c r="BX490" i="10"/>
  <c r="BW490" i="10"/>
  <c r="BX489" i="10"/>
  <c r="BW489" i="10"/>
  <c r="BX488" i="10"/>
  <c r="BW488" i="10"/>
  <c r="BX487" i="10"/>
  <c r="BW487" i="10"/>
  <c r="BX486" i="10"/>
  <c r="BW486" i="10"/>
  <c r="BX485" i="10"/>
  <c r="BW485" i="10"/>
  <c r="BX484" i="10"/>
  <c r="BW484" i="10"/>
  <c r="BX483" i="10"/>
  <c r="BW483" i="10"/>
  <c r="BX482" i="10"/>
  <c r="BW482" i="10"/>
  <c r="BX481" i="10"/>
  <c r="BW481" i="10"/>
  <c r="BX480" i="10"/>
  <c r="BW480" i="10"/>
  <c r="BX479" i="10"/>
  <c r="BW479" i="10"/>
  <c r="BX478" i="10"/>
  <c r="BW478" i="10"/>
  <c r="BX477" i="10"/>
  <c r="BW477" i="10"/>
  <c r="BX476" i="10"/>
  <c r="BW476" i="10"/>
  <c r="BX475" i="10"/>
  <c r="BW475" i="10"/>
  <c r="BX474" i="10"/>
  <c r="BW474" i="10"/>
  <c r="BX473" i="10"/>
  <c r="BW473" i="10"/>
  <c r="BX472" i="10"/>
  <c r="BW472" i="10"/>
  <c r="BX471" i="10"/>
  <c r="BW471" i="10"/>
  <c r="BX470" i="10"/>
  <c r="BW470" i="10"/>
  <c r="BX469" i="10"/>
  <c r="BW469" i="10"/>
  <c r="BX468" i="10"/>
  <c r="BW468" i="10"/>
  <c r="BX467" i="10"/>
  <c r="BW467" i="10"/>
  <c r="BX466" i="10"/>
  <c r="BW466" i="10"/>
  <c r="BX465" i="10"/>
  <c r="BW465" i="10"/>
  <c r="BX464" i="10"/>
  <c r="BW464" i="10"/>
  <c r="BX463" i="10"/>
  <c r="BW463" i="10"/>
  <c r="BX462" i="10"/>
  <c r="BW462" i="10"/>
  <c r="BX461" i="10"/>
  <c r="BW461" i="10"/>
  <c r="BX460" i="10"/>
  <c r="BW460" i="10"/>
  <c r="BX459" i="10"/>
  <c r="BW459" i="10"/>
  <c r="BX458" i="10"/>
  <c r="BW458" i="10"/>
  <c r="BX457" i="10"/>
  <c r="BW457" i="10"/>
  <c r="BX456" i="10"/>
  <c r="BW456" i="10"/>
  <c r="BX455" i="10"/>
  <c r="BW455" i="10"/>
  <c r="BX454" i="10"/>
  <c r="BW454" i="10"/>
  <c r="BX453" i="10"/>
  <c r="BW453" i="10"/>
  <c r="BX452" i="10"/>
  <c r="BW452" i="10"/>
  <c r="BX451" i="10"/>
  <c r="BW451" i="10"/>
  <c r="BX450" i="10"/>
  <c r="BW450" i="10"/>
  <c r="BX449" i="10"/>
  <c r="BW449" i="10"/>
  <c r="BX448" i="10"/>
  <c r="BW448" i="10"/>
  <c r="BX447" i="10"/>
  <c r="BW447" i="10"/>
  <c r="BX446" i="10"/>
  <c r="BW446" i="10"/>
  <c r="BX445" i="10"/>
  <c r="BW445" i="10"/>
  <c r="BX444" i="10"/>
  <c r="BW444" i="10"/>
  <c r="BX443" i="10"/>
  <c r="BW443" i="10"/>
  <c r="BX442" i="10"/>
  <c r="BW442" i="10"/>
  <c r="BX441" i="10"/>
  <c r="BW441" i="10"/>
  <c r="BX440" i="10"/>
  <c r="BW440" i="10"/>
  <c r="BX439" i="10"/>
  <c r="BW439" i="10"/>
  <c r="BX438" i="10"/>
  <c r="BW438" i="10"/>
  <c r="BX437" i="10"/>
  <c r="BW437" i="10"/>
  <c r="BX436" i="10"/>
  <c r="BW436" i="10"/>
  <c r="BX435" i="10"/>
  <c r="BW435" i="10"/>
  <c r="BX434" i="10"/>
  <c r="BW434" i="10"/>
  <c r="BX433" i="10"/>
  <c r="BW433" i="10"/>
  <c r="BX432" i="10"/>
  <c r="BW432" i="10"/>
  <c r="BX431" i="10"/>
  <c r="BW431" i="10"/>
  <c r="BX430" i="10"/>
  <c r="BW430" i="10"/>
  <c r="BX429" i="10"/>
  <c r="BW429" i="10"/>
  <c r="BX428" i="10"/>
  <c r="BW428" i="10"/>
  <c r="BX427" i="10"/>
  <c r="BW427" i="10"/>
  <c r="BX426" i="10"/>
  <c r="BW426" i="10"/>
  <c r="BX425" i="10"/>
  <c r="BW425" i="10"/>
  <c r="BX424" i="10"/>
  <c r="BW424" i="10"/>
  <c r="BX423" i="10"/>
  <c r="BW423" i="10"/>
  <c r="BX422" i="10"/>
  <c r="BW422" i="10"/>
  <c r="BX421" i="10"/>
  <c r="BW421" i="10"/>
  <c r="BX420" i="10"/>
  <c r="BW420" i="10"/>
  <c r="BX419" i="10"/>
  <c r="BW419" i="10"/>
  <c r="BX418" i="10"/>
  <c r="BW418" i="10"/>
  <c r="BX417" i="10"/>
  <c r="BW417" i="10"/>
  <c r="BX416" i="10"/>
  <c r="BW416" i="10"/>
  <c r="BX415" i="10"/>
  <c r="BW415" i="10"/>
  <c r="BX414" i="10"/>
  <c r="BW414" i="10"/>
  <c r="BX413" i="10"/>
  <c r="BW413" i="10"/>
  <c r="BX412" i="10"/>
  <c r="BW412" i="10"/>
  <c r="BX411" i="10"/>
  <c r="BW411" i="10"/>
  <c r="BX410" i="10"/>
  <c r="BW410" i="10"/>
  <c r="BX409" i="10"/>
  <c r="BW409" i="10"/>
  <c r="BX408" i="10"/>
  <c r="BW408" i="10"/>
  <c r="BX407" i="10"/>
  <c r="BW407" i="10"/>
  <c r="BX406" i="10"/>
  <c r="BW406" i="10"/>
  <c r="BX405" i="10"/>
  <c r="BW405" i="10"/>
  <c r="BX404" i="10"/>
  <c r="BW404" i="10"/>
  <c r="BX403" i="10"/>
  <c r="BW403" i="10"/>
  <c r="BX402" i="10"/>
  <c r="BW402" i="10"/>
  <c r="BX401" i="10"/>
  <c r="BW401" i="10"/>
  <c r="BX400" i="10"/>
  <c r="BW400" i="10"/>
  <c r="BX399" i="10"/>
  <c r="BW399" i="10"/>
  <c r="BX398" i="10"/>
  <c r="BW398" i="10"/>
  <c r="BX397" i="10"/>
  <c r="BW397" i="10"/>
  <c r="BX396" i="10"/>
  <c r="BW396" i="10"/>
  <c r="BX395" i="10"/>
  <c r="BW395" i="10"/>
  <c r="BX394" i="10"/>
  <c r="BW394" i="10"/>
  <c r="BX393" i="10"/>
  <c r="BW393" i="10"/>
  <c r="BX392" i="10"/>
  <c r="BW392" i="10"/>
  <c r="BX391" i="10"/>
  <c r="BW391" i="10"/>
  <c r="BX390" i="10"/>
  <c r="BW390" i="10"/>
  <c r="BX389" i="10"/>
  <c r="BW389" i="10"/>
  <c r="BX388" i="10"/>
  <c r="BW388" i="10"/>
  <c r="BX387" i="10"/>
  <c r="BW387" i="10"/>
  <c r="BX386" i="10"/>
  <c r="BW386" i="10"/>
  <c r="BX385" i="10"/>
  <c r="BW385" i="10"/>
  <c r="BX384" i="10"/>
  <c r="BW384" i="10"/>
  <c r="BX383" i="10"/>
  <c r="BW383" i="10"/>
  <c r="BX382" i="10"/>
  <c r="BW382" i="10"/>
  <c r="BX381" i="10"/>
  <c r="BW381" i="10"/>
  <c r="BX380" i="10"/>
  <c r="BW380" i="10"/>
  <c r="BX379" i="10"/>
  <c r="BW379" i="10"/>
  <c r="BX378" i="10"/>
  <c r="BW378" i="10"/>
  <c r="BX377" i="10"/>
  <c r="BW377" i="10"/>
  <c r="BX376" i="10"/>
  <c r="BW376" i="10"/>
  <c r="BX375" i="10"/>
  <c r="BW375" i="10"/>
  <c r="BX374" i="10"/>
  <c r="BW374" i="10"/>
  <c r="BX373" i="10"/>
  <c r="BW373" i="10"/>
  <c r="BX372" i="10"/>
  <c r="BW372" i="10"/>
  <c r="BX371" i="10"/>
  <c r="BW371" i="10"/>
  <c r="BX370" i="10"/>
  <c r="BW370" i="10"/>
  <c r="BX369" i="10"/>
  <c r="BW369" i="10"/>
  <c r="BX368" i="10"/>
  <c r="BW368" i="10"/>
  <c r="BX367" i="10"/>
  <c r="BW367" i="10"/>
  <c r="BX366" i="10"/>
  <c r="BW366" i="10"/>
  <c r="BX365" i="10"/>
  <c r="BW365" i="10"/>
  <c r="BX364" i="10"/>
  <c r="BW364" i="10"/>
  <c r="BX363" i="10"/>
  <c r="BW363" i="10"/>
  <c r="BX362" i="10"/>
  <c r="BW362" i="10"/>
  <c r="BX361" i="10"/>
  <c r="BW361" i="10"/>
  <c r="BX360" i="10"/>
  <c r="BW360" i="10"/>
  <c r="BX359" i="10"/>
  <c r="BW359" i="10"/>
  <c r="BX358" i="10"/>
  <c r="BW358" i="10"/>
  <c r="BX357" i="10"/>
  <c r="BW357" i="10"/>
  <c r="BX356" i="10"/>
  <c r="BW356" i="10"/>
  <c r="BX355" i="10"/>
  <c r="BW355" i="10"/>
  <c r="BX354" i="10"/>
  <c r="BW354" i="10"/>
  <c r="BX353" i="10"/>
  <c r="BW353" i="10"/>
  <c r="BX352" i="10"/>
  <c r="BW352" i="10"/>
  <c r="BX351" i="10"/>
  <c r="BW351" i="10"/>
  <c r="BX350" i="10"/>
  <c r="BW350" i="10"/>
  <c r="BX349" i="10"/>
  <c r="BW349" i="10"/>
  <c r="BX348" i="10"/>
  <c r="BW348" i="10"/>
  <c r="BX347" i="10"/>
  <c r="BW347" i="10"/>
  <c r="BX346" i="10"/>
  <c r="BW346" i="10"/>
  <c r="BX345" i="10"/>
  <c r="BW345" i="10"/>
  <c r="BX344" i="10"/>
  <c r="BW344" i="10"/>
  <c r="BX343" i="10"/>
  <c r="BW343" i="10"/>
  <c r="BX342" i="10"/>
  <c r="BW342" i="10"/>
  <c r="BX341" i="10"/>
  <c r="BW341" i="10"/>
  <c r="BX340" i="10"/>
  <c r="BW340" i="10"/>
  <c r="BX339" i="10"/>
  <c r="BW339" i="10"/>
  <c r="BX338" i="10"/>
  <c r="BW338" i="10"/>
  <c r="BX337" i="10"/>
  <c r="BW337" i="10"/>
  <c r="BX336" i="10"/>
  <c r="BW336" i="10"/>
  <c r="BX335" i="10"/>
  <c r="BW335" i="10"/>
  <c r="BX334" i="10"/>
  <c r="BW334" i="10"/>
  <c r="BX333" i="10"/>
  <c r="BW333" i="10"/>
  <c r="BX332" i="10"/>
  <c r="BW332" i="10"/>
  <c r="BX331" i="10"/>
  <c r="BW331" i="10"/>
  <c r="BX330" i="10"/>
  <c r="BW330" i="10"/>
  <c r="BX329" i="10"/>
  <c r="BW329" i="10"/>
  <c r="BX328" i="10"/>
  <c r="BW328" i="10"/>
  <c r="BX327" i="10"/>
  <c r="BW327" i="10"/>
  <c r="BX326" i="10"/>
  <c r="BW326" i="10"/>
  <c r="BX325" i="10"/>
  <c r="BW325" i="10"/>
  <c r="BX324" i="10"/>
  <c r="BW324" i="10"/>
  <c r="BX323" i="10"/>
  <c r="BW323" i="10"/>
  <c r="BX322" i="10"/>
  <c r="BW322" i="10"/>
  <c r="BX321" i="10"/>
  <c r="BW321" i="10"/>
  <c r="BX320" i="10"/>
  <c r="BW320" i="10"/>
  <c r="BX319" i="10"/>
  <c r="BW319" i="10"/>
  <c r="BX318" i="10"/>
  <c r="BW318" i="10"/>
  <c r="BX317" i="10"/>
  <c r="BW317" i="10"/>
  <c r="BX316" i="10"/>
  <c r="BW316" i="10"/>
  <c r="BX315" i="10"/>
  <c r="BW315" i="10"/>
  <c r="BX314" i="10"/>
  <c r="BW314" i="10"/>
  <c r="BX313" i="10"/>
  <c r="BW313" i="10"/>
  <c r="BX312" i="10"/>
  <c r="BW312" i="10"/>
  <c r="BX311" i="10"/>
  <c r="BW311" i="10"/>
  <c r="BX310" i="10"/>
  <c r="BW310" i="10"/>
  <c r="BX309" i="10"/>
  <c r="BW309" i="10"/>
  <c r="BX308" i="10"/>
  <c r="BW308" i="10"/>
  <c r="BX307" i="10"/>
  <c r="BW307" i="10"/>
  <c r="BX306" i="10"/>
  <c r="BW306" i="10"/>
  <c r="BX305" i="10"/>
  <c r="BW305" i="10"/>
  <c r="BX304" i="10"/>
  <c r="BW304" i="10"/>
  <c r="BX303" i="10"/>
  <c r="BW303" i="10"/>
  <c r="BX302" i="10"/>
  <c r="BW302" i="10"/>
  <c r="BX301" i="10"/>
  <c r="BW301" i="10"/>
  <c r="BX300" i="10"/>
  <c r="BW300" i="10"/>
  <c r="BX299" i="10"/>
  <c r="BW299" i="10"/>
  <c r="BX298" i="10"/>
  <c r="BW298" i="10"/>
  <c r="BX297" i="10"/>
  <c r="BW297" i="10"/>
  <c r="BX296" i="10"/>
  <c r="BW296" i="10"/>
  <c r="BX295" i="10"/>
  <c r="BW295" i="10"/>
  <c r="BX294" i="10"/>
  <c r="BW294" i="10"/>
  <c r="BX293" i="10"/>
  <c r="BW293" i="10"/>
  <c r="BX292" i="10"/>
  <c r="BW292" i="10"/>
  <c r="BX291" i="10"/>
  <c r="BW291" i="10"/>
  <c r="BX290" i="10"/>
  <c r="BW290" i="10"/>
  <c r="BX289" i="10"/>
  <c r="BW289" i="10"/>
  <c r="BX288" i="10"/>
  <c r="BW288" i="10"/>
  <c r="BX287" i="10"/>
  <c r="BW287" i="10"/>
  <c r="BX286" i="10"/>
  <c r="BW286" i="10"/>
  <c r="BX285" i="10"/>
  <c r="BW285" i="10"/>
  <c r="BX284" i="10"/>
  <c r="BW284" i="10"/>
  <c r="BX283" i="10"/>
  <c r="BW283" i="10"/>
  <c r="BX282" i="10"/>
  <c r="BW282" i="10"/>
  <c r="BX281" i="10"/>
  <c r="BW281" i="10"/>
  <c r="BX280" i="10"/>
  <c r="BW280" i="10"/>
  <c r="BX279" i="10"/>
  <c r="BW279" i="10"/>
  <c r="BX278" i="10"/>
  <c r="BW278" i="10"/>
  <c r="BX277" i="10"/>
  <c r="BW277" i="10"/>
  <c r="BX276" i="10"/>
  <c r="BW276" i="10"/>
  <c r="BX275" i="10"/>
  <c r="BW275" i="10"/>
  <c r="BX274" i="10"/>
  <c r="BW274" i="10"/>
  <c r="BX273" i="10"/>
  <c r="BW273" i="10"/>
  <c r="BX272" i="10"/>
  <c r="BW272" i="10"/>
  <c r="BX271" i="10"/>
  <c r="BW271" i="10"/>
  <c r="BX270" i="10"/>
  <c r="BW270" i="10"/>
  <c r="BX269" i="10"/>
  <c r="BW269" i="10"/>
  <c r="BX268" i="10"/>
  <c r="BW268" i="10"/>
  <c r="BX267" i="10"/>
  <c r="BW267" i="10"/>
  <c r="BX266" i="10"/>
  <c r="BW266" i="10"/>
  <c r="BX265" i="10"/>
  <c r="BW265" i="10"/>
  <c r="BX264" i="10"/>
  <c r="BW264" i="10"/>
  <c r="BX263" i="10"/>
  <c r="BW263" i="10"/>
  <c r="BX262" i="10"/>
  <c r="BW262" i="10"/>
  <c r="BX261" i="10"/>
  <c r="BW261" i="10"/>
  <c r="BX260" i="10"/>
  <c r="BW260" i="10"/>
  <c r="BX259" i="10"/>
  <c r="BW259" i="10"/>
  <c r="BX258" i="10"/>
  <c r="BW258" i="10"/>
  <c r="BX257" i="10"/>
  <c r="BW257" i="10"/>
  <c r="BX256" i="10"/>
  <c r="BW256" i="10"/>
  <c r="BX255" i="10"/>
  <c r="BW255" i="10"/>
  <c r="BX254" i="10"/>
  <c r="BW254" i="10"/>
  <c r="BX253" i="10"/>
  <c r="BW253" i="10"/>
  <c r="BX252" i="10"/>
  <c r="BW252" i="10"/>
  <c r="BX251" i="10"/>
  <c r="BW251" i="10"/>
  <c r="BX250" i="10"/>
  <c r="BW250" i="10"/>
  <c r="BX249" i="10"/>
  <c r="BW249" i="10"/>
  <c r="BX248" i="10"/>
  <c r="BW248" i="10"/>
  <c r="BX247" i="10"/>
  <c r="BW247" i="10"/>
  <c r="BX246" i="10"/>
  <c r="BW246" i="10"/>
  <c r="BX245" i="10"/>
  <c r="BW245" i="10"/>
  <c r="BX244" i="10"/>
  <c r="BW244" i="10"/>
  <c r="BX243" i="10"/>
  <c r="BW243" i="10"/>
  <c r="BX242" i="10"/>
  <c r="BW242" i="10"/>
  <c r="BX241" i="10"/>
  <c r="BW241" i="10"/>
  <c r="BX240" i="10"/>
  <c r="BW240" i="10"/>
  <c r="BX239" i="10"/>
  <c r="BW239" i="10"/>
  <c r="BX238" i="10"/>
  <c r="BW238" i="10"/>
  <c r="BX237" i="10"/>
  <c r="BW237" i="10"/>
  <c r="BX236" i="10"/>
  <c r="BW236" i="10"/>
  <c r="BX235" i="10"/>
  <c r="BW235" i="10"/>
  <c r="BX234" i="10"/>
  <c r="BW234" i="10"/>
  <c r="BX233" i="10"/>
  <c r="BW233" i="10"/>
  <c r="BX232" i="10"/>
  <c r="BW232" i="10"/>
  <c r="BX231" i="10"/>
  <c r="BW231" i="10"/>
  <c r="BX230" i="10"/>
  <c r="BW230" i="10"/>
  <c r="BX229" i="10"/>
  <c r="BW229" i="10"/>
  <c r="BX228" i="10"/>
  <c r="BW228" i="10"/>
  <c r="BX227" i="10"/>
  <c r="BW227" i="10"/>
  <c r="BX226" i="10"/>
  <c r="BW226" i="10"/>
  <c r="BX225" i="10"/>
  <c r="BW225" i="10"/>
  <c r="BX224" i="10"/>
  <c r="BW224" i="10"/>
  <c r="BX223" i="10"/>
  <c r="BW223" i="10"/>
  <c r="BX222" i="10"/>
  <c r="BW222" i="10"/>
  <c r="BX221" i="10"/>
  <c r="BW221" i="10"/>
  <c r="BX220" i="10"/>
  <c r="BW220" i="10"/>
  <c r="BX219" i="10"/>
  <c r="BW219" i="10"/>
  <c r="BX218" i="10"/>
  <c r="BW218" i="10"/>
  <c r="BX217" i="10"/>
  <c r="BW217" i="10"/>
  <c r="BX216" i="10"/>
  <c r="BW216" i="10"/>
  <c r="BX215" i="10"/>
  <c r="BW215" i="10"/>
  <c r="BX214" i="10"/>
  <c r="BW214" i="10"/>
  <c r="BX213" i="10"/>
  <c r="BW213" i="10"/>
  <c r="BX212" i="10"/>
  <c r="BW212" i="10"/>
  <c r="BX211" i="10"/>
  <c r="BW211" i="10"/>
  <c r="BX210" i="10"/>
  <c r="BW210" i="10"/>
  <c r="BX209" i="10"/>
  <c r="BW209" i="10"/>
  <c r="BX208" i="10"/>
  <c r="BW208" i="10"/>
  <c r="BX207" i="10"/>
  <c r="BW207" i="10"/>
  <c r="BX206" i="10"/>
  <c r="BW206" i="10"/>
  <c r="BX205" i="10"/>
  <c r="BW205" i="10"/>
  <c r="BX204" i="10"/>
  <c r="BW204" i="10"/>
  <c r="BX203" i="10"/>
  <c r="BW203" i="10"/>
  <c r="BX202" i="10"/>
  <c r="BW202" i="10"/>
  <c r="BX201" i="10"/>
  <c r="BW201" i="10"/>
  <c r="BX200" i="10"/>
  <c r="BW200" i="10"/>
  <c r="BX199" i="10"/>
  <c r="BW199" i="10"/>
  <c r="BX198" i="10"/>
  <c r="BW198" i="10"/>
  <c r="BX197" i="10"/>
  <c r="BW197" i="10"/>
  <c r="BX196" i="10"/>
  <c r="BW196" i="10"/>
  <c r="BX195" i="10"/>
  <c r="BW195" i="10"/>
  <c r="BX194" i="10"/>
  <c r="BW194" i="10"/>
  <c r="BX193" i="10"/>
  <c r="BW193" i="10"/>
  <c r="BX192" i="10"/>
  <c r="BW192" i="10"/>
  <c r="BX191" i="10"/>
  <c r="BW191" i="10"/>
  <c r="BX190" i="10"/>
  <c r="BW190" i="10"/>
  <c r="BX189" i="10"/>
  <c r="BW189" i="10"/>
  <c r="BX188" i="10"/>
  <c r="BW188" i="10"/>
  <c r="BX187" i="10"/>
  <c r="BW187" i="10"/>
  <c r="BX186" i="10"/>
  <c r="BW186" i="10"/>
  <c r="BX185" i="10"/>
  <c r="BW185" i="10"/>
  <c r="BX184" i="10"/>
  <c r="BW184" i="10"/>
  <c r="BX183" i="10"/>
  <c r="BW183" i="10"/>
  <c r="BX182" i="10"/>
  <c r="BW182" i="10"/>
  <c r="BX181" i="10"/>
  <c r="BW181" i="10"/>
  <c r="BX180" i="10"/>
  <c r="BW180" i="10"/>
  <c r="BX179" i="10"/>
  <c r="BW179" i="10"/>
  <c r="BX178" i="10"/>
  <c r="BW178" i="10"/>
  <c r="BX177" i="10"/>
  <c r="BW177" i="10"/>
  <c r="BX176" i="10"/>
  <c r="BW176" i="10"/>
  <c r="BX175" i="10"/>
  <c r="BW175" i="10"/>
  <c r="BX174" i="10"/>
  <c r="BW174" i="10"/>
  <c r="BX173" i="10"/>
  <c r="BW173" i="10"/>
  <c r="BX172" i="10"/>
  <c r="BW172" i="10"/>
  <c r="BX171" i="10"/>
  <c r="BW171" i="10"/>
  <c r="BX170" i="10"/>
  <c r="BW170" i="10"/>
  <c r="BX169" i="10"/>
  <c r="BW169" i="10"/>
  <c r="BX168" i="10"/>
  <c r="BW168" i="10"/>
  <c r="BX167" i="10"/>
  <c r="BW167" i="10"/>
  <c r="BX45" i="10"/>
  <c r="BW45" i="10"/>
  <c r="BX163" i="10"/>
  <c r="BW163" i="10"/>
  <c r="BX162" i="10"/>
  <c r="BW162" i="10"/>
  <c r="BX161" i="10"/>
  <c r="BW161" i="10"/>
  <c r="BX160" i="10"/>
  <c r="BW160" i="10"/>
  <c r="BX159" i="10"/>
  <c r="BW159" i="10"/>
  <c r="BX158" i="10"/>
  <c r="BW158" i="10"/>
  <c r="BX157" i="10"/>
  <c r="BW157" i="10"/>
  <c r="BX156" i="10"/>
  <c r="BW156" i="10"/>
  <c r="BX155" i="10"/>
  <c r="BW155" i="10"/>
  <c r="BX154" i="10"/>
  <c r="BW154" i="10"/>
  <c r="BX151" i="10"/>
  <c r="BW151" i="10"/>
  <c r="BX150" i="10"/>
  <c r="BW150" i="10"/>
  <c r="BX149" i="10"/>
  <c r="BW149" i="10"/>
  <c r="BX148" i="10"/>
  <c r="BW148" i="10"/>
  <c r="BX147" i="10"/>
  <c r="BW147" i="10"/>
  <c r="BX146" i="10"/>
  <c r="BW146" i="10"/>
  <c r="BX145" i="10"/>
  <c r="BW145" i="10"/>
  <c r="BX44" i="10"/>
  <c r="BW44" i="10"/>
  <c r="BX43" i="10"/>
  <c r="BW43" i="10"/>
  <c r="BX42" i="10"/>
  <c r="BW42" i="10"/>
  <c r="BX40" i="10"/>
  <c r="BW40" i="10"/>
  <c r="BX39" i="10"/>
  <c r="BW39" i="10"/>
  <c r="BX38" i="10"/>
  <c r="BW38" i="10"/>
  <c r="BX37" i="10"/>
  <c r="BW37" i="10"/>
  <c r="BX16" i="10"/>
  <c r="BW16" i="10"/>
  <c r="BX15" i="10"/>
  <c r="BW15" i="10"/>
  <c r="BX36" i="10"/>
  <c r="BW36" i="10"/>
  <c r="BX144" i="10"/>
  <c r="BW144" i="10"/>
  <c r="BX35" i="10"/>
  <c r="BW35" i="10"/>
  <c r="BX34" i="10"/>
  <c r="BW34" i="10"/>
  <c r="BX14" i="10"/>
  <c r="BW14" i="10"/>
  <c r="BX13" i="10"/>
  <c r="BW13" i="10"/>
  <c r="BX12" i="10"/>
  <c r="BW12" i="10"/>
  <c r="BX11" i="10"/>
  <c r="BW11" i="10"/>
  <c r="BX33" i="10"/>
  <c r="BW33" i="10"/>
  <c r="BX32" i="10"/>
  <c r="BW32" i="10"/>
  <c r="BX31" i="10"/>
  <c r="BW31" i="10"/>
  <c r="BX30" i="10"/>
  <c r="BW30" i="10"/>
  <c r="BX29" i="10"/>
  <c r="BW29" i="10"/>
  <c r="BX28" i="10"/>
  <c r="BW28" i="10"/>
  <c r="BX27" i="10"/>
  <c r="BW27" i="10"/>
  <c r="BX26" i="10"/>
  <c r="BW26" i="10"/>
  <c r="BX25" i="10"/>
  <c r="BW25" i="10"/>
  <c r="BX24" i="10"/>
  <c r="BW24" i="10"/>
  <c r="BX23" i="10"/>
  <c r="BW23" i="10"/>
  <c r="BX22" i="10"/>
  <c r="BW22" i="10"/>
  <c r="BX143" i="10"/>
  <c r="BW143" i="10"/>
  <c r="BX10" i="10"/>
  <c r="BW10" i="10"/>
  <c r="BX9" i="10"/>
  <c r="BW9" i="10"/>
  <c r="BX8" i="10"/>
  <c r="BW8" i="10"/>
  <c r="BX142" i="10"/>
  <c r="BW142" i="10"/>
  <c r="BX7" i="10"/>
  <c r="BW7" i="10"/>
  <c r="BX6" i="10"/>
  <c r="BW6" i="10"/>
  <c r="BX5" i="10"/>
  <c r="BW5" i="10"/>
  <c r="BX4" i="10"/>
  <c r="BW4" i="10"/>
  <c r="BX3" i="10"/>
  <c r="BW3" i="10"/>
  <c r="BX2" i="10"/>
  <c r="BW2" i="10"/>
  <c r="BX141" i="10"/>
  <c r="BW141" i="10"/>
  <c r="BX140" i="10"/>
  <c r="BW140" i="10"/>
  <c r="BX139" i="10"/>
  <c r="BW139" i="10"/>
  <c r="BX138" i="10"/>
  <c r="BW138" i="10"/>
  <c r="BX137" i="10"/>
  <c r="BW137" i="10"/>
  <c r="BX136" i="10"/>
  <c r="BW136" i="10"/>
  <c r="BX135" i="10"/>
  <c r="BW135" i="10"/>
  <c r="BX134" i="10"/>
  <c r="BW134" i="10"/>
  <c r="BX133" i="10"/>
  <c r="BW133" i="10"/>
  <c r="BX132" i="10"/>
  <c r="BW132" i="10"/>
  <c r="BX131" i="10"/>
  <c r="BW131" i="10"/>
  <c r="BX130" i="10"/>
  <c r="BW130" i="10"/>
  <c r="BX129" i="10"/>
  <c r="BW129" i="10"/>
  <c r="BX128" i="10"/>
  <c r="BW128" i="10"/>
  <c r="BX127" i="10"/>
  <c r="BW127" i="10"/>
  <c r="BX126" i="10"/>
  <c r="BW126" i="10"/>
  <c r="BX125" i="10"/>
  <c r="BW125" i="10"/>
  <c r="BX124" i="10"/>
  <c r="BW124" i="10"/>
  <c r="BX123" i="10"/>
  <c r="BW123" i="10"/>
  <c r="BX122" i="10"/>
  <c r="BW122" i="10"/>
  <c r="BX121" i="10"/>
  <c r="BW121" i="10"/>
  <c r="BX120" i="10"/>
  <c r="BW120" i="10"/>
  <c r="BX119" i="10"/>
  <c r="BW119" i="10"/>
  <c r="BX118" i="10"/>
  <c r="BW118" i="10"/>
  <c r="BX117" i="10"/>
  <c r="BW117" i="10"/>
  <c r="BX116" i="10"/>
  <c r="BW116" i="10"/>
  <c r="BX115" i="10"/>
  <c r="BW115" i="10"/>
  <c r="BX114" i="10"/>
  <c r="BW114" i="10"/>
  <c r="BX113" i="10"/>
  <c r="BW113" i="10"/>
  <c r="BX112" i="10"/>
  <c r="BW112" i="10"/>
  <c r="BX111" i="10"/>
  <c r="BW111" i="10"/>
  <c r="BX110" i="10"/>
  <c r="BW110" i="10"/>
  <c r="BX109" i="10"/>
  <c r="BW109" i="10"/>
  <c r="BX108" i="10"/>
  <c r="BW108" i="10"/>
  <c r="BX107" i="10"/>
  <c r="BW107" i="10"/>
  <c r="BX106" i="10"/>
  <c r="BW106" i="10"/>
  <c r="BX105" i="10"/>
  <c r="BW105" i="10"/>
  <c r="BX104" i="10"/>
  <c r="BW104" i="10"/>
  <c r="BX103" i="10"/>
  <c r="BW103" i="10"/>
  <c r="BX102" i="10"/>
  <c r="BW102" i="10"/>
  <c r="BX101" i="10"/>
  <c r="BW101" i="10"/>
  <c r="BX100" i="10"/>
  <c r="BW100" i="10"/>
  <c r="BX99" i="10"/>
  <c r="BW99" i="10"/>
  <c r="BX98" i="10"/>
  <c r="BW98" i="10"/>
  <c r="BX97" i="10"/>
  <c r="BW97" i="10"/>
  <c r="BX96" i="10"/>
  <c r="BW96" i="10"/>
  <c r="BX95" i="10"/>
  <c r="BW95" i="10"/>
  <c r="BX94" i="10"/>
  <c r="BW94" i="10"/>
  <c r="BX93" i="10"/>
  <c r="BW93" i="10"/>
  <c r="BX92" i="10"/>
  <c r="BW92" i="10"/>
  <c r="BX91" i="10"/>
  <c r="BW91" i="10"/>
  <c r="BX90" i="10"/>
  <c r="BW90" i="10"/>
  <c r="BX89" i="10"/>
  <c r="BW89" i="10"/>
  <c r="BX88" i="10"/>
  <c r="BW88" i="10"/>
  <c r="BX87" i="10"/>
  <c r="BW87" i="10"/>
  <c r="BX86" i="10"/>
  <c r="BW86" i="10"/>
  <c r="BX85" i="10"/>
  <c r="BW85" i="10"/>
  <c r="BX84" i="10"/>
  <c r="BW84" i="10"/>
  <c r="BX83" i="10"/>
  <c r="BW83" i="10"/>
  <c r="BX82" i="10"/>
  <c r="BW82" i="10"/>
  <c r="BX81" i="10"/>
  <c r="BW81" i="10"/>
  <c r="BX80" i="10"/>
  <c r="BW80" i="10"/>
  <c r="BX79" i="10"/>
  <c r="BW79" i="10"/>
  <c r="BX78" i="10"/>
  <c r="BW78" i="10"/>
  <c r="BX77" i="10"/>
  <c r="BW77" i="10"/>
  <c r="BX76" i="10"/>
  <c r="BW76" i="10"/>
  <c r="BX75" i="10"/>
  <c r="BW75" i="10"/>
  <c r="BX74" i="10"/>
  <c r="BW74" i="10"/>
  <c r="BX73" i="10"/>
  <c r="BW73" i="10"/>
  <c r="BX72" i="10"/>
  <c r="BW72" i="10"/>
  <c r="BX71" i="10"/>
  <c r="BW71" i="10"/>
  <c r="BX70" i="10"/>
  <c r="BW70" i="10"/>
  <c r="BX69" i="10"/>
  <c r="BW69" i="10"/>
  <c r="BX68" i="10"/>
  <c r="BW68" i="10"/>
  <c r="BX67" i="10"/>
  <c r="BW67" i="10"/>
  <c r="BX66" i="10"/>
  <c r="BW66" i="10"/>
  <c r="BX65" i="10"/>
  <c r="BW65" i="10"/>
  <c r="BX64" i="10"/>
  <c r="BW64" i="10"/>
  <c r="BX63" i="10"/>
  <c r="BW63" i="10"/>
  <c r="BX62" i="10"/>
  <c r="BW62" i="10"/>
  <c r="BX61" i="10"/>
  <c r="BW61" i="10"/>
  <c r="BX60" i="10"/>
  <c r="BW60" i="10"/>
  <c r="BX59" i="10"/>
  <c r="BW59" i="10"/>
  <c r="BX58" i="10"/>
  <c r="BW58" i="10"/>
  <c r="BX57" i="10"/>
  <c r="BW57" i="10"/>
  <c r="BX56" i="10"/>
  <c r="BW56" i="10"/>
  <c r="D5" i="2"/>
  <c r="C18" i="13"/>
  <c r="E12" i="10"/>
  <c r="E13" i="10"/>
  <c r="E14" i="10"/>
  <c r="E34" i="10"/>
  <c r="E35" i="10"/>
  <c r="E144" i="10"/>
  <c r="E36" i="10"/>
  <c r="E15" i="10"/>
  <c r="E16" i="10"/>
  <c r="E37" i="10"/>
  <c r="E38" i="10"/>
  <c r="E39" i="10"/>
  <c r="E40" i="10"/>
  <c r="E41" i="10"/>
  <c r="E42" i="10"/>
  <c r="E43" i="10"/>
  <c r="E44" i="10"/>
  <c r="E145" i="10"/>
  <c r="E146" i="10"/>
  <c r="E147" i="10"/>
  <c r="E148" i="10"/>
  <c r="E149" i="10"/>
  <c r="E150" i="10"/>
  <c r="E151" i="10"/>
  <c r="D5" i="13"/>
  <c r="D6" i="13"/>
  <c r="E102" i="10"/>
  <c r="E54" i="10"/>
  <c r="A66" i="23"/>
  <c r="A65" i="23"/>
  <c r="A64" i="23"/>
  <c r="A63" i="23"/>
  <c r="A62" i="23"/>
  <c r="A61" i="23"/>
  <c r="A60" i="23"/>
  <c r="A59" i="23"/>
  <c r="A57" i="23"/>
  <c r="A56" i="23"/>
  <c r="A55" i="23"/>
  <c r="A54" i="23"/>
  <c r="A51" i="23"/>
  <c r="A50" i="23"/>
  <c r="A47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F9" i="20"/>
  <c r="E9" i="20"/>
  <c r="D9" i="20"/>
  <c r="C9" i="20"/>
  <c r="B9" i="20"/>
  <c r="F8" i="20"/>
  <c r="E8" i="20"/>
  <c r="D8" i="20"/>
  <c r="C8" i="20"/>
  <c r="B8" i="20"/>
  <c r="F7" i="20"/>
  <c r="E7" i="20"/>
  <c r="D7" i="20"/>
  <c r="C7" i="20"/>
  <c r="B7" i="20"/>
  <c r="F6" i="20"/>
  <c r="E6" i="20"/>
  <c r="D6" i="20"/>
  <c r="C6" i="20"/>
  <c r="B6" i="20"/>
  <c r="F5" i="20"/>
  <c r="E5" i="20"/>
  <c r="D5" i="20"/>
  <c r="C5" i="20"/>
  <c r="B5" i="20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K21" i="16"/>
  <c r="J21" i="16"/>
  <c r="H21" i="16"/>
  <c r="G21" i="16"/>
  <c r="F21" i="16"/>
  <c r="E21" i="16"/>
  <c r="D21" i="16"/>
  <c r="C21" i="16"/>
  <c r="B21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21" i="15"/>
  <c r="J21" i="15"/>
  <c r="H21" i="15"/>
  <c r="G21" i="15"/>
  <c r="F21" i="15"/>
  <c r="E21" i="15"/>
  <c r="D21" i="15"/>
  <c r="C21" i="15"/>
  <c r="B21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K5" i="15"/>
  <c r="J5" i="15"/>
  <c r="K4" i="15"/>
  <c r="J4" i="15"/>
  <c r="K3" i="15"/>
  <c r="J3" i="15"/>
  <c r="K21" i="14"/>
  <c r="J21" i="14"/>
  <c r="H21" i="14"/>
  <c r="G21" i="14"/>
  <c r="F21" i="14"/>
  <c r="E21" i="14"/>
  <c r="D21" i="14"/>
  <c r="C21" i="14"/>
  <c r="B21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F4" i="13"/>
  <c r="D4" i="13"/>
  <c r="F3" i="13"/>
  <c r="D3" i="13"/>
  <c r="F2" i="13"/>
  <c r="D2" i="13"/>
  <c r="P503" i="12"/>
  <c r="M503" i="12"/>
  <c r="L503" i="12"/>
  <c r="K503" i="12"/>
  <c r="J503" i="12"/>
  <c r="I503" i="12"/>
  <c r="R503" i="12"/>
  <c r="H503" i="12"/>
  <c r="G503" i="12"/>
  <c r="F503" i="12"/>
  <c r="E503" i="12"/>
  <c r="D503" i="12"/>
  <c r="C503" i="12"/>
  <c r="B503" i="12"/>
  <c r="A503" i="12"/>
  <c r="Q503" i="12"/>
  <c r="P502" i="12"/>
  <c r="M502" i="12"/>
  <c r="L502" i="12"/>
  <c r="K502" i="12"/>
  <c r="J502" i="12"/>
  <c r="I502" i="12"/>
  <c r="R502" i="12"/>
  <c r="H502" i="12"/>
  <c r="G502" i="12"/>
  <c r="F502" i="12"/>
  <c r="E502" i="12"/>
  <c r="D502" i="12"/>
  <c r="C502" i="12"/>
  <c r="B502" i="12"/>
  <c r="A502" i="12"/>
  <c r="Q502" i="12"/>
  <c r="P501" i="12"/>
  <c r="M501" i="12"/>
  <c r="L501" i="12"/>
  <c r="K501" i="12"/>
  <c r="J501" i="12"/>
  <c r="I501" i="12"/>
  <c r="R501" i="12"/>
  <c r="H501" i="12"/>
  <c r="G501" i="12"/>
  <c r="F501" i="12"/>
  <c r="E501" i="12"/>
  <c r="D501" i="12"/>
  <c r="C501" i="12"/>
  <c r="B501" i="12"/>
  <c r="A501" i="12"/>
  <c r="Q501" i="12"/>
  <c r="P500" i="12"/>
  <c r="M500" i="12"/>
  <c r="L500" i="12"/>
  <c r="K500" i="12"/>
  <c r="J500" i="12"/>
  <c r="I500" i="12"/>
  <c r="R500" i="12"/>
  <c r="H500" i="12"/>
  <c r="G500" i="12"/>
  <c r="F500" i="12"/>
  <c r="E500" i="12"/>
  <c r="D500" i="12"/>
  <c r="C500" i="12"/>
  <c r="B500" i="12"/>
  <c r="A500" i="12"/>
  <c r="Q500" i="12"/>
  <c r="P499" i="12"/>
  <c r="M499" i="12"/>
  <c r="L499" i="12"/>
  <c r="K499" i="12"/>
  <c r="J499" i="12"/>
  <c r="I499" i="12"/>
  <c r="R499" i="12"/>
  <c r="H499" i="12"/>
  <c r="G499" i="12"/>
  <c r="F499" i="12"/>
  <c r="E499" i="12"/>
  <c r="D499" i="12"/>
  <c r="C499" i="12"/>
  <c r="B499" i="12"/>
  <c r="A499" i="12"/>
  <c r="Q499" i="12"/>
  <c r="P498" i="12"/>
  <c r="M498" i="12"/>
  <c r="L498" i="12"/>
  <c r="K498" i="12"/>
  <c r="J498" i="12"/>
  <c r="I498" i="12"/>
  <c r="R498" i="12"/>
  <c r="H498" i="12"/>
  <c r="G498" i="12"/>
  <c r="F498" i="12"/>
  <c r="E498" i="12"/>
  <c r="D498" i="12"/>
  <c r="C498" i="12"/>
  <c r="B498" i="12"/>
  <c r="A498" i="12"/>
  <c r="Q498" i="12"/>
  <c r="P497" i="12"/>
  <c r="M497" i="12"/>
  <c r="L497" i="12"/>
  <c r="K497" i="12"/>
  <c r="J497" i="12"/>
  <c r="I497" i="12"/>
  <c r="R497" i="12"/>
  <c r="H497" i="12"/>
  <c r="G497" i="12"/>
  <c r="F497" i="12"/>
  <c r="E497" i="12"/>
  <c r="D497" i="12"/>
  <c r="C497" i="12"/>
  <c r="B497" i="12"/>
  <c r="A497" i="12"/>
  <c r="Q497" i="12"/>
  <c r="P496" i="12"/>
  <c r="M496" i="12"/>
  <c r="L496" i="12"/>
  <c r="K496" i="12"/>
  <c r="J496" i="12"/>
  <c r="I496" i="12"/>
  <c r="R496" i="12"/>
  <c r="H496" i="12"/>
  <c r="G496" i="12"/>
  <c r="F496" i="12"/>
  <c r="E496" i="12"/>
  <c r="D496" i="12"/>
  <c r="C496" i="12"/>
  <c r="B496" i="12"/>
  <c r="A496" i="12"/>
  <c r="Q496" i="12"/>
  <c r="P495" i="12"/>
  <c r="M495" i="12"/>
  <c r="L495" i="12"/>
  <c r="K495" i="12"/>
  <c r="J495" i="12"/>
  <c r="I495" i="12"/>
  <c r="R495" i="12"/>
  <c r="H495" i="12"/>
  <c r="G495" i="12"/>
  <c r="F495" i="12"/>
  <c r="E495" i="12"/>
  <c r="D495" i="12"/>
  <c r="C495" i="12"/>
  <c r="B495" i="12"/>
  <c r="A495" i="12"/>
  <c r="Q495" i="12"/>
  <c r="P494" i="12"/>
  <c r="M494" i="12"/>
  <c r="L494" i="12"/>
  <c r="K494" i="12"/>
  <c r="J494" i="12"/>
  <c r="I494" i="12"/>
  <c r="R494" i="12"/>
  <c r="H494" i="12"/>
  <c r="G494" i="12"/>
  <c r="F494" i="12"/>
  <c r="E494" i="12"/>
  <c r="D494" i="12"/>
  <c r="C494" i="12"/>
  <c r="B494" i="12"/>
  <c r="A494" i="12"/>
  <c r="Q494" i="12"/>
  <c r="P493" i="12"/>
  <c r="M493" i="12"/>
  <c r="L493" i="12"/>
  <c r="K493" i="12"/>
  <c r="J493" i="12"/>
  <c r="I493" i="12"/>
  <c r="R493" i="12"/>
  <c r="H493" i="12"/>
  <c r="G493" i="12"/>
  <c r="F493" i="12"/>
  <c r="E493" i="12"/>
  <c r="D493" i="12"/>
  <c r="C493" i="12"/>
  <c r="B493" i="12"/>
  <c r="A493" i="12"/>
  <c r="Q493" i="12"/>
  <c r="P492" i="12"/>
  <c r="M492" i="12"/>
  <c r="L492" i="12"/>
  <c r="K492" i="12"/>
  <c r="J492" i="12"/>
  <c r="I492" i="12"/>
  <c r="R492" i="12"/>
  <c r="H492" i="12"/>
  <c r="G492" i="12"/>
  <c r="F492" i="12"/>
  <c r="E492" i="12"/>
  <c r="D492" i="12"/>
  <c r="C492" i="12"/>
  <c r="B492" i="12"/>
  <c r="A492" i="12"/>
  <c r="Q492" i="12"/>
  <c r="P491" i="12"/>
  <c r="M491" i="12"/>
  <c r="L491" i="12"/>
  <c r="K491" i="12"/>
  <c r="J491" i="12"/>
  <c r="I491" i="12"/>
  <c r="R491" i="12"/>
  <c r="H491" i="12"/>
  <c r="G491" i="12"/>
  <c r="F491" i="12"/>
  <c r="E491" i="12"/>
  <c r="D491" i="12"/>
  <c r="C491" i="12"/>
  <c r="B491" i="12"/>
  <c r="A491" i="12"/>
  <c r="Q491" i="12"/>
  <c r="P490" i="12"/>
  <c r="M490" i="12"/>
  <c r="L490" i="12"/>
  <c r="K490" i="12"/>
  <c r="J490" i="12"/>
  <c r="I490" i="12"/>
  <c r="R490" i="12"/>
  <c r="H490" i="12"/>
  <c r="G490" i="12"/>
  <c r="F490" i="12"/>
  <c r="E490" i="12"/>
  <c r="D490" i="12"/>
  <c r="C490" i="12"/>
  <c r="B490" i="12"/>
  <c r="A490" i="12"/>
  <c r="Q490" i="12"/>
  <c r="P489" i="12"/>
  <c r="M489" i="12"/>
  <c r="L489" i="12"/>
  <c r="K489" i="12"/>
  <c r="J489" i="12"/>
  <c r="I489" i="12"/>
  <c r="R489" i="12"/>
  <c r="H489" i="12"/>
  <c r="G489" i="12"/>
  <c r="F489" i="12"/>
  <c r="E489" i="12"/>
  <c r="D489" i="12"/>
  <c r="C489" i="12"/>
  <c r="B489" i="12"/>
  <c r="A489" i="12"/>
  <c r="Q489" i="12"/>
  <c r="P488" i="12"/>
  <c r="M488" i="12"/>
  <c r="L488" i="12"/>
  <c r="K488" i="12"/>
  <c r="J488" i="12"/>
  <c r="I488" i="12"/>
  <c r="R488" i="12"/>
  <c r="H488" i="12"/>
  <c r="G488" i="12"/>
  <c r="F488" i="12"/>
  <c r="E488" i="12"/>
  <c r="D488" i="12"/>
  <c r="C488" i="12"/>
  <c r="B488" i="12"/>
  <c r="A488" i="12"/>
  <c r="Q488" i="12"/>
  <c r="P487" i="12"/>
  <c r="M487" i="12"/>
  <c r="L487" i="12"/>
  <c r="K487" i="12"/>
  <c r="J487" i="12"/>
  <c r="I487" i="12"/>
  <c r="R487" i="12"/>
  <c r="H487" i="12"/>
  <c r="G487" i="12"/>
  <c r="F487" i="12"/>
  <c r="E487" i="12"/>
  <c r="D487" i="12"/>
  <c r="C487" i="12"/>
  <c r="B487" i="12"/>
  <c r="A487" i="12"/>
  <c r="Q487" i="12"/>
  <c r="P486" i="12"/>
  <c r="M486" i="12"/>
  <c r="L486" i="12"/>
  <c r="K486" i="12"/>
  <c r="J486" i="12"/>
  <c r="I486" i="12"/>
  <c r="R486" i="12"/>
  <c r="H486" i="12"/>
  <c r="G486" i="12"/>
  <c r="F486" i="12"/>
  <c r="E486" i="12"/>
  <c r="D486" i="12"/>
  <c r="C486" i="12"/>
  <c r="B486" i="12"/>
  <c r="A486" i="12"/>
  <c r="Q486" i="12"/>
  <c r="P485" i="12"/>
  <c r="M485" i="12"/>
  <c r="L485" i="12"/>
  <c r="K485" i="12"/>
  <c r="J485" i="12"/>
  <c r="I485" i="12"/>
  <c r="R485" i="12"/>
  <c r="H485" i="12"/>
  <c r="G485" i="12"/>
  <c r="F485" i="12"/>
  <c r="E485" i="12"/>
  <c r="D485" i="12"/>
  <c r="C485" i="12"/>
  <c r="B485" i="12"/>
  <c r="A485" i="12"/>
  <c r="Q485" i="12"/>
  <c r="P484" i="12"/>
  <c r="M484" i="12"/>
  <c r="L484" i="12"/>
  <c r="K484" i="12"/>
  <c r="J484" i="12"/>
  <c r="I484" i="12"/>
  <c r="R484" i="12"/>
  <c r="H484" i="12"/>
  <c r="G484" i="12"/>
  <c r="F484" i="12"/>
  <c r="E484" i="12"/>
  <c r="D484" i="12"/>
  <c r="C484" i="12"/>
  <c r="B484" i="12"/>
  <c r="A484" i="12"/>
  <c r="Q484" i="12"/>
  <c r="P483" i="12"/>
  <c r="M483" i="12"/>
  <c r="L483" i="12"/>
  <c r="K483" i="12"/>
  <c r="J483" i="12"/>
  <c r="I483" i="12"/>
  <c r="R483" i="12"/>
  <c r="H483" i="12"/>
  <c r="G483" i="12"/>
  <c r="F483" i="12"/>
  <c r="E483" i="12"/>
  <c r="D483" i="12"/>
  <c r="C483" i="12"/>
  <c r="B483" i="12"/>
  <c r="A483" i="12"/>
  <c r="Q483" i="12"/>
  <c r="P482" i="12"/>
  <c r="M482" i="12"/>
  <c r="L482" i="12"/>
  <c r="K482" i="12"/>
  <c r="J482" i="12"/>
  <c r="I482" i="12"/>
  <c r="R482" i="12"/>
  <c r="H482" i="12"/>
  <c r="G482" i="12"/>
  <c r="F482" i="12"/>
  <c r="E482" i="12"/>
  <c r="D482" i="12"/>
  <c r="C482" i="12"/>
  <c r="B482" i="12"/>
  <c r="A482" i="12"/>
  <c r="Q482" i="12"/>
  <c r="P481" i="12"/>
  <c r="M481" i="12"/>
  <c r="L481" i="12"/>
  <c r="K481" i="12"/>
  <c r="J481" i="12"/>
  <c r="I481" i="12"/>
  <c r="R481" i="12"/>
  <c r="H481" i="12"/>
  <c r="G481" i="12"/>
  <c r="F481" i="12"/>
  <c r="E481" i="12"/>
  <c r="D481" i="12"/>
  <c r="C481" i="12"/>
  <c r="B481" i="12"/>
  <c r="A481" i="12"/>
  <c r="Q481" i="12"/>
  <c r="P480" i="12"/>
  <c r="M480" i="12"/>
  <c r="L480" i="12"/>
  <c r="K480" i="12"/>
  <c r="J480" i="12"/>
  <c r="I480" i="12"/>
  <c r="R480" i="12"/>
  <c r="H480" i="12"/>
  <c r="G480" i="12"/>
  <c r="F480" i="12"/>
  <c r="E480" i="12"/>
  <c r="D480" i="12"/>
  <c r="C480" i="12"/>
  <c r="B480" i="12"/>
  <c r="A480" i="12"/>
  <c r="Q480" i="12"/>
  <c r="P479" i="12"/>
  <c r="M479" i="12"/>
  <c r="L479" i="12"/>
  <c r="K479" i="12"/>
  <c r="J479" i="12"/>
  <c r="I479" i="12"/>
  <c r="R479" i="12"/>
  <c r="H479" i="12"/>
  <c r="G479" i="12"/>
  <c r="F479" i="12"/>
  <c r="E479" i="12"/>
  <c r="D479" i="12"/>
  <c r="C479" i="12"/>
  <c r="B479" i="12"/>
  <c r="A479" i="12"/>
  <c r="Q479" i="12"/>
  <c r="P478" i="12"/>
  <c r="M478" i="12"/>
  <c r="L478" i="12"/>
  <c r="K478" i="12"/>
  <c r="J478" i="12"/>
  <c r="I478" i="12"/>
  <c r="R478" i="12"/>
  <c r="H478" i="12"/>
  <c r="G478" i="12"/>
  <c r="F478" i="12"/>
  <c r="E478" i="12"/>
  <c r="D478" i="12"/>
  <c r="C478" i="12"/>
  <c r="B478" i="12"/>
  <c r="A478" i="12"/>
  <c r="Q478" i="12"/>
  <c r="P477" i="12"/>
  <c r="M477" i="12"/>
  <c r="L477" i="12"/>
  <c r="K477" i="12"/>
  <c r="J477" i="12"/>
  <c r="I477" i="12"/>
  <c r="R477" i="12"/>
  <c r="H477" i="12"/>
  <c r="G477" i="12"/>
  <c r="F477" i="12"/>
  <c r="E477" i="12"/>
  <c r="D477" i="12"/>
  <c r="C477" i="12"/>
  <c r="B477" i="12"/>
  <c r="A477" i="12"/>
  <c r="Q477" i="12"/>
  <c r="P476" i="12"/>
  <c r="M476" i="12"/>
  <c r="L476" i="12"/>
  <c r="K476" i="12"/>
  <c r="J476" i="12"/>
  <c r="I476" i="12"/>
  <c r="R476" i="12"/>
  <c r="H476" i="12"/>
  <c r="G476" i="12"/>
  <c r="F476" i="12"/>
  <c r="E476" i="12"/>
  <c r="D476" i="12"/>
  <c r="C476" i="12"/>
  <c r="B476" i="12"/>
  <c r="A476" i="12"/>
  <c r="Q476" i="12"/>
  <c r="P475" i="12"/>
  <c r="M475" i="12"/>
  <c r="L475" i="12"/>
  <c r="K475" i="12"/>
  <c r="J475" i="12"/>
  <c r="I475" i="12"/>
  <c r="R475" i="12"/>
  <c r="H475" i="12"/>
  <c r="G475" i="12"/>
  <c r="F475" i="12"/>
  <c r="E475" i="12"/>
  <c r="D475" i="12"/>
  <c r="C475" i="12"/>
  <c r="B475" i="12"/>
  <c r="A475" i="12"/>
  <c r="Q475" i="12"/>
  <c r="P474" i="12"/>
  <c r="M474" i="12"/>
  <c r="L474" i="12"/>
  <c r="K474" i="12"/>
  <c r="J474" i="12"/>
  <c r="I474" i="12"/>
  <c r="R474" i="12"/>
  <c r="H474" i="12"/>
  <c r="G474" i="12"/>
  <c r="F474" i="12"/>
  <c r="E474" i="12"/>
  <c r="D474" i="12"/>
  <c r="C474" i="12"/>
  <c r="B474" i="12"/>
  <c r="A474" i="12"/>
  <c r="Q474" i="12"/>
  <c r="P473" i="12"/>
  <c r="M473" i="12"/>
  <c r="L473" i="12"/>
  <c r="K473" i="12"/>
  <c r="J473" i="12"/>
  <c r="I473" i="12"/>
  <c r="R473" i="12"/>
  <c r="H473" i="12"/>
  <c r="G473" i="12"/>
  <c r="F473" i="12"/>
  <c r="E473" i="12"/>
  <c r="D473" i="12"/>
  <c r="C473" i="12"/>
  <c r="B473" i="12"/>
  <c r="A473" i="12"/>
  <c r="Q473" i="12"/>
  <c r="P472" i="12"/>
  <c r="M472" i="12"/>
  <c r="L472" i="12"/>
  <c r="K472" i="12"/>
  <c r="J472" i="12"/>
  <c r="I472" i="12"/>
  <c r="R472" i="12"/>
  <c r="H472" i="12"/>
  <c r="G472" i="12"/>
  <c r="F472" i="12"/>
  <c r="E472" i="12"/>
  <c r="D472" i="12"/>
  <c r="C472" i="12"/>
  <c r="B472" i="12"/>
  <c r="A472" i="12"/>
  <c r="Q472" i="12"/>
  <c r="P471" i="12"/>
  <c r="M471" i="12"/>
  <c r="L471" i="12"/>
  <c r="K471" i="12"/>
  <c r="J471" i="12"/>
  <c r="I471" i="12"/>
  <c r="R471" i="12"/>
  <c r="H471" i="12"/>
  <c r="G471" i="12"/>
  <c r="F471" i="12"/>
  <c r="E471" i="12"/>
  <c r="D471" i="12"/>
  <c r="C471" i="12"/>
  <c r="B471" i="12"/>
  <c r="A471" i="12"/>
  <c r="Q471" i="12"/>
  <c r="P470" i="12"/>
  <c r="M470" i="12"/>
  <c r="L470" i="12"/>
  <c r="K470" i="12"/>
  <c r="J470" i="12"/>
  <c r="I470" i="12"/>
  <c r="R470" i="12"/>
  <c r="H470" i="12"/>
  <c r="G470" i="12"/>
  <c r="F470" i="12"/>
  <c r="E470" i="12"/>
  <c r="D470" i="12"/>
  <c r="C470" i="12"/>
  <c r="B470" i="12"/>
  <c r="A470" i="12"/>
  <c r="Q470" i="12"/>
  <c r="P469" i="12"/>
  <c r="M469" i="12"/>
  <c r="L469" i="12"/>
  <c r="K469" i="12"/>
  <c r="J469" i="12"/>
  <c r="I469" i="12"/>
  <c r="R469" i="12"/>
  <c r="H469" i="12"/>
  <c r="G469" i="12"/>
  <c r="F469" i="12"/>
  <c r="E469" i="12"/>
  <c r="D469" i="12"/>
  <c r="C469" i="12"/>
  <c r="B469" i="12"/>
  <c r="A469" i="12"/>
  <c r="Q469" i="12"/>
  <c r="P468" i="12"/>
  <c r="M468" i="12"/>
  <c r="L468" i="12"/>
  <c r="K468" i="12"/>
  <c r="J468" i="12"/>
  <c r="I468" i="12"/>
  <c r="R468" i="12"/>
  <c r="H468" i="12"/>
  <c r="G468" i="12"/>
  <c r="F468" i="12"/>
  <c r="E468" i="12"/>
  <c r="D468" i="12"/>
  <c r="C468" i="12"/>
  <c r="B468" i="12"/>
  <c r="A468" i="12"/>
  <c r="Q468" i="12"/>
  <c r="P467" i="12"/>
  <c r="M467" i="12"/>
  <c r="L467" i="12"/>
  <c r="K467" i="12"/>
  <c r="J467" i="12"/>
  <c r="I467" i="12"/>
  <c r="R467" i="12"/>
  <c r="H467" i="12"/>
  <c r="G467" i="12"/>
  <c r="F467" i="12"/>
  <c r="E467" i="12"/>
  <c r="D467" i="12"/>
  <c r="C467" i="12"/>
  <c r="B467" i="12"/>
  <c r="A467" i="12"/>
  <c r="Q467" i="12"/>
  <c r="P466" i="12"/>
  <c r="M466" i="12"/>
  <c r="L466" i="12"/>
  <c r="K466" i="12"/>
  <c r="J466" i="12"/>
  <c r="I466" i="12"/>
  <c r="R466" i="12"/>
  <c r="H466" i="12"/>
  <c r="G466" i="12"/>
  <c r="F466" i="12"/>
  <c r="E466" i="12"/>
  <c r="D466" i="12"/>
  <c r="C466" i="12"/>
  <c r="B466" i="12"/>
  <c r="A466" i="12"/>
  <c r="Q466" i="12"/>
  <c r="P465" i="12"/>
  <c r="M465" i="12"/>
  <c r="L465" i="12"/>
  <c r="K465" i="12"/>
  <c r="J465" i="12"/>
  <c r="I465" i="12"/>
  <c r="R465" i="12"/>
  <c r="H465" i="12"/>
  <c r="G465" i="12"/>
  <c r="F465" i="12"/>
  <c r="E465" i="12"/>
  <c r="D465" i="12"/>
  <c r="C465" i="12"/>
  <c r="B465" i="12"/>
  <c r="A465" i="12"/>
  <c r="Q465" i="12"/>
  <c r="P464" i="12"/>
  <c r="M464" i="12"/>
  <c r="L464" i="12"/>
  <c r="K464" i="12"/>
  <c r="J464" i="12"/>
  <c r="I464" i="12"/>
  <c r="R464" i="12"/>
  <c r="H464" i="12"/>
  <c r="G464" i="12"/>
  <c r="F464" i="12"/>
  <c r="E464" i="12"/>
  <c r="D464" i="12"/>
  <c r="C464" i="12"/>
  <c r="B464" i="12"/>
  <c r="A464" i="12"/>
  <c r="Q464" i="12"/>
  <c r="P463" i="12"/>
  <c r="M463" i="12"/>
  <c r="L463" i="12"/>
  <c r="K463" i="12"/>
  <c r="J463" i="12"/>
  <c r="I463" i="12"/>
  <c r="R463" i="12"/>
  <c r="H463" i="12"/>
  <c r="G463" i="12"/>
  <c r="F463" i="12"/>
  <c r="E463" i="12"/>
  <c r="D463" i="12"/>
  <c r="C463" i="12"/>
  <c r="B463" i="12"/>
  <c r="A463" i="12"/>
  <c r="Q463" i="12"/>
  <c r="P462" i="12"/>
  <c r="M462" i="12"/>
  <c r="L462" i="12"/>
  <c r="K462" i="12"/>
  <c r="J462" i="12"/>
  <c r="I462" i="12"/>
  <c r="R462" i="12"/>
  <c r="H462" i="12"/>
  <c r="G462" i="12"/>
  <c r="F462" i="12"/>
  <c r="E462" i="12"/>
  <c r="D462" i="12"/>
  <c r="C462" i="12"/>
  <c r="B462" i="12"/>
  <c r="A462" i="12"/>
  <c r="Q462" i="12"/>
  <c r="P461" i="12"/>
  <c r="M461" i="12"/>
  <c r="L461" i="12"/>
  <c r="K461" i="12"/>
  <c r="J461" i="12"/>
  <c r="I461" i="12"/>
  <c r="R461" i="12"/>
  <c r="H461" i="12"/>
  <c r="G461" i="12"/>
  <c r="F461" i="12"/>
  <c r="E461" i="12"/>
  <c r="D461" i="12"/>
  <c r="C461" i="12"/>
  <c r="B461" i="12"/>
  <c r="A461" i="12"/>
  <c r="Q461" i="12"/>
  <c r="P460" i="12"/>
  <c r="M460" i="12"/>
  <c r="L460" i="12"/>
  <c r="K460" i="12"/>
  <c r="J460" i="12"/>
  <c r="I460" i="12"/>
  <c r="R460" i="12"/>
  <c r="H460" i="12"/>
  <c r="G460" i="12"/>
  <c r="F460" i="12"/>
  <c r="E460" i="12"/>
  <c r="D460" i="12"/>
  <c r="C460" i="12"/>
  <c r="B460" i="12"/>
  <c r="A460" i="12"/>
  <c r="Q460" i="12"/>
  <c r="P459" i="12"/>
  <c r="M459" i="12"/>
  <c r="L459" i="12"/>
  <c r="K459" i="12"/>
  <c r="J459" i="12"/>
  <c r="I459" i="12"/>
  <c r="R459" i="12"/>
  <c r="H459" i="12"/>
  <c r="G459" i="12"/>
  <c r="F459" i="12"/>
  <c r="E459" i="12"/>
  <c r="D459" i="12"/>
  <c r="C459" i="12"/>
  <c r="B459" i="12"/>
  <c r="A459" i="12"/>
  <c r="Q459" i="12"/>
  <c r="P458" i="12"/>
  <c r="M458" i="12"/>
  <c r="L458" i="12"/>
  <c r="K458" i="12"/>
  <c r="J458" i="12"/>
  <c r="I458" i="12"/>
  <c r="R458" i="12"/>
  <c r="H458" i="12"/>
  <c r="G458" i="12"/>
  <c r="F458" i="12"/>
  <c r="E458" i="12"/>
  <c r="D458" i="12"/>
  <c r="C458" i="12"/>
  <c r="B458" i="12"/>
  <c r="A458" i="12"/>
  <c r="Q458" i="12"/>
  <c r="P457" i="12"/>
  <c r="M457" i="12"/>
  <c r="L457" i="12"/>
  <c r="K457" i="12"/>
  <c r="J457" i="12"/>
  <c r="I457" i="12"/>
  <c r="R457" i="12"/>
  <c r="H457" i="12"/>
  <c r="G457" i="12"/>
  <c r="F457" i="12"/>
  <c r="E457" i="12"/>
  <c r="D457" i="12"/>
  <c r="C457" i="12"/>
  <c r="B457" i="12"/>
  <c r="A457" i="12"/>
  <c r="Q457" i="12"/>
  <c r="P456" i="12"/>
  <c r="M456" i="12"/>
  <c r="L456" i="12"/>
  <c r="K456" i="12"/>
  <c r="J456" i="12"/>
  <c r="I456" i="12"/>
  <c r="R456" i="12"/>
  <c r="H456" i="12"/>
  <c r="G456" i="12"/>
  <c r="F456" i="12"/>
  <c r="E456" i="12"/>
  <c r="D456" i="12"/>
  <c r="C456" i="12"/>
  <c r="B456" i="12"/>
  <c r="A456" i="12"/>
  <c r="Q456" i="12"/>
  <c r="P455" i="12"/>
  <c r="M455" i="12"/>
  <c r="L455" i="12"/>
  <c r="K455" i="12"/>
  <c r="J455" i="12"/>
  <c r="I455" i="12"/>
  <c r="R455" i="12"/>
  <c r="H455" i="12"/>
  <c r="G455" i="12"/>
  <c r="F455" i="12"/>
  <c r="E455" i="12"/>
  <c r="D455" i="12"/>
  <c r="C455" i="12"/>
  <c r="B455" i="12"/>
  <c r="A455" i="12"/>
  <c r="Q455" i="12"/>
  <c r="P454" i="12"/>
  <c r="M454" i="12"/>
  <c r="L454" i="12"/>
  <c r="K454" i="12"/>
  <c r="J454" i="12"/>
  <c r="I454" i="12"/>
  <c r="R454" i="12"/>
  <c r="H454" i="12"/>
  <c r="G454" i="12"/>
  <c r="F454" i="12"/>
  <c r="E454" i="12"/>
  <c r="D454" i="12"/>
  <c r="C454" i="12"/>
  <c r="B454" i="12"/>
  <c r="A454" i="12"/>
  <c r="Q454" i="12"/>
  <c r="P453" i="12"/>
  <c r="M453" i="12"/>
  <c r="L453" i="12"/>
  <c r="K453" i="12"/>
  <c r="J453" i="12"/>
  <c r="I453" i="12"/>
  <c r="R453" i="12"/>
  <c r="H453" i="12"/>
  <c r="G453" i="12"/>
  <c r="F453" i="12"/>
  <c r="E453" i="12"/>
  <c r="D453" i="12"/>
  <c r="C453" i="12"/>
  <c r="B453" i="12"/>
  <c r="A453" i="12"/>
  <c r="Q453" i="12"/>
  <c r="P452" i="12"/>
  <c r="M452" i="12"/>
  <c r="L452" i="12"/>
  <c r="K452" i="12"/>
  <c r="J452" i="12"/>
  <c r="I452" i="12"/>
  <c r="R452" i="12"/>
  <c r="H452" i="12"/>
  <c r="G452" i="12"/>
  <c r="F452" i="12"/>
  <c r="E452" i="12"/>
  <c r="D452" i="12"/>
  <c r="C452" i="12"/>
  <c r="B452" i="12"/>
  <c r="A452" i="12"/>
  <c r="Q452" i="12"/>
  <c r="P451" i="12"/>
  <c r="M451" i="12"/>
  <c r="L451" i="12"/>
  <c r="K451" i="12"/>
  <c r="J451" i="12"/>
  <c r="I451" i="12"/>
  <c r="R451" i="12"/>
  <c r="H451" i="12"/>
  <c r="G451" i="12"/>
  <c r="F451" i="12"/>
  <c r="E451" i="12"/>
  <c r="D451" i="12"/>
  <c r="C451" i="12"/>
  <c r="B451" i="12"/>
  <c r="A451" i="12"/>
  <c r="Q451" i="12"/>
  <c r="P450" i="12"/>
  <c r="M450" i="12"/>
  <c r="L450" i="12"/>
  <c r="K450" i="12"/>
  <c r="J450" i="12"/>
  <c r="I450" i="12"/>
  <c r="R450" i="12"/>
  <c r="H450" i="12"/>
  <c r="G450" i="12"/>
  <c r="F450" i="12"/>
  <c r="E450" i="12"/>
  <c r="D450" i="12"/>
  <c r="C450" i="12"/>
  <c r="B450" i="12"/>
  <c r="A450" i="12"/>
  <c r="Q450" i="12"/>
  <c r="P449" i="12"/>
  <c r="M449" i="12"/>
  <c r="L449" i="12"/>
  <c r="K449" i="12"/>
  <c r="J449" i="12"/>
  <c r="I449" i="12"/>
  <c r="R449" i="12"/>
  <c r="H449" i="12"/>
  <c r="G449" i="12"/>
  <c r="F449" i="12"/>
  <c r="E449" i="12"/>
  <c r="D449" i="12"/>
  <c r="C449" i="12"/>
  <c r="B449" i="12"/>
  <c r="A449" i="12"/>
  <c r="Q449" i="12"/>
  <c r="P448" i="12"/>
  <c r="M448" i="12"/>
  <c r="L448" i="12"/>
  <c r="K448" i="12"/>
  <c r="J448" i="12"/>
  <c r="I448" i="12"/>
  <c r="R448" i="12"/>
  <c r="H448" i="12"/>
  <c r="G448" i="12"/>
  <c r="F448" i="12"/>
  <c r="E448" i="12"/>
  <c r="D448" i="12"/>
  <c r="C448" i="12"/>
  <c r="B448" i="12"/>
  <c r="A448" i="12"/>
  <c r="Q448" i="12"/>
  <c r="P447" i="12"/>
  <c r="M447" i="12"/>
  <c r="L447" i="12"/>
  <c r="K447" i="12"/>
  <c r="J447" i="12"/>
  <c r="I447" i="12"/>
  <c r="R447" i="12"/>
  <c r="H447" i="12"/>
  <c r="G447" i="12"/>
  <c r="F447" i="12"/>
  <c r="E447" i="12"/>
  <c r="D447" i="12"/>
  <c r="C447" i="12"/>
  <c r="B447" i="12"/>
  <c r="A447" i="12"/>
  <c r="Q447" i="12"/>
  <c r="P446" i="12"/>
  <c r="M446" i="12"/>
  <c r="L446" i="12"/>
  <c r="K446" i="12"/>
  <c r="J446" i="12"/>
  <c r="I446" i="12"/>
  <c r="R446" i="12"/>
  <c r="H446" i="12"/>
  <c r="G446" i="12"/>
  <c r="F446" i="12"/>
  <c r="E446" i="12"/>
  <c r="D446" i="12"/>
  <c r="C446" i="12"/>
  <c r="B446" i="12"/>
  <c r="A446" i="12"/>
  <c r="Q446" i="12"/>
  <c r="P445" i="12"/>
  <c r="M445" i="12"/>
  <c r="L445" i="12"/>
  <c r="K445" i="12"/>
  <c r="J445" i="12"/>
  <c r="I445" i="12"/>
  <c r="R445" i="12"/>
  <c r="H445" i="12"/>
  <c r="G445" i="12"/>
  <c r="F445" i="12"/>
  <c r="E445" i="12"/>
  <c r="D445" i="12"/>
  <c r="C445" i="12"/>
  <c r="B445" i="12"/>
  <c r="A445" i="12"/>
  <c r="Q445" i="12"/>
  <c r="P444" i="12"/>
  <c r="M444" i="12"/>
  <c r="L444" i="12"/>
  <c r="K444" i="12"/>
  <c r="J444" i="12"/>
  <c r="I444" i="12"/>
  <c r="R444" i="12"/>
  <c r="H444" i="12"/>
  <c r="G444" i="12"/>
  <c r="F444" i="12"/>
  <c r="E444" i="12"/>
  <c r="D444" i="12"/>
  <c r="C444" i="12"/>
  <c r="B444" i="12"/>
  <c r="A444" i="12"/>
  <c r="Q444" i="12"/>
  <c r="P443" i="12"/>
  <c r="M443" i="12"/>
  <c r="L443" i="12"/>
  <c r="K443" i="12"/>
  <c r="J443" i="12"/>
  <c r="I443" i="12"/>
  <c r="R443" i="12"/>
  <c r="H443" i="12"/>
  <c r="G443" i="12"/>
  <c r="F443" i="12"/>
  <c r="E443" i="12"/>
  <c r="D443" i="12"/>
  <c r="C443" i="12"/>
  <c r="B443" i="12"/>
  <c r="A443" i="12"/>
  <c r="Q443" i="12"/>
  <c r="P442" i="12"/>
  <c r="M442" i="12"/>
  <c r="L442" i="12"/>
  <c r="K442" i="12"/>
  <c r="J442" i="12"/>
  <c r="I442" i="12"/>
  <c r="R442" i="12"/>
  <c r="H442" i="12"/>
  <c r="G442" i="12"/>
  <c r="F442" i="12"/>
  <c r="E442" i="12"/>
  <c r="D442" i="12"/>
  <c r="C442" i="12"/>
  <c r="B442" i="12"/>
  <c r="A442" i="12"/>
  <c r="Q442" i="12"/>
  <c r="P441" i="12"/>
  <c r="M441" i="12"/>
  <c r="L441" i="12"/>
  <c r="K441" i="12"/>
  <c r="J441" i="12"/>
  <c r="I441" i="12"/>
  <c r="R441" i="12"/>
  <c r="H441" i="12"/>
  <c r="G441" i="12"/>
  <c r="F441" i="12"/>
  <c r="E441" i="12"/>
  <c r="D441" i="12"/>
  <c r="C441" i="12"/>
  <c r="B441" i="12"/>
  <c r="A441" i="12"/>
  <c r="Q441" i="12"/>
  <c r="P440" i="12"/>
  <c r="M440" i="12"/>
  <c r="L440" i="12"/>
  <c r="K440" i="12"/>
  <c r="J440" i="12"/>
  <c r="I440" i="12"/>
  <c r="R440" i="12"/>
  <c r="H440" i="12"/>
  <c r="G440" i="12"/>
  <c r="F440" i="12"/>
  <c r="E440" i="12"/>
  <c r="D440" i="12"/>
  <c r="C440" i="12"/>
  <c r="B440" i="12"/>
  <c r="A440" i="12"/>
  <c r="Q440" i="12"/>
  <c r="P439" i="12"/>
  <c r="M439" i="12"/>
  <c r="L439" i="12"/>
  <c r="K439" i="12"/>
  <c r="J439" i="12"/>
  <c r="I439" i="12"/>
  <c r="R439" i="12"/>
  <c r="H439" i="12"/>
  <c r="G439" i="12"/>
  <c r="F439" i="12"/>
  <c r="E439" i="12"/>
  <c r="D439" i="12"/>
  <c r="C439" i="12"/>
  <c r="B439" i="12"/>
  <c r="A439" i="12"/>
  <c r="Q439" i="12"/>
  <c r="P438" i="12"/>
  <c r="M438" i="12"/>
  <c r="L438" i="12"/>
  <c r="K438" i="12"/>
  <c r="J438" i="12"/>
  <c r="I438" i="12"/>
  <c r="R438" i="12"/>
  <c r="H438" i="12"/>
  <c r="G438" i="12"/>
  <c r="F438" i="12"/>
  <c r="E438" i="12"/>
  <c r="D438" i="12"/>
  <c r="C438" i="12"/>
  <c r="B438" i="12"/>
  <c r="A438" i="12"/>
  <c r="Q438" i="12"/>
  <c r="P437" i="12"/>
  <c r="M437" i="12"/>
  <c r="L437" i="12"/>
  <c r="K437" i="12"/>
  <c r="J437" i="12"/>
  <c r="I437" i="12"/>
  <c r="R437" i="12"/>
  <c r="H437" i="12"/>
  <c r="G437" i="12"/>
  <c r="F437" i="12"/>
  <c r="E437" i="12"/>
  <c r="D437" i="12"/>
  <c r="C437" i="12"/>
  <c r="B437" i="12"/>
  <c r="A437" i="12"/>
  <c r="Q437" i="12"/>
  <c r="P436" i="12"/>
  <c r="M436" i="12"/>
  <c r="L436" i="12"/>
  <c r="K436" i="12"/>
  <c r="J436" i="12"/>
  <c r="I436" i="12"/>
  <c r="R436" i="12"/>
  <c r="H436" i="12"/>
  <c r="G436" i="12"/>
  <c r="F436" i="12"/>
  <c r="E436" i="12"/>
  <c r="D436" i="12"/>
  <c r="C436" i="12"/>
  <c r="B436" i="12"/>
  <c r="A436" i="12"/>
  <c r="Q436" i="12"/>
  <c r="P435" i="12"/>
  <c r="M435" i="12"/>
  <c r="L435" i="12"/>
  <c r="K435" i="12"/>
  <c r="J435" i="12"/>
  <c r="I435" i="12"/>
  <c r="R435" i="12"/>
  <c r="H435" i="12"/>
  <c r="G435" i="12"/>
  <c r="F435" i="12"/>
  <c r="E435" i="12"/>
  <c r="D435" i="12"/>
  <c r="C435" i="12"/>
  <c r="B435" i="12"/>
  <c r="A435" i="12"/>
  <c r="Q435" i="12"/>
  <c r="P434" i="12"/>
  <c r="M434" i="12"/>
  <c r="L434" i="12"/>
  <c r="K434" i="12"/>
  <c r="J434" i="12"/>
  <c r="I434" i="12"/>
  <c r="R434" i="12"/>
  <c r="H434" i="12"/>
  <c r="G434" i="12"/>
  <c r="F434" i="12"/>
  <c r="E434" i="12"/>
  <c r="D434" i="12"/>
  <c r="C434" i="12"/>
  <c r="B434" i="12"/>
  <c r="A434" i="12"/>
  <c r="Q434" i="12"/>
  <c r="P433" i="12"/>
  <c r="M433" i="12"/>
  <c r="L433" i="12"/>
  <c r="K433" i="12"/>
  <c r="J433" i="12"/>
  <c r="I433" i="12"/>
  <c r="R433" i="12"/>
  <c r="H433" i="12"/>
  <c r="G433" i="12"/>
  <c r="F433" i="12"/>
  <c r="E433" i="12"/>
  <c r="D433" i="12"/>
  <c r="C433" i="12"/>
  <c r="B433" i="12"/>
  <c r="A433" i="12"/>
  <c r="Q433" i="12"/>
  <c r="P432" i="12"/>
  <c r="M432" i="12"/>
  <c r="L432" i="12"/>
  <c r="K432" i="12"/>
  <c r="J432" i="12"/>
  <c r="I432" i="12"/>
  <c r="R432" i="12"/>
  <c r="H432" i="12"/>
  <c r="G432" i="12"/>
  <c r="F432" i="12"/>
  <c r="E432" i="12"/>
  <c r="D432" i="12"/>
  <c r="C432" i="12"/>
  <c r="B432" i="12"/>
  <c r="A432" i="12"/>
  <c r="Q432" i="12"/>
  <c r="P431" i="12"/>
  <c r="M431" i="12"/>
  <c r="L431" i="12"/>
  <c r="K431" i="12"/>
  <c r="J431" i="12"/>
  <c r="I431" i="12"/>
  <c r="R431" i="12"/>
  <c r="H431" i="12"/>
  <c r="G431" i="12"/>
  <c r="F431" i="12"/>
  <c r="E431" i="12"/>
  <c r="D431" i="12"/>
  <c r="C431" i="12"/>
  <c r="B431" i="12"/>
  <c r="A431" i="12"/>
  <c r="Q431" i="12"/>
  <c r="P430" i="12"/>
  <c r="M430" i="12"/>
  <c r="L430" i="12"/>
  <c r="K430" i="12"/>
  <c r="J430" i="12"/>
  <c r="I430" i="12"/>
  <c r="R430" i="12"/>
  <c r="H430" i="12"/>
  <c r="G430" i="12"/>
  <c r="F430" i="12"/>
  <c r="E430" i="12"/>
  <c r="D430" i="12"/>
  <c r="C430" i="12"/>
  <c r="B430" i="12"/>
  <c r="A430" i="12"/>
  <c r="Q430" i="12"/>
  <c r="P429" i="12"/>
  <c r="M429" i="12"/>
  <c r="L429" i="12"/>
  <c r="K429" i="12"/>
  <c r="J429" i="12"/>
  <c r="I429" i="12"/>
  <c r="R429" i="12"/>
  <c r="H429" i="12"/>
  <c r="G429" i="12"/>
  <c r="F429" i="12"/>
  <c r="E429" i="12"/>
  <c r="D429" i="12"/>
  <c r="C429" i="12"/>
  <c r="B429" i="12"/>
  <c r="A429" i="12"/>
  <c r="Q429" i="12"/>
  <c r="P428" i="12"/>
  <c r="M428" i="12"/>
  <c r="L428" i="12"/>
  <c r="K428" i="12"/>
  <c r="J428" i="12"/>
  <c r="I428" i="12"/>
  <c r="R428" i="12"/>
  <c r="H428" i="12"/>
  <c r="G428" i="12"/>
  <c r="F428" i="12"/>
  <c r="E428" i="12"/>
  <c r="D428" i="12"/>
  <c r="C428" i="12"/>
  <c r="B428" i="12"/>
  <c r="A428" i="12"/>
  <c r="Q428" i="12"/>
  <c r="P427" i="12"/>
  <c r="M427" i="12"/>
  <c r="L427" i="12"/>
  <c r="K427" i="12"/>
  <c r="J427" i="12"/>
  <c r="I427" i="12"/>
  <c r="R427" i="12"/>
  <c r="H427" i="12"/>
  <c r="G427" i="12"/>
  <c r="F427" i="12"/>
  <c r="E427" i="12"/>
  <c r="D427" i="12"/>
  <c r="C427" i="12"/>
  <c r="B427" i="12"/>
  <c r="A427" i="12"/>
  <c r="Q427" i="12"/>
  <c r="P426" i="12"/>
  <c r="M426" i="12"/>
  <c r="L426" i="12"/>
  <c r="K426" i="12"/>
  <c r="J426" i="12"/>
  <c r="I426" i="12"/>
  <c r="R426" i="12"/>
  <c r="H426" i="12"/>
  <c r="G426" i="12"/>
  <c r="F426" i="12"/>
  <c r="E426" i="12"/>
  <c r="D426" i="12"/>
  <c r="C426" i="12"/>
  <c r="B426" i="12"/>
  <c r="A426" i="12"/>
  <c r="Q426" i="12"/>
  <c r="P425" i="12"/>
  <c r="M425" i="12"/>
  <c r="L425" i="12"/>
  <c r="K425" i="12"/>
  <c r="J425" i="12"/>
  <c r="I425" i="12"/>
  <c r="R425" i="12"/>
  <c r="H425" i="12"/>
  <c r="G425" i="12"/>
  <c r="F425" i="12"/>
  <c r="E425" i="12"/>
  <c r="D425" i="12"/>
  <c r="C425" i="12"/>
  <c r="B425" i="12"/>
  <c r="A425" i="12"/>
  <c r="Q425" i="12"/>
  <c r="P424" i="12"/>
  <c r="M424" i="12"/>
  <c r="L424" i="12"/>
  <c r="K424" i="12"/>
  <c r="J424" i="12"/>
  <c r="I424" i="12"/>
  <c r="R424" i="12"/>
  <c r="H424" i="12"/>
  <c r="G424" i="12"/>
  <c r="F424" i="12"/>
  <c r="E424" i="12"/>
  <c r="D424" i="12"/>
  <c r="C424" i="12"/>
  <c r="B424" i="12"/>
  <c r="A424" i="12"/>
  <c r="Q424" i="12"/>
  <c r="P423" i="12"/>
  <c r="M423" i="12"/>
  <c r="L423" i="12"/>
  <c r="K423" i="12"/>
  <c r="J423" i="12"/>
  <c r="I423" i="12"/>
  <c r="R423" i="12"/>
  <c r="H423" i="12"/>
  <c r="G423" i="12"/>
  <c r="F423" i="12"/>
  <c r="E423" i="12"/>
  <c r="D423" i="12"/>
  <c r="C423" i="12"/>
  <c r="B423" i="12"/>
  <c r="A423" i="12"/>
  <c r="Q423" i="12"/>
  <c r="P422" i="12"/>
  <c r="M422" i="12"/>
  <c r="L422" i="12"/>
  <c r="K422" i="12"/>
  <c r="J422" i="12"/>
  <c r="I422" i="12"/>
  <c r="R422" i="12"/>
  <c r="H422" i="12"/>
  <c r="G422" i="12"/>
  <c r="F422" i="12"/>
  <c r="E422" i="12"/>
  <c r="D422" i="12"/>
  <c r="C422" i="12"/>
  <c r="B422" i="12"/>
  <c r="A422" i="12"/>
  <c r="Q422" i="12"/>
  <c r="P421" i="12"/>
  <c r="M421" i="12"/>
  <c r="L421" i="12"/>
  <c r="K421" i="12"/>
  <c r="J421" i="12"/>
  <c r="I421" i="12"/>
  <c r="R421" i="12"/>
  <c r="H421" i="12"/>
  <c r="G421" i="12"/>
  <c r="F421" i="12"/>
  <c r="E421" i="12"/>
  <c r="D421" i="12"/>
  <c r="C421" i="12"/>
  <c r="B421" i="12"/>
  <c r="A421" i="12"/>
  <c r="Q421" i="12"/>
  <c r="P420" i="12"/>
  <c r="M420" i="12"/>
  <c r="L420" i="12"/>
  <c r="K420" i="12"/>
  <c r="J420" i="12"/>
  <c r="I420" i="12"/>
  <c r="R420" i="12"/>
  <c r="H420" i="12"/>
  <c r="G420" i="12"/>
  <c r="F420" i="12"/>
  <c r="E420" i="12"/>
  <c r="D420" i="12"/>
  <c r="C420" i="12"/>
  <c r="B420" i="12"/>
  <c r="A420" i="12"/>
  <c r="Q420" i="12"/>
  <c r="P419" i="12"/>
  <c r="M419" i="12"/>
  <c r="L419" i="12"/>
  <c r="K419" i="12"/>
  <c r="J419" i="12"/>
  <c r="I419" i="12"/>
  <c r="R419" i="12"/>
  <c r="H419" i="12"/>
  <c r="G419" i="12"/>
  <c r="F419" i="12"/>
  <c r="E419" i="12"/>
  <c r="D419" i="12"/>
  <c r="C419" i="12"/>
  <c r="B419" i="12"/>
  <c r="A419" i="12"/>
  <c r="Q419" i="12"/>
  <c r="P418" i="12"/>
  <c r="M418" i="12"/>
  <c r="L418" i="12"/>
  <c r="K418" i="12"/>
  <c r="J418" i="12"/>
  <c r="I418" i="12"/>
  <c r="R418" i="12"/>
  <c r="H418" i="12"/>
  <c r="G418" i="12"/>
  <c r="F418" i="12"/>
  <c r="E418" i="12"/>
  <c r="D418" i="12"/>
  <c r="C418" i="12"/>
  <c r="B418" i="12"/>
  <c r="A418" i="12"/>
  <c r="Q418" i="12"/>
  <c r="P417" i="12"/>
  <c r="M417" i="12"/>
  <c r="L417" i="12"/>
  <c r="K417" i="12"/>
  <c r="J417" i="12"/>
  <c r="I417" i="12"/>
  <c r="R417" i="12"/>
  <c r="H417" i="12"/>
  <c r="G417" i="12"/>
  <c r="F417" i="12"/>
  <c r="E417" i="12"/>
  <c r="D417" i="12"/>
  <c r="C417" i="12"/>
  <c r="B417" i="12"/>
  <c r="A417" i="12"/>
  <c r="Q417" i="12"/>
  <c r="P416" i="12"/>
  <c r="M416" i="12"/>
  <c r="L416" i="12"/>
  <c r="K416" i="12"/>
  <c r="J416" i="12"/>
  <c r="I416" i="12"/>
  <c r="R416" i="12"/>
  <c r="H416" i="12"/>
  <c r="G416" i="12"/>
  <c r="F416" i="12"/>
  <c r="E416" i="12"/>
  <c r="D416" i="12"/>
  <c r="C416" i="12"/>
  <c r="B416" i="12"/>
  <c r="A416" i="12"/>
  <c r="Q416" i="12"/>
  <c r="P415" i="12"/>
  <c r="M415" i="12"/>
  <c r="L415" i="12"/>
  <c r="K415" i="12"/>
  <c r="J415" i="12"/>
  <c r="I415" i="12"/>
  <c r="R415" i="12"/>
  <c r="H415" i="12"/>
  <c r="G415" i="12"/>
  <c r="F415" i="12"/>
  <c r="E415" i="12"/>
  <c r="D415" i="12"/>
  <c r="C415" i="12"/>
  <c r="B415" i="12"/>
  <c r="A415" i="12"/>
  <c r="Q415" i="12"/>
  <c r="P414" i="12"/>
  <c r="M414" i="12"/>
  <c r="L414" i="12"/>
  <c r="K414" i="12"/>
  <c r="J414" i="12"/>
  <c r="I414" i="12"/>
  <c r="R414" i="12"/>
  <c r="H414" i="12"/>
  <c r="G414" i="12"/>
  <c r="F414" i="12"/>
  <c r="E414" i="12"/>
  <c r="D414" i="12"/>
  <c r="C414" i="12"/>
  <c r="B414" i="12"/>
  <c r="A414" i="12"/>
  <c r="Q414" i="12"/>
  <c r="P413" i="12"/>
  <c r="M413" i="12"/>
  <c r="L413" i="12"/>
  <c r="K413" i="12"/>
  <c r="J413" i="12"/>
  <c r="I413" i="12"/>
  <c r="R413" i="12"/>
  <c r="H413" i="12"/>
  <c r="G413" i="12"/>
  <c r="F413" i="12"/>
  <c r="E413" i="12"/>
  <c r="D413" i="12"/>
  <c r="C413" i="12"/>
  <c r="B413" i="12"/>
  <c r="A413" i="12"/>
  <c r="Q413" i="12"/>
  <c r="P412" i="12"/>
  <c r="M412" i="12"/>
  <c r="L412" i="12"/>
  <c r="K412" i="12"/>
  <c r="J412" i="12"/>
  <c r="I412" i="12"/>
  <c r="R412" i="12"/>
  <c r="H412" i="12"/>
  <c r="G412" i="12"/>
  <c r="F412" i="12"/>
  <c r="E412" i="12"/>
  <c r="D412" i="12"/>
  <c r="C412" i="12"/>
  <c r="B412" i="12"/>
  <c r="A412" i="12"/>
  <c r="Q412" i="12"/>
  <c r="P411" i="12"/>
  <c r="M411" i="12"/>
  <c r="L411" i="12"/>
  <c r="K411" i="12"/>
  <c r="J411" i="12"/>
  <c r="I411" i="12"/>
  <c r="R411" i="12"/>
  <c r="H411" i="12"/>
  <c r="G411" i="12"/>
  <c r="F411" i="12"/>
  <c r="E411" i="12"/>
  <c r="D411" i="12"/>
  <c r="C411" i="12"/>
  <c r="B411" i="12"/>
  <c r="A411" i="12"/>
  <c r="Q411" i="12"/>
  <c r="P410" i="12"/>
  <c r="M410" i="12"/>
  <c r="L410" i="12"/>
  <c r="K410" i="12"/>
  <c r="J410" i="12"/>
  <c r="I410" i="12"/>
  <c r="R410" i="12"/>
  <c r="H410" i="12"/>
  <c r="G410" i="12"/>
  <c r="F410" i="12"/>
  <c r="E410" i="12"/>
  <c r="D410" i="12"/>
  <c r="C410" i="12"/>
  <c r="B410" i="12"/>
  <c r="A410" i="12"/>
  <c r="Q410" i="12"/>
  <c r="P409" i="12"/>
  <c r="M409" i="12"/>
  <c r="L409" i="12"/>
  <c r="K409" i="12"/>
  <c r="J409" i="12"/>
  <c r="I409" i="12"/>
  <c r="R409" i="12"/>
  <c r="H409" i="12"/>
  <c r="G409" i="12"/>
  <c r="F409" i="12"/>
  <c r="E409" i="12"/>
  <c r="D409" i="12"/>
  <c r="C409" i="12"/>
  <c r="B409" i="12"/>
  <c r="A409" i="12"/>
  <c r="Q409" i="12"/>
  <c r="P408" i="12"/>
  <c r="M408" i="12"/>
  <c r="L408" i="12"/>
  <c r="K408" i="12"/>
  <c r="J408" i="12"/>
  <c r="I408" i="12"/>
  <c r="R408" i="12"/>
  <c r="H408" i="12"/>
  <c r="G408" i="12"/>
  <c r="F408" i="12"/>
  <c r="E408" i="12"/>
  <c r="D408" i="12"/>
  <c r="C408" i="12"/>
  <c r="B408" i="12"/>
  <c r="A408" i="12"/>
  <c r="Q408" i="12"/>
  <c r="P407" i="12"/>
  <c r="M407" i="12"/>
  <c r="L407" i="12"/>
  <c r="K407" i="12"/>
  <c r="J407" i="12"/>
  <c r="I407" i="12"/>
  <c r="R407" i="12"/>
  <c r="H407" i="12"/>
  <c r="G407" i="12"/>
  <c r="F407" i="12"/>
  <c r="E407" i="12"/>
  <c r="D407" i="12"/>
  <c r="C407" i="12"/>
  <c r="B407" i="12"/>
  <c r="A407" i="12"/>
  <c r="Q407" i="12"/>
  <c r="P406" i="12"/>
  <c r="M406" i="12"/>
  <c r="L406" i="12"/>
  <c r="K406" i="12"/>
  <c r="J406" i="12"/>
  <c r="I406" i="12"/>
  <c r="R406" i="12"/>
  <c r="H406" i="12"/>
  <c r="G406" i="12"/>
  <c r="F406" i="12"/>
  <c r="E406" i="12"/>
  <c r="D406" i="12"/>
  <c r="C406" i="12"/>
  <c r="B406" i="12"/>
  <c r="A406" i="12"/>
  <c r="Q406" i="12"/>
  <c r="P405" i="12"/>
  <c r="M405" i="12"/>
  <c r="L405" i="12"/>
  <c r="K405" i="12"/>
  <c r="J405" i="12"/>
  <c r="I405" i="12"/>
  <c r="R405" i="12"/>
  <c r="H405" i="12"/>
  <c r="G405" i="12"/>
  <c r="F405" i="12"/>
  <c r="E405" i="12"/>
  <c r="D405" i="12"/>
  <c r="C405" i="12"/>
  <c r="B405" i="12"/>
  <c r="A405" i="12"/>
  <c r="Q405" i="12"/>
  <c r="P404" i="12"/>
  <c r="M404" i="12"/>
  <c r="L404" i="12"/>
  <c r="K404" i="12"/>
  <c r="J404" i="12"/>
  <c r="I404" i="12"/>
  <c r="R404" i="12"/>
  <c r="H404" i="12"/>
  <c r="G404" i="12"/>
  <c r="F404" i="12"/>
  <c r="E404" i="12"/>
  <c r="D404" i="12"/>
  <c r="C404" i="12"/>
  <c r="B404" i="12"/>
  <c r="A404" i="12"/>
  <c r="Q404" i="12"/>
  <c r="P403" i="12"/>
  <c r="M403" i="12"/>
  <c r="L403" i="12"/>
  <c r="K403" i="12"/>
  <c r="J403" i="12"/>
  <c r="I403" i="12"/>
  <c r="R403" i="12"/>
  <c r="H403" i="12"/>
  <c r="G403" i="12"/>
  <c r="F403" i="12"/>
  <c r="E403" i="12"/>
  <c r="D403" i="12"/>
  <c r="C403" i="12"/>
  <c r="B403" i="12"/>
  <c r="A403" i="12"/>
  <c r="Q403" i="12"/>
  <c r="P402" i="12"/>
  <c r="M402" i="12"/>
  <c r="L402" i="12"/>
  <c r="K402" i="12"/>
  <c r="J402" i="12"/>
  <c r="I402" i="12"/>
  <c r="R402" i="12"/>
  <c r="H402" i="12"/>
  <c r="G402" i="12"/>
  <c r="F402" i="12"/>
  <c r="E402" i="12"/>
  <c r="D402" i="12"/>
  <c r="C402" i="12"/>
  <c r="B402" i="12"/>
  <c r="A402" i="12"/>
  <c r="Q402" i="12"/>
  <c r="P401" i="12"/>
  <c r="M401" i="12"/>
  <c r="L401" i="12"/>
  <c r="K401" i="12"/>
  <c r="J401" i="12"/>
  <c r="I401" i="12"/>
  <c r="R401" i="12"/>
  <c r="H401" i="12"/>
  <c r="G401" i="12"/>
  <c r="F401" i="12"/>
  <c r="E401" i="12"/>
  <c r="D401" i="12"/>
  <c r="C401" i="12"/>
  <c r="B401" i="12"/>
  <c r="A401" i="12"/>
  <c r="Q401" i="12"/>
  <c r="P400" i="12"/>
  <c r="M400" i="12"/>
  <c r="L400" i="12"/>
  <c r="K400" i="12"/>
  <c r="J400" i="12"/>
  <c r="I400" i="12"/>
  <c r="R400" i="12"/>
  <c r="H400" i="12"/>
  <c r="G400" i="12"/>
  <c r="F400" i="12"/>
  <c r="E400" i="12"/>
  <c r="D400" i="12"/>
  <c r="C400" i="12"/>
  <c r="B400" i="12"/>
  <c r="A400" i="12"/>
  <c r="Q400" i="12"/>
  <c r="P399" i="12"/>
  <c r="M399" i="12"/>
  <c r="L399" i="12"/>
  <c r="K399" i="12"/>
  <c r="J399" i="12"/>
  <c r="I399" i="12"/>
  <c r="R399" i="12"/>
  <c r="H399" i="12"/>
  <c r="G399" i="12"/>
  <c r="F399" i="12"/>
  <c r="E399" i="12"/>
  <c r="D399" i="12"/>
  <c r="C399" i="12"/>
  <c r="B399" i="12"/>
  <c r="A399" i="12"/>
  <c r="Q399" i="12"/>
  <c r="P398" i="12"/>
  <c r="M398" i="12"/>
  <c r="L398" i="12"/>
  <c r="K398" i="12"/>
  <c r="J398" i="12"/>
  <c r="I398" i="12"/>
  <c r="R398" i="12"/>
  <c r="H398" i="12"/>
  <c r="G398" i="12"/>
  <c r="F398" i="12"/>
  <c r="E398" i="12"/>
  <c r="D398" i="12"/>
  <c r="C398" i="12"/>
  <c r="B398" i="12"/>
  <c r="A398" i="12"/>
  <c r="Q398" i="12"/>
  <c r="P397" i="12"/>
  <c r="M397" i="12"/>
  <c r="L397" i="12"/>
  <c r="K397" i="12"/>
  <c r="J397" i="12"/>
  <c r="I397" i="12"/>
  <c r="R397" i="12"/>
  <c r="H397" i="12"/>
  <c r="G397" i="12"/>
  <c r="F397" i="12"/>
  <c r="E397" i="12"/>
  <c r="D397" i="12"/>
  <c r="C397" i="12"/>
  <c r="B397" i="12"/>
  <c r="A397" i="12"/>
  <c r="Q397" i="12"/>
  <c r="P396" i="12"/>
  <c r="M396" i="12"/>
  <c r="L396" i="12"/>
  <c r="K396" i="12"/>
  <c r="J396" i="12"/>
  <c r="I396" i="12"/>
  <c r="R396" i="12"/>
  <c r="H396" i="12"/>
  <c r="G396" i="12"/>
  <c r="F396" i="12"/>
  <c r="E396" i="12"/>
  <c r="D396" i="12"/>
  <c r="C396" i="12"/>
  <c r="B396" i="12"/>
  <c r="A396" i="12"/>
  <c r="Q396" i="12"/>
  <c r="P395" i="12"/>
  <c r="M395" i="12"/>
  <c r="L395" i="12"/>
  <c r="K395" i="12"/>
  <c r="J395" i="12"/>
  <c r="I395" i="12"/>
  <c r="R395" i="12"/>
  <c r="H395" i="12"/>
  <c r="G395" i="12"/>
  <c r="F395" i="12"/>
  <c r="E395" i="12"/>
  <c r="D395" i="12"/>
  <c r="C395" i="12"/>
  <c r="B395" i="12"/>
  <c r="A395" i="12"/>
  <c r="Q395" i="12"/>
  <c r="P394" i="12"/>
  <c r="M394" i="12"/>
  <c r="L394" i="12"/>
  <c r="K394" i="12"/>
  <c r="J394" i="12"/>
  <c r="I394" i="12"/>
  <c r="R394" i="12"/>
  <c r="H394" i="12"/>
  <c r="G394" i="12"/>
  <c r="F394" i="12"/>
  <c r="E394" i="12"/>
  <c r="D394" i="12"/>
  <c r="C394" i="12"/>
  <c r="B394" i="12"/>
  <c r="A394" i="12"/>
  <c r="Q394" i="12"/>
  <c r="P393" i="12"/>
  <c r="M393" i="12"/>
  <c r="L393" i="12"/>
  <c r="K393" i="12"/>
  <c r="J393" i="12"/>
  <c r="I393" i="12"/>
  <c r="R393" i="12"/>
  <c r="H393" i="12"/>
  <c r="G393" i="12"/>
  <c r="F393" i="12"/>
  <c r="E393" i="12"/>
  <c r="D393" i="12"/>
  <c r="C393" i="12"/>
  <c r="B393" i="12"/>
  <c r="A393" i="12"/>
  <c r="Q393" i="12"/>
  <c r="P392" i="12"/>
  <c r="M392" i="12"/>
  <c r="L392" i="12"/>
  <c r="K392" i="12"/>
  <c r="J392" i="12"/>
  <c r="I392" i="12"/>
  <c r="R392" i="12"/>
  <c r="H392" i="12"/>
  <c r="G392" i="12"/>
  <c r="F392" i="12"/>
  <c r="E392" i="12"/>
  <c r="D392" i="12"/>
  <c r="C392" i="12"/>
  <c r="B392" i="12"/>
  <c r="A392" i="12"/>
  <c r="Q392" i="12"/>
  <c r="P391" i="12"/>
  <c r="M391" i="12"/>
  <c r="L391" i="12"/>
  <c r="K391" i="12"/>
  <c r="J391" i="12"/>
  <c r="I391" i="12"/>
  <c r="R391" i="12"/>
  <c r="H391" i="12"/>
  <c r="G391" i="12"/>
  <c r="F391" i="12"/>
  <c r="E391" i="12"/>
  <c r="D391" i="12"/>
  <c r="C391" i="12"/>
  <c r="B391" i="12"/>
  <c r="A391" i="12"/>
  <c r="Q391" i="12"/>
  <c r="P390" i="12"/>
  <c r="M390" i="12"/>
  <c r="L390" i="12"/>
  <c r="K390" i="12"/>
  <c r="J390" i="12"/>
  <c r="I390" i="12"/>
  <c r="R390" i="12"/>
  <c r="H390" i="12"/>
  <c r="G390" i="12"/>
  <c r="F390" i="12"/>
  <c r="E390" i="12"/>
  <c r="D390" i="12"/>
  <c r="C390" i="12"/>
  <c r="B390" i="12"/>
  <c r="A390" i="12"/>
  <c r="Q390" i="12"/>
  <c r="P389" i="12"/>
  <c r="M389" i="12"/>
  <c r="L389" i="12"/>
  <c r="K389" i="12"/>
  <c r="J389" i="12"/>
  <c r="I389" i="12"/>
  <c r="R389" i="12"/>
  <c r="H389" i="12"/>
  <c r="G389" i="12"/>
  <c r="F389" i="12"/>
  <c r="E389" i="12"/>
  <c r="D389" i="12"/>
  <c r="C389" i="12"/>
  <c r="B389" i="12"/>
  <c r="A389" i="12"/>
  <c r="Q389" i="12"/>
  <c r="P388" i="12"/>
  <c r="M388" i="12"/>
  <c r="L388" i="12"/>
  <c r="K388" i="12"/>
  <c r="J388" i="12"/>
  <c r="I388" i="12"/>
  <c r="R388" i="12"/>
  <c r="H388" i="12"/>
  <c r="G388" i="12"/>
  <c r="F388" i="12"/>
  <c r="E388" i="12"/>
  <c r="D388" i="12"/>
  <c r="C388" i="12"/>
  <c r="B388" i="12"/>
  <c r="A388" i="12"/>
  <c r="Q388" i="12"/>
  <c r="P387" i="12"/>
  <c r="M387" i="12"/>
  <c r="L387" i="12"/>
  <c r="K387" i="12"/>
  <c r="J387" i="12"/>
  <c r="I387" i="12"/>
  <c r="R387" i="12"/>
  <c r="H387" i="12"/>
  <c r="G387" i="12"/>
  <c r="F387" i="12"/>
  <c r="E387" i="12"/>
  <c r="D387" i="12"/>
  <c r="C387" i="12"/>
  <c r="B387" i="12"/>
  <c r="A387" i="12"/>
  <c r="Q387" i="12"/>
  <c r="P386" i="12"/>
  <c r="M386" i="12"/>
  <c r="L386" i="12"/>
  <c r="K386" i="12"/>
  <c r="J386" i="12"/>
  <c r="I386" i="12"/>
  <c r="R386" i="12"/>
  <c r="H386" i="12"/>
  <c r="G386" i="12"/>
  <c r="F386" i="12"/>
  <c r="E386" i="12"/>
  <c r="D386" i="12"/>
  <c r="C386" i="12"/>
  <c r="B386" i="12"/>
  <c r="A386" i="12"/>
  <c r="Q386" i="12"/>
  <c r="P385" i="12"/>
  <c r="M385" i="12"/>
  <c r="L385" i="12"/>
  <c r="K385" i="12"/>
  <c r="J385" i="12"/>
  <c r="I385" i="12"/>
  <c r="R385" i="12"/>
  <c r="H385" i="12"/>
  <c r="G385" i="12"/>
  <c r="F385" i="12"/>
  <c r="E385" i="12"/>
  <c r="D385" i="12"/>
  <c r="C385" i="12"/>
  <c r="B385" i="12"/>
  <c r="A385" i="12"/>
  <c r="Q385" i="12"/>
  <c r="P384" i="12"/>
  <c r="M384" i="12"/>
  <c r="L384" i="12"/>
  <c r="K384" i="12"/>
  <c r="J384" i="12"/>
  <c r="I384" i="12"/>
  <c r="R384" i="12"/>
  <c r="H384" i="12"/>
  <c r="G384" i="12"/>
  <c r="F384" i="12"/>
  <c r="E384" i="12"/>
  <c r="D384" i="12"/>
  <c r="C384" i="12"/>
  <c r="B384" i="12"/>
  <c r="A384" i="12"/>
  <c r="Q384" i="12"/>
  <c r="P383" i="12"/>
  <c r="M383" i="12"/>
  <c r="L383" i="12"/>
  <c r="K383" i="12"/>
  <c r="J383" i="12"/>
  <c r="I383" i="12"/>
  <c r="R383" i="12"/>
  <c r="H383" i="12"/>
  <c r="G383" i="12"/>
  <c r="F383" i="12"/>
  <c r="E383" i="12"/>
  <c r="D383" i="12"/>
  <c r="C383" i="12"/>
  <c r="B383" i="12"/>
  <c r="A383" i="12"/>
  <c r="Q383" i="12"/>
  <c r="P382" i="12"/>
  <c r="M382" i="12"/>
  <c r="L382" i="12"/>
  <c r="K382" i="12"/>
  <c r="J382" i="12"/>
  <c r="I382" i="12"/>
  <c r="R382" i="12"/>
  <c r="H382" i="12"/>
  <c r="G382" i="12"/>
  <c r="F382" i="12"/>
  <c r="E382" i="12"/>
  <c r="D382" i="12"/>
  <c r="C382" i="12"/>
  <c r="B382" i="12"/>
  <c r="A382" i="12"/>
  <c r="Q382" i="12"/>
  <c r="P381" i="12"/>
  <c r="M381" i="12"/>
  <c r="L381" i="12"/>
  <c r="K381" i="12"/>
  <c r="J381" i="12"/>
  <c r="I381" i="12"/>
  <c r="R381" i="12"/>
  <c r="H381" i="12"/>
  <c r="G381" i="12"/>
  <c r="F381" i="12"/>
  <c r="E381" i="12"/>
  <c r="D381" i="12"/>
  <c r="C381" i="12"/>
  <c r="B381" i="12"/>
  <c r="A381" i="12"/>
  <c r="Q381" i="12"/>
  <c r="P380" i="12"/>
  <c r="M380" i="12"/>
  <c r="L380" i="12"/>
  <c r="K380" i="12"/>
  <c r="J380" i="12"/>
  <c r="I380" i="12"/>
  <c r="R380" i="12"/>
  <c r="H380" i="12"/>
  <c r="G380" i="12"/>
  <c r="F380" i="12"/>
  <c r="E380" i="12"/>
  <c r="D380" i="12"/>
  <c r="C380" i="12"/>
  <c r="B380" i="12"/>
  <c r="A380" i="12"/>
  <c r="Q380" i="12"/>
  <c r="P379" i="12"/>
  <c r="M379" i="12"/>
  <c r="L379" i="12"/>
  <c r="K379" i="12"/>
  <c r="J379" i="12"/>
  <c r="I379" i="12"/>
  <c r="R379" i="12"/>
  <c r="H379" i="12"/>
  <c r="G379" i="12"/>
  <c r="F379" i="12"/>
  <c r="E379" i="12"/>
  <c r="D379" i="12"/>
  <c r="C379" i="12"/>
  <c r="B379" i="12"/>
  <c r="A379" i="12"/>
  <c r="Q379" i="12"/>
  <c r="P378" i="12"/>
  <c r="M378" i="12"/>
  <c r="L378" i="12"/>
  <c r="K378" i="12"/>
  <c r="J378" i="12"/>
  <c r="I378" i="12"/>
  <c r="R378" i="12"/>
  <c r="H378" i="12"/>
  <c r="G378" i="12"/>
  <c r="F378" i="12"/>
  <c r="E378" i="12"/>
  <c r="D378" i="12"/>
  <c r="C378" i="12"/>
  <c r="B378" i="12"/>
  <c r="A378" i="12"/>
  <c r="Q378" i="12"/>
  <c r="P377" i="12"/>
  <c r="M377" i="12"/>
  <c r="L377" i="12"/>
  <c r="K377" i="12"/>
  <c r="J377" i="12"/>
  <c r="I377" i="12"/>
  <c r="R377" i="12"/>
  <c r="H377" i="12"/>
  <c r="G377" i="12"/>
  <c r="F377" i="12"/>
  <c r="E377" i="12"/>
  <c r="D377" i="12"/>
  <c r="C377" i="12"/>
  <c r="B377" i="12"/>
  <c r="A377" i="12"/>
  <c r="Q377" i="12"/>
  <c r="P376" i="12"/>
  <c r="M376" i="12"/>
  <c r="L376" i="12"/>
  <c r="K376" i="12"/>
  <c r="J376" i="12"/>
  <c r="I376" i="12"/>
  <c r="R376" i="12"/>
  <c r="H376" i="12"/>
  <c r="G376" i="12"/>
  <c r="F376" i="12"/>
  <c r="E376" i="12"/>
  <c r="D376" i="12"/>
  <c r="C376" i="12"/>
  <c r="B376" i="12"/>
  <c r="A376" i="12"/>
  <c r="Q376" i="12"/>
  <c r="P375" i="12"/>
  <c r="M375" i="12"/>
  <c r="L375" i="12"/>
  <c r="K375" i="12"/>
  <c r="J375" i="12"/>
  <c r="I375" i="12"/>
  <c r="R375" i="12"/>
  <c r="H375" i="12"/>
  <c r="G375" i="12"/>
  <c r="F375" i="12"/>
  <c r="E375" i="12"/>
  <c r="D375" i="12"/>
  <c r="C375" i="12"/>
  <c r="B375" i="12"/>
  <c r="A375" i="12"/>
  <c r="Q375" i="12"/>
  <c r="P374" i="12"/>
  <c r="M374" i="12"/>
  <c r="L374" i="12"/>
  <c r="K374" i="12"/>
  <c r="J374" i="12"/>
  <c r="I374" i="12"/>
  <c r="R374" i="12"/>
  <c r="H374" i="12"/>
  <c r="G374" i="12"/>
  <c r="F374" i="12"/>
  <c r="E374" i="12"/>
  <c r="D374" i="12"/>
  <c r="C374" i="12"/>
  <c r="B374" i="12"/>
  <c r="A374" i="12"/>
  <c r="Q374" i="12"/>
  <c r="P373" i="12"/>
  <c r="M373" i="12"/>
  <c r="L373" i="12"/>
  <c r="K373" i="12"/>
  <c r="J373" i="12"/>
  <c r="I373" i="12"/>
  <c r="R373" i="12"/>
  <c r="H373" i="12"/>
  <c r="G373" i="12"/>
  <c r="F373" i="12"/>
  <c r="E373" i="12"/>
  <c r="D373" i="12"/>
  <c r="C373" i="12"/>
  <c r="B373" i="12"/>
  <c r="A373" i="12"/>
  <c r="Q373" i="12"/>
  <c r="P372" i="12"/>
  <c r="M372" i="12"/>
  <c r="L372" i="12"/>
  <c r="K372" i="12"/>
  <c r="J372" i="12"/>
  <c r="I372" i="12"/>
  <c r="R372" i="12"/>
  <c r="H372" i="12"/>
  <c r="G372" i="12"/>
  <c r="F372" i="12"/>
  <c r="E372" i="12"/>
  <c r="D372" i="12"/>
  <c r="C372" i="12"/>
  <c r="B372" i="12"/>
  <c r="A372" i="12"/>
  <c r="Q372" i="12"/>
  <c r="P371" i="12"/>
  <c r="M371" i="12"/>
  <c r="L371" i="12"/>
  <c r="K371" i="12"/>
  <c r="J371" i="12"/>
  <c r="I371" i="12"/>
  <c r="R371" i="12"/>
  <c r="H371" i="12"/>
  <c r="G371" i="12"/>
  <c r="F371" i="12"/>
  <c r="E371" i="12"/>
  <c r="D371" i="12"/>
  <c r="C371" i="12"/>
  <c r="B371" i="12"/>
  <c r="A371" i="12"/>
  <c r="Q371" i="12"/>
  <c r="P370" i="12"/>
  <c r="M370" i="12"/>
  <c r="L370" i="12"/>
  <c r="K370" i="12"/>
  <c r="J370" i="12"/>
  <c r="I370" i="12"/>
  <c r="R370" i="12"/>
  <c r="H370" i="12"/>
  <c r="G370" i="12"/>
  <c r="F370" i="12"/>
  <c r="E370" i="12"/>
  <c r="D370" i="12"/>
  <c r="C370" i="12"/>
  <c r="B370" i="12"/>
  <c r="A370" i="12"/>
  <c r="Q370" i="12"/>
  <c r="P369" i="12"/>
  <c r="M369" i="12"/>
  <c r="L369" i="12"/>
  <c r="K369" i="12"/>
  <c r="J369" i="12"/>
  <c r="I369" i="12"/>
  <c r="R369" i="12"/>
  <c r="H369" i="12"/>
  <c r="G369" i="12"/>
  <c r="F369" i="12"/>
  <c r="E369" i="12"/>
  <c r="D369" i="12"/>
  <c r="C369" i="12"/>
  <c r="B369" i="12"/>
  <c r="A369" i="12"/>
  <c r="Q369" i="12"/>
  <c r="P368" i="12"/>
  <c r="M368" i="12"/>
  <c r="L368" i="12"/>
  <c r="K368" i="12"/>
  <c r="J368" i="12"/>
  <c r="I368" i="12"/>
  <c r="R368" i="12"/>
  <c r="H368" i="12"/>
  <c r="G368" i="12"/>
  <c r="F368" i="12"/>
  <c r="E368" i="12"/>
  <c r="D368" i="12"/>
  <c r="C368" i="12"/>
  <c r="B368" i="12"/>
  <c r="A368" i="12"/>
  <c r="Q368" i="12"/>
  <c r="P367" i="12"/>
  <c r="M367" i="12"/>
  <c r="L367" i="12"/>
  <c r="K367" i="12"/>
  <c r="J367" i="12"/>
  <c r="I367" i="12"/>
  <c r="R367" i="12"/>
  <c r="H367" i="12"/>
  <c r="G367" i="12"/>
  <c r="F367" i="12"/>
  <c r="E367" i="12"/>
  <c r="D367" i="12"/>
  <c r="C367" i="12"/>
  <c r="B367" i="12"/>
  <c r="A367" i="12"/>
  <c r="Q367" i="12"/>
  <c r="P366" i="12"/>
  <c r="M366" i="12"/>
  <c r="L366" i="12"/>
  <c r="K366" i="12"/>
  <c r="J366" i="12"/>
  <c r="I366" i="12"/>
  <c r="R366" i="12"/>
  <c r="H366" i="12"/>
  <c r="G366" i="12"/>
  <c r="F366" i="12"/>
  <c r="E366" i="12"/>
  <c r="D366" i="12"/>
  <c r="C366" i="12"/>
  <c r="B366" i="12"/>
  <c r="A366" i="12"/>
  <c r="Q366" i="12"/>
  <c r="P365" i="12"/>
  <c r="M365" i="12"/>
  <c r="L365" i="12"/>
  <c r="K365" i="12"/>
  <c r="J365" i="12"/>
  <c r="I365" i="12"/>
  <c r="R365" i="12"/>
  <c r="H365" i="12"/>
  <c r="G365" i="12"/>
  <c r="F365" i="12"/>
  <c r="E365" i="12"/>
  <c r="D365" i="12"/>
  <c r="C365" i="12"/>
  <c r="B365" i="12"/>
  <c r="A365" i="12"/>
  <c r="Q365" i="12"/>
  <c r="P364" i="12"/>
  <c r="M364" i="12"/>
  <c r="L364" i="12"/>
  <c r="K364" i="12"/>
  <c r="J364" i="12"/>
  <c r="I364" i="12"/>
  <c r="R364" i="12"/>
  <c r="H364" i="12"/>
  <c r="G364" i="12"/>
  <c r="F364" i="12"/>
  <c r="E364" i="12"/>
  <c r="D364" i="12"/>
  <c r="C364" i="12"/>
  <c r="B364" i="12"/>
  <c r="A364" i="12"/>
  <c r="Q364" i="12"/>
  <c r="P363" i="12"/>
  <c r="M363" i="12"/>
  <c r="L363" i="12"/>
  <c r="K363" i="12"/>
  <c r="J363" i="12"/>
  <c r="I363" i="12"/>
  <c r="R363" i="12"/>
  <c r="H363" i="12"/>
  <c r="G363" i="12"/>
  <c r="F363" i="12"/>
  <c r="E363" i="12"/>
  <c r="D363" i="12"/>
  <c r="C363" i="12"/>
  <c r="B363" i="12"/>
  <c r="A363" i="12"/>
  <c r="Q363" i="12"/>
  <c r="P362" i="12"/>
  <c r="M362" i="12"/>
  <c r="L362" i="12"/>
  <c r="K362" i="12"/>
  <c r="J362" i="12"/>
  <c r="I362" i="12"/>
  <c r="R362" i="12"/>
  <c r="H362" i="12"/>
  <c r="G362" i="12"/>
  <c r="F362" i="12"/>
  <c r="E362" i="12"/>
  <c r="D362" i="12"/>
  <c r="C362" i="12"/>
  <c r="B362" i="12"/>
  <c r="A362" i="12"/>
  <c r="Q362" i="12"/>
  <c r="P361" i="12"/>
  <c r="M361" i="12"/>
  <c r="L361" i="12"/>
  <c r="K361" i="12"/>
  <c r="J361" i="12"/>
  <c r="I361" i="12"/>
  <c r="R361" i="12"/>
  <c r="H361" i="12"/>
  <c r="G361" i="12"/>
  <c r="F361" i="12"/>
  <c r="E361" i="12"/>
  <c r="D361" i="12"/>
  <c r="C361" i="12"/>
  <c r="B361" i="12"/>
  <c r="A361" i="12"/>
  <c r="Q361" i="12"/>
  <c r="P360" i="12"/>
  <c r="M360" i="12"/>
  <c r="L360" i="12"/>
  <c r="K360" i="12"/>
  <c r="J360" i="12"/>
  <c r="I360" i="12"/>
  <c r="R360" i="12"/>
  <c r="H360" i="12"/>
  <c r="G360" i="12"/>
  <c r="F360" i="12"/>
  <c r="E360" i="12"/>
  <c r="D360" i="12"/>
  <c r="C360" i="12"/>
  <c r="B360" i="12"/>
  <c r="A360" i="12"/>
  <c r="Q360" i="12"/>
  <c r="P359" i="12"/>
  <c r="M359" i="12"/>
  <c r="L359" i="12"/>
  <c r="K359" i="12"/>
  <c r="J359" i="12"/>
  <c r="I359" i="12"/>
  <c r="R359" i="12"/>
  <c r="H359" i="12"/>
  <c r="G359" i="12"/>
  <c r="F359" i="12"/>
  <c r="E359" i="12"/>
  <c r="D359" i="12"/>
  <c r="C359" i="12"/>
  <c r="B359" i="12"/>
  <c r="A359" i="12"/>
  <c r="Q359" i="12"/>
  <c r="P358" i="12"/>
  <c r="M358" i="12"/>
  <c r="L358" i="12"/>
  <c r="K358" i="12"/>
  <c r="J358" i="12"/>
  <c r="I358" i="12"/>
  <c r="R358" i="12"/>
  <c r="H358" i="12"/>
  <c r="G358" i="12"/>
  <c r="F358" i="12"/>
  <c r="E358" i="12"/>
  <c r="D358" i="12"/>
  <c r="C358" i="12"/>
  <c r="B358" i="12"/>
  <c r="A358" i="12"/>
  <c r="Q358" i="12"/>
  <c r="P357" i="12"/>
  <c r="M357" i="12"/>
  <c r="L357" i="12"/>
  <c r="K357" i="12"/>
  <c r="J357" i="12"/>
  <c r="I357" i="12"/>
  <c r="R357" i="12"/>
  <c r="H357" i="12"/>
  <c r="G357" i="12"/>
  <c r="F357" i="12"/>
  <c r="E357" i="12"/>
  <c r="D357" i="12"/>
  <c r="C357" i="12"/>
  <c r="B357" i="12"/>
  <c r="A357" i="12"/>
  <c r="Q357" i="12"/>
  <c r="P356" i="12"/>
  <c r="M356" i="12"/>
  <c r="L356" i="12"/>
  <c r="K356" i="12"/>
  <c r="J356" i="12"/>
  <c r="I356" i="12"/>
  <c r="R356" i="12"/>
  <c r="H356" i="12"/>
  <c r="G356" i="12"/>
  <c r="F356" i="12"/>
  <c r="E356" i="12"/>
  <c r="D356" i="12"/>
  <c r="C356" i="12"/>
  <c r="B356" i="12"/>
  <c r="A356" i="12"/>
  <c r="Q356" i="12"/>
  <c r="P355" i="12"/>
  <c r="M355" i="12"/>
  <c r="L355" i="12"/>
  <c r="K355" i="12"/>
  <c r="J355" i="12"/>
  <c r="I355" i="12"/>
  <c r="R355" i="12"/>
  <c r="H355" i="12"/>
  <c r="G355" i="12"/>
  <c r="F355" i="12"/>
  <c r="E355" i="12"/>
  <c r="D355" i="12"/>
  <c r="C355" i="12"/>
  <c r="B355" i="12"/>
  <c r="A355" i="12"/>
  <c r="Q355" i="12"/>
  <c r="P354" i="12"/>
  <c r="M354" i="12"/>
  <c r="L354" i="12"/>
  <c r="K354" i="12"/>
  <c r="J354" i="12"/>
  <c r="I354" i="12"/>
  <c r="R354" i="12"/>
  <c r="H354" i="12"/>
  <c r="G354" i="12"/>
  <c r="F354" i="12"/>
  <c r="E354" i="12"/>
  <c r="D354" i="12"/>
  <c r="C354" i="12"/>
  <c r="B354" i="12"/>
  <c r="A354" i="12"/>
  <c r="Q354" i="12"/>
  <c r="P353" i="12"/>
  <c r="M353" i="12"/>
  <c r="L353" i="12"/>
  <c r="K353" i="12"/>
  <c r="J353" i="12"/>
  <c r="I353" i="12"/>
  <c r="R353" i="12"/>
  <c r="H353" i="12"/>
  <c r="G353" i="12"/>
  <c r="F353" i="12"/>
  <c r="E353" i="12"/>
  <c r="D353" i="12"/>
  <c r="C353" i="12"/>
  <c r="B353" i="12"/>
  <c r="A353" i="12"/>
  <c r="Q353" i="12"/>
  <c r="P352" i="12"/>
  <c r="M352" i="12"/>
  <c r="L352" i="12"/>
  <c r="K352" i="12"/>
  <c r="J352" i="12"/>
  <c r="I352" i="12"/>
  <c r="R352" i="12"/>
  <c r="H352" i="12"/>
  <c r="G352" i="12"/>
  <c r="F352" i="12"/>
  <c r="E352" i="12"/>
  <c r="D352" i="12"/>
  <c r="C352" i="12"/>
  <c r="B352" i="12"/>
  <c r="A352" i="12"/>
  <c r="Q352" i="12"/>
  <c r="P351" i="12"/>
  <c r="M351" i="12"/>
  <c r="L351" i="12"/>
  <c r="K351" i="12"/>
  <c r="J351" i="12"/>
  <c r="I351" i="12"/>
  <c r="R351" i="12"/>
  <c r="H351" i="12"/>
  <c r="G351" i="12"/>
  <c r="F351" i="12"/>
  <c r="E351" i="12"/>
  <c r="D351" i="12"/>
  <c r="C351" i="12"/>
  <c r="B351" i="12"/>
  <c r="A351" i="12"/>
  <c r="Q351" i="12"/>
  <c r="P350" i="12"/>
  <c r="M350" i="12"/>
  <c r="L350" i="12"/>
  <c r="K350" i="12"/>
  <c r="J350" i="12"/>
  <c r="I350" i="12"/>
  <c r="R350" i="12"/>
  <c r="H350" i="12"/>
  <c r="G350" i="12"/>
  <c r="F350" i="12"/>
  <c r="E350" i="12"/>
  <c r="D350" i="12"/>
  <c r="C350" i="12"/>
  <c r="B350" i="12"/>
  <c r="A350" i="12"/>
  <c r="Q350" i="12"/>
  <c r="P349" i="12"/>
  <c r="M349" i="12"/>
  <c r="L349" i="12"/>
  <c r="K349" i="12"/>
  <c r="J349" i="12"/>
  <c r="I349" i="12"/>
  <c r="R349" i="12"/>
  <c r="H349" i="12"/>
  <c r="G349" i="12"/>
  <c r="F349" i="12"/>
  <c r="E349" i="12"/>
  <c r="D349" i="12"/>
  <c r="C349" i="12"/>
  <c r="B349" i="12"/>
  <c r="A349" i="12"/>
  <c r="Q349" i="12"/>
  <c r="P348" i="12"/>
  <c r="M348" i="12"/>
  <c r="L348" i="12"/>
  <c r="K348" i="12"/>
  <c r="J348" i="12"/>
  <c r="I348" i="12"/>
  <c r="R348" i="12"/>
  <c r="H348" i="12"/>
  <c r="G348" i="12"/>
  <c r="F348" i="12"/>
  <c r="E348" i="12"/>
  <c r="D348" i="12"/>
  <c r="C348" i="12"/>
  <c r="B348" i="12"/>
  <c r="A348" i="12"/>
  <c r="Q348" i="12"/>
  <c r="P347" i="12"/>
  <c r="M347" i="12"/>
  <c r="L347" i="12"/>
  <c r="K347" i="12"/>
  <c r="J347" i="12"/>
  <c r="I347" i="12"/>
  <c r="R347" i="12"/>
  <c r="H347" i="12"/>
  <c r="G347" i="12"/>
  <c r="F347" i="12"/>
  <c r="E347" i="12"/>
  <c r="D347" i="12"/>
  <c r="C347" i="12"/>
  <c r="B347" i="12"/>
  <c r="A347" i="12"/>
  <c r="Q347" i="12"/>
  <c r="P346" i="12"/>
  <c r="M346" i="12"/>
  <c r="L346" i="12"/>
  <c r="K346" i="12"/>
  <c r="J346" i="12"/>
  <c r="I346" i="12"/>
  <c r="R346" i="12"/>
  <c r="H346" i="12"/>
  <c r="G346" i="12"/>
  <c r="F346" i="12"/>
  <c r="E346" i="12"/>
  <c r="D346" i="12"/>
  <c r="C346" i="12"/>
  <c r="B346" i="12"/>
  <c r="A346" i="12"/>
  <c r="Q346" i="12"/>
  <c r="P345" i="12"/>
  <c r="M345" i="12"/>
  <c r="L345" i="12"/>
  <c r="K345" i="12"/>
  <c r="J345" i="12"/>
  <c r="I345" i="12"/>
  <c r="R345" i="12"/>
  <c r="H345" i="12"/>
  <c r="G345" i="12"/>
  <c r="F345" i="12"/>
  <c r="E345" i="12"/>
  <c r="D345" i="12"/>
  <c r="C345" i="12"/>
  <c r="B345" i="12"/>
  <c r="A345" i="12"/>
  <c r="Q345" i="12"/>
  <c r="P344" i="12"/>
  <c r="M344" i="12"/>
  <c r="L344" i="12"/>
  <c r="K344" i="12"/>
  <c r="J344" i="12"/>
  <c r="I344" i="12"/>
  <c r="R344" i="12"/>
  <c r="H344" i="12"/>
  <c r="G344" i="12"/>
  <c r="F344" i="12"/>
  <c r="E344" i="12"/>
  <c r="D344" i="12"/>
  <c r="C344" i="12"/>
  <c r="B344" i="12"/>
  <c r="A344" i="12"/>
  <c r="Q344" i="12"/>
  <c r="P343" i="12"/>
  <c r="M343" i="12"/>
  <c r="L343" i="12"/>
  <c r="K343" i="12"/>
  <c r="J343" i="12"/>
  <c r="I343" i="12"/>
  <c r="R343" i="12"/>
  <c r="H343" i="12"/>
  <c r="G343" i="12"/>
  <c r="F343" i="12"/>
  <c r="E343" i="12"/>
  <c r="D343" i="12"/>
  <c r="C343" i="12"/>
  <c r="B343" i="12"/>
  <c r="A343" i="12"/>
  <c r="Q343" i="12"/>
  <c r="P342" i="12"/>
  <c r="M342" i="12"/>
  <c r="L342" i="12"/>
  <c r="K342" i="12"/>
  <c r="J342" i="12"/>
  <c r="I342" i="12"/>
  <c r="R342" i="12"/>
  <c r="H342" i="12"/>
  <c r="G342" i="12"/>
  <c r="F342" i="12"/>
  <c r="E342" i="12"/>
  <c r="D342" i="12"/>
  <c r="C342" i="12"/>
  <c r="B342" i="12"/>
  <c r="A342" i="12"/>
  <c r="Q342" i="12"/>
  <c r="P341" i="12"/>
  <c r="M341" i="12"/>
  <c r="L341" i="12"/>
  <c r="K341" i="12"/>
  <c r="J341" i="12"/>
  <c r="I341" i="12"/>
  <c r="R341" i="12"/>
  <c r="H341" i="12"/>
  <c r="G341" i="12"/>
  <c r="F341" i="12"/>
  <c r="E341" i="12"/>
  <c r="D341" i="12"/>
  <c r="C341" i="12"/>
  <c r="B341" i="12"/>
  <c r="A341" i="12"/>
  <c r="Q341" i="12"/>
  <c r="P340" i="12"/>
  <c r="M340" i="12"/>
  <c r="L340" i="12"/>
  <c r="K340" i="12"/>
  <c r="J340" i="12"/>
  <c r="I340" i="12"/>
  <c r="R340" i="12"/>
  <c r="H340" i="12"/>
  <c r="G340" i="12"/>
  <c r="F340" i="12"/>
  <c r="E340" i="12"/>
  <c r="D340" i="12"/>
  <c r="C340" i="12"/>
  <c r="B340" i="12"/>
  <c r="A340" i="12"/>
  <c r="Q340" i="12"/>
  <c r="P339" i="12"/>
  <c r="M339" i="12"/>
  <c r="L339" i="12"/>
  <c r="K339" i="12"/>
  <c r="J339" i="12"/>
  <c r="I339" i="12"/>
  <c r="R339" i="12"/>
  <c r="H339" i="12"/>
  <c r="G339" i="12"/>
  <c r="F339" i="12"/>
  <c r="E339" i="12"/>
  <c r="D339" i="12"/>
  <c r="C339" i="12"/>
  <c r="B339" i="12"/>
  <c r="A339" i="12"/>
  <c r="Q339" i="12"/>
  <c r="P338" i="12"/>
  <c r="M338" i="12"/>
  <c r="L338" i="12"/>
  <c r="K338" i="12"/>
  <c r="J338" i="12"/>
  <c r="I338" i="12"/>
  <c r="R338" i="12"/>
  <c r="H338" i="12"/>
  <c r="G338" i="12"/>
  <c r="F338" i="12"/>
  <c r="E338" i="12"/>
  <c r="D338" i="12"/>
  <c r="C338" i="12"/>
  <c r="B338" i="12"/>
  <c r="A338" i="12"/>
  <c r="Q338" i="12"/>
  <c r="P337" i="12"/>
  <c r="M337" i="12"/>
  <c r="L337" i="12"/>
  <c r="K337" i="12"/>
  <c r="J337" i="12"/>
  <c r="I337" i="12"/>
  <c r="R337" i="12"/>
  <c r="H337" i="12"/>
  <c r="G337" i="12"/>
  <c r="F337" i="12"/>
  <c r="E337" i="12"/>
  <c r="D337" i="12"/>
  <c r="C337" i="12"/>
  <c r="B337" i="12"/>
  <c r="A337" i="12"/>
  <c r="Q337" i="12"/>
  <c r="P336" i="12"/>
  <c r="M336" i="12"/>
  <c r="L336" i="12"/>
  <c r="K336" i="12"/>
  <c r="J336" i="12"/>
  <c r="I336" i="12"/>
  <c r="R336" i="12"/>
  <c r="H336" i="12"/>
  <c r="G336" i="12"/>
  <c r="F336" i="12"/>
  <c r="E336" i="12"/>
  <c r="D336" i="12"/>
  <c r="C336" i="12"/>
  <c r="B336" i="12"/>
  <c r="A336" i="12"/>
  <c r="Q336" i="12"/>
  <c r="P335" i="12"/>
  <c r="M335" i="12"/>
  <c r="L335" i="12"/>
  <c r="K335" i="12"/>
  <c r="J335" i="12"/>
  <c r="I335" i="12"/>
  <c r="R335" i="12"/>
  <c r="H335" i="12"/>
  <c r="G335" i="12"/>
  <c r="F335" i="12"/>
  <c r="E335" i="12"/>
  <c r="D335" i="12"/>
  <c r="C335" i="12"/>
  <c r="B335" i="12"/>
  <c r="A335" i="12"/>
  <c r="Q335" i="12"/>
  <c r="P334" i="12"/>
  <c r="M334" i="12"/>
  <c r="L334" i="12"/>
  <c r="K334" i="12"/>
  <c r="J334" i="12"/>
  <c r="I334" i="12"/>
  <c r="R334" i="12"/>
  <c r="H334" i="12"/>
  <c r="G334" i="12"/>
  <c r="F334" i="12"/>
  <c r="E334" i="12"/>
  <c r="D334" i="12"/>
  <c r="C334" i="12"/>
  <c r="B334" i="12"/>
  <c r="A334" i="12"/>
  <c r="Q334" i="12"/>
  <c r="P333" i="12"/>
  <c r="M333" i="12"/>
  <c r="L333" i="12"/>
  <c r="K333" i="12"/>
  <c r="J333" i="12"/>
  <c r="I333" i="12"/>
  <c r="R333" i="12"/>
  <c r="H333" i="12"/>
  <c r="G333" i="12"/>
  <c r="F333" i="12"/>
  <c r="E333" i="12"/>
  <c r="D333" i="12"/>
  <c r="C333" i="12"/>
  <c r="B333" i="12"/>
  <c r="A333" i="12"/>
  <c r="Q333" i="12"/>
  <c r="P332" i="12"/>
  <c r="M332" i="12"/>
  <c r="L332" i="12"/>
  <c r="K332" i="12"/>
  <c r="J332" i="12"/>
  <c r="I332" i="12"/>
  <c r="R332" i="12"/>
  <c r="H332" i="12"/>
  <c r="G332" i="12"/>
  <c r="F332" i="12"/>
  <c r="E332" i="12"/>
  <c r="D332" i="12"/>
  <c r="C332" i="12"/>
  <c r="B332" i="12"/>
  <c r="A332" i="12"/>
  <c r="Q332" i="12"/>
  <c r="P331" i="12"/>
  <c r="M331" i="12"/>
  <c r="L331" i="12"/>
  <c r="K331" i="12"/>
  <c r="J331" i="12"/>
  <c r="I331" i="12"/>
  <c r="R331" i="12"/>
  <c r="H331" i="12"/>
  <c r="G331" i="12"/>
  <c r="F331" i="12"/>
  <c r="E331" i="12"/>
  <c r="D331" i="12"/>
  <c r="C331" i="12"/>
  <c r="B331" i="12"/>
  <c r="A331" i="12"/>
  <c r="Q331" i="12"/>
  <c r="P330" i="12"/>
  <c r="M330" i="12"/>
  <c r="L330" i="12"/>
  <c r="K330" i="12"/>
  <c r="J330" i="12"/>
  <c r="I330" i="12"/>
  <c r="R330" i="12"/>
  <c r="H330" i="12"/>
  <c r="G330" i="12"/>
  <c r="F330" i="12"/>
  <c r="E330" i="12"/>
  <c r="D330" i="12"/>
  <c r="C330" i="12"/>
  <c r="B330" i="12"/>
  <c r="A330" i="12"/>
  <c r="Q330" i="12"/>
  <c r="P329" i="12"/>
  <c r="M329" i="12"/>
  <c r="L329" i="12"/>
  <c r="K329" i="12"/>
  <c r="J329" i="12"/>
  <c r="I329" i="12"/>
  <c r="R329" i="12"/>
  <c r="H329" i="12"/>
  <c r="G329" i="12"/>
  <c r="F329" i="12"/>
  <c r="E329" i="12"/>
  <c r="D329" i="12"/>
  <c r="C329" i="12"/>
  <c r="B329" i="12"/>
  <c r="A329" i="12"/>
  <c r="Q329" i="12"/>
  <c r="P328" i="12"/>
  <c r="M328" i="12"/>
  <c r="L328" i="12"/>
  <c r="K328" i="12"/>
  <c r="J328" i="12"/>
  <c r="I328" i="12"/>
  <c r="R328" i="12"/>
  <c r="H328" i="12"/>
  <c r="G328" i="12"/>
  <c r="F328" i="12"/>
  <c r="E328" i="12"/>
  <c r="D328" i="12"/>
  <c r="C328" i="12"/>
  <c r="B328" i="12"/>
  <c r="A328" i="12"/>
  <c r="Q328" i="12"/>
  <c r="P327" i="12"/>
  <c r="M327" i="12"/>
  <c r="L327" i="12"/>
  <c r="K327" i="12"/>
  <c r="J327" i="12"/>
  <c r="I327" i="12"/>
  <c r="R327" i="12"/>
  <c r="H327" i="12"/>
  <c r="G327" i="12"/>
  <c r="F327" i="12"/>
  <c r="E327" i="12"/>
  <c r="D327" i="12"/>
  <c r="C327" i="12"/>
  <c r="B327" i="12"/>
  <c r="A327" i="12"/>
  <c r="Q327" i="12"/>
  <c r="P326" i="12"/>
  <c r="M326" i="12"/>
  <c r="L326" i="12"/>
  <c r="K326" i="12"/>
  <c r="J326" i="12"/>
  <c r="I326" i="12"/>
  <c r="R326" i="12"/>
  <c r="H326" i="12"/>
  <c r="G326" i="12"/>
  <c r="F326" i="12"/>
  <c r="E326" i="12"/>
  <c r="D326" i="12"/>
  <c r="C326" i="12"/>
  <c r="B326" i="12"/>
  <c r="A326" i="12"/>
  <c r="Q326" i="12"/>
  <c r="P325" i="12"/>
  <c r="M325" i="12"/>
  <c r="L325" i="12"/>
  <c r="K325" i="12"/>
  <c r="J325" i="12"/>
  <c r="I325" i="12"/>
  <c r="R325" i="12"/>
  <c r="H325" i="12"/>
  <c r="G325" i="12"/>
  <c r="F325" i="12"/>
  <c r="E325" i="12"/>
  <c r="D325" i="12"/>
  <c r="C325" i="12"/>
  <c r="B325" i="12"/>
  <c r="A325" i="12"/>
  <c r="Q325" i="12"/>
  <c r="P324" i="12"/>
  <c r="M324" i="12"/>
  <c r="L324" i="12"/>
  <c r="K324" i="12"/>
  <c r="J324" i="12"/>
  <c r="I324" i="12"/>
  <c r="R324" i="12"/>
  <c r="H324" i="12"/>
  <c r="G324" i="12"/>
  <c r="F324" i="12"/>
  <c r="E324" i="12"/>
  <c r="D324" i="12"/>
  <c r="C324" i="12"/>
  <c r="B324" i="12"/>
  <c r="A324" i="12"/>
  <c r="Q324" i="12"/>
  <c r="P323" i="12"/>
  <c r="M323" i="12"/>
  <c r="L323" i="12"/>
  <c r="K323" i="12"/>
  <c r="J323" i="12"/>
  <c r="I323" i="12"/>
  <c r="R323" i="12"/>
  <c r="H323" i="12"/>
  <c r="G323" i="12"/>
  <c r="F323" i="12"/>
  <c r="E323" i="12"/>
  <c r="D323" i="12"/>
  <c r="C323" i="12"/>
  <c r="B323" i="12"/>
  <c r="A323" i="12"/>
  <c r="Q323" i="12"/>
  <c r="P322" i="12"/>
  <c r="M322" i="12"/>
  <c r="L322" i="12"/>
  <c r="K322" i="12"/>
  <c r="J322" i="12"/>
  <c r="I322" i="12"/>
  <c r="R322" i="12"/>
  <c r="H322" i="12"/>
  <c r="G322" i="12"/>
  <c r="F322" i="12"/>
  <c r="E322" i="12"/>
  <c r="D322" i="12"/>
  <c r="C322" i="12"/>
  <c r="B322" i="12"/>
  <c r="A322" i="12"/>
  <c r="Q322" i="12"/>
  <c r="P321" i="12"/>
  <c r="M321" i="12"/>
  <c r="L321" i="12"/>
  <c r="K321" i="12"/>
  <c r="J321" i="12"/>
  <c r="I321" i="12"/>
  <c r="R321" i="12"/>
  <c r="H321" i="12"/>
  <c r="G321" i="12"/>
  <c r="F321" i="12"/>
  <c r="E321" i="12"/>
  <c r="D321" i="12"/>
  <c r="C321" i="12"/>
  <c r="B321" i="12"/>
  <c r="A321" i="12"/>
  <c r="Q321" i="12"/>
  <c r="P320" i="12"/>
  <c r="M320" i="12"/>
  <c r="L320" i="12"/>
  <c r="K320" i="12"/>
  <c r="J320" i="12"/>
  <c r="I320" i="12"/>
  <c r="R320" i="12"/>
  <c r="H320" i="12"/>
  <c r="G320" i="12"/>
  <c r="F320" i="12"/>
  <c r="E320" i="12"/>
  <c r="D320" i="12"/>
  <c r="C320" i="12"/>
  <c r="B320" i="12"/>
  <c r="A320" i="12"/>
  <c r="Q320" i="12"/>
  <c r="P319" i="12"/>
  <c r="M319" i="12"/>
  <c r="L319" i="12"/>
  <c r="K319" i="12"/>
  <c r="J319" i="12"/>
  <c r="I319" i="12"/>
  <c r="R319" i="12"/>
  <c r="H319" i="12"/>
  <c r="G319" i="12"/>
  <c r="F319" i="12"/>
  <c r="E319" i="12"/>
  <c r="D319" i="12"/>
  <c r="C319" i="12"/>
  <c r="B319" i="12"/>
  <c r="A319" i="12"/>
  <c r="Q319" i="12"/>
  <c r="P318" i="12"/>
  <c r="M318" i="12"/>
  <c r="L318" i="12"/>
  <c r="K318" i="12"/>
  <c r="J318" i="12"/>
  <c r="I318" i="12"/>
  <c r="R318" i="12"/>
  <c r="H318" i="12"/>
  <c r="G318" i="12"/>
  <c r="F318" i="12"/>
  <c r="E318" i="12"/>
  <c r="D318" i="12"/>
  <c r="C318" i="12"/>
  <c r="B318" i="12"/>
  <c r="A318" i="12"/>
  <c r="Q318" i="12"/>
  <c r="P317" i="12"/>
  <c r="M317" i="12"/>
  <c r="L317" i="12"/>
  <c r="K317" i="12"/>
  <c r="J317" i="12"/>
  <c r="I317" i="12"/>
  <c r="R317" i="12"/>
  <c r="H317" i="12"/>
  <c r="G317" i="12"/>
  <c r="F317" i="12"/>
  <c r="E317" i="12"/>
  <c r="D317" i="12"/>
  <c r="C317" i="12"/>
  <c r="B317" i="12"/>
  <c r="A317" i="12"/>
  <c r="Q317" i="12"/>
  <c r="P316" i="12"/>
  <c r="M316" i="12"/>
  <c r="L316" i="12"/>
  <c r="K316" i="12"/>
  <c r="J316" i="12"/>
  <c r="I316" i="12"/>
  <c r="R316" i="12"/>
  <c r="H316" i="12"/>
  <c r="G316" i="12"/>
  <c r="F316" i="12"/>
  <c r="E316" i="12"/>
  <c r="D316" i="12"/>
  <c r="C316" i="12"/>
  <c r="B316" i="12"/>
  <c r="A316" i="12"/>
  <c r="Q316" i="12"/>
  <c r="P315" i="12"/>
  <c r="M315" i="12"/>
  <c r="L315" i="12"/>
  <c r="K315" i="12"/>
  <c r="J315" i="12"/>
  <c r="I315" i="12"/>
  <c r="R315" i="12"/>
  <c r="H315" i="12"/>
  <c r="G315" i="12"/>
  <c r="F315" i="12"/>
  <c r="E315" i="12"/>
  <c r="D315" i="12"/>
  <c r="C315" i="12"/>
  <c r="B315" i="12"/>
  <c r="A315" i="12"/>
  <c r="Q315" i="12"/>
  <c r="P314" i="12"/>
  <c r="M314" i="12"/>
  <c r="L314" i="12"/>
  <c r="K314" i="12"/>
  <c r="J314" i="12"/>
  <c r="I314" i="12"/>
  <c r="R314" i="12"/>
  <c r="H314" i="12"/>
  <c r="G314" i="12"/>
  <c r="F314" i="12"/>
  <c r="E314" i="12"/>
  <c r="D314" i="12"/>
  <c r="C314" i="12"/>
  <c r="B314" i="12"/>
  <c r="A314" i="12"/>
  <c r="Q314" i="12"/>
  <c r="P313" i="12"/>
  <c r="M313" i="12"/>
  <c r="L313" i="12"/>
  <c r="K313" i="12"/>
  <c r="J313" i="12"/>
  <c r="I313" i="12"/>
  <c r="R313" i="12"/>
  <c r="H313" i="12"/>
  <c r="G313" i="12"/>
  <c r="F313" i="12"/>
  <c r="E313" i="12"/>
  <c r="D313" i="12"/>
  <c r="C313" i="12"/>
  <c r="B313" i="12"/>
  <c r="A313" i="12"/>
  <c r="Q313" i="12"/>
  <c r="P312" i="12"/>
  <c r="M312" i="12"/>
  <c r="L312" i="12"/>
  <c r="K312" i="12"/>
  <c r="J312" i="12"/>
  <c r="I312" i="12"/>
  <c r="R312" i="12"/>
  <c r="H312" i="12"/>
  <c r="G312" i="12"/>
  <c r="F312" i="12"/>
  <c r="E312" i="12"/>
  <c r="D312" i="12"/>
  <c r="C312" i="12"/>
  <c r="B312" i="12"/>
  <c r="A312" i="12"/>
  <c r="Q312" i="12"/>
  <c r="P311" i="12"/>
  <c r="M311" i="12"/>
  <c r="L311" i="12"/>
  <c r="K311" i="12"/>
  <c r="J311" i="12"/>
  <c r="I311" i="12"/>
  <c r="R311" i="12"/>
  <c r="H311" i="12"/>
  <c r="G311" i="12"/>
  <c r="F311" i="12"/>
  <c r="E311" i="12"/>
  <c r="D311" i="12"/>
  <c r="C311" i="12"/>
  <c r="B311" i="12"/>
  <c r="A311" i="12"/>
  <c r="Q311" i="12"/>
  <c r="P310" i="12"/>
  <c r="M310" i="12"/>
  <c r="L310" i="12"/>
  <c r="K310" i="12"/>
  <c r="J310" i="12"/>
  <c r="I310" i="12"/>
  <c r="R310" i="12"/>
  <c r="H310" i="12"/>
  <c r="G310" i="12"/>
  <c r="F310" i="12"/>
  <c r="E310" i="12"/>
  <c r="D310" i="12"/>
  <c r="C310" i="12"/>
  <c r="B310" i="12"/>
  <c r="A310" i="12"/>
  <c r="Q310" i="12"/>
  <c r="P309" i="12"/>
  <c r="M309" i="12"/>
  <c r="L309" i="12"/>
  <c r="K309" i="12"/>
  <c r="J309" i="12"/>
  <c r="I309" i="12"/>
  <c r="R309" i="12"/>
  <c r="H309" i="12"/>
  <c r="G309" i="12"/>
  <c r="F309" i="12"/>
  <c r="E309" i="12"/>
  <c r="D309" i="12"/>
  <c r="C309" i="12"/>
  <c r="B309" i="12"/>
  <c r="A309" i="12"/>
  <c r="Q309" i="12"/>
  <c r="P308" i="12"/>
  <c r="M308" i="12"/>
  <c r="L308" i="12"/>
  <c r="K308" i="12"/>
  <c r="J308" i="12"/>
  <c r="I308" i="12"/>
  <c r="R308" i="12"/>
  <c r="H308" i="12"/>
  <c r="G308" i="12"/>
  <c r="F308" i="12"/>
  <c r="E308" i="12"/>
  <c r="D308" i="12"/>
  <c r="C308" i="12"/>
  <c r="B308" i="12"/>
  <c r="A308" i="12"/>
  <c r="Q308" i="12"/>
  <c r="P307" i="12"/>
  <c r="M307" i="12"/>
  <c r="L307" i="12"/>
  <c r="K307" i="12"/>
  <c r="J307" i="12"/>
  <c r="I307" i="12"/>
  <c r="R307" i="12"/>
  <c r="H307" i="12"/>
  <c r="G307" i="12"/>
  <c r="F307" i="12"/>
  <c r="E307" i="12"/>
  <c r="D307" i="12"/>
  <c r="C307" i="12"/>
  <c r="B307" i="12"/>
  <c r="A307" i="12"/>
  <c r="Q307" i="12"/>
  <c r="P306" i="12"/>
  <c r="M306" i="12"/>
  <c r="L306" i="12"/>
  <c r="K306" i="12"/>
  <c r="J306" i="12"/>
  <c r="I306" i="12"/>
  <c r="R306" i="12"/>
  <c r="H306" i="12"/>
  <c r="G306" i="12"/>
  <c r="F306" i="12"/>
  <c r="E306" i="12"/>
  <c r="D306" i="12"/>
  <c r="C306" i="12"/>
  <c r="B306" i="12"/>
  <c r="A306" i="12"/>
  <c r="Q306" i="12"/>
  <c r="P305" i="12"/>
  <c r="M305" i="12"/>
  <c r="L305" i="12"/>
  <c r="K305" i="12"/>
  <c r="J305" i="12"/>
  <c r="I305" i="12"/>
  <c r="R305" i="12"/>
  <c r="H305" i="12"/>
  <c r="G305" i="12"/>
  <c r="F305" i="12"/>
  <c r="E305" i="12"/>
  <c r="D305" i="12"/>
  <c r="C305" i="12"/>
  <c r="B305" i="12"/>
  <c r="A305" i="12"/>
  <c r="Q305" i="12"/>
  <c r="P304" i="12"/>
  <c r="M304" i="12"/>
  <c r="L304" i="12"/>
  <c r="K304" i="12"/>
  <c r="J304" i="12"/>
  <c r="I304" i="12"/>
  <c r="R304" i="12"/>
  <c r="H304" i="12"/>
  <c r="G304" i="12"/>
  <c r="F304" i="12"/>
  <c r="E304" i="12"/>
  <c r="D304" i="12"/>
  <c r="C304" i="12"/>
  <c r="B304" i="12"/>
  <c r="A304" i="12"/>
  <c r="Q304" i="12"/>
  <c r="P303" i="12"/>
  <c r="M303" i="12"/>
  <c r="L303" i="12"/>
  <c r="K303" i="12"/>
  <c r="J303" i="12"/>
  <c r="I303" i="12"/>
  <c r="R303" i="12"/>
  <c r="H303" i="12"/>
  <c r="G303" i="12"/>
  <c r="F303" i="12"/>
  <c r="E303" i="12"/>
  <c r="D303" i="12"/>
  <c r="C303" i="12"/>
  <c r="B303" i="12"/>
  <c r="A303" i="12"/>
  <c r="Q303" i="12"/>
  <c r="P302" i="12"/>
  <c r="M302" i="12"/>
  <c r="L302" i="12"/>
  <c r="K302" i="12"/>
  <c r="J302" i="12"/>
  <c r="I302" i="12"/>
  <c r="R302" i="12"/>
  <c r="H302" i="12"/>
  <c r="G302" i="12"/>
  <c r="F302" i="12"/>
  <c r="E302" i="12"/>
  <c r="D302" i="12"/>
  <c r="C302" i="12"/>
  <c r="B302" i="12"/>
  <c r="A302" i="12"/>
  <c r="Q302" i="12"/>
  <c r="P301" i="12"/>
  <c r="M301" i="12"/>
  <c r="L301" i="12"/>
  <c r="K301" i="12"/>
  <c r="J301" i="12"/>
  <c r="I301" i="12"/>
  <c r="R301" i="12"/>
  <c r="H301" i="12"/>
  <c r="G301" i="12"/>
  <c r="F301" i="12"/>
  <c r="E301" i="12"/>
  <c r="D301" i="12"/>
  <c r="C301" i="12"/>
  <c r="B301" i="12"/>
  <c r="A301" i="12"/>
  <c r="Q301" i="12"/>
  <c r="P300" i="12"/>
  <c r="M300" i="12"/>
  <c r="L300" i="12"/>
  <c r="K300" i="12"/>
  <c r="J300" i="12"/>
  <c r="I300" i="12"/>
  <c r="R300" i="12"/>
  <c r="H300" i="12"/>
  <c r="G300" i="12"/>
  <c r="F300" i="12"/>
  <c r="E300" i="12"/>
  <c r="D300" i="12"/>
  <c r="C300" i="12"/>
  <c r="B300" i="12"/>
  <c r="A300" i="12"/>
  <c r="Q300" i="12"/>
  <c r="P299" i="12"/>
  <c r="M299" i="12"/>
  <c r="L299" i="12"/>
  <c r="K299" i="12"/>
  <c r="J299" i="12"/>
  <c r="I299" i="12"/>
  <c r="R299" i="12"/>
  <c r="H299" i="12"/>
  <c r="G299" i="12"/>
  <c r="F299" i="12"/>
  <c r="E299" i="12"/>
  <c r="D299" i="12"/>
  <c r="C299" i="12"/>
  <c r="B299" i="12"/>
  <c r="A299" i="12"/>
  <c r="Q299" i="12"/>
  <c r="P298" i="12"/>
  <c r="M298" i="12"/>
  <c r="L298" i="12"/>
  <c r="K298" i="12"/>
  <c r="J298" i="12"/>
  <c r="I298" i="12"/>
  <c r="R298" i="12"/>
  <c r="H298" i="12"/>
  <c r="G298" i="12"/>
  <c r="F298" i="12"/>
  <c r="E298" i="12"/>
  <c r="D298" i="12"/>
  <c r="C298" i="12"/>
  <c r="B298" i="12"/>
  <c r="A298" i="12"/>
  <c r="Q298" i="12"/>
  <c r="P297" i="12"/>
  <c r="M297" i="12"/>
  <c r="L297" i="12"/>
  <c r="K297" i="12"/>
  <c r="J297" i="12"/>
  <c r="I297" i="12"/>
  <c r="R297" i="12"/>
  <c r="H297" i="12"/>
  <c r="G297" i="12"/>
  <c r="F297" i="12"/>
  <c r="E297" i="12"/>
  <c r="D297" i="12"/>
  <c r="C297" i="12"/>
  <c r="B297" i="12"/>
  <c r="A297" i="12"/>
  <c r="Q297" i="12"/>
  <c r="P296" i="12"/>
  <c r="M296" i="12"/>
  <c r="L296" i="12"/>
  <c r="K296" i="12"/>
  <c r="J296" i="12"/>
  <c r="I296" i="12"/>
  <c r="R296" i="12"/>
  <c r="H296" i="12"/>
  <c r="G296" i="12"/>
  <c r="F296" i="12"/>
  <c r="E296" i="12"/>
  <c r="D296" i="12"/>
  <c r="C296" i="12"/>
  <c r="B296" i="12"/>
  <c r="A296" i="12"/>
  <c r="Q296" i="12"/>
  <c r="P295" i="12"/>
  <c r="M295" i="12"/>
  <c r="L295" i="12"/>
  <c r="K295" i="12"/>
  <c r="J295" i="12"/>
  <c r="I295" i="12"/>
  <c r="R295" i="12"/>
  <c r="H295" i="12"/>
  <c r="G295" i="12"/>
  <c r="F295" i="12"/>
  <c r="E295" i="12"/>
  <c r="D295" i="12"/>
  <c r="C295" i="12"/>
  <c r="B295" i="12"/>
  <c r="A295" i="12"/>
  <c r="Q295" i="12"/>
  <c r="P294" i="12"/>
  <c r="M294" i="12"/>
  <c r="L294" i="12"/>
  <c r="K294" i="12"/>
  <c r="J294" i="12"/>
  <c r="I294" i="12"/>
  <c r="R294" i="12"/>
  <c r="H294" i="12"/>
  <c r="G294" i="12"/>
  <c r="F294" i="12"/>
  <c r="E294" i="12"/>
  <c r="D294" i="12"/>
  <c r="C294" i="12"/>
  <c r="B294" i="12"/>
  <c r="A294" i="12"/>
  <c r="Q294" i="12"/>
  <c r="P293" i="12"/>
  <c r="M293" i="12"/>
  <c r="L293" i="12"/>
  <c r="K293" i="12"/>
  <c r="J293" i="12"/>
  <c r="I293" i="12"/>
  <c r="R293" i="12"/>
  <c r="H293" i="12"/>
  <c r="G293" i="12"/>
  <c r="F293" i="12"/>
  <c r="E293" i="12"/>
  <c r="D293" i="12"/>
  <c r="C293" i="12"/>
  <c r="B293" i="12"/>
  <c r="A293" i="12"/>
  <c r="Q293" i="12"/>
  <c r="P292" i="12"/>
  <c r="M292" i="12"/>
  <c r="L292" i="12"/>
  <c r="K292" i="12"/>
  <c r="J292" i="12"/>
  <c r="I292" i="12"/>
  <c r="R292" i="12"/>
  <c r="H292" i="12"/>
  <c r="G292" i="12"/>
  <c r="F292" i="12"/>
  <c r="E292" i="12"/>
  <c r="D292" i="12"/>
  <c r="C292" i="12"/>
  <c r="B292" i="12"/>
  <c r="A292" i="12"/>
  <c r="Q292" i="12"/>
  <c r="P291" i="12"/>
  <c r="M291" i="12"/>
  <c r="L291" i="12"/>
  <c r="K291" i="12"/>
  <c r="J291" i="12"/>
  <c r="I291" i="12"/>
  <c r="R291" i="12"/>
  <c r="H291" i="12"/>
  <c r="G291" i="12"/>
  <c r="F291" i="12"/>
  <c r="E291" i="12"/>
  <c r="D291" i="12"/>
  <c r="C291" i="12"/>
  <c r="B291" i="12"/>
  <c r="A291" i="12"/>
  <c r="Q291" i="12"/>
  <c r="P290" i="12"/>
  <c r="M290" i="12"/>
  <c r="L290" i="12"/>
  <c r="K290" i="12"/>
  <c r="J290" i="12"/>
  <c r="I290" i="12"/>
  <c r="R290" i="12"/>
  <c r="H290" i="12"/>
  <c r="G290" i="12"/>
  <c r="F290" i="12"/>
  <c r="E290" i="12"/>
  <c r="D290" i="12"/>
  <c r="C290" i="12"/>
  <c r="B290" i="12"/>
  <c r="A290" i="12"/>
  <c r="Q290" i="12"/>
  <c r="P289" i="12"/>
  <c r="M289" i="12"/>
  <c r="L289" i="12"/>
  <c r="K289" i="12"/>
  <c r="J289" i="12"/>
  <c r="I289" i="12"/>
  <c r="R289" i="12"/>
  <c r="H289" i="12"/>
  <c r="G289" i="12"/>
  <c r="F289" i="12"/>
  <c r="E289" i="12"/>
  <c r="D289" i="12"/>
  <c r="C289" i="12"/>
  <c r="B289" i="12"/>
  <c r="A289" i="12"/>
  <c r="Q289" i="12"/>
  <c r="P288" i="12"/>
  <c r="M288" i="12"/>
  <c r="L288" i="12"/>
  <c r="K288" i="12"/>
  <c r="J288" i="12"/>
  <c r="I288" i="12"/>
  <c r="R288" i="12"/>
  <c r="H288" i="12"/>
  <c r="G288" i="12"/>
  <c r="F288" i="12"/>
  <c r="E288" i="12"/>
  <c r="D288" i="12"/>
  <c r="C288" i="12"/>
  <c r="B288" i="12"/>
  <c r="A288" i="12"/>
  <c r="Q288" i="12"/>
  <c r="P287" i="12"/>
  <c r="M287" i="12"/>
  <c r="L287" i="12"/>
  <c r="K287" i="12"/>
  <c r="J287" i="12"/>
  <c r="I287" i="12"/>
  <c r="R287" i="12"/>
  <c r="H287" i="12"/>
  <c r="G287" i="12"/>
  <c r="F287" i="12"/>
  <c r="E287" i="12"/>
  <c r="D287" i="12"/>
  <c r="C287" i="12"/>
  <c r="B287" i="12"/>
  <c r="A287" i="12"/>
  <c r="Q287" i="12"/>
  <c r="P286" i="12"/>
  <c r="M286" i="12"/>
  <c r="L286" i="12"/>
  <c r="K286" i="12"/>
  <c r="J286" i="12"/>
  <c r="I286" i="12"/>
  <c r="R286" i="12"/>
  <c r="H286" i="12"/>
  <c r="G286" i="12"/>
  <c r="F286" i="12"/>
  <c r="E286" i="12"/>
  <c r="D286" i="12"/>
  <c r="C286" i="12"/>
  <c r="B286" i="12"/>
  <c r="A286" i="12"/>
  <c r="Q286" i="12"/>
  <c r="P285" i="12"/>
  <c r="M285" i="12"/>
  <c r="L285" i="12"/>
  <c r="K285" i="12"/>
  <c r="J285" i="12"/>
  <c r="I285" i="12"/>
  <c r="R285" i="12"/>
  <c r="H285" i="12"/>
  <c r="G285" i="12"/>
  <c r="F285" i="12"/>
  <c r="E285" i="12"/>
  <c r="D285" i="12"/>
  <c r="C285" i="12"/>
  <c r="B285" i="12"/>
  <c r="A285" i="12"/>
  <c r="Q285" i="12"/>
  <c r="P284" i="12"/>
  <c r="M284" i="12"/>
  <c r="L284" i="12"/>
  <c r="K284" i="12"/>
  <c r="J284" i="12"/>
  <c r="I284" i="12"/>
  <c r="R284" i="12"/>
  <c r="H284" i="12"/>
  <c r="G284" i="12"/>
  <c r="F284" i="12"/>
  <c r="E284" i="12"/>
  <c r="D284" i="12"/>
  <c r="C284" i="12"/>
  <c r="B284" i="12"/>
  <c r="A284" i="12"/>
  <c r="Q284" i="12"/>
  <c r="P283" i="12"/>
  <c r="M283" i="12"/>
  <c r="L283" i="12"/>
  <c r="K283" i="12"/>
  <c r="J283" i="12"/>
  <c r="I283" i="12"/>
  <c r="R283" i="12"/>
  <c r="H283" i="12"/>
  <c r="G283" i="12"/>
  <c r="F283" i="12"/>
  <c r="E283" i="12"/>
  <c r="D283" i="12"/>
  <c r="C283" i="12"/>
  <c r="B283" i="12"/>
  <c r="A283" i="12"/>
  <c r="Q283" i="12"/>
  <c r="P282" i="12"/>
  <c r="M282" i="12"/>
  <c r="L282" i="12"/>
  <c r="K282" i="12"/>
  <c r="J282" i="12"/>
  <c r="I282" i="12"/>
  <c r="R282" i="12"/>
  <c r="H282" i="12"/>
  <c r="G282" i="12"/>
  <c r="F282" i="12"/>
  <c r="E282" i="12"/>
  <c r="D282" i="12"/>
  <c r="C282" i="12"/>
  <c r="B282" i="12"/>
  <c r="A282" i="12"/>
  <c r="Q282" i="12"/>
  <c r="P281" i="12"/>
  <c r="M281" i="12"/>
  <c r="L281" i="12"/>
  <c r="K281" i="12"/>
  <c r="J281" i="12"/>
  <c r="I281" i="12"/>
  <c r="R281" i="12"/>
  <c r="H281" i="12"/>
  <c r="G281" i="12"/>
  <c r="F281" i="12"/>
  <c r="E281" i="12"/>
  <c r="D281" i="12"/>
  <c r="C281" i="12"/>
  <c r="B281" i="12"/>
  <c r="A281" i="12"/>
  <c r="Q281" i="12"/>
  <c r="P280" i="12"/>
  <c r="M280" i="12"/>
  <c r="L280" i="12"/>
  <c r="K280" i="12"/>
  <c r="J280" i="12"/>
  <c r="I280" i="12"/>
  <c r="R280" i="12"/>
  <c r="H280" i="12"/>
  <c r="G280" i="12"/>
  <c r="F280" i="12"/>
  <c r="E280" i="12"/>
  <c r="D280" i="12"/>
  <c r="C280" i="12"/>
  <c r="B280" i="12"/>
  <c r="A280" i="12"/>
  <c r="Q280" i="12"/>
  <c r="P279" i="12"/>
  <c r="M279" i="12"/>
  <c r="L279" i="12"/>
  <c r="K279" i="12"/>
  <c r="J279" i="12"/>
  <c r="I279" i="12"/>
  <c r="R279" i="12"/>
  <c r="H279" i="12"/>
  <c r="G279" i="12"/>
  <c r="F279" i="12"/>
  <c r="E279" i="12"/>
  <c r="D279" i="12"/>
  <c r="C279" i="12"/>
  <c r="B279" i="12"/>
  <c r="A279" i="12"/>
  <c r="Q279" i="12"/>
  <c r="P278" i="12"/>
  <c r="M278" i="12"/>
  <c r="L278" i="12"/>
  <c r="K278" i="12"/>
  <c r="J278" i="12"/>
  <c r="I278" i="12"/>
  <c r="R278" i="12"/>
  <c r="H278" i="12"/>
  <c r="G278" i="12"/>
  <c r="F278" i="12"/>
  <c r="E278" i="12"/>
  <c r="D278" i="12"/>
  <c r="C278" i="12"/>
  <c r="B278" i="12"/>
  <c r="A278" i="12"/>
  <c r="Q278" i="12"/>
  <c r="P277" i="12"/>
  <c r="M277" i="12"/>
  <c r="L277" i="12"/>
  <c r="K277" i="12"/>
  <c r="J277" i="12"/>
  <c r="I277" i="12"/>
  <c r="R277" i="12"/>
  <c r="H277" i="12"/>
  <c r="G277" i="12"/>
  <c r="F277" i="12"/>
  <c r="E277" i="12"/>
  <c r="D277" i="12"/>
  <c r="C277" i="12"/>
  <c r="B277" i="12"/>
  <c r="A277" i="12"/>
  <c r="Q277" i="12"/>
  <c r="P276" i="12"/>
  <c r="M276" i="12"/>
  <c r="L276" i="12"/>
  <c r="K276" i="12"/>
  <c r="J276" i="12"/>
  <c r="I276" i="12"/>
  <c r="R276" i="12"/>
  <c r="H276" i="12"/>
  <c r="G276" i="12"/>
  <c r="F276" i="12"/>
  <c r="E276" i="12"/>
  <c r="D276" i="12"/>
  <c r="C276" i="12"/>
  <c r="B276" i="12"/>
  <c r="A276" i="12"/>
  <c r="Q276" i="12"/>
  <c r="P275" i="12"/>
  <c r="M275" i="12"/>
  <c r="L275" i="12"/>
  <c r="K275" i="12"/>
  <c r="J275" i="12"/>
  <c r="I275" i="12"/>
  <c r="R275" i="12"/>
  <c r="H275" i="12"/>
  <c r="G275" i="12"/>
  <c r="F275" i="12"/>
  <c r="E275" i="12"/>
  <c r="D275" i="12"/>
  <c r="C275" i="12"/>
  <c r="B275" i="12"/>
  <c r="A275" i="12"/>
  <c r="Q275" i="12"/>
  <c r="P274" i="12"/>
  <c r="M274" i="12"/>
  <c r="L274" i="12"/>
  <c r="K274" i="12"/>
  <c r="J274" i="12"/>
  <c r="I274" i="12"/>
  <c r="R274" i="12"/>
  <c r="H274" i="12"/>
  <c r="G274" i="12"/>
  <c r="F274" i="12"/>
  <c r="E274" i="12"/>
  <c r="D274" i="12"/>
  <c r="C274" i="12"/>
  <c r="B274" i="12"/>
  <c r="A274" i="12"/>
  <c r="Q274" i="12"/>
  <c r="P273" i="12"/>
  <c r="M273" i="12"/>
  <c r="L273" i="12"/>
  <c r="K273" i="12"/>
  <c r="J273" i="12"/>
  <c r="I273" i="12"/>
  <c r="R273" i="12"/>
  <c r="H273" i="12"/>
  <c r="G273" i="12"/>
  <c r="F273" i="12"/>
  <c r="E273" i="12"/>
  <c r="D273" i="12"/>
  <c r="C273" i="12"/>
  <c r="B273" i="12"/>
  <c r="A273" i="12"/>
  <c r="Q273" i="12"/>
  <c r="P272" i="12"/>
  <c r="M272" i="12"/>
  <c r="L272" i="12"/>
  <c r="K272" i="12"/>
  <c r="J272" i="12"/>
  <c r="I272" i="12"/>
  <c r="R272" i="12"/>
  <c r="H272" i="12"/>
  <c r="G272" i="12"/>
  <c r="F272" i="12"/>
  <c r="E272" i="12"/>
  <c r="D272" i="12"/>
  <c r="C272" i="12"/>
  <c r="B272" i="12"/>
  <c r="A272" i="12"/>
  <c r="Q272" i="12"/>
  <c r="P271" i="12"/>
  <c r="M271" i="12"/>
  <c r="L271" i="12"/>
  <c r="K271" i="12"/>
  <c r="J271" i="12"/>
  <c r="I271" i="12"/>
  <c r="R271" i="12"/>
  <c r="H271" i="12"/>
  <c r="G271" i="12"/>
  <c r="F271" i="12"/>
  <c r="E271" i="12"/>
  <c r="D271" i="12"/>
  <c r="C271" i="12"/>
  <c r="B271" i="12"/>
  <c r="A271" i="12"/>
  <c r="Q271" i="12"/>
  <c r="P270" i="12"/>
  <c r="M270" i="12"/>
  <c r="L270" i="12"/>
  <c r="K270" i="12"/>
  <c r="J270" i="12"/>
  <c r="I270" i="12"/>
  <c r="R270" i="12"/>
  <c r="H270" i="12"/>
  <c r="G270" i="12"/>
  <c r="F270" i="12"/>
  <c r="E270" i="12"/>
  <c r="D270" i="12"/>
  <c r="C270" i="12"/>
  <c r="B270" i="12"/>
  <c r="A270" i="12"/>
  <c r="Q270" i="12"/>
  <c r="P269" i="12"/>
  <c r="M269" i="12"/>
  <c r="L269" i="12"/>
  <c r="K269" i="12"/>
  <c r="J269" i="12"/>
  <c r="I269" i="12"/>
  <c r="R269" i="12"/>
  <c r="H269" i="12"/>
  <c r="G269" i="12"/>
  <c r="F269" i="12"/>
  <c r="E269" i="12"/>
  <c r="D269" i="12"/>
  <c r="C269" i="12"/>
  <c r="B269" i="12"/>
  <c r="A269" i="12"/>
  <c r="Q269" i="12"/>
  <c r="P268" i="12"/>
  <c r="M268" i="12"/>
  <c r="L268" i="12"/>
  <c r="K268" i="12"/>
  <c r="J268" i="12"/>
  <c r="I268" i="12"/>
  <c r="R268" i="12"/>
  <c r="H268" i="12"/>
  <c r="G268" i="12"/>
  <c r="F268" i="12"/>
  <c r="E268" i="12"/>
  <c r="D268" i="12"/>
  <c r="C268" i="12"/>
  <c r="B268" i="12"/>
  <c r="A268" i="12"/>
  <c r="Q268" i="12"/>
  <c r="P267" i="12"/>
  <c r="M267" i="12"/>
  <c r="L267" i="12"/>
  <c r="K267" i="12"/>
  <c r="J267" i="12"/>
  <c r="I267" i="12"/>
  <c r="R267" i="12"/>
  <c r="H267" i="12"/>
  <c r="G267" i="12"/>
  <c r="F267" i="12"/>
  <c r="E267" i="12"/>
  <c r="D267" i="12"/>
  <c r="C267" i="12"/>
  <c r="B267" i="12"/>
  <c r="A267" i="12"/>
  <c r="Q267" i="12"/>
  <c r="P266" i="12"/>
  <c r="M266" i="12"/>
  <c r="L266" i="12"/>
  <c r="K266" i="12"/>
  <c r="J266" i="12"/>
  <c r="I266" i="12"/>
  <c r="R266" i="12"/>
  <c r="H266" i="12"/>
  <c r="G266" i="12"/>
  <c r="F266" i="12"/>
  <c r="E266" i="12"/>
  <c r="D266" i="12"/>
  <c r="C266" i="12"/>
  <c r="B266" i="12"/>
  <c r="A266" i="12"/>
  <c r="Q266" i="12"/>
  <c r="P265" i="12"/>
  <c r="M265" i="12"/>
  <c r="L265" i="12"/>
  <c r="K265" i="12"/>
  <c r="J265" i="12"/>
  <c r="I265" i="12"/>
  <c r="R265" i="12"/>
  <c r="H265" i="12"/>
  <c r="G265" i="12"/>
  <c r="F265" i="12"/>
  <c r="E265" i="12"/>
  <c r="D265" i="12"/>
  <c r="C265" i="12"/>
  <c r="B265" i="12"/>
  <c r="A265" i="12"/>
  <c r="Q265" i="12"/>
  <c r="P264" i="12"/>
  <c r="M264" i="12"/>
  <c r="L264" i="12"/>
  <c r="K264" i="12"/>
  <c r="J264" i="12"/>
  <c r="I264" i="12"/>
  <c r="R264" i="12"/>
  <c r="H264" i="12"/>
  <c r="G264" i="12"/>
  <c r="F264" i="12"/>
  <c r="E264" i="12"/>
  <c r="D264" i="12"/>
  <c r="C264" i="12"/>
  <c r="B264" i="12"/>
  <c r="A264" i="12"/>
  <c r="Q264" i="12"/>
  <c r="P263" i="12"/>
  <c r="M263" i="12"/>
  <c r="L263" i="12"/>
  <c r="K263" i="12"/>
  <c r="J263" i="12"/>
  <c r="I263" i="12"/>
  <c r="R263" i="12"/>
  <c r="H263" i="12"/>
  <c r="G263" i="12"/>
  <c r="F263" i="12"/>
  <c r="E263" i="12"/>
  <c r="D263" i="12"/>
  <c r="C263" i="12"/>
  <c r="B263" i="12"/>
  <c r="A263" i="12"/>
  <c r="Q263" i="12"/>
  <c r="P262" i="12"/>
  <c r="M262" i="12"/>
  <c r="L262" i="12"/>
  <c r="K262" i="12"/>
  <c r="J262" i="12"/>
  <c r="I262" i="12"/>
  <c r="R262" i="12"/>
  <c r="H262" i="12"/>
  <c r="G262" i="12"/>
  <c r="F262" i="12"/>
  <c r="E262" i="12"/>
  <c r="D262" i="12"/>
  <c r="C262" i="12"/>
  <c r="B262" i="12"/>
  <c r="A262" i="12"/>
  <c r="Q262" i="12"/>
  <c r="P261" i="12"/>
  <c r="M261" i="12"/>
  <c r="L261" i="12"/>
  <c r="K261" i="12"/>
  <c r="J261" i="12"/>
  <c r="I261" i="12"/>
  <c r="R261" i="12"/>
  <c r="H261" i="12"/>
  <c r="G261" i="12"/>
  <c r="F261" i="12"/>
  <c r="E261" i="12"/>
  <c r="D261" i="12"/>
  <c r="C261" i="12"/>
  <c r="B261" i="12"/>
  <c r="A261" i="12"/>
  <c r="Q261" i="12"/>
  <c r="P260" i="12"/>
  <c r="M260" i="12"/>
  <c r="L260" i="12"/>
  <c r="K260" i="12"/>
  <c r="J260" i="12"/>
  <c r="I260" i="12"/>
  <c r="R260" i="12"/>
  <c r="H260" i="12"/>
  <c r="G260" i="12"/>
  <c r="F260" i="12"/>
  <c r="E260" i="12"/>
  <c r="D260" i="12"/>
  <c r="C260" i="12"/>
  <c r="B260" i="12"/>
  <c r="A260" i="12"/>
  <c r="Q260" i="12"/>
  <c r="P259" i="12"/>
  <c r="M259" i="12"/>
  <c r="L259" i="12"/>
  <c r="K259" i="12"/>
  <c r="J259" i="12"/>
  <c r="I259" i="12"/>
  <c r="R259" i="12"/>
  <c r="H259" i="12"/>
  <c r="G259" i="12"/>
  <c r="F259" i="12"/>
  <c r="E259" i="12"/>
  <c r="D259" i="12"/>
  <c r="C259" i="12"/>
  <c r="B259" i="12"/>
  <c r="A259" i="12"/>
  <c r="Q259" i="12"/>
  <c r="P258" i="12"/>
  <c r="M258" i="12"/>
  <c r="L258" i="12"/>
  <c r="K258" i="12"/>
  <c r="J258" i="12"/>
  <c r="I258" i="12"/>
  <c r="R258" i="12"/>
  <c r="H258" i="12"/>
  <c r="G258" i="12"/>
  <c r="F258" i="12"/>
  <c r="E258" i="12"/>
  <c r="D258" i="12"/>
  <c r="C258" i="12"/>
  <c r="B258" i="12"/>
  <c r="A258" i="12"/>
  <c r="Q258" i="12"/>
  <c r="P257" i="12"/>
  <c r="M257" i="12"/>
  <c r="L257" i="12"/>
  <c r="K257" i="12"/>
  <c r="J257" i="12"/>
  <c r="I257" i="12"/>
  <c r="R257" i="12"/>
  <c r="H257" i="12"/>
  <c r="G257" i="12"/>
  <c r="F257" i="12"/>
  <c r="E257" i="12"/>
  <c r="D257" i="12"/>
  <c r="C257" i="12"/>
  <c r="B257" i="12"/>
  <c r="A257" i="12"/>
  <c r="Q257" i="12"/>
  <c r="P256" i="12"/>
  <c r="M256" i="12"/>
  <c r="L256" i="12"/>
  <c r="K256" i="12"/>
  <c r="J256" i="12"/>
  <c r="I256" i="12"/>
  <c r="R256" i="12"/>
  <c r="H256" i="12"/>
  <c r="G256" i="12"/>
  <c r="F256" i="12"/>
  <c r="E256" i="12"/>
  <c r="D256" i="12"/>
  <c r="C256" i="12"/>
  <c r="B256" i="12"/>
  <c r="A256" i="12"/>
  <c r="Q256" i="12"/>
  <c r="P255" i="12"/>
  <c r="M255" i="12"/>
  <c r="L255" i="12"/>
  <c r="K255" i="12"/>
  <c r="J255" i="12"/>
  <c r="I255" i="12"/>
  <c r="R255" i="12"/>
  <c r="H255" i="12"/>
  <c r="G255" i="12"/>
  <c r="F255" i="12"/>
  <c r="E255" i="12"/>
  <c r="D255" i="12"/>
  <c r="C255" i="12"/>
  <c r="B255" i="12"/>
  <c r="A255" i="12"/>
  <c r="Q255" i="12"/>
  <c r="P254" i="12"/>
  <c r="M254" i="12"/>
  <c r="L254" i="12"/>
  <c r="K254" i="12"/>
  <c r="J254" i="12"/>
  <c r="I254" i="12"/>
  <c r="R254" i="12"/>
  <c r="H254" i="12"/>
  <c r="G254" i="12"/>
  <c r="F254" i="12"/>
  <c r="E254" i="12"/>
  <c r="D254" i="12"/>
  <c r="C254" i="12"/>
  <c r="B254" i="12"/>
  <c r="A254" i="12"/>
  <c r="Q254" i="12"/>
  <c r="P253" i="12"/>
  <c r="M253" i="12"/>
  <c r="L253" i="12"/>
  <c r="K253" i="12"/>
  <c r="J253" i="12"/>
  <c r="I253" i="12"/>
  <c r="R253" i="12"/>
  <c r="H253" i="12"/>
  <c r="G253" i="12"/>
  <c r="F253" i="12"/>
  <c r="E253" i="12"/>
  <c r="D253" i="12"/>
  <c r="C253" i="12"/>
  <c r="B253" i="12"/>
  <c r="A253" i="12"/>
  <c r="Q253" i="12"/>
  <c r="P252" i="12"/>
  <c r="M252" i="12"/>
  <c r="L252" i="12"/>
  <c r="K252" i="12"/>
  <c r="J252" i="12"/>
  <c r="I252" i="12"/>
  <c r="R252" i="12"/>
  <c r="H252" i="12"/>
  <c r="G252" i="12"/>
  <c r="F252" i="12"/>
  <c r="E252" i="12"/>
  <c r="D252" i="12"/>
  <c r="C252" i="12"/>
  <c r="B252" i="12"/>
  <c r="A252" i="12"/>
  <c r="Q252" i="12"/>
  <c r="P251" i="12"/>
  <c r="M251" i="12"/>
  <c r="L251" i="12"/>
  <c r="K251" i="12"/>
  <c r="J251" i="12"/>
  <c r="I251" i="12"/>
  <c r="R251" i="12"/>
  <c r="H251" i="12"/>
  <c r="G251" i="12"/>
  <c r="F251" i="12"/>
  <c r="E251" i="12"/>
  <c r="D251" i="12"/>
  <c r="C251" i="12"/>
  <c r="B251" i="12"/>
  <c r="A251" i="12"/>
  <c r="Q251" i="12"/>
  <c r="P250" i="12"/>
  <c r="M250" i="12"/>
  <c r="L250" i="12"/>
  <c r="K250" i="12"/>
  <c r="J250" i="12"/>
  <c r="I250" i="12"/>
  <c r="R250" i="12"/>
  <c r="H250" i="12"/>
  <c r="G250" i="12"/>
  <c r="F250" i="12"/>
  <c r="E250" i="12"/>
  <c r="D250" i="12"/>
  <c r="C250" i="12"/>
  <c r="B250" i="12"/>
  <c r="A250" i="12"/>
  <c r="Q250" i="12"/>
  <c r="P249" i="12"/>
  <c r="M249" i="12"/>
  <c r="L249" i="12"/>
  <c r="K249" i="12"/>
  <c r="J249" i="12"/>
  <c r="I249" i="12"/>
  <c r="R249" i="12"/>
  <c r="H249" i="12"/>
  <c r="G249" i="12"/>
  <c r="F249" i="12"/>
  <c r="E249" i="12"/>
  <c r="D249" i="12"/>
  <c r="C249" i="12"/>
  <c r="B249" i="12"/>
  <c r="A249" i="12"/>
  <c r="Q249" i="12"/>
  <c r="P248" i="12"/>
  <c r="M248" i="12"/>
  <c r="L248" i="12"/>
  <c r="K248" i="12"/>
  <c r="J248" i="12"/>
  <c r="I248" i="12"/>
  <c r="R248" i="12"/>
  <c r="H248" i="12"/>
  <c r="G248" i="12"/>
  <c r="F248" i="12"/>
  <c r="E248" i="12"/>
  <c r="D248" i="12"/>
  <c r="C248" i="12"/>
  <c r="B248" i="12"/>
  <c r="A248" i="12"/>
  <c r="Q248" i="12"/>
  <c r="P247" i="12"/>
  <c r="M247" i="12"/>
  <c r="L247" i="12"/>
  <c r="K247" i="12"/>
  <c r="J247" i="12"/>
  <c r="I247" i="12"/>
  <c r="R247" i="12"/>
  <c r="H247" i="12"/>
  <c r="G247" i="12"/>
  <c r="F247" i="12"/>
  <c r="E247" i="12"/>
  <c r="D247" i="12"/>
  <c r="C247" i="12"/>
  <c r="B247" i="12"/>
  <c r="A247" i="12"/>
  <c r="Q247" i="12"/>
  <c r="P246" i="12"/>
  <c r="M246" i="12"/>
  <c r="L246" i="12"/>
  <c r="K246" i="12"/>
  <c r="J246" i="12"/>
  <c r="I246" i="12"/>
  <c r="R246" i="12"/>
  <c r="H246" i="12"/>
  <c r="G246" i="12"/>
  <c r="F246" i="12"/>
  <c r="E246" i="12"/>
  <c r="D246" i="12"/>
  <c r="C246" i="12"/>
  <c r="B246" i="12"/>
  <c r="A246" i="12"/>
  <c r="Q246" i="12"/>
  <c r="P245" i="12"/>
  <c r="M245" i="12"/>
  <c r="L245" i="12"/>
  <c r="K245" i="12"/>
  <c r="J245" i="12"/>
  <c r="I245" i="12"/>
  <c r="R245" i="12"/>
  <c r="H245" i="12"/>
  <c r="G245" i="12"/>
  <c r="F245" i="12"/>
  <c r="E245" i="12"/>
  <c r="D245" i="12"/>
  <c r="C245" i="12"/>
  <c r="B245" i="12"/>
  <c r="A245" i="12"/>
  <c r="Q245" i="12"/>
  <c r="P244" i="12"/>
  <c r="M244" i="12"/>
  <c r="L244" i="12"/>
  <c r="K244" i="12"/>
  <c r="J244" i="12"/>
  <c r="I244" i="12"/>
  <c r="R244" i="12"/>
  <c r="H244" i="12"/>
  <c r="G244" i="12"/>
  <c r="F244" i="12"/>
  <c r="E244" i="12"/>
  <c r="D244" i="12"/>
  <c r="C244" i="12"/>
  <c r="B244" i="12"/>
  <c r="A244" i="12"/>
  <c r="Q244" i="12"/>
  <c r="P243" i="12"/>
  <c r="M243" i="12"/>
  <c r="L243" i="12"/>
  <c r="K243" i="12"/>
  <c r="J243" i="12"/>
  <c r="I243" i="12"/>
  <c r="R243" i="12"/>
  <c r="H243" i="12"/>
  <c r="G243" i="12"/>
  <c r="F243" i="12"/>
  <c r="E243" i="12"/>
  <c r="D243" i="12"/>
  <c r="C243" i="12"/>
  <c r="B243" i="12"/>
  <c r="A243" i="12"/>
  <c r="Q243" i="12"/>
  <c r="P242" i="12"/>
  <c r="M242" i="12"/>
  <c r="L242" i="12"/>
  <c r="K242" i="12"/>
  <c r="J242" i="12"/>
  <c r="I242" i="12"/>
  <c r="R242" i="12"/>
  <c r="H242" i="12"/>
  <c r="G242" i="12"/>
  <c r="F242" i="12"/>
  <c r="E242" i="12"/>
  <c r="D242" i="12"/>
  <c r="C242" i="12"/>
  <c r="B242" i="12"/>
  <c r="A242" i="12"/>
  <c r="Q242" i="12"/>
  <c r="P241" i="12"/>
  <c r="M241" i="12"/>
  <c r="L241" i="12"/>
  <c r="K241" i="12"/>
  <c r="J241" i="12"/>
  <c r="I241" i="12"/>
  <c r="R241" i="12"/>
  <c r="H241" i="12"/>
  <c r="G241" i="12"/>
  <c r="F241" i="12"/>
  <c r="E241" i="12"/>
  <c r="D241" i="12"/>
  <c r="C241" i="12"/>
  <c r="B241" i="12"/>
  <c r="A241" i="12"/>
  <c r="Q241" i="12"/>
  <c r="P240" i="12"/>
  <c r="M240" i="12"/>
  <c r="L240" i="12"/>
  <c r="K240" i="12"/>
  <c r="J240" i="12"/>
  <c r="I240" i="12"/>
  <c r="R240" i="12"/>
  <c r="H240" i="12"/>
  <c r="G240" i="12"/>
  <c r="F240" i="12"/>
  <c r="E240" i="12"/>
  <c r="D240" i="12"/>
  <c r="C240" i="12"/>
  <c r="B240" i="12"/>
  <c r="A240" i="12"/>
  <c r="Q240" i="12"/>
  <c r="P239" i="12"/>
  <c r="M239" i="12"/>
  <c r="L239" i="12"/>
  <c r="K239" i="12"/>
  <c r="J239" i="12"/>
  <c r="I239" i="12"/>
  <c r="R239" i="12"/>
  <c r="H239" i="12"/>
  <c r="G239" i="12"/>
  <c r="F239" i="12"/>
  <c r="E239" i="12"/>
  <c r="D239" i="12"/>
  <c r="C239" i="12"/>
  <c r="B239" i="12"/>
  <c r="A239" i="12"/>
  <c r="Q239" i="12"/>
  <c r="P238" i="12"/>
  <c r="M238" i="12"/>
  <c r="L238" i="12"/>
  <c r="K238" i="12"/>
  <c r="J238" i="12"/>
  <c r="I238" i="12"/>
  <c r="R238" i="12"/>
  <c r="H238" i="12"/>
  <c r="G238" i="12"/>
  <c r="F238" i="12"/>
  <c r="E238" i="12"/>
  <c r="D238" i="12"/>
  <c r="C238" i="12"/>
  <c r="B238" i="12"/>
  <c r="A238" i="12"/>
  <c r="Q238" i="12"/>
  <c r="P237" i="12"/>
  <c r="M237" i="12"/>
  <c r="L237" i="12"/>
  <c r="K237" i="12"/>
  <c r="J237" i="12"/>
  <c r="I237" i="12"/>
  <c r="R237" i="12"/>
  <c r="H237" i="12"/>
  <c r="G237" i="12"/>
  <c r="F237" i="12"/>
  <c r="E237" i="12"/>
  <c r="D237" i="12"/>
  <c r="C237" i="12"/>
  <c r="B237" i="12"/>
  <c r="A237" i="12"/>
  <c r="Q237" i="12"/>
  <c r="P236" i="12"/>
  <c r="M236" i="12"/>
  <c r="L236" i="12"/>
  <c r="K236" i="12"/>
  <c r="J236" i="12"/>
  <c r="I236" i="12"/>
  <c r="R236" i="12"/>
  <c r="H236" i="12"/>
  <c r="G236" i="12"/>
  <c r="F236" i="12"/>
  <c r="E236" i="12"/>
  <c r="D236" i="12"/>
  <c r="C236" i="12"/>
  <c r="B236" i="12"/>
  <c r="A236" i="12"/>
  <c r="Q236" i="12"/>
  <c r="P235" i="12"/>
  <c r="M235" i="12"/>
  <c r="L235" i="12"/>
  <c r="K235" i="12"/>
  <c r="J235" i="12"/>
  <c r="I235" i="12"/>
  <c r="R235" i="12"/>
  <c r="H235" i="12"/>
  <c r="G235" i="12"/>
  <c r="F235" i="12"/>
  <c r="E235" i="12"/>
  <c r="D235" i="12"/>
  <c r="C235" i="12"/>
  <c r="B235" i="12"/>
  <c r="A235" i="12"/>
  <c r="Q235" i="12"/>
  <c r="P234" i="12"/>
  <c r="M234" i="12"/>
  <c r="L234" i="12"/>
  <c r="K234" i="12"/>
  <c r="J234" i="12"/>
  <c r="I234" i="12"/>
  <c r="R234" i="12"/>
  <c r="H234" i="12"/>
  <c r="G234" i="12"/>
  <c r="F234" i="12"/>
  <c r="E234" i="12"/>
  <c r="D234" i="12"/>
  <c r="C234" i="12"/>
  <c r="B234" i="12"/>
  <c r="A234" i="12"/>
  <c r="Q234" i="12"/>
  <c r="P233" i="12"/>
  <c r="M233" i="12"/>
  <c r="L233" i="12"/>
  <c r="K233" i="12"/>
  <c r="J233" i="12"/>
  <c r="I233" i="12"/>
  <c r="R233" i="12"/>
  <c r="H233" i="12"/>
  <c r="G233" i="12"/>
  <c r="F233" i="12"/>
  <c r="E233" i="12"/>
  <c r="D233" i="12"/>
  <c r="C233" i="12"/>
  <c r="B233" i="12"/>
  <c r="A233" i="12"/>
  <c r="Q233" i="12"/>
  <c r="P232" i="12"/>
  <c r="M232" i="12"/>
  <c r="L232" i="12"/>
  <c r="K232" i="12"/>
  <c r="J232" i="12"/>
  <c r="I232" i="12"/>
  <c r="R232" i="12"/>
  <c r="H232" i="12"/>
  <c r="G232" i="12"/>
  <c r="F232" i="12"/>
  <c r="E232" i="12"/>
  <c r="D232" i="12"/>
  <c r="C232" i="12"/>
  <c r="B232" i="12"/>
  <c r="A232" i="12"/>
  <c r="Q232" i="12"/>
  <c r="P231" i="12"/>
  <c r="M231" i="12"/>
  <c r="L231" i="12"/>
  <c r="K231" i="12"/>
  <c r="J231" i="12"/>
  <c r="I231" i="12"/>
  <c r="R231" i="12"/>
  <c r="H231" i="12"/>
  <c r="G231" i="12"/>
  <c r="F231" i="12"/>
  <c r="E231" i="12"/>
  <c r="D231" i="12"/>
  <c r="C231" i="12"/>
  <c r="B231" i="12"/>
  <c r="A231" i="12"/>
  <c r="Q231" i="12"/>
  <c r="P230" i="12"/>
  <c r="M230" i="12"/>
  <c r="L230" i="12"/>
  <c r="K230" i="12"/>
  <c r="J230" i="12"/>
  <c r="I230" i="12"/>
  <c r="R230" i="12"/>
  <c r="H230" i="12"/>
  <c r="G230" i="12"/>
  <c r="F230" i="12"/>
  <c r="E230" i="12"/>
  <c r="D230" i="12"/>
  <c r="C230" i="12"/>
  <c r="B230" i="12"/>
  <c r="A230" i="12"/>
  <c r="Q230" i="12"/>
  <c r="P229" i="12"/>
  <c r="M229" i="12"/>
  <c r="L229" i="12"/>
  <c r="K229" i="12"/>
  <c r="J229" i="12"/>
  <c r="I229" i="12"/>
  <c r="R229" i="12"/>
  <c r="H229" i="12"/>
  <c r="G229" i="12"/>
  <c r="F229" i="12"/>
  <c r="E229" i="12"/>
  <c r="D229" i="12"/>
  <c r="C229" i="12"/>
  <c r="B229" i="12"/>
  <c r="A229" i="12"/>
  <c r="Q229" i="12"/>
  <c r="P228" i="12"/>
  <c r="M228" i="12"/>
  <c r="L228" i="12"/>
  <c r="K228" i="12"/>
  <c r="J228" i="12"/>
  <c r="I228" i="12"/>
  <c r="R228" i="12"/>
  <c r="H228" i="12"/>
  <c r="G228" i="12"/>
  <c r="F228" i="12"/>
  <c r="E228" i="12"/>
  <c r="D228" i="12"/>
  <c r="C228" i="12"/>
  <c r="B228" i="12"/>
  <c r="A228" i="12"/>
  <c r="Q228" i="12"/>
  <c r="P227" i="12"/>
  <c r="M227" i="12"/>
  <c r="L227" i="12"/>
  <c r="K227" i="12"/>
  <c r="J227" i="12"/>
  <c r="I227" i="12"/>
  <c r="R227" i="12"/>
  <c r="H227" i="12"/>
  <c r="G227" i="12"/>
  <c r="F227" i="12"/>
  <c r="E227" i="12"/>
  <c r="D227" i="12"/>
  <c r="C227" i="12"/>
  <c r="B227" i="12"/>
  <c r="A227" i="12"/>
  <c r="Q227" i="12"/>
  <c r="P226" i="12"/>
  <c r="M226" i="12"/>
  <c r="L226" i="12"/>
  <c r="K226" i="12"/>
  <c r="J226" i="12"/>
  <c r="I226" i="12"/>
  <c r="R226" i="12"/>
  <c r="H226" i="12"/>
  <c r="G226" i="12"/>
  <c r="F226" i="12"/>
  <c r="E226" i="12"/>
  <c r="D226" i="12"/>
  <c r="C226" i="12"/>
  <c r="B226" i="12"/>
  <c r="A226" i="12"/>
  <c r="Q226" i="12"/>
  <c r="P225" i="12"/>
  <c r="M225" i="12"/>
  <c r="L225" i="12"/>
  <c r="K225" i="12"/>
  <c r="J225" i="12"/>
  <c r="I225" i="12"/>
  <c r="R225" i="12"/>
  <c r="H225" i="12"/>
  <c r="G225" i="12"/>
  <c r="F225" i="12"/>
  <c r="E225" i="12"/>
  <c r="D225" i="12"/>
  <c r="C225" i="12"/>
  <c r="B225" i="12"/>
  <c r="A225" i="12"/>
  <c r="Q225" i="12"/>
  <c r="P224" i="12"/>
  <c r="M224" i="12"/>
  <c r="L224" i="12"/>
  <c r="K224" i="12"/>
  <c r="J224" i="12"/>
  <c r="I224" i="12"/>
  <c r="R224" i="12"/>
  <c r="H224" i="12"/>
  <c r="G224" i="12"/>
  <c r="F224" i="12"/>
  <c r="E224" i="12"/>
  <c r="D224" i="12"/>
  <c r="C224" i="12"/>
  <c r="B224" i="12"/>
  <c r="A224" i="12"/>
  <c r="Q224" i="12"/>
  <c r="P223" i="12"/>
  <c r="M223" i="12"/>
  <c r="L223" i="12"/>
  <c r="K223" i="12"/>
  <c r="J223" i="12"/>
  <c r="I223" i="12"/>
  <c r="R223" i="12"/>
  <c r="H223" i="12"/>
  <c r="G223" i="12"/>
  <c r="F223" i="12"/>
  <c r="E223" i="12"/>
  <c r="D223" i="12"/>
  <c r="C223" i="12"/>
  <c r="B223" i="12"/>
  <c r="A223" i="12"/>
  <c r="Q223" i="12"/>
  <c r="P222" i="12"/>
  <c r="M222" i="12"/>
  <c r="L222" i="12"/>
  <c r="K222" i="12"/>
  <c r="J222" i="12"/>
  <c r="I222" i="12"/>
  <c r="R222" i="12"/>
  <c r="H222" i="12"/>
  <c r="G222" i="12"/>
  <c r="F222" i="12"/>
  <c r="E222" i="12"/>
  <c r="D222" i="12"/>
  <c r="C222" i="12"/>
  <c r="B222" i="12"/>
  <c r="A222" i="12"/>
  <c r="Q222" i="12"/>
  <c r="P221" i="12"/>
  <c r="M221" i="12"/>
  <c r="L221" i="12"/>
  <c r="K221" i="12"/>
  <c r="J221" i="12"/>
  <c r="I221" i="12"/>
  <c r="R221" i="12"/>
  <c r="H221" i="12"/>
  <c r="G221" i="12"/>
  <c r="F221" i="12"/>
  <c r="E221" i="12"/>
  <c r="D221" i="12"/>
  <c r="C221" i="12"/>
  <c r="B221" i="12"/>
  <c r="A221" i="12"/>
  <c r="Q221" i="12"/>
  <c r="P220" i="12"/>
  <c r="M220" i="12"/>
  <c r="L220" i="12"/>
  <c r="K220" i="12"/>
  <c r="J220" i="12"/>
  <c r="I220" i="12"/>
  <c r="R220" i="12"/>
  <c r="H220" i="12"/>
  <c r="G220" i="12"/>
  <c r="F220" i="12"/>
  <c r="E220" i="12"/>
  <c r="D220" i="12"/>
  <c r="C220" i="12"/>
  <c r="B220" i="12"/>
  <c r="A220" i="12"/>
  <c r="Q220" i="12"/>
  <c r="P219" i="12"/>
  <c r="M219" i="12"/>
  <c r="L219" i="12"/>
  <c r="K219" i="12"/>
  <c r="J219" i="12"/>
  <c r="I219" i="12"/>
  <c r="R219" i="12"/>
  <c r="H219" i="12"/>
  <c r="G219" i="12"/>
  <c r="F219" i="12"/>
  <c r="E219" i="12"/>
  <c r="D219" i="12"/>
  <c r="C219" i="12"/>
  <c r="B219" i="12"/>
  <c r="A219" i="12"/>
  <c r="Q219" i="12"/>
  <c r="P218" i="12"/>
  <c r="M218" i="12"/>
  <c r="L218" i="12"/>
  <c r="K218" i="12"/>
  <c r="J218" i="12"/>
  <c r="I218" i="12"/>
  <c r="R218" i="12"/>
  <c r="H218" i="12"/>
  <c r="G218" i="12"/>
  <c r="F218" i="12"/>
  <c r="E218" i="12"/>
  <c r="D218" i="12"/>
  <c r="C218" i="12"/>
  <c r="B218" i="12"/>
  <c r="A218" i="12"/>
  <c r="Q218" i="12"/>
  <c r="P217" i="12"/>
  <c r="M217" i="12"/>
  <c r="L217" i="12"/>
  <c r="K217" i="12"/>
  <c r="J217" i="12"/>
  <c r="I217" i="12"/>
  <c r="R217" i="12"/>
  <c r="H217" i="12"/>
  <c r="G217" i="12"/>
  <c r="F217" i="12"/>
  <c r="E217" i="12"/>
  <c r="D217" i="12"/>
  <c r="C217" i="12"/>
  <c r="B217" i="12"/>
  <c r="A217" i="12"/>
  <c r="Q217" i="12"/>
  <c r="P216" i="12"/>
  <c r="M216" i="12"/>
  <c r="L216" i="12"/>
  <c r="K216" i="12"/>
  <c r="J216" i="12"/>
  <c r="I216" i="12"/>
  <c r="R216" i="12"/>
  <c r="H216" i="12"/>
  <c r="G216" i="12"/>
  <c r="F216" i="12"/>
  <c r="E216" i="12"/>
  <c r="D216" i="12"/>
  <c r="C216" i="12"/>
  <c r="B216" i="12"/>
  <c r="A216" i="12"/>
  <c r="Q216" i="12"/>
  <c r="P215" i="12"/>
  <c r="M215" i="12"/>
  <c r="L215" i="12"/>
  <c r="K215" i="12"/>
  <c r="J215" i="12"/>
  <c r="I215" i="12"/>
  <c r="R215" i="12"/>
  <c r="H215" i="12"/>
  <c r="G215" i="12"/>
  <c r="F215" i="12"/>
  <c r="E215" i="12"/>
  <c r="D215" i="12"/>
  <c r="C215" i="12"/>
  <c r="B215" i="12"/>
  <c r="A215" i="12"/>
  <c r="Q215" i="12"/>
  <c r="P214" i="12"/>
  <c r="M214" i="12"/>
  <c r="L214" i="12"/>
  <c r="K214" i="12"/>
  <c r="J214" i="12"/>
  <c r="I214" i="12"/>
  <c r="R214" i="12"/>
  <c r="H214" i="12"/>
  <c r="G214" i="12"/>
  <c r="F214" i="12"/>
  <c r="E214" i="12"/>
  <c r="D214" i="12"/>
  <c r="C214" i="12"/>
  <c r="B214" i="12"/>
  <c r="A214" i="12"/>
  <c r="Q214" i="12"/>
  <c r="P213" i="12"/>
  <c r="M213" i="12"/>
  <c r="L213" i="12"/>
  <c r="K213" i="12"/>
  <c r="J213" i="12"/>
  <c r="I213" i="12"/>
  <c r="R213" i="12"/>
  <c r="H213" i="12"/>
  <c r="G213" i="12"/>
  <c r="F213" i="12"/>
  <c r="E213" i="12"/>
  <c r="D213" i="12"/>
  <c r="C213" i="12"/>
  <c r="B213" i="12"/>
  <c r="A213" i="12"/>
  <c r="Q213" i="12"/>
  <c r="P212" i="12"/>
  <c r="M212" i="12"/>
  <c r="L212" i="12"/>
  <c r="K212" i="12"/>
  <c r="J212" i="12"/>
  <c r="I212" i="12"/>
  <c r="R212" i="12"/>
  <c r="H212" i="12"/>
  <c r="G212" i="12"/>
  <c r="F212" i="12"/>
  <c r="E212" i="12"/>
  <c r="D212" i="12"/>
  <c r="C212" i="12"/>
  <c r="B212" i="12"/>
  <c r="A212" i="12"/>
  <c r="Q212" i="12"/>
  <c r="P211" i="12"/>
  <c r="M211" i="12"/>
  <c r="L211" i="12"/>
  <c r="K211" i="12"/>
  <c r="J211" i="12"/>
  <c r="I211" i="12"/>
  <c r="R211" i="12"/>
  <c r="H211" i="12"/>
  <c r="G211" i="12"/>
  <c r="F211" i="12"/>
  <c r="E211" i="12"/>
  <c r="D211" i="12"/>
  <c r="C211" i="12"/>
  <c r="B211" i="12"/>
  <c r="A211" i="12"/>
  <c r="Q211" i="12"/>
  <c r="P210" i="12"/>
  <c r="M210" i="12"/>
  <c r="L210" i="12"/>
  <c r="K210" i="12"/>
  <c r="J210" i="12"/>
  <c r="I210" i="12"/>
  <c r="R210" i="12"/>
  <c r="H210" i="12"/>
  <c r="G210" i="12"/>
  <c r="F210" i="12"/>
  <c r="E210" i="12"/>
  <c r="D210" i="12"/>
  <c r="C210" i="12"/>
  <c r="B210" i="12"/>
  <c r="A210" i="12"/>
  <c r="Q210" i="12"/>
  <c r="P209" i="12"/>
  <c r="M209" i="12"/>
  <c r="L209" i="12"/>
  <c r="K209" i="12"/>
  <c r="J209" i="12"/>
  <c r="I209" i="12"/>
  <c r="R209" i="12"/>
  <c r="H209" i="12"/>
  <c r="G209" i="12"/>
  <c r="F209" i="12"/>
  <c r="E209" i="12"/>
  <c r="D209" i="12"/>
  <c r="C209" i="12"/>
  <c r="B209" i="12"/>
  <c r="A209" i="12"/>
  <c r="Q209" i="12"/>
  <c r="P208" i="12"/>
  <c r="M208" i="12"/>
  <c r="L208" i="12"/>
  <c r="K208" i="12"/>
  <c r="J208" i="12"/>
  <c r="I208" i="12"/>
  <c r="R208" i="12"/>
  <c r="H208" i="12"/>
  <c r="G208" i="12"/>
  <c r="F208" i="12"/>
  <c r="E208" i="12"/>
  <c r="D208" i="12"/>
  <c r="C208" i="12"/>
  <c r="B208" i="12"/>
  <c r="A208" i="12"/>
  <c r="Q208" i="12"/>
  <c r="P207" i="12"/>
  <c r="M207" i="12"/>
  <c r="L207" i="12"/>
  <c r="K207" i="12"/>
  <c r="J207" i="12"/>
  <c r="I207" i="12"/>
  <c r="R207" i="12"/>
  <c r="H207" i="12"/>
  <c r="G207" i="12"/>
  <c r="F207" i="12"/>
  <c r="E207" i="12"/>
  <c r="D207" i="12"/>
  <c r="C207" i="12"/>
  <c r="B207" i="12"/>
  <c r="A207" i="12"/>
  <c r="Q207" i="12"/>
  <c r="P206" i="12"/>
  <c r="M206" i="12"/>
  <c r="L206" i="12"/>
  <c r="K206" i="12"/>
  <c r="J206" i="12"/>
  <c r="I206" i="12"/>
  <c r="R206" i="12"/>
  <c r="H206" i="12"/>
  <c r="G206" i="12"/>
  <c r="F206" i="12"/>
  <c r="E206" i="12"/>
  <c r="D206" i="12"/>
  <c r="C206" i="12"/>
  <c r="B206" i="12"/>
  <c r="A206" i="12"/>
  <c r="Q206" i="12"/>
  <c r="P205" i="12"/>
  <c r="M205" i="12"/>
  <c r="L205" i="12"/>
  <c r="K205" i="12"/>
  <c r="J205" i="12"/>
  <c r="I205" i="12"/>
  <c r="R205" i="12"/>
  <c r="H205" i="12"/>
  <c r="G205" i="12"/>
  <c r="F205" i="12"/>
  <c r="E205" i="12"/>
  <c r="D205" i="12"/>
  <c r="C205" i="12"/>
  <c r="B205" i="12"/>
  <c r="A205" i="12"/>
  <c r="Q205" i="12"/>
  <c r="P204" i="12"/>
  <c r="M204" i="12"/>
  <c r="L204" i="12"/>
  <c r="K204" i="12"/>
  <c r="J204" i="12"/>
  <c r="I204" i="12"/>
  <c r="R204" i="12"/>
  <c r="H204" i="12"/>
  <c r="G204" i="12"/>
  <c r="F204" i="12"/>
  <c r="E204" i="12"/>
  <c r="D204" i="12"/>
  <c r="C204" i="12"/>
  <c r="B204" i="12"/>
  <c r="A204" i="12"/>
  <c r="Q204" i="12"/>
  <c r="P203" i="12"/>
  <c r="M203" i="12"/>
  <c r="L203" i="12"/>
  <c r="K203" i="12"/>
  <c r="J203" i="12"/>
  <c r="I203" i="12"/>
  <c r="R203" i="12"/>
  <c r="H203" i="12"/>
  <c r="G203" i="12"/>
  <c r="F203" i="12"/>
  <c r="E203" i="12"/>
  <c r="D203" i="12"/>
  <c r="C203" i="12"/>
  <c r="B203" i="12"/>
  <c r="A203" i="12"/>
  <c r="Q203" i="12"/>
  <c r="P202" i="12"/>
  <c r="M202" i="12"/>
  <c r="L202" i="12"/>
  <c r="K202" i="12"/>
  <c r="J202" i="12"/>
  <c r="I202" i="12"/>
  <c r="R202" i="12"/>
  <c r="H202" i="12"/>
  <c r="G202" i="12"/>
  <c r="F202" i="12"/>
  <c r="E202" i="12"/>
  <c r="D202" i="12"/>
  <c r="C202" i="12"/>
  <c r="B202" i="12"/>
  <c r="A202" i="12"/>
  <c r="Q202" i="12"/>
  <c r="P201" i="12"/>
  <c r="M201" i="12"/>
  <c r="L201" i="12"/>
  <c r="K201" i="12"/>
  <c r="J201" i="12"/>
  <c r="I201" i="12"/>
  <c r="R201" i="12"/>
  <c r="H201" i="12"/>
  <c r="G201" i="12"/>
  <c r="F201" i="12"/>
  <c r="E201" i="12"/>
  <c r="D201" i="12"/>
  <c r="C201" i="12"/>
  <c r="B201" i="12"/>
  <c r="A201" i="12"/>
  <c r="Q201" i="12"/>
  <c r="P200" i="12"/>
  <c r="M200" i="12"/>
  <c r="L200" i="12"/>
  <c r="K200" i="12"/>
  <c r="J200" i="12"/>
  <c r="I200" i="12"/>
  <c r="R200" i="12"/>
  <c r="H200" i="12"/>
  <c r="G200" i="12"/>
  <c r="F200" i="12"/>
  <c r="E200" i="12"/>
  <c r="D200" i="12"/>
  <c r="C200" i="12"/>
  <c r="B200" i="12"/>
  <c r="A200" i="12"/>
  <c r="Q200" i="12"/>
  <c r="P199" i="12"/>
  <c r="M199" i="12"/>
  <c r="L199" i="12"/>
  <c r="K199" i="12"/>
  <c r="J199" i="12"/>
  <c r="I199" i="12"/>
  <c r="R199" i="12"/>
  <c r="H199" i="12"/>
  <c r="G199" i="12"/>
  <c r="F199" i="12"/>
  <c r="E199" i="12"/>
  <c r="D199" i="12"/>
  <c r="C199" i="12"/>
  <c r="B199" i="12"/>
  <c r="A199" i="12"/>
  <c r="Q199" i="12"/>
  <c r="P198" i="12"/>
  <c r="M198" i="12"/>
  <c r="L198" i="12"/>
  <c r="K198" i="12"/>
  <c r="J198" i="12"/>
  <c r="I198" i="12"/>
  <c r="R198" i="12"/>
  <c r="H198" i="12"/>
  <c r="G198" i="12"/>
  <c r="F198" i="12"/>
  <c r="E198" i="12"/>
  <c r="D198" i="12"/>
  <c r="C198" i="12"/>
  <c r="B198" i="12"/>
  <c r="A198" i="12"/>
  <c r="Q198" i="12"/>
  <c r="P197" i="12"/>
  <c r="M197" i="12"/>
  <c r="L197" i="12"/>
  <c r="K197" i="12"/>
  <c r="J197" i="12"/>
  <c r="I197" i="12"/>
  <c r="R197" i="12"/>
  <c r="H197" i="12"/>
  <c r="G197" i="12"/>
  <c r="F197" i="12"/>
  <c r="E197" i="12"/>
  <c r="D197" i="12"/>
  <c r="C197" i="12"/>
  <c r="B197" i="12"/>
  <c r="A197" i="12"/>
  <c r="Q197" i="12"/>
  <c r="P196" i="12"/>
  <c r="M196" i="12"/>
  <c r="L196" i="12"/>
  <c r="K196" i="12"/>
  <c r="J196" i="12"/>
  <c r="I196" i="12"/>
  <c r="R196" i="12"/>
  <c r="H196" i="12"/>
  <c r="G196" i="12"/>
  <c r="F196" i="12"/>
  <c r="E196" i="12"/>
  <c r="D196" i="12"/>
  <c r="C196" i="12"/>
  <c r="B196" i="12"/>
  <c r="A196" i="12"/>
  <c r="Q196" i="12"/>
  <c r="P195" i="12"/>
  <c r="M195" i="12"/>
  <c r="L195" i="12"/>
  <c r="K195" i="12"/>
  <c r="J195" i="12"/>
  <c r="I195" i="12"/>
  <c r="R195" i="12"/>
  <c r="H195" i="12"/>
  <c r="G195" i="12"/>
  <c r="F195" i="12"/>
  <c r="E195" i="12"/>
  <c r="D195" i="12"/>
  <c r="C195" i="12"/>
  <c r="B195" i="12"/>
  <c r="A195" i="12"/>
  <c r="Q195" i="12"/>
  <c r="P194" i="12"/>
  <c r="M194" i="12"/>
  <c r="L194" i="12"/>
  <c r="K194" i="12"/>
  <c r="J194" i="12"/>
  <c r="I194" i="12"/>
  <c r="R194" i="12"/>
  <c r="H194" i="12"/>
  <c r="G194" i="12"/>
  <c r="F194" i="12"/>
  <c r="E194" i="12"/>
  <c r="D194" i="12"/>
  <c r="C194" i="12"/>
  <c r="B194" i="12"/>
  <c r="A194" i="12"/>
  <c r="Q194" i="12"/>
  <c r="P193" i="12"/>
  <c r="M193" i="12"/>
  <c r="L193" i="12"/>
  <c r="K193" i="12"/>
  <c r="J193" i="12"/>
  <c r="I193" i="12"/>
  <c r="R193" i="12"/>
  <c r="H193" i="12"/>
  <c r="G193" i="12"/>
  <c r="F193" i="12"/>
  <c r="E193" i="12"/>
  <c r="D193" i="12"/>
  <c r="C193" i="12"/>
  <c r="B193" i="12"/>
  <c r="A193" i="12"/>
  <c r="Q193" i="12"/>
  <c r="P192" i="12"/>
  <c r="M192" i="12"/>
  <c r="L192" i="12"/>
  <c r="K192" i="12"/>
  <c r="J192" i="12"/>
  <c r="I192" i="12"/>
  <c r="R192" i="12"/>
  <c r="H192" i="12"/>
  <c r="G192" i="12"/>
  <c r="F192" i="12"/>
  <c r="E192" i="12"/>
  <c r="D192" i="12"/>
  <c r="C192" i="12"/>
  <c r="B192" i="12"/>
  <c r="A192" i="12"/>
  <c r="Q192" i="12"/>
  <c r="P191" i="12"/>
  <c r="M191" i="12"/>
  <c r="L191" i="12"/>
  <c r="K191" i="12"/>
  <c r="J191" i="12"/>
  <c r="I191" i="12"/>
  <c r="R191" i="12"/>
  <c r="H191" i="12"/>
  <c r="G191" i="12"/>
  <c r="F191" i="12"/>
  <c r="E191" i="12"/>
  <c r="D191" i="12"/>
  <c r="C191" i="12"/>
  <c r="B191" i="12"/>
  <c r="A191" i="12"/>
  <c r="Q191" i="12"/>
  <c r="P190" i="12"/>
  <c r="M190" i="12"/>
  <c r="L190" i="12"/>
  <c r="K190" i="12"/>
  <c r="J190" i="12"/>
  <c r="I190" i="12"/>
  <c r="R190" i="12"/>
  <c r="H190" i="12"/>
  <c r="G190" i="12"/>
  <c r="F190" i="12"/>
  <c r="E190" i="12"/>
  <c r="D190" i="12"/>
  <c r="C190" i="12"/>
  <c r="B190" i="12"/>
  <c r="A190" i="12"/>
  <c r="Q190" i="12"/>
  <c r="P189" i="12"/>
  <c r="M189" i="12"/>
  <c r="L189" i="12"/>
  <c r="K189" i="12"/>
  <c r="J189" i="12"/>
  <c r="I189" i="12"/>
  <c r="R189" i="12"/>
  <c r="H189" i="12"/>
  <c r="G189" i="12"/>
  <c r="F189" i="12"/>
  <c r="E189" i="12"/>
  <c r="D189" i="12"/>
  <c r="C189" i="12"/>
  <c r="B189" i="12"/>
  <c r="A189" i="12"/>
  <c r="Q189" i="12"/>
  <c r="P188" i="12"/>
  <c r="M188" i="12"/>
  <c r="L188" i="12"/>
  <c r="K188" i="12"/>
  <c r="J188" i="12"/>
  <c r="I188" i="12"/>
  <c r="R188" i="12"/>
  <c r="H188" i="12"/>
  <c r="G188" i="12"/>
  <c r="F188" i="12"/>
  <c r="E188" i="12"/>
  <c r="D188" i="12"/>
  <c r="C188" i="12"/>
  <c r="B188" i="12"/>
  <c r="A188" i="12"/>
  <c r="Q188" i="12"/>
  <c r="P187" i="12"/>
  <c r="M187" i="12"/>
  <c r="L187" i="12"/>
  <c r="K187" i="12"/>
  <c r="J187" i="12"/>
  <c r="I187" i="12"/>
  <c r="R187" i="12"/>
  <c r="H187" i="12"/>
  <c r="G187" i="12"/>
  <c r="F187" i="12"/>
  <c r="E187" i="12"/>
  <c r="D187" i="12"/>
  <c r="C187" i="12"/>
  <c r="B187" i="12"/>
  <c r="A187" i="12"/>
  <c r="Q187" i="12"/>
  <c r="P186" i="12"/>
  <c r="M186" i="12"/>
  <c r="L186" i="12"/>
  <c r="K186" i="12"/>
  <c r="J186" i="12"/>
  <c r="I186" i="12"/>
  <c r="R186" i="12"/>
  <c r="H186" i="12"/>
  <c r="G186" i="12"/>
  <c r="F186" i="12"/>
  <c r="E186" i="12"/>
  <c r="D186" i="12"/>
  <c r="C186" i="12"/>
  <c r="B186" i="12"/>
  <c r="A186" i="12"/>
  <c r="Q186" i="12"/>
  <c r="P185" i="12"/>
  <c r="M185" i="12"/>
  <c r="L185" i="12"/>
  <c r="K185" i="12"/>
  <c r="J185" i="12"/>
  <c r="I185" i="12"/>
  <c r="R185" i="12"/>
  <c r="H185" i="12"/>
  <c r="G185" i="12"/>
  <c r="F185" i="12"/>
  <c r="E185" i="12"/>
  <c r="D185" i="12"/>
  <c r="C185" i="12"/>
  <c r="B185" i="12"/>
  <c r="A185" i="12"/>
  <c r="Q185" i="12"/>
  <c r="P184" i="12"/>
  <c r="M184" i="12"/>
  <c r="L184" i="12"/>
  <c r="K184" i="12"/>
  <c r="J184" i="12"/>
  <c r="I184" i="12"/>
  <c r="R184" i="12"/>
  <c r="H184" i="12"/>
  <c r="G184" i="12"/>
  <c r="F184" i="12"/>
  <c r="E184" i="12"/>
  <c r="D184" i="12"/>
  <c r="C184" i="12"/>
  <c r="B184" i="12"/>
  <c r="A184" i="12"/>
  <c r="Q184" i="12"/>
  <c r="P183" i="12"/>
  <c r="M183" i="12"/>
  <c r="L183" i="12"/>
  <c r="K183" i="12"/>
  <c r="J183" i="12"/>
  <c r="I183" i="12"/>
  <c r="R183" i="12"/>
  <c r="H183" i="12"/>
  <c r="G183" i="12"/>
  <c r="F183" i="12"/>
  <c r="E183" i="12"/>
  <c r="D183" i="12"/>
  <c r="C183" i="12"/>
  <c r="B183" i="12"/>
  <c r="A183" i="12"/>
  <c r="Q183" i="12"/>
  <c r="P182" i="12"/>
  <c r="M182" i="12"/>
  <c r="L182" i="12"/>
  <c r="K182" i="12"/>
  <c r="J182" i="12"/>
  <c r="I182" i="12"/>
  <c r="R182" i="12"/>
  <c r="H182" i="12"/>
  <c r="G182" i="12"/>
  <c r="F182" i="12"/>
  <c r="E182" i="12"/>
  <c r="D182" i="12"/>
  <c r="C182" i="12"/>
  <c r="B182" i="12"/>
  <c r="A182" i="12"/>
  <c r="Q182" i="12"/>
  <c r="P181" i="12"/>
  <c r="M181" i="12"/>
  <c r="L181" i="12"/>
  <c r="K181" i="12"/>
  <c r="J181" i="12"/>
  <c r="I181" i="12"/>
  <c r="R181" i="12"/>
  <c r="H181" i="12"/>
  <c r="G181" i="12"/>
  <c r="F181" i="12"/>
  <c r="E181" i="12"/>
  <c r="D181" i="12"/>
  <c r="C181" i="12"/>
  <c r="B181" i="12"/>
  <c r="A181" i="12"/>
  <c r="Q181" i="12"/>
  <c r="P180" i="12"/>
  <c r="M180" i="12"/>
  <c r="L180" i="12"/>
  <c r="K180" i="12"/>
  <c r="J180" i="12"/>
  <c r="I180" i="12"/>
  <c r="R180" i="12"/>
  <c r="H180" i="12"/>
  <c r="G180" i="12"/>
  <c r="F180" i="12"/>
  <c r="E180" i="12"/>
  <c r="D180" i="12"/>
  <c r="C180" i="12"/>
  <c r="B180" i="12"/>
  <c r="A180" i="12"/>
  <c r="Q180" i="12"/>
  <c r="P179" i="12"/>
  <c r="M179" i="12"/>
  <c r="L179" i="12"/>
  <c r="K179" i="12"/>
  <c r="J179" i="12"/>
  <c r="I179" i="12"/>
  <c r="R179" i="12"/>
  <c r="H179" i="12"/>
  <c r="G179" i="12"/>
  <c r="F179" i="12"/>
  <c r="E179" i="12"/>
  <c r="D179" i="12"/>
  <c r="C179" i="12"/>
  <c r="B179" i="12"/>
  <c r="A179" i="12"/>
  <c r="Q179" i="12"/>
  <c r="P178" i="12"/>
  <c r="M178" i="12"/>
  <c r="L178" i="12"/>
  <c r="K178" i="12"/>
  <c r="J178" i="12"/>
  <c r="I178" i="12"/>
  <c r="R178" i="12"/>
  <c r="H178" i="12"/>
  <c r="G178" i="12"/>
  <c r="F178" i="12"/>
  <c r="E178" i="12"/>
  <c r="D178" i="12"/>
  <c r="C178" i="12"/>
  <c r="B178" i="12"/>
  <c r="A178" i="12"/>
  <c r="Q178" i="12"/>
  <c r="P177" i="12"/>
  <c r="M177" i="12"/>
  <c r="L177" i="12"/>
  <c r="K177" i="12"/>
  <c r="J177" i="12"/>
  <c r="I177" i="12"/>
  <c r="R177" i="12"/>
  <c r="H177" i="12"/>
  <c r="G177" i="12"/>
  <c r="F177" i="12"/>
  <c r="E177" i="12"/>
  <c r="D177" i="12"/>
  <c r="C177" i="12"/>
  <c r="B177" i="12"/>
  <c r="A177" i="12"/>
  <c r="Q177" i="12"/>
  <c r="P176" i="12"/>
  <c r="M176" i="12"/>
  <c r="L176" i="12"/>
  <c r="K176" i="12"/>
  <c r="J176" i="12"/>
  <c r="I176" i="12"/>
  <c r="R176" i="12"/>
  <c r="H176" i="12"/>
  <c r="G176" i="12"/>
  <c r="F176" i="12"/>
  <c r="E176" i="12"/>
  <c r="D176" i="12"/>
  <c r="C176" i="12"/>
  <c r="B176" i="12"/>
  <c r="A176" i="12"/>
  <c r="Q176" i="12"/>
  <c r="P175" i="12"/>
  <c r="M175" i="12"/>
  <c r="L175" i="12"/>
  <c r="K175" i="12"/>
  <c r="J175" i="12"/>
  <c r="I175" i="12"/>
  <c r="R175" i="12"/>
  <c r="H175" i="12"/>
  <c r="G175" i="12"/>
  <c r="F175" i="12"/>
  <c r="E175" i="12"/>
  <c r="D175" i="12"/>
  <c r="C175" i="12"/>
  <c r="B175" i="12"/>
  <c r="A175" i="12"/>
  <c r="Q175" i="12"/>
  <c r="P174" i="12"/>
  <c r="M174" i="12"/>
  <c r="L174" i="12"/>
  <c r="K174" i="12"/>
  <c r="J174" i="12"/>
  <c r="I174" i="12"/>
  <c r="R174" i="12"/>
  <c r="H174" i="12"/>
  <c r="G174" i="12"/>
  <c r="F174" i="12"/>
  <c r="E174" i="12"/>
  <c r="D174" i="12"/>
  <c r="C174" i="12"/>
  <c r="B174" i="12"/>
  <c r="A174" i="12"/>
  <c r="Q174" i="12"/>
  <c r="P173" i="12"/>
  <c r="M173" i="12"/>
  <c r="L173" i="12"/>
  <c r="K173" i="12"/>
  <c r="J173" i="12"/>
  <c r="I173" i="12"/>
  <c r="R173" i="12"/>
  <c r="H173" i="12"/>
  <c r="G173" i="12"/>
  <c r="F173" i="12"/>
  <c r="E173" i="12"/>
  <c r="D173" i="12"/>
  <c r="C173" i="12"/>
  <c r="B173" i="12"/>
  <c r="A173" i="12"/>
  <c r="Q173" i="12"/>
  <c r="P172" i="12"/>
  <c r="M172" i="12"/>
  <c r="L172" i="12"/>
  <c r="K172" i="12"/>
  <c r="J172" i="12"/>
  <c r="I172" i="12"/>
  <c r="R172" i="12"/>
  <c r="H172" i="12"/>
  <c r="G172" i="12"/>
  <c r="F172" i="12"/>
  <c r="E172" i="12"/>
  <c r="D172" i="12"/>
  <c r="C172" i="12"/>
  <c r="B172" i="12"/>
  <c r="A172" i="12"/>
  <c r="Q172" i="12"/>
  <c r="P171" i="12"/>
  <c r="M171" i="12"/>
  <c r="L171" i="12"/>
  <c r="K171" i="12"/>
  <c r="J171" i="12"/>
  <c r="I171" i="12"/>
  <c r="R171" i="12"/>
  <c r="H171" i="12"/>
  <c r="G171" i="12"/>
  <c r="F171" i="12"/>
  <c r="E171" i="12"/>
  <c r="D171" i="12"/>
  <c r="C171" i="12"/>
  <c r="B171" i="12"/>
  <c r="A171" i="12"/>
  <c r="Q171" i="12"/>
  <c r="P170" i="12"/>
  <c r="M170" i="12"/>
  <c r="L170" i="12"/>
  <c r="K170" i="12"/>
  <c r="J170" i="12"/>
  <c r="I170" i="12"/>
  <c r="R170" i="12"/>
  <c r="H170" i="12"/>
  <c r="G170" i="12"/>
  <c r="F170" i="12"/>
  <c r="E170" i="12"/>
  <c r="D170" i="12"/>
  <c r="C170" i="12"/>
  <c r="B170" i="12"/>
  <c r="A170" i="12"/>
  <c r="Q170" i="12"/>
  <c r="P169" i="12"/>
  <c r="M169" i="12"/>
  <c r="L169" i="12"/>
  <c r="K169" i="12"/>
  <c r="J169" i="12"/>
  <c r="I169" i="12"/>
  <c r="R169" i="12"/>
  <c r="H169" i="12"/>
  <c r="G169" i="12"/>
  <c r="F169" i="12"/>
  <c r="E169" i="12"/>
  <c r="D169" i="12"/>
  <c r="C169" i="12"/>
  <c r="B169" i="12"/>
  <c r="A169" i="12"/>
  <c r="Q169" i="12"/>
  <c r="P168" i="12"/>
  <c r="M168" i="12"/>
  <c r="L168" i="12"/>
  <c r="K168" i="12"/>
  <c r="J168" i="12"/>
  <c r="I168" i="12"/>
  <c r="R168" i="12"/>
  <c r="H168" i="12"/>
  <c r="G168" i="12"/>
  <c r="F168" i="12"/>
  <c r="E168" i="12"/>
  <c r="D168" i="12"/>
  <c r="C168" i="12"/>
  <c r="B168" i="12"/>
  <c r="A168" i="12"/>
  <c r="Q168" i="12"/>
  <c r="P167" i="12"/>
  <c r="M167" i="12"/>
  <c r="L167" i="12"/>
  <c r="K167" i="12"/>
  <c r="J167" i="12"/>
  <c r="I167" i="12"/>
  <c r="R167" i="12"/>
  <c r="H167" i="12"/>
  <c r="G167" i="12"/>
  <c r="F167" i="12"/>
  <c r="E167" i="12"/>
  <c r="D167" i="12"/>
  <c r="C167" i="12"/>
  <c r="B167" i="12"/>
  <c r="A167" i="12"/>
  <c r="Q167" i="12"/>
  <c r="P166" i="12"/>
  <c r="M166" i="12"/>
  <c r="L166" i="12"/>
  <c r="K166" i="12"/>
  <c r="J166" i="12"/>
  <c r="I166" i="12"/>
  <c r="R166" i="12"/>
  <c r="H166" i="12"/>
  <c r="G166" i="12"/>
  <c r="F166" i="12"/>
  <c r="E166" i="12"/>
  <c r="D166" i="12"/>
  <c r="C166" i="12"/>
  <c r="B166" i="12"/>
  <c r="A166" i="12"/>
  <c r="Q166" i="12"/>
  <c r="P165" i="12"/>
  <c r="M165" i="12"/>
  <c r="L165" i="12"/>
  <c r="K165" i="12"/>
  <c r="J165" i="12"/>
  <c r="I165" i="12"/>
  <c r="R165" i="12"/>
  <c r="H165" i="12"/>
  <c r="G165" i="12"/>
  <c r="F165" i="12"/>
  <c r="E165" i="12"/>
  <c r="D165" i="12"/>
  <c r="C165" i="12"/>
  <c r="B165" i="12"/>
  <c r="A165" i="12"/>
  <c r="Q165" i="12"/>
  <c r="P164" i="12"/>
  <c r="M164" i="12"/>
  <c r="L164" i="12"/>
  <c r="K164" i="12"/>
  <c r="J164" i="12"/>
  <c r="I164" i="12"/>
  <c r="R164" i="12"/>
  <c r="H164" i="12"/>
  <c r="G164" i="12"/>
  <c r="F164" i="12"/>
  <c r="E164" i="12"/>
  <c r="D164" i="12"/>
  <c r="C164" i="12"/>
  <c r="B164" i="12"/>
  <c r="A164" i="12"/>
  <c r="Q164" i="12"/>
  <c r="P163" i="12"/>
  <c r="M163" i="12"/>
  <c r="L163" i="12"/>
  <c r="K163" i="12"/>
  <c r="J163" i="12"/>
  <c r="I163" i="12"/>
  <c r="R163" i="12"/>
  <c r="H163" i="12"/>
  <c r="G163" i="12"/>
  <c r="F163" i="12"/>
  <c r="E163" i="12"/>
  <c r="D163" i="12"/>
  <c r="C163" i="12"/>
  <c r="B163" i="12"/>
  <c r="A163" i="12"/>
  <c r="Q163" i="12"/>
  <c r="P162" i="12"/>
  <c r="M162" i="12"/>
  <c r="L162" i="12"/>
  <c r="K162" i="12"/>
  <c r="J162" i="12"/>
  <c r="I162" i="12"/>
  <c r="R162" i="12"/>
  <c r="H162" i="12"/>
  <c r="G162" i="12"/>
  <c r="F162" i="12"/>
  <c r="E162" i="12"/>
  <c r="D162" i="12"/>
  <c r="C162" i="12"/>
  <c r="B162" i="12"/>
  <c r="A162" i="12"/>
  <c r="Q162" i="12"/>
  <c r="P161" i="12"/>
  <c r="M161" i="12"/>
  <c r="L161" i="12"/>
  <c r="K161" i="12"/>
  <c r="J161" i="12"/>
  <c r="I161" i="12"/>
  <c r="R161" i="12"/>
  <c r="H161" i="12"/>
  <c r="G161" i="12"/>
  <c r="F161" i="12"/>
  <c r="E161" i="12"/>
  <c r="D161" i="12"/>
  <c r="C161" i="12"/>
  <c r="B161" i="12"/>
  <c r="A161" i="12"/>
  <c r="Q161" i="12"/>
  <c r="P160" i="12"/>
  <c r="M160" i="12"/>
  <c r="L160" i="12"/>
  <c r="K160" i="12"/>
  <c r="J160" i="12"/>
  <c r="I160" i="12"/>
  <c r="R160" i="12"/>
  <c r="H160" i="12"/>
  <c r="G160" i="12"/>
  <c r="F160" i="12"/>
  <c r="E160" i="12"/>
  <c r="D160" i="12"/>
  <c r="C160" i="12"/>
  <c r="B160" i="12"/>
  <c r="A160" i="12"/>
  <c r="Q160" i="12"/>
  <c r="P159" i="12"/>
  <c r="M159" i="12"/>
  <c r="L159" i="12"/>
  <c r="K159" i="12"/>
  <c r="J159" i="12"/>
  <c r="I159" i="12"/>
  <c r="R159" i="12"/>
  <c r="H159" i="12"/>
  <c r="G159" i="12"/>
  <c r="F159" i="12"/>
  <c r="E159" i="12"/>
  <c r="D159" i="12"/>
  <c r="C159" i="12"/>
  <c r="B159" i="12"/>
  <c r="A159" i="12"/>
  <c r="Q159" i="12"/>
  <c r="P158" i="12"/>
  <c r="M158" i="12"/>
  <c r="L158" i="12"/>
  <c r="K158" i="12"/>
  <c r="J158" i="12"/>
  <c r="I158" i="12"/>
  <c r="R158" i="12"/>
  <c r="H158" i="12"/>
  <c r="G158" i="12"/>
  <c r="F158" i="12"/>
  <c r="E158" i="12"/>
  <c r="D158" i="12"/>
  <c r="C158" i="12"/>
  <c r="B158" i="12"/>
  <c r="A158" i="12"/>
  <c r="Q158" i="12"/>
  <c r="P157" i="12"/>
  <c r="M157" i="12"/>
  <c r="L157" i="12"/>
  <c r="K157" i="12"/>
  <c r="J157" i="12"/>
  <c r="I157" i="12"/>
  <c r="R157" i="12"/>
  <c r="H157" i="12"/>
  <c r="G157" i="12"/>
  <c r="F157" i="12"/>
  <c r="E157" i="12"/>
  <c r="D157" i="12"/>
  <c r="C157" i="12"/>
  <c r="B157" i="12"/>
  <c r="A157" i="12"/>
  <c r="Q157" i="12"/>
  <c r="P156" i="12"/>
  <c r="M156" i="12"/>
  <c r="L156" i="12"/>
  <c r="K156" i="12"/>
  <c r="J156" i="12"/>
  <c r="I156" i="12"/>
  <c r="R156" i="12"/>
  <c r="H156" i="12"/>
  <c r="G156" i="12"/>
  <c r="F156" i="12"/>
  <c r="E156" i="12"/>
  <c r="D156" i="12"/>
  <c r="C156" i="12"/>
  <c r="B156" i="12"/>
  <c r="A156" i="12"/>
  <c r="Q156" i="12"/>
  <c r="P155" i="12"/>
  <c r="M155" i="12"/>
  <c r="L155" i="12"/>
  <c r="K155" i="12"/>
  <c r="J155" i="12"/>
  <c r="I155" i="12"/>
  <c r="R155" i="12"/>
  <c r="H155" i="12"/>
  <c r="G155" i="12"/>
  <c r="F155" i="12"/>
  <c r="E155" i="12"/>
  <c r="D155" i="12"/>
  <c r="C155" i="12"/>
  <c r="B155" i="12"/>
  <c r="A155" i="12"/>
  <c r="Q155" i="12"/>
  <c r="P154" i="12"/>
  <c r="M154" i="12"/>
  <c r="L154" i="12"/>
  <c r="K154" i="12"/>
  <c r="J154" i="12"/>
  <c r="I154" i="12"/>
  <c r="R154" i="12"/>
  <c r="H154" i="12"/>
  <c r="G154" i="12"/>
  <c r="F154" i="12"/>
  <c r="E154" i="12"/>
  <c r="D154" i="12"/>
  <c r="C154" i="12"/>
  <c r="B154" i="12"/>
  <c r="A154" i="12"/>
  <c r="Q154" i="12"/>
  <c r="P153" i="12"/>
  <c r="M153" i="12"/>
  <c r="L153" i="12"/>
  <c r="K153" i="12"/>
  <c r="J153" i="12"/>
  <c r="I153" i="12"/>
  <c r="R153" i="12"/>
  <c r="H153" i="12"/>
  <c r="G153" i="12"/>
  <c r="F153" i="12"/>
  <c r="E153" i="12"/>
  <c r="D153" i="12"/>
  <c r="C153" i="12"/>
  <c r="B153" i="12"/>
  <c r="A153" i="12"/>
  <c r="Q153" i="12"/>
  <c r="P152" i="12"/>
  <c r="M152" i="12"/>
  <c r="L152" i="12"/>
  <c r="K152" i="12"/>
  <c r="J152" i="12"/>
  <c r="I152" i="12"/>
  <c r="R152" i="12"/>
  <c r="H152" i="12"/>
  <c r="G152" i="12"/>
  <c r="F152" i="12"/>
  <c r="E152" i="12"/>
  <c r="D152" i="12"/>
  <c r="C152" i="12"/>
  <c r="B152" i="12"/>
  <c r="A152" i="12"/>
  <c r="Q152" i="12"/>
  <c r="P151" i="12"/>
  <c r="M151" i="12"/>
  <c r="L151" i="12"/>
  <c r="K151" i="12"/>
  <c r="J151" i="12"/>
  <c r="I151" i="12"/>
  <c r="R151" i="12"/>
  <c r="H151" i="12"/>
  <c r="G151" i="12"/>
  <c r="F151" i="12"/>
  <c r="E151" i="12"/>
  <c r="D151" i="12"/>
  <c r="C151" i="12"/>
  <c r="B151" i="12"/>
  <c r="A151" i="12"/>
  <c r="Q151" i="12"/>
  <c r="P150" i="12"/>
  <c r="M150" i="12"/>
  <c r="L150" i="12"/>
  <c r="K150" i="12"/>
  <c r="J150" i="12"/>
  <c r="I150" i="12"/>
  <c r="R150" i="12"/>
  <c r="H150" i="12"/>
  <c r="G150" i="12"/>
  <c r="F150" i="12"/>
  <c r="E150" i="12"/>
  <c r="D150" i="12"/>
  <c r="C150" i="12"/>
  <c r="B150" i="12"/>
  <c r="A150" i="12"/>
  <c r="Q150" i="12"/>
  <c r="P149" i="12"/>
  <c r="M149" i="12"/>
  <c r="L149" i="12"/>
  <c r="K149" i="12"/>
  <c r="J149" i="12"/>
  <c r="I149" i="12"/>
  <c r="R149" i="12"/>
  <c r="H149" i="12"/>
  <c r="G149" i="12"/>
  <c r="F149" i="12"/>
  <c r="E149" i="12"/>
  <c r="D149" i="12"/>
  <c r="C149" i="12"/>
  <c r="B149" i="12"/>
  <c r="A149" i="12"/>
  <c r="Q149" i="12"/>
  <c r="P148" i="12"/>
  <c r="M148" i="12"/>
  <c r="L148" i="12"/>
  <c r="K148" i="12"/>
  <c r="J148" i="12"/>
  <c r="I148" i="12"/>
  <c r="R148" i="12"/>
  <c r="H148" i="12"/>
  <c r="G148" i="12"/>
  <c r="F148" i="12"/>
  <c r="E148" i="12"/>
  <c r="D148" i="12"/>
  <c r="C148" i="12"/>
  <c r="B148" i="12"/>
  <c r="A148" i="12"/>
  <c r="Q148" i="12"/>
  <c r="P147" i="12"/>
  <c r="M147" i="12"/>
  <c r="L147" i="12"/>
  <c r="K147" i="12"/>
  <c r="J147" i="12"/>
  <c r="I147" i="12"/>
  <c r="R147" i="12"/>
  <c r="H147" i="12"/>
  <c r="G147" i="12"/>
  <c r="F147" i="12"/>
  <c r="E147" i="12"/>
  <c r="D147" i="12"/>
  <c r="C147" i="12"/>
  <c r="B147" i="12"/>
  <c r="A147" i="12"/>
  <c r="Q147" i="12"/>
  <c r="P146" i="12"/>
  <c r="M146" i="12"/>
  <c r="L146" i="12"/>
  <c r="K146" i="12"/>
  <c r="J146" i="12"/>
  <c r="I146" i="12"/>
  <c r="R146" i="12"/>
  <c r="H146" i="12"/>
  <c r="G146" i="12"/>
  <c r="F146" i="12"/>
  <c r="E146" i="12"/>
  <c r="D146" i="12"/>
  <c r="C146" i="12"/>
  <c r="B146" i="12"/>
  <c r="A146" i="12"/>
  <c r="Q146" i="12"/>
  <c r="P145" i="12"/>
  <c r="M145" i="12"/>
  <c r="L145" i="12"/>
  <c r="K145" i="12"/>
  <c r="J145" i="12"/>
  <c r="I145" i="12"/>
  <c r="R145" i="12"/>
  <c r="H145" i="12"/>
  <c r="G145" i="12"/>
  <c r="F145" i="12"/>
  <c r="E145" i="12"/>
  <c r="D145" i="12"/>
  <c r="C145" i="12"/>
  <c r="B145" i="12"/>
  <c r="A145" i="12"/>
  <c r="Q145" i="12"/>
  <c r="P144" i="12"/>
  <c r="M144" i="12"/>
  <c r="L144" i="12"/>
  <c r="K144" i="12"/>
  <c r="J144" i="12"/>
  <c r="I144" i="12"/>
  <c r="R144" i="12"/>
  <c r="H144" i="12"/>
  <c r="G144" i="12"/>
  <c r="F144" i="12"/>
  <c r="E144" i="12"/>
  <c r="D144" i="12"/>
  <c r="C144" i="12"/>
  <c r="B144" i="12"/>
  <c r="A144" i="12"/>
  <c r="Q144" i="12"/>
  <c r="P143" i="12"/>
  <c r="M143" i="12"/>
  <c r="L143" i="12"/>
  <c r="K143" i="12"/>
  <c r="J143" i="12"/>
  <c r="I143" i="12"/>
  <c r="R143" i="12"/>
  <c r="H143" i="12"/>
  <c r="G143" i="12"/>
  <c r="F143" i="12"/>
  <c r="E143" i="12"/>
  <c r="D143" i="12"/>
  <c r="C143" i="12"/>
  <c r="B143" i="12"/>
  <c r="A143" i="12"/>
  <c r="Q143" i="12"/>
  <c r="P142" i="12"/>
  <c r="M142" i="12"/>
  <c r="L142" i="12"/>
  <c r="K142" i="12"/>
  <c r="J142" i="12"/>
  <c r="I142" i="12"/>
  <c r="R142" i="12"/>
  <c r="H142" i="12"/>
  <c r="G142" i="12"/>
  <c r="F142" i="12"/>
  <c r="E142" i="12"/>
  <c r="D142" i="12"/>
  <c r="C142" i="12"/>
  <c r="B142" i="12"/>
  <c r="A142" i="12"/>
  <c r="P141" i="12"/>
  <c r="M141" i="12"/>
  <c r="L141" i="12"/>
  <c r="K141" i="12"/>
  <c r="J141" i="12"/>
  <c r="I141" i="12"/>
  <c r="R141" i="12"/>
  <c r="H141" i="12"/>
  <c r="G141" i="12"/>
  <c r="F141" i="12"/>
  <c r="E141" i="12"/>
  <c r="D141" i="12"/>
  <c r="C141" i="12"/>
  <c r="B141" i="12"/>
  <c r="A141" i="12"/>
  <c r="P140" i="12"/>
  <c r="M140" i="12"/>
  <c r="L140" i="12"/>
  <c r="K140" i="12"/>
  <c r="J140" i="12"/>
  <c r="I140" i="12"/>
  <c r="R140" i="12"/>
  <c r="H140" i="12"/>
  <c r="G140" i="12"/>
  <c r="F140" i="12"/>
  <c r="E140" i="12"/>
  <c r="D140" i="12"/>
  <c r="C140" i="12"/>
  <c r="B140" i="12"/>
  <c r="A140" i="12"/>
  <c r="P139" i="12"/>
  <c r="M139" i="12"/>
  <c r="L139" i="12"/>
  <c r="K139" i="12"/>
  <c r="J139" i="12"/>
  <c r="I139" i="12"/>
  <c r="R139" i="12"/>
  <c r="H139" i="12"/>
  <c r="G139" i="12"/>
  <c r="F139" i="12"/>
  <c r="E139" i="12"/>
  <c r="D139" i="12"/>
  <c r="C139" i="12"/>
  <c r="B139" i="12"/>
  <c r="A139" i="12"/>
  <c r="P138" i="12"/>
  <c r="M138" i="12"/>
  <c r="L138" i="12"/>
  <c r="K138" i="12"/>
  <c r="J138" i="12"/>
  <c r="I138" i="12"/>
  <c r="R138" i="12"/>
  <c r="H138" i="12"/>
  <c r="G138" i="12"/>
  <c r="F138" i="12"/>
  <c r="E138" i="12"/>
  <c r="D138" i="12"/>
  <c r="C138" i="12"/>
  <c r="B138" i="12"/>
  <c r="A138" i="12"/>
  <c r="P137" i="12"/>
  <c r="M137" i="12"/>
  <c r="L137" i="12"/>
  <c r="J137" i="12"/>
  <c r="I137" i="12"/>
  <c r="R137" i="12"/>
  <c r="H137" i="12"/>
  <c r="G137" i="12"/>
  <c r="F137" i="12"/>
  <c r="E137" i="12"/>
  <c r="D137" i="12"/>
  <c r="C137" i="12"/>
  <c r="B137" i="12"/>
  <c r="A137" i="12"/>
  <c r="P136" i="12"/>
  <c r="M136" i="12"/>
  <c r="L136" i="12"/>
  <c r="K136" i="12"/>
  <c r="J136" i="12"/>
  <c r="I136" i="12"/>
  <c r="R136" i="12"/>
  <c r="H136" i="12"/>
  <c r="G136" i="12"/>
  <c r="F136" i="12"/>
  <c r="E136" i="12"/>
  <c r="D136" i="12"/>
  <c r="C136" i="12"/>
  <c r="B136" i="12"/>
  <c r="A136" i="12"/>
  <c r="P135" i="12"/>
  <c r="M135" i="12"/>
  <c r="L135" i="12"/>
  <c r="K135" i="12"/>
  <c r="J135" i="12"/>
  <c r="I135" i="12"/>
  <c r="R135" i="12"/>
  <c r="H135" i="12"/>
  <c r="G135" i="12"/>
  <c r="F135" i="12"/>
  <c r="E135" i="12"/>
  <c r="D135" i="12"/>
  <c r="C135" i="12"/>
  <c r="B135" i="12"/>
  <c r="A135" i="12"/>
  <c r="P134" i="12"/>
  <c r="M134" i="12"/>
  <c r="L134" i="12"/>
  <c r="K134" i="12"/>
  <c r="J134" i="12"/>
  <c r="I134" i="12"/>
  <c r="R134" i="12"/>
  <c r="H134" i="12"/>
  <c r="G134" i="12"/>
  <c r="F134" i="12"/>
  <c r="E134" i="12"/>
  <c r="D134" i="12"/>
  <c r="C134" i="12"/>
  <c r="B134" i="12"/>
  <c r="A134" i="12"/>
  <c r="P133" i="12"/>
  <c r="M133" i="12"/>
  <c r="L133" i="12"/>
  <c r="K133" i="12"/>
  <c r="J133" i="12"/>
  <c r="I133" i="12"/>
  <c r="R133" i="12"/>
  <c r="H133" i="12"/>
  <c r="G133" i="12"/>
  <c r="F133" i="12"/>
  <c r="E133" i="12"/>
  <c r="D133" i="12"/>
  <c r="C133" i="12"/>
  <c r="B133" i="12"/>
  <c r="A133" i="12"/>
  <c r="P132" i="12"/>
  <c r="M132" i="12"/>
  <c r="L132" i="12"/>
  <c r="K132" i="12"/>
  <c r="J132" i="12"/>
  <c r="I132" i="12"/>
  <c r="R132" i="12"/>
  <c r="H132" i="12"/>
  <c r="G132" i="12"/>
  <c r="F132" i="12"/>
  <c r="E132" i="12"/>
  <c r="D132" i="12"/>
  <c r="C132" i="12"/>
  <c r="B132" i="12"/>
  <c r="A132" i="12"/>
  <c r="P131" i="12"/>
  <c r="M131" i="12"/>
  <c r="L131" i="12"/>
  <c r="K131" i="12"/>
  <c r="J131" i="12"/>
  <c r="I131" i="12"/>
  <c r="R131" i="12"/>
  <c r="H131" i="12"/>
  <c r="G131" i="12"/>
  <c r="F131" i="12"/>
  <c r="E131" i="12"/>
  <c r="D131" i="12"/>
  <c r="C131" i="12"/>
  <c r="B131" i="12"/>
  <c r="A131" i="12"/>
  <c r="P130" i="12"/>
  <c r="M130" i="12"/>
  <c r="L130" i="12"/>
  <c r="K130" i="12"/>
  <c r="J130" i="12"/>
  <c r="I130" i="12"/>
  <c r="R130" i="12"/>
  <c r="H130" i="12"/>
  <c r="G130" i="12"/>
  <c r="F130" i="12"/>
  <c r="E130" i="12"/>
  <c r="D130" i="12"/>
  <c r="C130" i="12"/>
  <c r="B130" i="12"/>
  <c r="A130" i="12"/>
  <c r="P129" i="12"/>
  <c r="M129" i="12"/>
  <c r="L129" i="12"/>
  <c r="K129" i="12"/>
  <c r="J129" i="12"/>
  <c r="I129" i="12"/>
  <c r="R129" i="12"/>
  <c r="H129" i="12"/>
  <c r="G129" i="12"/>
  <c r="F129" i="12"/>
  <c r="E129" i="12"/>
  <c r="D129" i="12"/>
  <c r="C129" i="12"/>
  <c r="B129" i="12"/>
  <c r="A129" i="12"/>
  <c r="P128" i="12"/>
  <c r="M128" i="12"/>
  <c r="L128" i="12"/>
  <c r="K128" i="12"/>
  <c r="J128" i="12"/>
  <c r="I128" i="12"/>
  <c r="R128" i="12"/>
  <c r="H128" i="12"/>
  <c r="G128" i="12"/>
  <c r="F128" i="12"/>
  <c r="E128" i="12"/>
  <c r="D128" i="12"/>
  <c r="C128" i="12"/>
  <c r="B128" i="12"/>
  <c r="A128" i="12"/>
  <c r="P127" i="12"/>
  <c r="M127" i="12"/>
  <c r="L127" i="12"/>
  <c r="K127" i="12"/>
  <c r="J127" i="12"/>
  <c r="I127" i="12"/>
  <c r="R127" i="12"/>
  <c r="H127" i="12"/>
  <c r="G127" i="12"/>
  <c r="F127" i="12"/>
  <c r="E127" i="12"/>
  <c r="D127" i="12"/>
  <c r="C127" i="12"/>
  <c r="B127" i="12"/>
  <c r="A127" i="12"/>
  <c r="P126" i="12"/>
  <c r="M126" i="12"/>
  <c r="L126" i="12"/>
  <c r="K126" i="12"/>
  <c r="J126" i="12"/>
  <c r="I126" i="12"/>
  <c r="R126" i="12"/>
  <c r="H126" i="12"/>
  <c r="G126" i="12"/>
  <c r="F126" i="12"/>
  <c r="E126" i="12"/>
  <c r="D126" i="12"/>
  <c r="C126" i="12"/>
  <c r="B126" i="12"/>
  <c r="A126" i="12"/>
  <c r="P125" i="12"/>
  <c r="M125" i="12"/>
  <c r="L125" i="12"/>
  <c r="K125" i="12"/>
  <c r="J125" i="12"/>
  <c r="I125" i="12"/>
  <c r="R125" i="12"/>
  <c r="H125" i="12"/>
  <c r="G125" i="12"/>
  <c r="F125" i="12"/>
  <c r="E125" i="12"/>
  <c r="D125" i="12"/>
  <c r="C125" i="12"/>
  <c r="B125" i="12"/>
  <c r="A125" i="12"/>
  <c r="P124" i="12"/>
  <c r="M124" i="12"/>
  <c r="L124" i="12"/>
  <c r="K124" i="12"/>
  <c r="J124" i="12"/>
  <c r="I124" i="12"/>
  <c r="R124" i="12"/>
  <c r="H124" i="12"/>
  <c r="G124" i="12"/>
  <c r="F124" i="12"/>
  <c r="E124" i="12"/>
  <c r="D124" i="12"/>
  <c r="C124" i="12"/>
  <c r="B124" i="12"/>
  <c r="A124" i="12"/>
  <c r="P123" i="12"/>
  <c r="M123" i="12"/>
  <c r="L123" i="12"/>
  <c r="K123" i="12"/>
  <c r="J123" i="12"/>
  <c r="I123" i="12"/>
  <c r="R123" i="12"/>
  <c r="H123" i="12"/>
  <c r="G123" i="12"/>
  <c r="F123" i="12"/>
  <c r="E123" i="12"/>
  <c r="D123" i="12"/>
  <c r="C123" i="12"/>
  <c r="B123" i="12"/>
  <c r="A123" i="12"/>
  <c r="P122" i="12"/>
  <c r="M122" i="12"/>
  <c r="L122" i="12"/>
  <c r="K122" i="12"/>
  <c r="J122" i="12"/>
  <c r="I122" i="12"/>
  <c r="R122" i="12"/>
  <c r="H122" i="12"/>
  <c r="G122" i="12"/>
  <c r="F122" i="12"/>
  <c r="E122" i="12"/>
  <c r="D122" i="12"/>
  <c r="C122" i="12"/>
  <c r="B122" i="12"/>
  <c r="A122" i="12"/>
  <c r="P121" i="12"/>
  <c r="M121" i="12"/>
  <c r="L121" i="12"/>
  <c r="K121" i="12"/>
  <c r="J121" i="12"/>
  <c r="I121" i="12"/>
  <c r="R121" i="12"/>
  <c r="H121" i="12"/>
  <c r="G121" i="12"/>
  <c r="F121" i="12"/>
  <c r="E121" i="12"/>
  <c r="D121" i="12"/>
  <c r="C121" i="12"/>
  <c r="B121" i="12"/>
  <c r="A121" i="12"/>
  <c r="P120" i="12"/>
  <c r="M120" i="12"/>
  <c r="L120" i="12"/>
  <c r="K120" i="12"/>
  <c r="J120" i="12"/>
  <c r="I120" i="12"/>
  <c r="R120" i="12"/>
  <c r="H120" i="12"/>
  <c r="G120" i="12"/>
  <c r="F120" i="12"/>
  <c r="E120" i="12"/>
  <c r="D120" i="12"/>
  <c r="C120" i="12"/>
  <c r="B120" i="12"/>
  <c r="A120" i="12"/>
  <c r="P119" i="12"/>
  <c r="M119" i="12"/>
  <c r="L119" i="12"/>
  <c r="K119" i="12"/>
  <c r="J119" i="12"/>
  <c r="I119" i="12"/>
  <c r="R119" i="12"/>
  <c r="H119" i="12"/>
  <c r="G119" i="12"/>
  <c r="F119" i="12"/>
  <c r="E119" i="12"/>
  <c r="D119" i="12"/>
  <c r="C119" i="12"/>
  <c r="B119" i="12"/>
  <c r="A119" i="12"/>
  <c r="P118" i="12"/>
  <c r="M118" i="12"/>
  <c r="L118" i="12"/>
  <c r="K118" i="12"/>
  <c r="J118" i="12"/>
  <c r="I118" i="12"/>
  <c r="R118" i="12"/>
  <c r="H118" i="12"/>
  <c r="G118" i="12"/>
  <c r="F118" i="12"/>
  <c r="E118" i="12"/>
  <c r="D118" i="12"/>
  <c r="C118" i="12"/>
  <c r="B118" i="12"/>
  <c r="A118" i="12"/>
  <c r="P117" i="12"/>
  <c r="M117" i="12"/>
  <c r="L117" i="12"/>
  <c r="K117" i="12"/>
  <c r="J117" i="12"/>
  <c r="I117" i="12"/>
  <c r="R117" i="12"/>
  <c r="H117" i="12"/>
  <c r="G117" i="12"/>
  <c r="F117" i="12"/>
  <c r="E117" i="12"/>
  <c r="D117" i="12"/>
  <c r="C117" i="12"/>
  <c r="B117" i="12"/>
  <c r="A117" i="12"/>
  <c r="P116" i="12"/>
  <c r="M116" i="12"/>
  <c r="L116" i="12"/>
  <c r="K116" i="12"/>
  <c r="J116" i="12"/>
  <c r="I116" i="12"/>
  <c r="R116" i="12"/>
  <c r="H116" i="12"/>
  <c r="G116" i="12"/>
  <c r="F116" i="12"/>
  <c r="E116" i="12"/>
  <c r="D116" i="12"/>
  <c r="C116" i="12"/>
  <c r="B116" i="12"/>
  <c r="A116" i="12"/>
  <c r="P115" i="12"/>
  <c r="M115" i="12"/>
  <c r="L115" i="12"/>
  <c r="K115" i="12"/>
  <c r="J115" i="12"/>
  <c r="I115" i="12"/>
  <c r="R115" i="12"/>
  <c r="H115" i="12"/>
  <c r="G115" i="12"/>
  <c r="F115" i="12"/>
  <c r="E115" i="12"/>
  <c r="D115" i="12"/>
  <c r="C115" i="12"/>
  <c r="B115" i="12"/>
  <c r="A115" i="12"/>
  <c r="P114" i="12"/>
  <c r="M114" i="12"/>
  <c r="L114" i="12"/>
  <c r="K114" i="12"/>
  <c r="J114" i="12"/>
  <c r="I114" i="12"/>
  <c r="R114" i="12"/>
  <c r="H114" i="12"/>
  <c r="G114" i="12"/>
  <c r="F114" i="12"/>
  <c r="E114" i="12"/>
  <c r="D114" i="12"/>
  <c r="C114" i="12"/>
  <c r="B114" i="12"/>
  <c r="A114" i="12"/>
  <c r="P113" i="12"/>
  <c r="M113" i="12"/>
  <c r="L113" i="12"/>
  <c r="K113" i="12"/>
  <c r="J113" i="12"/>
  <c r="I113" i="12"/>
  <c r="R113" i="12"/>
  <c r="H113" i="12"/>
  <c r="G113" i="12"/>
  <c r="F113" i="12"/>
  <c r="S113" i="12"/>
  <c r="E113" i="12"/>
  <c r="D113" i="12"/>
  <c r="C113" i="12"/>
  <c r="B113" i="12"/>
  <c r="A113" i="12"/>
  <c r="P112" i="12"/>
  <c r="M112" i="12"/>
  <c r="L112" i="12"/>
  <c r="K112" i="12"/>
  <c r="J112" i="12"/>
  <c r="I112" i="12"/>
  <c r="R112" i="12"/>
  <c r="H112" i="12"/>
  <c r="G112" i="12"/>
  <c r="F112" i="12"/>
  <c r="S112" i="12"/>
  <c r="E112" i="12"/>
  <c r="D112" i="12"/>
  <c r="C112" i="12"/>
  <c r="B112" i="12"/>
  <c r="A112" i="12"/>
  <c r="P111" i="12"/>
  <c r="M111" i="12"/>
  <c r="L111" i="12"/>
  <c r="K111" i="12"/>
  <c r="J111" i="12"/>
  <c r="I111" i="12"/>
  <c r="R111" i="12"/>
  <c r="H111" i="12"/>
  <c r="G111" i="12"/>
  <c r="F111" i="12"/>
  <c r="S111" i="12"/>
  <c r="E111" i="12"/>
  <c r="D111" i="12"/>
  <c r="C111" i="12"/>
  <c r="B111" i="12"/>
  <c r="A111" i="12"/>
  <c r="P110" i="12"/>
  <c r="M110" i="12"/>
  <c r="L110" i="12"/>
  <c r="K110" i="12"/>
  <c r="J110" i="12"/>
  <c r="I110" i="12"/>
  <c r="R110" i="12"/>
  <c r="H110" i="12"/>
  <c r="G110" i="12"/>
  <c r="F110" i="12"/>
  <c r="S110" i="12"/>
  <c r="E110" i="12"/>
  <c r="D110" i="12"/>
  <c r="C110" i="12"/>
  <c r="B110" i="12"/>
  <c r="A110" i="12"/>
  <c r="P109" i="12"/>
  <c r="M109" i="12"/>
  <c r="L109" i="12"/>
  <c r="K109" i="12"/>
  <c r="J109" i="12"/>
  <c r="I109" i="12"/>
  <c r="R109" i="12"/>
  <c r="H109" i="12"/>
  <c r="G109" i="12"/>
  <c r="F109" i="12"/>
  <c r="S109" i="12"/>
  <c r="E109" i="12"/>
  <c r="D109" i="12"/>
  <c r="C109" i="12"/>
  <c r="B109" i="12"/>
  <c r="A109" i="12"/>
  <c r="P108" i="12"/>
  <c r="M108" i="12"/>
  <c r="L108" i="12"/>
  <c r="K108" i="12"/>
  <c r="J108" i="12"/>
  <c r="I108" i="12"/>
  <c r="R108" i="12"/>
  <c r="H108" i="12"/>
  <c r="G108" i="12"/>
  <c r="F108" i="12"/>
  <c r="S108" i="12"/>
  <c r="E108" i="12"/>
  <c r="D108" i="12"/>
  <c r="C108" i="12"/>
  <c r="B108" i="12"/>
  <c r="A108" i="12"/>
  <c r="P107" i="12"/>
  <c r="M107" i="12"/>
  <c r="L107" i="12"/>
  <c r="K107" i="12"/>
  <c r="J107" i="12"/>
  <c r="I107" i="12"/>
  <c r="R107" i="12"/>
  <c r="H107" i="12"/>
  <c r="G107" i="12"/>
  <c r="F107" i="12"/>
  <c r="S107" i="12"/>
  <c r="E107" i="12"/>
  <c r="D107" i="12"/>
  <c r="C107" i="12"/>
  <c r="B107" i="12"/>
  <c r="A107" i="12"/>
  <c r="P106" i="12"/>
  <c r="M106" i="12"/>
  <c r="L106" i="12"/>
  <c r="K106" i="12"/>
  <c r="J106" i="12"/>
  <c r="I106" i="12"/>
  <c r="R106" i="12"/>
  <c r="H106" i="12"/>
  <c r="G106" i="12"/>
  <c r="F106" i="12"/>
  <c r="S106" i="12"/>
  <c r="E106" i="12"/>
  <c r="D106" i="12"/>
  <c r="C106" i="12"/>
  <c r="B106" i="12"/>
  <c r="A106" i="12"/>
  <c r="P105" i="12"/>
  <c r="M105" i="12"/>
  <c r="L105" i="12"/>
  <c r="K105" i="12"/>
  <c r="J105" i="12"/>
  <c r="I105" i="12"/>
  <c r="R105" i="12"/>
  <c r="H105" i="12"/>
  <c r="G105" i="12"/>
  <c r="F105" i="12"/>
  <c r="S105" i="12"/>
  <c r="E105" i="12"/>
  <c r="D105" i="12"/>
  <c r="C105" i="12"/>
  <c r="B105" i="12"/>
  <c r="A105" i="12"/>
  <c r="P104" i="12"/>
  <c r="M104" i="12"/>
  <c r="L104" i="12"/>
  <c r="K104" i="12"/>
  <c r="J104" i="12"/>
  <c r="I104" i="12"/>
  <c r="R104" i="12"/>
  <c r="H104" i="12"/>
  <c r="G104" i="12"/>
  <c r="F104" i="12"/>
  <c r="S104" i="12"/>
  <c r="E104" i="12"/>
  <c r="D104" i="12"/>
  <c r="C104" i="12"/>
  <c r="B104" i="12"/>
  <c r="A104" i="12"/>
  <c r="P103" i="12"/>
  <c r="M103" i="12"/>
  <c r="L103" i="12"/>
  <c r="K103" i="12"/>
  <c r="J103" i="12"/>
  <c r="I103" i="12"/>
  <c r="R103" i="12"/>
  <c r="H103" i="12"/>
  <c r="G103" i="12"/>
  <c r="F103" i="12"/>
  <c r="S103" i="12"/>
  <c r="E103" i="12"/>
  <c r="D103" i="12"/>
  <c r="C103" i="12"/>
  <c r="B103" i="12"/>
  <c r="A103" i="12"/>
  <c r="P102" i="12"/>
  <c r="M102" i="12"/>
  <c r="L102" i="12"/>
  <c r="K102" i="12"/>
  <c r="J102" i="12"/>
  <c r="I102" i="12"/>
  <c r="R102" i="12"/>
  <c r="H102" i="12"/>
  <c r="G102" i="12"/>
  <c r="F102" i="12"/>
  <c r="S102" i="12"/>
  <c r="E102" i="12"/>
  <c r="D102" i="12"/>
  <c r="C102" i="12"/>
  <c r="B102" i="12"/>
  <c r="A102" i="12"/>
  <c r="P101" i="12"/>
  <c r="M101" i="12"/>
  <c r="L101" i="12"/>
  <c r="K101" i="12"/>
  <c r="J101" i="12"/>
  <c r="I101" i="12"/>
  <c r="R101" i="12"/>
  <c r="H101" i="12"/>
  <c r="G101" i="12"/>
  <c r="F101" i="12"/>
  <c r="S101" i="12"/>
  <c r="E101" i="12"/>
  <c r="D101" i="12"/>
  <c r="C101" i="12"/>
  <c r="B101" i="12"/>
  <c r="A101" i="12"/>
  <c r="P100" i="12"/>
  <c r="M100" i="12"/>
  <c r="L100" i="12"/>
  <c r="K100" i="12"/>
  <c r="J100" i="12"/>
  <c r="I100" i="12"/>
  <c r="R100" i="12"/>
  <c r="H100" i="12"/>
  <c r="G100" i="12"/>
  <c r="F100" i="12"/>
  <c r="S100" i="12"/>
  <c r="E100" i="12"/>
  <c r="D100" i="12"/>
  <c r="C100" i="12"/>
  <c r="B100" i="12"/>
  <c r="A100" i="12"/>
  <c r="P99" i="12"/>
  <c r="M99" i="12"/>
  <c r="L99" i="12"/>
  <c r="K99" i="12"/>
  <c r="J99" i="12"/>
  <c r="I99" i="12"/>
  <c r="R99" i="12"/>
  <c r="H99" i="12"/>
  <c r="G99" i="12"/>
  <c r="F99" i="12"/>
  <c r="S99" i="12"/>
  <c r="E99" i="12"/>
  <c r="D99" i="12"/>
  <c r="C99" i="12"/>
  <c r="B99" i="12"/>
  <c r="A99" i="12"/>
  <c r="P98" i="12"/>
  <c r="M98" i="12"/>
  <c r="L98" i="12"/>
  <c r="K98" i="12"/>
  <c r="J98" i="12"/>
  <c r="I98" i="12"/>
  <c r="R98" i="12"/>
  <c r="H98" i="12"/>
  <c r="G98" i="12"/>
  <c r="F98" i="12"/>
  <c r="S98" i="12"/>
  <c r="E98" i="12"/>
  <c r="D98" i="12"/>
  <c r="C98" i="12"/>
  <c r="B98" i="12"/>
  <c r="A98" i="12"/>
  <c r="P97" i="12"/>
  <c r="M97" i="12"/>
  <c r="L97" i="12"/>
  <c r="K97" i="12"/>
  <c r="J97" i="12"/>
  <c r="I97" i="12"/>
  <c r="R97" i="12"/>
  <c r="H97" i="12"/>
  <c r="G97" i="12"/>
  <c r="F97" i="12"/>
  <c r="S97" i="12"/>
  <c r="E97" i="12"/>
  <c r="D97" i="12"/>
  <c r="C97" i="12"/>
  <c r="B97" i="12"/>
  <c r="A97" i="12"/>
  <c r="P96" i="12"/>
  <c r="M96" i="12"/>
  <c r="L96" i="12"/>
  <c r="K96" i="12"/>
  <c r="J96" i="12"/>
  <c r="I96" i="12"/>
  <c r="R96" i="12"/>
  <c r="H96" i="12"/>
  <c r="G96" i="12"/>
  <c r="F96" i="12"/>
  <c r="S96" i="12"/>
  <c r="E96" i="12"/>
  <c r="D96" i="12"/>
  <c r="C96" i="12"/>
  <c r="B96" i="12"/>
  <c r="A96" i="12"/>
  <c r="P95" i="12"/>
  <c r="M95" i="12"/>
  <c r="L95" i="12"/>
  <c r="K95" i="12"/>
  <c r="J95" i="12"/>
  <c r="I95" i="12"/>
  <c r="R95" i="12"/>
  <c r="H95" i="12"/>
  <c r="G95" i="12"/>
  <c r="F95" i="12"/>
  <c r="S95" i="12"/>
  <c r="E95" i="12"/>
  <c r="D95" i="12"/>
  <c r="C95" i="12"/>
  <c r="B95" i="12"/>
  <c r="A95" i="12"/>
  <c r="P94" i="12"/>
  <c r="M94" i="12"/>
  <c r="L94" i="12"/>
  <c r="K94" i="12"/>
  <c r="J94" i="12"/>
  <c r="I94" i="12"/>
  <c r="R94" i="12"/>
  <c r="H94" i="12"/>
  <c r="G94" i="12"/>
  <c r="F94" i="12"/>
  <c r="S94" i="12"/>
  <c r="E94" i="12"/>
  <c r="D94" i="12"/>
  <c r="C94" i="12"/>
  <c r="B94" i="12"/>
  <c r="A94" i="12"/>
  <c r="P93" i="12"/>
  <c r="M93" i="12"/>
  <c r="L93" i="12"/>
  <c r="K93" i="12"/>
  <c r="J93" i="12"/>
  <c r="I93" i="12"/>
  <c r="R93" i="12"/>
  <c r="H93" i="12"/>
  <c r="G93" i="12"/>
  <c r="F93" i="12"/>
  <c r="S93" i="12"/>
  <c r="E93" i="12"/>
  <c r="D93" i="12"/>
  <c r="C93" i="12"/>
  <c r="B93" i="12"/>
  <c r="A93" i="12"/>
  <c r="P92" i="12"/>
  <c r="M92" i="12"/>
  <c r="L92" i="12"/>
  <c r="K92" i="12"/>
  <c r="J92" i="12"/>
  <c r="I92" i="12"/>
  <c r="R92" i="12"/>
  <c r="H92" i="12"/>
  <c r="G92" i="12"/>
  <c r="F92" i="12"/>
  <c r="S92" i="12"/>
  <c r="E92" i="12"/>
  <c r="D92" i="12"/>
  <c r="C92" i="12"/>
  <c r="B92" i="12"/>
  <c r="A92" i="12"/>
  <c r="Q92" i="12"/>
  <c r="P91" i="12"/>
  <c r="M91" i="12"/>
  <c r="L91" i="12"/>
  <c r="K91" i="12"/>
  <c r="J91" i="12"/>
  <c r="I91" i="12"/>
  <c r="R91" i="12"/>
  <c r="H91" i="12"/>
  <c r="G91" i="12"/>
  <c r="F91" i="12"/>
  <c r="S91" i="12"/>
  <c r="E91" i="12"/>
  <c r="D91" i="12"/>
  <c r="C91" i="12"/>
  <c r="B91" i="12"/>
  <c r="A91" i="12"/>
  <c r="Q91" i="12"/>
  <c r="P90" i="12"/>
  <c r="M90" i="12"/>
  <c r="L90" i="12"/>
  <c r="K90" i="12"/>
  <c r="J90" i="12"/>
  <c r="I90" i="12"/>
  <c r="R90" i="12"/>
  <c r="H90" i="12"/>
  <c r="G90" i="12"/>
  <c r="F90" i="12"/>
  <c r="S90" i="12"/>
  <c r="E90" i="12"/>
  <c r="D90" i="12"/>
  <c r="C90" i="12"/>
  <c r="B90" i="12"/>
  <c r="A90" i="12"/>
  <c r="Q90" i="12"/>
  <c r="P89" i="12"/>
  <c r="M89" i="12"/>
  <c r="L89" i="12"/>
  <c r="K89" i="12"/>
  <c r="J89" i="12"/>
  <c r="I89" i="12"/>
  <c r="R89" i="12"/>
  <c r="H89" i="12"/>
  <c r="G89" i="12"/>
  <c r="F89" i="12"/>
  <c r="S89" i="12"/>
  <c r="E89" i="12"/>
  <c r="D89" i="12"/>
  <c r="C89" i="12"/>
  <c r="B89" i="12"/>
  <c r="A89" i="12"/>
  <c r="Q89" i="12"/>
  <c r="P88" i="12"/>
  <c r="M88" i="12"/>
  <c r="L88" i="12"/>
  <c r="K88" i="12"/>
  <c r="J88" i="12"/>
  <c r="I88" i="12"/>
  <c r="R88" i="12"/>
  <c r="H88" i="12"/>
  <c r="G88" i="12"/>
  <c r="F88" i="12"/>
  <c r="S88" i="12"/>
  <c r="E88" i="12"/>
  <c r="D88" i="12"/>
  <c r="C88" i="12"/>
  <c r="B88" i="12"/>
  <c r="A88" i="12"/>
  <c r="Q88" i="12"/>
  <c r="P87" i="12"/>
  <c r="M87" i="12"/>
  <c r="L87" i="12"/>
  <c r="K87" i="12"/>
  <c r="J87" i="12"/>
  <c r="I87" i="12"/>
  <c r="R87" i="12"/>
  <c r="H87" i="12"/>
  <c r="G87" i="12"/>
  <c r="F87" i="12"/>
  <c r="S87" i="12"/>
  <c r="E87" i="12"/>
  <c r="D87" i="12"/>
  <c r="C87" i="12"/>
  <c r="B87" i="12"/>
  <c r="A87" i="12"/>
  <c r="Q87" i="12"/>
  <c r="P86" i="12"/>
  <c r="M86" i="12"/>
  <c r="L86" i="12"/>
  <c r="K86" i="12"/>
  <c r="J86" i="12"/>
  <c r="I86" i="12"/>
  <c r="R86" i="12"/>
  <c r="H86" i="12"/>
  <c r="G86" i="12"/>
  <c r="F86" i="12"/>
  <c r="S86" i="12"/>
  <c r="E86" i="12"/>
  <c r="D86" i="12"/>
  <c r="C86" i="12"/>
  <c r="B86" i="12"/>
  <c r="A86" i="12"/>
  <c r="Q86" i="12"/>
  <c r="P85" i="12"/>
  <c r="M85" i="12"/>
  <c r="L85" i="12"/>
  <c r="K85" i="12"/>
  <c r="J85" i="12"/>
  <c r="I85" i="12"/>
  <c r="R85" i="12"/>
  <c r="H85" i="12"/>
  <c r="G85" i="12"/>
  <c r="F85" i="12"/>
  <c r="S85" i="12"/>
  <c r="E85" i="12"/>
  <c r="D85" i="12"/>
  <c r="C85" i="12"/>
  <c r="B85" i="12"/>
  <c r="A85" i="12"/>
  <c r="Q85" i="12"/>
  <c r="P84" i="12"/>
  <c r="M84" i="12"/>
  <c r="L84" i="12"/>
  <c r="K84" i="12"/>
  <c r="J84" i="12"/>
  <c r="I84" i="12"/>
  <c r="R84" i="12"/>
  <c r="H84" i="12"/>
  <c r="G84" i="12"/>
  <c r="F84" i="12"/>
  <c r="S84" i="12"/>
  <c r="E84" i="12"/>
  <c r="D84" i="12"/>
  <c r="C84" i="12"/>
  <c r="B84" i="12"/>
  <c r="A84" i="12"/>
  <c r="Q84" i="12"/>
  <c r="P83" i="12"/>
  <c r="M83" i="12"/>
  <c r="L83" i="12"/>
  <c r="K83" i="12"/>
  <c r="J83" i="12"/>
  <c r="I83" i="12"/>
  <c r="R83" i="12"/>
  <c r="H83" i="12"/>
  <c r="G83" i="12"/>
  <c r="F83" i="12"/>
  <c r="S83" i="12"/>
  <c r="E83" i="12"/>
  <c r="D83" i="12"/>
  <c r="C83" i="12"/>
  <c r="B83" i="12"/>
  <c r="A83" i="12"/>
  <c r="Q83" i="12"/>
  <c r="P82" i="12"/>
  <c r="M82" i="12"/>
  <c r="L82" i="12"/>
  <c r="K82" i="12"/>
  <c r="J82" i="12"/>
  <c r="I82" i="12"/>
  <c r="R82" i="12"/>
  <c r="H82" i="12"/>
  <c r="G82" i="12"/>
  <c r="F82" i="12"/>
  <c r="S82" i="12"/>
  <c r="E82" i="12"/>
  <c r="D82" i="12"/>
  <c r="C82" i="12"/>
  <c r="B82" i="12"/>
  <c r="A82" i="12"/>
  <c r="Q82" i="12"/>
  <c r="P81" i="12"/>
  <c r="M81" i="12"/>
  <c r="L81" i="12"/>
  <c r="K81" i="12"/>
  <c r="J81" i="12"/>
  <c r="I81" i="12"/>
  <c r="R81" i="12"/>
  <c r="H81" i="12"/>
  <c r="G81" i="12"/>
  <c r="F81" i="12"/>
  <c r="S81" i="12"/>
  <c r="E81" i="12"/>
  <c r="D81" i="12"/>
  <c r="C81" i="12"/>
  <c r="B81" i="12"/>
  <c r="A81" i="12"/>
  <c r="Q81" i="12"/>
  <c r="P80" i="12"/>
  <c r="M80" i="12"/>
  <c r="L80" i="12"/>
  <c r="K80" i="12"/>
  <c r="J80" i="12"/>
  <c r="I80" i="12"/>
  <c r="R80" i="12"/>
  <c r="H80" i="12"/>
  <c r="G80" i="12"/>
  <c r="F80" i="12"/>
  <c r="S80" i="12"/>
  <c r="E80" i="12"/>
  <c r="D80" i="12"/>
  <c r="C80" i="12"/>
  <c r="B80" i="12"/>
  <c r="A80" i="12"/>
  <c r="Q80" i="12"/>
  <c r="P79" i="12"/>
  <c r="M79" i="12"/>
  <c r="L79" i="12"/>
  <c r="K79" i="12"/>
  <c r="J79" i="12"/>
  <c r="I79" i="12"/>
  <c r="R79" i="12"/>
  <c r="H79" i="12"/>
  <c r="G79" i="12"/>
  <c r="F79" i="12"/>
  <c r="S79" i="12"/>
  <c r="E79" i="12"/>
  <c r="D79" i="12"/>
  <c r="C79" i="12"/>
  <c r="B79" i="12"/>
  <c r="A79" i="12"/>
  <c r="Q79" i="12"/>
  <c r="P78" i="12"/>
  <c r="M78" i="12"/>
  <c r="L78" i="12"/>
  <c r="K78" i="12"/>
  <c r="J78" i="12"/>
  <c r="I78" i="12"/>
  <c r="R78" i="12"/>
  <c r="H78" i="12"/>
  <c r="G78" i="12"/>
  <c r="F78" i="12"/>
  <c r="S78" i="12"/>
  <c r="E78" i="12"/>
  <c r="D78" i="12"/>
  <c r="C78" i="12"/>
  <c r="B78" i="12"/>
  <c r="A78" i="12"/>
  <c r="Q78" i="12"/>
  <c r="P77" i="12"/>
  <c r="M77" i="12"/>
  <c r="L77" i="12"/>
  <c r="K77" i="12"/>
  <c r="J77" i="12"/>
  <c r="I77" i="12"/>
  <c r="R77" i="12"/>
  <c r="H77" i="12"/>
  <c r="G77" i="12"/>
  <c r="F77" i="12"/>
  <c r="S77" i="12"/>
  <c r="E77" i="12"/>
  <c r="D77" i="12"/>
  <c r="C77" i="12"/>
  <c r="B77" i="12"/>
  <c r="A77" i="12"/>
  <c r="Q77" i="12"/>
  <c r="P76" i="12"/>
  <c r="M76" i="12"/>
  <c r="L76" i="12"/>
  <c r="K76" i="12"/>
  <c r="J76" i="12"/>
  <c r="I76" i="12"/>
  <c r="R76" i="12"/>
  <c r="H76" i="12"/>
  <c r="G76" i="12"/>
  <c r="F76" i="12"/>
  <c r="S76" i="12"/>
  <c r="E76" i="12"/>
  <c r="D76" i="12"/>
  <c r="C76" i="12"/>
  <c r="B76" i="12"/>
  <c r="A76" i="12"/>
  <c r="Q76" i="12"/>
  <c r="P75" i="12"/>
  <c r="M75" i="12"/>
  <c r="L75" i="12"/>
  <c r="K75" i="12"/>
  <c r="J75" i="12"/>
  <c r="I75" i="12"/>
  <c r="R75" i="12"/>
  <c r="H75" i="12"/>
  <c r="G75" i="12"/>
  <c r="F75" i="12"/>
  <c r="S75" i="12"/>
  <c r="E75" i="12"/>
  <c r="D75" i="12"/>
  <c r="C75" i="12"/>
  <c r="B75" i="12"/>
  <c r="A75" i="12"/>
  <c r="Q75" i="12"/>
  <c r="P74" i="12"/>
  <c r="M74" i="12"/>
  <c r="L74" i="12"/>
  <c r="K74" i="12"/>
  <c r="J74" i="12"/>
  <c r="I74" i="12"/>
  <c r="R74" i="12"/>
  <c r="H74" i="12"/>
  <c r="G74" i="12"/>
  <c r="F74" i="12"/>
  <c r="S74" i="12"/>
  <c r="E74" i="12"/>
  <c r="D74" i="12"/>
  <c r="C74" i="12"/>
  <c r="B74" i="12"/>
  <c r="A74" i="12"/>
  <c r="Q74" i="12"/>
  <c r="P73" i="12"/>
  <c r="M73" i="12"/>
  <c r="L73" i="12"/>
  <c r="K73" i="12"/>
  <c r="J73" i="12"/>
  <c r="I73" i="12"/>
  <c r="R73" i="12"/>
  <c r="H73" i="12"/>
  <c r="G73" i="12"/>
  <c r="F73" i="12"/>
  <c r="S73" i="12"/>
  <c r="E73" i="12"/>
  <c r="D73" i="12"/>
  <c r="C73" i="12"/>
  <c r="B73" i="12"/>
  <c r="A73" i="12"/>
  <c r="Q73" i="12"/>
  <c r="P72" i="12"/>
  <c r="M72" i="12"/>
  <c r="L72" i="12"/>
  <c r="K72" i="12"/>
  <c r="J72" i="12"/>
  <c r="I72" i="12"/>
  <c r="R72" i="12"/>
  <c r="H72" i="12"/>
  <c r="G72" i="12"/>
  <c r="F72" i="12"/>
  <c r="S72" i="12"/>
  <c r="E72" i="12"/>
  <c r="D72" i="12"/>
  <c r="C72" i="12"/>
  <c r="B72" i="12"/>
  <c r="A72" i="12"/>
  <c r="Q72" i="12"/>
  <c r="P71" i="12"/>
  <c r="M71" i="12"/>
  <c r="L71" i="12"/>
  <c r="K71" i="12"/>
  <c r="J71" i="12"/>
  <c r="I71" i="12"/>
  <c r="R71" i="12"/>
  <c r="H71" i="12"/>
  <c r="G71" i="12"/>
  <c r="F71" i="12"/>
  <c r="S71" i="12"/>
  <c r="E71" i="12"/>
  <c r="D71" i="12"/>
  <c r="C71" i="12"/>
  <c r="B71" i="12"/>
  <c r="A71" i="12"/>
  <c r="Q71" i="12"/>
  <c r="P70" i="12"/>
  <c r="M70" i="12"/>
  <c r="L70" i="12"/>
  <c r="K70" i="12"/>
  <c r="J70" i="12"/>
  <c r="I70" i="12"/>
  <c r="R70" i="12"/>
  <c r="H70" i="12"/>
  <c r="G70" i="12"/>
  <c r="F70" i="12"/>
  <c r="S70" i="12"/>
  <c r="E70" i="12"/>
  <c r="D70" i="12"/>
  <c r="C70" i="12"/>
  <c r="B70" i="12"/>
  <c r="A70" i="12"/>
  <c r="Q70" i="12"/>
  <c r="P69" i="12"/>
  <c r="M69" i="12"/>
  <c r="L69" i="12"/>
  <c r="K69" i="12"/>
  <c r="J69" i="12"/>
  <c r="I69" i="12"/>
  <c r="R69" i="12"/>
  <c r="H69" i="12"/>
  <c r="G69" i="12"/>
  <c r="F69" i="12"/>
  <c r="S69" i="12"/>
  <c r="E69" i="12"/>
  <c r="D69" i="12"/>
  <c r="C69" i="12"/>
  <c r="B69" i="12"/>
  <c r="A69" i="12"/>
  <c r="Q69" i="12"/>
  <c r="P68" i="12"/>
  <c r="M68" i="12"/>
  <c r="L68" i="12"/>
  <c r="K68" i="12"/>
  <c r="J68" i="12"/>
  <c r="I68" i="12"/>
  <c r="R68" i="12"/>
  <c r="H68" i="12"/>
  <c r="G68" i="12"/>
  <c r="F68" i="12"/>
  <c r="S68" i="12"/>
  <c r="E68" i="12"/>
  <c r="D68" i="12"/>
  <c r="C68" i="12"/>
  <c r="B68" i="12"/>
  <c r="A68" i="12"/>
  <c r="Q68" i="12"/>
  <c r="P67" i="12"/>
  <c r="M67" i="12"/>
  <c r="L67" i="12"/>
  <c r="K67" i="12"/>
  <c r="J67" i="12"/>
  <c r="I67" i="12"/>
  <c r="R67" i="12"/>
  <c r="H67" i="12"/>
  <c r="G67" i="12"/>
  <c r="F67" i="12"/>
  <c r="S67" i="12"/>
  <c r="E67" i="12"/>
  <c r="D67" i="12"/>
  <c r="C67" i="12"/>
  <c r="B67" i="12"/>
  <c r="A67" i="12"/>
  <c r="Q67" i="12"/>
  <c r="P66" i="12"/>
  <c r="M66" i="12"/>
  <c r="L66" i="12"/>
  <c r="K66" i="12"/>
  <c r="J66" i="12"/>
  <c r="I66" i="12"/>
  <c r="R66" i="12"/>
  <c r="H66" i="12"/>
  <c r="G66" i="12"/>
  <c r="F66" i="12"/>
  <c r="S66" i="12"/>
  <c r="E66" i="12"/>
  <c r="D66" i="12"/>
  <c r="C66" i="12"/>
  <c r="B66" i="12"/>
  <c r="A66" i="12"/>
  <c r="Q66" i="12"/>
  <c r="P65" i="12"/>
  <c r="M65" i="12"/>
  <c r="L65" i="12"/>
  <c r="K65" i="12"/>
  <c r="J65" i="12"/>
  <c r="I65" i="12"/>
  <c r="R65" i="12"/>
  <c r="H65" i="12"/>
  <c r="G65" i="12"/>
  <c r="F65" i="12"/>
  <c r="S65" i="12"/>
  <c r="E65" i="12"/>
  <c r="D65" i="12"/>
  <c r="C65" i="12"/>
  <c r="B65" i="12"/>
  <c r="A65" i="12"/>
  <c r="Q65" i="12"/>
  <c r="P64" i="12"/>
  <c r="M64" i="12"/>
  <c r="L64" i="12"/>
  <c r="K64" i="12"/>
  <c r="J64" i="12"/>
  <c r="I64" i="12"/>
  <c r="R64" i="12"/>
  <c r="H64" i="12"/>
  <c r="G64" i="12"/>
  <c r="F64" i="12"/>
  <c r="S64" i="12"/>
  <c r="E64" i="12"/>
  <c r="D64" i="12"/>
  <c r="C64" i="12"/>
  <c r="B64" i="12"/>
  <c r="A64" i="12"/>
  <c r="Q64" i="12"/>
  <c r="P63" i="12"/>
  <c r="M63" i="12"/>
  <c r="L63" i="12"/>
  <c r="K63" i="12"/>
  <c r="J63" i="12"/>
  <c r="I63" i="12"/>
  <c r="R63" i="12"/>
  <c r="H63" i="12"/>
  <c r="G63" i="12"/>
  <c r="F63" i="12"/>
  <c r="S63" i="12"/>
  <c r="E63" i="12"/>
  <c r="D63" i="12"/>
  <c r="C63" i="12"/>
  <c r="B63" i="12"/>
  <c r="A63" i="12"/>
  <c r="Q63" i="12"/>
  <c r="P62" i="12"/>
  <c r="M62" i="12"/>
  <c r="L62" i="12"/>
  <c r="K62" i="12"/>
  <c r="J62" i="12"/>
  <c r="I62" i="12"/>
  <c r="R62" i="12"/>
  <c r="H62" i="12"/>
  <c r="G62" i="12"/>
  <c r="F62" i="12"/>
  <c r="S62" i="12"/>
  <c r="E62" i="12"/>
  <c r="D62" i="12"/>
  <c r="C62" i="12"/>
  <c r="B62" i="12"/>
  <c r="A62" i="12"/>
  <c r="Q62" i="12"/>
  <c r="P61" i="12"/>
  <c r="M61" i="12"/>
  <c r="L61" i="12"/>
  <c r="K61" i="12"/>
  <c r="J61" i="12"/>
  <c r="I61" i="12"/>
  <c r="R61" i="12"/>
  <c r="H61" i="12"/>
  <c r="G61" i="12"/>
  <c r="F61" i="12"/>
  <c r="S61" i="12"/>
  <c r="E61" i="12"/>
  <c r="D61" i="12"/>
  <c r="C61" i="12"/>
  <c r="B61" i="12"/>
  <c r="A61" i="12"/>
  <c r="Q61" i="12"/>
  <c r="P60" i="12"/>
  <c r="M60" i="12"/>
  <c r="L60" i="12"/>
  <c r="K60" i="12"/>
  <c r="J60" i="12"/>
  <c r="I60" i="12"/>
  <c r="R60" i="12"/>
  <c r="H60" i="12"/>
  <c r="G60" i="12"/>
  <c r="F60" i="12"/>
  <c r="S60" i="12"/>
  <c r="E60" i="12"/>
  <c r="D60" i="12"/>
  <c r="C60" i="12"/>
  <c r="B60" i="12"/>
  <c r="A60" i="12"/>
  <c r="Q60" i="12"/>
  <c r="P59" i="12"/>
  <c r="M59" i="12"/>
  <c r="L59" i="12"/>
  <c r="K59" i="12"/>
  <c r="J59" i="12"/>
  <c r="I59" i="12"/>
  <c r="R59" i="12"/>
  <c r="H59" i="12"/>
  <c r="G59" i="12"/>
  <c r="F59" i="12"/>
  <c r="S59" i="12"/>
  <c r="E59" i="12"/>
  <c r="D59" i="12"/>
  <c r="C59" i="12"/>
  <c r="B59" i="12"/>
  <c r="A59" i="12"/>
  <c r="Q59" i="12"/>
  <c r="P58" i="12"/>
  <c r="M58" i="12"/>
  <c r="L58" i="12"/>
  <c r="K58" i="12"/>
  <c r="J58" i="12"/>
  <c r="I58" i="12"/>
  <c r="R58" i="12"/>
  <c r="H58" i="12"/>
  <c r="G58" i="12"/>
  <c r="F58" i="12"/>
  <c r="S58" i="12"/>
  <c r="E58" i="12"/>
  <c r="D58" i="12"/>
  <c r="C58" i="12"/>
  <c r="B58" i="12"/>
  <c r="A58" i="12"/>
  <c r="Q58" i="12"/>
  <c r="P57" i="12"/>
  <c r="M57" i="12"/>
  <c r="L57" i="12"/>
  <c r="K57" i="12"/>
  <c r="J57" i="12"/>
  <c r="I57" i="12"/>
  <c r="R57" i="12"/>
  <c r="H57" i="12"/>
  <c r="G57" i="12"/>
  <c r="F57" i="12"/>
  <c r="S57" i="12"/>
  <c r="E57" i="12"/>
  <c r="D57" i="12"/>
  <c r="C57" i="12"/>
  <c r="B57" i="12"/>
  <c r="A57" i="12"/>
  <c r="Q57" i="12"/>
  <c r="P56" i="12"/>
  <c r="M56" i="12"/>
  <c r="L56" i="12"/>
  <c r="K56" i="12"/>
  <c r="J56" i="12"/>
  <c r="I56" i="12"/>
  <c r="R56" i="12"/>
  <c r="H56" i="12"/>
  <c r="G56" i="12"/>
  <c r="F56" i="12"/>
  <c r="S56" i="12"/>
  <c r="E56" i="12"/>
  <c r="D56" i="12"/>
  <c r="C56" i="12"/>
  <c r="B56" i="12"/>
  <c r="A56" i="12"/>
  <c r="Q56" i="12"/>
  <c r="P55" i="12"/>
  <c r="M55" i="12"/>
  <c r="L55" i="12"/>
  <c r="K55" i="12"/>
  <c r="J55" i="12"/>
  <c r="I55" i="12"/>
  <c r="R55" i="12"/>
  <c r="H55" i="12"/>
  <c r="G55" i="12"/>
  <c r="F55" i="12"/>
  <c r="S55" i="12"/>
  <c r="E55" i="12"/>
  <c r="D55" i="12"/>
  <c r="C55" i="12"/>
  <c r="B55" i="12"/>
  <c r="A55" i="12"/>
  <c r="Q55" i="12"/>
  <c r="P54" i="12"/>
  <c r="M54" i="12"/>
  <c r="L54" i="12"/>
  <c r="K54" i="12"/>
  <c r="J54" i="12"/>
  <c r="I54" i="12"/>
  <c r="R54" i="12"/>
  <c r="H54" i="12"/>
  <c r="G54" i="12"/>
  <c r="F54" i="12"/>
  <c r="S54" i="12"/>
  <c r="E54" i="12"/>
  <c r="D54" i="12"/>
  <c r="C54" i="12"/>
  <c r="B54" i="12"/>
  <c r="A54" i="12"/>
  <c r="Q54" i="12"/>
  <c r="P53" i="12"/>
  <c r="M53" i="12"/>
  <c r="L53" i="12"/>
  <c r="K53" i="12"/>
  <c r="J53" i="12"/>
  <c r="I53" i="12"/>
  <c r="R53" i="12"/>
  <c r="H53" i="12"/>
  <c r="G53" i="12"/>
  <c r="F53" i="12"/>
  <c r="S53" i="12"/>
  <c r="E53" i="12"/>
  <c r="D53" i="12"/>
  <c r="C53" i="12"/>
  <c r="B53" i="12"/>
  <c r="A53" i="12"/>
  <c r="Q53" i="12"/>
  <c r="P52" i="12"/>
  <c r="M52" i="12"/>
  <c r="L52" i="12"/>
  <c r="K52" i="12"/>
  <c r="J52" i="12"/>
  <c r="I52" i="12"/>
  <c r="R52" i="12"/>
  <c r="H52" i="12"/>
  <c r="G52" i="12"/>
  <c r="F52" i="12"/>
  <c r="S52" i="12"/>
  <c r="E52" i="12"/>
  <c r="D52" i="12"/>
  <c r="C52" i="12"/>
  <c r="B52" i="12"/>
  <c r="A52" i="12"/>
  <c r="Q52" i="12"/>
  <c r="P51" i="12"/>
  <c r="M51" i="12"/>
  <c r="L51" i="12"/>
  <c r="K51" i="12"/>
  <c r="J51" i="12"/>
  <c r="I51" i="12"/>
  <c r="R51" i="12"/>
  <c r="H51" i="12"/>
  <c r="G51" i="12"/>
  <c r="F51" i="12"/>
  <c r="S51" i="12"/>
  <c r="E51" i="12"/>
  <c r="D51" i="12"/>
  <c r="C51" i="12"/>
  <c r="B51" i="12"/>
  <c r="A51" i="12"/>
  <c r="Q51" i="12"/>
  <c r="P50" i="12"/>
  <c r="M50" i="12"/>
  <c r="L50" i="12"/>
  <c r="K50" i="12"/>
  <c r="J50" i="12"/>
  <c r="I50" i="12"/>
  <c r="R50" i="12"/>
  <c r="H50" i="12"/>
  <c r="G50" i="12"/>
  <c r="F50" i="12"/>
  <c r="S50" i="12"/>
  <c r="E50" i="12"/>
  <c r="D50" i="12"/>
  <c r="C50" i="12"/>
  <c r="B50" i="12"/>
  <c r="A50" i="12"/>
  <c r="Q50" i="12"/>
  <c r="P49" i="12"/>
  <c r="M49" i="12"/>
  <c r="L49" i="12"/>
  <c r="K49" i="12"/>
  <c r="J49" i="12"/>
  <c r="I49" i="12"/>
  <c r="R49" i="12"/>
  <c r="H49" i="12"/>
  <c r="G49" i="12"/>
  <c r="F49" i="12"/>
  <c r="E49" i="12"/>
  <c r="D49" i="12"/>
  <c r="C49" i="12"/>
  <c r="B49" i="12"/>
  <c r="A49" i="12"/>
  <c r="Q49" i="12"/>
  <c r="P48" i="12"/>
  <c r="M48" i="12"/>
  <c r="L48" i="12"/>
  <c r="K48" i="12"/>
  <c r="J48" i="12"/>
  <c r="I48" i="12"/>
  <c r="R48" i="12"/>
  <c r="H48" i="12"/>
  <c r="G48" i="12"/>
  <c r="F48" i="12"/>
  <c r="E48" i="12"/>
  <c r="D48" i="12"/>
  <c r="C48" i="12"/>
  <c r="B48" i="12"/>
  <c r="A48" i="12"/>
  <c r="Q48" i="12"/>
  <c r="P47" i="12"/>
  <c r="M47" i="12"/>
  <c r="L47" i="12"/>
  <c r="K47" i="12"/>
  <c r="J47" i="12"/>
  <c r="I47" i="12"/>
  <c r="R47" i="12"/>
  <c r="H47" i="12"/>
  <c r="G47" i="12"/>
  <c r="F47" i="12"/>
  <c r="E47" i="12"/>
  <c r="D47" i="12"/>
  <c r="C47" i="12"/>
  <c r="B47" i="12"/>
  <c r="A47" i="12"/>
  <c r="Q47" i="12"/>
  <c r="P46" i="12"/>
  <c r="M46" i="12"/>
  <c r="L46" i="12"/>
  <c r="K46" i="12"/>
  <c r="J46" i="12"/>
  <c r="I46" i="12"/>
  <c r="R46" i="12"/>
  <c r="H46" i="12"/>
  <c r="G46" i="12"/>
  <c r="F46" i="12"/>
  <c r="E46" i="12"/>
  <c r="D46" i="12"/>
  <c r="C46" i="12"/>
  <c r="B46" i="12"/>
  <c r="A46" i="12"/>
  <c r="Q46" i="12"/>
  <c r="P45" i="12"/>
  <c r="M45" i="12"/>
  <c r="L45" i="12"/>
  <c r="K45" i="12"/>
  <c r="J45" i="12"/>
  <c r="I45" i="12"/>
  <c r="R45" i="12"/>
  <c r="H45" i="12"/>
  <c r="G45" i="12"/>
  <c r="F45" i="12"/>
  <c r="E45" i="12"/>
  <c r="D45" i="12"/>
  <c r="C45" i="12"/>
  <c r="B45" i="12"/>
  <c r="A45" i="12"/>
  <c r="Q45" i="12"/>
  <c r="P44" i="12"/>
  <c r="M44" i="12"/>
  <c r="L44" i="12"/>
  <c r="K44" i="12"/>
  <c r="J44" i="12"/>
  <c r="I44" i="12"/>
  <c r="R44" i="12"/>
  <c r="H44" i="12"/>
  <c r="G44" i="12"/>
  <c r="F44" i="12"/>
  <c r="E44" i="12"/>
  <c r="D44" i="12"/>
  <c r="C44" i="12"/>
  <c r="B44" i="12"/>
  <c r="A44" i="12"/>
  <c r="Q44" i="12"/>
  <c r="P43" i="12"/>
  <c r="M43" i="12"/>
  <c r="L43" i="12"/>
  <c r="K43" i="12"/>
  <c r="J43" i="12"/>
  <c r="I43" i="12"/>
  <c r="R43" i="12"/>
  <c r="H43" i="12"/>
  <c r="G43" i="12"/>
  <c r="F43" i="12"/>
  <c r="E43" i="12"/>
  <c r="D43" i="12"/>
  <c r="C43" i="12"/>
  <c r="B43" i="12"/>
  <c r="A43" i="12"/>
  <c r="Q43" i="12"/>
  <c r="P42" i="12"/>
  <c r="M42" i="12"/>
  <c r="L42" i="12"/>
  <c r="K42" i="12"/>
  <c r="J42" i="12"/>
  <c r="I42" i="12"/>
  <c r="R42" i="12"/>
  <c r="H42" i="12"/>
  <c r="G42" i="12"/>
  <c r="F42" i="12"/>
  <c r="E42" i="12"/>
  <c r="D42" i="12"/>
  <c r="C42" i="12"/>
  <c r="B42" i="12"/>
  <c r="A42" i="12"/>
  <c r="Q42" i="12"/>
  <c r="P41" i="12"/>
  <c r="M41" i="12"/>
  <c r="L41" i="12"/>
  <c r="K41" i="12"/>
  <c r="J41" i="12"/>
  <c r="I41" i="12"/>
  <c r="R41" i="12"/>
  <c r="H41" i="12"/>
  <c r="G41" i="12"/>
  <c r="F41" i="12"/>
  <c r="E41" i="12"/>
  <c r="D41" i="12"/>
  <c r="C41" i="12"/>
  <c r="B41" i="12"/>
  <c r="A41" i="12"/>
  <c r="Q41" i="12"/>
  <c r="P40" i="12"/>
  <c r="M40" i="12"/>
  <c r="L40" i="12"/>
  <c r="K40" i="12"/>
  <c r="J40" i="12"/>
  <c r="I40" i="12"/>
  <c r="R40" i="12"/>
  <c r="H40" i="12"/>
  <c r="G40" i="12"/>
  <c r="F40" i="12"/>
  <c r="E40" i="12"/>
  <c r="D40" i="12"/>
  <c r="C40" i="12"/>
  <c r="B40" i="12"/>
  <c r="A40" i="12"/>
  <c r="Q40" i="12"/>
  <c r="P39" i="12"/>
  <c r="M39" i="12"/>
  <c r="L39" i="12"/>
  <c r="K39" i="12"/>
  <c r="J39" i="12"/>
  <c r="I39" i="12"/>
  <c r="R39" i="12"/>
  <c r="H39" i="12"/>
  <c r="G39" i="12"/>
  <c r="F39" i="12"/>
  <c r="E39" i="12"/>
  <c r="D39" i="12"/>
  <c r="C39" i="12"/>
  <c r="B39" i="12"/>
  <c r="A39" i="12"/>
  <c r="Q39" i="12"/>
  <c r="P38" i="12"/>
  <c r="M38" i="12"/>
  <c r="L38" i="12"/>
  <c r="K38" i="12"/>
  <c r="J38" i="12"/>
  <c r="I38" i="12"/>
  <c r="R38" i="12"/>
  <c r="H38" i="12"/>
  <c r="G38" i="12"/>
  <c r="F38" i="12"/>
  <c r="E38" i="12"/>
  <c r="D38" i="12"/>
  <c r="C38" i="12"/>
  <c r="B38" i="12"/>
  <c r="A38" i="12"/>
  <c r="Q38" i="12"/>
  <c r="P37" i="12"/>
  <c r="M37" i="12"/>
  <c r="L37" i="12"/>
  <c r="K37" i="12"/>
  <c r="J37" i="12"/>
  <c r="I37" i="12"/>
  <c r="R37" i="12"/>
  <c r="H37" i="12"/>
  <c r="G37" i="12"/>
  <c r="F37" i="12"/>
  <c r="E37" i="12"/>
  <c r="D37" i="12"/>
  <c r="C37" i="12"/>
  <c r="B37" i="12"/>
  <c r="A37" i="12"/>
  <c r="Q37" i="12"/>
  <c r="P36" i="12"/>
  <c r="M36" i="12"/>
  <c r="L36" i="12"/>
  <c r="K36" i="12"/>
  <c r="J36" i="12"/>
  <c r="I36" i="12"/>
  <c r="R36" i="12"/>
  <c r="H36" i="12"/>
  <c r="G36" i="12"/>
  <c r="F36" i="12"/>
  <c r="E36" i="12"/>
  <c r="D36" i="12"/>
  <c r="C36" i="12"/>
  <c r="B36" i="12"/>
  <c r="A36" i="12"/>
  <c r="Q36" i="12"/>
  <c r="P35" i="12"/>
  <c r="M35" i="12"/>
  <c r="L35" i="12"/>
  <c r="K35" i="12"/>
  <c r="J35" i="12"/>
  <c r="I35" i="12"/>
  <c r="R35" i="12"/>
  <c r="H35" i="12"/>
  <c r="G35" i="12"/>
  <c r="F35" i="12"/>
  <c r="E35" i="12"/>
  <c r="D35" i="12"/>
  <c r="C35" i="12"/>
  <c r="B35" i="12"/>
  <c r="A35" i="12"/>
  <c r="Q35" i="12"/>
  <c r="P34" i="12"/>
  <c r="M34" i="12"/>
  <c r="L34" i="12"/>
  <c r="K34" i="12"/>
  <c r="J34" i="12"/>
  <c r="I34" i="12"/>
  <c r="R34" i="12"/>
  <c r="H34" i="12"/>
  <c r="G34" i="12"/>
  <c r="F34" i="12"/>
  <c r="E34" i="12"/>
  <c r="D34" i="12"/>
  <c r="C34" i="12"/>
  <c r="B34" i="12"/>
  <c r="A34" i="12"/>
  <c r="Q34" i="12"/>
  <c r="P33" i="12"/>
  <c r="M33" i="12"/>
  <c r="L33" i="12"/>
  <c r="K33" i="12"/>
  <c r="J33" i="12"/>
  <c r="I33" i="12"/>
  <c r="R33" i="12"/>
  <c r="H33" i="12"/>
  <c r="G33" i="12"/>
  <c r="F33" i="12"/>
  <c r="E33" i="12"/>
  <c r="D33" i="12"/>
  <c r="C33" i="12"/>
  <c r="B33" i="12"/>
  <c r="A33" i="12"/>
  <c r="Q33" i="12"/>
  <c r="P32" i="12"/>
  <c r="M32" i="12"/>
  <c r="L32" i="12"/>
  <c r="K32" i="12"/>
  <c r="J32" i="12"/>
  <c r="I32" i="12"/>
  <c r="R32" i="12"/>
  <c r="H32" i="12"/>
  <c r="G32" i="12"/>
  <c r="F32" i="12"/>
  <c r="E32" i="12"/>
  <c r="D32" i="12"/>
  <c r="C32" i="12"/>
  <c r="B32" i="12"/>
  <c r="A32" i="12"/>
  <c r="Q32" i="12"/>
  <c r="P31" i="12"/>
  <c r="M31" i="12"/>
  <c r="L31" i="12"/>
  <c r="K31" i="12"/>
  <c r="J31" i="12"/>
  <c r="I31" i="12"/>
  <c r="R31" i="12"/>
  <c r="H31" i="12"/>
  <c r="G31" i="12"/>
  <c r="F31" i="12"/>
  <c r="E31" i="12"/>
  <c r="D31" i="12"/>
  <c r="C31" i="12"/>
  <c r="B31" i="12"/>
  <c r="A31" i="12"/>
  <c r="Q31" i="12"/>
  <c r="P30" i="12"/>
  <c r="M30" i="12"/>
  <c r="L30" i="12"/>
  <c r="K30" i="12"/>
  <c r="J30" i="12"/>
  <c r="I30" i="12"/>
  <c r="R30" i="12"/>
  <c r="H30" i="12"/>
  <c r="G30" i="12"/>
  <c r="F30" i="12"/>
  <c r="E30" i="12"/>
  <c r="D30" i="12"/>
  <c r="C30" i="12"/>
  <c r="B30" i="12"/>
  <c r="A30" i="12"/>
  <c r="Q30" i="12"/>
  <c r="P29" i="12"/>
  <c r="M29" i="12"/>
  <c r="L29" i="12"/>
  <c r="K29" i="12"/>
  <c r="J29" i="12"/>
  <c r="I29" i="12"/>
  <c r="R29" i="12"/>
  <c r="H29" i="12"/>
  <c r="G29" i="12"/>
  <c r="F29" i="12"/>
  <c r="E29" i="12"/>
  <c r="D29" i="12"/>
  <c r="C29" i="12"/>
  <c r="B29" i="12"/>
  <c r="A29" i="12"/>
  <c r="Q29" i="12"/>
  <c r="P28" i="12"/>
  <c r="M28" i="12"/>
  <c r="L28" i="12"/>
  <c r="K28" i="12"/>
  <c r="J28" i="12"/>
  <c r="I28" i="12"/>
  <c r="R28" i="12"/>
  <c r="H28" i="12"/>
  <c r="G28" i="12"/>
  <c r="F28" i="12"/>
  <c r="E28" i="12"/>
  <c r="D28" i="12"/>
  <c r="C28" i="12"/>
  <c r="B28" i="12"/>
  <c r="A28" i="12"/>
  <c r="Q28" i="12"/>
  <c r="P27" i="12"/>
  <c r="M27" i="12"/>
  <c r="L27" i="12"/>
  <c r="K27" i="12"/>
  <c r="J27" i="12"/>
  <c r="I27" i="12"/>
  <c r="R27" i="12"/>
  <c r="H27" i="12"/>
  <c r="G27" i="12"/>
  <c r="F27" i="12"/>
  <c r="E27" i="12"/>
  <c r="D27" i="12"/>
  <c r="C27" i="12"/>
  <c r="B27" i="12"/>
  <c r="A27" i="12"/>
  <c r="Q27" i="12"/>
  <c r="P26" i="12"/>
  <c r="M26" i="12"/>
  <c r="L26" i="12"/>
  <c r="K26" i="12"/>
  <c r="J26" i="12"/>
  <c r="I26" i="12"/>
  <c r="R26" i="12"/>
  <c r="H26" i="12"/>
  <c r="G26" i="12"/>
  <c r="F26" i="12"/>
  <c r="E26" i="12"/>
  <c r="D26" i="12"/>
  <c r="C26" i="12"/>
  <c r="B26" i="12"/>
  <c r="A26" i="12"/>
  <c r="Q26" i="12"/>
  <c r="P25" i="12"/>
  <c r="M25" i="12"/>
  <c r="L25" i="12"/>
  <c r="K25" i="12"/>
  <c r="J25" i="12"/>
  <c r="I25" i="12"/>
  <c r="R25" i="12"/>
  <c r="H25" i="12"/>
  <c r="G25" i="12"/>
  <c r="F25" i="12"/>
  <c r="E25" i="12"/>
  <c r="D25" i="12"/>
  <c r="C25" i="12"/>
  <c r="B25" i="12"/>
  <c r="A25" i="12"/>
  <c r="Q25" i="12"/>
  <c r="P24" i="12"/>
  <c r="M24" i="12"/>
  <c r="L24" i="12"/>
  <c r="K24" i="12"/>
  <c r="J24" i="12"/>
  <c r="I24" i="12"/>
  <c r="R24" i="12"/>
  <c r="H24" i="12"/>
  <c r="G24" i="12"/>
  <c r="F24" i="12"/>
  <c r="E24" i="12"/>
  <c r="D24" i="12"/>
  <c r="C24" i="12"/>
  <c r="B24" i="12"/>
  <c r="A24" i="12"/>
  <c r="Q24" i="12"/>
  <c r="P23" i="12"/>
  <c r="M23" i="12"/>
  <c r="L23" i="12"/>
  <c r="K23" i="12"/>
  <c r="J23" i="12"/>
  <c r="I23" i="12"/>
  <c r="R23" i="12"/>
  <c r="H23" i="12"/>
  <c r="G23" i="12"/>
  <c r="F23" i="12"/>
  <c r="E23" i="12"/>
  <c r="D23" i="12"/>
  <c r="C23" i="12"/>
  <c r="B23" i="12"/>
  <c r="A23" i="12"/>
  <c r="Q23" i="12"/>
  <c r="P22" i="12"/>
  <c r="M22" i="12"/>
  <c r="L22" i="12"/>
  <c r="K22" i="12"/>
  <c r="J22" i="12"/>
  <c r="I22" i="12"/>
  <c r="R22" i="12"/>
  <c r="H22" i="12"/>
  <c r="G22" i="12"/>
  <c r="F22" i="12"/>
  <c r="E22" i="12"/>
  <c r="D22" i="12"/>
  <c r="C22" i="12"/>
  <c r="B22" i="12"/>
  <c r="A22" i="12"/>
  <c r="Q22" i="12"/>
  <c r="P21" i="12"/>
  <c r="M21" i="12"/>
  <c r="L21" i="12"/>
  <c r="K21" i="12"/>
  <c r="J21" i="12"/>
  <c r="I21" i="12"/>
  <c r="R21" i="12"/>
  <c r="H21" i="12"/>
  <c r="G21" i="12"/>
  <c r="F21" i="12"/>
  <c r="E21" i="12"/>
  <c r="D21" i="12"/>
  <c r="C21" i="12"/>
  <c r="B21" i="12"/>
  <c r="A21" i="12"/>
  <c r="Q21" i="12"/>
  <c r="P20" i="12"/>
  <c r="M20" i="12"/>
  <c r="L20" i="12"/>
  <c r="K20" i="12"/>
  <c r="J20" i="12"/>
  <c r="I20" i="12"/>
  <c r="R20" i="12"/>
  <c r="H20" i="12"/>
  <c r="G20" i="12"/>
  <c r="F20" i="12"/>
  <c r="E20" i="12"/>
  <c r="D20" i="12"/>
  <c r="C20" i="12"/>
  <c r="B20" i="12"/>
  <c r="A20" i="12"/>
  <c r="Q20" i="12"/>
  <c r="P19" i="12"/>
  <c r="M19" i="12"/>
  <c r="L19" i="12"/>
  <c r="K19" i="12"/>
  <c r="J19" i="12"/>
  <c r="I19" i="12"/>
  <c r="R19" i="12"/>
  <c r="H19" i="12"/>
  <c r="G19" i="12"/>
  <c r="F19" i="12"/>
  <c r="E19" i="12"/>
  <c r="D19" i="12"/>
  <c r="C19" i="12"/>
  <c r="B19" i="12"/>
  <c r="A19" i="12"/>
  <c r="Q19" i="12"/>
  <c r="P18" i="12"/>
  <c r="M18" i="12"/>
  <c r="L18" i="12"/>
  <c r="K18" i="12"/>
  <c r="J18" i="12"/>
  <c r="I18" i="12"/>
  <c r="R18" i="12"/>
  <c r="H18" i="12"/>
  <c r="G18" i="12"/>
  <c r="F18" i="12"/>
  <c r="E18" i="12"/>
  <c r="D18" i="12"/>
  <c r="C18" i="12"/>
  <c r="B18" i="12"/>
  <c r="A18" i="12"/>
  <c r="Q18" i="12"/>
  <c r="P17" i="12"/>
  <c r="M17" i="12"/>
  <c r="L17" i="12"/>
  <c r="K17" i="12"/>
  <c r="J17" i="12"/>
  <c r="I17" i="12"/>
  <c r="R17" i="12"/>
  <c r="H17" i="12"/>
  <c r="G17" i="12"/>
  <c r="F17" i="12"/>
  <c r="E17" i="12"/>
  <c r="D17" i="12"/>
  <c r="C17" i="12"/>
  <c r="B17" i="12"/>
  <c r="A17" i="12"/>
  <c r="Q17" i="12"/>
  <c r="P16" i="12"/>
  <c r="M16" i="12"/>
  <c r="L16" i="12"/>
  <c r="K16" i="12"/>
  <c r="J16" i="12"/>
  <c r="I16" i="12"/>
  <c r="R16" i="12"/>
  <c r="H16" i="12"/>
  <c r="G16" i="12"/>
  <c r="F16" i="12"/>
  <c r="E16" i="12"/>
  <c r="D16" i="12"/>
  <c r="C16" i="12"/>
  <c r="B16" i="12"/>
  <c r="A16" i="12"/>
  <c r="Q16" i="12"/>
  <c r="P15" i="12"/>
  <c r="M15" i="12"/>
  <c r="L15" i="12"/>
  <c r="K15" i="12"/>
  <c r="J15" i="12"/>
  <c r="I15" i="12"/>
  <c r="R15" i="12"/>
  <c r="H15" i="12"/>
  <c r="G15" i="12"/>
  <c r="F15" i="12"/>
  <c r="E15" i="12"/>
  <c r="D15" i="12"/>
  <c r="C15" i="12"/>
  <c r="B15" i="12"/>
  <c r="A15" i="12"/>
  <c r="Q15" i="12"/>
  <c r="P14" i="12"/>
  <c r="M14" i="12"/>
  <c r="L14" i="12"/>
  <c r="K14" i="12"/>
  <c r="J14" i="12"/>
  <c r="I14" i="12"/>
  <c r="R14" i="12"/>
  <c r="H14" i="12"/>
  <c r="G14" i="12"/>
  <c r="F14" i="12"/>
  <c r="E14" i="12"/>
  <c r="D14" i="12"/>
  <c r="C14" i="12"/>
  <c r="B14" i="12"/>
  <c r="A14" i="12"/>
  <c r="Q14" i="12"/>
  <c r="P13" i="12"/>
  <c r="M13" i="12"/>
  <c r="L13" i="12"/>
  <c r="K13" i="12"/>
  <c r="J13" i="12"/>
  <c r="I13" i="12"/>
  <c r="R13" i="12"/>
  <c r="H13" i="12"/>
  <c r="G13" i="12"/>
  <c r="F13" i="12"/>
  <c r="E13" i="12"/>
  <c r="D13" i="12"/>
  <c r="C13" i="12"/>
  <c r="B13" i="12"/>
  <c r="A13" i="12"/>
  <c r="Q13" i="12"/>
  <c r="P12" i="12"/>
  <c r="M12" i="12"/>
  <c r="L12" i="12"/>
  <c r="K12" i="12"/>
  <c r="J12" i="12"/>
  <c r="I12" i="12"/>
  <c r="R12" i="12"/>
  <c r="H12" i="12"/>
  <c r="G12" i="12"/>
  <c r="F12" i="12"/>
  <c r="E12" i="12"/>
  <c r="D12" i="12"/>
  <c r="C12" i="12"/>
  <c r="B12" i="12"/>
  <c r="A12" i="12"/>
  <c r="Q12" i="12"/>
  <c r="P11" i="12"/>
  <c r="M11" i="12"/>
  <c r="L11" i="12"/>
  <c r="K11" i="12"/>
  <c r="J11" i="12"/>
  <c r="I11" i="12"/>
  <c r="R11" i="12"/>
  <c r="H11" i="12"/>
  <c r="G11" i="12"/>
  <c r="F11" i="12"/>
  <c r="E11" i="12"/>
  <c r="D11" i="12"/>
  <c r="C11" i="12"/>
  <c r="B11" i="12"/>
  <c r="A11" i="12"/>
  <c r="Q11" i="12"/>
  <c r="P10" i="12"/>
  <c r="M10" i="12"/>
  <c r="L10" i="12"/>
  <c r="K10" i="12"/>
  <c r="J10" i="12"/>
  <c r="I10" i="12"/>
  <c r="R10" i="12"/>
  <c r="H10" i="12"/>
  <c r="G10" i="12"/>
  <c r="F10" i="12"/>
  <c r="E10" i="12"/>
  <c r="D10" i="12"/>
  <c r="C10" i="12"/>
  <c r="B10" i="12"/>
  <c r="A10" i="12"/>
  <c r="Q10" i="12"/>
  <c r="P9" i="12"/>
  <c r="M9" i="12"/>
  <c r="L9" i="12"/>
  <c r="K9" i="12"/>
  <c r="J9" i="12"/>
  <c r="I9" i="12"/>
  <c r="R9" i="12"/>
  <c r="H9" i="12"/>
  <c r="G9" i="12"/>
  <c r="F9" i="12"/>
  <c r="E9" i="12"/>
  <c r="D9" i="12"/>
  <c r="C9" i="12"/>
  <c r="B9" i="12"/>
  <c r="A9" i="12"/>
  <c r="Q9" i="12"/>
  <c r="P8" i="12"/>
  <c r="M8" i="12"/>
  <c r="L8" i="12"/>
  <c r="K8" i="12"/>
  <c r="J8" i="12"/>
  <c r="I8" i="12"/>
  <c r="R8" i="12"/>
  <c r="H8" i="12"/>
  <c r="G8" i="12"/>
  <c r="F8" i="12"/>
  <c r="E8" i="12"/>
  <c r="D8" i="12"/>
  <c r="C8" i="12"/>
  <c r="B8" i="12"/>
  <c r="A8" i="12"/>
  <c r="Q8" i="12"/>
  <c r="P7" i="12"/>
  <c r="M7" i="12"/>
  <c r="L7" i="12"/>
  <c r="K7" i="12"/>
  <c r="J7" i="12"/>
  <c r="I7" i="12"/>
  <c r="R7" i="12"/>
  <c r="H7" i="12"/>
  <c r="G7" i="12"/>
  <c r="F7" i="12"/>
  <c r="E7" i="12"/>
  <c r="D7" i="12"/>
  <c r="C7" i="12"/>
  <c r="B7" i="12"/>
  <c r="A7" i="12"/>
  <c r="Q7" i="12"/>
  <c r="P6" i="12"/>
  <c r="M6" i="12"/>
  <c r="L6" i="12"/>
  <c r="K6" i="12"/>
  <c r="J6" i="12"/>
  <c r="I6" i="12"/>
  <c r="R6" i="12"/>
  <c r="H6" i="12"/>
  <c r="G6" i="12"/>
  <c r="F6" i="12"/>
  <c r="E6" i="12"/>
  <c r="D6" i="12"/>
  <c r="C6" i="12"/>
  <c r="B6" i="12"/>
  <c r="A6" i="12"/>
  <c r="Q6" i="12"/>
  <c r="P5" i="12"/>
  <c r="M5" i="12"/>
  <c r="L5" i="12"/>
  <c r="K5" i="12"/>
  <c r="J5" i="12"/>
  <c r="I5" i="12"/>
  <c r="R5" i="12"/>
  <c r="H5" i="12"/>
  <c r="G5" i="12"/>
  <c r="F5" i="12"/>
  <c r="E5" i="12"/>
  <c r="D5" i="12"/>
  <c r="C5" i="12"/>
  <c r="B5" i="12"/>
  <c r="A5" i="12"/>
  <c r="Q5" i="12"/>
  <c r="P4" i="12"/>
  <c r="M4" i="12"/>
  <c r="L4" i="12"/>
  <c r="K4" i="12"/>
  <c r="J4" i="12"/>
  <c r="I4" i="12"/>
  <c r="R4" i="12"/>
  <c r="H4" i="12"/>
  <c r="G4" i="12"/>
  <c r="F4" i="12"/>
  <c r="E4" i="12"/>
  <c r="D4" i="12"/>
  <c r="C4" i="12"/>
  <c r="B4" i="12"/>
  <c r="A4" i="12"/>
  <c r="Q4" i="12"/>
  <c r="P3" i="12"/>
  <c r="M3" i="12"/>
  <c r="L3" i="12"/>
  <c r="K3" i="12"/>
  <c r="J3" i="12"/>
  <c r="I3" i="12"/>
  <c r="R3" i="12"/>
  <c r="H3" i="12"/>
  <c r="G3" i="12"/>
  <c r="F3" i="12"/>
  <c r="E3" i="12"/>
  <c r="D3" i="12"/>
  <c r="C3" i="12"/>
  <c r="B3" i="12"/>
  <c r="A3" i="12"/>
  <c r="Q3" i="12"/>
  <c r="P2" i="12"/>
  <c r="M2" i="12"/>
  <c r="L2" i="12"/>
  <c r="K2" i="12"/>
  <c r="J2" i="12"/>
  <c r="I2" i="12"/>
  <c r="R2" i="12"/>
  <c r="H2" i="12"/>
  <c r="G2" i="12"/>
  <c r="F2" i="12"/>
  <c r="E2" i="12"/>
  <c r="D2" i="12"/>
  <c r="C2" i="12"/>
  <c r="B2" i="12"/>
  <c r="A2" i="12"/>
  <c r="Q2" i="12"/>
  <c r="AA503" i="11"/>
  <c r="Z503" i="11"/>
  <c r="Y503" i="11"/>
  <c r="W503" i="11"/>
  <c r="V503" i="11"/>
  <c r="U503" i="11"/>
  <c r="T503" i="11"/>
  <c r="S503" i="11"/>
  <c r="R503" i="11"/>
  <c r="P503" i="11"/>
  <c r="O503" i="11"/>
  <c r="N503" i="11"/>
  <c r="L503" i="11"/>
  <c r="K503" i="11"/>
  <c r="J503" i="11"/>
  <c r="I503" i="11"/>
  <c r="H503" i="11"/>
  <c r="G503" i="11"/>
  <c r="F503" i="11"/>
  <c r="E503" i="11"/>
  <c r="D503" i="11"/>
  <c r="C503" i="11"/>
  <c r="AA502" i="11"/>
  <c r="Z502" i="11"/>
  <c r="Y502" i="11"/>
  <c r="W502" i="11"/>
  <c r="V502" i="11"/>
  <c r="U502" i="11"/>
  <c r="T502" i="11"/>
  <c r="S502" i="11"/>
  <c r="R502" i="11"/>
  <c r="P502" i="11"/>
  <c r="O502" i="11"/>
  <c r="N502" i="11"/>
  <c r="L502" i="11"/>
  <c r="K502" i="11"/>
  <c r="J502" i="11"/>
  <c r="I502" i="11"/>
  <c r="H502" i="11"/>
  <c r="G502" i="11"/>
  <c r="F502" i="11"/>
  <c r="E502" i="11"/>
  <c r="D502" i="11"/>
  <c r="C502" i="11"/>
  <c r="AA501" i="11"/>
  <c r="Z501" i="11"/>
  <c r="Y501" i="11"/>
  <c r="W501" i="11"/>
  <c r="V501" i="11"/>
  <c r="U501" i="11"/>
  <c r="T501" i="11"/>
  <c r="S501" i="11"/>
  <c r="R501" i="11"/>
  <c r="P501" i="11"/>
  <c r="O501" i="11"/>
  <c r="N501" i="11"/>
  <c r="L501" i="11"/>
  <c r="K501" i="11"/>
  <c r="J501" i="11"/>
  <c r="I501" i="11"/>
  <c r="H501" i="11"/>
  <c r="G501" i="11"/>
  <c r="F501" i="11"/>
  <c r="E501" i="11"/>
  <c r="D501" i="11"/>
  <c r="C501" i="11"/>
  <c r="AA500" i="11"/>
  <c r="Z500" i="11"/>
  <c r="Y500" i="11"/>
  <c r="W500" i="11"/>
  <c r="V500" i="11"/>
  <c r="U500" i="11"/>
  <c r="T500" i="11"/>
  <c r="S500" i="11"/>
  <c r="R500" i="11"/>
  <c r="P500" i="11"/>
  <c r="O500" i="11"/>
  <c r="N500" i="11"/>
  <c r="L500" i="11"/>
  <c r="K500" i="11"/>
  <c r="J500" i="11"/>
  <c r="I500" i="11"/>
  <c r="H500" i="11"/>
  <c r="G500" i="11"/>
  <c r="F500" i="11"/>
  <c r="E500" i="11"/>
  <c r="D500" i="11"/>
  <c r="C500" i="11"/>
  <c r="AA499" i="11"/>
  <c r="Z499" i="11"/>
  <c r="Y499" i="11"/>
  <c r="W499" i="11"/>
  <c r="V499" i="11"/>
  <c r="U499" i="11"/>
  <c r="T499" i="11"/>
  <c r="S499" i="11"/>
  <c r="R499" i="11"/>
  <c r="P499" i="11"/>
  <c r="O499" i="11"/>
  <c r="N499" i="11"/>
  <c r="L499" i="11"/>
  <c r="K499" i="11"/>
  <c r="J499" i="11"/>
  <c r="I499" i="11"/>
  <c r="H499" i="11"/>
  <c r="G499" i="11"/>
  <c r="F499" i="11"/>
  <c r="E499" i="11"/>
  <c r="D499" i="11"/>
  <c r="C499" i="11"/>
  <c r="AA498" i="11"/>
  <c r="Z498" i="11"/>
  <c r="Y498" i="11"/>
  <c r="W498" i="11"/>
  <c r="V498" i="11"/>
  <c r="U498" i="11"/>
  <c r="T498" i="11"/>
  <c r="S498" i="11"/>
  <c r="R498" i="11"/>
  <c r="P498" i="11"/>
  <c r="O498" i="11"/>
  <c r="N498" i="11"/>
  <c r="L498" i="11"/>
  <c r="K498" i="11"/>
  <c r="J498" i="11"/>
  <c r="I498" i="11"/>
  <c r="H498" i="11"/>
  <c r="G498" i="11"/>
  <c r="F498" i="11"/>
  <c r="E498" i="11"/>
  <c r="D498" i="11"/>
  <c r="C498" i="11"/>
  <c r="AA497" i="11"/>
  <c r="Z497" i="11"/>
  <c r="Y497" i="11"/>
  <c r="W497" i="11"/>
  <c r="V497" i="11"/>
  <c r="U497" i="11"/>
  <c r="T497" i="11"/>
  <c r="S497" i="11"/>
  <c r="R497" i="11"/>
  <c r="P497" i="11"/>
  <c r="O497" i="11"/>
  <c r="N497" i="11"/>
  <c r="L497" i="11"/>
  <c r="K497" i="11"/>
  <c r="J497" i="11"/>
  <c r="I497" i="11"/>
  <c r="H497" i="11"/>
  <c r="G497" i="11"/>
  <c r="F497" i="11"/>
  <c r="E497" i="11"/>
  <c r="D497" i="11"/>
  <c r="C497" i="11"/>
  <c r="AA496" i="11"/>
  <c r="Z496" i="11"/>
  <c r="Y496" i="11"/>
  <c r="W496" i="11"/>
  <c r="V496" i="11"/>
  <c r="U496" i="11"/>
  <c r="T496" i="11"/>
  <c r="S496" i="11"/>
  <c r="R496" i="11"/>
  <c r="P496" i="11"/>
  <c r="O496" i="11"/>
  <c r="N496" i="11"/>
  <c r="L496" i="11"/>
  <c r="K496" i="11"/>
  <c r="J496" i="11"/>
  <c r="I496" i="11"/>
  <c r="H496" i="11"/>
  <c r="G496" i="11"/>
  <c r="F496" i="11"/>
  <c r="E496" i="11"/>
  <c r="D496" i="11"/>
  <c r="C496" i="11"/>
  <c r="AA495" i="11"/>
  <c r="Z495" i="11"/>
  <c r="Y495" i="11"/>
  <c r="W495" i="11"/>
  <c r="V495" i="11"/>
  <c r="U495" i="11"/>
  <c r="T495" i="11"/>
  <c r="S495" i="11"/>
  <c r="R495" i="11"/>
  <c r="P495" i="11"/>
  <c r="O495" i="11"/>
  <c r="N495" i="11"/>
  <c r="L495" i="11"/>
  <c r="K495" i="11"/>
  <c r="J495" i="11"/>
  <c r="I495" i="11"/>
  <c r="H495" i="11"/>
  <c r="G495" i="11"/>
  <c r="F495" i="11"/>
  <c r="E495" i="11"/>
  <c r="D495" i="11"/>
  <c r="C495" i="11"/>
  <c r="AA494" i="11"/>
  <c r="Z494" i="11"/>
  <c r="Y494" i="11"/>
  <c r="W494" i="11"/>
  <c r="V494" i="11"/>
  <c r="U494" i="11"/>
  <c r="T494" i="11"/>
  <c r="S494" i="11"/>
  <c r="R494" i="11"/>
  <c r="P494" i="11"/>
  <c r="O494" i="11"/>
  <c r="N494" i="11"/>
  <c r="L494" i="11"/>
  <c r="K494" i="11"/>
  <c r="J494" i="11"/>
  <c r="I494" i="11"/>
  <c r="H494" i="11"/>
  <c r="G494" i="11"/>
  <c r="F494" i="11"/>
  <c r="E494" i="11"/>
  <c r="D494" i="11"/>
  <c r="C494" i="11"/>
  <c r="AA493" i="11"/>
  <c r="Z493" i="11"/>
  <c r="Y493" i="11"/>
  <c r="W493" i="11"/>
  <c r="V493" i="11"/>
  <c r="U493" i="11"/>
  <c r="T493" i="11"/>
  <c r="S493" i="11"/>
  <c r="R493" i="11"/>
  <c r="P493" i="11"/>
  <c r="O493" i="11"/>
  <c r="N493" i="11"/>
  <c r="L493" i="11"/>
  <c r="K493" i="11"/>
  <c r="J493" i="11"/>
  <c r="I493" i="11"/>
  <c r="H493" i="11"/>
  <c r="G493" i="11"/>
  <c r="F493" i="11"/>
  <c r="E493" i="11"/>
  <c r="D493" i="11"/>
  <c r="C493" i="11"/>
  <c r="AA492" i="11"/>
  <c r="Z492" i="11"/>
  <c r="Y492" i="11"/>
  <c r="W492" i="11"/>
  <c r="V492" i="11"/>
  <c r="U492" i="11"/>
  <c r="T492" i="11"/>
  <c r="S492" i="11"/>
  <c r="R492" i="11"/>
  <c r="P492" i="11"/>
  <c r="O492" i="11"/>
  <c r="N492" i="11"/>
  <c r="L492" i="11"/>
  <c r="K492" i="11"/>
  <c r="J492" i="11"/>
  <c r="I492" i="11"/>
  <c r="H492" i="11"/>
  <c r="G492" i="11"/>
  <c r="F492" i="11"/>
  <c r="E492" i="11"/>
  <c r="D492" i="11"/>
  <c r="C492" i="11"/>
  <c r="AA491" i="11"/>
  <c r="Z491" i="11"/>
  <c r="Y491" i="11"/>
  <c r="W491" i="11"/>
  <c r="V491" i="11"/>
  <c r="U491" i="11"/>
  <c r="T491" i="11"/>
  <c r="S491" i="11"/>
  <c r="R491" i="11"/>
  <c r="P491" i="11"/>
  <c r="O491" i="11"/>
  <c r="N491" i="11"/>
  <c r="L491" i="11"/>
  <c r="K491" i="11"/>
  <c r="J491" i="11"/>
  <c r="I491" i="11"/>
  <c r="H491" i="11"/>
  <c r="G491" i="11"/>
  <c r="F491" i="11"/>
  <c r="E491" i="11"/>
  <c r="D491" i="11"/>
  <c r="C491" i="11"/>
  <c r="AA490" i="11"/>
  <c r="Z490" i="11"/>
  <c r="Y490" i="11"/>
  <c r="W490" i="11"/>
  <c r="V490" i="11"/>
  <c r="U490" i="11"/>
  <c r="T490" i="11"/>
  <c r="S490" i="11"/>
  <c r="R490" i="11"/>
  <c r="P490" i="11"/>
  <c r="O490" i="11"/>
  <c r="N490" i="11"/>
  <c r="L490" i="11"/>
  <c r="K490" i="11"/>
  <c r="J490" i="11"/>
  <c r="I490" i="11"/>
  <c r="H490" i="11"/>
  <c r="G490" i="11"/>
  <c r="F490" i="11"/>
  <c r="E490" i="11"/>
  <c r="D490" i="11"/>
  <c r="C490" i="11"/>
  <c r="AA489" i="11"/>
  <c r="Z489" i="11"/>
  <c r="Y489" i="11"/>
  <c r="W489" i="11"/>
  <c r="V489" i="11"/>
  <c r="U489" i="11"/>
  <c r="T489" i="11"/>
  <c r="S489" i="11"/>
  <c r="R489" i="11"/>
  <c r="P489" i="11"/>
  <c r="O489" i="11"/>
  <c r="N489" i="11"/>
  <c r="L489" i="11"/>
  <c r="K489" i="11"/>
  <c r="J489" i="11"/>
  <c r="I489" i="11"/>
  <c r="H489" i="11"/>
  <c r="G489" i="11"/>
  <c r="F489" i="11"/>
  <c r="E489" i="11"/>
  <c r="D489" i="11"/>
  <c r="C489" i="11"/>
  <c r="AA488" i="11"/>
  <c r="Z488" i="11"/>
  <c r="Y488" i="11"/>
  <c r="W488" i="11"/>
  <c r="V488" i="11"/>
  <c r="U488" i="11"/>
  <c r="T488" i="11"/>
  <c r="S488" i="11"/>
  <c r="R488" i="11"/>
  <c r="P488" i="11"/>
  <c r="O488" i="11"/>
  <c r="N488" i="11"/>
  <c r="L488" i="11"/>
  <c r="K488" i="11"/>
  <c r="J488" i="11"/>
  <c r="I488" i="11"/>
  <c r="H488" i="11"/>
  <c r="G488" i="11"/>
  <c r="F488" i="11"/>
  <c r="E488" i="11"/>
  <c r="D488" i="11"/>
  <c r="C488" i="11"/>
  <c r="AA487" i="11"/>
  <c r="Z487" i="11"/>
  <c r="Y487" i="11"/>
  <c r="W487" i="11"/>
  <c r="V487" i="11"/>
  <c r="U487" i="11"/>
  <c r="T487" i="11"/>
  <c r="S487" i="11"/>
  <c r="R487" i="11"/>
  <c r="P487" i="11"/>
  <c r="O487" i="11"/>
  <c r="N487" i="11"/>
  <c r="L487" i="11"/>
  <c r="K487" i="11"/>
  <c r="J487" i="11"/>
  <c r="I487" i="11"/>
  <c r="H487" i="11"/>
  <c r="G487" i="11"/>
  <c r="F487" i="11"/>
  <c r="E487" i="11"/>
  <c r="D487" i="11"/>
  <c r="C487" i="11"/>
  <c r="AA486" i="11"/>
  <c r="Z486" i="11"/>
  <c r="Y486" i="11"/>
  <c r="W486" i="11"/>
  <c r="V486" i="11"/>
  <c r="U486" i="11"/>
  <c r="T486" i="11"/>
  <c r="S486" i="11"/>
  <c r="R486" i="11"/>
  <c r="P486" i="11"/>
  <c r="O486" i="11"/>
  <c r="N486" i="11"/>
  <c r="L486" i="11"/>
  <c r="K486" i="11"/>
  <c r="J486" i="11"/>
  <c r="I486" i="11"/>
  <c r="H486" i="11"/>
  <c r="G486" i="11"/>
  <c r="F486" i="11"/>
  <c r="E486" i="11"/>
  <c r="D486" i="11"/>
  <c r="C486" i="11"/>
  <c r="AA485" i="11"/>
  <c r="Z485" i="11"/>
  <c r="Y485" i="11"/>
  <c r="W485" i="11"/>
  <c r="V485" i="11"/>
  <c r="U485" i="11"/>
  <c r="T485" i="11"/>
  <c r="S485" i="11"/>
  <c r="R485" i="11"/>
  <c r="P485" i="11"/>
  <c r="O485" i="11"/>
  <c r="N485" i="11"/>
  <c r="L485" i="11"/>
  <c r="K485" i="11"/>
  <c r="J485" i="11"/>
  <c r="I485" i="11"/>
  <c r="H485" i="11"/>
  <c r="G485" i="11"/>
  <c r="F485" i="11"/>
  <c r="E485" i="11"/>
  <c r="D485" i="11"/>
  <c r="C485" i="11"/>
  <c r="AA484" i="11"/>
  <c r="Z484" i="11"/>
  <c r="Y484" i="11"/>
  <c r="W484" i="11"/>
  <c r="V484" i="11"/>
  <c r="U484" i="11"/>
  <c r="T484" i="11"/>
  <c r="S484" i="11"/>
  <c r="R484" i="11"/>
  <c r="P484" i="11"/>
  <c r="O484" i="11"/>
  <c r="N484" i="11"/>
  <c r="L484" i="11"/>
  <c r="K484" i="11"/>
  <c r="J484" i="11"/>
  <c r="I484" i="11"/>
  <c r="H484" i="11"/>
  <c r="G484" i="11"/>
  <c r="F484" i="11"/>
  <c r="E484" i="11"/>
  <c r="D484" i="11"/>
  <c r="C484" i="11"/>
  <c r="AA483" i="11"/>
  <c r="Z483" i="11"/>
  <c r="Y483" i="11"/>
  <c r="W483" i="11"/>
  <c r="V483" i="11"/>
  <c r="U483" i="11"/>
  <c r="T483" i="11"/>
  <c r="S483" i="11"/>
  <c r="R483" i="11"/>
  <c r="P483" i="11"/>
  <c r="O483" i="11"/>
  <c r="N483" i="11"/>
  <c r="L483" i="11"/>
  <c r="K483" i="11"/>
  <c r="J483" i="11"/>
  <c r="I483" i="11"/>
  <c r="H483" i="11"/>
  <c r="G483" i="11"/>
  <c r="F483" i="11"/>
  <c r="E483" i="11"/>
  <c r="D483" i="11"/>
  <c r="C483" i="11"/>
  <c r="AA482" i="11"/>
  <c r="Z482" i="11"/>
  <c r="Y482" i="11"/>
  <c r="W482" i="11"/>
  <c r="V482" i="11"/>
  <c r="U482" i="11"/>
  <c r="T482" i="11"/>
  <c r="S482" i="11"/>
  <c r="R482" i="11"/>
  <c r="P482" i="11"/>
  <c r="O482" i="11"/>
  <c r="N482" i="11"/>
  <c r="L482" i="11"/>
  <c r="K482" i="11"/>
  <c r="J482" i="11"/>
  <c r="I482" i="11"/>
  <c r="H482" i="11"/>
  <c r="G482" i="11"/>
  <c r="F482" i="11"/>
  <c r="E482" i="11"/>
  <c r="D482" i="11"/>
  <c r="C482" i="11"/>
  <c r="AA481" i="11"/>
  <c r="Z481" i="11"/>
  <c r="Y481" i="11"/>
  <c r="W481" i="11"/>
  <c r="V481" i="11"/>
  <c r="U481" i="11"/>
  <c r="T481" i="11"/>
  <c r="S481" i="11"/>
  <c r="R481" i="11"/>
  <c r="P481" i="11"/>
  <c r="O481" i="11"/>
  <c r="N481" i="11"/>
  <c r="L481" i="11"/>
  <c r="K481" i="11"/>
  <c r="J481" i="11"/>
  <c r="I481" i="11"/>
  <c r="H481" i="11"/>
  <c r="G481" i="11"/>
  <c r="F481" i="11"/>
  <c r="E481" i="11"/>
  <c r="D481" i="11"/>
  <c r="C481" i="11"/>
  <c r="AA480" i="11"/>
  <c r="Z480" i="11"/>
  <c r="Y480" i="11"/>
  <c r="W480" i="11"/>
  <c r="V480" i="11"/>
  <c r="U480" i="11"/>
  <c r="T480" i="11"/>
  <c r="S480" i="11"/>
  <c r="R480" i="11"/>
  <c r="P480" i="11"/>
  <c r="O480" i="11"/>
  <c r="N480" i="11"/>
  <c r="L480" i="11"/>
  <c r="K480" i="11"/>
  <c r="J480" i="11"/>
  <c r="I480" i="11"/>
  <c r="H480" i="11"/>
  <c r="G480" i="11"/>
  <c r="F480" i="11"/>
  <c r="E480" i="11"/>
  <c r="D480" i="11"/>
  <c r="C480" i="11"/>
  <c r="AA479" i="11"/>
  <c r="Z479" i="11"/>
  <c r="Y479" i="11"/>
  <c r="W479" i="11"/>
  <c r="V479" i="11"/>
  <c r="U479" i="11"/>
  <c r="T479" i="11"/>
  <c r="S479" i="11"/>
  <c r="R479" i="11"/>
  <c r="P479" i="11"/>
  <c r="O479" i="11"/>
  <c r="N479" i="11"/>
  <c r="L479" i="11"/>
  <c r="K479" i="11"/>
  <c r="J479" i="11"/>
  <c r="I479" i="11"/>
  <c r="H479" i="11"/>
  <c r="G479" i="11"/>
  <c r="F479" i="11"/>
  <c r="E479" i="11"/>
  <c r="D479" i="11"/>
  <c r="C479" i="11"/>
  <c r="AA478" i="11"/>
  <c r="Z478" i="11"/>
  <c r="Y478" i="11"/>
  <c r="W478" i="11"/>
  <c r="V478" i="11"/>
  <c r="U478" i="11"/>
  <c r="T478" i="11"/>
  <c r="S478" i="11"/>
  <c r="R478" i="11"/>
  <c r="P478" i="11"/>
  <c r="O478" i="11"/>
  <c r="N478" i="11"/>
  <c r="L478" i="11"/>
  <c r="K478" i="11"/>
  <c r="J478" i="11"/>
  <c r="I478" i="11"/>
  <c r="H478" i="11"/>
  <c r="G478" i="11"/>
  <c r="F478" i="11"/>
  <c r="E478" i="11"/>
  <c r="D478" i="11"/>
  <c r="C478" i="11"/>
  <c r="AA477" i="11"/>
  <c r="Z477" i="11"/>
  <c r="Y477" i="11"/>
  <c r="W477" i="11"/>
  <c r="V477" i="11"/>
  <c r="U477" i="11"/>
  <c r="T477" i="11"/>
  <c r="S477" i="11"/>
  <c r="R477" i="11"/>
  <c r="P477" i="11"/>
  <c r="O477" i="11"/>
  <c r="N477" i="11"/>
  <c r="L477" i="11"/>
  <c r="K477" i="11"/>
  <c r="J477" i="11"/>
  <c r="I477" i="11"/>
  <c r="H477" i="11"/>
  <c r="G477" i="11"/>
  <c r="F477" i="11"/>
  <c r="E477" i="11"/>
  <c r="D477" i="11"/>
  <c r="C477" i="11"/>
  <c r="AA476" i="11"/>
  <c r="Z476" i="11"/>
  <c r="Y476" i="11"/>
  <c r="W476" i="11"/>
  <c r="V476" i="11"/>
  <c r="U476" i="11"/>
  <c r="T476" i="11"/>
  <c r="S476" i="11"/>
  <c r="R476" i="11"/>
  <c r="P476" i="11"/>
  <c r="O476" i="11"/>
  <c r="N476" i="11"/>
  <c r="L476" i="11"/>
  <c r="K476" i="11"/>
  <c r="J476" i="11"/>
  <c r="I476" i="11"/>
  <c r="H476" i="11"/>
  <c r="G476" i="11"/>
  <c r="F476" i="11"/>
  <c r="E476" i="11"/>
  <c r="D476" i="11"/>
  <c r="C476" i="11"/>
  <c r="AA475" i="11"/>
  <c r="Z475" i="11"/>
  <c r="Y475" i="11"/>
  <c r="W475" i="11"/>
  <c r="V475" i="11"/>
  <c r="U475" i="11"/>
  <c r="T475" i="11"/>
  <c r="S475" i="11"/>
  <c r="R475" i="11"/>
  <c r="P475" i="11"/>
  <c r="O475" i="11"/>
  <c r="N475" i="11"/>
  <c r="L475" i="11"/>
  <c r="K475" i="11"/>
  <c r="J475" i="11"/>
  <c r="I475" i="11"/>
  <c r="H475" i="11"/>
  <c r="G475" i="11"/>
  <c r="F475" i="11"/>
  <c r="E475" i="11"/>
  <c r="D475" i="11"/>
  <c r="C475" i="11"/>
  <c r="AA474" i="11"/>
  <c r="Z474" i="11"/>
  <c r="Y474" i="11"/>
  <c r="W474" i="11"/>
  <c r="V474" i="11"/>
  <c r="U474" i="11"/>
  <c r="T474" i="11"/>
  <c r="S474" i="11"/>
  <c r="R474" i="11"/>
  <c r="P474" i="11"/>
  <c r="O474" i="11"/>
  <c r="N474" i="11"/>
  <c r="L474" i="11"/>
  <c r="K474" i="11"/>
  <c r="J474" i="11"/>
  <c r="I474" i="11"/>
  <c r="H474" i="11"/>
  <c r="G474" i="11"/>
  <c r="F474" i="11"/>
  <c r="E474" i="11"/>
  <c r="D474" i="11"/>
  <c r="C474" i="11"/>
  <c r="AA473" i="11"/>
  <c r="Z473" i="11"/>
  <c r="Y473" i="11"/>
  <c r="W473" i="11"/>
  <c r="V473" i="11"/>
  <c r="U473" i="11"/>
  <c r="T473" i="11"/>
  <c r="S473" i="11"/>
  <c r="R473" i="11"/>
  <c r="P473" i="11"/>
  <c r="O473" i="11"/>
  <c r="N473" i="11"/>
  <c r="L473" i="11"/>
  <c r="K473" i="11"/>
  <c r="J473" i="11"/>
  <c r="I473" i="11"/>
  <c r="H473" i="11"/>
  <c r="G473" i="11"/>
  <c r="F473" i="11"/>
  <c r="E473" i="11"/>
  <c r="D473" i="11"/>
  <c r="C473" i="11"/>
  <c r="AA472" i="11"/>
  <c r="Z472" i="11"/>
  <c r="Y472" i="11"/>
  <c r="W472" i="11"/>
  <c r="V472" i="11"/>
  <c r="U472" i="11"/>
  <c r="T472" i="11"/>
  <c r="S472" i="11"/>
  <c r="R472" i="11"/>
  <c r="P472" i="11"/>
  <c r="O472" i="11"/>
  <c r="N472" i="11"/>
  <c r="L472" i="11"/>
  <c r="K472" i="11"/>
  <c r="J472" i="11"/>
  <c r="I472" i="11"/>
  <c r="H472" i="11"/>
  <c r="G472" i="11"/>
  <c r="F472" i="11"/>
  <c r="E472" i="11"/>
  <c r="D472" i="11"/>
  <c r="C472" i="11"/>
  <c r="AA471" i="11"/>
  <c r="Z471" i="11"/>
  <c r="Y471" i="11"/>
  <c r="W471" i="11"/>
  <c r="V471" i="11"/>
  <c r="U471" i="11"/>
  <c r="T471" i="11"/>
  <c r="S471" i="11"/>
  <c r="R471" i="11"/>
  <c r="P471" i="11"/>
  <c r="O471" i="11"/>
  <c r="N471" i="11"/>
  <c r="L471" i="11"/>
  <c r="K471" i="11"/>
  <c r="J471" i="11"/>
  <c r="I471" i="11"/>
  <c r="H471" i="11"/>
  <c r="G471" i="11"/>
  <c r="F471" i="11"/>
  <c r="E471" i="11"/>
  <c r="D471" i="11"/>
  <c r="C471" i="11"/>
  <c r="AA470" i="11"/>
  <c r="Z470" i="11"/>
  <c r="Y470" i="11"/>
  <c r="W470" i="11"/>
  <c r="V470" i="11"/>
  <c r="U470" i="11"/>
  <c r="T470" i="11"/>
  <c r="S470" i="11"/>
  <c r="R470" i="11"/>
  <c r="P470" i="11"/>
  <c r="O470" i="11"/>
  <c r="N470" i="11"/>
  <c r="L470" i="11"/>
  <c r="K470" i="11"/>
  <c r="J470" i="11"/>
  <c r="I470" i="11"/>
  <c r="H470" i="11"/>
  <c r="G470" i="11"/>
  <c r="F470" i="11"/>
  <c r="E470" i="11"/>
  <c r="D470" i="11"/>
  <c r="C470" i="11"/>
  <c r="AA469" i="11"/>
  <c r="Z469" i="11"/>
  <c r="Y469" i="11"/>
  <c r="W469" i="11"/>
  <c r="V469" i="11"/>
  <c r="U469" i="11"/>
  <c r="T469" i="11"/>
  <c r="S469" i="11"/>
  <c r="R469" i="11"/>
  <c r="P469" i="11"/>
  <c r="O469" i="11"/>
  <c r="N469" i="11"/>
  <c r="L469" i="11"/>
  <c r="K469" i="11"/>
  <c r="J469" i="11"/>
  <c r="I469" i="11"/>
  <c r="H469" i="11"/>
  <c r="G469" i="11"/>
  <c r="F469" i="11"/>
  <c r="E469" i="11"/>
  <c r="D469" i="11"/>
  <c r="C469" i="11"/>
  <c r="AA468" i="11"/>
  <c r="Z468" i="11"/>
  <c r="Y468" i="11"/>
  <c r="W468" i="11"/>
  <c r="V468" i="11"/>
  <c r="U468" i="11"/>
  <c r="T468" i="11"/>
  <c r="S468" i="11"/>
  <c r="R468" i="11"/>
  <c r="P468" i="11"/>
  <c r="O468" i="11"/>
  <c r="N468" i="11"/>
  <c r="L468" i="11"/>
  <c r="K468" i="11"/>
  <c r="J468" i="11"/>
  <c r="I468" i="11"/>
  <c r="H468" i="11"/>
  <c r="G468" i="11"/>
  <c r="F468" i="11"/>
  <c r="E468" i="11"/>
  <c r="D468" i="11"/>
  <c r="C468" i="11"/>
  <c r="AA467" i="11"/>
  <c r="Z467" i="11"/>
  <c r="Y467" i="11"/>
  <c r="W467" i="11"/>
  <c r="V467" i="11"/>
  <c r="U467" i="11"/>
  <c r="T467" i="11"/>
  <c r="S467" i="11"/>
  <c r="R467" i="11"/>
  <c r="P467" i="11"/>
  <c r="O467" i="11"/>
  <c r="N467" i="11"/>
  <c r="L467" i="11"/>
  <c r="K467" i="11"/>
  <c r="J467" i="11"/>
  <c r="I467" i="11"/>
  <c r="H467" i="11"/>
  <c r="G467" i="11"/>
  <c r="F467" i="11"/>
  <c r="E467" i="11"/>
  <c r="D467" i="11"/>
  <c r="C467" i="11"/>
  <c r="AA466" i="11"/>
  <c r="Z466" i="11"/>
  <c r="Y466" i="11"/>
  <c r="W466" i="11"/>
  <c r="V466" i="11"/>
  <c r="U466" i="11"/>
  <c r="T466" i="11"/>
  <c r="S466" i="11"/>
  <c r="R466" i="11"/>
  <c r="P466" i="11"/>
  <c r="O466" i="11"/>
  <c r="N466" i="11"/>
  <c r="L466" i="11"/>
  <c r="K466" i="11"/>
  <c r="J466" i="11"/>
  <c r="I466" i="11"/>
  <c r="H466" i="11"/>
  <c r="G466" i="11"/>
  <c r="F466" i="11"/>
  <c r="E466" i="11"/>
  <c r="D466" i="11"/>
  <c r="C466" i="11"/>
  <c r="AA465" i="11"/>
  <c r="Z465" i="11"/>
  <c r="Y465" i="11"/>
  <c r="W465" i="11"/>
  <c r="V465" i="11"/>
  <c r="U465" i="11"/>
  <c r="T465" i="11"/>
  <c r="S465" i="11"/>
  <c r="R465" i="11"/>
  <c r="P465" i="11"/>
  <c r="O465" i="11"/>
  <c r="N465" i="11"/>
  <c r="L465" i="11"/>
  <c r="K465" i="11"/>
  <c r="J465" i="11"/>
  <c r="I465" i="11"/>
  <c r="H465" i="11"/>
  <c r="G465" i="11"/>
  <c r="F465" i="11"/>
  <c r="E465" i="11"/>
  <c r="D465" i="11"/>
  <c r="C465" i="11"/>
  <c r="AA464" i="11"/>
  <c r="Z464" i="11"/>
  <c r="Y464" i="11"/>
  <c r="W464" i="11"/>
  <c r="V464" i="11"/>
  <c r="U464" i="11"/>
  <c r="T464" i="11"/>
  <c r="S464" i="11"/>
  <c r="R464" i="11"/>
  <c r="P464" i="11"/>
  <c r="O464" i="11"/>
  <c r="N464" i="11"/>
  <c r="L464" i="11"/>
  <c r="K464" i="11"/>
  <c r="J464" i="11"/>
  <c r="I464" i="11"/>
  <c r="H464" i="11"/>
  <c r="G464" i="11"/>
  <c r="F464" i="11"/>
  <c r="E464" i="11"/>
  <c r="D464" i="11"/>
  <c r="C464" i="11"/>
  <c r="AA463" i="11"/>
  <c r="Z463" i="11"/>
  <c r="Y463" i="11"/>
  <c r="W463" i="11"/>
  <c r="V463" i="11"/>
  <c r="U463" i="11"/>
  <c r="T463" i="11"/>
  <c r="S463" i="11"/>
  <c r="R463" i="11"/>
  <c r="P463" i="11"/>
  <c r="O463" i="11"/>
  <c r="N463" i="11"/>
  <c r="L463" i="11"/>
  <c r="K463" i="11"/>
  <c r="J463" i="11"/>
  <c r="I463" i="11"/>
  <c r="H463" i="11"/>
  <c r="G463" i="11"/>
  <c r="F463" i="11"/>
  <c r="E463" i="11"/>
  <c r="D463" i="11"/>
  <c r="C463" i="11"/>
  <c r="AA462" i="11"/>
  <c r="Z462" i="11"/>
  <c r="Y462" i="11"/>
  <c r="W462" i="11"/>
  <c r="V462" i="11"/>
  <c r="U462" i="11"/>
  <c r="T462" i="11"/>
  <c r="S462" i="11"/>
  <c r="R462" i="11"/>
  <c r="P462" i="11"/>
  <c r="O462" i="11"/>
  <c r="N462" i="11"/>
  <c r="L462" i="11"/>
  <c r="K462" i="11"/>
  <c r="J462" i="11"/>
  <c r="I462" i="11"/>
  <c r="H462" i="11"/>
  <c r="G462" i="11"/>
  <c r="F462" i="11"/>
  <c r="E462" i="11"/>
  <c r="D462" i="11"/>
  <c r="C462" i="11"/>
  <c r="AA461" i="11"/>
  <c r="Z461" i="11"/>
  <c r="Y461" i="11"/>
  <c r="W461" i="11"/>
  <c r="V461" i="11"/>
  <c r="U461" i="11"/>
  <c r="T461" i="11"/>
  <c r="S461" i="11"/>
  <c r="R461" i="11"/>
  <c r="P461" i="11"/>
  <c r="O461" i="11"/>
  <c r="N461" i="11"/>
  <c r="L461" i="11"/>
  <c r="K461" i="11"/>
  <c r="J461" i="11"/>
  <c r="I461" i="11"/>
  <c r="H461" i="11"/>
  <c r="G461" i="11"/>
  <c r="F461" i="11"/>
  <c r="E461" i="11"/>
  <c r="D461" i="11"/>
  <c r="C461" i="11"/>
  <c r="AA460" i="11"/>
  <c r="Z460" i="11"/>
  <c r="Y460" i="11"/>
  <c r="W460" i="11"/>
  <c r="V460" i="11"/>
  <c r="U460" i="11"/>
  <c r="T460" i="11"/>
  <c r="S460" i="11"/>
  <c r="R460" i="11"/>
  <c r="P460" i="11"/>
  <c r="O460" i="11"/>
  <c r="N460" i="11"/>
  <c r="L460" i="11"/>
  <c r="K460" i="11"/>
  <c r="J460" i="11"/>
  <c r="I460" i="11"/>
  <c r="H460" i="11"/>
  <c r="G460" i="11"/>
  <c r="F460" i="11"/>
  <c r="E460" i="11"/>
  <c r="D460" i="11"/>
  <c r="C460" i="11"/>
  <c r="AA459" i="11"/>
  <c r="Z459" i="11"/>
  <c r="Y459" i="11"/>
  <c r="W459" i="11"/>
  <c r="V459" i="11"/>
  <c r="U459" i="11"/>
  <c r="T459" i="11"/>
  <c r="S459" i="11"/>
  <c r="R459" i="11"/>
  <c r="P459" i="11"/>
  <c r="O459" i="11"/>
  <c r="N459" i="11"/>
  <c r="L459" i="11"/>
  <c r="K459" i="11"/>
  <c r="J459" i="11"/>
  <c r="I459" i="11"/>
  <c r="H459" i="11"/>
  <c r="G459" i="11"/>
  <c r="F459" i="11"/>
  <c r="E459" i="11"/>
  <c r="D459" i="11"/>
  <c r="C459" i="11"/>
  <c r="AA458" i="11"/>
  <c r="Z458" i="11"/>
  <c r="Y458" i="11"/>
  <c r="W458" i="11"/>
  <c r="V458" i="11"/>
  <c r="U458" i="11"/>
  <c r="T458" i="11"/>
  <c r="S458" i="11"/>
  <c r="R458" i="11"/>
  <c r="P458" i="11"/>
  <c r="O458" i="11"/>
  <c r="N458" i="11"/>
  <c r="L458" i="11"/>
  <c r="K458" i="11"/>
  <c r="J458" i="11"/>
  <c r="I458" i="11"/>
  <c r="H458" i="11"/>
  <c r="G458" i="11"/>
  <c r="F458" i="11"/>
  <c r="E458" i="11"/>
  <c r="D458" i="11"/>
  <c r="C458" i="11"/>
  <c r="AA457" i="11"/>
  <c r="Z457" i="11"/>
  <c r="Y457" i="11"/>
  <c r="W457" i="11"/>
  <c r="V457" i="11"/>
  <c r="U457" i="11"/>
  <c r="T457" i="11"/>
  <c r="S457" i="11"/>
  <c r="R457" i="11"/>
  <c r="P457" i="11"/>
  <c r="O457" i="11"/>
  <c r="N457" i="11"/>
  <c r="L457" i="11"/>
  <c r="K457" i="11"/>
  <c r="J457" i="11"/>
  <c r="I457" i="11"/>
  <c r="H457" i="11"/>
  <c r="G457" i="11"/>
  <c r="F457" i="11"/>
  <c r="E457" i="11"/>
  <c r="D457" i="11"/>
  <c r="C457" i="11"/>
  <c r="AA456" i="11"/>
  <c r="Z456" i="11"/>
  <c r="Y456" i="11"/>
  <c r="W456" i="11"/>
  <c r="V456" i="11"/>
  <c r="U456" i="11"/>
  <c r="T456" i="11"/>
  <c r="S456" i="11"/>
  <c r="R456" i="11"/>
  <c r="P456" i="11"/>
  <c r="O456" i="11"/>
  <c r="N456" i="11"/>
  <c r="L456" i="11"/>
  <c r="K456" i="11"/>
  <c r="J456" i="11"/>
  <c r="I456" i="11"/>
  <c r="H456" i="11"/>
  <c r="G456" i="11"/>
  <c r="F456" i="11"/>
  <c r="E456" i="11"/>
  <c r="D456" i="11"/>
  <c r="C456" i="11"/>
  <c r="AA455" i="11"/>
  <c r="Z455" i="11"/>
  <c r="Y455" i="11"/>
  <c r="W455" i="11"/>
  <c r="V455" i="11"/>
  <c r="U455" i="11"/>
  <c r="T455" i="11"/>
  <c r="S455" i="11"/>
  <c r="R455" i="11"/>
  <c r="P455" i="11"/>
  <c r="O455" i="11"/>
  <c r="N455" i="11"/>
  <c r="L455" i="11"/>
  <c r="K455" i="11"/>
  <c r="J455" i="11"/>
  <c r="I455" i="11"/>
  <c r="H455" i="11"/>
  <c r="G455" i="11"/>
  <c r="F455" i="11"/>
  <c r="E455" i="11"/>
  <c r="D455" i="11"/>
  <c r="C455" i="11"/>
  <c r="AA454" i="11"/>
  <c r="Z454" i="11"/>
  <c r="Y454" i="11"/>
  <c r="W454" i="11"/>
  <c r="V454" i="11"/>
  <c r="U454" i="11"/>
  <c r="T454" i="11"/>
  <c r="S454" i="11"/>
  <c r="R454" i="11"/>
  <c r="P454" i="11"/>
  <c r="O454" i="11"/>
  <c r="N454" i="11"/>
  <c r="L454" i="11"/>
  <c r="K454" i="11"/>
  <c r="J454" i="11"/>
  <c r="I454" i="11"/>
  <c r="H454" i="11"/>
  <c r="G454" i="11"/>
  <c r="F454" i="11"/>
  <c r="E454" i="11"/>
  <c r="D454" i="11"/>
  <c r="C454" i="11"/>
  <c r="AA453" i="11"/>
  <c r="Z453" i="11"/>
  <c r="Y453" i="11"/>
  <c r="W453" i="11"/>
  <c r="V453" i="11"/>
  <c r="U453" i="11"/>
  <c r="T453" i="11"/>
  <c r="S453" i="11"/>
  <c r="R453" i="11"/>
  <c r="P453" i="11"/>
  <c r="O453" i="11"/>
  <c r="N453" i="11"/>
  <c r="L453" i="11"/>
  <c r="K453" i="11"/>
  <c r="J453" i="11"/>
  <c r="I453" i="11"/>
  <c r="H453" i="11"/>
  <c r="G453" i="11"/>
  <c r="F453" i="11"/>
  <c r="E453" i="11"/>
  <c r="D453" i="11"/>
  <c r="C453" i="11"/>
  <c r="AA452" i="11"/>
  <c r="Z452" i="11"/>
  <c r="Y452" i="11"/>
  <c r="W452" i="11"/>
  <c r="V452" i="11"/>
  <c r="U452" i="11"/>
  <c r="T452" i="11"/>
  <c r="S452" i="11"/>
  <c r="R452" i="11"/>
  <c r="P452" i="11"/>
  <c r="O452" i="11"/>
  <c r="N452" i="11"/>
  <c r="L452" i="11"/>
  <c r="K452" i="11"/>
  <c r="J452" i="11"/>
  <c r="I452" i="11"/>
  <c r="H452" i="11"/>
  <c r="G452" i="11"/>
  <c r="F452" i="11"/>
  <c r="E452" i="11"/>
  <c r="D452" i="11"/>
  <c r="C452" i="11"/>
  <c r="AA451" i="11"/>
  <c r="Z451" i="11"/>
  <c r="Y451" i="11"/>
  <c r="W451" i="11"/>
  <c r="V451" i="11"/>
  <c r="U451" i="11"/>
  <c r="T451" i="11"/>
  <c r="S451" i="11"/>
  <c r="R451" i="11"/>
  <c r="P451" i="11"/>
  <c r="O451" i="11"/>
  <c r="N451" i="11"/>
  <c r="L451" i="11"/>
  <c r="K451" i="11"/>
  <c r="J451" i="11"/>
  <c r="I451" i="11"/>
  <c r="H451" i="11"/>
  <c r="G451" i="11"/>
  <c r="F451" i="11"/>
  <c r="E451" i="11"/>
  <c r="D451" i="11"/>
  <c r="C451" i="11"/>
  <c r="AA450" i="11"/>
  <c r="Z450" i="11"/>
  <c r="Y450" i="11"/>
  <c r="W450" i="11"/>
  <c r="V450" i="11"/>
  <c r="U450" i="11"/>
  <c r="T450" i="11"/>
  <c r="S450" i="11"/>
  <c r="R450" i="11"/>
  <c r="P450" i="11"/>
  <c r="O450" i="11"/>
  <c r="N450" i="11"/>
  <c r="L450" i="11"/>
  <c r="K450" i="11"/>
  <c r="J450" i="11"/>
  <c r="I450" i="11"/>
  <c r="H450" i="11"/>
  <c r="G450" i="11"/>
  <c r="F450" i="11"/>
  <c r="E450" i="11"/>
  <c r="D450" i="11"/>
  <c r="C450" i="11"/>
  <c r="AA449" i="11"/>
  <c r="Z449" i="11"/>
  <c r="Y449" i="11"/>
  <c r="W449" i="11"/>
  <c r="V449" i="11"/>
  <c r="U449" i="11"/>
  <c r="T449" i="11"/>
  <c r="S449" i="11"/>
  <c r="R449" i="11"/>
  <c r="P449" i="11"/>
  <c r="O449" i="11"/>
  <c r="N449" i="11"/>
  <c r="L449" i="11"/>
  <c r="K449" i="11"/>
  <c r="J449" i="11"/>
  <c r="I449" i="11"/>
  <c r="H449" i="11"/>
  <c r="G449" i="11"/>
  <c r="F449" i="11"/>
  <c r="E449" i="11"/>
  <c r="D449" i="11"/>
  <c r="C449" i="11"/>
  <c r="AA448" i="11"/>
  <c r="Z448" i="11"/>
  <c r="Y448" i="11"/>
  <c r="W448" i="11"/>
  <c r="V448" i="11"/>
  <c r="U448" i="11"/>
  <c r="T448" i="11"/>
  <c r="S448" i="11"/>
  <c r="R448" i="11"/>
  <c r="P448" i="11"/>
  <c r="O448" i="11"/>
  <c r="N448" i="11"/>
  <c r="L448" i="11"/>
  <c r="K448" i="11"/>
  <c r="J448" i="11"/>
  <c r="I448" i="11"/>
  <c r="H448" i="11"/>
  <c r="G448" i="11"/>
  <c r="F448" i="11"/>
  <c r="E448" i="11"/>
  <c r="D448" i="11"/>
  <c r="C448" i="11"/>
  <c r="AA447" i="11"/>
  <c r="Z447" i="11"/>
  <c r="Y447" i="11"/>
  <c r="W447" i="11"/>
  <c r="V447" i="11"/>
  <c r="U447" i="11"/>
  <c r="T447" i="11"/>
  <c r="S447" i="11"/>
  <c r="R447" i="11"/>
  <c r="P447" i="11"/>
  <c r="O447" i="11"/>
  <c r="N447" i="11"/>
  <c r="L447" i="11"/>
  <c r="K447" i="11"/>
  <c r="J447" i="11"/>
  <c r="I447" i="11"/>
  <c r="H447" i="11"/>
  <c r="G447" i="11"/>
  <c r="F447" i="11"/>
  <c r="E447" i="11"/>
  <c r="D447" i="11"/>
  <c r="C447" i="11"/>
  <c r="AA446" i="11"/>
  <c r="Z446" i="11"/>
  <c r="Y446" i="11"/>
  <c r="W446" i="11"/>
  <c r="V446" i="11"/>
  <c r="U446" i="11"/>
  <c r="T446" i="11"/>
  <c r="S446" i="11"/>
  <c r="R446" i="11"/>
  <c r="P446" i="11"/>
  <c r="O446" i="11"/>
  <c r="N446" i="11"/>
  <c r="L446" i="11"/>
  <c r="K446" i="11"/>
  <c r="J446" i="11"/>
  <c r="I446" i="11"/>
  <c r="H446" i="11"/>
  <c r="G446" i="11"/>
  <c r="F446" i="11"/>
  <c r="E446" i="11"/>
  <c r="D446" i="11"/>
  <c r="C446" i="11"/>
  <c r="AA445" i="11"/>
  <c r="Z445" i="11"/>
  <c r="Y445" i="11"/>
  <c r="W445" i="11"/>
  <c r="V445" i="11"/>
  <c r="U445" i="11"/>
  <c r="T445" i="11"/>
  <c r="S445" i="11"/>
  <c r="R445" i="11"/>
  <c r="P445" i="11"/>
  <c r="O445" i="11"/>
  <c r="N445" i="11"/>
  <c r="L445" i="11"/>
  <c r="K445" i="11"/>
  <c r="J445" i="11"/>
  <c r="I445" i="11"/>
  <c r="H445" i="11"/>
  <c r="G445" i="11"/>
  <c r="F445" i="11"/>
  <c r="E445" i="11"/>
  <c r="D445" i="11"/>
  <c r="C445" i="11"/>
  <c r="AA444" i="11"/>
  <c r="Z444" i="11"/>
  <c r="Y444" i="11"/>
  <c r="W444" i="11"/>
  <c r="V444" i="11"/>
  <c r="U444" i="11"/>
  <c r="T444" i="11"/>
  <c r="S444" i="11"/>
  <c r="R444" i="11"/>
  <c r="P444" i="11"/>
  <c r="O444" i="11"/>
  <c r="N444" i="11"/>
  <c r="L444" i="11"/>
  <c r="K444" i="11"/>
  <c r="J444" i="11"/>
  <c r="I444" i="11"/>
  <c r="H444" i="11"/>
  <c r="G444" i="11"/>
  <c r="F444" i="11"/>
  <c r="E444" i="11"/>
  <c r="D444" i="11"/>
  <c r="C444" i="11"/>
  <c r="AA443" i="11"/>
  <c r="Z443" i="11"/>
  <c r="Y443" i="11"/>
  <c r="W443" i="11"/>
  <c r="V443" i="11"/>
  <c r="U443" i="11"/>
  <c r="T443" i="11"/>
  <c r="S443" i="11"/>
  <c r="R443" i="11"/>
  <c r="P443" i="11"/>
  <c r="O443" i="11"/>
  <c r="N443" i="11"/>
  <c r="L443" i="11"/>
  <c r="K443" i="11"/>
  <c r="J443" i="11"/>
  <c r="I443" i="11"/>
  <c r="H443" i="11"/>
  <c r="G443" i="11"/>
  <c r="F443" i="11"/>
  <c r="E443" i="11"/>
  <c r="D443" i="11"/>
  <c r="C443" i="11"/>
  <c r="AA442" i="11"/>
  <c r="Z442" i="11"/>
  <c r="Y442" i="11"/>
  <c r="W442" i="11"/>
  <c r="V442" i="11"/>
  <c r="U442" i="11"/>
  <c r="T442" i="11"/>
  <c r="S442" i="11"/>
  <c r="R442" i="11"/>
  <c r="P442" i="11"/>
  <c r="O442" i="11"/>
  <c r="N442" i="11"/>
  <c r="L442" i="11"/>
  <c r="K442" i="11"/>
  <c r="J442" i="11"/>
  <c r="I442" i="11"/>
  <c r="H442" i="11"/>
  <c r="G442" i="11"/>
  <c r="F442" i="11"/>
  <c r="E442" i="11"/>
  <c r="D442" i="11"/>
  <c r="C442" i="11"/>
  <c r="AA441" i="11"/>
  <c r="Z441" i="11"/>
  <c r="Y441" i="11"/>
  <c r="W441" i="11"/>
  <c r="V441" i="11"/>
  <c r="U441" i="11"/>
  <c r="T441" i="11"/>
  <c r="S441" i="11"/>
  <c r="R441" i="11"/>
  <c r="P441" i="11"/>
  <c r="O441" i="11"/>
  <c r="N441" i="11"/>
  <c r="L441" i="11"/>
  <c r="K441" i="11"/>
  <c r="J441" i="11"/>
  <c r="I441" i="11"/>
  <c r="H441" i="11"/>
  <c r="G441" i="11"/>
  <c r="F441" i="11"/>
  <c r="E441" i="11"/>
  <c r="D441" i="11"/>
  <c r="C441" i="11"/>
  <c r="AA440" i="11"/>
  <c r="Z440" i="11"/>
  <c r="Y440" i="11"/>
  <c r="W440" i="11"/>
  <c r="V440" i="11"/>
  <c r="U440" i="11"/>
  <c r="T440" i="11"/>
  <c r="S440" i="11"/>
  <c r="R440" i="11"/>
  <c r="P440" i="11"/>
  <c r="O440" i="11"/>
  <c r="N440" i="11"/>
  <c r="L440" i="11"/>
  <c r="K440" i="11"/>
  <c r="J440" i="11"/>
  <c r="I440" i="11"/>
  <c r="H440" i="11"/>
  <c r="G440" i="11"/>
  <c r="F440" i="11"/>
  <c r="E440" i="11"/>
  <c r="D440" i="11"/>
  <c r="C440" i="11"/>
  <c r="AA439" i="11"/>
  <c r="Z439" i="11"/>
  <c r="Y439" i="11"/>
  <c r="W439" i="11"/>
  <c r="V439" i="11"/>
  <c r="U439" i="11"/>
  <c r="T439" i="11"/>
  <c r="S439" i="11"/>
  <c r="R439" i="11"/>
  <c r="P439" i="11"/>
  <c r="O439" i="11"/>
  <c r="N439" i="11"/>
  <c r="L439" i="11"/>
  <c r="K439" i="11"/>
  <c r="J439" i="11"/>
  <c r="I439" i="11"/>
  <c r="H439" i="11"/>
  <c r="G439" i="11"/>
  <c r="F439" i="11"/>
  <c r="E439" i="11"/>
  <c r="D439" i="11"/>
  <c r="C439" i="11"/>
  <c r="AA438" i="11"/>
  <c r="Z438" i="11"/>
  <c r="Y438" i="11"/>
  <c r="W438" i="11"/>
  <c r="V438" i="11"/>
  <c r="U438" i="11"/>
  <c r="T438" i="11"/>
  <c r="S438" i="11"/>
  <c r="R438" i="11"/>
  <c r="P438" i="11"/>
  <c r="O438" i="11"/>
  <c r="N438" i="11"/>
  <c r="L438" i="11"/>
  <c r="K438" i="11"/>
  <c r="J438" i="11"/>
  <c r="I438" i="11"/>
  <c r="H438" i="11"/>
  <c r="G438" i="11"/>
  <c r="F438" i="11"/>
  <c r="E438" i="11"/>
  <c r="D438" i="11"/>
  <c r="C438" i="11"/>
  <c r="AA437" i="11"/>
  <c r="Z437" i="11"/>
  <c r="Y437" i="11"/>
  <c r="W437" i="11"/>
  <c r="V437" i="11"/>
  <c r="U437" i="11"/>
  <c r="T437" i="11"/>
  <c r="S437" i="11"/>
  <c r="R437" i="11"/>
  <c r="P437" i="11"/>
  <c r="O437" i="11"/>
  <c r="N437" i="11"/>
  <c r="L437" i="11"/>
  <c r="K437" i="11"/>
  <c r="J437" i="11"/>
  <c r="I437" i="11"/>
  <c r="H437" i="11"/>
  <c r="G437" i="11"/>
  <c r="F437" i="11"/>
  <c r="E437" i="11"/>
  <c r="D437" i="11"/>
  <c r="C437" i="11"/>
  <c r="AA436" i="11"/>
  <c r="Z436" i="11"/>
  <c r="Y436" i="11"/>
  <c r="W436" i="11"/>
  <c r="V436" i="11"/>
  <c r="U436" i="11"/>
  <c r="T436" i="11"/>
  <c r="S436" i="11"/>
  <c r="R436" i="11"/>
  <c r="P436" i="11"/>
  <c r="O436" i="11"/>
  <c r="N436" i="11"/>
  <c r="L436" i="11"/>
  <c r="K436" i="11"/>
  <c r="J436" i="11"/>
  <c r="I436" i="11"/>
  <c r="H436" i="11"/>
  <c r="G436" i="11"/>
  <c r="F436" i="11"/>
  <c r="E436" i="11"/>
  <c r="D436" i="11"/>
  <c r="C436" i="11"/>
  <c r="AA435" i="11"/>
  <c r="Z435" i="11"/>
  <c r="Y435" i="11"/>
  <c r="W435" i="11"/>
  <c r="V435" i="11"/>
  <c r="U435" i="11"/>
  <c r="T435" i="11"/>
  <c r="S435" i="11"/>
  <c r="R435" i="11"/>
  <c r="P435" i="11"/>
  <c r="O435" i="11"/>
  <c r="N435" i="11"/>
  <c r="L435" i="11"/>
  <c r="K435" i="11"/>
  <c r="J435" i="11"/>
  <c r="I435" i="11"/>
  <c r="H435" i="11"/>
  <c r="G435" i="11"/>
  <c r="F435" i="11"/>
  <c r="E435" i="11"/>
  <c r="D435" i="11"/>
  <c r="C435" i="11"/>
  <c r="AA434" i="11"/>
  <c r="Z434" i="11"/>
  <c r="Y434" i="11"/>
  <c r="W434" i="11"/>
  <c r="V434" i="11"/>
  <c r="U434" i="11"/>
  <c r="T434" i="11"/>
  <c r="S434" i="11"/>
  <c r="R434" i="11"/>
  <c r="P434" i="11"/>
  <c r="O434" i="11"/>
  <c r="N434" i="11"/>
  <c r="L434" i="11"/>
  <c r="K434" i="11"/>
  <c r="J434" i="11"/>
  <c r="I434" i="11"/>
  <c r="H434" i="11"/>
  <c r="G434" i="11"/>
  <c r="F434" i="11"/>
  <c r="E434" i="11"/>
  <c r="D434" i="11"/>
  <c r="C434" i="11"/>
  <c r="AA433" i="11"/>
  <c r="Z433" i="11"/>
  <c r="Y433" i="11"/>
  <c r="W433" i="11"/>
  <c r="V433" i="11"/>
  <c r="U433" i="11"/>
  <c r="T433" i="11"/>
  <c r="S433" i="11"/>
  <c r="R433" i="11"/>
  <c r="P433" i="11"/>
  <c r="O433" i="11"/>
  <c r="N433" i="11"/>
  <c r="L433" i="11"/>
  <c r="K433" i="11"/>
  <c r="J433" i="11"/>
  <c r="I433" i="11"/>
  <c r="H433" i="11"/>
  <c r="G433" i="11"/>
  <c r="F433" i="11"/>
  <c r="E433" i="11"/>
  <c r="D433" i="11"/>
  <c r="C433" i="11"/>
  <c r="AA432" i="11"/>
  <c r="Z432" i="11"/>
  <c r="Y432" i="11"/>
  <c r="W432" i="11"/>
  <c r="V432" i="11"/>
  <c r="U432" i="11"/>
  <c r="T432" i="11"/>
  <c r="S432" i="11"/>
  <c r="R432" i="11"/>
  <c r="P432" i="11"/>
  <c r="O432" i="11"/>
  <c r="N432" i="11"/>
  <c r="L432" i="11"/>
  <c r="K432" i="11"/>
  <c r="J432" i="11"/>
  <c r="I432" i="11"/>
  <c r="H432" i="11"/>
  <c r="G432" i="11"/>
  <c r="F432" i="11"/>
  <c r="E432" i="11"/>
  <c r="D432" i="11"/>
  <c r="C432" i="11"/>
  <c r="AA431" i="11"/>
  <c r="Z431" i="11"/>
  <c r="Y431" i="11"/>
  <c r="W431" i="11"/>
  <c r="V431" i="11"/>
  <c r="U431" i="11"/>
  <c r="T431" i="11"/>
  <c r="S431" i="11"/>
  <c r="R431" i="11"/>
  <c r="P431" i="11"/>
  <c r="O431" i="11"/>
  <c r="N431" i="11"/>
  <c r="L431" i="11"/>
  <c r="K431" i="11"/>
  <c r="J431" i="11"/>
  <c r="I431" i="11"/>
  <c r="H431" i="11"/>
  <c r="G431" i="11"/>
  <c r="F431" i="11"/>
  <c r="E431" i="11"/>
  <c r="D431" i="11"/>
  <c r="C431" i="11"/>
  <c r="AA430" i="11"/>
  <c r="Z430" i="11"/>
  <c r="Y430" i="11"/>
  <c r="W430" i="11"/>
  <c r="V430" i="11"/>
  <c r="U430" i="11"/>
  <c r="T430" i="11"/>
  <c r="S430" i="11"/>
  <c r="R430" i="11"/>
  <c r="P430" i="11"/>
  <c r="O430" i="11"/>
  <c r="N430" i="11"/>
  <c r="L430" i="11"/>
  <c r="K430" i="11"/>
  <c r="J430" i="11"/>
  <c r="I430" i="11"/>
  <c r="H430" i="11"/>
  <c r="G430" i="11"/>
  <c r="F430" i="11"/>
  <c r="E430" i="11"/>
  <c r="D430" i="11"/>
  <c r="C430" i="11"/>
  <c r="AA429" i="11"/>
  <c r="Z429" i="11"/>
  <c r="Y429" i="11"/>
  <c r="W429" i="11"/>
  <c r="V429" i="11"/>
  <c r="U429" i="11"/>
  <c r="T429" i="11"/>
  <c r="S429" i="11"/>
  <c r="R429" i="11"/>
  <c r="P429" i="11"/>
  <c r="O429" i="11"/>
  <c r="N429" i="11"/>
  <c r="L429" i="11"/>
  <c r="K429" i="11"/>
  <c r="J429" i="11"/>
  <c r="I429" i="11"/>
  <c r="H429" i="11"/>
  <c r="G429" i="11"/>
  <c r="F429" i="11"/>
  <c r="E429" i="11"/>
  <c r="D429" i="11"/>
  <c r="C429" i="11"/>
  <c r="AA428" i="11"/>
  <c r="Z428" i="11"/>
  <c r="Y428" i="11"/>
  <c r="W428" i="11"/>
  <c r="V428" i="11"/>
  <c r="U428" i="11"/>
  <c r="T428" i="11"/>
  <c r="S428" i="11"/>
  <c r="R428" i="11"/>
  <c r="P428" i="11"/>
  <c r="O428" i="11"/>
  <c r="N428" i="11"/>
  <c r="L428" i="11"/>
  <c r="K428" i="11"/>
  <c r="J428" i="11"/>
  <c r="I428" i="11"/>
  <c r="H428" i="11"/>
  <c r="G428" i="11"/>
  <c r="F428" i="11"/>
  <c r="E428" i="11"/>
  <c r="D428" i="11"/>
  <c r="C428" i="11"/>
  <c r="AA427" i="11"/>
  <c r="Z427" i="11"/>
  <c r="Y427" i="11"/>
  <c r="W427" i="11"/>
  <c r="V427" i="11"/>
  <c r="U427" i="11"/>
  <c r="T427" i="11"/>
  <c r="S427" i="11"/>
  <c r="R427" i="11"/>
  <c r="P427" i="11"/>
  <c r="O427" i="11"/>
  <c r="N427" i="11"/>
  <c r="L427" i="11"/>
  <c r="K427" i="11"/>
  <c r="J427" i="11"/>
  <c r="I427" i="11"/>
  <c r="H427" i="11"/>
  <c r="G427" i="11"/>
  <c r="F427" i="11"/>
  <c r="E427" i="11"/>
  <c r="D427" i="11"/>
  <c r="C427" i="11"/>
  <c r="AA426" i="11"/>
  <c r="Z426" i="11"/>
  <c r="Y426" i="11"/>
  <c r="W426" i="11"/>
  <c r="V426" i="11"/>
  <c r="U426" i="11"/>
  <c r="T426" i="11"/>
  <c r="S426" i="11"/>
  <c r="R426" i="11"/>
  <c r="P426" i="11"/>
  <c r="O426" i="11"/>
  <c r="N426" i="11"/>
  <c r="L426" i="11"/>
  <c r="K426" i="11"/>
  <c r="J426" i="11"/>
  <c r="I426" i="11"/>
  <c r="H426" i="11"/>
  <c r="G426" i="11"/>
  <c r="F426" i="11"/>
  <c r="E426" i="11"/>
  <c r="D426" i="11"/>
  <c r="C426" i="11"/>
  <c r="AA425" i="11"/>
  <c r="Z425" i="11"/>
  <c r="Y425" i="11"/>
  <c r="W425" i="11"/>
  <c r="V425" i="11"/>
  <c r="U425" i="11"/>
  <c r="T425" i="11"/>
  <c r="S425" i="11"/>
  <c r="R425" i="11"/>
  <c r="P425" i="11"/>
  <c r="O425" i="11"/>
  <c r="N425" i="11"/>
  <c r="L425" i="11"/>
  <c r="K425" i="11"/>
  <c r="J425" i="11"/>
  <c r="I425" i="11"/>
  <c r="H425" i="11"/>
  <c r="G425" i="11"/>
  <c r="F425" i="11"/>
  <c r="E425" i="11"/>
  <c r="D425" i="11"/>
  <c r="C425" i="11"/>
  <c r="AA424" i="11"/>
  <c r="Z424" i="11"/>
  <c r="Y424" i="11"/>
  <c r="W424" i="11"/>
  <c r="V424" i="11"/>
  <c r="U424" i="11"/>
  <c r="T424" i="11"/>
  <c r="S424" i="11"/>
  <c r="R424" i="11"/>
  <c r="P424" i="11"/>
  <c r="O424" i="11"/>
  <c r="N424" i="11"/>
  <c r="L424" i="11"/>
  <c r="K424" i="11"/>
  <c r="J424" i="11"/>
  <c r="I424" i="11"/>
  <c r="H424" i="11"/>
  <c r="G424" i="11"/>
  <c r="F424" i="11"/>
  <c r="E424" i="11"/>
  <c r="D424" i="11"/>
  <c r="C424" i="11"/>
  <c r="AA423" i="11"/>
  <c r="Z423" i="11"/>
  <c r="Y423" i="11"/>
  <c r="W423" i="11"/>
  <c r="V423" i="11"/>
  <c r="U423" i="11"/>
  <c r="T423" i="11"/>
  <c r="S423" i="11"/>
  <c r="R423" i="11"/>
  <c r="P423" i="11"/>
  <c r="O423" i="11"/>
  <c r="N423" i="11"/>
  <c r="L423" i="11"/>
  <c r="K423" i="11"/>
  <c r="J423" i="11"/>
  <c r="I423" i="11"/>
  <c r="H423" i="11"/>
  <c r="G423" i="11"/>
  <c r="F423" i="11"/>
  <c r="E423" i="11"/>
  <c r="D423" i="11"/>
  <c r="C423" i="11"/>
  <c r="AA422" i="11"/>
  <c r="Z422" i="11"/>
  <c r="Y422" i="11"/>
  <c r="W422" i="11"/>
  <c r="V422" i="11"/>
  <c r="U422" i="11"/>
  <c r="T422" i="11"/>
  <c r="S422" i="11"/>
  <c r="R422" i="11"/>
  <c r="P422" i="11"/>
  <c r="O422" i="11"/>
  <c r="N422" i="11"/>
  <c r="L422" i="11"/>
  <c r="K422" i="11"/>
  <c r="J422" i="11"/>
  <c r="I422" i="11"/>
  <c r="H422" i="11"/>
  <c r="G422" i="11"/>
  <c r="F422" i="11"/>
  <c r="E422" i="11"/>
  <c r="D422" i="11"/>
  <c r="C422" i="11"/>
  <c r="AA421" i="11"/>
  <c r="Z421" i="11"/>
  <c r="Y421" i="11"/>
  <c r="W421" i="11"/>
  <c r="V421" i="11"/>
  <c r="U421" i="11"/>
  <c r="T421" i="11"/>
  <c r="S421" i="11"/>
  <c r="R421" i="11"/>
  <c r="P421" i="11"/>
  <c r="O421" i="11"/>
  <c r="N421" i="11"/>
  <c r="L421" i="11"/>
  <c r="K421" i="11"/>
  <c r="J421" i="11"/>
  <c r="I421" i="11"/>
  <c r="H421" i="11"/>
  <c r="G421" i="11"/>
  <c r="F421" i="11"/>
  <c r="E421" i="11"/>
  <c r="D421" i="11"/>
  <c r="C421" i="11"/>
  <c r="AA420" i="11"/>
  <c r="Z420" i="11"/>
  <c r="Y420" i="11"/>
  <c r="W420" i="11"/>
  <c r="V420" i="11"/>
  <c r="U420" i="11"/>
  <c r="T420" i="11"/>
  <c r="S420" i="11"/>
  <c r="R420" i="11"/>
  <c r="P420" i="11"/>
  <c r="O420" i="11"/>
  <c r="N420" i="11"/>
  <c r="L420" i="11"/>
  <c r="K420" i="11"/>
  <c r="J420" i="11"/>
  <c r="I420" i="11"/>
  <c r="H420" i="11"/>
  <c r="G420" i="11"/>
  <c r="F420" i="11"/>
  <c r="E420" i="11"/>
  <c r="D420" i="11"/>
  <c r="C420" i="11"/>
  <c r="AA419" i="11"/>
  <c r="Z419" i="11"/>
  <c r="Y419" i="11"/>
  <c r="W419" i="11"/>
  <c r="V419" i="11"/>
  <c r="U419" i="11"/>
  <c r="T419" i="11"/>
  <c r="S419" i="11"/>
  <c r="R419" i="11"/>
  <c r="P419" i="11"/>
  <c r="O419" i="11"/>
  <c r="N419" i="11"/>
  <c r="L419" i="11"/>
  <c r="K419" i="11"/>
  <c r="J419" i="11"/>
  <c r="I419" i="11"/>
  <c r="H419" i="11"/>
  <c r="G419" i="11"/>
  <c r="F419" i="11"/>
  <c r="E419" i="11"/>
  <c r="D419" i="11"/>
  <c r="C419" i="11"/>
  <c r="AA418" i="11"/>
  <c r="Z418" i="11"/>
  <c r="Y418" i="11"/>
  <c r="W418" i="11"/>
  <c r="V418" i="11"/>
  <c r="U418" i="11"/>
  <c r="T418" i="11"/>
  <c r="S418" i="11"/>
  <c r="R418" i="11"/>
  <c r="P418" i="11"/>
  <c r="O418" i="11"/>
  <c r="N418" i="11"/>
  <c r="L418" i="11"/>
  <c r="K418" i="11"/>
  <c r="J418" i="11"/>
  <c r="I418" i="11"/>
  <c r="H418" i="11"/>
  <c r="G418" i="11"/>
  <c r="F418" i="11"/>
  <c r="E418" i="11"/>
  <c r="D418" i="11"/>
  <c r="C418" i="11"/>
  <c r="AA417" i="11"/>
  <c r="Z417" i="11"/>
  <c r="Y417" i="11"/>
  <c r="W417" i="11"/>
  <c r="V417" i="11"/>
  <c r="U417" i="11"/>
  <c r="T417" i="11"/>
  <c r="S417" i="11"/>
  <c r="R417" i="11"/>
  <c r="P417" i="11"/>
  <c r="O417" i="11"/>
  <c r="N417" i="11"/>
  <c r="L417" i="11"/>
  <c r="K417" i="11"/>
  <c r="J417" i="11"/>
  <c r="I417" i="11"/>
  <c r="H417" i="11"/>
  <c r="G417" i="11"/>
  <c r="F417" i="11"/>
  <c r="E417" i="11"/>
  <c r="D417" i="11"/>
  <c r="C417" i="11"/>
  <c r="AA416" i="11"/>
  <c r="Z416" i="11"/>
  <c r="Y416" i="11"/>
  <c r="W416" i="11"/>
  <c r="V416" i="11"/>
  <c r="U416" i="11"/>
  <c r="T416" i="11"/>
  <c r="S416" i="11"/>
  <c r="R416" i="11"/>
  <c r="P416" i="11"/>
  <c r="O416" i="11"/>
  <c r="N416" i="11"/>
  <c r="L416" i="11"/>
  <c r="K416" i="11"/>
  <c r="J416" i="11"/>
  <c r="I416" i="11"/>
  <c r="H416" i="11"/>
  <c r="G416" i="11"/>
  <c r="F416" i="11"/>
  <c r="E416" i="11"/>
  <c r="D416" i="11"/>
  <c r="C416" i="11"/>
  <c r="AA415" i="11"/>
  <c r="Z415" i="11"/>
  <c r="Y415" i="11"/>
  <c r="W415" i="11"/>
  <c r="V415" i="11"/>
  <c r="U415" i="11"/>
  <c r="T415" i="11"/>
  <c r="S415" i="11"/>
  <c r="R415" i="11"/>
  <c r="P415" i="11"/>
  <c r="O415" i="11"/>
  <c r="N415" i="11"/>
  <c r="L415" i="11"/>
  <c r="K415" i="11"/>
  <c r="J415" i="11"/>
  <c r="I415" i="11"/>
  <c r="H415" i="11"/>
  <c r="G415" i="11"/>
  <c r="F415" i="11"/>
  <c r="E415" i="11"/>
  <c r="D415" i="11"/>
  <c r="C415" i="11"/>
  <c r="AA414" i="11"/>
  <c r="Z414" i="11"/>
  <c r="Y414" i="11"/>
  <c r="W414" i="11"/>
  <c r="V414" i="11"/>
  <c r="U414" i="11"/>
  <c r="T414" i="11"/>
  <c r="S414" i="11"/>
  <c r="R414" i="11"/>
  <c r="P414" i="11"/>
  <c r="O414" i="11"/>
  <c r="N414" i="11"/>
  <c r="L414" i="11"/>
  <c r="K414" i="11"/>
  <c r="J414" i="11"/>
  <c r="I414" i="11"/>
  <c r="H414" i="11"/>
  <c r="G414" i="11"/>
  <c r="F414" i="11"/>
  <c r="E414" i="11"/>
  <c r="D414" i="11"/>
  <c r="C414" i="11"/>
  <c r="AA413" i="11"/>
  <c r="Z413" i="11"/>
  <c r="Y413" i="11"/>
  <c r="W413" i="11"/>
  <c r="V413" i="11"/>
  <c r="U413" i="11"/>
  <c r="T413" i="11"/>
  <c r="S413" i="11"/>
  <c r="R413" i="11"/>
  <c r="P413" i="11"/>
  <c r="O413" i="11"/>
  <c r="N413" i="11"/>
  <c r="L413" i="11"/>
  <c r="K413" i="11"/>
  <c r="J413" i="11"/>
  <c r="I413" i="11"/>
  <c r="H413" i="11"/>
  <c r="G413" i="11"/>
  <c r="F413" i="11"/>
  <c r="E413" i="11"/>
  <c r="D413" i="11"/>
  <c r="C413" i="11"/>
  <c r="AA412" i="11"/>
  <c r="Z412" i="11"/>
  <c r="Y412" i="11"/>
  <c r="W412" i="11"/>
  <c r="V412" i="11"/>
  <c r="U412" i="11"/>
  <c r="T412" i="11"/>
  <c r="S412" i="11"/>
  <c r="R412" i="11"/>
  <c r="P412" i="11"/>
  <c r="O412" i="11"/>
  <c r="N412" i="11"/>
  <c r="L412" i="11"/>
  <c r="K412" i="11"/>
  <c r="J412" i="11"/>
  <c r="I412" i="11"/>
  <c r="H412" i="11"/>
  <c r="G412" i="11"/>
  <c r="F412" i="11"/>
  <c r="E412" i="11"/>
  <c r="D412" i="11"/>
  <c r="C412" i="11"/>
  <c r="AA411" i="11"/>
  <c r="Z411" i="11"/>
  <c r="Y411" i="11"/>
  <c r="W411" i="11"/>
  <c r="V411" i="11"/>
  <c r="U411" i="11"/>
  <c r="T411" i="11"/>
  <c r="S411" i="11"/>
  <c r="R411" i="11"/>
  <c r="P411" i="11"/>
  <c r="O411" i="11"/>
  <c r="N411" i="11"/>
  <c r="L411" i="11"/>
  <c r="K411" i="11"/>
  <c r="J411" i="11"/>
  <c r="I411" i="11"/>
  <c r="H411" i="11"/>
  <c r="G411" i="11"/>
  <c r="F411" i="11"/>
  <c r="E411" i="11"/>
  <c r="D411" i="11"/>
  <c r="C411" i="11"/>
  <c r="AA410" i="11"/>
  <c r="Z410" i="11"/>
  <c r="Y410" i="11"/>
  <c r="W410" i="11"/>
  <c r="V410" i="11"/>
  <c r="U410" i="11"/>
  <c r="T410" i="11"/>
  <c r="S410" i="11"/>
  <c r="R410" i="11"/>
  <c r="P410" i="11"/>
  <c r="O410" i="11"/>
  <c r="N410" i="11"/>
  <c r="L410" i="11"/>
  <c r="K410" i="11"/>
  <c r="J410" i="11"/>
  <c r="I410" i="11"/>
  <c r="H410" i="11"/>
  <c r="G410" i="11"/>
  <c r="F410" i="11"/>
  <c r="E410" i="11"/>
  <c r="D410" i="11"/>
  <c r="C410" i="11"/>
  <c r="AA409" i="11"/>
  <c r="Z409" i="11"/>
  <c r="Y409" i="11"/>
  <c r="W409" i="11"/>
  <c r="V409" i="11"/>
  <c r="U409" i="11"/>
  <c r="T409" i="11"/>
  <c r="S409" i="11"/>
  <c r="R409" i="11"/>
  <c r="P409" i="11"/>
  <c r="O409" i="11"/>
  <c r="N409" i="11"/>
  <c r="L409" i="11"/>
  <c r="K409" i="11"/>
  <c r="J409" i="11"/>
  <c r="I409" i="11"/>
  <c r="H409" i="11"/>
  <c r="G409" i="11"/>
  <c r="F409" i="11"/>
  <c r="E409" i="11"/>
  <c r="D409" i="11"/>
  <c r="C409" i="11"/>
  <c r="AA408" i="11"/>
  <c r="Z408" i="11"/>
  <c r="Y408" i="11"/>
  <c r="W408" i="11"/>
  <c r="V408" i="11"/>
  <c r="U408" i="11"/>
  <c r="T408" i="11"/>
  <c r="S408" i="11"/>
  <c r="R408" i="11"/>
  <c r="P408" i="11"/>
  <c r="O408" i="11"/>
  <c r="N408" i="11"/>
  <c r="L408" i="11"/>
  <c r="K408" i="11"/>
  <c r="J408" i="11"/>
  <c r="I408" i="11"/>
  <c r="H408" i="11"/>
  <c r="G408" i="11"/>
  <c r="F408" i="11"/>
  <c r="E408" i="11"/>
  <c r="D408" i="11"/>
  <c r="C408" i="11"/>
  <c r="AA407" i="11"/>
  <c r="Z407" i="11"/>
  <c r="Y407" i="11"/>
  <c r="W407" i="11"/>
  <c r="V407" i="11"/>
  <c r="U407" i="11"/>
  <c r="T407" i="11"/>
  <c r="S407" i="11"/>
  <c r="R407" i="11"/>
  <c r="P407" i="11"/>
  <c r="O407" i="11"/>
  <c r="N407" i="11"/>
  <c r="L407" i="11"/>
  <c r="K407" i="11"/>
  <c r="J407" i="11"/>
  <c r="I407" i="11"/>
  <c r="H407" i="11"/>
  <c r="G407" i="11"/>
  <c r="F407" i="11"/>
  <c r="E407" i="11"/>
  <c r="D407" i="11"/>
  <c r="C407" i="11"/>
  <c r="AA406" i="11"/>
  <c r="Z406" i="11"/>
  <c r="Y406" i="11"/>
  <c r="W406" i="11"/>
  <c r="V406" i="11"/>
  <c r="U406" i="11"/>
  <c r="T406" i="11"/>
  <c r="S406" i="11"/>
  <c r="R406" i="11"/>
  <c r="P406" i="11"/>
  <c r="O406" i="11"/>
  <c r="N406" i="11"/>
  <c r="L406" i="11"/>
  <c r="K406" i="11"/>
  <c r="J406" i="11"/>
  <c r="I406" i="11"/>
  <c r="H406" i="11"/>
  <c r="G406" i="11"/>
  <c r="F406" i="11"/>
  <c r="E406" i="11"/>
  <c r="D406" i="11"/>
  <c r="C406" i="11"/>
  <c r="AA405" i="11"/>
  <c r="Z405" i="11"/>
  <c r="Y405" i="11"/>
  <c r="W405" i="11"/>
  <c r="V405" i="11"/>
  <c r="U405" i="11"/>
  <c r="T405" i="11"/>
  <c r="S405" i="11"/>
  <c r="R405" i="11"/>
  <c r="P405" i="11"/>
  <c r="O405" i="11"/>
  <c r="N405" i="11"/>
  <c r="L405" i="11"/>
  <c r="K405" i="11"/>
  <c r="J405" i="11"/>
  <c r="I405" i="11"/>
  <c r="H405" i="11"/>
  <c r="G405" i="11"/>
  <c r="F405" i="11"/>
  <c r="E405" i="11"/>
  <c r="D405" i="11"/>
  <c r="C405" i="11"/>
  <c r="AA404" i="11"/>
  <c r="Z404" i="11"/>
  <c r="Y404" i="11"/>
  <c r="W404" i="11"/>
  <c r="V404" i="11"/>
  <c r="U404" i="11"/>
  <c r="T404" i="11"/>
  <c r="S404" i="11"/>
  <c r="R404" i="11"/>
  <c r="P404" i="11"/>
  <c r="O404" i="11"/>
  <c r="N404" i="11"/>
  <c r="L404" i="11"/>
  <c r="K404" i="11"/>
  <c r="J404" i="11"/>
  <c r="I404" i="11"/>
  <c r="H404" i="11"/>
  <c r="G404" i="11"/>
  <c r="F404" i="11"/>
  <c r="E404" i="11"/>
  <c r="D404" i="11"/>
  <c r="C404" i="11"/>
  <c r="AA403" i="11"/>
  <c r="Z403" i="11"/>
  <c r="Y403" i="11"/>
  <c r="W403" i="11"/>
  <c r="V403" i="11"/>
  <c r="U403" i="11"/>
  <c r="T403" i="11"/>
  <c r="S403" i="11"/>
  <c r="R403" i="11"/>
  <c r="P403" i="11"/>
  <c r="O403" i="11"/>
  <c r="N403" i="11"/>
  <c r="L403" i="11"/>
  <c r="K403" i="11"/>
  <c r="J403" i="11"/>
  <c r="I403" i="11"/>
  <c r="H403" i="11"/>
  <c r="G403" i="11"/>
  <c r="F403" i="11"/>
  <c r="E403" i="11"/>
  <c r="D403" i="11"/>
  <c r="C403" i="11"/>
  <c r="AA402" i="11"/>
  <c r="Z402" i="11"/>
  <c r="Y402" i="11"/>
  <c r="W402" i="11"/>
  <c r="V402" i="11"/>
  <c r="U402" i="11"/>
  <c r="T402" i="11"/>
  <c r="S402" i="11"/>
  <c r="R402" i="11"/>
  <c r="P402" i="11"/>
  <c r="O402" i="11"/>
  <c r="N402" i="11"/>
  <c r="L402" i="11"/>
  <c r="K402" i="11"/>
  <c r="J402" i="11"/>
  <c r="I402" i="11"/>
  <c r="H402" i="11"/>
  <c r="G402" i="11"/>
  <c r="F402" i="11"/>
  <c r="E402" i="11"/>
  <c r="D402" i="11"/>
  <c r="C402" i="11"/>
  <c r="AA401" i="11"/>
  <c r="Z401" i="11"/>
  <c r="Y401" i="11"/>
  <c r="W401" i="11"/>
  <c r="V401" i="11"/>
  <c r="U401" i="11"/>
  <c r="T401" i="11"/>
  <c r="S401" i="11"/>
  <c r="R401" i="11"/>
  <c r="P401" i="11"/>
  <c r="O401" i="11"/>
  <c r="N401" i="11"/>
  <c r="L401" i="11"/>
  <c r="K401" i="11"/>
  <c r="J401" i="11"/>
  <c r="I401" i="11"/>
  <c r="H401" i="11"/>
  <c r="G401" i="11"/>
  <c r="F401" i="11"/>
  <c r="E401" i="11"/>
  <c r="D401" i="11"/>
  <c r="C401" i="11"/>
  <c r="AA400" i="11"/>
  <c r="Z400" i="11"/>
  <c r="Y400" i="11"/>
  <c r="W400" i="11"/>
  <c r="V400" i="11"/>
  <c r="U400" i="11"/>
  <c r="T400" i="11"/>
  <c r="S400" i="11"/>
  <c r="R400" i="11"/>
  <c r="P400" i="11"/>
  <c r="O400" i="11"/>
  <c r="N400" i="11"/>
  <c r="L400" i="11"/>
  <c r="K400" i="11"/>
  <c r="J400" i="11"/>
  <c r="I400" i="11"/>
  <c r="H400" i="11"/>
  <c r="G400" i="11"/>
  <c r="F400" i="11"/>
  <c r="E400" i="11"/>
  <c r="D400" i="11"/>
  <c r="C400" i="11"/>
  <c r="AA399" i="11"/>
  <c r="Z399" i="11"/>
  <c r="Y399" i="11"/>
  <c r="W399" i="11"/>
  <c r="V399" i="11"/>
  <c r="U399" i="11"/>
  <c r="T399" i="11"/>
  <c r="S399" i="11"/>
  <c r="R399" i="11"/>
  <c r="P399" i="11"/>
  <c r="O399" i="11"/>
  <c r="N399" i="11"/>
  <c r="L399" i="11"/>
  <c r="K399" i="11"/>
  <c r="J399" i="11"/>
  <c r="I399" i="11"/>
  <c r="H399" i="11"/>
  <c r="G399" i="11"/>
  <c r="F399" i="11"/>
  <c r="E399" i="11"/>
  <c r="D399" i="11"/>
  <c r="C399" i="11"/>
  <c r="AA398" i="11"/>
  <c r="Z398" i="11"/>
  <c r="Y398" i="11"/>
  <c r="W398" i="11"/>
  <c r="V398" i="11"/>
  <c r="U398" i="11"/>
  <c r="T398" i="11"/>
  <c r="S398" i="11"/>
  <c r="R398" i="11"/>
  <c r="P398" i="11"/>
  <c r="O398" i="11"/>
  <c r="N398" i="11"/>
  <c r="L398" i="11"/>
  <c r="K398" i="11"/>
  <c r="J398" i="11"/>
  <c r="I398" i="11"/>
  <c r="H398" i="11"/>
  <c r="G398" i="11"/>
  <c r="F398" i="11"/>
  <c r="E398" i="11"/>
  <c r="D398" i="11"/>
  <c r="C398" i="11"/>
  <c r="AA397" i="11"/>
  <c r="Z397" i="11"/>
  <c r="Y397" i="11"/>
  <c r="W397" i="11"/>
  <c r="V397" i="11"/>
  <c r="U397" i="11"/>
  <c r="T397" i="11"/>
  <c r="S397" i="11"/>
  <c r="R397" i="11"/>
  <c r="P397" i="11"/>
  <c r="O397" i="11"/>
  <c r="N397" i="11"/>
  <c r="L397" i="11"/>
  <c r="K397" i="11"/>
  <c r="J397" i="11"/>
  <c r="I397" i="11"/>
  <c r="H397" i="11"/>
  <c r="G397" i="11"/>
  <c r="F397" i="11"/>
  <c r="E397" i="11"/>
  <c r="D397" i="11"/>
  <c r="C397" i="11"/>
  <c r="AA396" i="11"/>
  <c r="Z396" i="11"/>
  <c r="Y396" i="11"/>
  <c r="W396" i="11"/>
  <c r="V396" i="11"/>
  <c r="U396" i="11"/>
  <c r="T396" i="11"/>
  <c r="S396" i="11"/>
  <c r="R396" i="11"/>
  <c r="P396" i="11"/>
  <c r="O396" i="11"/>
  <c r="N396" i="11"/>
  <c r="L396" i="11"/>
  <c r="K396" i="11"/>
  <c r="J396" i="11"/>
  <c r="I396" i="11"/>
  <c r="H396" i="11"/>
  <c r="G396" i="11"/>
  <c r="F396" i="11"/>
  <c r="E396" i="11"/>
  <c r="D396" i="11"/>
  <c r="C396" i="11"/>
  <c r="AA395" i="11"/>
  <c r="Z395" i="11"/>
  <c r="Y395" i="11"/>
  <c r="W395" i="11"/>
  <c r="V395" i="11"/>
  <c r="U395" i="11"/>
  <c r="T395" i="11"/>
  <c r="S395" i="11"/>
  <c r="R395" i="11"/>
  <c r="P395" i="11"/>
  <c r="O395" i="11"/>
  <c r="N395" i="11"/>
  <c r="L395" i="11"/>
  <c r="K395" i="11"/>
  <c r="J395" i="11"/>
  <c r="I395" i="11"/>
  <c r="H395" i="11"/>
  <c r="G395" i="11"/>
  <c r="F395" i="11"/>
  <c r="E395" i="11"/>
  <c r="D395" i="11"/>
  <c r="C395" i="11"/>
  <c r="AA394" i="11"/>
  <c r="Z394" i="11"/>
  <c r="Y394" i="11"/>
  <c r="W394" i="11"/>
  <c r="V394" i="11"/>
  <c r="U394" i="11"/>
  <c r="T394" i="11"/>
  <c r="S394" i="11"/>
  <c r="R394" i="11"/>
  <c r="P394" i="11"/>
  <c r="O394" i="11"/>
  <c r="N394" i="11"/>
  <c r="L394" i="11"/>
  <c r="K394" i="11"/>
  <c r="J394" i="11"/>
  <c r="I394" i="11"/>
  <c r="H394" i="11"/>
  <c r="G394" i="11"/>
  <c r="F394" i="11"/>
  <c r="E394" i="11"/>
  <c r="D394" i="11"/>
  <c r="C394" i="11"/>
  <c r="AA393" i="11"/>
  <c r="Z393" i="11"/>
  <c r="Y393" i="11"/>
  <c r="W393" i="11"/>
  <c r="V393" i="11"/>
  <c r="U393" i="11"/>
  <c r="T393" i="11"/>
  <c r="S393" i="11"/>
  <c r="R393" i="11"/>
  <c r="P393" i="11"/>
  <c r="O393" i="11"/>
  <c r="N393" i="11"/>
  <c r="L393" i="11"/>
  <c r="K393" i="11"/>
  <c r="J393" i="11"/>
  <c r="I393" i="11"/>
  <c r="H393" i="11"/>
  <c r="G393" i="11"/>
  <c r="F393" i="11"/>
  <c r="E393" i="11"/>
  <c r="D393" i="11"/>
  <c r="C393" i="11"/>
  <c r="AA392" i="11"/>
  <c r="Z392" i="11"/>
  <c r="Y392" i="11"/>
  <c r="W392" i="11"/>
  <c r="V392" i="11"/>
  <c r="U392" i="11"/>
  <c r="T392" i="11"/>
  <c r="S392" i="11"/>
  <c r="R392" i="11"/>
  <c r="P392" i="11"/>
  <c r="O392" i="11"/>
  <c r="N392" i="11"/>
  <c r="L392" i="11"/>
  <c r="K392" i="11"/>
  <c r="J392" i="11"/>
  <c r="I392" i="11"/>
  <c r="H392" i="11"/>
  <c r="G392" i="11"/>
  <c r="F392" i="11"/>
  <c r="E392" i="11"/>
  <c r="D392" i="11"/>
  <c r="C392" i="11"/>
  <c r="AA391" i="11"/>
  <c r="Z391" i="11"/>
  <c r="Y391" i="11"/>
  <c r="W391" i="11"/>
  <c r="V391" i="11"/>
  <c r="U391" i="11"/>
  <c r="T391" i="11"/>
  <c r="S391" i="11"/>
  <c r="R391" i="11"/>
  <c r="P391" i="11"/>
  <c r="O391" i="11"/>
  <c r="N391" i="11"/>
  <c r="L391" i="11"/>
  <c r="K391" i="11"/>
  <c r="J391" i="11"/>
  <c r="I391" i="11"/>
  <c r="H391" i="11"/>
  <c r="G391" i="11"/>
  <c r="F391" i="11"/>
  <c r="E391" i="11"/>
  <c r="D391" i="11"/>
  <c r="C391" i="11"/>
  <c r="AA390" i="11"/>
  <c r="Z390" i="11"/>
  <c r="Y390" i="11"/>
  <c r="W390" i="11"/>
  <c r="V390" i="11"/>
  <c r="U390" i="11"/>
  <c r="T390" i="11"/>
  <c r="S390" i="11"/>
  <c r="R390" i="11"/>
  <c r="P390" i="11"/>
  <c r="O390" i="11"/>
  <c r="N390" i="11"/>
  <c r="L390" i="11"/>
  <c r="K390" i="11"/>
  <c r="J390" i="11"/>
  <c r="I390" i="11"/>
  <c r="H390" i="11"/>
  <c r="G390" i="11"/>
  <c r="F390" i="11"/>
  <c r="E390" i="11"/>
  <c r="D390" i="11"/>
  <c r="C390" i="11"/>
  <c r="AA389" i="11"/>
  <c r="Z389" i="11"/>
  <c r="Y389" i="11"/>
  <c r="W389" i="11"/>
  <c r="V389" i="11"/>
  <c r="U389" i="11"/>
  <c r="T389" i="11"/>
  <c r="S389" i="11"/>
  <c r="R389" i="11"/>
  <c r="P389" i="11"/>
  <c r="O389" i="11"/>
  <c r="N389" i="11"/>
  <c r="L389" i="11"/>
  <c r="K389" i="11"/>
  <c r="J389" i="11"/>
  <c r="I389" i="11"/>
  <c r="H389" i="11"/>
  <c r="G389" i="11"/>
  <c r="F389" i="11"/>
  <c r="E389" i="11"/>
  <c r="D389" i="11"/>
  <c r="C389" i="11"/>
  <c r="AA388" i="11"/>
  <c r="Z388" i="11"/>
  <c r="Y388" i="11"/>
  <c r="W388" i="11"/>
  <c r="V388" i="11"/>
  <c r="U388" i="11"/>
  <c r="T388" i="11"/>
  <c r="S388" i="11"/>
  <c r="R388" i="11"/>
  <c r="P388" i="11"/>
  <c r="O388" i="11"/>
  <c r="N388" i="11"/>
  <c r="L388" i="11"/>
  <c r="K388" i="11"/>
  <c r="J388" i="11"/>
  <c r="I388" i="11"/>
  <c r="H388" i="11"/>
  <c r="G388" i="11"/>
  <c r="F388" i="11"/>
  <c r="E388" i="11"/>
  <c r="D388" i="11"/>
  <c r="C388" i="11"/>
  <c r="AA387" i="11"/>
  <c r="Z387" i="11"/>
  <c r="Y387" i="11"/>
  <c r="W387" i="11"/>
  <c r="V387" i="11"/>
  <c r="U387" i="11"/>
  <c r="T387" i="11"/>
  <c r="S387" i="11"/>
  <c r="R387" i="11"/>
  <c r="P387" i="11"/>
  <c r="O387" i="11"/>
  <c r="N387" i="11"/>
  <c r="L387" i="11"/>
  <c r="K387" i="11"/>
  <c r="J387" i="11"/>
  <c r="I387" i="11"/>
  <c r="H387" i="11"/>
  <c r="G387" i="11"/>
  <c r="F387" i="11"/>
  <c r="E387" i="11"/>
  <c r="D387" i="11"/>
  <c r="C387" i="11"/>
  <c r="AA386" i="11"/>
  <c r="Z386" i="11"/>
  <c r="Y386" i="11"/>
  <c r="W386" i="11"/>
  <c r="V386" i="11"/>
  <c r="U386" i="11"/>
  <c r="T386" i="11"/>
  <c r="S386" i="11"/>
  <c r="R386" i="11"/>
  <c r="P386" i="11"/>
  <c r="O386" i="11"/>
  <c r="N386" i="11"/>
  <c r="L386" i="11"/>
  <c r="K386" i="11"/>
  <c r="J386" i="11"/>
  <c r="I386" i="11"/>
  <c r="H386" i="11"/>
  <c r="G386" i="11"/>
  <c r="F386" i="11"/>
  <c r="E386" i="11"/>
  <c r="D386" i="11"/>
  <c r="C386" i="11"/>
  <c r="AA385" i="11"/>
  <c r="Z385" i="11"/>
  <c r="Y385" i="11"/>
  <c r="W385" i="11"/>
  <c r="V385" i="11"/>
  <c r="U385" i="11"/>
  <c r="T385" i="11"/>
  <c r="S385" i="11"/>
  <c r="R385" i="11"/>
  <c r="P385" i="11"/>
  <c r="O385" i="11"/>
  <c r="N385" i="11"/>
  <c r="L385" i="11"/>
  <c r="K385" i="11"/>
  <c r="J385" i="11"/>
  <c r="I385" i="11"/>
  <c r="H385" i="11"/>
  <c r="G385" i="11"/>
  <c r="F385" i="11"/>
  <c r="E385" i="11"/>
  <c r="D385" i="11"/>
  <c r="C385" i="11"/>
  <c r="AA384" i="11"/>
  <c r="Z384" i="11"/>
  <c r="Y384" i="11"/>
  <c r="W384" i="11"/>
  <c r="V384" i="11"/>
  <c r="U384" i="11"/>
  <c r="T384" i="11"/>
  <c r="S384" i="11"/>
  <c r="R384" i="11"/>
  <c r="P384" i="11"/>
  <c r="O384" i="11"/>
  <c r="N384" i="11"/>
  <c r="L384" i="11"/>
  <c r="K384" i="11"/>
  <c r="J384" i="11"/>
  <c r="I384" i="11"/>
  <c r="H384" i="11"/>
  <c r="G384" i="11"/>
  <c r="F384" i="11"/>
  <c r="E384" i="11"/>
  <c r="D384" i="11"/>
  <c r="C384" i="11"/>
  <c r="AA383" i="11"/>
  <c r="Z383" i="11"/>
  <c r="Y383" i="11"/>
  <c r="W383" i="11"/>
  <c r="V383" i="11"/>
  <c r="U383" i="11"/>
  <c r="T383" i="11"/>
  <c r="S383" i="11"/>
  <c r="R383" i="11"/>
  <c r="P383" i="11"/>
  <c r="O383" i="11"/>
  <c r="N383" i="11"/>
  <c r="L383" i="11"/>
  <c r="K383" i="11"/>
  <c r="J383" i="11"/>
  <c r="I383" i="11"/>
  <c r="H383" i="11"/>
  <c r="G383" i="11"/>
  <c r="F383" i="11"/>
  <c r="E383" i="11"/>
  <c r="D383" i="11"/>
  <c r="C383" i="11"/>
  <c r="AA382" i="11"/>
  <c r="Z382" i="11"/>
  <c r="Y382" i="11"/>
  <c r="W382" i="11"/>
  <c r="V382" i="11"/>
  <c r="U382" i="11"/>
  <c r="T382" i="11"/>
  <c r="S382" i="11"/>
  <c r="R382" i="11"/>
  <c r="P382" i="11"/>
  <c r="O382" i="11"/>
  <c r="N382" i="11"/>
  <c r="L382" i="11"/>
  <c r="K382" i="11"/>
  <c r="J382" i="11"/>
  <c r="I382" i="11"/>
  <c r="H382" i="11"/>
  <c r="G382" i="11"/>
  <c r="F382" i="11"/>
  <c r="E382" i="11"/>
  <c r="D382" i="11"/>
  <c r="C382" i="11"/>
  <c r="AA381" i="11"/>
  <c r="Z381" i="11"/>
  <c r="Y381" i="11"/>
  <c r="W381" i="11"/>
  <c r="V381" i="11"/>
  <c r="U381" i="11"/>
  <c r="T381" i="11"/>
  <c r="S381" i="11"/>
  <c r="R381" i="11"/>
  <c r="P381" i="11"/>
  <c r="O381" i="11"/>
  <c r="N381" i="11"/>
  <c r="L381" i="11"/>
  <c r="K381" i="11"/>
  <c r="J381" i="11"/>
  <c r="I381" i="11"/>
  <c r="H381" i="11"/>
  <c r="G381" i="11"/>
  <c r="F381" i="11"/>
  <c r="E381" i="11"/>
  <c r="D381" i="11"/>
  <c r="C381" i="11"/>
  <c r="AA380" i="11"/>
  <c r="Z380" i="11"/>
  <c r="Y380" i="11"/>
  <c r="W380" i="11"/>
  <c r="V380" i="11"/>
  <c r="U380" i="11"/>
  <c r="T380" i="11"/>
  <c r="S380" i="11"/>
  <c r="R380" i="11"/>
  <c r="P380" i="11"/>
  <c r="O380" i="11"/>
  <c r="N380" i="11"/>
  <c r="L380" i="11"/>
  <c r="K380" i="11"/>
  <c r="J380" i="11"/>
  <c r="I380" i="11"/>
  <c r="H380" i="11"/>
  <c r="G380" i="11"/>
  <c r="F380" i="11"/>
  <c r="E380" i="11"/>
  <c r="D380" i="11"/>
  <c r="C380" i="11"/>
  <c r="AA379" i="11"/>
  <c r="Z379" i="11"/>
  <c r="Y379" i="11"/>
  <c r="W379" i="11"/>
  <c r="V379" i="11"/>
  <c r="U379" i="11"/>
  <c r="T379" i="11"/>
  <c r="S379" i="11"/>
  <c r="R379" i="11"/>
  <c r="P379" i="11"/>
  <c r="O379" i="11"/>
  <c r="N379" i="11"/>
  <c r="L379" i="11"/>
  <c r="K379" i="11"/>
  <c r="J379" i="11"/>
  <c r="I379" i="11"/>
  <c r="H379" i="11"/>
  <c r="G379" i="11"/>
  <c r="F379" i="11"/>
  <c r="E379" i="11"/>
  <c r="D379" i="11"/>
  <c r="C379" i="11"/>
  <c r="AA378" i="11"/>
  <c r="Z378" i="11"/>
  <c r="Y378" i="11"/>
  <c r="W378" i="11"/>
  <c r="V378" i="11"/>
  <c r="U378" i="11"/>
  <c r="T378" i="11"/>
  <c r="S378" i="11"/>
  <c r="R378" i="11"/>
  <c r="P378" i="11"/>
  <c r="O378" i="11"/>
  <c r="N378" i="11"/>
  <c r="L378" i="11"/>
  <c r="K378" i="11"/>
  <c r="J378" i="11"/>
  <c r="I378" i="11"/>
  <c r="H378" i="11"/>
  <c r="G378" i="11"/>
  <c r="F378" i="11"/>
  <c r="E378" i="11"/>
  <c r="D378" i="11"/>
  <c r="C378" i="11"/>
  <c r="AA377" i="11"/>
  <c r="Z377" i="11"/>
  <c r="Y377" i="11"/>
  <c r="W377" i="11"/>
  <c r="V377" i="11"/>
  <c r="U377" i="11"/>
  <c r="T377" i="11"/>
  <c r="S377" i="11"/>
  <c r="R377" i="11"/>
  <c r="P377" i="11"/>
  <c r="O377" i="11"/>
  <c r="N377" i="11"/>
  <c r="L377" i="11"/>
  <c r="K377" i="11"/>
  <c r="J377" i="11"/>
  <c r="I377" i="11"/>
  <c r="H377" i="11"/>
  <c r="G377" i="11"/>
  <c r="F377" i="11"/>
  <c r="E377" i="11"/>
  <c r="D377" i="11"/>
  <c r="C377" i="11"/>
  <c r="AA376" i="11"/>
  <c r="Z376" i="11"/>
  <c r="Y376" i="11"/>
  <c r="W376" i="11"/>
  <c r="V376" i="11"/>
  <c r="U376" i="11"/>
  <c r="T376" i="11"/>
  <c r="S376" i="11"/>
  <c r="R376" i="11"/>
  <c r="P376" i="11"/>
  <c r="O376" i="11"/>
  <c r="N376" i="11"/>
  <c r="L376" i="11"/>
  <c r="K376" i="11"/>
  <c r="J376" i="11"/>
  <c r="I376" i="11"/>
  <c r="H376" i="11"/>
  <c r="G376" i="11"/>
  <c r="F376" i="11"/>
  <c r="E376" i="11"/>
  <c r="D376" i="11"/>
  <c r="C376" i="11"/>
  <c r="AA375" i="11"/>
  <c r="Z375" i="11"/>
  <c r="Y375" i="11"/>
  <c r="W375" i="11"/>
  <c r="V375" i="11"/>
  <c r="U375" i="11"/>
  <c r="T375" i="11"/>
  <c r="S375" i="11"/>
  <c r="R375" i="11"/>
  <c r="P375" i="11"/>
  <c r="O375" i="11"/>
  <c r="N375" i="11"/>
  <c r="L375" i="11"/>
  <c r="K375" i="11"/>
  <c r="J375" i="11"/>
  <c r="I375" i="11"/>
  <c r="H375" i="11"/>
  <c r="G375" i="11"/>
  <c r="F375" i="11"/>
  <c r="E375" i="11"/>
  <c r="D375" i="11"/>
  <c r="C375" i="11"/>
  <c r="AA374" i="11"/>
  <c r="Z374" i="11"/>
  <c r="Y374" i="11"/>
  <c r="W374" i="11"/>
  <c r="V374" i="11"/>
  <c r="U374" i="11"/>
  <c r="T374" i="11"/>
  <c r="S374" i="11"/>
  <c r="R374" i="11"/>
  <c r="P374" i="11"/>
  <c r="O374" i="11"/>
  <c r="N374" i="11"/>
  <c r="L374" i="11"/>
  <c r="K374" i="11"/>
  <c r="J374" i="11"/>
  <c r="I374" i="11"/>
  <c r="H374" i="11"/>
  <c r="G374" i="11"/>
  <c r="F374" i="11"/>
  <c r="E374" i="11"/>
  <c r="D374" i="11"/>
  <c r="C374" i="11"/>
  <c r="AA373" i="11"/>
  <c r="Z373" i="11"/>
  <c r="Y373" i="11"/>
  <c r="W373" i="11"/>
  <c r="V373" i="11"/>
  <c r="U373" i="11"/>
  <c r="T373" i="11"/>
  <c r="S373" i="11"/>
  <c r="R373" i="11"/>
  <c r="P373" i="11"/>
  <c r="O373" i="11"/>
  <c r="N373" i="11"/>
  <c r="L373" i="11"/>
  <c r="K373" i="11"/>
  <c r="J373" i="11"/>
  <c r="I373" i="11"/>
  <c r="H373" i="11"/>
  <c r="G373" i="11"/>
  <c r="F373" i="11"/>
  <c r="E373" i="11"/>
  <c r="D373" i="11"/>
  <c r="C373" i="11"/>
  <c r="AA372" i="11"/>
  <c r="Z372" i="11"/>
  <c r="Y372" i="11"/>
  <c r="W372" i="11"/>
  <c r="V372" i="11"/>
  <c r="U372" i="11"/>
  <c r="T372" i="11"/>
  <c r="S372" i="11"/>
  <c r="R372" i="11"/>
  <c r="P372" i="11"/>
  <c r="O372" i="11"/>
  <c r="N372" i="11"/>
  <c r="L372" i="11"/>
  <c r="K372" i="11"/>
  <c r="J372" i="11"/>
  <c r="I372" i="11"/>
  <c r="H372" i="11"/>
  <c r="G372" i="11"/>
  <c r="F372" i="11"/>
  <c r="E372" i="11"/>
  <c r="D372" i="11"/>
  <c r="C372" i="11"/>
  <c r="AA371" i="11"/>
  <c r="Z371" i="11"/>
  <c r="Y371" i="11"/>
  <c r="W371" i="11"/>
  <c r="V371" i="11"/>
  <c r="U371" i="11"/>
  <c r="T371" i="11"/>
  <c r="S371" i="11"/>
  <c r="R371" i="11"/>
  <c r="P371" i="11"/>
  <c r="O371" i="11"/>
  <c r="N371" i="11"/>
  <c r="L371" i="11"/>
  <c r="K371" i="11"/>
  <c r="J371" i="11"/>
  <c r="I371" i="11"/>
  <c r="H371" i="11"/>
  <c r="G371" i="11"/>
  <c r="F371" i="11"/>
  <c r="E371" i="11"/>
  <c r="D371" i="11"/>
  <c r="C371" i="11"/>
  <c r="AA370" i="11"/>
  <c r="Z370" i="11"/>
  <c r="Y370" i="11"/>
  <c r="W370" i="11"/>
  <c r="V370" i="11"/>
  <c r="U370" i="11"/>
  <c r="T370" i="11"/>
  <c r="S370" i="11"/>
  <c r="R370" i="11"/>
  <c r="P370" i="11"/>
  <c r="O370" i="11"/>
  <c r="N370" i="11"/>
  <c r="L370" i="11"/>
  <c r="K370" i="11"/>
  <c r="J370" i="11"/>
  <c r="I370" i="11"/>
  <c r="H370" i="11"/>
  <c r="G370" i="11"/>
  <c r="F370" i="11"/>
  <c r="E370" i="11"/>
  <c r="D370" i="11"/>
  <c r="C370" i="11"/>
  <c r="AA369" i="11"/>
  <c r="Z369" i="11"/>
  <c r="Y369" i="11"/>
  <c r="W369" i="11"/>
  <c r="V369" i="11"/>
  <c r="U369" i="11"/>
  <c r="T369" i="11"/>
  <c r="S369" i="11"/>
  <c r="R369" i="11"/>
  <c r="P369" i="11"/>
  <c r="O369" i="11"/>
  <c r="N369" i="11"/>
  <c r="L369" i="11"/>
  <c r="K369" i="11"/>
  <c r="J369" i="11"/>
  <c r="I369" i="11"/>
  <c r="H369" i="11"/>
  <c r="G369" i="11"/>
  <c r="F369" i="11"/>
  <c r="E369" i="11"/>
  <c r="D369" i="11"/>
  <c r="C369" i="11"/>
  <c r="AA368" i="11"/>
  <c r="Z368" i="11"/>
  <c r="Y368" i="11"/>
  <c r="W368" i="11"/>
  <c r="V368" i="11"/>
  <c r="U368" i="11"/>
  <c r="T368" i="11"/>
  <c r="S368" i="11"/>
  <c r="R368" i="11"/>
  <c r="P368" i="11"/>
  <c r="O368" i="11"/>
  <c r="N368" i="11"/>
  <c r="L368" i="11"/>
  <c r="K368" i="11"/>
  <c r="J368" i="11"/>
  <c r="I368" i="11"/>
  <c r="H368" i="11"/>
  <c r="G368" i="11"/>
  <c r="F368" i="11"/>
  <c r="E368" i="11"/>
  <c r="D368" i="11"/>
  <c r="C368" i="11"/>
  <c r="AA367" i="11"/>
  <c r="Z367" i="11"/>
  <c r="Y367" i="11"/>
  <c r="W367" i="11"/>
  <c r="V367" i="11"/>
  <c r="U367" i="11"/>
  <c r="T367" i="11"/>
  <c r="S367" i="11"/>
  <c r="R367" i="11"/>
  <c r="P367" i="11"/>
  <c r="O367" i="11"/>
  <c r="N367" i="11"/>
  <c r="L367" i="11"/>
  <c r="K367" i="11"/>
  <c r="J367" i="11"/>
  <c r="I367" i="11"/>
  <c r="H367" i="11"/>
  <c r="G367" i="11"/>
  <c r="F367" i="11"/>
  <c r="E367" i="11"/>
  <c r="D367" i="11"/>
  <c r="C367" i="11"/>
  <c r="AA366" i="11"/>
  <c r="Z366" i="11"/>
  <c r="Y366" i="11"/>
  <c r="W366" i="11"/>
  <c r="V366" i="11"/>
  <c r="U366" i="11"/>
  <c r="T366" i="11"/>
  <c r="S366" i="11"/>
  <c r="R366" i="11"/>
  <c r="P366" i="11"/>
  <c r="O366" i="11"/>
  <c r="N366" i="11"/>
  <c r="L366" i="11"/>
  <c r="K366" i="11"/>
  <c r="J366" i="11"/>
  <c r="I366" i="11"/>
  <c r="H366" i="11"/>
  <c r="G366" i="11"/>
  <c r="F366" i="11"/>
  <c r="E366" i="11"/>
  <c r="D366" i="11"/>
  <c r="C366" i="11"/>
  <c r="AA365" i="11"/>
  <c r="Z365" i="11"/>
  <c r="Y365" i="11"/>
  <c r="W365" i="11"/>
  <c r="V365" i="11"/>
  <c r="U365" i="11"/>
  <c r="T365" i="11"/>
  <c r="S365" i="11"/>
  <c r="R365" i="11"/>
  <c r="P365" i="11"/>
  <c r="O365" i="11"/>
  <c r="N365" i="11"/>
  <c r="L365" i="11"/>
  <c r="K365" i="11"/>
  <c r="J365" i="11"/>
  <c r="I365" i="11"/>
  <c r="H365" i="11"/>
  <c r="G365" i="11"/>
  <c r="F365" i="11"/>
  <c r="E365" i="11"/>
  <c r="D365" i="11"/>
  <c r="C365" i="11"/>
  <c r="AA364" i="11"/>
  <c r="Z364" i="11"/>
  <c r="Y364" i="11"/>
  <c r="W364" i="11"/>
  <c r="V364" i="11"/>
  <c r="U364" i="11"/>
  <c r="T364" i="11"/>
  <c r="S364" i="11"/>
  <c r="R364" i="11"/>
  <c r="P364" i="11"/>
  <c r="O364" i="11"/>
  <c r="N364" i="11"/>
  <c r="L364" i="11"/>
  <c r="K364" i="11"/>
  <c r="J364" i="11"/>
  <c r="I364" i="11"/>
  <c r="H364" i="11"/>
  <c r="G364" i="11"/>
  <c r="F364" i="11"/>
  <c r="E364" i="11"/>
  <c r="D364" i="11"/>
  <c r="C364" i="11"/>
  <c r="AA363" i="11"/>
  <c r="Z363" i="11"/>
  <c r="Y363" i="11"/>
  <c r="W363" i="11"/>
  <c r="V363" i="11"/>
  <c r="U363" i="11"/>
  <c r="T363" i="11"/>
  <c r="S363" i="11"/>
  <c r="R363" i="11"/>
  <c r="P363" i="11"/>
  <c r="O363" i="11"/>
  <c r="N363" i="11"/>
  <c r="L363" i="11"/>
  <c r="K363" i="11"/>
  <c r="J363" i="11"/>
  <c r="I363" i="11"/>
  <c r="H363" i="11"/>
  <c r="G363" i="11"/>
  <c r="F363" i="11"/>
  <c r="E363" i="11"/>
  <c r="D363" i="11"/>
  <c r="C363" i="11"/>
  <c r="AA362" i="11"/>
  <c r="Z362" i="11"/>
  <c r="Y362" i="11"/>
  <c r="W362" i="11"/>
  <c r="V362" i="11"/>
  <c r="U362" i="11"/>
  <c r="T362" i="11"/>
  <c r="S362" i="11"/>
  <c r="R362" i="11"/>
  <c r="P362" i="11"/>
  <c r="O362" i="11"/>
  <c r="N362" i="11"/>
  <c r="L362" i="11"/>
  <c r="K362" i="11"/>
  <c r="J362" i="11"/>
  <c r="I362" i="11"/>
  <c r="H362" i="11"/>
  <c r="G362" i="11"/>
  <c r="F362" i="11"/>
  <c r="E362" i="11"/>
  <c r="D362" i="11"/>
  <c r="C362" i="11"/>
  <c r="AA361" i="11"/>
  <c r="Z361" i="11"/>
  <c r="Y361" i="11"/>
  <c r="W361" i="11"/>
  <c r="V361" i="11"/>
  <c r="U361" i="11"/>
  <c r="T361" i="11"/>
  <c r="S361" i="11"/>
  <c r="R361" i="11"/>
  <c r="P361" i="11"/>
  <c r="O361" i="11"/>
  <c r="N361" i="11"/>
  <c r="L361" i="11"/>
  <c r="K361" i="11"/>
  <c r="J361" i="11"/>
  <c r="I361" i="11"/>
  <c r="H361" i="11"/>
  <c r="G361" i="11"/>
  <c r="F361" i="11"/>
  <c r="E361" i="11"/>
  <c r="D361" i="11"/>
  <c r="C361" i="11"/>
  <c r="AA360" i="11"/>
  <c r="Z360" i="11"/>
  <c r="Y360" i="11"/>
  <c r="W360" i="11"/>
  <c r="V360" i="11"/>
  <c r="U360" i="11"/>
  <c r="T360" i="11"/>
  <c r="S360" i="11"/>
  <c r="R360" i="11"/>
  <c r="P360" i="11"/>
  <c r="O360" i="11"/>
  <c r="N360" i="11"/>
  <c r="L360" i="11"/>
  <c r="K360" i="11"/>
  <c r="J360" i="11"/>
  <c r="I360" i="11"/>
  <c r="H360" i="11"/>
  <c r="G360" i="11"/>
  <c r="F360" i="11"/>
  <c r="E360" i="11"/>
  <c r="D360" i="11"/>
  <c r="C360" i="11"/>
  <c r="AA359" i="11"/>
  <c r="Z359" i="11"/>
  <c r="Y359" i="11"/>
  <c r="W359" i="11"/>
  <c r="V359" i="11"/>
  <c r="U359" i="11"/>
  <c r="T359" i="11"/>
  <c r="S359" i="11"/>
  <c r="R359" i="11"/>
  <c r="P359" i="11"/>
  <c r="O359" i="11"/>
  <c r="N359" i="11"/>
  <c r="L359" i="11"/>
  <c r="K359" i="11"/>
  <c r="J359" i="11"/>
  <c r="I359" i="11"/>
  <c r="H359" i="11"/>
  <c r="G359" i="11"/>
  <c r="F359" i="11"/>
  <c r="E359" i="11"/>
  <c r="D359" i="11"/>
  <c r="C359" i="11"/>
  <c r="AA358" i="11"/>
  <c r="Z358" i="11"/>
  <c r="Y358" i="11"/>
  <c r="W358" i="11"/>
  <c r="V358" i="11"/>
  <c r="U358" i="11"/>
  <c r="T358" i="11"/>
  <c r="S358" i="11"/>
  <c r="R358" i="11"/>
  <c r="P358" i="11"/>
  <c r="O358" i="11"/>
  <c r="N358" i="11"/>
  <c r="L358" i="11"/>
  <c r="K358" i="11"/>
  <c r="J358" i="11"/>
  <c r="I358" i="11"/>
  <c r="H358" i="11"/>
  <c r="G358" i="11"/>
  <c r="F358" i="11"/>
  <c r="E358" i="11"/>
  <c r="D358" i="11"/>
  <c r="C358" i="11"/>
  <c r="AA357" i="11"/>
  <c r="Z357" i="11"/>
  <c r="Y357" i="11"/>
  <c r="W357" i="11"/>
  <c r="V357" i="11"/>
  <c r="U357" i="11"/>
  <c r="T357" i="11"/>
  <c r="S357" i="11"/>
  <c r="R357" i="11"/>
  <c r="P357" i="11"/>
  <c r="O357" i="11"/>
  <c r="N357" i="11"/>
  <c r="L357" i="11"/>
  <c r="K357" i="11"/>
  <c r="J357" i="11"/>
  <c r="I357" i="11"/>
  <c r="H357" i="11"/>
  <c r="G357" i="11"/>
  <c r="F357" i="11"/>
  <c r="E357" i="11"/>
  <c r="D357" i="11"/>
  <c r="C357" i="11"/>
  <c r="AA356" i="11"/>
  <c r="Z356" i="11"/>
  <c r="Y356" i="11"/>
  <c r="W356" i="11"/>
  <c r="V356" i="11"/>
  <c r="U356" i="11"/>
  <c r="T356" i="11"/>
  <c r="S356" i="11"/>
  <c r="R356" i="11"/>
  <c r="P356" i="11"/>
  <c r="O356" i="11"/>
  <c r="N356" i="11"/>
  <c r="L356" i="11"/>
  <c r="K356" i="11"/>
  <c r="J356" i="11"/>
  <c r="I356" i="11"/>
  <c r="H356" i="11"/>
  <c r="G356" i="11"/>
  <c r="F356" i="11"/>
  <c r="E356" i="11"/>
  <c r="D356" i="11"/>
  <c r="C356" i="11"/>
  <c r="AA355" i="11"/>
  <c r="Z355" i="11"/>
  <c r="Y355" i="11"/>
  <c r="W355" i="11"/>
  <c r="V355" i="11"/>
  <c r="U355" i="11"/>
  <c r="T355" i="11"/>
  <c r="S355" i="11"/>
  <c r="R355" i="11"/>
  <c r="P355" i="11"/>
  <c r="O355" i="11"/>
  <c r="N355" i="11"/>
  <c r="L355" i="11"/>
  <c r="K355" i="11"/>
  <c r="J355" i="11"/>
  <c r="I355" i="11"/>
  <c r="H355" i="11"/>
  <c r="G355" i="11"/>
  <c r="F355" i="11"/>
  <c r="E355" i="11"/>
  <c r="D355" i="11"/>
  <c r="C355" i="11"/>
  <c r="AA354" i="11"/>
  <c r="Z354" i="11"/>
  <c r="Y354" i="11"/>
  <c r="W354" i="11"/>
  <c r="V354" i="11"/>
  <c r="U354" i="11"/>
  <c r="T354" i="11"/>
  <c r="S354" i="11"/>
  <c r="R354" i="11"/>
  <c r="P354" i="11"/>
  <c r="O354" i="11"/>
  <c r="N354" i="11"/>
  <c r="L354" i="11"/>
  <c r="K354" i="11"/>
  <c r="J354" i="11"/>
  <c r="I354" i="11"/>
  <c r="H354" i="11"/>
  <c r="G354" i="11"/>
  <c r="F354" i="11"/>
  <c r="E354" i="11"/>
  <c r="D354" i="11"/>
  <c r="C354" i="11"/>
  <c r="AA353" i="11"/>
  <c r="Z353" i="11"/>
  <c r="Y353" i="11"/>
  <c r="W353" i="11"/>
  <c r="V353" i="11"/>
  <c r="U353" i="11"/>
  <c r="T353" i="11"/>
  <c r="S353" i="11"/>
  <c r="R353" i="11"/>
  <c r="P353" i="11"/>
  <c r="O353" i="11"/>
  <c r="N353" i="11"/>
  <c r="L353" i="11"/>
  <c r="K353" i="11"/>
  <c r="J353" i="11"/>
  <c r="I353" i="11"/>
  <c r="H353" i="11"/>
  <c r="G353" i="11"/>
  <c r="F353" i="11"/>
  <c r="E353" i="11"/>
  <c r="D353" i="11"/>
  <c r="C353" i="11"/>
  <c r="AA352" i="11"/>
  <c r="Z352" i="11"/>
  <c r="Y352" i="11"/>
  <c r="W352" i="11"/>
  <c r="V352" i="11"/>
  <c r="U352" i="11"/>
  <c r="T352" i="11"/>
  <c r="S352" i="11"/>
  <c r="R352" i="11"/>
  <c r="P352" i="11"/>
  <c r="O352" i="11"/>
  <c r="N352" i="11"/>
  <c r="L352" i="11"/>
  <c r="K352" i="11"/>
  <c r="J352" i="11"/>
  <c r="I352" i="11"/>
  <c r="H352" i="11"/>
  <c r="G352" i="11"/>
  <c r="F352" i="11"/>
  <c r="E352" i="11"/>
  <c r="D352" i="11"/>
  <c r="C352" i="11"/>
  <c r="AA351" i="11"/>
  <c r="Z351" i="11"/>
  <c r="Y351" i="11"/>
  <c r="W351" i="11"/>
  <c r="V351" i="11"/>
  <c r="U351" i="11"/>
  <c r="T351" i="11"/>
  <c r="S351" i="11"/>
  <c r="R351" i="11"/>
  <c r="P351" i="11"/>
  <c r="O351" i="11"/>
  <c r="N351" i="11"/>
  <c r="L351" i="11"/>
  <c r="K351" i="11"/>
  <c r="J351" i="11"/>
  <c r="I351" i="11"/>
  <c r="H351" i="11"/>
  <c r="G351" i="11"/>
  <c r="F351" i="11"/>
  <c r="E351" i="11"/>
  <c r="D351" i="11"/>
  <c r="C351" i="11"/>
  <c r="AA350" i="11"/>
  <c r="Z350" i="11"/>
  <c r="Y350" i="11"/>
  <c r="W350" i="11"/>
  <c r="V350" i="11"/>
  <c r="U350" i="11"/>
  <c r="T350" i="11"/>
  <c r="S350" i="11"/>
  <c r="R350" i="11"/>
  <c r="P350" i="11"/>
  <c r="O350" i="11"/>
  <c r="N350" i="11"/>
  <c r="L350" i="11"/>
  <c r="K350" i="11"/>
  <c r="J350" i="11"/>
  <c r="I350" i="11"/>
  <c r="H350" i="11"/>
  <c r="G350" i="11"/>
  <c r="F350" i="11"/>
  <c r="E350" i="11"/>
  <c r="D350" i="11"/>
  <c r="C350" i="11"/>
  <c r="AA349" i="11"/>
  <c r="Z349" i="11"/>
  <c r="Y349" i="11"/>
  <c r="W349" i="11"/>
  <c r="V349" i="11"/>
  <c r="U349" i="11"/>
  <c r="T349" i="11"/>
  <c r="S349" i="11"/>
  <c r="R349" i="11"/>
  <c r="P349" i="11"/>
  <c r="O349" i="11"/>
  <c r="N349" i="11"/>
  <c r="L349" i="11"/>
  <c r="K349" i="11"/>
  <c r="J349" i="11"/>
  <c r="I349" i="11"/>
  <c r="H349" i="11"/>
  <c r="G349" i="11"/>
  <c r="F349" i="11"/>
  <c r="E349" i="11"/>
  <c r="D349" i="11"/>
  <c r="C349" i="11"/>
  <c r="AA348" i="11"/>
  <c r="Z348" i="11"/>
  <c r="Y348" i="11"/>
  <c r="W348" i="11"/>
  <c r="V348" i="11"/>
  <c r="U348" i="11"/>
  <c r="T348" i="11"/>
  <c r="S348" i="11"/>
  <c r="R348" i="11"/>
  <c r="P348" i="11"/>
  <c r="O348" i="11"/>
  <c r="N348" i="11"/>
  <c r="L348" i="11"/>
  <c r="K348" i="11"/>
  <c r="J348" i="11"/>
  <c r="I348" i="11"/>
  <c r="H348" i="11"/>
  <c r="G348" i="11"/>
  <c r="F348" i="11"/>
  <c r="E348" i="11"/>
  <c r="D348" i="11"/>
  <c r="C348" i="11"/>
  <c r="AA347" i="11"/>
  <c r="Z347" i="11"/>
  <c r="Y347" i="11"/>
  <c r="W347" i="11"/>
  <c r="V347" i="11"/>
  <c r="U347" i="11"/>
  <c r="T347" i="11"/>
  <c r="S347" i="11"/>
  <c r="R347" i="11"/>
  <c r="P347" i="11"/>
  <c r="O347" i="11"/>
  <c r="N347" i="11"/>
  <c r="L347" i="11"/>
  <c r="K347" i="11"/>
  <c r="J347" i="11"/>
  <c r="I347" i="11"/>
  <c r="H347" i="11"/>
  <c r="G347" i="11"/>
  <c r="F347" i="11"/>
  <c r="E347" i="11"/>
  <c r="D347" i="11"/>
  <c r="C347" i="11"/>
  <c r="AA346" i="11"/>
  <c r="Z346" i="11"/>
  <c r="Y346" i="11"/>
  <c r="W346" i="11"/>
  <c r="V346" i="11"/>
  <c r="U346" i="11"/>
  <c r="T346" i="11"/>
  <c r="S346" i="11"/>
  <c r="R346" i="11"/>
  <c r="P346" i="11"/>
  <c r="O346" i="11"/>
  <c r="N346" i="11"/>
  <c r="L346" i="11"/>
  <c r="K346" i="11"/>
  <c r="J346" i="11"/>
  <c r="I346" i="11"/>
  <c r="H346" i="11"/>
  <c r="G346" i="11"/>
  <c r="F346" i="11"/>
  <c r="E346" i="11"/>
  <c r="D346" i="11"/>
  <c r="C346" i="11"/>
  <c r="AA345" i="11"/>
  <c r="Z345" i="11"/>
  <c r="Y345" i="11"/>
  <c r="W345" i="11"/>
  <c r="V345" i="11"/>
  <c r="U345" i="11"/>
  <c r="T345" i="11"/>
  <c r="S345" i="11"/>
  <c r="R345" i="11"/>
  <c r="P345" i="11"/>
  <c r="O345" i="11"/>
  <c r="N345" i="11"/>
  <c r="L345" i="11"/>
  <c r="K345" i="11"/>
  <c r="J345" i="11"/>
  <c r="I345" i="11"/>
  <c r="H345" i="11"/>
  <c r="G345" i="11"/>
  <c r="F345" i="11"/>
  <c r="E345" i="11"/>
  <c r="D345" i="11"/>
  <c r="C345" i="11"/>
  <c r="AA344" i="11"/>
  <c r="Z344" i="11"/>
  <c r="Y344" i="11"/>
  <c r="W344" i="11"/>
  <c r="V344" i="11"/>
  <c r="U344" i="11"/>
  <c r="T344" i="11"/>
  <c r="S344" i="11"/>
  <c r="R344" i="11"/>
  <c r="P344" i="11"/>
  <c r="O344" i="11"/>
  <c r="N344" i="11"/>
  <c r="L344" i="11"/>
  <c r="K344" i="11"/>
  <c r="J344" i="11"/>
  <c r="I344" i="11"/>
  <c r="H344" i="11"/>
  <c r="G344" i="11"/>
  <c r="F344" i="11"/>
  <c r="E344" i="11"/>
  <c r="D344" i="11"/>
  <c r="C344" i="11"/>
  <c r="AA343" i="11"/>
  <c r="Z343" i="11"/>
  <c r="Y343" i="11"/>
  <c r="W343" i="11"/>
  <c r="V343" i="11"/>
  <c r="U343" i="11"/>
  <c r="T343" i="11"/>
  <c r="S343" i="11"/>
  <c r="R343" i="11"/>
  <c r="P343" i="11"/>
  <c r="O343" i="11"/>
  <c r="N343" i="11"/>
  <c r="L343" i="11"/>
  <c r="K343" i="11"/>
  <c r="J343" i="11"/>
  <c r="I343" i="11"/>
  <c r="H343" i="11"/>
  <c r="G343" i="11"/>
  <c r="F343" i="11"/>
  <c r="E343" i="11"/>
  <c r="D343" i="11"/>
  <c r="C343" i="11"/>
  <c r="AA342" i="11"/>
  <c r="Z342" i="11"/>
  <c r="Y342" i="11"/>
  <c r="W342" i="11"/>
  <c r="V342" i="11"/>
  <c r="U342" i="11"/>
  <c r="T342" i="11"/>
  <c r="S342" i="11"/>
  <c r="R342" i="11"/>
  <c r="P342" i="11"/>
  <c r="O342" i="11"/>
  <c r="N342" i="11"/>
  <c r="L342" i="11"/>
  <c r="K342" i="11"/>
  <c r="J342" i="11"/>
  <c r="I342" i="11"/>
  <c r="H342" i="11"/>
  <c r="G342" i="11"/>
  <c r="F342" i="11"/>
  <c r="E342" i="11"/>
  <c r="D342" i="11"/>
  <c r="C342" i="11"/>
  <c r="AA341" i="11"/>
  <c r="Z341" i="11"/>
  <c r="Y341" i="11"/>
  <c r="W341" i="11"/>
  <c r="V341" i="11"/>
  <c r="U341" i="11"/>
  <c r="T341" i="11"/>
  <c r="S341" i="11"/>
  <c r="R341" i="11"/>
  <c r="P341" i="11"/>
  <c r="O341" i="11"/>
  <c r="N341" i="11"/>
  <c r="L341" i="11"/>
  <c r="K341" i="11"/>
  <c r="J341" i="11"/>
  <c r="I341" i="11"/>
  <c r="H341" i="11"/>
  <c r="G341" i="11"/>
  <c r="F341" i="11"/>
  <c r="E341" i="11"/>
  <c r="D341" i="11"/>
  <c r="C341" i="11"/>
  <c r="AA340" i="11"/>
  <c r="Z340" i="11"/>
  <c r="Y340" i="11"/>
  <c r="W340" i="11"/>
  <c r="V340" i="11"/>
  <c r="U340" i="11"/>
  <c r="T340" i="11"/>
  <c r="S340" i="11"/>
  <c r="R340" i="11"/>
  <c r="P340" i="11"/>
  <c r="O340" i="11"/>
  <c r="N340" i="11"/>
  <c r="L340" i="11"/>
  <c r="K340" i="11"/>
  <c r="J340" i="11"/>
  <c r="I340" i="11"/>
  <c r="H340" i="11"/>
  <c r="G340" i="11"/>
  <c r="F340" i="11"/>
  <c r="E340" i="11"/>
  <c r="D340" i="11"/>
  <c r="C340" i="11"/>
  <c r="AA339" i="11"/>
  <c r="Z339" i="11"/>
  <c r="Y339" i="11"/>
  <c r="W339" i="11"/>
  <c r="V339" i="11"/>
  <c r="U339" i="11"/>
  <c r="T339" i="11"/>
  <c r="S339" i="11"/>
  <c r="R339" i="11"/>
  <c r="P339" i="11"/>
  <c r="O339" i="11"/>
  <c r="N339" i="11"/>
  <c r="L339" i="11"/>
  <c r="K339" i="11"/>
  <c r="J339" i="11"/>
  <c r="I339" i="11"/>
  <c r="H339" i="11"/>
  <c r="G339" i="11"/>
  <c r="F339" i="11"/>
  <c r="E339" i="11"/>
  <c r="D339" i="11"/>
  <c r="C339" i="11"/>
  <c r="AA338" i="11"/>
  <c r="Z338" i="11"/>
  <c r="Y338" i="11"/>
  <c r="W338" i="11"/>
  <c r="V338" i="11"/>
  <c r="U338" i="11"/>
  <c r="T338" i="11"/>
  <c r="S338" i="11"/>
  <c r="R338" i="11"/>
  <c r="P338" i="11"/>
  <c r="O338" i="11"/>
  <c r="N338" i="11"/>
  <c r="L338" i="11"/>
  <c r="K338" i="11"/>
  <c r="J338" i="11"/>
  <c r="I338" i="11"/>
  <c r="H338" i="11"/>
  <c r="G338" i="11"/>
  <c r="F338" i="11"/>
  <c r="E338" i="11"/>
  <c r="D338" i="11"/>
  <c r="C338" i="11"/>
  <c r="AA337" i="11"/>
  <c r="Z337" i="11"/>
  <c r="Y337" i="11"/>
  <c r="W337" i="11"/>
  <c r="V337" i="11"/>
  <c r="U337" i="11"/>
  <c r="T337" i="11"/>
  <c r="S337" i="11"/>
  <c r="R337" i="11"/>
  <c r="P337" i="11"/>
  <c r="O337" i="11"/>
  <c r="N337" i="11"/>
  <c r="L337" i="11"/>
  <c r="K337" i="11"/>
  <c r="J337" i="11"/>
  <c r="I337" i="11"/>
  <c r="H337" i="11"/>
  <c r="G337" i="11"/>
  <c r="F337" i="11"/>
  <c r="E337" i="11"/>
  <c r="D337" i="11"/>
  <c r="C337" i="11"/>
  <c r="AA336" i="11"/>
  <c r="Z336" i="11"/>
  <c r="Y336" i="11"/>
  <c r="W336" i="11"/>
  <c r="V336" i="11"/>
  <c r="U336" i="11"/>
  <c r="T336" i="11"/>
  <c r="S336" i="11"/>
  <c r="R336" i="11"/>
  <c r="P336" i="11"/>
  <c r="O336" i="11"/>
  <c r="N336" i="11"/>
  <c r="L336" i="11"/>
  <c r="K336" i="11"/>
  <c r="J336" i="11"/>
  <c r="I336" i="11"/>
  <c r="H336" i="11"/>
  <c r="G336" i="11"/>
  <c r="F336" i="11"/>
  <c r="E336" i="11"/>
  <c r="D336" i="11"/>
  <c r="C336" i="11"/>
  <c r="AA335" i="11"/>
  <c r="Z335" i="11"/>
  <c r="Y335" i="11"/>
  <c r="W335" i="11"/>
  <c r="V335" i="11"/>
  <c r="U335" i="11"/>
  <c r="T335" i="11"/>
  <c r="S335" i="11"/>
  <c r="R335" i="11"/>
  <c r="P335" i="11"/>
  <c r="O335" i="11"/>
  <c r="N335" i="11"/>
  <c r="L335" i="11"/>
  <c r="K335" i="11"/>
  <c r="J335" i="11"/>
  <c r="I335" i="11"/>
  <c r="H335" i="11"/>
  <c r="G335" i="11"/>
  <c r="F335" i="11"/>
  <c r="E335" i="11"/>
  <c r="D335" i="11"/>
  <c r="C335" i="11"/>
  <c r="AA334" i="11"/>
  <c r="Z334" i="11"/>
  <c r="Y334" i="11"/>
  <c r="W334" i="11"/>
  <c r="V334" i="11"/>
  <c r="U334" i="11"/>
  <c r="T334" i="11"/>
  <c r="S334" i="11"/>
  <c r="R334" i="11"/>
  <c r="P334" i="11"/>
  <c r="O334" i="11"/>
  <c r="N334" i="11"/>
  <c r="L334" i="11"/>
  <c r="K334" i="11"/>
  <c r="J334" i="11"/>
  <c r="I334" i="11"/>
  <c r="H334" i="11"/>
  <c r="G334" i="11"/>
  <c r="F334" i="11"/>
  <c r="E334" i="11"/>
  <c r="D334" i="11"/>
  <c r="C334" i="11"/>
  <c r="AA333" i="11"/>
  <c r="Z333" i="11"/>
  <c r="Y333" i="11"/>
  <c r="W333" i="11"/>
  <c r="V333" i="11"/>
  <c r="U333" i="11"/>
  <c r="T333" i="11"/>
  <c r="S333" i="11"/>
  <c r="R333" i="11"/>
  <c r="P333" i="11"/>
  <c r="O333" i="11"/>
  <c r="N333" i="11"/>
  <c r="L333" i="11"/>
  <c r="K333" i="11"/>
  <c r="J333" i="11"/>
  <c r="I333" i="11"/>
  <c r="H333" i="11"/>
  <c r="G333" i="11"/>
  <c r="F333" i="11"/>
  <c r="E333" i="11"/>
  <c r="D333" i="11"/>
  <c r="C333" i="11"/>
  <c r="AA332" i="11"/>
  <c r="Z332" i="11"/>
  <c r="Y332" i="11"/>
  <c r="W332" i="11"/>
  <c r="V332" i="11"/>
  <c r="U332" i="11"/>
  <c r="T332" i="11"/>
  <c r="S332" i="11"/>
  <c r="R332" i="11"/>
  <c r="P332" i="11"/>
  <c r="O332" i="11"/>
  <c r="N332" i="11"/>
  <c r="L332" i="11"/>
  <c r="K332" i="11"/>
  <c r="J332" i="11"/>
  <c r="I332" i="11"/>
  <c r="H332" i="11"/>
  <c r="G332" i="11"/>
  <c r="F332" i="11"/>
  <c r="E332" i="11"/>
  <c r="D332" i="11"/>
  <c r="C332" i="11"/>
  <c r="AA331" i="11"/>
  <c r="Z331" i="11"/>
  <c r="Y331" i="11"/>
  <c r="W331" i="11"/>
  <c r="V331" i="11"/>
  <c r="U331" i="11"/>
  <c r="T331" i="11"/>
  <c r="S331" i="11"/>
  <c r="R331" i="11"/>
  <c r="P331" i="11"/>
  <c r="O331" i="11"/>
  <c r="N331" i="11"/>
  <c r="L331" i="11"/>
  <c r="K331" i="11"/>
  <c r="J331" i="11"/>
  <c r="I331" i="11"/>
  <c r="H331" i="11"/>
  <c r="G331" i="11"/>
  <c r="F331" i="11"/>
  <c r="E331" i="11"/>
  <c r="D331" i="11"/>
  <c r="C331" i="11"/>
  <c r="AA330" i="11"/>
  <c r="Z330" i="11"/>
  <c r="Y330" i="11"/>
  <c r="W330" i="11"/>
  <c r="V330" i="11"/>
  <c r="U330" i="11"/>
  <c r="T330" i="11"/>
  <c r="S330" i="11"/>
  <c r="R330" i="11"/>
  <c r="P330" i="11"/>
  <c r="O330" i="11"/>
  <c r="N330" i="11"/>
  <c r="L330" i="11"/>
  <c r="K330" i="11"/>
  <c r="J330" i="11"/>
  <c r="I330" i="11"/>
  <c r="H330" i="11"/>
  <c r="G330" i="11"/>
  <c r="F330" i="11"/>
  <c r="E330" i="11"/>
  <c r="D330" i="11"/>
  <c r="C330" i="11"/>
  <c r="AA329" i="11"/>
  <c r="Z329" i="11"/>
  <c r="Y329" i="11"/>
  <c r="W329" i="11"/>
  <c r="V329" i="11"/>
  <c r="U329" i="11"/>
  <c r="T329" i="11"/>
  <c r="S329" i="11"/>
  <c r="R329" i="11"/>
  <c r="P329" i="11"/>
  <c r="O329" i="11"/>
  <c r="N329" i="11"/>
  <c r="L329" i="11"/>
  <c r="K329" i="11"/>
  <c r="J329" i="11"/>
  <c r="I329" i="11"/>
  <c r="H329" i="11"/>
  <c r="G329" i="11"/>
  <c r="F329" i="11"/>
  <c r="E329" i="11"/>
  <c r="D329" i="11"/>
  <c r="C329" i="11"/>
  <c r="AA328" i="11"/>
  <c r="Z328" i="11"/>
  <c r="Y328" i="11"/>
  <c r="W328" i="11"/>
  <c r="V328" i="11"/>
  <c r="U328" i="11"/>
  <c r="T328" i="11"/>
  <c r="S328" i="11"/>
  <c r="R328" i="11"/>
  <c r="P328" i="11"/>
  <c r="O328" i="11"/>
  <c r="N328" i="11"/>
  <c r="L328" i="11"/>
  <c r="K328" i="11"/>
  <c r="J328" i="11"/>
  <c r="I328" i="11"/>
  <c r="H328" i="11"/>
  <c r="G328" i="11"/>
  <c r="F328" i="11"/>
  <c r="E328" i="11"/>
  <c r="D328" i="11"/>
  <c r="C328" i="11"/>
  <c r="AA327" i="11"/>
  <c r="Z327" i="11"/>
  <c r="Y327" i="11"/>
  <c r="W327" i="11"/>
  <c r="V327" i="11"/>
  <c r="U327" i="11"/>
  <c r="T327" i="11"/>
  <c r="S327" i="11"/>
  <c r="R327" i="11"/>
  <c r="P327" i="11"/>
  <c r="O327" i="11"/>
  <c r="N327" i="11"/>
  <c r="L327" i="11"/>
  <c r="K327" i="11"/>
  <c r="J327" i="11"/>
  <c r="I327" i="11"/>
  <c r="H327" i="11"/>
  <c r="G327" i="11"/>
  <c r="F327" i="11"/>
  <c r="E327" i="11"/>
  <c r="D327" i="11"/>
  <c r="C327" i="11"/>
  <c r="AA326" i="11"/>
  <c r="Z326" i="11"/>
  <c r="Y326" i="11"/>
  <c r="W326" i="11"/>
  <c r="V326" i="11"/>
  <c r="U326" i="11"/>
  <c r="T326" i="11"/>
  <c r="S326" i="11"/>
  <c r="R326" i="11"/>
  <c r="P326" i="11"/>
  <c r="O326" i="11"/>
  <c r="N326" i="11"/>
  <c r="L326" i="11"/>
  <c r="K326" i="11"/>
  <c r="J326" i="11"/>
  <c r="I326" i="11"/>
  <c r="H326" i="11"/>
  <c r="G326" i="11"/>
  <c r="F326" i="11"/>
  <c r="E326" i="11"/>
  <c r="D326" i="11"/>
  <c r="C326" i="11"/>
  <c r="AA325" i="11"/>
  <c r="Z325" i="11"/>
  <c r="Y325" i="11"/>
  <c r="W325" i="11"/>
  <c r="V325" i="11"/>
  <c r="U325" i="11"/>
  <c r="T325" i="11"/>
  <c r="S325" i="11"/>
  <c r="R325" i="11"/>
  <c r="P325" i="11"/>
  <c r="O325" i="11"/>
  <c r="N325" i="11"/>
  <c r="L325" i="11"/>
  <c r="K325" i="11"/>
  <c r="J325" i="11"/>
  <c r="I325" i="11"/>
  <c r="H325" i="11"/>
  <c r="G325" i="11"/>
  <c r="F325" i="11"/>
  <c r="E325" i="11"/>
  <c r="D325" i="11"/>
  <c r="C325" i="11"/>
  <c r="AA324" i="11"/>
  <c r="Z324" i="11"/>
  <c r="Y324" i="11"/>
  <c r="W324" i="11"/>
  <c r="V324" i="11"/>
  <c r="U324" i="11"/>
  <c r="T324" i="11"/>
  <c r="S324" i="11"/>
  <c r="R324" i="11"/>
  <c r="P324" i="11"/>
  <c r="O324" i="11"/>
  <c r="N324" i="11"/>
  <c r="L324" i="11"/>
  <c r="K324" i="11"/>
  <c r="J324" i="11"/>
  <c r="I324" i="11"/>
  <c r="H324" i="11"/>
  <c r="G324" i="11"/>
  <c r="F324" i="11"/>
  <c r="E324" i="11"/>
  <c r="D324" i="11"/>
  <c r="C324" i="11"/>
  <c r="AA323" i="11"/>
  <c r="Z323" i="11"/>
  <c r="Y323" i="11"/>
  <c r="W323" i="11"/>
  <c r="V323" i="11"/>
  <c r="U323" i="11"/>
  <c r="T323" i="11"/>
  <c r="S323" i="11"/>
  <c r="R323" i="11"/>
  <c r="P323" i="11"/>
  <c r="O323" i="11"/>
  <c r="N323" i="11"/>
  <c r="L323" i="11"/>
  <c r="K323" i="11"/>
  <c r="J323" i="11"/>
  <c r="I323" i="11"/>
  <c r="H323" i="11"/>
  <c r="G323" i="11"/>
  <c r="F323" i="11"/>
  <c r="E323" i="11"/>
  <c r="D323" i="11"/>
  <c r="C323" i="11"/>
  <c r="AA322" i="11"/>
  <c r="Z322" i="11"/>
  <c r="Y322" i="11"/>
  <c r="W322" i="11"/>
  <c r="V322" i="11"/>
  <c r="U322" i="11"/>
  <c r="T322" i="11"/>
  <c r="S322" i="11"/>
  <c r="R322" i="11"/>
  <c r="P322" i="11"/>
  <c r="O322" i="11"/>
  <c r="N322" i="11"/>
  <c r="L322" i="11"/>
  <c r="K322" i="11"/>
  <c r="J322" i="11"/>
  <c r="I322" i="11"/>
  <c r="H322" i="11"/>
  <c r="G322" i="11"/>
  <c r="F322" i="11"/>
  <c r="E322" i="11"/>
  <c r="D322" i="11"/>
  <c r="C322" i="11"/>
  <c r="AA321" i="11"/>
  <c r="Z321" i="11"/>
  <c r="Y321" i="11"/>
  <c r="W321" i="11"/>
  <c r="V321" i="11"/>
  <c r="U321" i="11"/>
  <c r="T321" i="11"/>
  <c r="S321" i="11"/>
  <c r="R321" i="11"/>
  <c r="P321" i="11"/>
  <c r="O321" i="11"/>
  <c r="N321" i="11"/>
  <c r="L321" i="11"/>
  <c r="K321" i="11"/>
  <c r="J321" i="11"/>
  <c r="I321" i="11"/>
  <c r="H321" i="11"/>
  <c r="G321" i="11"/>
  <c r="F321" i="11"/>
  <c r="E321" i="11"/>
  <c r="D321" i="11"/>
  <c r="C321" i="11"/>
  <c r="AA320" i="11"/>
  <c r="Z320" i="11"/>
  <c r="Y320" i="11"/>
  <c r="W320" i="11"/>
  <c r="V320" i="11"/>
  <c r="U320" i="11"/>
  <c r="T320" i="11"/>
  <c r="S320" i="11"/>
  <c r="R320" i="11"/>
  <c r="P320" i="11"/>
  <c r="O320" i="11"/>
  <c r="N320" i="11"/>
  <c r="L320" i="11"/>
  <c r="K320" i="11"/>
  <c r="J320" i="11"/>
  <c r="I320" i="11"/>
  <c r="H320" i="11"/>
  <c r="G320" i="11"/>
  <c r="F320" i="11"/>
  <c r="E320" i="11"/>
  <c r="D320" i="11"/>
  <c r="C320" i="11"/>
  <c r="AA319" i="11"/>
  <c r="Z319" i="11"/>
  <c r="Y319" i="11"/>
  <c r="W319" i="11"/>
  <c r="V319" i="11"/>
  <c r="U319" i="11"/>
  <c r="T319" i="11"/>
  <c r="S319" i="11"/>
  <c r="R319" i="11"/>
  <c r="P319" i="11"/>
  <c r="O319" i="11"/>
  <c r="N319" i="11"/>
  <c r="L319" i="11"/>
  <c r="K319" i="11"/>
  <c r="J319" i="11"/>
  <c r="I319" i="11"/>
  <c r="H319" i="11"/>
  <c r="G319" i="11"/>
  <c r="F319" i="11"/>
  <c r="E319" i="11"/>
  <c r="D319" i="11"/>
  <c r="C319" i="11"/>
  <c r="AA318" i="11"/>
  <c r="Z318" i="11"/>
  <c r="Y318" i="11"/>
  <c r="W318" i="11"/>
  <c r="V318" i="11"/>
  <c r="U318" i="11"/>
  <c r="T318" i="11"/>
  <c r="S318" i="11"/>
  <c r="R318" i="11"/>
  <c r="P318" i="11"/>
  <c r="O318" i="11"/>
  <c r="N318" i="11"/>
  <c r="L318" i="11"/>
  <c r="K318" i="11"/>
  <c r="J318" i="11"/>
  <c r="I318" i="11"/>
  <c r="H318" i="11"/>
  <c r="G318" i="11"/>
  <c r="F318" i="11"/>
  <c r="E318" i="11"/>
  <c r="D318" i="11"/>
  <c r="C318" i="11"/>
  <c r="AA317" i="11"/>
  <c r="Z317" i="11"/>
  <c r="Y317" i="11"/>
  <c r="W317" i="11"/>
  <c r="V317" i="11"/>
  <c r="U317" i="11"/>
  <c r="T317" i="11"/>
  <c r="S317" i="11"/>
  <c r="R317" i="11"/>
  <c r="P317" i="11"/>
  <c r="O317" i="11"/>
  <c r="N317" i="11"/>
  <c r="L317" i="11"/>
  <c r="K317" i="11"/>
  <c r="J317" i="11"/>
  <c r="I317" i="11"/>
  <c r="H317" i="11"/>
  <c r="G317" i="11"/>
  <c r="F317" i="11"/>
  <c r="E317" i="11"/>
  <c r="D317" i="11"/>
  <c r="C317" i="11"/>
  <c r="AA316" i="11"/>
  <c r="Z316" i="11"/>
  <c r="Y316" i="11"/>
  <c r="W316" i="11"/>
  <c r="V316" i="11"/>
  <c r="U316" i="11"/>
  <c r="T316" i="11"/>
  <c r="S316" i="11"/>
  <c r="R316" i="11"/>
  <c r="P316" i="11"/>
  <c r="O316" i="11"/>
  <c r="N316" i="11"/>
  <c r="L316" i="11"/>
  <c r="K316" i="11"/>
  <c r="J316" i="11"/>
  <c r="I316" i="11"/>
  <c r="H316" i="11"/>
  <c r="G316" i="11"/>
  <c r="F316" i="11"/>
  <c r="E316" i="11"/>
  <c r="D316" i="11"/>
  <c r="C316" i="11"/>
  <c r="AA315" i="11"/>
  <c r="Z315" i="11"/>
  <c r="Y315" i="11"/>
  <c r="W315" i="11"/>
  <c r="V315" i="11"/>
  <c r="U315" i="11"/>
  <c r="T315" i="11"/>
  <c r="S315" i="11"/>
  <c r="R315" i="11"/>
  <c r="P315" i="11"/>
  <c r="O315" i="11"/>
  <c r="N315" i="11"/>
  <c r="L315" i="11"/>
  <c r="K315" i="11"/>
  <c r="J315" i="11"/>
  <c r="I315" i="11"/>
  <c r="H315" i="11"/>
  <c r="G315" i="11"/>
  <c r="F315" i="11"/>
  <c r="E315" i="11"/>
  <c r="D315" i="11"/>
  <c r="C315" i="11"/>
  <c r="AA314" i="11"/>
  <c r="Z314" i="11"/>
  <c r="Y314" i="11"/>
  <c r="W314" i="11"/>
  <c r="V314" i="11"/>
  <c r="U314" i="11"/>
  <c r="T314" i="11"/>
  <c r="S314" i="11"/>
  <c r="R314" i="11"/>
  <c r="P314" i="11"/>
  <c r="O314" i="11"/>
  <c r="N314" i="11"/>
  <c r="L314" i="11"/>
  <c r="K314" i="11"/>
  <c r="J314" i="11"/>
  <c r="I314" i="11"/>
  <c r="H314" i="11"/>
  <c r="G314" i="11"/>
  <c r="F314" i="11"/>
  <c r="E314" i="11"/>
  <c r="D314" i="11"/>
  <c r="C314" i="11"/>
  <c r="AA313" i="11"/>
  <c r="Z313" i="11"/>
  <c r="Y313" i="11"/>
  <c r="W313" i="11"/>
  <c r="V313" i="11"/>
  <c r="U313" i="11"/>
  <c r="T313" i="11"/>
  <c r="S313" i="11"/>
  <c r="R313" i="11"/>
  <c r="P313" i="11"/>
  <c r="O313" i="11"/>
  <c r="N313" i="11"/>
  <c r="L313" i="11"/>
  <c r="K313" i="11"/>
  <c r="J313" i="11"/>
  <c r="I313" i="11"/>
  <c r="H313" i="11"/>
  <c r="G313" i="11"/>
  <c r="F313" i="11"/>
  <c r="E313" i="11"/>
  <c r="D313" i="11"/>
  <c r="C313" i="11"/>
  <c r="AA312" i="11"/>
  <c r="Z312" i="11"/>
  <c r="Y312" i="11"/>
  <c r="W312" i="11"/>
  <c r="V312" i="11"/>
  <c r="U312" i="11"/>
  <c r="T312" i="11"/>
  <c r="S312" i="11"/>
  <c r="R312" i="11"/>
  <c r="P312" i="11"/>
  <c r="O312" i="11"/>
  <c r="N312" i="11"/>
  <c r="L312" i="11"/>
  <c r="K312" i="11"/>
  <c r="J312" i="11"/>
  <c r="I312" i="11"/>
  <c r="H312" i="11"/>
  <c r="G312" i="11"/>
  <c r="F312" i="11"/>
  <c r="E312" i="11"/>
  <c r="D312" i="11"/>
  <c r="C312" i="11"/>
  <c r="AA311" i="11"/>
  <c r="Z311" i="11"/>
  <c r="Y311" i="11"/>
  <c r="W311" i="11"/>
  <c r="V311" i="11"/>
  <c r="U311" i="11"/>
  <c r="T311" i="11"/>
  <c r="S311" i="11"/>
  <c r="R311" i="11"/>
  <c r="P311" i="11"/>
  <c r="O311" i="11"/>
  <c r="N311" i="11"/>
  <c r="L311" i="11"/>
  <c r="K311" i="11"/>
  <c r="J311" i="11"/>
  <c r="I311" i="11"/>
  <c r="H311" i="11"/>
  <c r="G311" i="11"/>
  <c r="F311" i="11"/>
  <c r="E311" i="11"/>
  <c r="D311" i="11"/>
  <c r="C311" i="11"/>
  <c r="AA310" i="11"/>
  <c r="Z310" i="11"/>
  <c r="Y310" i="11"/>
  <c r="W310" i="11"/>
  <c r="V310" i="11"/>
  <c r="U310" i="11"/>
  <c r="T310" i="11"/>
  <c r="S310" i="11"/>
  <c r="R310" i="11"/>
  <c r="P310" i="11"/>
  <c r="O310" i="11"/>
  <c r="N310" i="11"/>
  <c r="L310" i="11"/>
  <c r="K310" i="11"/>
  <c r="J310" i="11"/>
  <c r="I310" i="11"/>
  <c r="H310" i="11"/>
  <c r="G310" i="11"/>
  <c r="F310" i="11"/>
  <c r="E310" i="11"/>
  <c r="D310" i="11"/>
  <c r="C310" i="11"/>
  <c r="AA309" i="11"/>
  <c r="Z309" i="11"/>
  <c r="Y309" i="11"/>
  <c r="W309" i="11"/>
  <c r="V309" i="11"/>
  <c r="U309" i="11"/>
  <c r="T309" i="11"/>
  <c r="S309" i="11"/>
  <c r="R309" i="11"/>
  <c r="P309" i="11"/>
  <c r="O309" i="11"/>
  <c r="N309" i="11"/>
  <c r="L309" i="11"/>
  <c r="K309" i="11"/>
  <c r="J309" i="11"/>
  <c r="I309" i="11"/>
  <c r="H309" i="11"/>
  <c r="G309" i="11"/>
  <c r="F309" i="11"/>
  <c r="E309" i="11"/>
  <c r="D309" i="11"/>
  <c r="C309" i="11"/>
  <c r="AA308" i="11"/>
  <c r="Z308" i="11"/>
  <c r="Y308" i="11"/>
  <c r="W308" i="11"/>
  <c r="V308" i="11"/>
  <c r="U308" i="11"/>
  <c r="T308" i="11"/>
  <c r="S308" i="11"/>
  <c r="R308" i="11"/>
  <c r="P308" i="11"/>
  <c r="O308" i="11"/>
  <c r="N308" i="11"/>
  <c r="L308" i="11"/>
  <c r="K308" i="11"/>
  <c r="J308" i="11"/>
  <c r="I308" i="11"/>
  <c r="H308" i="11"/>
  <c r="G308" i="11"/>
  <c r="F308" i="11"/>
  <c r="E308" i="11"/>
  <c r="D308" i="11"/>
  <c r="C308" i="11"/>
  <c r="AA307" i="11"/>
  <c r="Z307" i="11"/>
  <c r="Y307" i="11"/>
  <c r="W307" i="11"/>
  <c r="V307" i="11"/>
  <c r="U307" i="11"/>
  <c r="T307" i="11"/>
  <c r="S307" i="11"/>
  <c r="R307" i="11"/>
  <c r="P307" i="11"/>
  <c r="O307" i="11"/>
  <c r="N307" i="11"/>
  <c r="L307" i="11"/>
  <c r="K307" i="11"/>
  <c r="J307" i="11"/>
  <c r="I307" i="11"/>
  <c r="H307" i="11"/>
  <c r="G307" i="11"/>
  <c r="F307" i="11"/>
  <c r="E307" i="11"/>
  <c r="D307" i="11"/>
  <c r="C307" i="11"/>
  <c r="AA306" i="11"/>
  <c r="Z306" i="11"/>
  <c r="Y306" i="11"/>
  <c r="W306" i="11"/>
  <c r="V306" i="11"/>
  <c r="U306" i="11"/>
  <c r="T306" i="11"/>
  <c r="S306" i="11"/>
  <c r="R306" i="11"/>
  <c r="P306" i="11"/>
  <c r="O306" i="11"/>
  <c r="N306" i="11"/>
  <c r="L306" i="11"/>
  <c r="K306" i="11"/>
  <c r="J306" i="11"/>
  <c r="I306" i="11"/>
  <c r="H306" i="11"/>
  <c r="G306" i="11"/>
  <c r="F306" i="11"/>
  <c r="E306" i="11"/>
  <c r="D306" i="11"/>
  <c r="C306" i="11"/>
  <c r="AA305" i="11"/>
  <c r="Z305" i="11"/>
  <c r="Y305" i="11"/>
  <c r="W305" i="11"/>
  <c r="V305" i="11"/>
  <c r="U305" i="11"/>
  <c r="T305" i="11"/>
  <c r="S305" i="11"/>
  <c r="R305" i="11"/>
  <c r="P305" i="11"/>
  <c r="O305" i="11"/>
  <c r="N305" i="11"/>
  <c r="L305" i="11"/>
  <c r="K305" i="11"/>
  <c r="J305" i="11"/>
  <c r="I305" i="11"/>
  <c r="H305" i="11"/>
  <c r="G305" i="11"/>
  <c r="F305" i="11"/>
  <c r="E305" i="11"/>
  <c r="D305" i="11"/>
  <c r="C305" i="11"/>
  <c r="AA304" i="11"/>
  <c r="Z304" i="11"/>
  <c r="Y304" i="11"/>
  <c r="W304" i="11"/>
  <c r="V304" i="11"/>
  <c r="U304" i="11"/>
  <c r="T304" i="11"/>
  <c r="S304" i="11"/>
  <c r="R304" i="11"/>
  <c r="P304" i="11"/>
  <c r="O304" i="11"/>
  <c r="N304" i="11"/>
  <c r="L304" i="11"/>
  <c r="K304" i="11"/>
  <c r="J304" i="11"/>
  <c r="I304" i="11"/>
  <c r="H304" i="11"/>
  <c r="G304" i="11"/>
  <c r="F304" i="11"/>
  <c r="E304" i="11"/>
  <c r="D304" i="11"/>
  <c r="C304" i="11"/>
  <c r="AA303" i="11"/>
  <c r="Z303" i="11"/>
  <c r="Y303" i="11"/>
  <c r="W303" i="11"/>
  <c r="V303" i="11"/>
  <c r="U303" i="11"/>
  <c r="T303" i="11"/>
  <c r="S303" i="11"/>
  <c r="R303" i="11"/>
  <c r="P303" i="11"/>
  <c r="O303" i="11"/>
  <c r="N303" i="11"/>
  <c r="L303" i="11"/>
  <c r="K303" i="11"/>
  <c r="J303" i="11"/>
  <c r="I303" i="11"/>
  <c r="H303" i="11"/>
  <c r="G303" i="11"/>
  <c r="F303" i="11"/>
  <c r="E303" i="11"/>
  <c r="D303" i="11"/>
  <c r="C303" i="11"/>
  <c r="AA302" i="11"/>
  <c r="Z302" i="11"/>
  <c r="Y302" i="11"/>
  <c r="W302" i="11"/>
  <c r="V302" i="11"/>
  <c r="U302" i="11"/>
  <c r="T302" i="11"/>
  <c r="S302" i="11"/>
  <c r="R302" i="11"/>
  <c r="P302" i="11"/>
  <c r="O302" i="11"/>
  <c r="N302" i="11"/>
  <c r="L302" i="11"/>
  <c r="K302" i="11"/>
  <c r="J302" i="11"/>
  <c r="I302" i="11"/>
  <c r="H302" i="11"/>
  <c r="G302" i="11"/>
  <c r="F302" i="11"/>
  <c r="E302" i="11"/>
  <c r="D302" i="11"/>
  <c r="C302" i="11"/>
  <c r="AA301" i="11"/>
  <c r="Z301" i="11"/>
  <c r="Y301" i="11"/>
  <c r="W301" i="11"/>
  <c r="V301" i="11"/>
  <c r="U301" i="11"/>
  <c r="T301" i="11"/>
  <c r="S301" i="11"/>
  <c r="R301" i="11"/>
  <c r="P301" i="11"/>
  <c r="O301" i="11"/>
  <c r="N301" i="11"/>
  <c r="L301" i="11"/>
  <c r="K301" i="11"/>
  <c r="J301" i="11"/>
  <c r="I301" i="11"/>
  <c r="H301" i="11"/>
  <c r="G301" i="11"/>
  <c r="F301" i="11"/>
  <c r="E301" i="11"/>
  <c r="D301" i="11"/>
  <c r="C301" i="11"/>
  <c r="AA300" i="11"/>
  <c r="Z300" i="11"/>
  <c r="Y300" i="11"/>
  <c r="W300" i="11"/>
  <c r="V300" i="11"/>
  <c r="U300" i="11"/>
  <c r="T300" i="11"/>
  <c r="S300" i="11"/>
  <c r="R300" i="11"/>
  <c r="P300" i="11"/>
  <c r="O300" i="11"/>
  <c r="N300" i="11"/>
  <c r="L300" i="11"/>
  <c r="K300" i="11"/>
  <c r="J300" i="11"/>
  <c r="I300" i="11"/>
  <c r="H300" i="11"/>
  <c r="G300" i="11"/>
  <c r="F300" i="11"/>
  <c r="E300" i="11"/>
  <c r="D300" i="11"/>
  <c r="C300" i="11"/>
  <c r="AA299" i="11"/>
  <c r="Z299" i="11"/>
  <c r="Y299" i="11"/>
  <c r="W299" i="11"/>
  <c r="V299" i="11"/>
  <c r="U299" i="11"/>
  <c r="T299" i="11"/>
  <c r="S299" i="11"/>
  <c r="R299" i="11"/>
  <c r="P299" i="11"/>
  <c r="O299" i="11"/>
  <c r="N299" i="11"/>
  <c r="L299" i="11"/>
  <c r="K299" i="11"/>
  <c r="J299" i="11"/>
  <c r="I299" i="11"/>
  <c r="H299" i="11"/>
  <c r="G299" i="11"/>
  <c r="F299" i="11"/>
  <c r="E299" i="11"/>
  <c r="D299" i="11"/>
  <c r="C299" i="11"/>
  <c r="AA298" i="11"/>
  <c r="Z298" i="11"/>
  <c r="Y298" i="11"/>
  <c r="W298" i="11"/>
  <c r="V298" i="11"/>
  <c r="U298" i="11"/>
  <c r="T298" i="11"/>
  <c r="S298" i="11"/>
  <c r="R298" i="11"/>
  <c r="P298" i="11"/>
  <c r="O298" i="11"/>
  <c r="N298" i="11"/>
  <c r="L298" i="11"/>
  <c r="K298" i="11"/>
  <c r="J298" i="11"/>
  <c r="I298" i="11"/>
  <c r="H298" i="11"/>
  <c r="G298" i="11"/>
  <c r="F298" i="11"/>
  <c r="E298" i="11"/>
  <c r="D298" i="11"/>
  <c r="C298" i="11"/>
  <c r="AA297" i="11"/>
  <c r="Z297" i="11"/>
  <c r="Y297" i="11"/>
  <c r="W297" i="11"/>
  <c r="V297" i="11"/>
  <c r="U297" i="11"/>
  <c r="T297" i="11"/>
  <c r="S297" i="11"/>
  <c r="R297" i="11"/>
  <c r="P297" i="11"/>
  <c r="O297" i="11"/>
  <c r="N297" i="11"/>
  <c r="L297" i="11"/>
  <c r="K297" i="11"/>
  <c r="J297" i="11"/>
  <c r="I297" i="11"/>
  <c r="H297" i="11"/>
  <c r="G297" i="11"/>
  <c r="F297" i="11"/>
  <c r="E297" i="11"/>
  <c r="D297" i="11"/>
  <c r="C297" i="11"/>
  <c r="AA296" i="11"/>
  <c r="Z296" i="11"/>
  <c r="Y296" i="11"/>
  <c r="W296" i="11"/>
  <c r="V296" i="11"/>
  <c r="U296" i="11"/>
  <c r="T296" i="11"/>
  <c r="S296" i="11"/>
  <c r="R296" i="11"/>
  <c r="P296" i="11"/>
  <c r="O296" i="11"/>
  <c r="N296" i="11"/>
  <c r="L296" i="11"/>
  <c r="K296" i="11"/>
  <c r="J296" i="11"/>
  <c r="I296" i="11"/>
  <c r="H296" i="11"/>
  <c r="G296" i="11"/>
  <c r="F296" i="11"/>
  <c r="E296" i="11"/>
  <c r="D296" i="11"/>
  <c r="C296" i="11"/>
  <c r="AA295" i="11"/>
  <c r="Z295" i="11"/>
  <c r="Y295" i="11"/>
  <c r="W295" i="11"/>
  <c r="V295" i="11"/>
  <c r="U295" i="11"/>
  <c r="T295" i="11"/>
  <c r="S295" i="11"/>
  <c r="R295" i="11"/>
  <c r="P295" i="11"/>
  <c r="O295" i="11"/>
  <c r="N295" i="11"/>
  <c r="L295" i="11"/>
  <c r="K295" i="11"/>
  <c r="J295" i="11"/>
  <c r="I295" i="11"/>
  <c r="H295" i="11"/>
  <c r="G295" i="11"/>
  <c r="F295" i="11"/>
  <c r="E295" i="11"/>
  <c r="D295" i="11"/>
  <c r="C295" i="11"/>
  <c r="AA294" i="11"/>
  <c r="Z294" i="11"/>
  <c r="Y294" i="11"/>
  <c r="W294" i="11"/>
  <c r="V294" i="11"/>
  <c r="U294" i="11"/>
  <c r="T294" i="11"/>
  <c r="S294" i="11"/>
  <c r="R294" i="11"/>
  <c r="P294" i="11"/>
  <c r="O294" i="11"/>
  <c r="N294" i="11"/>
  <c r="L294" i="11"/>
  <c r="K294" i="11"/>
  <c r="J294" i="11"/>
  <c r="I294" i="11"/>
  <c r="H294" i="11"/>
  <c r="G294" i="11"/>
  <c r="F294" i="11"/>
  <c r="E294" i="11"/>
  <c r="D294" i="11"/>
  <c r="C294" i="11"/>
  <c r="AA293" i="11"/>
  <c r="Z293" i="11"/>
  <c r="Y293" i="11"/>
  <c r="W293" i="11"/>
  <c r="V293" i="11"/>
  <c r="U293" i="11"/>
  <c r="T293" i="11"/>
  <c r="S293" i="11"/>
  <c r="R293" i="11"/>
  <c r="P293" i="11"/>
  <c r="O293" i="11"/>
  <c r="N293" i="11"/>
  <c r="L293" i="11"/>
  <c r="K293" i="11"/>
  <c r="J293" i="11"/>
  <c r="I293" i="11"/>
  <c r="H293" i="11"/>
  <c r="G293" i="11"/>
  <c r="F293" i="11"/>
  <c r="E293" i="11"/>
  <c r="D293" i="11"/>
  <c r="C293" i="11"/>
  <c r="AA292" i="11"/>
  <c r="Z292" i="11"/>
  <c r="Y292" i="11"/>
  <c r="W292" i="11"/>
  <c r="V292" i="11"/>
  <c r="U292" i="11"/>
  <c r="T292" i="11"/>
  <c r="S292" i="11"/>
  <c r="R292" i="11"/>
  <c r="P292" i="11"/>
  <c r="O292" i="11"/>
  <c r="N292" i="11"/>
  <c r="L292" i="11"/>
  <c r="K292" i="11"/>
  <c r="J292" i="11"/>
  <c r="I292" i="11"/>
  <c r="H292" i="11"/>
  <c r="G292" i="11"/>
  <c r="F292" i="11"/>
  <c r="E292" i="11"/>
  <c r="D292" i="11"/>
  <c r="C292" i="11"/>
  <c r="AA291" i="11"/>
  <c r="Z291" i="11"/>
  <c r="Y291" i="11"/>
  <c r="W291" i="11"/>
  <c r="V291" i="11"/>
  <c r="U291" i="11"/>
  <c r="T291" i="11"/>
  <c r="S291" i="11"/>
  <c r="R291" i="11"/>
  <c r="P291" i="11"/>
  <c r="O291" i="11"/>
  <c r="N291" i="11"/>
  <c r="L291" i="11"/>
  <c r="K291" i="11"/>
  <c r="J291" i="11"/>
  <c r="I291" i="11"/>
  <c r="H291" i="11"/>
  <c r="G291" i="11"/>
  <c r="F291" i="11"/>
  <c r="E291" i="11"/>
  <c r="D291" i="11"/>
  <c r="C291" i="11"/>
  <c r="AA290" i="11"/>
  <c r="Z290" i="11"/>
  <c r="Y290" i="11"/>
  <c r="W290" i="11"/>
  <c r="V290" i="11"/>
  <c r="U290" i="11"/>
  <c r="T290" i="11"/>
  <c r="S290" i="11"/>
  <c r="R290" i="11"/>
  <c r="P290" i="11"/>
  <c r="O290" i="11"/>
  <c r="N290" i="11"/>
  <c r="L290" i="11"/>
  <c r="K290" i="11"/>
  <c r="J290" i="11"/>
  <c r="I290" i="11"/>
  <c r="H290" i="11"/>
  <c r="G290" i="11"/>
  <c r="F290" i="11"/>
  <c r="E290" i="11"/>
  <c r="D290" i="11"/>
  <c r="C290" i="11"/>
  <c r="AA289" i="11"/>
  <c r="Z289" i="11"/>
  <c r="Y289" i="11"/>
  <c r="W289" i="11"/>
  <c r="V289" i="11"/>
  <c r="U289" i="11"/>
  <c r="T289" i="11"/>
  <c r="S289" i="11"/>
  <c r="R289" i="11"/>
  <c r="P289" i="11"/>
  <c r="O289" i="11"/>
  <c r="N289" i="11"/>
  <c r="L289" i="11"/>
  <c r="K289" i="11"/>
  <c r="J289" i="11"/>
  <c r="I289" i="11"/>
  <c r="H289" i="11"/>
  <c r="G289" i="11"/>
  <c r="F289" i="11"/>
  <c r="E289" i="11"/>
  <c r="D289" i="11"/>
  <c r="C289" i="11"/>
  <c r="AA288" i="11"/>
  <c r="Z288" i="11"/>
  <c r="Y288" i="11"/>
  <c r="W288" i="11"/>
  <c r="V288" i="11"/>
  <c r="U288" i="11"/>
  <c r="T288" i="11"/>
  <c r="S288" i="11"/>
  <c r="R288" i="11"/>
  <c r="P288" i="11"/>
  <c r="O288" i="11"/>
  <c r="N288" i="11"/>
  <c r="L288" i="11"/>
  <c r="K288" i="11"/>
  <c r="J288" i="11"/>
  <c r="I288" i="11"/>
  <c r="H288" i="11"/>
  <c r="G288" i="11"/>
  <c r="F288" i="11"/>
  <c r="E288" i="11"/>
  <c r="D288" i="11"/>
  <c r="C288" i="11"/>
  <c r="AA287" i="11"/>
  <c r="Z287" i="11"/>
  <c r="Y287" i="11"/>
  <c r="W287" i="11"/>
  <c r="V287" i="11"/>
  <c r="U287" i="11"/>
  <c r="T287" i="11"/>
  <c r="S287" i="11"/>
  <c r="R287" i="11"/>
  <c r="P287" i="11"/>
  <c r="O287" i="11"/>
  <c r="N287" i="11"/>
  <c r="L287" i="11"/>
  <c r="K287" i="11"/>
  <c r="J287" i="11"/>
  <c r="I287" i="11"/>
  <c r="H287" i="11"/>
  <c r="G287" i="11"/>
  <c r="F287" i="11"/>
  <c r="E287" i="11"/>
  <c r="D287" i="11"/>
  <c r="C287" i="11"/>
  <c r="AA286" i="11"/>
  <c r="Z286" i="11"/>
  <c r="Y286" i="11"/>
  <c r="W286" i="11"/>
  <c r="V286" i="11"/>
  <c r="U286" i="11"/>
  <c r="T286" i="11"/>
  <c r="S286" i="11"/>
  <c r="R286" i="11"/>
  <c r="P286" i="11"/>
  <c r="O286" i="11"/>
  <c r="N286" i="11"/>
  <c r="L286" i="11"/>
  <c r="K286" i="11"/>
  <c r="J286" i="11"/>
  <c r="I286" i="11"/>
  <c r="H286" i="11"/>
  <c r="G286" i="11"/>
  <c r="F286" i="11"/>
  <c r="E286" i="11"/>
  <c r="D286" i="11"/>
  <c r="C286" i="11"/>
  <c r="AA285" i="11"/>
  <c r="Z285" i="11"/>
  <c r="Y285" i="11"/>
  <c r="W285" i="11"/>
  <c r="V285" i="11"/>
  <c r="U285" i="11"/>
  <c r="T285" i="11"/>
  <c r="S285" i="11"/>
  <c r="R285" i="11"/>
  <c r="P285" i="11"/>
  <c r="O285" i="11"/>
  <c r="N285" i="11"/>
  <c r="L285" i="11"/>
  <c r="K285" i="11"/>
  <c r="J285" i="11"/>
  <c r="I285" i="11"/>
  <c r="H285" i="11"/>
  <c r="G285" i="11"/>
  <c r="F285" i="11"/>
  <c r="E285" i="11"/>
  <c r="D285" i="11"/>
  <c r="C285" i="11"/>
  <c r="AA284" i="11"/>
  <c r="Z284" i="11"/>
  <c r="Y284" i="11"/>
  <c r="W284" i="11"/>
  <c r="V284" i="11"/>
  <c r="U284" i="11"/>
  <c r="T284" i="11"/>
  <c r="S284" i="11"/>
  <c r="R284" i="11"/>
  <c r="P284" i="11"/>
  <c r="O284" i="11"/>
  <c r="N284" i="11"/>
  <c r="L284" i="11"/>
  <c r="K284" i="11"/>
  <c r="J284" i="11"/>
  <c r="I284" i="11"/>
  <c r="H284" i="11"/>
  <c r="G284" i="11"/>
  <c r="F284" i="11"/>
  <c r="E284" i="11"/>
  <c r="D284" i="11"/>
  <c r="C284" i="11"/>
  <c r="AA283" i="11"/>
  <c r="Z283" i="11"/>
  <c r="Y283" i="11"/>
  <c r="W283" i="11"/>
  <c r="V283" i="11"/>
  <c r="U283" i="11"/>
  <c r="T283" i="11"/>
  <c r="S283" i="11"/>
  <c r="R283" i="11"/>
  <c r="P283" i="11"/>
  <c r="O283" i="11"/>
  <c r="N283" i="11"/>
  <c r="L283" i="11"/>
  <c r="K283" i="11"/>
  <c r="J283" i="11"/>
  <c r="I283" i="11"/>
  <c r="H283" i="11"/>
  <c r="G283" i="11"/>
  <c r="F283" i="11"/>
  <c r="E283" i="11"/>
  <c r="D283" i="11"/>
  <c r="C283" i="11"/>
  <c r="AA282" i="11"/>
  <c r="Z282" i="11"/>
  <c r="Y282" i="11"/>
  <c r="W282" i="11"/>
  <c r="V282" i="11"/>
  <c r="U282" i="11"/>
  <c r="T282" i="11"/>
  <c r="S282" i="11"/>
  <c r="R282" i="11"/>
  <c r="P282" i="11"/>
  <c r="O282" i="11"/>
  <c r="N282" i="11"/>
  <c r="L282" i="11"/>
  <c r="K282" i="11"/>
  <c r="J282" i="11"/>
  <c r="I282" i="11"/>
  <c r="H282" i="11"/>
  <c r="G282" i="11"/>
  <c r="F282" i="11"/>
  <c r="E282" i="11"/>
  <c r="D282" i="11"/>
  <c r="C282" i="11"/>
  <c r="AA281" i="11"/>
  <c r="Z281" i="11"/>
  <c r="Y281" i="11"/>
  <c r="W281" i="11"/>
  <c r="V281" i="11"/>
  <c r="U281" i="11"/>
  <c r="T281" i="11"/>
  <c r="S281" i="11"/>
  <c r="R281" i="11"/>
  <c r="P281" i="11"/>
  <c r="O281" i="11"/>
  <c r="N281" i="11"/>
  <c r="L281" i="11"/>
  <c r="K281" i="11"/>
  <c r="J281" i="11"/>
  <c r="I281" i="11"/>
  <c r="H281" i="11"/>
  <c r="G281" i="11"/>
  <c r="F281" i="11"/>
  <c r="E281" i="11"/>
  <c r="D281" i="11"/>
  <c r="C281" i="11"/>
  <c r="AA280" i="11"/>
  <c r="Z280" i="11"/>
  <c r="Y280" i="11"/>
  <c r="W280" i="11"/>
  <c r="V280" i="11"/>
  <c r="U280" i="11"/>
  <c r="T280" i="11"/>
  <c r="S280" i="11"/>
  <c r="R280" i="11"/>
  <c r="P280" i="11"/>
  <c r="O280" i="11"/>
  <c r="N280" i="11"/>
  <c r="L280" i="11"/>
  <c r="K280" i="11"/>
  <c r="J280" i="11"/>
  <c r="I280" i="11"/>
  <c r="H280" i="11"/>
  <c r="G280" i="11"/>
  <c r="F280" i="11"/>
  <c r="E280" i="11"/>
  <c r="D280" i="11"/>
  <c r="C280" i="11"/>
  <c r="AA279" i="11"/>
  <c r="Z279" i="11"/>
  <c r="Y279" i="11"/>
  <c r="W279" i="11"/>
  <c r="V279" i="11"/>
  <c r="U279" i="11"/>
  <c r="T279" i="11"/>
  <c r="S279" i="11"/>
  <c r="R279" i="11"/>
  <c r="P279" i="11"/>
  <c r="O279" i="11"/>
  <c r="N279" i="11"/>
  <c r="L279" i="11"/>
  <c r="K279" i="11"/>
  <c r="J279" i="11"/>
  <c r="I279" i="11"/>
  <c r="H279" i="11"/>
  <c r="G279" i="11"/>
  <c r="F279" i="11"/>
  <c r="E279" i="11"/>
  <c r="D279" i="11"/>
  <c r="C279" i="11"/>
  <c r="AA278" i="11"/>
  <c r="Z278" i="11"/>
  <c r="Y278" i="11"/>
  <c r="W278" i="11"/>
  <c r="V278" i="11"/>
  <c r="U278" i="11"/>
  <c r="T278" i="11"/>
  <c r="S278" i="11"/>
  <c r="R278" i="11"/>
  <c r="P278" i="11"/>
  <c r="O278" i="11"/>
  <c r="N278" i="11"/>
  <c r="L278" i="11"/>
  <c r="K278" i="11"/>
  <c r="J278" i="11"/>
  <c r="I278" i="11"/>
  <c r="H278" i="11"/>
  <c r="G278" i="11"/>
  <c r="F278" i="11"/>
  <c r="E278" i="11"/>
  <c r="D278" i="11"/>
  <c r="C278" i="11"/>
  <c r="AA277" i="11"/>
  <c r="Z277" i="11"/>
  <c r="Y277" i="11"/>
  <c r="W277" i="11"/>
  <c r="V277" i="11"/>
  <c r="U277" i="11"/>
  <c r="T277" i="11"/>
  <c r="S277" i="11"/>
  <c r="R277" i="11"/>
  <c r="P277" i="11"/>
  <c r="O277" i="11"/>
  <c r="N277" i="11"/>
  <c r="L277" i="11"/>
  <c r="K277" i="11"/>
  <c r="J277" i="11"/>
  <c r="I277" i="11"/>
  <c r="H277" i="11"/>
  <c r="G277" i="11"/>
  <c r="F277" i="11"/>
  <c r="E277" i="11"/>
  <c r="D277" i="11"/>
  <c r="C277" i="11"/>
  <c r="AA276" i="11"/>
  <c r="Z276" i="11"/>
  <c r="Y276" i="11"/>
  <c r="W276" i="11"/>
  <c r="V276" i="11"/>
  <c r="U276" i="11"/>
  <c r="T276" i="11"/>
  <c r="S276" i="11"/>
  <c r="R276" i="11"/>
  <c r="P276" i="11"/>
  <c r="O276" i="11"/>
  <c r="N276" i="11"/>
  <c r="L276" i="11"/>
  <c r="K276" i="11"/>
  <c r="J276" i="11"/>
  <c r="I276" i="11"/>
  <c r="H276" i="11"/>
  <c r="G276" i="11"/>
  <c r="F276" i="11"/>
  <c r="E276" i="11"/>
  <c r="D276" i="11"/>
  <c r="C276" i="11"/>
  <c r="AA275" i="11"/>
  <c r="Z275" i="11"/>
  <c r="Y275" i="11"/>
  <c r="W275" i="11"/>
  <c r="V275" i="11"/>
  <c r="U275" i="11"/>
  <c r="T275" i="11"/>
  <c r="S275" i="11"/>
  <c r="R275" i="11"/>
  <c r="P275" i="11"/>
  <c r="O275" i="11"/>
  <c r="N275" i="11"/>
  <c r="L275" i="11"/>
  <c r="K275" i="11"/>
  <c r="J275" i="11"/>
  <c r="I275" i="11"/>
  <c r="H275" i="11"/>
  <c r="G275" i="11"/>
  <c r="F275" i="11"/>
  <c r="E275" i="11"/>
  <c r="D275" i="11"/>
  <c r="C275" i="11"/>
  <c r="AA274" i="11"/>
  <c r="Z274" i="11"/>
  <c r="Y274" i="11"/>
  <c r="W274" i="11"/>
  <c r="V274" i="11"/>
  <c r="U274" i="11"/>
  <c r="T274" i="11"/>
  <c r="S274" i="11"/>
  <c r="R274" i="11"/>
  <c r="P274" i="11"/>
  <c r="O274" i="11"/>
  <c r="N274" i="11"/>
  <c r="L274" i="11"/>
  <c r="K274" i="11"/>
  <c r="J274" i="11"/>
  <c r="I274" i="11"/>
  <c r="H274" i="11"/>
  <c r="G274" i="11"/>
  <c r="F274" i="11"/>
  <c r="E274" i="11"/>
  <c r="D274" i="11"/>
  <c r="C274" i="11"/>
  <c r="AA273" i="11"/>
  <c r="Z273" i="11"/>
  <c r="Y273" i="11"/>
  <c r="W273" i="11"/>
  <c r="V273" i="11"/>
  <c r="U273" i="11"/>
  <c r="T273" i="11"/>
  <c r="S273" i="11"/>
  <c r="R273" i="11"/>
  <c r="P273" i="11"/>
  <c r="O273" i="11"/>
  <c r="N273" i="11"/>
  <c r="L273" i="11"/>
  <c r="K273" i="11"/>
  <c r="J273" i="11"/>
  <c r="I273" i="11"/>
  <c r="H273" i="11"/>
  <c r="G273" i="11"/>
  <c r="F273" i="11"/>
  <c r="E273" i="11"/>
  <c r="D273" i="11"/>
  <c r="C273" i="11"/>
  <c r="AA272" i="11"/>
  <c r="Z272" i="11"/>
  <c r="Y272" i="11"/>
  <c r="W272" i="11"/>
  <c r="V272" i="11"/>
  <c r="U272" i="11"/>
  <c r="T272" i="11"/>
  <c r="S272" i="11"/>
  <c r="R272" i="11"/>
  <c r="P272" i="11"/>
  <c r="O272" i="11"/>
  <c r="N272" i="11"/>
  <c r="L272" i="11"/>
  <c r="K272" i="11"/>
  <c r="J272" i="11"/>
  <c r="I272" i="11"/>
  <c r="H272" i="11"/>
  <c r="G272" i="11"/>
  <c r="F272" i="11"/>
  <c r="E272" i="11"/>
  <c r="D272" i="11"/>
  <c r="C272" i="11"/>
  <c r="AA271" i="11"/>
  <c r="Z271" i="11"/>
  <c r="Y271" i="11"/>
  <c r="W271" i="11"/>
  <c r="V271" i="11"/>
  <c r="U271" i="11"/>
  <c r="T271" i="11"/>
  <c r="S271" i="11"/>
  <c r="R271" i="11"/>
  <c r="P271" i="11"/>
  <c r="O271" i="11"/>
  <c r="N271" i="11"/>
  <c r="L271" i="11"/>
  <c r="K271" i="11"/>
  <c r="J271" i="11"/>
  <c r="I271" i="11"/>
  <c r="H271" i="11"/>
  <c r="G271" i="11"/>
  <c r="F271" i="11"/>
  <c r="E271" i="11"/>
  <c r="D271" i="11"/>
  <c r="C271" i="11"/>
  <c r="AA270" i="11"/>
  <c r="Z270" i="11"/>
  <c r="Y270" i="11"/>
  <c r="W270" i="11"/>
  <c r="V270" i="11"/>
  <c r="U270" i="11"/>
  <c r="T270" i="11"/>
  <c r="S270" i="11"/>
  <c r="R270" i="11"/>
  <c r="P270" i="11"/>
  <c r="O270" i="11"/>
  <c r="N270" i="11"/>
  <c r="L270" i="11"/>
  <c r="K270" i="11"/>
  <c r="J270" i="11"/>
  <c r="I270" i="11"/>
  <c r="H270" i="11"/>
  <c r="G270" i="11"/>
  <c r="F270" i="11"/>
  <c r="E270" i="11"/>
  <c r="D270" i="11"/>
  <c r="C270" i="11"/>
  <c r="AA269" i="11"/>
  <c r="Z269" i="11"/>
  <c r="Y269" i="11"/>
  <c r="W269" i="11"/>
  <c r="V269" i="11"/>
  <c r="U269" i="11"/>
  <c r="T269" i="11"/>
  <c r="S269" i="11"/>
  <c r="R269" i="11"/>
  <c r="P269" i="11"/>
  <c r="O269" i="11"/>
  <c r="N269" i="11"/>
  <c r="L269" i="11"/>
  <c r="K269" i="11"/>
  <c r="J269" i="11"/>
  <c r="I269" i="11"/>
  <c r="H269" i="11"/>
  <c r="G269" i="11"/>
  <c r="F269" i="11"/>
  <c r="E269" i="11"/>
  <c r="D269" i="11"/>
  <c r="C269" i="11"/>
  <c r="AA268" i="11"/>
  <c r="Z268" i="11"/>
  <c r="Y268" i="11"/>
  <c r="W268" i="11"/>
  <c r="V268" i="11"/>
  <c r="U268" i="11"/>
  <c r="T268" i="11"/>
  <c r="S268" i="11"/>
  <c r="R268" i="11"/>
  <c r="P268" i="11"/>
  <c r="O268" i="11"/>
  <c r="N268" i="11"/>
  <c r="L268" i="11"/>
  <c r="K268" i="11"/>
  <c r="J268" i="11"/>
  <c r="I268" i="11"/>
  <c r="H268" i="11"/>
  <c r="G268" i="11"/>
  <c r="F268" i="11"/>
  <c r="E268" i="11"/>
  <c r="D268" i="11"/>
  <c r="C268" i="11"/>
  <c r="AA267" i="11"/>
  <c r="Z267" i="11"/>
  <c r="Y267" i="11"/>
  <c r="W267" i="11"/>
  <c r="V267" i="11"/>
  <c r="U267" i="11"/>
  <c r="T267" i="11"/>
  <c r="S267" i="11"/>
  <c r="R267" i="11"/>
  <c r="P267" i="11"/>
  <c r="O267" i="11"/>
  <c r="N267" i="11"/>
  <c r="L267" i="11"/>
  <c r="K267" i="11"/>
  <c r="J267" i="11"/>
  <c r="I267" i="11"/>
  <c r="H267" i="11"/>
  <c r="G267" i="11"/>
  <c r="F267" i="11"/>
  <c r="E267" i="11"/>
  <c r="D267" i="11"/>
  <c r="C267" i="11"/>
  <c r="AA266" i="11"/>
  <c r="Z266" i="11"/>
  <c r="Y266" i="11"/>
  <c r="W266" i="11"/>
  <c r="V266" i="11"/>
  <c r="U266" i="11"/>
  <c r="T266" i="11"/>
  <c r="S266" i="11"/>
  <c r="R266" i="11"/>
  <c r="P266" i="11"/>
  <c r="O266" i="11"/>
  <c r="N266" i="11"/>
  <c r="L266" i="11"/>
  <c r="K266" i="11"/>
  <c r="J266" i="11"/>
  <c r="I266" i="11"/>
  <c r="H266" i="11"/>
  <c r="G266" i="11"/>
  <c r="F266" i="11"/>
  <c r="E266" i="11"/>
  <c r="D266" i="11"/>
  <c r="C266" i="11"/>
  <c r="AA265" i="11"/>
  <c r="Z265" i="11"/>
  <c r="Y265" i="11"/>
  <c r="W265" i="11"/>
  <c r="V265" i="11"/>
  <c r="U265" i="11"/>
  <c r="T265" i="11"/>
  <c r="S265" i="11"/>
  <c r="R265" i="11"/>
  <c r="P265" i="11"/>
  <c r="O265" i="11"/>
  <c r="N265" i="11"/>
  <c r="L265" i="11"/>
  <c r="K265" i="11"/>
  <c r="J265" i="11"/>
  <c r="I265" i="11"/>
  <c r="H265" i="11"/>
  <c r="G265" i="11"/>
  <c r="F265" i="11"/>
  <c r="E265" i="11"/>
  <c r="D265" i="11"/>
  <c r="C265" i="11"/>
  <c r="AA264" i="11"/>
  <c r="Z264" i="11"/>
  <c r="Y264" i="11"/>
  <c r="W264" i="11"/>
  <c r="V264" i="11"/>
  <c r="U264" i="11"/>
  <c r="T264" i="11"/>
  <c r="S264" i="11"/>
  <c r="R264" i="11"/>
  <c r="P264" i="11"/>
  <c r="O264" i="11"/>
  <c r="N264" i="11"/>
  <c r="L264" i="11"/>
  <c r="K264" i="11"/>
  <c r="J264" i="11"/>
  <c r="I264" i="11"/>
  <c r="H264" i="11"/>
  <c r="G264" i="11"/>
  <c r="F264" i="11"/>
  <c r="E264" i="11"/>
  <c r="D264" i="11"/>
  <c r="C264" i="11"/>
  <c r="AA263" i="11"/>
  <c r="Z263" i="11"/>
  <c r="Y263" i="11"/>
  <c r="W263" i="11"/>
  <c r="V263" i="11"/>
  <c r="U263" i="11"/>
  <c r="T263" i="11"/>
  <c r="S263" i="11"/>
  <c r="R263" i="11"/>
  <c r="P263" i="11"/>
  <c r="O263" i="11"/>
  <c r="N263" i="11"/>
  <c r="L263" i="11"/>
  <c r="K263" i="11"/>
  <c r="J263" i="11"/>
  <c r="I263" i="11"/>
  <c r="H263" i="11"/>
  <c r="G263" i="11"/>
  <c r="F263" i="11"/>
  <c r="E263" i="11"/>
  <c r="D263" i="11"/>
  <c r="C263" i="11"/>
  <c r="AA262" i="11"/>
  <c r="Z262" i="11"/>
  <c r="Y262" i="11"/>
  <c r="W262" i="11"/>
  <c r="V262" i="11"/>
  <c r="U262" i="11"/>
  <c r="T262" i="11"/>
  <c r="S262" i="11"/>
  <c r="R262" i="11"/>
  <c r="P262" i="11"/>
  <c r="O262" i="11"/>
  <c r="N262" i="11"/>
  <c r="L262" i="11"/>
  <c r="K262" i="11"/>
  <c r="J262" i="11"/>
  <c r="I262" i="11"/>
  <c r="H262" i="11"/>
  <c r="G262" i="11"/>
  <c r="F262" i="11"/>
  <c r="E262" i="11"/>
  <c r="D262" i="11"/>
  <c r="C262" i="11"/>
  <c r="AA261" i="11"/>
  <c r="Z261" i="11"/>
  <c r="Y261" i="11"/>
  <c r="W261" i="11"/>
  <c r="V261" i="11"/>
  <c r="U261" i="11"/>
  <c r="T261" i="11"/>
  <c r="S261" i="11"/>
  <c r="R261" i="11"/>
  <c r="P261" i="11"/>
  <c r="O261" i="11"/>
  <c r="N261" i="11"/>
  <c r="L261" i="11"/>
  <c r="K261" i="11"/>
  <c r="J261" i="11"/>
  <c r="I261" i="11"/>
  <c r="H261" i="11"/>
  <c r="G261" i="11"/>
  <c r="F261" i="11"/>
  <c r="E261" i="11"/>
  <c r="D261" i="11"/>
  <c r="C261" i="11"/>
  <c r="AA260" i="11"/>
  <c r="Z260" i="11"/>
  <c r="Y260" i="11"/>
  <c r="W260" i="11"/>
  <c r="V260" i="11"/>
  <c r="U260" i="11"/>
  <c r="T260" i="11"/>
  <c r="S260" i="11"/>
  <c r="R260" i="11"/>
  <c r="P260" i="11"/>
  <c r="O260" i="11"/>
  <c r="N260" i="11"/>
  <c r="L260" i="11"/>
  <c r="K260" i="11"/>
  <c r="J260" i="11"/>
  <c r="I260" i="11"/>
  <c r="H260" i="11"/>
  <c r="G260" i="11"/>
  <c r="F260" i="11"/>
  <c r="E260" i="11"/>
  <c r="D260" i="11"/>
  <c r="C260" i="11"/>
  <c r="AA259" i="11"/>
  <c r="Z259" i="11"/>
  <c r="Y259" i="11"/>
  <c r="W259" i="11"/>
  <c r="V259" i="11"/>
  <c r="U259" i="11"/>
  <c r="T259" i="11"/>
  <c r="S259" i="11"/>
  <c r="R259" i="11"/>
  <c r="P259" i="11"/>
  <c r="O259" i="11"/>
  <c r="N259" i="11"/>
  <c r="L259" i="11"/>
  <c r="K259" i="11"/>
  <c r="J259" i="11"/>
  <c r="I259" i="11"/>
  <c r="H259" i="11"/>
  <c r="G259" i="11"/>
  <c r="F259" i="11"/>
  <c r="E259" i="11"/>
  <c r="D259" i="11"/>
  <c r="C259" i="11"/>
  <c r="AA258" i="11"/>
  <c r="Z258" i="11"/>
  <c r="Y258" i="11"/>
  <c r="W258" i="11"/>
  <c r="V258" i="11"/>
  <c r="U258" i="11"/>
  <c r="T258" i="11"/>
  <c r="S258" i="11"/>
  <c r="R258" i="11"/>
  <c r="P258" i="11"/>
  <c r="O258" i="11"/>
  <c r="N258" i="11"/>
  <c r="L258" i="11"/>
  <c r="K258" i="11"/>
  <c r="J258" i="11"/>
  <c r="I258" i="11"/>
  <c r="H258" i="11"/>
  <c r="G258" i="11"/>
  <c r="F258" i="11"/>
  <c r="E258" i="11"/>
  <c r="D258" i="11"/>
  <c r="C258" i="11"/>
  <c r="AA257" i="11"/>
  <c r="Z257" i="11"/>
  <c r="Y257" i="11"/>
  <c r="W257" i="11"/>
  <c r="V257" i="11"/>
  <c r="U257" i="11"/>
  <c r="T257" i="11"/>
  <c r="S257" i="11"/>
  <c r="R257" i="11"/>
  <c r="P257" i="11"/>
  <c r="O257" i="11"/>
  <c r="N257" i="11"/>
  <c r="L257" i="11"/>
  <c r="K257" i="11"/>
  <c r="J257" i="11"/>
  <c r="I257" i="11"/>
  <c r="H257" i="11"/>
  <c r="G257" i="11"/>
  <c r="F257" i="11"/>
  <c r="E257" i="11"/>
  <c r="D257" i="11"/>
  <c r="C257" i="11"/>
  <c r="AA256" i="11"/>
  <c r="Z256" i="11"/>
  <c r="Y256" i="11"/>
  <c r="W256" i="11"/>
  <c r="V256" i="11"/>
  <c r="U256" i="11"/>
  <c r="T256" i="11"/>
  <c r="S256" i="11"/>
  <c r="R256" i="11"/>
  <c r="P256" i="11"/>
  <c r="O256" i="11"/>
  <c r="N256" i="11"/>
  <c r="L256" i="11"/>
  <c r="K256" i="11"/>
  <c r="J256" i="11"/>
  <c r="I256" i="11"/>
  <c r="H256" i="11"/>
  <c r="G256" i="11"/>
  <c r="F256" i="11"/>
  <c r="E256" i="11"/>
  <c r="D256" i="11"/>
  <c r="C256" i="11"/>
  <c r="AA255" i="11"/>
  <c r="Z255" i="11"/>
  <c r="Y255" i="11"/>
  <c r="W255" i="11"/>
  <c r="V255" i="11"/>
  <c r="U255" i="11"/>
  <c r="T255" i="11"/>
  <c r="S255" i="11"/>
  <c r="R255" i="11"/>
  <c r="P255" i="11"/>
  <c r="O255" i="11"/>
  <c r="N255" i="11"/>
  <c r="L255" i="11"/>
  <c r="K255" i="11"/>
  <c r="J255" i="11"/>
  <c r="I255" i="11"/>
  <c r="H255" i="11"/>
  <c r="G255" i="11"/>
  <c r="F255" i="11"/>
  <c r="E255" i="11"/>
  <c r="D255" i="11"/>
  <c r="C255" i="11"/>
  <c r="AA254" i="11"/>
  <c r="Z254" i="11"/>
  <c r="Y254" i="11"/>
  <c r="W254" i="11"/>
  <c r="V254" i="11"/>
  <c r="U254" i="11"/>
  <c r="T254" i="11"/>
  <c r="S254" i="11"/>
  <c r="R254" i="11"/>
  <c r="P254" i="11"/>
  <c r="O254" i="11"/>
  <c r="N254" i="11"/>
  <c r="L254" i="11"/>
  <c r="K254" i="11"/>
  <c r="J254" i="11"/>
  <c r="I254" i="11"/>
  <c r="H254" i="11"/>
  <c r="G254" i="11"/>
  <c r="F254" i="11"/>
  <c r="E254" i="11"/>
  <c r="D254" i="11"/>
  <c r="C254" i="11"/>
  <c r="AA253" i="11"/>
  <c r="Z253" i="11"/>
  <c r="Y253" i="11"/>
  <c r="W253" i="11"/>
  <c r="V253" i="11"/>
  <c r="U253" i="11"/>
  <c r="T253" i="11"/>
  <c r="S253" i="11"/>
  <c r="R253" i="11"/>
  <c r="P253" i="11"/>
  <c r="O253" i="11"/>
  <c r="N253" i="11"/>
  <c r="L253" i="11"/>
  <c r="K253" i="11"/>
  <c r="J253" i="11"/>
  <c r="I253" i="11"/>
  <c r="H253" i="11"/>
  <c r="G253" i="11"/>
  <c r="F253" i="11"/>
  <c r="E253" i="11"/>
  <c r="D253" i="11"/>
  <c r="C253" i="11"/>
  <c r="AA252" i="11"/>
  <c r="Z252" i="11"/>
  <c r="Y252" i="11"/>
  <c r="W252" i="11"/>
  <c r="V252" i="11"/>
  <c r="U252" i="11"/>
  <c r="T252" i="11"/>
  <c r="S252" i="11"/>
  <c r="R252" i="11"/>
  <c r="P252" i="11"/>
  <c r="O252" i="11"/>
  <c r="N252" i="11"/>
  <c r="L252" i="11"/>
  <c r="K252" i="11"/>
  <c r="J252" i="11"/>
  <c r="I252" i="11"/>
  <c r="H252" i="11"/>
  <c r="G252" i="11"/>
  <c r="F252" i="11"/>
  <c r="E252" i="11"/>
  <c r="D252" i="11"/>
  <c r="C252" i="11"/>
  <c r="AA251" i="11"/>
  <c r="Z251" i="11"/>
  <c r="Y251" i="11"/>
  <c r="W251" i="11"/>
  <c r="V251" i="11"/>
  <c r="U251" i="11"/>
  <c r="T251" i="11"/>
  <c r="S251" i="11"/>
  <c r="R251" i="11"/>
  <c r="P251" i="11"/>
  <c r="O251" i="11"/>
  <c r="N251" i="11"/>
  <c r="L251" i="11"/>
  <c r="K251" i="11"/>
  <c r="J251" i="11"/>
  <c r="I251" i="11"/>
  <c r="H251" i="11"/>
  <c r="G251" i="11"/>
  <c r="F251" i="11"/>
  <c r="E251" i="11"/>
  <c r="D251" i="11"/>
  <c r="C251" i="11"/>
  <c r="AA250" i="11"/>
  <c r="Z250" i="11"/>
  <c r="Y250" i="11"/>
  <c r="W250" i="11"/>
  <c r="V250" i="11"/>
  <c r="U250" i="11"/>
  <c r="T250" i="11"/>
  <c r="S250" i="11"/>
  <c r="R250" i="11"/>
  <c r="P250" i="11"/>
  <c r="O250" i="11"/>
  <c r="N250" i="11"/>
  <c r="L250" i="11"/>
  <c r="K250" i="11"/>
  <c r="J250" i="11"/>
  <c r="I250" i="11"/>
  <c r="H250" i="11"/>
  <c r="G250" i="11"/>
  <c r="F250" i="11"/>
  <c r="E250" i="11"/>
  <c r="D250" i="11"/>
  <c r="C250" i="11"/>
  <c r="AA249" i="11"/>
  <c r="Z249" i="11"/>
  <c r="Y249" i="11"/>
  <c r="W249" i="11"/>
  <c r="V249" i="11"/>
  <c r="U249" i="11"/>
  <c r="T249" i="11"/>
  <c r="S249" i="11"/>
  <c r="R249" i="11"/>
  <c r="P249" i="11"/>
  <c r="O249" i="11"/>
  <c r="N249" i="11"/>
  <c r="L249" i="11"/>
  <c r="K249" i="11"/>
  <c r="J249" i="11"/>
  <c r="I249" i="11"/>
  <c r="H249" i="11"/>
  <c r="G249" i="11"/>
  <c r="F249" i="11"/>
  <c r="E249" i="11"/>
  <c r="D249" i="11"/>
  <c r="C249" i="11"/>
  <c r="AA248" i="11"/>
  <c r="Z248" i="11"/>
  <c r="Y248" i="11"/>
  <c r="W248" i="11"/>
  <c r="V248" i="11"/>
  <c r="U248" i="11"/>
  <c r="T248" i="11"/>
  <c r="S248" i="11"/>
  <c r="R248" i="11"/>
  <c r="P248" i="11"/>
  <c r="O248" i="11"/>
  <c r="N248" i="11"/>
  <c r="L248" i="11"/>
  <c r="K248" i="11"/>
  <c r="J248" i="11"/>
  <c r="I248" i="11"/>
  <c r="H248" i="11"/>
  <c r="G248" i="11"/>
  <c r="F248" i="11"/>
  <c r="E248" i="11"/>
  <c r="D248" i="11"/>
  <c r="C248" i="11"/>
  <c r="AA247" i="11"/>
  <c r="Z247" i="11"/>
  <c r="Y247" i="11"/>
  <c r="W247" i="11"/>
  <c r="V247" i="11"/>
  <c r="U247" i="11"/>
  <c r="T247" i="11"/>
  <c r="S247" i="11"/>
  <c r="R247" i="11"/>
  <c r="P247" i="11"/>
  <c r="O247" i="11"/>
  <c r="N247" i="11"/>
  <c r="L247" i="11"/>
  <c r="K247" i="11"/>
  <c r="J247" i="11"/>
  <c r="I247" i="11"/>
  <c r="H247" i="11"/>
  <c r="G247" i="11"/>
  <c r="F247" i="11"/>
  <c r="E247" i="11"/>
  <c r="D247" i="11"/>
  <c r="C247" i="11"/>
  <c r="AA246" i="11"/>
  <c r="Z246" i="11"/>
  <c r="Y246" i="11"/>
  <c r="W246" i="11"/>
  <c r="V246" i="11"/>
  <c r="U246" i="11"/>
  <c r="T246" i="11"/>
  <c r="S246" i="11"/>
  <c r="R246" i="11"/>
  <c r="P246" i="11"/>
  <c r="O246" i="11"/>
  <c r="N246" i="11"/>
  <c r="L246" i="11"/>
  <c r="K246" i="11"/>
  <c r="J246" i="11"/>
  <c r="I246" i="11"/>
  <c r="H246" i="11"/>
  <c r="G246" i="11"/>
  <c r="F246" i="11"/>
  <c r="E246" i="11"/>
  <c r="D246" i="11"/>
  <c r="C246" i="11"/>
  <c r="AA245" i="11"/>
  <c r="Z245" i="11"/>
  <c r="Y245" i="11"/>
  <c r="W245" i="11"/>
  <c r="V245" i="11"/>
  <c r="U245" i="11"/>
  <c r="T245" i="11"/>
  <c r="S245" i="11"/>
  <c r="R245" i="11"/>
  <c r="P245" i="11"/>
  <c r="O245" i="11"/>
  <c r="N245" i="11"/>
  <c r="L245" i="11"/>
  <c r="K245" i="11"/>
  <c r="J245" i="11"/>
  <c r="I245" i="11"/>
  <c r="H245" i="11"/>
  <c r="G245" i="11"/>
  <c r="F245" i="11"/>
  <c r="E245" i="11"/>
  <c r="D245" i="11"/>
  <c r="C245" i="11"/>
  <c r="AA244" i="11"/>
  <c r="Z244" i="11"/>
  <c r="Y244" i="11"/>
  <c r="W244" i="11"/>
  <c r="V244" i="11"/>
  <c r="U244" i="11"/>
  <c r="T244" i="11"/>
  <c r="S244" i="11"/>
  <c r="R244" i="11"/>
  <c r="P244" i="11"/>
  <c r="O244" i="11"/>
  <c r="N244" i="11"/>
  <c r="L244" i="11"/>
  <c r="K244" i="11"/>
  <c r="J244" i="11"/>
  <c r="I244" i="11"/>
  <c r="H244" i="11"/>
  <c r="G244" i="11"/>
  <c r="F244" i="11"/>
  <c r="E244" i="11"/>
  <c r="D244" i="11"/>
  <c r="C244" i="11"/>
  <c r="AA243" i="11"/>
  <c r="Z243" i="11"/>
  <c r="Y243" i="11"/>
  <c r="W243" i="11"/>
  <c r="V243" i="11"/>
  <c r="U243" i="11"/>
  <c r="T243" i="11"/>
  <c r="S243" i="11"/>
  <c r="R243" i="11"/>
  <c r="P243" i="11"/>
  <c r="O243" i="11"/>
  <c r="N243" i="11"/>
  <c r="L243" i="11"/>
  <c r="K243" i="11"/>
  <c r="J243" i="11"/>
  <c r="I243" i="11"/>
  <c r="H243" i="11"/>
  <c r="G243" i="11"/>
  <c r="F243" i="11"/>
  <c r="E243" i="11"/>
  <c r="D243" i="11"/>
  <c r="C243" i="11"/>
  <c r="AA242" i="11"/>
  <c r="Z242" i="11"/>
  <c r="Y242" i="11"/>
  <c r="W242" i="11"/>
  <c r="V242" i="11"/>
  <c r="U242" i="11"/>
  <c r="T242" i="11"/>
  <c r="S242" i="11"/>
  <c r="R242" i="11"/>
  <c r="P242" i="11"/>
  <c r="O242" i="11"/>
  <c r="N242" i="11"/>
  <c r="L242" i="11"/>
  <c r="K242" i="11"/>
  <c r="J242" i="11"/>
  <c r="I242" i="11"/>
  <c r="H242" i="11"/>
  <c r="G242" i="11"/>
  <c r="F242" i="11"/>
  <c r="E242" i="11"/>
  <c r="D242" i="11"/>
  <c r="C242" i="11"/>
  <c r="AA241" i="11"/>
  <c r="Z241" i="11"/>
  <c r="Y241" i="11"/>
  <c r="W241" i="11"/>
  <c r="V241" i="11"/>
  <c r="U241" i="11"/>
  <c r="T241" i="11"/>
  <c r="S241" i="11"/>
  <c r="R241" i="11"/>
  <c r="P241" i="11"/>
  <c r="O241" i="11"/>
  <c r="N241" i="11"/>
  <c r="L241" i="11"/>
  <c r="K241" i="11"/>
  <c r="J241" i="11"/>
  <c r="I241" i="11"/>
  <c r="H241" i="11"/>
  <c r="G241" i="11"/>
  <c r="F241" i="11"/>
  <c r="E241" i="11"/>
  <c r="D241" i="11"/>
  <c r="C241" i="11"/>
  <c r="AA240" i="11"/>
  <c r="Z240" i="11"/>
  <c r="Y240" i="11"/>
  <c r="W240" i="11"/>
  <c r="V240" i="11"/>
  <c r="U240" i="11"/>
  <c r="T240" i="11"/>
  <c r="S240" i="11"/>
  <c r="R240" i="11"/>
  <c r="P240" i="11"/>
  <c r="O240" i="11"/>
  <c r="N240" i="11"/>
  <c r="L240" i="11"/>
  <c r="K240" i="11"/>
  <c r="J240" i="11"/>
  <c r="I240" i="11"/>
  <c r="H240" i="11"/>
  <c r="G240" i="11"/>
  <c r="F240" i="11"/>
  <c r="E240" i="11"/>
  <c r="D240" i="11"/>
  <c r="C240" i="11"/>
  <c r="AA239" i="11"/>
  <c r="Z239" i="11"/>
  <c r="Y239" i="11"/>
  <c r="W239" i="11"/>
  <c r="V239" i="11"/>
  <c r="U239" i="11"/>
  <c r="T239" i="11"/>
  <c r="S239" i="11"/>
  <c r="R239" i="11"/>
  <c r="P239" i="11"/>
  <c r="O239" i="11"/>
  <c r="N239" i="11"/>
  <c r="L239" i="11"/>
  <c r="K239" i="11"/>
  <c r="J239" i="11"/>
  <c r="I239" i="11"/>
  <c r="H239" i="11"/>
  <c r="G239" i="11"/>
  <c r="F239" i="11"/>
  <c r="E239" i="11"/>
  <c r="D239" i="11"/>
  <c r="C239" i="11"/>
  <c r="AA238" i="11"/>
  <c r="Z238" i="11"/>
  <c r="Y238" i="11"/>
  <c r="W238" i="11"/>
  <c r="V238" i="11"/>
  <c r="U238" i="11"/>
  <c r="T238" i="11"/>
  <c r="S238" i="11"/>
  <c r="R238" i="11"/>
  <c r="P238" i="11"/>
  <c r="O238" i="11"/>
  <c r="N238" i="11"/>
  <c r="L238" i="11"/>
  <c r="K238" i="11"/>
  <c r="J238" i="11"/>
  <c r="I238" i="11"/>
  <c r="H238" i="11"/>
  <c r="G238" i="11"/>
  <c r="F238" i="11"/>
  <c r="E238" i="11"/>
  <c r="D238" i="11"/>
  <c r="C238" i="11"/>
  <c r="AA237" i="11"/>
  <c r="Z237" i="11"/>
  <c r="Y237" i="11"/>
  <c r="W237" i="11"/>
  <c r="V237" i="11"/>
  <c r="U237" i="11"/>
  <c r="T237" i="11"/>
  <c r="S237" i="11"/>
  <c r="R237" i="11"/>
  <c r="P237" i="11"/>
  <c r="O237" i="11"/>
  <c r="N237" i="11"/>
  <c r="L237" i="11"/>
  <c r="K237" i="11"/>
  <c r="J237" i="11"/>
  <c r="I237" i="11"/>
  <c r="H237" i="11"/>
  <c r="G237" i="11"/>
  <c r="F237" i="11"/>
  <c r="E237" i="11"/>
  <c r="D237" i="11"/>
  <c r="C237" i="11"/>
  <c r="AA236" i="11"/>
  <c r="Z236" i="11"/>
  <c r="Y236" i="11"/>
  <c r="W236" i="11"/>
  <c r="V236" i="11"/>
  <c r="U236" i="11"/>
  <c r="T236" i="11"/>
  <c r="S236" i="11"/>
  <c r="R236" i="11"/>
  <c r="P236" i="11"/>
  <c r="O236" i="11"/>
  <c r="N236" i="11"/>
  <c r="L236" i="11"/>
  <c r="K236" i="11"/>
  <c r="J236" i="11"/>
  <c r="I236" i="11"/>
  <c r="H236" i="11"/>
  <c r="G236" i="11"/>
  <c r="F236" i="11"/>
  <c r="E236" i="11"/>
  <c r="D236" i="11"/>
  <c r="C236" i="11"/>
  <c r="AA235" i="11"/>
  <c r="Z235" i="11"/>
  <c r="Y235" i="11"/>
  <c r="W235" i="11"/>
  <c r="V235" i="11"/>
  <c r="U235" i="11"/>
  <c r="T235" i="11"/>
  <c r="S235" i="11"/>
  <c r="R235" i="11"/>
  <c r="P235" i="11"/>
  <c r="O235" i="11"/>
  <c r="N235" i="11"/>
  <c r="L235" i="11"/>
  <c r="K235" i="11"/>
  <c r="J235" i="11"/>
  <c r="I235" i="11"/>
  <c r="H235" i="11"/>
  <c r="G235" i="11"/>
  <c r="F235" i="11"/>
  <c r="E235" i="11"/>
  <c r="D235" i="11"/>
  <c r="C235" i="11"/>
  <c r="AA234" i="11"/>
  <c r="Z234" i="11"/>
  <c r="Y234" i="11"/>
  <c r="W234" i="11"/>
  <c r="V234" i="11"/>
  <c r="U234" i="11"/>
  <c r="T234" i="11"/>
  <c r="S234" i="11"/>
  <c r="R234" i="11"/>
  <c r="P234" i="11"/>
  <c r="O234" i="11"/>
  <c r="N234" i="11"/>
  <c r="L234" i="11"/>
  <c r="K234" i="11"/>
  <c r="J234" i="11"/>
  <c r="I234" i="11"/>
  <c r="H234" i="11"/>
  <c r="G234" i="11"/>
  <c r="F234" i="11"/>
  <c r="E234" i="11"/>
  <c r="D234" i="11"/>
  <c r="C234" i="11"/>
  <c r="AA233" i="11"/>
  <c r="Z233" i="11"/>
  <c r="Y233" i="11"/>
  <c r="W233" i="11"/>
  <c r="V233" i="11"/>
  <c r="U233" i="11"/>
  <c r="T233" i="11"/>
  <c r="S233" i="11"/>
  <c r="R233" i="11"/>
  <c r="P233" i="11"/>
  <c r="O233" i="11"/>
  <c r="N233" i="11"/>
  <c r="L233" i="11"/>
  <c r="K233" i="11"/>
  <c r="J233" i="11"/>
  <c r="I233" i="11"/>
  <c r="H233" i="11"/>
  <c r="G233" i="11"/>
  <c r="F233" i="11"/>
  <c r="E233" i="11"/>
  <c r="D233" i="11"/>
  <c r="C233" i="11"/>
  <c r="AA232" i="11"/>
  <c r="Z232" i="11"/>
  <c r="Y232" i="11"/>
  <c r="W232" i="11"/>
  <c r="V232" i="11"/>
  <c r="U232" i="11"/>
  <c r="T232" i="11"/>
  <c r="S232" i="11"/>
  <c r="R232" i="11"/>
  <c r="P232" i="11"/>
  <c r="O232" i="11"/>
  <c r="N232" i="11"/>
  <c r="L232" i="11"/>
  <c r="K232" i="11"/>
  <c r="J232" i="11"/>
  <c r="I232" i="11"/>
  <c r="H232" i="11"/>
  <c r="G232" i="11"/>
  <c r="F232" i="11"/>
  <c r="E232" i="11"/>
  <c r="D232" i="11"/>
  <c r="C232" i="11"/>
  <c r="AA231" i="11"/>
  <c r="Z231" i="11"/>
  <c r="Y231" i="11"/>
  <c r="W231" i="11"/>
  <c r="V231" i="11"/>
  <c r="U231" i="11"/>
  <c r="T231" i="11"/>
  <c r="S231" i="11"/>
  <c r="R231" i="11"/>
  <c r="P231" i="11"/>
  <c r="O231" i="11"/>
  <c r="N231" i="11"/>
  <c r="L231" i="11"/>
  <c r="K231" i="11"/>
  <c r="J231" i="11"/>
  <c r="I231" i="11"/>
  <c r="H231" i="11"/>
  <c r="G231" i="11"/>
  <c r="F231" i="11"/>
  <c r="E231" i="11"/>
  <c r="D231" i="11"/>
  <c r="C231" i="11"/>
  <c r="AA230" i="11"/>
  <c r="Z230" i="11"/>
  <c r="Y230" i="11"/>
  <c r="W230" i="11"/>
  <c r="V230" i="11"/>
  <c r="U230" i="11"/>
  <c r="T230" i="11"/>
  <c r="S230" i="11"/>
  <c r="R230" i="11"/>
  <c r="P230" i="11"/>
  <c r="O230" i="11"/>
  <c r="N230" i="11"/>
  <c r="L230" i="11"/>
  <c r="K230" i="11"/>
  <c r="J230" i="11"/>
  <c r="I230" i="11"/>
  <c r="H230" i="11"/>
  <c r="G230" i="11"/>
  <c r="F230" i="11"/>
  <c r="E230" i="11"/>
  <c r="D230" i="11"/>
  <c r="C230" i="11"/>
  <c r="AA229" i="11"/>
  <c r="Z229" i="11"/>
  <c r="Y229" i="11"/>
  <c r="W229" i="11"/>
  <c r="V229" i="11"/>
  <c r="U229" i="11"/>
  <c r="T229" i="11"/>
  <c r="S229" i="11"/>
  <c r="R229" i="11"/>
  <c r="P229" i="11"/>
  <c r="O229" i="11"/>
  <c r="N229" i="11"/>
  <c r="L229" i="11"/>
  <c r="K229" i="11"/>
  <c r="J229" i="11"/>
  <c r="I229" i="11"/>
  <c r="H229" i="11"/>
  <c r="G229" i="11"/>
  <c r="F229" i="11"/>
  <c r="E229" i="11"/>
  <c r="D229" i="11"/>
  <c r="C229" i="11"/>
  <c r="AA228" i="11"/>
  <c r="Z228" i="11"/>
  <c r="Y228" i="11"/>
  <c r="W228" i="11"/>
  <c r="V228" i="11"/>
  <c r="U228" i="11"/>
  <c r="T228" i="11"/>
  <c r="S228" i="11"/>
  <c r="R228" i="11"/>
  <c r="P228" i="11"/>
  <c r="O228" i="11"/>
  <c r="N228" i="11"/>
  <c r="L228" i="11"/>
  <c r="K228" i="11"/>
  <c r="J228" i="11"/>
  <c r="I228" i="11"/>
  <c r="H228" i="11"/>
  <c r="G228" i="11"/>
  <c r="F228" i="11"/>
  <c r="E228" i="11"/>
  <c r="D228" i="11"/>
  <c r="C228" i="11"/>
  <c r="AA227" i="11"/>
  <c r="Z227" i="11"/>
  <c r="Y227" i="11"/>
  <c r="W227" i="11"/>
  <c r="V227" i="11"/>
  <c r="U227" i="11"/>
  <c r="T227" i="11"/>
  <c r="S227" i="11"/>
  <c r="R227" i="11"/>
  <c r="P227" i="11"/>
  <c r="O227" i="11"/>
  <c r="N227" i="11"/>
  <c r="L227" i="11"/>
  <c r="K227" i="11"/>
  <c r="J227" i="11"/>
  <c r="I227" i="11"/>
  <c r="H227" i="11"/>
  <c r="G227" i="11"/>
  <c r="F227" i="11"/>
  <c r="E227" i="11"/>
  <c r="D227" i="11"/>
  <c r="C227" i="11"/>
  <c r="AA226" i="11"/>
  <c r="Z226" i="11"/>
  <c r="Y226" i="11"/>
  <c r="W226" i="11"/>
  <c r="V226" i="11"/>
  <c r="U226" i="11"/>
  <c r="T226" i="11"/>
  <c r="S226" i="11"/>
  <c r="R226" i="11"/>
  <c r="P226" i="11"/>
  <c r="O226" i="11"/>
  <c r="N226" i="11"/>
  <c r="L226" i="11"/>
  <c r="K226" i="11"/>
  <c r="J226" i="11"/>
  <c r="I226" i="11"/>
  <c r="H226" i="11"/>
  <c r="G226" i="11"/>
  <c r="F226" i="11"/>
  <c r="E226" i="11"/>
  <c r="D226" i="11"/>
  <c r="C226" i="11"/>
  <c r="AA225" i="11"/>
  <c r="Z225" i="11"/>
  <c r="Y225" i="11"/>
  <c r="W225" i="11"/>
  <c r="V225" i="11"/>
  <c r="U225" i="11"/>
  <c r="T225" i="11"/>
  <c r="S225" i="11"/>
  <c r="R225" i="11"/>
  <c r="P225" i="11"/>
  <c r="O225" i="11"/>
  <c r="N225" i="11"/>
  <c r="L225" i="11"/>
  <c r="K225" i="11"/>
  <c r="J225" i="11"/>
  <c r="I225" i="11"/>
  <c r="H225" i="11"/>
  <c r="G225" i="11"/>
  <c r="F225" i="11"/>
  <c r="E225" i="11"/>
  <c r="D225" i="11"/>
  <c r="C225" i="11"/>
  <c r="AA224" i="11"/>
  <c r="Z224" i="11"/>
  <c r="Y224" i="11"/>
  <c r="W224" i="11"/>
  <c r="V224" i="11"/>
  <c r="U224" i="11"/>
  <c r="T224" i="11"/>
  <c r="S224" i="11"/>
  <c r="R224" i="11"/>
  <c r="P224" i="11"/>
  <c r="O224" i="11"/>
  <c r="N224" i="11"/>
  <c r="L224" i="11"/>
  <c r="K224" i="11"/>
  <c r="J224" i="11"/>
  <c r="I224" i="11"/>
  <c r="H224" i="11"/>
  <c r="G224" i="11"/>
  <c r="F224" i="11"/>
  <c r="E224" i="11"/>
  <c r="D224" i="11"/>
  <c r="C224" i="11"/>
  <c r="AA223" i="11"/>
  <c r="Z223" i="11"/>
  <c r="Y223" i="11"/>
  <c r="W223" i="11"/>
  <c r="V223" i="11"/>
  <c r="U223" i="11"/>
  <c r="T223" i="11"/>
  <c r="S223" i="11"/>
  <c r="R223" i="11"/>
  <c r="P223" i="11"/>
  <c r="O223" i="11"/>
  <c r="N223" i="11"/>
  <c r="L223" i="11"/>
  <c r="K223" i="11"/>
  <c r="J223" i="11"/>
  <c r="I223" i="11"/>
  <c r="H223" i="11"/>
  <c r="G223" i="11"/>
  <c r="F223" i="11"/>
  <c r="E223" i="11"/>
  <c r="D223" i="11"/>
  <c r="C223" i="11"/>
  <c r="AA222" i="11"/>
  <c r="Z222" i="11"/>
  <c r="Y222" i="11"/>
  <c r="W222" i="11"/>
  <c r="V222" i="11"/>
  <c r="U222" i="11"/>
  <c r="T222" i="11"/>
  <c r="S222" i="11"/>
  <c r="R222" i="11"/>
  <c r="P222" i="11"/>
  <c r="O222" i="11"/>
  <c r="N222" i="11"/>
  <c r="L222" i="11"/>
  <c r="K222" i="11"/>
  <c r="J222" i="11"/>
  <c r="I222" i="11"/>
  <c r="H222" i="11"/>
  <c r="G222" i="11"/>
  <c r="F222" i="11"/>
  <c r="E222" i="11"/>
  <c r="D222" i="11"/>
  <c r="C222" i="11"/>
  <c r="AA221" i="11"/>
  <c r="Z221" i="11"/>
  <c r="Y221" i="11"/>
  <c r="W221" i="11"/>
  <c r="V221" i="11"/>
  <c r="U221" i="11"/>
  <c r="T221" i="11"/>
  <c r="S221" i="11"/>
  <c r="R221" i="11"/>
  <c r="P221" i="11"/>
  <c r="O221" i="11"/>
  <c r="N221" i="11"/>
  <c r="L221" i="11"/>
  <c r="K221" i="11"/>
  <c r="J221" i="11"/>
  <c r="I221" i="11"/>
  <c r="H221" i="11"/>
  <c r="G221" i="11"/>
  <c r="F221" i="11"/>
  <c r="E221" i="11"/>
  <c r="D221" i="11"/>
  <c r="C221" i="11"/>
  <c r="AA220" i="11"/>
  <c r="Z220" i="11"/>
  <c r="Y220" i="11"/>
  <c r="W220" i="11"/>
  <c r="V220" i="11"/>
  <c r="U220" i="11"/>
  <c r="T220" i="11"/>
  <c r="S220" i="11"/>
  <c r="R220" i="11"/>
  <c r="P220" i="11"/>
  <c r="O220" i="11"/>
  <c r="N220" i="11"/>
  <c r="L220" i="11"/>
  <c r="K220" i="11"/>
  <c r="J220" i="11"/>
  <c r="I220" i="11"/>
  <c r="H220" i="11"/>
  <c r="G220" i="11"/>
  <c r="F220" i="11"/>
  <c r="E220" i="11"/>
  <c r="D220" i="11"/>
  <c r="C220" i="11"/>
  <c r="AA219" i="11"/>
  <c r="Z219" i="11"/>
  <c r="Y219" i="11"/>
  <c r="W219" i="11"/>
  <c r="V219" i="11"/>
  <c r="U219" i="11"/>
  <c r="T219" i="11"/>
  <c r="S219" i="11"/>
  <c r="R219" i="11"/>
  <c r="P219" i="11"/>
  <c r="O219" i="11"/>
  <c r="N219" i="11"/>
  <c r="L219" i="11"/>
  <c r="K219" i="11"/>
  <c r="J219" i="11"/>
  <c r="I219" i="11"/>
  <c r="H219" i="11"/>
  <c r="G219" i="11"/>
  <c r="F219" i="11"/>
  <c r="E219" i="11"/>
  <c r="D219" i="11"/>
  <c r="C219" i="11"/>
  <c r="AA218" i="11"/>
  <c r="Z218" i="11"/>
  <c r="Y218" i="11"/>
  <c r="W218" i="11"/>
  <c r="V218" i="11"/>
  <c r="U218" i="11"/>
  <c r="T218" i="11"/>
  <c r="S218" i="11"/>
  <c r="R218" i="11"/>
  <c r="P218" i="11"/>
  <c r="O218" i="11"/>
  <c r="N218" i="11"/>
  <c r="L218" i="11"/>
  <c r="K218" i="11"/>
  <c r="J218" i="11"/>
  <c r="I218" i="11"/>
  <c r="H218" i="11"/>
  <c r="G218" i="11"/>
  <c r="F218" i="11"/>
  <c r="E218" i="11"/>
  <c r="D218" i="11"/>
  <c r="C218" i="11"/>
  <c r="AA217" i="11"/>
  <c r="Z217" i="11"/>
  <c r="Y217" i="11"/>
  <c r="W217" i="11"/>
  <c r="V217" i="11"/>
  <c r="U217" i="11"/>
  <c r="T217" i="11"/>
  <c r="S217" i="11"/>
  <c r="R217" i="11"/>
  <c r="P217" i="11"/>
  <c r="O217" i="11"/>
  <c r="N217" i="11"/>
  <c r="L217" i="11"/>
  <c r="K217" i="11"/>
  <c r="J217" i="11"/>
  <c r="I217" i="11"/>
  <c r="H217" i="11"/>
  <c r="G217" i="11"/>
  <c r="F217" i="11"/>
  <c r="E217" i="11"/>
  <c r="D217" i="11"/>
  <c r="C217" i="11"/>
  <c r="AA216" i="11"/>
  <c r="Z216" i="11"/>
  <c r="Y216" i="11"/>
  <c r="W216" i="11"/>
  <c r="V216" i="11"/>
  <c r="U216" i="11"/>
  <c r="T216" i="11"/>
  <c r="S216" i="11"/>
  <c r="R216" i="11"/>
  <c r="P216" i="11"/>
  <c r="O216" i="11"/>
  <c r="N216" i="11"/>
  <c r="L216" i="11"/>
  <c r="K216" i="11"/>
  <c r="J216" i="11"/>
  <c r="I216" i="11"/>
  <c r="H216" i="11"/>
  <c r="G216" i="11"/>
  <c r="F216" i="11"/>
  <c r="E216" i="11"/>
  <c r="D216" i="11"/>
  <c r="C216" i="11"/>
  <c r="AA215" i="11"/>
  <c r="Z215" i="11"/>
  <c r="Y215" i="11"/>
  <c r="W215" i="11"/>
  <c r="V215" i="11"/>
  <c r="U215" i="11"/>
  <c r="T215" i="11"/>
  <c r="S215" i="11"/>
  <c r="R215" i="11"/>
  <c r="P215" i="11"/>
  <c r="O215" i="11"/>
  <c r="N215" i="11"/>
  <c r="L215" i="11"/>
  <c r="K215" i="11"/>
  <c r="J215" i="11"/>
  <c r="I215" i="11"/>
  <c r="H215" i="11"/>
  <c r="G215" i="11"/>
  <c r="F215" i="11"/>
  <c r="E215" i="11"/>
  <c r="D215" i="11"/>
  <c r="C215" i="11"/>
  <c r="AA214" i="11"/>
  <c r="Z214" i="11"/>
  <c r="Y214" i="11"/>
  <c r="W214" i="11"/>
  <c r="V214" i="11"/>
  <c r="U214" i="11"/>
  <c r="T214" i="11"/>
  <c r="S214" i="11"/>
  <c r="R214" i="11"/>
  <c r="P214" i="11"/>
  <c r="O214" i="11"/>
  <c r="N214" i="11"/>
  <c r="L214" i="11"/>
  <c r="K214" i="11"/>
  <c r="J214" i="11"/>
  <c r="I214" i="11"/>
  <c r="H214" i="11"/>
  <c r="G214" i="11"/>
  <c r="F214" i="11"/>
  <c r="E214" i="11"/>
  <c r="D214" i="11"/>
  <c r="C214" i="11"/>
  <c r="AA213" i="11"/>
  <c r="Z213" i="11"/>
  <c r="Y213" i="11"/>
  <c r="W213" i="11"/>
  <c r="V213" i="11"/>
  <c r="U213" i="11"/>
  <c r="T213" i="11"/>
  <c r="S213" i="11"/>
  <c r="R213" i="11"/>
  <c r="P213" i="11"/>
  <c r="O213" i="11"/>
  <c r="N213" i="11"/>
  <c r="L213" i="11"/>
  <c r="K213" i="11"/>
  <c r="J213" i="11"/>
  <c r="I213" i="11"/>
  <c r="H213" i="11"/>
  <c r="G213" i="11"/>
  <c r="F213" i="11"/>
  <c r="E213" i="11"/>
  <c r="D213" i="11"/>
  <c r="C213" i="11"/>
  <c r="AA212" i="11"/>
  <c r="Z212" i="11"/>
  <c r="Y212" i="11"/>
  <c r="W212" i="11"/>
  <c r="V212" i="11"/>
  <c r="U212" i="11"/>
  <c r="T212" i="11"/>
  <c r="S212" i="11"/>
  <c r="R212" i="11"/>
  <c r="P212" i="11"/>
  <c r="O212" i="11"/>
  <c r="N212" i="11"/>
  <c r="L212" i="11"/>
  <c r="K212" i="11"/>
  <c r="J212" i="11"/>
  <c r="I212" i="11"/>
  <c r="H212" i="11"/>
  <c r="G212" i="11"/>
  <c r="F212" i="11"/>
  <c r="E212" i="11"/>
  <c r="D212" i="11"/>
  <c r="C212" i="11"/>
  <c r="AA211" i="11"/>
  <c r="Z211" i="11"/>
  <c r="Y211" i="11"/>
  <c r="W211" i="11"/>
  <c r="V211" i="11"/>
  <c r="U211" i="11"/>
  <c r="T211" i="11"/>
  <c r="S211" i="11"/>
  <c r="R211" i="11"/>
  <c r="P211" i="11"/>
  <c r="O211" i="11"/>
  <c r="N211" i="11"/>
  <c r="L211" i="11"/>
  <c r="K211" i="11"/>
  <c r="J211" i="11"/>
  <c r="I211" i="11"/>
  <c r="H211" i="11"/>
  <c r="G211" i="11"/>
  <c r="F211" i="11"/>
  <c r="E211" i="11"/>
  <c r="D211" i="11"/>
  <c r="C211" i="11"/>
  <c r="AA210" i="11"/>
  <c r="Z210" i="11"/>
  <c r="Y210" i="11"/>
  <c r="W210" i="11"/>
  <c r="V210" i="11"/>
  <c r="U210" i="11"/>
  <c r="T210" i="11"/>
  <c r="S210" i="11"/>
  <c r="R210" i="11"/>
  <c r="P210" i="11"/>
  <c r="O210" i="11"/>
  <c r="N210" i="11"/>
  <c r="L210" i="11"/>
  <c r="K210" i="11"/>
  <c r="J210" i="11"/>
  <c r="I210" i="11"/>
  <c r="H210" i="11"/>
  <c r="G210" i="11"/>
  <c r="F210" i="11"/>
  <c r="E210" i="11"/>
  <c r="D210" i="11"/>
  <c r="C210" i="11"/>
  <c r="AA209" i="11"/>
  <c r="Z209" i="11"/>
  <c r="Y209" i="11"/>
  <c r="W209" i="11"/>
  <c r="V209" i="11"/>
  <c r="U209" i="11"/>
  <c r="T209" i="11"/>
  <c r="S209" i="11"/>
  <c r="R209" i="11"/>
  <c r="P209" i="11"/>
  <c r="O209" i="11"/>
  <c r="N209" i="11"/>
  <c r="L209" i="11"/>
  <c r="K209" i="11"/>
  <c r="J209" i="11"/>
  <c r="I209" i="11"/>
  <c r="H209" i="11"/>
  <c r="G209" i="11"/>
  <c r="F209" i="11"/>
  <c r="E209" i="11"/>
  <c r="D209" i="11"/>
  <c r="C209" i="11"/>
  <c r="AA208" i="11"/>
  <c r="Z208" i="11"/>
  <c r="Y208" i="11"/>
  <c r="W208" i="11"/>
  <c r="V208" i="11"/>
  <c r="U208" i="11"/>
  <c r="T208" i="11"/>
  <c r="S208" i="11"/>
  <c r="R208" i="11"/>
  <c r="P208" i="11"/>
  <c r="O208" i="11"/>
  <c r="N208" i="11"/>
  <c r="L208" i="11"/>
  <c r="K208" i="11"/>
  <c r="J208" i="11"/>
  <c r="I208" i="11"/>
  <c r="H208" i="11"/>
  <c r="G208" i="11"/>
  <c r="F208" i="11"/>
  <c r="E208" i="11"/>
  <c r="D208" i="11"/>
  <c r="C208" i="11"/>
  <c r="AA207" i="11"/>
  <c r="Z207" i="11"/>
  <c r="Y207" i="11"/>
  <c r="W207" i="11"/>
  <c r="V207" i="11"/>
  <c r="U207" i="11"/>
  <c r="T207" i="11"/>
  <c r="S207" i="11"/>
  <c r="R207" i="11"/>
  <c r="P207" i="11"/>
  <c r="O207" i="11"/>
  <c r="N207" i="11"/>
  <c r="L207" i="11"/>
  <c r="K207" i="11"/>
  <c r="J207" i="11"/>
  <c r="I207" i="11"/>
  <c r="H207" i="11"/>
  <c r="G207" i="11"/>
  <c r="F207" i="11"/>
  <c r="E207" i="11"/>
  <c r="D207" i="11"/>
  <c r="C207" i="11"/>
  <c r="AA206" i="11"/>
  <c r="Z206" i="11"/>
  <c r="Y206" i="11"/>
  <c r="W206" i="11"/>
  <c r="V206" i="11"/>
  <c r="U206" i="11"/>
  <c r="T206" i="11"/>
  <c r="S206" i="11"/>
  <c r="R206" i="11"/>
  <c r="P206" i="11"/>
  <c r="O206" i="11"/>
  <c r="N206" i="11"/>
  <c r="L206" i="11"/>
  <c r="K206" i="11"/>
  <c r="J206" i="11"/>
  <c r="I206" i="11"/>
  <c r="H206" i="11"/>
  <c r="G206" i="11"/>
  <c r="F206" i="11"/>
  <c r="E206" i="11"/>
  <c r="D206" i="11"/>
  <c r="C206" i="11"/>
  <c r="AA205" i="11"/>
  <c r="Z205" i="11"/>
  <c r="Y205" i="11"/>
  <c r="W205" i="11"/>
  <c r="V205" i="11"/>
  <c r="U205" i="11"/>
  <c r="T205" i="11"/>
  <c r="S205" i="11"/>
  <c r="R205" i="11"/>
  <c r="P205" i="11"/>
  <c r="O205" i="11"/>
  <c r="N205" i="11"/>
  <c r="L205" i="11"/>
  <c r="K205" i="11"/>
  <c r="J205" i="11"/>
  <c r="I205" i="11"/>
  <c r="H205" i="11"/>
  <c r="G205" i="11"/>
  <c r="F205" i="11"/>
  <c r="E205" i="11"/>
  <c r="D205" i="11"/>
  <c r="C205" i="11"/>
  <c r="AA204" i="11"/>
  <c r="Z204" i="11"/>
  <c r="Y204" i="11"/>
  <c r="W204" i="11"/>
  <c r="V204" i="11"/>
  <c r="U204" i="11"/>
  <c r="T204" i="11"/>
  <c r="S204" i="11"/>
  <c r="R204" i="11"/>
  <c r="P204" i="11"/>
  <c r="O204" i="11"/>
  <c r="N204" i="11"/>
  <c r="L204" i="11"/>
  <c r="K204" i="11"/>
  <c r="J204" i="11"/>
  <c r="I204" i="11"/>
  <c r="H204" i="11"/>
  <c r="G204" i="11"/>
  <c r="F204" i="11"/>
  <c r="E204" i="11"/>
  <c r="D204" i="11"/>
  <c r="C204" i="11"/>
  <c r="AA203" i="11"/>
  <c r="Z203" i="11"/>
  <c r="Y203" i="11"/>
  <c r="W203" i="11"/>
  <c r="V203" i="11"/>
  <c r="U203" i="11"/>
  <c r="T203" i="11"/>
  <c r="S203" i="11"/>
  <c r="R203" i="11"/>
  <c r="P203" i="11"/>
  <c r="O203" i="11"/>
  <c r="N203" i="11"/>
  <c r="L203" i="11"/>
  <c r="K203" i="11"/>
  <c r="J203" i="11"/>
  <c r="I203" i="11"/>
  <c r="H203" i="11"/>
  <c r="G203" i="11"/>
  <c r="F203" i="11"/>
  <c r="E203" i="11"/>
  <c r="D203" i="11"/>
  <c r="C203" i="11"/>
  <c r="AA202" i="11"/>
  <c r="Z202" i="11"/>
  <c r="Y202" i="11"/>
  <c r="W202" i="11"/>
  <c r="V202" i="11"/>
  <c r="U202" i="11"/>
  <c r="T202" i="11"/>
  <c r="S202" i="11"/>
  <c r="R202" i="11"/>
  <c r="P202" i="11"/>
  <c r="O202" i="11"/>
  <c r="N202" i="11"/>
  <c r="L202" i="11"/>
  <c r="K202" i="11"/>
  <c r="J202" i="11"/>
  <c r="I202" i="11"/>
  <c r="H202" i="11"/>
  <c r="G202" i="11"/>
  <c r="F202" i="11"/>
  <c r="E202" i="11"/>
  <c r="D202" i="11"/>
  <c r="C202" i="11"/>
  <c r="AA201" i="11"/>
  <c r="Z201" i="11"/>
  <c r="Y201" i="11"/>
  <c r="W201" i="11"/>
  <c r="V201" i="11"/>
  <c r="U201" i="11"/>
  <c r="T201" i="11"/>
  <c r="S201" i="11"/>
  <c r="R201" i="11"/>
  <c r="P201" i="11"/>
  <c r="O201" i="11"/>
  <c r="N201" i="11"/>
  <c r="L201" i="11"/>
  <c r="K201" i="11"/>
  <c r="J201" i="11"/>
  <c r="I201" i="11"/>
  <c r="H201" i="11"/>
  <c r="G201" i="11"/>
  <c r="F201" i="11"/>
  <c r="E201" i="11"/>
  <c r="D201" i="11"/>
  <c r="C201" i="11"/>
  <c r="AA200" i="11"/>
  <c r="Z200" i="11"/>
  <c r="Y200" i="11"/>
  <c r="W200" i="11"/>
  <c r="V200" i="11"/>
  <c r="U200" i="11"/>
  <c r="T200" i="11"/>
  <c r="S200" i="11"/>
  <c r="R200" i="11"/>
  <c r="P200" i="11"/>
  <c r="O200" i="11"/>
  <c r="N200" i="11"/>
  <c r="L200" i="11"/>
  <c r="K200" i="11"/>
  <c r="J200" i="11"/>
  <c r="I200" i="11"/>
  <c r="H200" i="11"/>
  <c r="G200" i="11"/>
  <c r="F200" i="11"/>
  <c r="E200" i="11"/>
  <c r="D200" i="11"/>
  <c r="C200" i="11"/>
  <c r="AA199" i="11"/>
  <c r="Z199" i="11"/>
  <c r="Y199" i="11"/>
  <c r="W199" i="11"/>
  <c r="V199" i="11"/>
  <c r="U199" i="11"/>
  <c r="T199" i="11"/>
  <c r="S199" i="11"/>
  <c r="R199" i="11"/>
  <c r="P199" i="11"/>
  <c r="O199" i="11"/>
  <c r="N199" i="11"/>
  <c r="L199" i="11"/>
  <c r="K199" i="11"/>
  <c r="J199" i="11"/>
  <c r="I199" i="11"/>
  <c r="H199" i="11"/>
  <c r="G199" i="11"/>
  <c r="F199" i="11"/>
  <c r="E199" i="11"/>
  <c r="D199" i="11"/>
  <c r="C199" i="11"/>
  <c r="AA198" i="11"/>
  <c r="Z198" i="11"/>
  <c r="Y198" i="11"/>
  <c r="W198" i="11"/>
  <c r="V198" i="11"/>
  <c r="U198" i="11"/>
  <c r="T198" i="11"/>
  <c r="S198" i="11"/>
  <c r="R198" i="11"/>
  <c r="P198" i="11"/>
  <c r="O198" i="11"/>
  <c r="N198" i="11"/>
  <c r="L198" i="11"/>
  <c r="K198" i="11"/>
  <c r="J198" i="11"/>
  <c r="I198" i="11"/>
  <c r="H198" i="11"/>
  <c r="G198" i="11"/>
  <c r="F198" i="11"/>
  <c r="E198" i="11"/>
  <c r="D198" i="11"/>
  <c r="C198" i="11"/>
  <c r="AA197" i="11"/>
  <c r="Z197" i="11"/>
  <c r="Y197" i="11"/>
  <c r="W197" i="11"/>
  <c r="V197" i="11"/>
  <c r="U197" i="11"/>
  <c r="T197" i="11"/>
  <c r="S197" i="11"/>
  <c r="R197" i="11"/>
  <c r="P197" i="11"/>
  <c r="O197" i="11"/>
  <c r="N197" i="11"/>
  <c r="L197" i="11"/>
  <c r="K197" i="11"/>
  <c r="J197" i="11"/>
  <c r="I197" i="11"/>
  <c r="H197" i="11"/>
  <c r="G197" i="11"/>
  <c r="F197" i="11"/>
  <c r="E197" i="11"/>
  <c r="D197" i="11"/>
  <c r="C197" i="11"/>
  <c r="AA196" i="11"/>
  <c r="Z196" i="11"/>
  <c r="Y196" i="11"/>
  <c r="W196" i="11"/>
  <c r="V196" i="11"/>
  <c r="U196" i="11"/>
  <c r="T196" i="11"/>
  <c r="S196" i="11"/>
  <c r="R196" i="11"/>
  <c r="P196" i="11"/>
  <c r="O196" i="11"/>
  <c r="N196" i="11"/>
  <c r="L196" i="11"/>
  <c r="K196" i="11"/>
  <c r="J196" i="11"/>
  <c r="I196" i="11"/>
  <c r="H196" i="11"/>
  <c r="G196" i="11"/>
  <c r="F196" i="11"/>
  <c r="E196" i="11"/>
  <c r="D196" i="11"/>
  <c r="C196" i="11"/>
  <c r="AA195" i="11"/>
  <c r="Z195" i="11"/>
  <c r="Y195" i="11"/>
  <c r="W195" i="11"/>
  <c r="V195" i="11"/>
  <c r="U195" i="11"/>
  <c r="T195" i="11"/>
  <c r="S195" i="11"/>
  <c r="R195" i="11"/>
  <c r="P195" i="11"/>
  <c r="O195" i="11"/>
  <c r="N195" i="11"/>
  <c r="L195" i="11"/>
  <c r="K195" i="11"/>
  <c r="J195" i="11"/>
  <c r="I195" i="11"/>
  <c r="H195" i="11"/>
  <c r="G195" i="11"/>
  <c r="F195" i="11"/>
  <c r="E195" i="11"/>
  <c r="D195" i="11"/>
  <c r="C195" i="11"/>
  <c r="AA194" i="11"/>
  <c r="Z194" i="11"/>
  <c r="Y194" i="11"/>
  <c r="W194" i="11"/>
  <c r="V194" i="11"/>
  <c r="U194" i="11"/>
  <c r="T194" i="11"/>
  <c r="S194" i="11"/>
  <c r="R194" i="11"/>
  <c r="P194" i="11"/>
  <c r="O194" i="11"/>
  <c r="N194" i="11"/>
  <c r="L194" i="11"/>
  <c r="K194" i="11"/>
  <c r="J194" i="11"/>
  <c r="I194" i="11"/>
  <c r="H194" i="11"/>
  <c r="G194" i="11"/>
  <c r="F194" i="11"/>
  <c r="E194" i="11"/>
  <c r="D194" i="11"/>
  <c r="C194" i="11"/>
  <c r="AA193" i="11"/>
  <c r="Z193" i="11"/>
  <c r="Y193" i="11"/>
  <c r="W193" i="11"/>
  <c r="V193" i="11"/>
  <c r="U193" i="11"/>
  <c r="T193" i="11"/>
  <c r="S193" i="11"/>
  <c r="R193" i="11"/>
  <c r="P193" i="11"/>
  <c r="O193" i="11"/>
  <c r="N193" i="11"/>
  <c r="L193" i="11"/>
  <c r="K193" i="11"/>
  <c r="J193" i="11"/>
  <c r="I193" i="11"/>
  <c r="H193" i="11"/>
  <c r="G193" i="11"/>
  <c r="F193" i="11"/>
  <c r="E193" i="11"/>
  <c r="D193" i="11"/>
  <c r="C193" i="11"/>
  <c r="AA192" i="11"/>
  <c r="Z192" i="11"/>
  <c r="Y192" i="11"/>
  <c r="W192" i="11"/>
  <c r="V192" i="11"/>
  <c r="U192" i="11"/>
  <c r="T192" i="11"/>
  <c r="S192" i="11"/>
  <c r="R192" i="11"/>
  <c r="P192" i="11"/>
  <c r="O192" i="11"/>
  <c r="N192" i="11"/>
  <c r="L192" i="11"/>
  <c r="K192" i="11"/>
  <c r="J192" i="11"/>
  <c r="I192" i="11"/>
  <c r="H192" i="11"/>
  <c r="G192" i="11"/>
  <c r="F192" i="11"/>
  <c r="E192" i="11"/>
  <c r="D192" i="11"/>
  <c r="C192" i="11"/>
  <c r="AA191" i="11"/>
  <c r="Z191" i="11"/>
  <c r="Y191" i="11"/>
  <c r="W191" i="11"/>
  <c r="V191" i="11"/>
  <c r="U191" i="11"/>
  <c r="T191" i="11"/>
  <c r="S191" i="11"/>
  <c r="R191" i="11"/>
  <c r="P191" i="11"/>
  <c r="O191" i="11"/>
  <c r="N191" i="11"/>
  <c r="L191" i="11"/>
  <c r="K191" i="11"/>
  <c r="J191" i="11"/>
  <c r="I191" i="11"/>
  <c r="H191" i="11"/>
  <c r="G191" i="11"/>
  <c r="F191" i="11"/>
  <c r="E191" i="11"/>
  <c r="D191" i="11"/>
  <c r="C191" i="11"/>
  <c r="AA190" i="11"/>
  <c r="Z190" i="11"/>
  <c r="Y190" i="11"/>
  <c r="W190" i="11"/>
  <c r="V190" i="11"/>
  <c r="U190" i="11"/>
  <c r="T190" i="11"/>
  <c r="S190" i="11"/>
  <c r="R190" i="11"/>
  <c r="P190" i="11"/>
  <c r="O190" i="11"/>
  <c r="N190" i="11"/>
  <c r="L190" i="11"/>
  <c r="K190" i="11"/>
  <c r="J190" i="11"/>
  <c r="I190" i="11"/>
  <c r="H190" i="11"/>
  <c r="G190" i="11"/>
  <c r="F190" i="11"/>
  <c r="E190" i="11"/>
  <c r="D190" i="11"/>
  <c r="C190" i="11"/>
  <c r="AA189" i="11"/>
  <c r="Z189" i="11"/>
  <c r="Y189" i="11"/>
  <c r="W189" i="11"/>
  <c r="V189" i="11"/>
  <c r="U189" i="11"/>
  <c r="T189" i="11"/>
  <c r="S189" i="11"/>
  <c r="R189" i="11"/>
  <c r="P189" i="11"/>
  <c r="O189" i="11"/>
  <c r="N189" i="11"/>
  <c r="L189" i="11"/>
  <c r="K189" i="11"/>
  <c r="J189" i="11"/>
  <c r="I189" i="11"/>
  <c r="H189" i="11"/>
  <c r="G189" i="11"/>
  <c r="F189" i="11"/>
  <c r="E189" i="11"/>
  <c r="D189" i="11"/>
  <c r="C189" i="11"/>
  <c r="AA188" i="11"/>
  <c r="Z188" i="11"/>
  <c r="Y188" i="11"/>
  <c r="W188" i="11"/>
  <c r="V188" i="11"/>
  <c r="U188" i="11"/>
  <c r="T188" i="11"/>
  <c r="S188" i="11"/>
  <c r="R188" i="11"/>
  <c r="P188" i="11"/>
  <c r="O188" i="11"/>
  <c r="N188" i="11"/>
  <c r="L188" i="11"/>
  <c r="K188" i="11"/>
  <c r="J188" i="11"/>
  <c r="I188" i="11"/>
  <c r="H188" i="11"/>
  <c r="G188" i="11"/>
  <c r="F188" i="11"/>
  <c r="E188" i="11"/>
  <c r="D188" i="11"/>
  <c r="C188" i="11"/>
  <c r="AA187" i="11"/>
  <c r="Z187" i="11"/>
  <c r="Y187" i="11"/>
  <c r="W187" i="11"/>
  <c r="V187" i="11"/>
  <c r="U187" i="11"/>
  <c r="T187" i="11"/>
  <c r="S187" i="11"/>
  <c r="R187" i="11"/>
  <c r="P187" i="11"/>
  <c r="O187" i="11"/>
  <c r="N187" i="11"/>
  <c r="L187" i="11"/>
  <c r="K187" i="11"/>
  <c r="J187" i="11"/>
  <c r="I187" i="11"/>
  <c r="H187" i="11"/>
  <c r="G187" i="11"/>
  <c r="F187" i="11"/>
  <c r="E187" i="11"/>
  <c r="D187" i="11"/>
  <c r="C187" i="11"/>
  <c r="AA186" i="11"/>
  <c r="Z186" i="11"/>
  <c r="Y186" i="11"/>
  <c r="W186" i="11"/>
  <c r="V186" i="11"/>
  <c r="U186" i="11"/>
  <c r="T186" i="11"/>
  <c r="S186" i="11"/>
  <c r="R186" i="11"/>
  <c r="P186" i="11"/>
  <c r="O186" i="11"/>
  <c r="N186" i="11"/>
  <c r="L186" i="11"/>
  <c r="K186" i="11"/>
  <c r="J186" i="11"/>
  <c r="I186" i="11"/>
  <c r="H186" i="11"/>
  <c r="G186" i="11"/>
  <c r="F186" i="11"/>
  <c r="E186" i="11"/>
  <c r="D186" i="11"/>
  <c r="C186" i="11"/>
  <c r="AA185" i="11"/>
  <c r="Z185" i="11"/>
  <c r="Y185" i="11"/>
  <c r="W185" i="11"/>
  <c r="V185" i="11"/>
  <c r="U185" i="11"/>
  <c r="T185" i="11"/>
  <c r="S185" i="11"/>
  <c r="R185" i="11"/>
  <c r="P185" i="11"/>
  <c r="O185" i="11"/>
  <c r="N185" i="11"/>
  <c r="L185" i="11"/>
  <c r="K185" i="11"/>
  <c r="J185" i="11"/>
  <c r="I185" i="11"/>
  <c r="H185" i="11"/>
  <c r="G185" i="11"/>
  <c r="F185" i="11"/>
  <c r="E185" i="11"/>
  <c r="D185" i="11"/>
  <c r="C185" i="11"/>
  <c r="AA184" i="11"/>
  <c r="Z184" i="11"/>
  <c r="Y184" i="11"/>
  <c r="W184" i="11"/>
  <c r="V184" i="11"/>
  <c r="U184" i="11"/>
  <c r="T184" i="11"/>
  <c r="S184" i="11"/>
  <c r="R184" i="11"/>
  <c r="P184" i="11"/>
  <c r="O184" i="11"/>
  <c r="N184" i="11"/>
  <c r="L184" i="11"/>
  <c r="K184" i="11"/>
  <c r="J184" i="11"/>
  <c r="I184" i="11"/>
  <c r="H184" i="11"/>
  <c r="G184" i="11"/>
  <c r="F184" i="11"/>
  <c r="E184" i="11"/>
  <c r="D184" i="11"/>
  <c r="C184" i="11"/>
  <c r="AA183" i="11"/>
  <c r="Z183" i="11"/>
  <c r="Y183" i="11"/>
  <c r="W183" i="11"/>
  <c r="V183" i="11"/>
  <c r="U183" i="11"/>
  <c r="T183" i="11"/>
  <c r="S183" i="11"/>
  <c r="R183" i="11"/>
  <c r="P183" i="11"/>
  <c r="O183" i="11"/>
  <c r="N183" i="11"/>
  <c r="L183" i="11"/>
  <c r="K183" i="11"/>
  <c r="J183" i="11"/>
  <c r="I183" i="11"/>
  <c r="H183" i="11"/>
  <c r="G183" i="11"/>
  <c r="F183" i="11"/>
  <c r="E183" i="11"/>
  <c r="D183" i="11"/>
  <c r="C183" i="11"/>
  <c r="AA182" i="11"/>
  <c r="Z182" i="11"/>
  <c r="Y182" i="11"/>
  <c r="W182" i="11"/>
  <c r="V182" i="11"/>
  <c r="U182" i="11"/>
  <c r="T182" i="11"/>
  <c r="S182" i="11"/>
  <c r="R182" i="11"/>
  <c r="P182" i="11"/>
  <c r="O182" i="11"/>
  <c r="N182" i="11"/>
  <c r="L182" i="11"/>
  <c r="K182" i="11"/>
  <c r="J182" i="11"/>
  <c r="I182" i="11"/>
  <c r="H182" i="11"/>
  <c r="G182" i="11"/>
  <c r="F182" i="11"/>
  <c r="E182" i="11"/>
  <c r="D182" i="11"/>
  <c r="C182" i="11"/>
  <c r="AA181" i="11"/>
  <c r="Z181" i="11"/>
  <c r="Y181" i="11"/>
  <c r="W181" i="11"/>
  <c r="V181" i="11"/>
  <c r="U181" i="11"/>
  <c r="T181" i="11"/>
  <c r="S181" i="11"/>
  <c r="R181" i="11"/>
  <c r="P181" i="11"/>
  <c r="O181" i="11"/>
  <c r="N181" i="11"/>
  <c r="L181" i="11"/>
  <c r="K181" i="11"/>
  <c r="J181" i="11"/>
  <c r="I181" i="11"/>
  <c r="H181" i="11"/>
  <c r="G181" i="11"/>
  <c r="F181" i="11"/>
  <c r="E181" i="11"/>
  <c r="D181" i="11"/>
  <c r="C181" i="11"/>
  <c r="AA180" i="11"/>
  <c r="Z180" i="11"/>
  <c r="Y180" i="11"/>
  <c r="W180" i="11"/>
  <c r="V180" i="11"/>
  <c r="U180" i="11"/>
  <c r="T180" i="11"/>
  <c r="S180" i="11"/>
  <c r="R180" i="11"/>
  <c r="P180" i="11"/>
  <c r="O180" i="11"/>
  <c r="N180" i="11"/>
  <c r="L180" i="11"/>
  <c r="K180" i="11"/>
  <c r="J180" i="11"/>
  <c r="I180" i="11"/>
  <c r="H180" i="11"/>
  <c r="G180" i="11"/>
  <c r="F180" i="11"/>
  <c r="E180" i="11"/>
  <c r="D180" i="11"/>
  <c r="C180" i="11"/>
  <c r="AA179" i="11"/>
  <c r="Z179" i="11"/>
  <c r="Y179" i="11"/>
  <c r="W179" i="11"/>
  <c r="V179" i="11"/>
  <c r="U179" i="11"/>
  <c r="T179" i="11"/>
  <c r="S179" i="11"/>
  <c r="R179" i="11"/>
  <c r="P179" i="11"/>
  <c r="O179" i="11"/>
  <c r="N179" i="11"/>
  <c r="L179" i="11"/>
  <c r="K179" i="11"/>
  <c r="J179" i="11"/>
  <c r="I179" i="11"/>
  <c r="H179" i="11"/>
  <c r="G179" i="11"/>
  <c r="F179" i="11"/>
  <c r="E179" i="11"/>
  <c r="D179" i="11"/>
  <c r="C179" i="11"/>
  <c r="AA178" i="11"/>
  <c r="Z178" i="11"/>
  <c r="Y178" i="11"/>
  <c r="W178" i="11"/>
  <c r="V178" i="11"/>
  <c r="U178" i="11"/>
  <c r="T178" i="11"/>
  <c r="S178" i="11"/>
  <c r="R178" i="11"/>
  <c r="P178" i="11"/>
  <c r="O178" i="11"/>
  <c r="N178" i="11"/>
  <c r="L178" i="11"/>
  <c r="K178" i="11"/>
  <c r="J178" i="11"/>
  <c r="I178" i="11"/>
  <c r="H178" i="11"/>
  <c r="G178" i="11"/>
  <c r="F178" i="11"/>
  <c r="E178" i="11"/>
  <c r="D178" i="11"/>
  <c r="C178" i="11"/>
  <c r="AA177" i="11"/>
  <c r="Z177" i="11"/>
  <c r="Y177" i="11"/>
  <c r="W177" i="11"/>
  <c r="V177" i="11"/>
  <c r="U177" i="11"/>
  <c r="T177" i="11"/>
  <c r="S177" i="11"/>
  <c r="R177" i="11"/>
  <c r="P177" i="11"/>
  <c r="O177" i="11"/>
  <c r="N177" i="11"/>
  <c r="L177" i="11"/>
  <c r="K177" i="11"/>
  <c r="J177" i="11"/>
  <c r="I177" i="11"/>
  <c r="H177" i="11"/>
  <c r="G177" i="11"/>
  <c r="F177" i="11"/>
  <c r="E177" i="11"/>
  <c r="D177" i="11"/>
  <c r="C177" i="11"/>
  <c r="AA176" i="11"/>
  <c r="Z176" i="11"/>
  <c r="Y176" i="11"/>
  <c r="W176" i="11"/>
  <c r="V176" i="11"/>
  <c r="U176" i="11"/>
  <c r="T176" i="11"/>
  <c r="S176" i="11"/>
  <c r="R176" i="11"/>
  <c r="P176" i="11"/>
  <c r="O176" i="11"/>
  <c r="N176" i="11"/>
  <c r="L176" i="11"/>
  <c r="K176" i="11"/>
  <c r="J176" i="11"/>
  <c r="I176" i="11"/>
  <c r="H176" i="11"/>
  <c r="G176" i="11"/>
  <c r="F176" i="11"/>
  <c r="E176" i="11"/>
  <c r="D176" i="11"/>
  <c r="C176" i="11"/>
  <c r="AA175" i="11"/>
  <c r="Z175" i="11"/>
  <c r="Y175" i="11"/>
  <c r="W175" i="11"/>
  <c r="V175" i="11"/>
  <c r="U175" i="11"/>
  <c r="T175" i="11"/>
  <c r="S175" i="11"/>
  <c r="R175" i="11"/>
  <c r="P175" i="11"/>
  <c r="O175" i="11"/>
  <c r="N175" i="11"/>
  <c r="L175" i="11"/>
  <c r="K175" i="11"/>
  <c r="J175" i="11"/>
  <c r="I175" i="11"/>
  <c r="H175" i="11"/>
  <c r="G175" i="11"/>
  <c r="F175" i="11"/>
  <c r="E175" i="11"/>
  <c r="D175" i="11"/>
  <c r="C175" i="11"/>
  <c r="AA174" i="11"/>
  <c r="Z174" i="11"/>
  <c r="Y174" i="11"/>
  <c r="W174" i="11"/>
  <c r="V174" i="11"/>
  <c r="U174" i="11"/>
  <c r="T174" i="11"/>
  <c r="S174" i="11"/>
  <c r="R174" i="11"/>
  <c r="P174" i="11"/>
  <c r="O174" i="11"/>
  <c r="N174" i="11"/>
  <c r="L174" i="11"/>
  <c r="K174" i="11"/>
  <c r="J174" i="11"/>
  <c r="I174" i="11"/>
  <c r="H174" i="11"/>
  <c r="G174" i="11"/>
  <c r="F174" i="11"/>
  <c r="E174" i="11"/>
  <c r="D174" i="11"/>
  <c r="C174" i="11"/>
  <c r="AA173" i="11"/>
  <c r="Z173" i="11"/>
  <c r="Y173" i="11"/>
  <c r="W173" i="11"/>
  <c r="V173" i="11"/>
  <c r="U173" i="11"/>
  <c r="T173" i="11"/>
  <c r="S173" i="11"/>
  <c r="R173" i="11"/>
  <c r="P173" i="11"/>
  <c r="O173" i="11"/>
  <c r="N173" i="11"/>
  <c r="L173" i="11"/>
  <c r="K173" i="11"/>
  <c r="J173" i="11"/>
  <c r="I173" i="11"/>
  <c r="H173" i="11"/>
  <c r="G173" i="11"/>
  <c r="F173" i="11"/>
  <c r="E173" i="11"/>
  <c r="D173" i="11"/>
  <c r="C173" i="11"/>
  <c r="AA172" i="11"/>
  <c r="Z172" i="11"/>
  <c r="Y172" i="11"/>
  <c r="W172" i="11"/>
  <c r="V172" i="11"/>
  <c r="U172" i="11"/>
  <c r="T172" i="11"/>
  <c r="S172" i="11"/>
  <c r="R172" i="11"/>
  <c r="P172" i="11"/>
  <c r="O172" i="11"/>
  <c r="N172" i="11"/>
  <c r="L172" i="11"/>
  <c r="K172" i="11"/>
  <c r="J172" i="11"/>
  <c r="I172" i="11"/>
  <c r="H172" i="11"/>
  <c r="G172" i="11"/>
  <c r="F172" i="11"/>
  <c r="E172" i="11"/>
  <c r="D172" i="11"/>
  <c r="C172" i="11"/>
  <c r="AA171" i="11"/>
  <c r="Z171" i="11"/>
  <c r="Y171" i="11"/>
  <c r="W171" i="11"/>
  <c r="V171" i="11"/>
  <c r="U171" i="11"/>
  <c r="T171" i="11"/>
  <c r="S171" i="11"/>
  <c r="R171" i="11"/>
  <c r="P171" i="11"/>
  <c r="O171" i="11"/>
  <c r="N171" i="11"/>
  <c r="L171" i="11"/>
  <c r="K171" i="11"/>
  <c r="J171" i="11"/>
  <c r="I171" i="11"/>
  <c r="H171" i="11"/>
  <c r="G171" i="11"/>
  <c r="F171" i="11"/>
  <c r="E171" i="11"/>
  <c r="D171" i="11"/>
  <c r="C171" i="11"/>
  <c r="AA170" i="11"/>
  <c r="Z170" i="11"/>
  <c r="Y170" i="11"/>
  <c r="W170" i="11"/>
  <c r="V170" i="11"/>
  <c r="U170" i="11"/>
  <c r="T170" i="11"/>
  <c r="S170" i="11"/>
  <c r="R170" i="11"/>
  <c r="P170" i="11"/>
  <c r="O170" i="11"/>
  <c r="N170" i="11"/>
  <c r="L170" i="11"/>
  <c r="K170" i="11"/>
  <c r="J170" i="11"/>
  <c r="I170" i="11"/>
  <c r="H170" i="11"/>
  <c r="G170" i="11"/>
  <c r="F170" i="11"/>
  <c r="E170" i="11"/>
  <c r="D170" i="11"/>
  <c r="C170" i="11"/>
  <c r="AA169" i="11"/>
  <c r="Z169" i="11"/>
  <c r="Y169" i="11"/>
  <c r="W169" i="11"/>
  <c r="V169" i="11"/>
  <c r="U169" i="11"/>
  <c r="T169" i="11"/>
  <c r="S169" i="11"/>
  <c r="R169" i="11"/>
  <c r="P169" i="11"/>
  <c r="O169" i="11"/>
  <c r="N169" i="11"/>
  <c r="L169" i="11"/>
  <c r="K169" i="11"/>
  <c r="J169" i="11"/>
  <c r="I169" i="11"/>
  <c r="H169" i="11"/>
  <c r="G169" i="11"/>
  <c r="F169" i="11"/>
  <c r="E169" i="11"/>
  <c r="D169" i="11"/>
  <c r="C169" i="11"/>
  <c r="AA168" i="11"/>
  <c r="Z168" i="11"/>
  <c r="Y168" i="11"/>
  <c r="W168" i="11"/>
  <c r="V168" i="11"/>
  <c r="U168" i="11"/>
  <c r="T168" i="11"/>
  <c r="S168" i="11"/>
  <c r="R168" i="11"/>
  <c r="P168" i="11"/>
  <c r="O168" i="11"/>
  <c r="N168" i="11"/>
  <c r="L168" i="11"/>
  <c r="K168" i="11"/>
  <c r="J168" i="11"/>
  <c r="I168" i="11"/>
  <c r="H168" i="11"/>
  <c r="G168" i="11"/>
  <c r="F168" i="11"/>
  <c r="E168" i="11"/>
  <c r="D168" i="11"/>
  <c r="C168" i="11"/>
  <c r="AA167" i="11"/>
  <c r="Z167" i="11"/>
  <c r="Y167" i="11"/>
  <c r="W167" i="11"/>
  <c r="V167" i="11"/>
  <c r="U167" i="11"/>
  <c r="T167" i="11"/>
  <c r="S167" i="11"/>
  <c r="R167" i="11"/>
  <c r="P167" i="11"/>
  <c r="O167" i="11"/>
  <c r="N167" i="11"/>
  <c r="L167" i="11"/>
  <c r="K167" i="11"/>
  <c r="J167" i="11"/>
  <c r="I167" i="11"/>
  <c r="H167" i="11"/>
  <c r="G167" i="11"/>
  <c r="F167" i="11"/>
  <c r="E167" i="11"/>
  <c r="D167" i="11"/>
  <c r="C167" i="11"/>
  <c r="AA166" i="11"/>
  <c r="Z166" i="11"/>
  <c r="Y166" i="11"/>
  <c r="W166" i="11"/>
  <c r="V166" i="11"/>
  <c r="U166" i="11"/>
  <c r="T166" i="11"/>
  <c r="S166" i="11"/>
  <c r="R166" i="11"/>
  <c r="P166" i="11"/>
  <c r="O166" i="11"/>
  <c r="N166" i="11"/>
  <c r="L166" i="11"/>
  <c r="K166" i="11"/>
  <c r="J166" i="11"/>
  <c r="I166" i="11"/>
  <c r="H166" i="11"/>
  <c r="G166" i="11"/>
  <c r="F166" i="11"/>
  <c r="E166" i="11"/>
  <c r="D166" i="11"/>
  <c r="C166" i="11"/>
  <c r="AA165" i="11"/>
  <c r="Z165" i="11"/>
  <c r="Y165" i="11"/>
  <c r="W165" i="11"/>
  <c r="V165" i="11"/>
  <c r="U165" i="11"/>
  <c r="T165" i="11"/>
  <c r="S165" i="11"/>
  <c r="R165" i="11"/>
  <c r="P165" i="11"/>
  <c r="O165" i="11"/>
  <c r="N165" i="11"/>
  <c r="L165" i="11"/>
  <c r="K165" i="11"/>
  <c r="J165" i="11"/>
  <c r="I165" i="11"/>
  <c r="H165" i="11"/>
  <c r="G165" i="11"/>
  <c r="F165" i="11"/>
  <c r="E165" i="11"/>
  <c r="D165" i="11"/>
  <c r="C165" i="11"/>
  <c r="AA164" i="11"/>
  <c r="Z164" i="11"/>
  <c r="Y164" i="11"/>
  <c r="W164" i="11"/>
  <c r="V164" i="11"/>
  <c r="U164" i="11"/>
  <c r="T164" i="11"/>
  <c r="S164" i="11"/>
  <c r="R164" i="11"/>
  <c r="P164" i="11"/>
  <c r="O164" i="11"/>
  <c r="N164" i="11"/>
  <c r="L164" i="11"/>
  <c r="K164" i="11"/>
  <c r="J164" i="11"/>
  <c r="I164" i="11"/>
  <c r="H164" i="11"/>
  <c r="G164" i="11"/>
  <c r="F164" i="11"/>
  <c r="E164" i="11"/>
  <c r="D164" i="11"/>
  <c r="C164" i="11"/>
  <c r="AA163" i="11"/>
  <c r="Z163" i="11"/>
  <c r="Y163" i="11"/>
  <c r="W163" i="11"/>
  <c r="V163" i="11"/>
  <c r="U163" i="11"/>
  <c r="T163" i="11"/>
  <c r="S163" i="11"/>
  <c r="R163" i="11"/>
  <c r="P163" i="11"/>
  <c r="O163" i="11"/>
  <c r="N163" i="11"/>
  <c r="L163" i="11"/>
  <c r="K163" i="11"/>
  <c r="J163" i="11"/>
  <c r="I163" i="11"/>
  <c r="H163" i="11"/>
  <c r="G163" i="11"/>
  <c r="F163" i="11"/>
  <c r="E163" i="11"/>
  <c r="D163" i="11"/>
  <c r="C163" i="11"/>
  <c r="AA162" i="11"/>
  <c r="Z162" i="11"/>
  <c r="Y162" i="11"/>
  <c r="W162" i="11"/>
  <c r="V162" i="11"/>
  <c r="U162" i="11"/>
  <c r="T162" i="11"/>
  <c r="S162" i="11"/>
  <c r="R162" i="11"/>
  <c r="P162" i="11"/>
  <c r="O162" i="11"/>
  <c r="N162" i="11"/>
  <c r="L162" i="11"/>
  <c r="K162" i="11"/>
  <c r="J162" i="11"/>
  <c r="I162" i="11"/>
  <c r="H162" i="11"/>
  <c r="G162" i="11"/>
  <c r="F162" i="11"/>
  <c r="E162" i="11"/>
  <c r="D162" i="11"/>
  <c r="C162" i="11"/>
  <c r="AA161" i="11"/>
  <c r="Z161" i="11"/>
  <c r="Y161" i="11"/>
  <c r="W161" i="11"/>
  <c r="V161" i="11"/>
  <c r="U161" i="11"/>
  <c r="T161" i="11"/>
  <c r="S161" i="11"/>
  <c r="R161" i="11"/>
  <c r="P161" i="11"/>
  <c r="O161" i="11"/>
  <c r="N161" i="11"/>
  <c r="L161" i="11"/>
  <c r="K161" i="11"/>
  <c r="J161" i="11"/>
  <c r="I161" i="11"/>
  <c r="H161" i="11"/>
  <c r="G161" i="11"/>
  <c r="F161" i="11"/>
  <c r="E161" i="11"/>
  <c r="D161" i="11"/>
  <c r="C161" i="11"/>
  <c r="AA160" i="11"/>
  <c r="Z160" i="11"/>
  <c r="Y160" i="11"/>
  <c r="W160" i="11"/>
  <c r="V160" i="11"/>
  <c r="U160" i="11"/>
  <c r="T160" i="11"/>
  <c r="S160" i="11"/>
  <c r="R160" i="11"/>
  <c r="P160" i="11"/>
  <c r="O160" i="11"/>
  <c r="N160" i="11"/>
  <c r="L160" i="11"/>
  <c r="K160" i="11"/>
  <c r="J160" i="11"/>
  <c r="I160" i="11"/>
  <c r="H160" i="11"/>
  <c r="G160" i="11"/>
  <c r="F160" i="11"/>
  <c r="E160" i="11"/>
  <c r="D160" i="11"/>
  <c r="C160" i="11"/>
  <c r="AA159" i="11"/>
  <c r="Z159" i="11"/>
  <c r="Y159" i="11"/>
  <c r="W159" i="11"/>
  <c r="V159" i="11"/>
  <c r="U159" i="11"/>
  <c r="T159" i="11"/>
  <c r="S159" i="11"/>
  <c r="R159" i="11"/>
  <c r="P159" i="11"/>
  <c r="O159" i="11"/>
  <c r="N159" i="11"/>
  <c r="L159" i="11"/>
  <c r="K159" i="11"/>
  <c r="J159" i="11"/>
  <c r="I159" i="11"/>
  <c r="H159" i="11"/>
  <c r="G159" i="11"/>
  <c r="F159" i="11"/>
  <c r="E159" i="11"/>
  <c r="D159" i="11"/>
  <c r="C159" i="11"/>
  <c r="AA158" i="11"/>
  <c r="Z158" i="11"/>
  <c r="Y158" i="11"/>
  <c r="W158" i="11"/>
  <c r="V158" i="11"/>
  <c r="U158" i="11"/>
  <c r="T158" i="11"/>
  <c r="S158" i="11"/>
  <c r="R158" i="11"/>
  <c r="P158" i="11"/>
  <c r="O158" i="11"/>
  <c r="N158" i="11"/>
  <c r="L158" i="11"/>
  <c r="K158" i="11"/>
  <c r="J158" i="11"/>
  <c r="I158" i="11"/>
  <c r="H158" i="11"/>
  <c r="G158" i="11"/>
  <c r="F158" i="11"/>
  <c r="E158" i="11"/>
  <c r="D158" i="11"/>
  <c r="C158" i="11"/>
  <c r="AA157" i="11"/>
  <c r="Z157" i="11"/>
  <c r="Y157" i="11"/>
  <c r="W157" i="11"/>
  <c r="V157" i="11"/>
  <c r="U157" i="11"/>
  <c r="T157" i="11"/>
  <c r="S157" i="11"/>
  <c r="R157" i="11"/>
  <c r="P157" i="11"/>
  <c r="O157" i="11"/>
  <c r="N157" i="11"/>
  <c r="L157" i="11"/>
  <c r="K157" i="11"/>
  <c r="J157" i="11"/>
  <c r="I157" i="11"/>
  <c r="H157" i="11"/>
  <c r="G157" i="11"/>
  <c r="F157" i="11"/>
  <c r="E157" i="11"/>
  <c r="D157" i="11"/>
  <c r="C157" i="11"/>
  <c r="AA156" i="11"/>
  <c r="Z156" i="11"/>
  <c r="Y156" i="11"/>
  <c r="W156" i="11"/>
  <c r="V156" i="11"/>
  <c r="U156" i="11"/>
  <c r="T156" i="11"/>
  <c r="S156" i="11"/>
  <c r="R156" i="11"/>
  <c r="P156" i="11"/>
  <c r="O156" i="11"/>
  <c r="N156" i="11"/>
  <c r="L156" i="11"/>
  <c r="K156" i="11"/>
  <c r="J156" i="11"/>
  <c r="I156" i="11"/>
  <c r="H156" i="11"/>
  <c r="G156" i="11"/>
  <c r="F156" i="11"/>
  <c r="E156" i="11"/>
  <c r="D156" i="11"/>
  <c r="C156" i="11"/>
  <c r="AA155" i="11"/>
  <c r="Z155" i="11"/>
  <c r="Y155" i="11"/>
  <c r="W155" i="11"/>
  <c r="V155" i="11"/>
  <c r="U155" i="11"/>
  <c r="T155" i="11"/>
  <c r="S155" i="11"/>
  <c r="R155" i="11"/>
  <c r="P155" i="11"/>
  <c r="O155" i="11"/>
  <c r="N155" i="11"/>
  <c r="L155" i="11"/>
  <c r="K155" i="11"/>
  <c r="J155" i="11"/>
  <c r="I155" i="11"/>
  <c r="H155" i="11"/>
  <c r="G155" i="11"/>
  <c r="F155" i="11"/>
  <c r="E155" i="11"/>
  <c r="D155" i="11"/>
  <c r="C155" i="11"/>
  <c r="AA154" i="11"/>
  <c r="Z154" i="11"/>
  <c r="Y154" i="11"/>
  <c r="W154" i="11"/>
  <c r="V154" i="11"/>
  <c r="U154" i="11"/>
  <c r="T154" i="11"/>
  <c r="S154" i="11"/>
  <c r="R154" i="11"/>
  <c r="P154" i="11"/>
  <c r="O154" i="11"/>
  <c r="N154" i="11"/>
  <c r="L154" i="11"/>
  <c r="K154" i="11"/>
  <c r="J154" i="11"/>
  <c r="I154" i="11"/>
  <c r="H154" i="11"/>
  <c r="G154" i="11"/>
  <c r="F154" i="11"/>
  <c r="E154" i="11"/>
  <c r="D154" i="11"/>
  <c r="C154" i="11"/>
  <c r="AA153" i="11"/>
  <c r="Z153" i="11"/>
  <c r="Y153" i="11"/>
  <c r="W153" i="11"/>
  <c r="V153" i="11"/>
  <c r="U153" i="11"/>
  <c r="T153" i="11"/>
  <c r="S153" i="11"/>
  <c r="R153" i="11"/>
  <c r="P153" i="11"/>
  <c r="O153" i="11"/>
  <c r="N153" i="11"/>
  <c r="L153" i="11"/>
  <c r="K153" i="11"/>
  <c r="J153" i="11"/>
  <c r="I153" i="11"/>
  <c r="H153" i="11"/>
  <c r="G153" i="11"/>
  <c r="F153" i="11"/>
  <c r="E153" i="11"/>
  <c r="D153" i="11"/>
  <c r="C153" i="11"/>
  <c r="AA152" i="11"/>
  <c r="Z152" i="11"/>
  <c r="Y152" i="11"/>
  <c r="W152" i="11"/>
  <c r="V152" i="11"/>
  <c r="U152" i="11"/>
  <c r="T152" i="11"/>
  <c r="S152" i="11"/>
  <c r="R152" i="11"/>
  <c r="P152" i="11"/>
  <c r="O152" i="11"/>
  <c r="N152" i="11"/>
  <c r="L152" i="11"/>
  <c r="K152" i="11"/>
  <c r="J152" i="11"/>
  <c r="I152" i="11"/>
  <c r="H152" i="11"/>
  <c r="G152" i="11"/>
  <c r="F152" i="11"/>
  <c r="E152" i="11"/>
  <c r="D152" i="11"/>
  <c r="C152" i="11"/>
  <c r="AA151" i="11"/>
  <c r="Z151" i="11"/>
  <c r="Y151" i="11"/>
  <c r="W151" i="11"/>
  <c r="V151" i="11"/>
  <c r="U151" i="11"/>
  <c r="T151" i="11"/>
  <c r="S151" i="11"/>
  <c r="R151" i="11"/>
  <c r="P151" i="11"/>
  <c r="O151" i="11"/>
  <c r="N151" i="11"/>
  <c r="L151" i="11"/>
  <c r="K151" i="11"/>
  <c r="J151" i="11"/>
  <c r="I151" i="11"/>
  <c r="H151" i="11"/>
  <c r="G151" i="11"/>
  <c r="F151" i="11"/>
  <c r="E151" i="11"/>
  <c r="D151" i="11"/>
  <c r="C151" i="11"/>
  <c r="AA150" i="11"/>
  <c r="Z150" i="11"/>
  <c r="Y150" i="11"/>
  <c r="W150" i="11"/>
  <c r="V150" i="11"/>
  <c r="U150" i="11"/>
  <c r="T150" i="11"/>
  <c r="S150" i="11"/>
  <c r="R150" i="11"/>
  <c r="P150" i="11"/>
  <c r="O150" i="11"/>
  <c r="N150" i="11"/>
  <c r="L150" i="11"/>
  <c r="K150" i="11"/>
  <c r="J150" i="11"/>
  <c r="I150" i="11"/>
  <c r="H150" i="11"/>
  <c r="G150" i="11"/>
  <c r="F150" i="11"/>
  <c r="E150" i="11"/>
  <c r="D150" i="11"/>
  <c r="C150" i="11"/>
  <c r="AA149" i="11"/>
  <c r="Z149" i="11"/>
  <c r="Y149" i="11"/>
  <c r="W149" i="11"/>
  <c r="V149" i="11"/>
  <c r="U149" i="11"/>
  <c r="T149" i="11"/>
  <c r="S149" i="11"/>
  <c r="R149" i="11"/>
  <c r="P149" i="11"/>
  <c r="O149" i="11"/>
  <c r="N149" i="11"/>
  <c r="L149" i="11"/>
  <c r="K149" i="11"/>
  <c r="J149" i="11"/>
  <c r="I149" i="11"/>
  <c r="H149" i="11"/>
  <c r="G149" i="11"/>
  <c r="F149" i="11"/>
  <c r="E149" i="11"/>
  <c r="D149" i="11"/>
  <c r="C149" i="11"/>
  <c r="AA148" i="11"/>
  <c r="Z148" i="11"/>
  <c r="Y148" i="11"/>
  <c r="W148" i="11"/>
  <c r="V148" i="11"/>
  <c r="U148" i="11"/>
  <c r="T148" i="11"/>
  <c r="S148" i="11"/>
  <c r="R148" i="11"/>
  <c r="P148" i="11"/>
  <c r="O148" i="11"/>
  <c r="N148" i="11"/>
  <c r="L148" i="11"/>
  <c r="K148" i="11"/>
  <c r="J148" i="11"/>
  <c r="I148" i="11"/>
  <c r="H148" i="11"/>
  <c r="G148" i="11"/>
  <c r="F148" i="11"/>
  <c r="E148" i="11"/>
  <c r="D148" i="11"/>
  <c r="C148" i="11"/>
  <c r="AA147" i="11"/>
  <c r="Z147" i="11"/>
  <c r="Y147" i="11"/>
  <c r="W147" i="11"/>
  <c r="V147" i="11"/>
  <c r="U147" i="11"/>
  <c r="T147" i="11"/>
  <c r="S147" i="11"/>
  <c r="R147" i="11"/>
  <c r="P147" i="11"/>
  <c r="O147" i="11"/>
  <c r="N147" i="11"/>
  <c r="L147" i="11"/>
  <c r="K147" i="11"/>
  <c r="J147" i="11"/>
  <c r="I147" i="11"/>
  <c r="H147" i="11"/>
  <c r="G147" i="11"/>
  <c r="F147" i="11"/>
  <c r="E147" i="11"/>
  <c r="D147" i="11"/>
  <c r="C147" i="11"/>
  <c r="AA146" i="11"/>
  <c r="Z146" i="11"/>
  <c r="Y146" i="11"/>
  <c r="W146" i="11"/>
  <c r="V146" i="11"/>
  <c r="U146" i="11"/>
  <c r="T146" i="11"/>
  <c r="S146" i="11"/>
  <c r="R146" i="11"/>
  <c r="P146" i="11"/>
  <c r="O146" i="11"/>
  <c r="N146" i="11"/>
  <c r="L146" i="11"/>
  <c r="K146" i="11"/>
  <c r="J146" i="11"/>
  <c r="I146" i="11"/>
  <c r="H146" i="11"/>
  <c r="G146" i="11"/>
  <c r="F146" i="11"/>
  <c r="E146" i="11"/>
  <c r="D146" i="11"/>
  <c r="C146" i="11"/>
  <c r="AA145" i="11"/>
  <c r="Z145" i="11"/>
  <c r="Y145" i="11"/>
  <c r="W145" i="11"/>
  <c r="V145" i="11"/>
  <c r="U145" i="11"/>
  <c r="T145" i="11"/>
  <c r="S145" i="11"/>
  <c r="R145" i="11"/>
  <c r="P145" i="11"/>
  <c r="O145" i="11"/>
  <c r="N145" i="11"/>
  <c r="L145" i="11"/>
  <c r="K145" i="11"/>
  <c r="J145" i="11"/>
  <c r="I145" i="11"/>
  <c r="H145" i="11"/>
  <c r="G145" i="11"/>
  <c r="F145" i="11"/>
  <c r="E145" i="11"/>
  <c r="D145" i="11"/>
  <c r="C145" i="11"/>
  <c r="AA144" i="11"/>
  <c r="Z144" i="11"/>
  <c r="Y144" i="11"/>
  <c r="W144" i="11"/>
  <c r="V144" i="11"/>
  <c r="U144" i="11"/>
  <c r="T144" i="11"/>
  <c r="S144" i="11"/>
  <c r="R144" i="11"/>
  <c r="P144" i="11"/>
  <c r="O144" i="11"/>
  <c r="N144" i="11"/>
  <c r="L144" i="11"/>
  <c r="K144" i="11"/>
  <c r="J144" i="11"/>
  <c r="I144" i="11"/>
  <c r="H144" i="11"/>
  <c r="G144" i="11"/>
  <c r="F144" i="11"/>
  <c r="E144" i="11"/>
  <c r="D144" i="11"/>
  <c r="C144" i="11"/>
  <c r="AA143" i="11"/>
  <c r="Z143" i="11"/>
  <c r="Y143" i="11"/>
  <c r="W143" i="11"/>
  <c r="V143" i="11"/>
  <c r="U143" i="11"/>
  <c r="T143" i="11"/>
  <c r="S143" i="11"/>
  <c r="R143" i="11"/>
  <c r="P143" i="11"/>
  <c r="O143" i="11"/>
  <c r="N143" i="11"/>
  <c r="L143" i="11"/>
  <c r="K143" i="11"/>
  <c r="J143" i="11"/>
  <c r="I143" i="11"/>
  <c r="H143" i="11"/>
  <c r="G143" i="11"/>
  <c r="F143" i="11"/>
  <c r="E143" i="11"/>
  <c r="D143" i="11"/>
  <c r="C143" i="11"/>
  <c r="AA142" i="11"/>
  <c r="Z142" i="11"/>
  <c r="Y142" i="11"/>
  <c r="W142" i="11"/>
  <c r="V142" i="11"/>
  <c r="U142" i="11"/>
  <c r="T142" i="11"/>
  <c r="S142" i="11"/>
  <c r="R142" i="11"/>
  <c r="P142" i="11"/>
  <c r="O142" i="11"/>
  <c r="N142" i="11"/>
  <c r="L142" i="11"/>
  <c r="K142" i="11"/>
  <c r="J142" i="11"/>
  <c r="I142" i="11"/>
  <c r="H142" i="11"/>
  <c r="G142" i="11"/>
  <c r="F142" i="11"/>
  <c r="E142" i="11"/>
  <c r="D142" i="11"/>
  <c r="C142" i="11"/>
  <c r="AA141" i="11"/>
  <c r="Z141" i="11"/>
  <c r="Y141" i="11"/>
  <c r="W141" i="11"/>
  <c r="V141" i="11"/>
  <c r="U141" i="11"/>
  <c r="T141" i="11"/>
  <c r="S141" i="11"/>
  <c r="R141" i="11"/>
  <c r="P141" i="11"/>
  <c r="O141" i="11"/>
  <c r="N141" i="11"/>
  <c r="L141" i="11"/>
  <c r="K141" i="11"/>
  <c r="J141" i="11"/>
  <c r="I141" i="11"/>
  <c r="H141" i="11"/>
  <c r="G141" i="11"/>
  <c r="F141" i="11"/>
  <c r="E141" i="11"/>
  <c r="D141" i="11"/>
  <c r="C141" i="11"/>
  <c r="AA140" i="11"/>
  <c r="Z140" i="11"/>
  <c r="Y140" i="11"/>
  <c r="W140" i="11"/>
  <c r="V140" i="11"/>
  <c r="U140" i="11"/>
  <c r="T140" i="11"/>
  <c r="S140" i="11"/>
  <c r="R140" i="11"/>
  <c r="P140" i="11"/>
  <c r="O140" i="11"/>
  <c r="N140" i="11"/>
  <c r="L140" i="11"/>
  <c r="K140" i="11"/>
  <c r="J140" i="11"/>
  <c r="I140" i="11"/>
  <c r="H140" i="11"/>
  <c r="G140" i="11"/>
  <c r="F140" i="11"/>
  <c r="E140" i="11"/>
  <c r="D140" i="11"/>
  <c r="C140" i="11"/>
  <c r="AA139" i="11"/>
  <c r="Z139" i="11"/>
  <c r="Y139" i="11"/>
  <c r="W139" i="11"/>
  <c r="V139" i="11"/>
  <c r="U139" i="11"/>
  <c r="T139" i="11"/>
  <c r="S139" i="11"/>
  <c r="R139" i="11"/>
  <c r="P139" i="11"/>
  <c r="O139" i="11"/>
  <c r="N139" i="11"/>
  <c r="L139" i="11"/>
  <c r="K139" i="11"/>
  <c r="J139" i="11"/>
  <c r="I139" i="11"/>
  <c r="H139" i="11"/>
  <c r="G139" i="11"/>
  <c r="F139" i="11"/>
  <c r="E139" i="11"/>
  <c r="D139" i="11"/>
  <c r="C139" i="11"/>
  <c r="AA138" i="11"/>
  <c r="Z138" i="11"/>
  <c r="Y138" i="11"/>
  <c r="W138" i="11"/>
  <c r="V138" i="11"/>
  <c r="U138" i="11"/>
  <c r="T138" i="11"/>
  <c r="S138" i="11"/>
  <c r="R138" i="11"/>
  <c r="P138" i="11"/>
  <c r="O138" i="11"/>
  <c r="N138" i="11"/>
  <c r="L138" i="11"/>
  <c r="K138" i="11"/>
  <c r="J138" i="11"/>
  <c r="I138" i="11"/>
  <c r="H138" i="11"/>
  <c r="G138" i="11"/>
  <c r="F138" i="11"/>
  <c r="E138" i="11"/>
  <c r="D138" i="11"/>
  <c r="C138" i="11"/>
  <c r="AA137" i="11"/>
  <c r="Z137" i="11"/>
  <c r="Y137" i="11"/>
  <c r="W137" i="11"/>
  <c r="V137" i="11"/>
  <c r="U137" i="11"/>
  <c r="T137" i="11"/>
  <c r="S137" i="11"/>
  <c r="R137" i="11"/>
  <c r="P137" i="11"/>
  <c r="O137" i="11"/>
  <c r="N137" i="11"/>
  <c r="L137" i="11"/>
  <c r="K137" i="11"/>
  <c r="J137" i="11"/>
  <c r="I137" i="11"/>
  <c r="H137" i="11"/>
  <c r="G137" i="11"/>
  <c r="F137" i="11"/>
  <c r="E137" i="11"/>
  <c r="D137" i="11"/>
  <c r="C137" i="11"/>
  <c r="AA136" i="11"/>
  <c r="Z136" i="11"/>
  <c r="Y136" i="11"/>
  <c r="W136" i="11"/>
  <c r="V136" i="11"/>
  <c r="U136" i="11"/>
  <c r="T136" i="11"/>
  <c r="S136" i="11"/>
  <c r="R136" i="11"/>
  <c r="P136" i="11"/>
  <c r="O136" i="11"/>
  <c r="N136" i="11"/>
  <c r="L136" i="11"/>
  <c r="K136" i="11"/>
  <c r="J136" i="11"/>
  <c r="I136" i="11"/>
  <c r="H136" i="11"/>
  <c r="G136" i="11"/>
  <c r="F136" i="11"/>
  <c r="E136" i="11"/>
  <c r="D136" i="11"/>
  <c r="C136" i="11"/>
  <c r="AA135" i="11"/>
  <c r="Z135" i="11"/>
  <c r="Y135" i="11"/>
  <c r="W135" i="11"/>
  <c r="V135" i="11"/>
  <c r="U135" i="11"/>
  <c r="T135" i="11"/>
  <c r="S135" i="11"/>
  <c r="R135" i="11"/>
  <c r="P135" i="11"/>
  <c r="O135" i="11"/>
  <c r="N135" i="11"/>
  <c r="L135" i="11"/>
  <c r="K135" i="11"/>
  <c r="J135" i="11"/>
  <c r="I135" i="11"/>
  <c r="H135" i="11"/>
  <c r="G135" i="11"/>
  <c r="F135" i="11"/>
  <c r="E135" i="11"/>
  <c r="D135" i="11"/>
  <c r="C135" i="11"/>
  <c r="AA134" i="11"/>
  <c r="Z134" i="11"/>
  <c r="Y134" i="11"/>
  <c r="W134" i="11"/>
  <c r="V134" i="11"/>
  <c r="U134" i="11"/>
  <c r="T134" i="11"/>
  <c r="S134" i="11"/>
  <c r="R134" i="11"/>
  <c r="P134" i="11"/>
  <c r="O134" i="11"/>
  <c r="N134" i="11"/>
  <c r="L134" i="11"/>
  <c r="K134" i="11"/>
  <c r="J134" i="11"/>
  <c r="I134" i="11"/>
  <c r="H134" i="11"/>
  <c r="G134" i="11"/>
  <c r="F134" i="11"/>
  <c r="E134" i="11"/>
  <c r="D134" i="11"/>
  <c r="C134" i="11"/>
  <c r="AA133" i="11"/>
  <c r="Z133" i="11"/>
  <c r="Y133" i="11"/>
  <c r="W133" i="11"/>
  <c r="V133" i="11"/>
  <c r="U133" i="11"/>
  <c r="T133" i="11"/>
  <c r="S133" i="11"/>
  <c r="R133" i="11"/>
  <c r="P133" i="11"/>
  <c r="O133" i="11"/>
  <c r="N133" i="11"/>
  <c r="L133" i="11"/>
  <c r="K133" i="11"/>
  <c r="J133" i="11"/>
  <c r="I133" i="11"/>
  <c r="H133" i="11"/>
  <c r="G133" i="11"/>
  <c r="F133" i="11"/>
  <c r="E133" i="11"/>
  <c r="D133" i="11"/>
  <c r="C133" i="11"/>
  <c r="AA132" i="11"/>
  <c r="Z132" i="11"/>
  <c r="Y132" i="11"/>
  <c r="W132" i="11"/>
  <c r="V132" i="11"/>
  <c r="U132" i="11"/>
  <c r="T132" i="11"/>
  <c r="S132" i="11"/>
  <c r="R132" i="11"/>
  <c r="P132" i="11"/>
  <c r="O132" i="11"/>
  <c r="N132" i="11"/>
  <c r="L132" i="11"/>
  <c r="K132" i="11"/>
  <c r="J132" i="11"/>
  <c r="I132" i="11"/>
  <c r="H132" i="11"/>
  <c r="G132" i="11"/>
  <c r="F132" i="11"/>
  <c r="E132" i="11"/>
  <c r="D132" i="11"/>
  <c r="C132" i="11"/>
  <c r="AA131" i="11"/>
  <c r="Z131" i="11"/>
  <c r="Y131" i="11"/>
  <c r="W131" i="11"/>
  <c r="V131" i="11"/>
  <c r="U131" i="11"/>
  <c r="T131" i="11"/>
  <c r="S131" i="11"/>
  <c r="R131" i="11"/>
  <c r="P131" i="11"/>
  <c r="O131" i="11"/>
  <c r="N131" i="11"/>
  <c r="L131" i="11"/>
  <c r="K131" i="11"/>
  <c r="J131" i="11"/>
  <c r="I131" i="11"/>
  <c r="H131" i="11"/>
  <c r="G131" i="11"/>
  <c r="F131" i="11"/>
  <c r="E131" i="11"/>
  <c r="D131" i="11"/>
  <c r="C131" i="11"/>
  <c r="AA130" i="11"/>
  <c r="Z130" i="11"/>
  <c r="Y130" i="11"/>
  <c r="W130" i="11"/>
  <c r="V130" i="11"/>
  <c r="U130" i="11"/>
  <c r="T130" i="11"/>
  <c r="S130" i="11"/>
  <c r="R130" i="11"/>
  <c r="P130" i="11"/>
  <c r="O130" i="11"/>
  <c r="N130" i="11"/>
  <c r="L130" i="11"/>
  <c r="K130" i="11"/>
  <c r="J130" i="11"/>
  <c r="I130" i="11"/>
  <c r="H130" i="11"/>
  <c r="G130" i="11"/>
  <c r="F130" i="11"/>
  <c r="E130" i="11"/>
  <c r="D130" i="11"/>
  <c r="C130" i="11"/>
  <c r="AA129" i="11"/>
  <c r="Z129" i="11"/>
  <c r="Y129" i="11"/>
  <c r="W129" i="11"/>
  <c r="V129" i="11"/>
  <c r="U129" i="11"/>
  <c r="T129" i="11"/>
  <c r="S129" i="11"/>
  <c r="R129" i="11"/>
  <c r="P129" i="11"/>
  <c r="O129" i="11"/>
  <c r="N129" i="11"/>
  <c r="L129" i="11"/>
  <c r="K129" i="11"/>
  <c r="J129" i="11"/>
  <c r="I129" i="11"/>
  <c r="H129" i="11"/>
  <c r="G129" i="11"/>
  <c r="F129" i="11"/>
  <c r="E129" i="11"/>
  <c r="D129" i="11"/>
  <c r="C129" i="11"/>
  <c r="AA128" i="11"/>
  <c r="Z128" i="11"/>
  <c r="Y128" i="11"/>
  <c r="W128" i="11"/>
  <c r="V128" i="11"/>
  <c r="U128" i="11"/>
  <c r="T128" i="11"/>
  <c r="S128" i="11"/>
  <c r="R128" i="11"/>
  <c r="P128" i="11"/>
  <c r="O128" i="11"/>
  <c r="N128" i="11"/>
  <c r="L128" i="11"/>
  <c r="K128" i="11"/>
  <c r="J128" i="11"/>
  <c r="I128" i="11"/>
  <c r="H128" i="11"/>
  <c r="G128" i="11"/>
  <c r="F128" i="11"/>
  <c r="E128" i="11"/>
  <c r="D128" i="11"/>
  <c r="C128" i="11"/>
  <c r="AA127" i="11"/>
  <c r="Z127" i="11"/>
  <c r="Y127" i="11"/>
  <c r="W127" i="11"/>
  <c r="V127" i="11"/>
  <c r="U127" i="11"/>
  <c r="T127" i="11"/>
  <c r="S127" i="11"/>
  <c r="R127" i="11"/>
  <c r="P127" i="11"/>
  <c r="O127" i="11"/>
  <c r="N127" i="11"/>
  <c r="L127" i="11"/>
  <c r="K127" i="11"/>
  <c r="J127" i="11"/>
  <c r="I127" i="11"/>
  <c r="H127" i="11"/>
  <c r="G127" i="11"/>
  <c r="F127" i="11"/>
  <c r="E127" i="11"/>
  <c r="D127" i="11"/>
  <c r="C127" i="11"/>
  <c r="AA126" i="11"/>
  <c r="Z126" i="11"/>
  <c r="Y126" i="11"/>
  <c r="W126" i="11"/>
  <c r="V126" i="11"/>
  <c r="U126" i="11"/>
  <c r="T126" i="11"/>
  <c r="S126" i="11"/>
  <c r="R126" i="11"/>
  <c r="P126" i="11"/>
  <c r="O126" i="11"/>
  <c r="N126" i="11"/>
  <c r="L126" i="11"/>
  <c r="K126" i="11"/>
  <c r="J126" i="11"/>
  <c r="I126" i="11"/>
  <c r="H126" i="11"/>
  <c r="G126" i="11"/>
  <c r="F126" i="11"/>
  <c r="E126" i="11"/>
  <c r="D126" i="11"/>
  <c r="C126" i="11"/>
  <c r="AA125" i="11"/>
  <c r="Z125" i="11"/>
  <c r="Y125" i="11"/>
  <c r="W125" i="11"/>
  <c r="V125" i="11"/>
  <c r="U125" i="11"/>
  <c r="T125" i="11"/>
  <c r="S125" i="11"/>
  <c r="R125" i="11"/>
  <c r="P125" i="11"/>
  <c r="O125" i="11"/>
  <c r="N125" i="11"/>
  <c r="L125" i="11"/>
  <c r="K125" i="11"/>
  <c r="J125" i="11"/>
  <c r="I125" i="11"/>
  <c r="H125" i="11"/>
  <c r="G125" i="11"/>
  <c r="F125" i="11"/>
  <c r="E125" i="11"/>
  <c r="D125" i="11"/>
  <c r="C125" i="11"/>
  <c r="AA124" i="11"/>
  <c r="Z124" i="11"/>
  <c r="Y124" i="11"/>
  <c r="W124" i="11"/>
  <c r="V124" i="11"/>
  <c r="U124" i="11"/>
  <c r="T124" i="11"/>
  <c r="S124" i="11"/>
  <c r="R124" i="11"/>
  <c r="P124" i="11"/>
  <c r="O124" i="11"/>
  <c r="N124" i="11"/>
  <c r="L124" i="11"/>
  <c r="K124" i="11"/>
  <c r="J124" i="11"/>
  <c r="I124" i="11"/>
  <c r="H124" i="11"/>
  <c r="G124" i="11"/>
  <c r="F124" i="11"/>
  <c r="E124" i="11"/>
  <c r="D124" i="11"/>
  <c r="C124" i="11"/>
  <c r="AA123" i="11"/>
  <c r="Z123" i="11"/>
  <c r="Y123" i="11"/>
  <c r="W123" i="11"/>
  <c r="V123" i="11"/>
  <c r="U123" i="11"/>
  <c r="T123" i="11"/>
  <c r="S123" i="11"/>
  <c r="R123" i="11"/>
  <c r="P123" i="11"/>
  <c r="O123" i="11"/>
  <c r="N123" i="11"/>
  <c r="L123" i="11"/>
  <c r="K123" i="11"/>
  <c r="J123" i="11"/>
  <c r="I123" i="11"/>
  <c r="H123" i="11"/>
  <c r="G123" i="11"/>
  <c r="F123" i="11"/>
  <c r="E123" i="11"/>
  <c r="D123" i="11"/>
  <c r="C123" i="11"/>
  <c r="AA122" i="11"/>
  <c r="Z122" i="11"/>
  <c r="Y122" i="11"/>
  <c r="W122" i="11"/>
  <c r="V122" i="11"/>
  <c r="U122" i="11"/>
  <c r="T122" i="11"/>
  <c r="S122" i="11"/>
  <c r="R122" i="11"/>
  <c r="P122" i="11"/>
  <c r="O122" i="11"/>
  <c r="N122" i="11"/>
  <c r="L122" i="11"/>
  <c r="K122" i="11"/>
  <c r="J122" i="11"/>
  <c r="I122" i="11"/>
  <c r="H122" i="11"/>
  <c r="G122" i="11"/>
  <c r="F122" i="11"/>
  <c r="E122" i="11"/>
  <c r="D122" i="11"/>
  <c r="C122" i="11"/>
  <c r="AA121" i="11"/>
  <c r="Z121" i="11"/>
  <c r="Y121" i="11"/>
  <c r="W121" i="11"/>
  <c r="V121" i="11"/>
  <c r="U121" i="11"/>
  <c r="T121" i="11"/>
  <c r="S121" i="11"/>
  <c r="R121" i="11"/>
  <c r="P121" i="11"/>
  <c r="O121" i="11"/>
  <c r="N121" i="11"/>
  <c r="L121" i="11"/>
  <c r="K121" i="11"/>
  <c r="J121" i="11"/>
  <c r="I121" i="11"/>
  <c r="H121" i="11"/>
  <c r="G121" i="11"/>
  <c r="F121" i="11"/>
  <c r="E121" i="11"/>
  <c r="D121" i="11"/>
  <c r="C121" i="11"/>
  <c r="AA120" i="11"/>
  <c r="Z120" i="11"/>
  <c r="Y120" i="11"/>
  <c r="W120" i="11"/>
  <c r="V120" i="11"/>
  <c r="U120" i="11"/>
  <c r="T120" i="11"/>
  <c r="S120" i="11"/>
  <c r="R120" i="11"/>
  <c r="P120" i="11"/>
  <c r="O120" i="11"/>
  <c r="N120" i="11"/>
  <c r="L120" i="11"/>
  <c r="K120" i="11"/>
  <c r="J120" i="11"/>
  <c r="I120" i="11"/>
  <c r="H120" i="11"/>
  <c r="G120" i="11"/>
  <c r="F120" i="11"/>
  <c r="E120" i="11"/>
  <c r="D120" i="11"/>
  <c r="C120" i="11"/>
  <c r="AA119" i="11"/>
  <c r="Z119" i="11"/>
  <c r="Y119" i="11"/>
  <c r="W119" i="11"/>
  <c r="V119" i="11"/>
  <c r="U119" i="11"/>
  <c r="T119" i="11"/>
  <c r="S119" i="11"/>
  <c r="R119" i="11"/>
  <c r="P119" i="11"/>
  <c r="O119" i="11"/>
  <c r="N119" i="11"/>
  <c r="L119" i="11"/>
  <c r="K119" i="11"/>
  <c r="J119" i="11"/>
  <c r="I119" i="11"/>
  <c r="H119" i="11"/>
  <c r="G119" i="11"/>
  <c r="F119" i="11"/>
  <c r="E119" i="11"/>
  <c r="D119" i="11"/>
  <c r="C119" i="11"/>
  <c r="AA118" i="11"/>
  <c r="Z118" i="11"/>
  <c r="Y118" i="11"/>
  <c r="W118" i="11"/>
  <c r="V118" i="11"/>
  <c r="U118" i="11"/>
  <c r="T118" i="11"/>
  <c r="S118" i="11"/>
  <c r="R118" i="11"/>
  <c r="P118" i="11"/>
  <c r="O118" i="11"/>
  <c r="N118" i="11"/>
  <c r="L118" i="11"/>
  <c r="K118" i="11"/>
  <c r="J118" i="11"/>
  <c r="I118" i="11"/>
  <c r="H118" i="11"/>
  <c r="G118" i="11"/>
  <c r="F118" i="11"/>
  <c r="E118" i="11"/>
  <c r="D118" i="11"/>
  <c r="C118" i="11"/>
  <c r="AA117" i="11"/>
  <c r="Z117" i="11"/>
  <c r="Y117" i="11"/>
  <c r="W117" i="11"/>
  <c r="V117" i="11"/>
  <c r="U117" i="11"/>
  <c r="T117" i="11"/>
  <c r="S117" i="11"/>
  <c r="R117" i="11"/>
  <c r="P117" i="11"/>
  <c r="O117" i="11"/>
  <c r="N117" i="11"/>
  <c r="L117" i="11"/>
  <c r="K117" i="11"/>
  <c r="J117" i="11"/>
  <c r="I117" i="11"/>
  <c r="H117" i="11"/>
  <c r="G117" i="11"/>
  <c r="F117" i="11"/>
  <c r="E117" i="11"/>
  <c r="D117" i="11"/>
  <c r="C117" i="11"/>
  <c r="AA116" i="11"/>
  <c r="Z116" i="11"/>
  <c r="Y116" i="11"/>
  <c r="W116" i="11"/>
  <c r="V116" i="11"/>
  <c r="U116" i="11"/>
  <c r="T116" i="11"/>
  <c r="S116" i="11"/>
  <c r="R116" i="11"/>
  <c r="P116" i="11"/>
  <c r="O116" i="11"/>
  <c r="N116" i="11"/>
  <c r="L116" i="11"/>
  <c r="K116" i="11"/>
  <c r="J116" i="11"/>
  <c r="I116" i="11"/>
  <c r="H116" i="11"/>
  <c r="G116" i="11"/>
  <c r="F116" i="11"/>
  <c r="E116" i="11"/>
  <c r="D116" i="11"/>
  <c r="C116" i="11"/>
  <c r="AA115" i="11"/>
  <c r="Z115" i="11"/>
  <c r="Y115" i="11"/>
  <c r="W115" i="11"/>
  <c r="V115" i="11"/>
  <c r="U115" i="11"/>
  <c r="T115" i="11"/>
  <c r="S115" i="11"/>
  <c r="R115" i="11"/>
  <c r="P115" i="11"/>
  <c r="O115" i="11"/>
  <c r="N115" i="11"/>
  <c r="L115" i="11"/>
  <c r="K115" i="11"/>
  <c r="J115" i="11"/>
  <c r="I115" i="11"/>
  <c r="H115" i="11"/>
  <c r="G115" i="11"/>
  <c r="F115" i="11"/>
  <c r="E115" i="11"/>
  <c r="D115" i="11"/>
  <c r="C115" i="11"/>
  <c r="AA114" i="11"/>
  <c r="Z114" i="11"/>
  <c r="Y114" i="11"/>
  <c r="W114" i="11"/>
  <c r="V114" i="11"/>
  <c r="U114" i="11"/>
  <c r="T114" i="11"/>
  <c r="S114" i="11"/>
  <c r="R114" i="11"/>
  <c r="P114" i="11"/>
  <c r="O114" i="11"/>
  <c r="N114" i="11"/>
  <c r="L114" i="11"/>
  <c r="K114" i="11"/>
  <c r="J114" i="11"/>
  <c r="I114" i="11"/>
  <c r="H114" i="11"/>
  <c r="G114" i="11"/>
  <c r="F114" i="11"/>
  <c r="E114" i="11"/>
  <c r="D114" i="11"/>
  <c r="C114" i="11"/>
  <c r="AA113" i="11"/>
  <c r="Z113" i="11"/>
  <c r="Y113" i="11"/>
  <c r="W113" i="11"/>
  <c r="V113" i="11"/>
  <c r="U113" i="11"/>
  <c r="T113" i="11"/>
  <c r="S113" i="11"/>
  <c r="R113" i="11"/>
  <c r="P113" i="11"/>
  <c r="O113" i="11"/>
  <c r="N113" i="11"/>
  <c r="L113" i="11"/>
  <c r="K113" i="11"/>
  <c r="J113" i="11"/>
  <c r="I113" i="11"/>
  <c r="H113" i="11"/>
  <c r="G113" i="11"/>
  <c r="F113" i="11"/>
  <c r="E113" i="11"/>
  <c r="D113" i="11"/>
  <c r="C113" i="11"/>
  <c r="AA112" i="11"/>
  <c r="Z112" i="11"/>
  <c r="Y112" i="11"/>
  <c r="W112" i="11"/>
  <c r="V112" i="11"/>
  <c r="U112" i="11"/>
  <c r="T112" i="11"/>
  <c r="S112" i="11"/>
  <c r="R112" i="11"/>
  <c r="P112" i="11"/>
  <c r="O112" i="11"/>
  <c r="N112" i="11"/>
  <c r="L112" i="11"/>
  <c r="K112" i="11"/>
  <c r="J112" i="11"/>
  <c r="I112" i="11"/>
  <c r="H112" i="11"/>
  <c r="G112" i="11"/>
  <c r="F112" i="11"/>
  <c r="E112" i="11"/>
  <c r="D112" i="11"/>
  <c r="C112" i="11"/>
  <c r="AA111" i="11"/>
  <c r="Z111" i="11"/>
  <c r="Y111" i="11"/>
  <c r="W111" i="11"/>
  <c r="V111" i="11"/>
  <c r="U111" i="11"/>
  <c r="T111" i="11"/>
  <c r="S111" i="11"/>
  <c r="R111" i="11"/>
  <c r="P111" i="11"/>
  <c r="O111" i="11"/>
  <c r="N111" i="11"/>
  <c r="L111" i="11"/>
  <c r="K111" i="11"/>
  <c r="J111" i="11"/>
  <c r="I111" i="11"/>
  <c r="H111" i="11"/>
  <c r="G111" i="11"/>
  <c r="F111" i="11"/>
  <c r="E111" i="11"/>
  <c r="D111" i="11"/>
  <c r="C111" i="11"/>
  <c r="AA110" i="11"/>
  <c r="Z110" i="11"/>
  <c r="Y110" i="11"/>
  <c r="W110" i="11"/>
  <c r="V110" i="11"/>
  <c r="U110" i="11"/>
  <c r="T110" i="11"/>
  <c r="S110" i="11"/>
  <c r="R110" i="11"/>
  <c r="P110" i="11"/>
  <c r="O110" i="11"/>
  <c r="N110" i="11"/>
  <c r="L110" i="11"/>
  <c r="K110" i="11"/>
  <c r="J110" i="11"/>
  <c r="I110" i="11"/>
  <c r="H110" i="11"/>
  <c r="G110" i="11"/>
  <c r="F110" i="11"/>
  <c r="E110" i="11"/>
  <c r="D110" i="11"/>
  <c r="C110" i="11"/>
  <c r="AA109" i="11"/>
  <c r="Z109" i="11"/>
  <c r="Y109" i="11"/>
  <c r="W109" i="11"/>
  <c r="V109" i="11"/>
  <c r="U109" i="11"/>
  <c r="T109" i="11"/>
  <c r="S109" i="11"/>
  <c r="R109" i="11"/>
  <c r="P109" i="11"/>
  <c r="O109" i="11"/>
  <c r="N109" i="11"/>
  <c r="L109" i="11"/>
  <c r="K109" i="11"/>
  <c r="J109" i="11"/>
  <c r="I109" i="11"/>
  <c r="H109" i="11"/>
  <c r="G109" i="11"/>
  <c r="F109" i="11"/>
  <c r="E109" i="11"/>
  <c r="D109" i="11"/>
  <c r="C109" i="11"/>
  <c r="AA108" i="11"/>
  <c r="Z108" i="11"/>
  <c r="Y108" i="11"/>
  <c r="W108" i="11"/>
  <c r="V108" i="11"/>
  <c r="U108" i="11"/>
  <c r="T108" i="11"/>
  <c r="S108" i="11"/>
  <c r="R108" i="11"/>
  <c r="P108" i="11"/>
  <c r="O108" i="11"/>
  <c r="N108" i="11"/>
  <c r="L108" i="11"/>
  <c r="K108" i="11"/>
  <c r="J108" i="11"/>
  <c r="I108" i="11"/>
  <c r="H108" i="11"/>
  <c r="G108" i="11"/>
  <c r="F108" i="11"/>
  <c r="E108" i="11"/>
  <c r="D108" i="11"/>
  <c r="C108" i="11"/>
  <c r="AA107" i="11"/>
  <c r="Z107" i="11"/>
  <c r="Y107" i="11"/>
  <c r="W107" i="11"/>
  <c r="V107" i="11"/>
  <c r="U107" i="11"/>
  <c r="T107" i="11"/>
  <c r="S107" i="11"/>
  <c r="R107" i="11"/>
  <c r="P107" i="11"/>
  <c r="O107" i="11"/>
  <c r="N107" i="11"/>
  <c r="L107" i="11"/>
  <c r="K107" i="11"/>
  <c r="J107" i="11"/>
  <c r="I107" i="11"/>
  <c r="H107" i="11"/>
  <c r="G107" i="11"/>
  <c r="F107" i="11"/>
  <c r="E107" i="11"/>
  <c r="D107" i="11"/>
  <c r="C107" i="11"/>
  <c r="AA106" i="11"/>
  <c r="Z106" i="11"/>
  <c r="Y106" i="11"/>
  <c r="W106" i="11"/>
  <c r="V106" i="11"/>
  <c r="U106" i="11"/>
  <c r="T106" i="11"/>
  <c r="S106" i="11"/>
  <c r="R106" i="11"/>
  <c r="P106" i="11"/>
  <c r="O106" i="11"/>
  <c r="N106" i="11"/>
  <c r="L106" i="11"/>
  <c r="K106" i="11"/>
  <c r="J106" i="11"/>
  <c r="I106" i="11"/>
  <c r="H106" i="11"/>
  <c r="G106" i="11"/>
  <c r="F106" i="11"/>
  <c r="E106" i="11"/>
  <c r="D106" i="11"/>
  <c r="C106" i="11"/>
  <c r="AA105" i="11"/>
  <c r="Z105" i="11"/>
  <c r="Y105" i="11"/>
  <c r="W105" i="11"/>
  <c r="V105" i="11"/>
  <c r="U105" i="11"/>
  <c r="T105" i="11"/>
  <c r="S105" i="11"/>
  <c r="R105" i="11"/>
  <c r="P105" i="11"/>
  <c r="O105" i="11"/>
  <c r="N105" i="11"/>
  <c r="L105" i="11"/>
  <c r="K105" i="11"/>
  <c r="J105" i="11"/>
  <c r="I105" i="11"/>
  <c r="H105" i="11"/>
  <c r="G105" i="11"/>
  <c r="F105" i="11"/>
  <c r="E105" i="11"/>
  <c r="D105" i="11"/>
  <c r="C105" i="11"/>
  <c r="AA104" i="11"/>
  <c r="Z104" i="11"/>
  <c r="Y104" i="11"/>
  <c r="W104" i="11"/>
  <c r="V104" i="11"/>
  <c r="U104" i="11"/>
  <c r="T104" i="11"/>
  <c r="S104" i="11"/>
  <c r="R104" i="11"/>
  <c r="P104" i="11"/>
  <c r="O104" i="11"/>
  <c r="N104" i="11"/>
  <c r="L104" i="11"/>
  <c r="K104" i="11"/>
  <c r="J104" i="11"/>
  <c r="I104" i="11"/>
  <c r="H104" i="11"/>
  <c r="G104" i="11"/>
  <c r="F104" i="11"/>
  <c r="E104" i="11"/>
  <c r="D104" i="11"/>
  <c r="C104" i="11"/>
  <c r="AA103" i="11"/>
  <c r="Z103" i="11"/>
  <c r="Y103" i="11"/>
  <c r="W103" i="11"/>
  <c r="V103" i="11"/>
  <c r="U103" i="11"/>
  <c r="T103" i="11"/>
  <c r="S103" i="11"/>
  <c r="R103" i="11"/>
  <c r="P103" i="11"/>
  <c r="O103" i="11"/>
  <c r="N103" i="11"/>
  <c r="L103" i="11"/>
  <c r="K103" i="11"/>
  <c r="J103" i="11"/>
  <c r="I103" i="11"/>
  <c r="H103" i="11"/>
  <c r="G103" i="11"/>
  <c r="F103" i="11"/>
  <c r="E103" i="11"/>
  <c r="D103" i="11"/>
  <c r="C103" i="11"/>
  <c r="AA102" i="11"/>
  <c r="Z102" i="11"/>
  <c r="Y102" i="11"/>
  <c r="W102" i="11"/>
  <c r="V102" i="11"/>
  <c r="U102" i="11"/>
  <c r="T102" i="11"/>
  <c r="S102" i="11"/>
  <c r="R102" i="11"/>
  <c r="P102" i="11"/>
  <c r="O102" i="11"/>
  <c r="N102" i="11"/>
  <c r="L102" i="11"/>
  <c r="K102" i="11"/>
  <c r="J102" i="11"/>
  <c r="I102" i="11"/>
  <c r="H102" i="11"/>
  <c r="G102" i="11"/>
  <c r="F102" i="11"/>
  <c r="E102" i="11"/>
  <c r="D102" i="11"/>
  <c r="C102" i="11"/>
  <c r="AA101" i="11"/>
  <c r="Z101" i="11"/>
  <c r="Y101" i="11"/>
  <c r="W101" i="11"/>
  <c r="V101" i="11"/>
  <c r="U101" i="11"/>
  <c r="T101" i="11"/>
  <c r="S101" i="11"/>
  <c r="R101" i="11"/>
  <c r="P101" i="11"/>
  <c r="O101" i="11"/>
  <c r="N101" i="11"/>
  <c r="L101" i="11"/>
  <c r="K101" i="11"/>
  <c r="J101" i="11"/>
  <c r="I101" i="11"/>
  <c r="H101" i="11"/>
  <c r="G101" i="11"/>
  <c r="F101" i="11"/>
  <c r="E101" i="11"/>
  <c r="D101" i="11"/>
  <c r="C101" i="11"/>
  <c r="AA100" i="11"/>
  <c r="Z100" i="11"/>
  <c r="Y100" i="11"/>
  <c r="W100" i="11"/>
  <c r="V100" i="11"/>
  <c r="U100" i="11"/>
  <c r="T100" i="11"/>
  <c r="S100" i="11"/>
  <c r="R100" i="11"/>
  <c r="P100" i="11"/>
  <c r="O100" i="11"/>
  <c r="N100" i="11"/>
  <c r="L100" i="11"/>
  <c r="K100" i="11"/>
  <c r="J100" i="11"/>
  <c r="I100" i="11"/>
  <c r="H100" i="11"/>
  <c r="G100" i="11"/>
  <c r="F100" i="11"/>
  <c r="E100" i="11"/>
  <c r="D100" i="11"/>
  <c r="C100" i="11"/>
  <c r="AA99" i="11"/>
  <c r="Z99" i="11"/>
  <c r="Y99" i="11"/>
  <c r="W99" i="11"/>
  <c r="V99" i="11"/>
  <c r="U99" i="11"/>
  <c r="T99" i="11"/>
  <c r="S99" i="11"/>
  <c r="R99" i="11"/>
  <c r="P99" i="11"/>
  <c r="O99" i="11"/>
  <c r="N99" i="11"/>
  <c r="L99" i="11"/>
  <c r="K99" i="11"/>
  <c r="J99" i="11"/>
  <c r="I99" i="11"/>
  <c r="H99" i="11"/>
  <c r="G99" i="11"/>
  <c r="F99" i="11"/>
  <c r="E99" i="11"/>
  <c r="D99" i="11"/>
  <c r="C99" i="11"/>
  <c r="AA98" i="11"/>
  <c r="Z98" i="11"/>
  <c r="Y98" i="11"/>
  <c r="W98" i="11"/>
  <c r="V98" i="11"/>
  <c r="U98" i="11"/>
  <c r="T98" i="11"/>
  <c r="S98" i="11"/>
  <c r="R98" i="11"/>
  <c r="P98" i="11"/>
  <c r="O98" i="11"/>
  <c r="N98" i="11"/>
  <c r="L98" i="11"/>
  <c r="K98" i="11"/>
  <c r="J98" i="11"/>
  <c r="I98" i="11"/>
  <c r="H98" i="11"/>
  <c r="G98" i="11"/>
  <c r="F98" i="11"/>
  <c r="E98" i="11"/>
  <c r="D98" i="11"/>
  <c r="C98" i="11"/>
  <c r="AA97" i="11"/>
  <c r="Z97" i="11"/>
  <c r="Y97" i="11"/>
  <c r="W97" i="11"/>
  <c r="V97" i="11"/>
  <c r="U97" i="11"/>
  <c r="T97" i="11"/>
  <c r="S97" i="11"/>
  <c r="R97" i="11"/>
  <c r="P97" i="11"/>
  <c r="O97" i="11"/>
  <c r="N97" i="11"/>
  <c r="L97" i="11"/>
  <c r="K97" i="11"/>
  <c r="J97" i="11"/>
  <c r="I97" i="11"/>
  <c r="H97" i="11"/>
  <c r="G97" i="11"/>
  <c r="F97" i="11"/>
  <c r="E97" i="11"/>
  <c r="D97" i="11"/>
  <c r="C97" i="11"/>
  <c r="AA96" i="11"/>
  <c r="Z96" i="11"/>
  <c r="Y96" i="11"/>
  <c r="W96" i="11"/>
  <c r="V96" i="11"/>
  <c r="U96" i="11"/>
  <c r="T96" i="11"/>
  <c r="S96" i="11"/>
  <c r="R96" i="11"/>
  <c r="P96" i="11"/>
  <c r="O96" i="11"/>
  <c r="N96" i="11"/>
  <c r="L96" i="11"/>
  <c r="K96" i="11"/>
  <c r="J96" i="11"/>
  <c r="I96" i="11"/>
  <c r="H96" i="11"/>
  <c r="G96" i="11"/>
  <c r="F96" i="11"/>
  <c r="E96" i="11"/>
  <c r="D96" i="11"/>
  <c r="C96" i="11"/>
  <c r="AA95" i="11"/>
  <c r="Z95" i="11"/>
  <c r="Y95" i="11"/>
  <c r="W95" i="11"/>
  <c r="V95" i="11"/>
  <c r="U95" i="11"/>
  <c r="T95" i="11"/>
  <c r="S95" i="11"/>
  <c r="R95" i="11"/>
  <c r="P95" i="11"/>
  <c r="O95" i="11"/>
  <c r="N95" i="11"/>
  <c r="L95" i="11"/>
  <c r="K95" i="11"/>
  <c r="J95" i="11"/>
  <c r="I95" i="11"/>
  <c r="H95" i="11"/>
  <c r="G95" i="11"/>
  <c r="F95" i="11"/>
  <c r="E95" i="11"/>
  <c r="D95" i="11"/>
  <c r="C95" i="11"/>
  <c r="AA94" i="11"/>
  <c r="Z94" i="11"/>
  <c r="Y94" i="11"/>
  <c r="W94" i="11"/>
  <c r="V94" i="11"/>
  <c r="U94" i="11"/>
  <c r="T94" i="11"/>
  <c r="S94" i="11"/>
  <c r="R94" i="11"/>
  <c r="P94" i="11"/>
  <c r="O94" i="11"/>
  <c r="N94" i="11"/>
  <c r="L94" i="11"/>
  <c r="K94" i="11"/>
  <c r="J94" i="11"/>
  <c r="I94" i="11"/>
  <c r="H94" i="11"/>
  <c r="G94" i="11"/>
  <c r="F94" i="11"/>
  <c r="E94" i="11"/>
  <c r="D94" i="11"/>
  <c r="C94" i="11"/>
  <c r="AA93" i="11"/>
  <c r="Z93" i="11"/>
  <c r="Y93" i="11"/>
  <c r="W93" i="11"/>
  <c r="V93" i="11"/>
  <c r="U93" i="11"/>
  <c r="T93" i="11"/>
  <c r="S93" i="11"/>
  <c r="R93" i="11"/>
  <c r="P93" i="11"/>
  <c r="O93" i="11"/>
  <c r="N93" i="11"/>
  <c r="L93" i="11"/>
  <c r="K93" i="11"/>
  <c r="J93" i="11"/>
  <c r="I93" i="11"/>
  <c r="H93" i="11"/>
  <c r="G93" i="11"/>
  <c r="F93" i="11"/>
  <c r="E93" i="11"/>
  <c r="D93" i="11"/>
  <c r="C93" i="11"/>
  <c r="AA92" i="11"/>
  <c r="Z92" i="11"/>
  <c r="Y92" i="11"/>
  <c r="W92" i="11"/>
  <c r="V92" i="11"/>
  <c r="U92" i="11"/>
  <c r="T92" i="11"/>
  <c r="S92" i="11"/>
  <c r="R92" i="11"/>
  <c r="P92" i="11"/>
  <c r="O92" i="11"/>
  <c r="N92" i="11"/>
  <c r="L92" i="11"/>
  <c r="K92" i="11"/>
  <c r="J92" i="11"/>
  <c r="I92" i="11"/>
  <c r="H92" i="11"/>
  <c r="G92" i="11"/>
  <c r="F92" i="11"/>
  <c r="E92" i="11"/>
  <c r="D92" i="11"/>
  <c r="C92" i="11"/>
  <c r="AA91" i="11"/>
  <c r="Z91" i="11"/>
  <c r="Y91" i="11"/>
  <c r="W91" i="11"/>
  <c r="V91" i="11"/>
  <c r="U91" i="11"/>
  <c r="T91" i="11"/>
  <c r="S91" i="11"/>
  <c r="R91" i="11"/>
  <c r="P91" i="11"/>
  <c r="O91" i="11"/>
  <c r="N91" i="11"/>
  <c r="L91" i="11"/>
  <c r="K91" i="11"/>
  <c r="J91" i="11"/>
  <c r="I91" i="11"/>
  <c r="H91" i="11"/>
  <c r="G91" i="11"/>
  <c r="F91" i="11"/>
  <c r="E91" i="11"/>
  <c r="D91" i="11"/>
  <c r="C91" i="11"/>
  <c r="AA90" i="11"/>
  <c r="Z90" i="11"/>
  <c r="Y90" i="11"/>
  <c r="W90" i="11"/>
  <c r="V90" i="11"/>
  <c r="U90" i="11"/>
  <c r="T90" i="11"/>
  <c r="S90" i="11"/>
  <c r="R90" i="11"/>
  <c r="P90" i="11"/>
  <c r="O90" i="11"/>
  <c r="N90" i="11"/>
  <c r="L90" i="11"/>
  <c r="K90" i="11"/>
  <c r="J90" i="11"/>
  <c r="I90" i="11"/>
  <c r="H90" i="11"/>
  <c r="G90" i="11"/>
  <c r="F90" i="11"/>
  <c r="E90" i="11"/>
  <c r="D90" i="11"/>
  <c r="C90" i="11"/>
  <c r="AA89" i="11"/>
  <c r="Z89" i="11"/>
  <c r="Y89" i="11"/>
  <c r="W89" i="11"/>
  <c r="V89" i="11"/>
  <c r="U89" i="11"/>
  <c r="T89" i="11"/>
  <c r="S89" i="11"/>
  <c r="R89" i="11"/>
  <c r="P89" i="11"/>
  <c r="O89" i="11"/>
  <c r="N89" i="11"/>
  <c r="L89" i="11"/>
  <c r="K89" i="11"/>
  <c r="J89" i="11"/>
  <c r="I89" i="11"/>
  <c r="H89" i="11"/>
  <c r="G89" i="11"/>
  <c r="F89" i="11"/>
  <c r="E89" i="11"/>
  <c r="D89" i="11"/>
  <c r="C89" i="11"/>
  <c r="AA88" i="11"/>
  <c r="Z88" i="11"/>
  <c r="Y88" i="11"/>
  <c r="W88" i="11"/>
  <c r="V88" i="11"/>
  <c r="U88" i="11"/>
  <c r="T88" i="11"/>
  <c r="S88" i="11"/>
  <c r="R88" i="11"/>
  <c r="P88" i="11"/>
  <c r="O88" i="11"/>
  <c r="N88" i="11"/>
  <c r="L88" i="11"/>
  <c r="K88" i="11"/>
  <c r="J88" i="11"/>
  <c r="I88" i="11"/>
  <c r="H88" i="11"/>
  <c r="G88" i="11"/>
  <c r="F88" i="11"/>
  <c r="E88" i="11"/>
  <c r="D88" i="11"/>
  <c r="C88" i="11"/>
  <c r="AA87" i="11"/>
  <c r="Z87" i="11"/>
  <c r="Y87" i="11"/>
  <c r="W87" i="11"/>
  <c r="V87" i="11"/>
  <c r="U87" i="11"/>
  <c r="T87" i="11"/>
  <c r="S87" i="11"/>
  <c r="R87" i="11"/>
  <c r="P87" i="11"/>
  <c r="O87" i="11"/>
  <c r="N87" i="11"/>
  <c r="L87" i="11"/>
  <c r="K87" i="11"/>
  <c r="J87" i="11"/>
  <c r="I87" i="11"/>
  <c r="H87" i="11"/>
  <c r="G87" i="11"/>
  <c r="F87" i="11"/>
  <c r="E87" i="11"/>
  <c r="D87" i="11"/>
  <c r="C87" i="11"/>
  <c r="AA86" i="11"/>
  <c r="Z86" i="11"/>
  <c r="Y86" i="11"/>
  <c r="W86" i="11"/>
  <c r="V86" i="11"/>
  <c r="U86" i="11"/>
  <c r="T86" i="11"/>
  <c r="S86" i="11"/>
  <c r="R86" i="11"/>
  <c r="P86" i="11"/>
  <c r="O86" i="11"/>
  <c r="N86" i="11"/>
  <c r="L86" i="11"/>
  <c r="K86" i="11"/>
  <c r="J86" i="11"/>
  <c r="I86" i="11"/>
  <c r="H86" i="11"/>
  <c r="G86" i="11"/>
  <c r="F86" i="11"/>
  <c r="E86" i="11"/>
  <c r="D86" i="11"/>
  <c r="C86" i="11"/>
  <c r="AA85" i="11"/>
  <c r="Z85" i="11"/>
  <c r="Y85" i="11"/>
  <c r="W85" i="11"/>
  <c r="V85" i="11"/>
  <c r="U85" i="11"/>
  <c r="T85" i="11"/>
  <c r="S85" i="11"/>
  <c r="R85" i="11"/>
  <c r="P85" i="11"/>
  <c r="O85" i="11"/>
  <c r="N85" i="11"/>
  <c r="L85" i="11"/>
  <c r="K85" i="11"/>
  <c r="J85" i="11"/>
  <c r="I85" i="11"/>
  <c r="H85" i="11"/>
  <c r="G85" i="11"/>
  <c r="F85" i="11"/>
  <c r="E85" i="11"/>
  <c r="D85" i="11"/>
  <c r="C85" i="11"/>
  <c r="AA84" i="11"/>
  <c r="Z84" i="11"/>
  <c r="Y84" i="11"/>
  <c r="W84" i="11"/>
  <c r="V84" i="11"/>
  <c r="U84" i="11"/>
  <c r="T84" i="11"/>
  <c r="S84" i="11"/>
  <c r="R84" i="11"/>
  <c r="P84" i="11"/>
  <c r="O84" i="11"/>
  <c r="N84" i="11"/>
  <c r="L84" i="11"/>
  <c r="K84" i="11"/>
  <c r="J84" i="11"/>
  <c r="I84" i="11"/>
  <c r="H84" i="11"/>
  <c r="G84" i="11"/>
  <c r="F84" i="11"/>
  <c r="E84" i="11"/>
  <c r="D84" i="11"/>
  <c r="C84" i="11"/>
  <c r="AA83" i="11"/>
  <c r="Z83" i="11"/>
  <c r="Y83" i="11"/>
  <c r="W83" i="11"/>
  <c r="V83" i="11"/>
  <c r="U83" i="11"/>
  <c r="T83" i="11"/>
  <c r="S83" i="11"/>
  <c r="R83" i="11"/>
  <c r="P83" i="11"/>
  <c r="O83" i="11"/>
  <c r="N83" i="11"/>
  <c r="L83" i="11"/>
  <c r="K83" i="11"/>
  <c r="J83" i="11"/>
  <c r="I83" i="11"/>
  <c r="H83" i="11"/>
  <c r="G83" i="11"/>
  <c r="F83" i="11"/>
  <c r="E83" i="11"/>
  <c r="D83" i="11"/>
  <c r="C83" i="11"/>
  <c r="AA82" i="11"/>
  <c r="Z82" i="11"/>
  <c r="Y82" i="11"/>
  <c r="W82" i="11"/>
  <c r="V82" i="11"/>
  <c r="U82" i="11"/>
  <c r="T82" i="11"/>
  <c r="S82" i="11"/>
  <c r="R82" i="11"/>
  <c r="P82" i="11"/>
  <c r="O82" i="11"/>
  <c r="N82" i="11"/>
  <c r="L82" i="11"/>
  <c r="K82" i="11"/>
  <c r="J82" i="11"/>
  <c r="I82" i="11"/>
  <c r="H82" i="11"/>
  <c r="G82" i="11"/>
  <c r="F82" i="11"/>
  <c r="E82" i="11"/>
  <c r="D82" i="11"/>
  <c r="C82" i="11"/>
  <c r="AA81" i="11"/>
  <c r="Z81" i="11"/>
  <c r="Y81" i="11"/>
  <c r="W81" i="11"/>
  <c r="V81" i="11"/>
  <c r="U81" i="11"/>
  <c r="T81" i="11"/>
  <c r="S81" i="11"/>
  <c r="R81" i="11"/>
  <c r="P81" i="11"/>
  <c r="O81" i="11"/>
  <c r="N81" i="11"/>
  <c r="L81" i="11"/>
  <c r="K81" i="11"/>
  <c r="J81" i="11"/>
  <c r="I81" i="11"/>
  <c r="H81" i="11"/>
  <c r="G81" i="11"/>
  <c r="F81" i="11"/>
  <c r="E81" i="11"/>
  <c r="D81" i="11"/>
  <c r="C81" i="11"/>
  <c r="AA80" i="11"/>
  <c r="Z80" i="11"/>
  <c r="Y80" i="11"/>
  <c r="W80" i="11"/>
  <c r="V80" i="11"/>
  <c r="U80" i="11"/>
  <c r="T80" i="11"/>
  <c r="S80" i="11"/>
  <c r="R80" i="11"/>
  <c r="P80" i="11"/>
  <c r="O80" i="11"/>
  <c r="N80" i="11"/>
  <c r="L80" i="11"/>
  <c r="K80" i="11"/>
  <c r="J80" i="11"/>
  <c r="I80" i="11"/>
  <c r="H80" i="11"/>
  <c r="G80" i="11"/>
  <c r="F80" i="11"/>
  <c r="E80" i="11"/>
  <c r="D80" i="11"/>
  <c r="C80" i="11"/>
  <c r="AA79" i="11"/>
  <c r="Z79" i="11"/>
  <c r="Y79" i="11"/>
  <c r="W79" i="11"/>
  <c r="V79" i="11"/>
  <c r="U79" i="11"/>
  <c r="T79" i="11"/>
  <c r="S79" i="11"/>
  <c r="R79" i="11"/>
  <c r="P79" i="11"/>
  <c r="O79" i="11"/>
  <c r="N79" i="11"/>
  <c r="L79" i="11"/>
  <c r="K79" i="11"/>
  <c r="J79" i="11"/>
  <c r="I79" i="11"/>
  <c r="H79" i="11"/>
  <c r="G79" i="11"/>
  <c r="F79" i="11"/>
  <c r="E79" i="11"/>
  <c r="D79" i="11"/>
  <c r="C79" i="11"/>
  <c r="AA78" i="11"/>
  <c r="Z78" i="11"/>
  <c r="Y78" i="11"/>
  <c r="W78" i="11"/>
  <c r="V78" i="11"/>
  <c r="U78" i="11"/>
  <c r="T78" i="11"/>
  <c r="S78" i="11"/>
  <c r="R78" i="11"/>
  <c r="P78" i="11"/>
  <c r="O78" i="11"/>
  <c r="N78" i="11"/>
  <c r="L78" i="11"/>
  <c r="K78" i="11"/>
  <c r="J78" i="11"/>
  <c r="I78" i="11"/>
  <c r="H78" i="11"/>
  <c r="G78" i="11"/>
  <c r="F78" i="11"/>
  <c r="E78" i="11"/>
  <c r="D78" i="11"/>
  <c r="C78" i="11"/>
  <c r="AA77" i="11"/>
  <c r="Z77" i="11"/>
  <c r="Y77" i="11"/>
  <c r="W77" i="11"/>
  <c r="V77" i="11"/>
  <c r="U77" i="11"/>
  <c r="T77" i="11"/>
  <c r="S77" i="11"/>
  <c r="R77" i="11"/>
  <c r="P77" i="11"/>
  <c r="O77" i="11"/>
  <c r="N77" i="11"/>
  <c r="L77" i="11"/>
  <c r="K77" i="11"/>
  <c r="J77" i="11"/>
  <c r="I77" i="11"/>
  <c r="H77" i="11"/>
  <c r="G77" i="11"/>
  <c r="F77" i="11"/>
  <c r="E77" i="11"/>
  <c r="D77" i="11"/>
  <c r="C77" i="11"/>
  <c r="AA76" i="11"/>
  <c r="Z76" i="11"/>
  <c r="Y76" i="11"/>
  <c r="W76" i="11"/>
  <c r="V76" i="11"/>
  <c r="U76" i="11"/>
  <c r="T76" i="11"/>
  <c r="S76" i="11"/>
  <c r="R76" i="11"/>
  <c r="P76" i="11"/>
  <c r="O76" i="11"/>
  <c r="N76" i="11"/>
  <c r="L76" i="11"/>
  <c r="K76" i="11"/>
  <c r="J76" i="11"/>
  <c r="I76" i="11"/>
  <c r="H76" i="11"/>
  <c r="G76" i="11"/>
  <c r="F76" i="11"/>
  <c r="E76" i="11"/>
  <c r="D76" i="11"/>
  <c r="C76" i="11"/>
  <c r="AA75" i="11"/>
  <c r="Z75" i="11"/>
  <c r="Y75" i="11"/>
  <c r="W75" i="11"/>
  <c r="V75" i="11"/>
  <c r="U75" i="11"/>
  <c r="T75" i="11"/>
  <c r="S75" i="11"/>
  <c r="R75" i="11"/>
  <c r="P75" i="11"/>
  <c r="O75" i="11"/>
  <c r="N75" i="11"/>
  <c r="L75" i="11"/>
  <c r="K75" i="11"/>
  <c r="J75" i="11"/>
  <c r="I75" i="11"/>
  <c r="H75" i="11"/>
  <c r="G75" i="11"/>
  <c r="F75" i="11"/>
  <c r="E75" i="11"/>
  <c r="D75" i="11"/>
  <c r="C75" i="11"/>
  <c r="AA74" i="11"/>
  <c r="Z74" i="11"/>
  <c r="Y74" i="11"/>
  <c r="W74" i="11"/>
  <c r="V74" i="11"/>
  <c r="U74" i="11"/>
  <c r="T74" i="11"/>
  <c r="S74" i="11"/>
  <c r="R74" i="11"/>
  <c r="P74" i="11"/>
  <c r="O74" i="11"/>
  <c r="N74" i="11"/>
  <c r="L74" i="11"/>
  <c r="K74" i="11"/>
  <c r="J74" i="11"/>
  <c r="I74" i="11"/>
  <c r="H74" i="11"/>
  <c r="G74" i="11"/>
  <c r="F74" i="11"/>
  <c r="E74" i="11"/>
  <c r="D74" i="11"/>
  <c r="C74" i="11"/>
  <c r="AA73" i="11"/>
  <c r="Z73" i="11"/>
  <c r="Y73" i="11"/>
  <c r="W73" i="11"/>
  <c r="V73" i="11"/>
  <c r="U73" i="11"/>
  <c r="T73" i="11"/>
  <c r="S73" i="11"/>
  <c r="R73" i="11"/>
  <c r="P73" i="11"/>
  <c r="O73" i="11"/>
  <c r="N73" i="11"/>
  <c r="L73" i="11"/>
  <c r="K73" i="11"/>
  <c r="J73" i="11"/>
  <c r="I73" i="11"/>
  <c r="H73" i="11"/>
  <c r="G73" i="11"/>
  <c r="F73" i="11"/>
  <c r="E73" i="11"/>
  <c r="D73" i="11"/>
  <c r="C73" i="11"/>
  <c r="AA72" i="11"/>
  <c r="Z72" i="11"/>
  <c r="Y72" i="11"/>
  <c r="W72" i="11"/>
  <c r="V72" i="11"/>
  <c r="U72" i="11"/>
  <c r="T72" i="11"/>
  <c r="S72" i="11"/>
  <c r="R72" i="11"/>
  <c r="P72" i="11"/>
  <c r="O72" i="11"/>
  <c r="N72" i="11"/>
  <c r="L72" i="11"/>
  <c r="K72" i="11"/>
  <c r="J72" i="11"/>
  <c r="I72" i="11"/>
  <c r="H72" i="11"/>
  <c r="G72" i="11"/>
  <c r="F72" i="11"/>
  <c r="E72" i="11"/>
  <c r="D72" i="11"/>
  <c r="C72" i="11"/>
  <c r="AA71" i="11"/>
  <c r="Z71" i="11"/>
  <c r="Y71" i="11"/>
  <c r="W71" i="11"/>
  <c r="V71" i="11"/>
  <c r="U71" i="11"/>
  <c r="T71" i="11"/>
  <c r="S71" i="11"/>
  <c r="R71" i="11"/>
  <c r="P71" i="11"/>
  <c r="O71" i="11"/>
  <c r="N71" i="11"/>
  <c r="L71" i="11"/>
  <c r="K71" i="11"/>
  <c r="J71" i="11"/>
  <c r="I71" i="11"/>
  <c r="H71" i="11"/>
  <c r="G71" i="11"/>
  <c r="F71" i="11"/>
  <c r="E71" i="11"/>
  <c r="D71" i="11"/>
  <c r="C71" i="11"/>
  <c r="AA70" i="11"/>
  <c r="Z70" i="11"/>
  <c r="Y70" i="11"/>
  <c r="W70" i="11"/>
  <c r="V70" i="11"/>
  <c r="U70" i="11"/>
  <c r="T70" i="11"/>
  <c r="S70" i="11"/>
  <c r="R70" i="11"/>
  <c r="P70" i="11"/>
  <c r="O70" i="11"/>
  <c r="N70" i="11"/>
  <c r="L70" i="11"/>
  <c r="K70" i="11"/>
  <c r="J70" i="11"/>
  <c r="I70" i="11"/>
  <c r="H70" i="11"/>
  <c r="G70" i="11"/>
  <c r="F70" i="11"/>
  <c r="E70" i="11"/>
  <c r="D70" i="11"/>
  <c r="C70" i="11"/>
  <c r="AA69" i="11"/>
  <c r="Z69" i="11"/>
  <c r="Y69" i="11"/>
  <c r="W69" i="11"/>
  <c r="V69" i="11"/>
  <c r="U69" i="11"/>
  <c r="T69" i="11"/>
  <c r="S69" i="11"/>
  <c r="R69" i="11"/>
  <c r="P69" i="11"/>
  <c r="O69" i="11"/>
  <c r="N69" i="11"/>
  <c r="L69" i="11"/>
  <c r="K69" i="11"/>
  <c r="J69" i="11"/>
  <c r="I69" i="11"/>
  <c r="H69" i="11"/>
  <c r="G69" i="11"/>
  <c r="F69" i="11"/>
  <c r="E69" i="11"/>
  <c r="D69" i="11"/>
  <c r="C69" i="11"/>
  <c r="AA68" i="11"/>
  <c r="Z68" i="11"/>
  <c r="Y68" i="11"/>
  <c r="W68" i="11"/>
  <c r="V68" i="11"/>
  <c r="U68" i="11"/>
  <c r="T68" i="11"/>
  <c r="S68" i="11"/>
  <c r="R68" i="11"/>
  <c r="P68" i="11"/>
  <c r="O68" i="11"/>
  <c r="N68" i="11"/>
  <c r="L68" i="11"/>
  <c r="K68" i="11"/>
  <c r="J68" i="11"/>
  <c r="I68" i="11"/>
  <c r="H68" i="11"/>
  <c r="G68" i="11"/>
  <c r="F68" i="11"/>
  <c r="E68" i="11"/>
  <c r="D68" i="11"/>
  <c r="C68" i="11"/>
  <c r="AA67" i="11"/>
  <c r="Z67" i="11"/>
  <c r="Y67" i="11"/>
  <c r="W67" i="11"/>
  <c r="V67" i="11"/>
  <c r="U67" i="11"/>
  <c r="T67" i="11"/>
  <c r="S67" i="11"/>
  <c r="R67" i="11"/>
  <c r="P67" i="11"/>
  <c r="O67" i="11"/>
  <c r="N67" i="11"/>
  <c r="L67" i="11"/>
  <c r="K67" i="11"/>
  <c r="J67" i="11"/>
  <c r="I67" i="11"/>
  <c r="H67" i="11"/>
  <c r="G67" i="11"/>
  <c r="F67" i="11"/>
  <c r="E67" i="11"/>
  <c r="D67" i="11"/>
  <c r="C67" i="11"/>
  <c r="AA66" i="11"/>
  <c r="Z66" i="11"/>
  <c r="Y66" i="11"/>
  <c r="W66" i="11"/>
  <c r="V66" i="11"/>
  <c r="U66" i="11"/>
  <c r="T66" i="11"/>
  <c r="S66" i="11"/>
  <c r="R66" i="11"/>
  <c r="P66" i="11"/>
  <c r="O66" i="11"/>
  <c r="N66" i="11"/>
  <c r="L66" i="11"/>
  <c r="K66" i="11"/>
  <c r="J66" i="11"/>
  <c r="I66" i="11"/>
  <c r="H66" i="11"/>
  <c r="G66" i="11"/>
  <c r="F66" i="11"/>
  <c r="E66" i="11"/>
  <c r="D66" i="11"/>
  <c r="C66" i="11"/>
  <c r="AA65" i="11"/>
  <c r="Z65" i="11"/>
  <c r="Y65" i="11"/>
  <c r="W65" i="11"/>
  <c r="V65" i="11"/>
  <c r="U65" i="11"/>
  <c r="T65" i="11"/>
  <c r="S65" i="11"/>
  <c r="R65" i="11"/>
  <c r="P65" i="11"/>
  <c r="O65" i="11"/>
  <c r="N65" i="11"/>
  <c r="L65" i="11"/>
  <c r="K65" i="11"/>
  <c r="J65" i="11"/>
  <c r="I65" i="11"/>
  <c r="H65" i="11"/>
  <c r="G65" i="11"/>
  <c r="F65" i="11"/>
  <c r="E65" i="11"/>
  <c r="D65" i="11"/>
  <c r="C65" i="11"/>
  <c r="AA64" i="11"/>
  <c r="Z64" i="11"/>
  <c r="Y64" i="11"/>
  <c r="W64" i="11"/>
  <c r="V64" i="11"/>
  <c r="U64" i="11"/>
  <c r="T64" i="11"/>
  <c r="S64" i="11"/>
  <c r="R64" i="11"/>
  <c r="P64" i="11"/>
  <c r="O64" i="11"/>
  <c r="N64" i="11"/>
  <c r="L64" i="11"/>
  <c r="K64" i="11"/>
  <c r="J64" i="11"/>
  <c r="I64" i="11"/>
  <c r="H64" i="11"/>
  <c r="G64" i="11"/>
  <c r="F64" i="11"/>
  <c r="E64" i="11"/>
  <c r="D64" i="11"/>
  <c r="C64" i="11"/>
  <c r="AA63" i="11"/>
  <c r="Z63" i="11"/>
  <c r="Y63" i="11"/>
  <c r="W63" i="11"/>
  <c r="V63" i="11"/>
  <c r="U63" i="11"/>
  <c r="T63" i="11"/>
  <c r="S63" i="11"/>
  <c r="R63" i="11"/>
  <c r="P63" i="11"/>
  <c r="O63" i="11"/>
  <c r="N63" i="11"/>
  <c r="L63" i="11"/>
  <c r="K63" i="11"/>
  <c r="J63" i="11"/>
  <c r="I63" i="11"/>
  <c r="H63" i="11"/>
  <c r="G63" i="11"/>
  <c r="F63" i="11"/>
  <c r="E63" i="11"/>
  <c r="D63" i="11"/>
  <c r="C63" i="11"/>
  <c r="AA62" i="11"/>
  <c r="Z62" i="11"/>
  <c r="Y62" i="11"/>
  <c r="W62" i="11"/>
  <c r="V62" i="11"/>
  <c r="U62" i="11"/>
  <c r="T62" i="11"/>
  <c r="S62" i="11"/>
  <c r="R62" i="11"/>
  <c r="P62" i="11"/>
  <c r="O62" i="11"/>
  <c r="N62" i="11"/>
  <c r="L62" i="11"/>
  <c r="K62" i="11"/>
  <c r="J62" i="11"/>
  <c r="I62" i="11"/>
  <c r="H62" i="11"/>
  <c r="G62" i="11"/>
  <c r="F62" i="11"/>
  <c r="E62" i="11"/>
  <c r="D62" i="11"/>
  <c r="C62" i="11"/>
  <c r="AA61" i="11"/>
  <c r="Z61" i="11"/>
  <c r="Y61" i="11"/>
  <c r="W61" i="11"/>
  <c r="V61" i="11"/>
  <c r="U61" i="11"/>
  <c r="T61" i="11"/>
  <c r="S61" i="11"/>
  <c r="R61" i="11"/>
  <c r="P61" i="11"/>
  <c r="O61" i="11"/>
  <c r="N61" i="11"/>
  <c r="L61" i="11"/>
  <c r="K61" i="11"/>
  <c r="J61" i="11"/>
  <c r="I61" i="11"/>
  <c r="H61" i="11"/>
  <c r="G61" i="11"/>
  <c r="F61" i="11"/>
  <c r="E61" i="11"/>
  <c r="D61" i="11"/>
  <c r="C61" i="11"/>
  <c r="AA60" i="11"/>
  <c r="Z60" i="11"/>
  <c r="Y60" i="11"/>
  <c r="W60" i="11"/>
  <c r="V60" i="11"/>
  <c r="U60" i="11"/>
  <c r="T60" i="11"/>
  <c r="S60" i="11"/>
  <c r="R60" i="11"/>
  <c r="P60" i="11"/>
  <c r="O60" i="11"/>
  <c r="N60" i="11"/>
  <c r="L60" i="11"/>
  <c r="K60" i="11"/>
  <c r="J60" i="11"/>
  <c r="I60" i="11"/>
  <c r="H60" i="11"/>
  <c r="G60" i="11"/>
  <c r="F60" i="11"/>
  <c r="E60" i="11"/>
  <c r="D60" i="11"/>
  <c r="C60" i="11"/>
  <c r="AA59" i="11"/>
  <c r="Z59" i="11"/>
  <c r="Y59" i="11"/>
  <c r="W59" i="11"/>
  <c r="V59" i="11"/>
  <c r="U59" i="11"/>
  <c r="T59" i="11"/>
  <c r="S59" i="11"/>
  <c r="R59" i="11"/>
  <c r="P59" i="11"/>
  <c r="O59" i="11"/>
  <c r="N59" i="11"/>
  <c r="L59" i="11"/>
  <c r="K59" i="11"/>
  <c r="J59" i="11"/>
  <c r="I59" i="11"/>
  <c r="H59" i="11"/>
  <c r="G59" i="11"/>
  <c r="F59" i="11"/>
  <c r="E59" i="11"/>
  <c r="D59" i="11"/>
  <c r="C59" i="11"/>
  <c r="AA58" i="11"/>
  <c r="Z58" i="11"/>
  <c r="Y58" i="11"/>
  <c r="W58" i="11"/>
  <c r="V58" i="11"/>
  <c r="U58" i="11"/>
  <c r="T58" i="11"/>
  <c r="S58" i="11"/>
  <c r="R58" i="11"/>
  <c r="P58" i="11"/>
  <c r="O58" i="11"/>
  <c r="N58" i="11"/>
  <c r="L58" i="11"/>
  <c r="K58" i="11"/>
  <c r="J58" i="11"/>
  <c r="I58" i="11"/>
  <c r="H58" i="11"/>
  <c r="G58" i="11"/>
  <c r="F58" i="11"/>
  <c r="E58" i="11"/>
  <c r="D58" i="11"/>
  <c r="C58" i="11"/>
  <c r="AA57" i="11"/>
  <c r="Z57" i="11"/>
  <c r="Y57" i="11"/>
  <c r="W57" i="11"/>
  <c r="V57" i="11"/>
  <c r="U57" i="11"/>
  <c r="T57" i="11"/>
  <c r="S57" i="11"/>
  <c r="R57" i="11"/>
  <c r="P57" i="11"/>
  <c r="O57" i="11"/>
  <c r="N57" i="11"/>
  <c r="L57" i="11"/>
  <c r="K57" i="11"/>
  <c r="J57" i="11"/>
  <c r="I57" i="11"/>
  <c r="H57" i="11"/>
  <c r="G57" i="11"/>
  <c r="F57" i="11"/>
  <c r="E57" i="11"/>
  <c r="D57" i="11"/>
  <c r="C57" i="11"/>
  <c r="AA56" i="11"/>
  <c r="Z56" i="11"/>
  <c r="Y56" i="11"/>
  <c r="W56" i="11"/>
  <c r="V56" i="11"/>
  <c r="U56" i="11"/>
  <c r="T56" i="11"/>
  <c r="S56" i="11"/>
  <c r="R56" i="11"/>
  <c r="P56" i="11"/>
  <c r="O56" i="11"/>
  <c r="N56" i="11"/>
  <c r="L56" i="11"/>
  <c r="K56" i="11"/>
  <c r="J56" i="11"/>
  <c r="I56" i="11"/>
  <c r="H56" i="11"/>
  <c r="G56" i="11"/>
  <c r="F56" i="11"/>
  <c r="E56" i="11"/>
  <c r="D56" i="11"/>
  <c r="C56" i="11"/>
  <c r="AA55" i="11"/>
  <c r="Z55" i="11"/>
  <c r="Y55" i="11"/>
  <c r="W55" i="11"/>
  <c r="V55" i="11"/>
  <c r="U55" i="11"/>
  <c r="T55" i="11"/>
  <c r="S55" i="11"/>
  <c r="R55" i="11"/>
  <c r="P55" i="11"/>
  <c r="O55" i="11"/>
  <c r="N55" i="11"/>
  <c r="L55" i="11"/>
  <c r="K55" i="11"/>
  <c r="J55" i="11"/>
  <c r="I55" i="11"/>
  <c r="H55" i="11"/>
  <c r="G55" i="11"/>
  <c r="F55" i="11"/>
  <c r="E55" i="11"/>
  <c r="D55" i="11"/>
  <c r="C55" i="11"/>
  <c r="AA54" i="11"/>
  <c r="Z54" i="11"/>
  <c r="Y54" i="11"/>
  <c r="W54" i="11"/>
  <c r="V54" i="11"/>
  <c r="U54" i="11"/>
  <c r="T54" i="11"/>
  <c r="S54" i="11"/>
  <c r="R54" i="11"/>
  <c r="P54" i="11"/>
  <c r="O54" i="11"/>
  <c r="N54" i="11"/>
  <c r="L54" i="11"/>
  <c r="K54" i="11"/>
  <c r="J54" i="11"/>
  <c r="I54" i="11"/>
  <c r="H54" i="11"/>
  <c r="G54" i="11"/>
  <c r="F54" i="11"/>
  <c r="E54" i="11"/>
  <c r="D54" i="11"/>
  <c r="C54" i="11"/>
  <c r="AA53" i="11"/>
  <c r="Z53" i="11"/>
  <c r="Y53" i="11"/>
  <c r="W53" i="11"/>
  <c r="V53" i="11"/>
  <c r="U53" i="11"/>
  <c r="T53" i="11"/>
  <c r="S53" i="11"/>
  <c r="R53" i="11"/>
  <c r="P53" i="11"/>
  <c r="O53" i="11"/>
  <c r="N53" i="11"/>
  <c r="L53" i="11"/>
  <c r="K53" i="11"/>
  <c r="J53" i="11"/>
  <c r="I53" i="11"/>
  <c r="H53" i="11"/>
  <c r="G53" i="11"/>
  <c r="F53" i="11"/>
  <c r="E53" i="11"/>
  <c r="D53" i="11"/>
  <c r="C53" i="11"/>
  <c r="AA52" i="11"/>
  <c r="Z52" i="11"/>
  <c r="Y52" i="11"/>
  <c r="W52" i="11"/>
  <c r="V52" i="11"/>
  <c r="U52" i="11"/>
  <c r="T52" i="11"/>
  <c r="S52" i="11"/>
  <c r="R52" i="11"/>
  <c r="P52" i="11"/>
  <c r="O52" i="11"/>
  <c r="N52" i="11"/>
  <c r="L52" i="11"/>
  <c r="K52" i="11"/>
  <c r="J52" i="11"/>
  <c r="I52" i="11"/>
  <c r="H52" i="11"/>
  <c r="G52" i="11"/>
  <c r="F52" i="11"/>
  <c r="E52" i="11"/>
  <c r="D52" i="11"/>
  <c r="C52" i="11"/>
  <c r="AA51" i="11"/>
  <c r="Z51" i="11"/>
  <c r="Y51" i="11"/>
  <c r="W51" i="11"/>
  <c r="V51" i="11"/>
  <c r="U51" i="11"/>
  <c r="T51" i="11"/>
  <c r="S51" i="11"/>
  <c r="R51" i="11"/>
  <c r="P51" i="11"/>
  <c r="O51" i="11"/>
  <c r="N51" i="11"/>
  <c r="L51" i="11"/>
  <c r="K51" i="11"/>
  <c r="J51" i="11"/>
  <c r="I51" i="11"/>
  <c r="H51" i="11"/>
  <c r="G51" i="11"/>
  <c r="F51" i="11"/>
  <c r="E51" i="11"/>
  <c r="D51" i="11"/>
  <c r="C51" i="11"/>
  <c r="AA50" i="11"/>
  <c r="Z50" i="11"/>
  <c r="Y50" i="11"/>
  <c r="W50" i="11"/>
  <c r="V50" i="11"/>
  <c r="U50" i="11"/>
  <c r="T50" i="11"/>
  <c r="S50" i="11"/>
  <c r="R50" i="11"/>
  <c r="P50" i="11"/>
  <c r="O50" i="11"/>
  <c r="N50" i="11"/>
  <c r="L50" i="11"/>
  <c r="K50" i="11"/>
  <c r="J50" i="11"/>
  <c r="I50" i="11"/>
  <c r="H50" i="11"/>
  <c r="G50" i="11"/>
  <c r="F50" i="11"/>
  <c r="E50" i="11"/>
  <c r="D50" i="11"/>
  <c r="C50" i="11"/>
  <c r="AA49" i="11"/>
  <c r="Z49" i="11"/>
  <c r="Y49" i="11"/>
  <c r="W49" i="11"/>
  <c r="V49" i="11"/>
  <c r="U49" i="11"/>
  <c r="T49" i="11"/>
  <c r="S49" i="11"/>
  <c r="R49" i="11"/>
  <c r="P49" i="11"/>
  <c r="O49" i="11"/>
  <c r="N49" i="11"/>
  <c r="L49" i="11"/>
  <c r="K49" i="11"/>
  <c r="J49" i="11"/>
  <c r="I49" i="11"/>
  <c r="H49" i="11"/>
  <c r="G49" i="11"/>
  <c r="F49" i="11"/>
  <c r="E49" i="11"/>
  <c r="D49" i="11"/>
  <c r="C49" i="11"/>
  <c r="AA48" i="11"/>
  <c r="Z48" i="11"/>
  <c r="Y48" i="11"/>
  <c r="W48" i="11"/>
  <c r="V48" i="11"/>
  <c r="U48" i="11"/>
  <c r="T48" i="11"/>
  <c r="S48" i="11"/>
  <c r="R48" i="11"/>
  <c r="P48" i="11"/>
  <c r="O48" i="11"/>
  <c r="N48" i="11"/>
  <c r="L48" i="11"/>
  <c r="K48" i="11"/>
  <c r="J48" i="11"/>
  <c r="I48" i="11"/>
  <c r="H48" i="11"/>
  <c r="G48" i="11"/>
  <c r="F48" i="11"/>
  <c r="E48" i="11"/>
  <c r="D48" i="11"/>
  <c r="C48" i="11"/>
  <c r="AA47" i="11"/>
  <c r="Z47" i="11"/>
  <c r="Y47" i="11"/>
  <c r="W47" i="11"/>
  <c r="V47" i="11"/>
  <c r="U47" i="11"/>
  <c r="T47" i="11"/>
  <c r="S47" i="11"/>
  <c r="R47" i="11"/>
  <c r="P47" i="11"/>
  <c r="O47" i="11"/>
  <c r="N47" i="11"/>
  <c r="L47" i="11"/>
  <c r="K47" i="11"/>
  <c r="J47" i="11"/>
  <c r="I47" i="11"/>
  <c r="H47" i="11"/>
  <c r="G47" i="11"/>
  <c r="F47" i="11"/>
  <c r="E47" i="11"/>
  <c r="D47" i="11"/>
  <c r="C47" i="11"/>
  <c r="AA46" i="11"/>
  <c r="Z46" i="11"/>
  <c r="Y46" i="11"/>
  <c r="W46" i="11"/>
  <c r="V46" i="11"/>
  <c r="U46" i="11"/>
  <c r="T46" i="11"/>
  <c r="S46" i="11"/>
  <c r="R46" i="11"/>
  <c r="P46" i="11"/>
  <c r="O46" i="11"/>
  <c r="N46" i="11"/>
  <c r="L46" i="11"/>
  <c r="K46" i="11"/>
  <c r="J46" i="11"/>
  <c r="I46" i="11"/>
  <c r="H46" i="11"/>
  <c r="G46" i="11"/>
  <c r="F46" i="11"/>
  <c r="E46" i="11"/>
  <c r="D46" i="11"/>
  <c r="C46" i="11"/>
  <c r="AA45" i="11"/>
  <c r="Z45" i="11"/>
  <c r="Y45" i="11"/>
  <c r="W45" i="11"/>
  <c r="V45" i="11"/>
  <c r="U45" i="11"/>
  <c r="T45" i="11"/>
  <c r="S45" i="11"/>
  <c r="R45" i="11"/>
  <c r="P45" i="11"/>
  <c r="O45" i="11"/>
  <c r="N45" i="11"/>
  <c r="L45" i="11"/>
  <c r="K45" i="11"/>
  <c r="J45" i="11"/>
  <c r="I45" i="11"/>
  <c r="H45" i="11"/>
  <c r="G45" i="11"/>
  <c r="F45" i="11"/>
  <c r="E45" i="11"/>
  <c r="D45" i="11"/>
  <c r="C45" i="11"/>
  <c r="AA44" i="11"/>
  <c r="Z44" i="11"/>
  <c r="Y44" i="11"/>
  <c r="W44" i="11"/>
  <c r="V44" i="11"/>
  <c r="U44" i="11"/>
  <c r="T44" i="11"/>
  <c r="S44" i="11"/>
  <c r="R44" i="11"/>
  <c r="P44" i="11"/>
  <c r="O44" i="11"/>
  <c r="N44" i="11"/>
  <c r="L44" i="11"/>
  <c r="K44" i="11"/>
  <c r="J44" i="11"/>
  <c r="I44" i="11"/>
  <c r="H44" i="11"/>
  <c r="G44" i="11"/>
  <c r="F44" i="11"/>
  <c r="E44" i="11"/>
  <c r="D44" i="11"/>
  <c r="C44" i="11"/>
  <c r="AA43" i="11"/>
  <c r="Z43" i="11"/>
  <c r="Y43" i="11"/>
  <c r="W43" i="11"/>
  <c r="V43" i="11"/>
  <c r="U43" i="11"/>
  <c r="T43" i="11"/>
  <c r="S43" i="11"/>
  <c r="R43" i="11"/>
  <c r="P43" i="11"/>
  <c r="O43" i="11"/>
  <c r="N43" i="11"/>
  <c r="L43" i="11"/>
  <c r="K43" i="11"/>
  <c r="J43" i="11"/>
  <c r="I43" i="11"/>
  <c r="H43" i="11"/>
  <c r="G43" i="11"/>
  <c r="F43" i="11"/>
  <c r="E43" i="11"/>
  <c r="D43" i="11"/>
  <c r="C43" i="11"/>
  <c r="AA42" i="11"/>
  <c r="Z42" i="11"/>
  <c r="Y42" i="11"/>
  <c r="W42" i="11"/>
  <c r="V42" i="11"/>
  <c r="U42" i="11"/>
  <c r="T42" i="11"/>
  <c r="S42" i="11"/>
  <c r="R42" i="11"/>
  <c r="P42" i="11"/>
  <c r="O42" i="11"/>
  <c r="N42" i="11"/>
  <c r="L42" i="11"/>
  <c r="K42" i="11"/>
  <c r="J42" i="11"/>
  <c r="I42" i="11"/>
  <c r="H42" i="11"/>
  <c r="G42" i="11"/>
  <c r="F42" i="11"/>
  <c r="E42" i="11"/>
  <c r="D42" i="11"/>
  <c r="C42" i="11"/>
  <c r="AA41" i="11"/>
  <c r="Z41" i="11"/>
  <c r="Y41" i="11"/>
  <c r="W41" i="11"/>
  <c r="V41" i="11"/>
  <c r="U41" i="11"/>
  <c r="T41" i="11"/>
  <c r="S41" i="11"/>
  <c r="R41" i="11"/>
  <c r="P41" i="11"/>
  <c r="O41" i="11"/>
  <c r="N41" i="11"/>
  <c r="L41" i="11"/>
  <c r="K41" i="11"/>
  <c r="J41" i="11"/>
  <c r="I41" i="11"/>
  <c r="H41" i="11"/>
  <c r="G41" i="11"/>
  <c r="F41" i="11"/>
  <c r="E41" i="11"/>
  <c r="D41" i="11"/>
  <c r="C41" i="11"/>
  <c r="AA40" i="11"/>
  <c r="Z40" i="11"/>
  <c r="Y40" i="11"/>
  <c r="W40" i="11"/>
  <c r="V40" i="11"/>
  <c r="U40" i="11"/>
  <c r="T40" i="11"/>
  <c r="S40" i="11"/>
  <c r="R40" i="11"/>
  <c r="P40" i="11"/>
  <c r="O40" i="11"/>
  <c r="N40" i="11"/>
  <c r="L40" i="11"/>
  <c r="K40" i="11"/>
  <c r="J40" i="11"/>
  <c r="I40" i="11"/>
  <c r="H40" i="11"/>
  <c r="G40" i="11"/>
  <c r="F40" i="11"/>
  <c r="E40" i="11"/>
  <c r="D40" i="11"/>
  <c r="C40" i="11"/>
  <c r="AA39" i="11"/>
  <c r="Z39" i="11"/>
  <c r="Y39" i="11"/>
  <c r="W39" i="11"/>
  <c r="V39" i="11"/>
  <c r="U39" i="11"/>
  <c r="T39" i="11"/>
  <c r="S39" i="11"/>
  <c r="R39" i="11"/>
  <c r="P39" i="11"/>
  <c r="O39" i="11"/>
  <c r="N39" i="11"/>
  <c r="L39" i="11"/>
  <c r="K39" i="11"/>
  <c r="J39" i="11"/>
  <c r="I39" i="11"/>
  <c r="H39" i="11"/>
  <c r="G39" i="11"/>
  <c r="F39" i="11"/>
  <c r="E39" i="11"/>
  <c r="D39" i="11"/>
  <c r="C39" i="11"/>
  <c r="AA38" i="11"/>
  <c r="Z38" i="11"/>
  <c r="Y38" i="11"/>
  <c r="W38" i="11"/>
  <c r="V38" i="11"/>
  <c r="U38" i="11"/>
  <c r="T38" i="11"/>
  <c r="S38" i="11"/>
  <c r="R38" i="11"/>
  <c r="P38" i="11"/>
  <c r="O38" i="11"/>
  <c r="N38" i="11"/>
  <c r="L38" i="11"/>
  <c r="K38" i="11"/>
  <c r="J38" i="11"/>
  <c r="I38" i="11"/>
  <c r="H38" i="11"/>
  <c r="G38" i="11"/>
  <c r="F38" i="11"/>
  <c r="E38" i="11"/>
  <c r="D38" i="11"/>
  <c r="C38" i="11"/>
  <c r="AA37" i="11"/>
  <c r="Z37" i="11"/>
  <c r="Y37" i="11"/>
  <c r="W37" i="11"/>
  <c r="V37" i="11"/>
  <c r="U37" i="11"/>
  <c r="T37" i="11"/>
  <c r="S37" i="11"/>
  <c r="R37" i="11"/>
  <c r="P37" i="11"/>
  <c r="O37" i="11"/>
  <c r="N37" i="11"/>
  <c r="L37" i="11"/>
  <c r="K37" i="11"/>
  <c r="J37" i="11"/>
  <c r="I37" i="11"/>
  <c r="H37" i="11"/>
  <c r="G37" i="11"/>
  <c r="F37" i="11"/>
  <c r="E37" i="11"/>
  <c r="D37" i="11"/>
  <c r="C37" i="11"/>
  <c r="AA36" i="11"/>
  <c r="Z36" i="11"/>
  <c r="Y36" i="11"/>
  <c r="W36" i="11"/>
  <c r="V36" i="11"/>
  <c r="U36" i="11"/>
  <c r="T36" i="11"/>
  <c r="S36" i="11"/>
  <c r="R36" i="11"/>
  <c r="P36" i="11"/>
  <c r="O36" i="11"/>
  <c r="N36" i="11"/>
  <c r="L36" i="11"/>
  <c r="K36" i="11"/>
  <c r="J36" i="11"/>
  <c r="I36" i="11"/>
  <c r="H36" i="11"/>
  <c r="G36" i="11"/>
  <c r="F36" i="11"/>
  <c r="E36" i="11"/>
  <c r="D36" i="11"/>
  <c r="C36" i="11"/>
  <c r="AA35" i="11"/>
  <c r="Z35" i="11"/>
  <c r="Y35" i="11"/>
  <c r="W35" i="11"/>
  <c r="V35" i="11"/>
  <c r="U35" i="11"/>
  <c r="T35" i="11"/>
  <c r="S35" i="11"/>
  <c r="R35" i="11"/>
  <c r="P35" i="11"/>
  <c r="O35" i="11"/>
  <c r="N35" i="11"/>
  <c r="L35" i="11"/>
  <c r="K35" i="11"/>
  <c r="J35" i="11"/>
  <c r="I35" i="11"/>
  <c r="H35" i="11"/>
  <c r="G35" i="11"/>
  <c r="F35" i="11"/>
  <c r="E35" i="11"/>
  <c r="D35" i="11"/>
  <c r="C35" i="11"/>
  <c r="AA34" i="11"/>
  <c r="Z34" i="11"/>
  <c r="Y34" i="11"/>
  <c r="W34" i="11"/>
  <c r="V34" i="11"/>
  <c r="U34" i="11"/>
  <c r="T34" i="11"/>
  <c r="S34" i="11"/>
  <c r="R34" i="11"/>
  <c r="P34" i="11"/>
  <c r="O34" i="11"/>
  <c r="N34" i="11"/>
  <c r="L34" i="11"/>
  <c r="K34" i="11"/>
  <c r="J34" i="11"/>
  <c r="I34" i="11"/>
  <c r="H34" i="11"/>
  <c r="G34" i="11"/>
  <c r="F34" i="11"/>
  <c r="E34" i="11"/>
  <c r="D34" i="11"/>
  <c r="C34" i="11"/>
  <c r="AA33" i="11"/>
  <c r="Z33" i="11"/>
  <c r="Y33" i="11"/>
  <c r="W33" i="11"/>
  <c r="V33" i="11"/>
  <c r="U33" i="11"/>
  <c r="T33" i="11"/>
  <c r="S33" i="11"/>
  <c r="R33" i="11"/>
  <c r="P33" i="11"/>
  <c r="O33" i="11"/>
  <c r="N33" i="11"/>
  <c r="L33" i="11"/>
  <c r="K33" i="11"/>
  <c r="J33" i="11"/>
  <c r="I33" i="11"/>
  <c r="H33" i="11"/>
  <c r="G33" i="11"/>
  <c r="F33" i="11"/>
  <c r="E33" i="11"/>
  <c r="D33" i="11"/>
  <c r="C33" i="11"/>
  <c r="AA32" i="11"/>
  <c r="Z32" i="11"/>
  <c r="Y32" i="11"/>
  <c r="W32" i="11"/>
  <c r="V32" i="11"/>
  <c r="U32" i="11"/>
  <c r="T32" i="11"/>
  <c r="S32" i="11"/>
  <c r="R32" i="11"/>
  <c r="P32" i="11"/>
  <c r="O32" i="11"/>
  <c r="N32" i="11"/>
  <c r="L32" i="11"/>
  <c r="K32" i="11"/>
  <c r="J32" i="11"/>
  <c r="I32" i="11"/>
  <c r="H32" i="11"/>
  <c r="G32" i="11"/>
  <c r="F32" i="11"/>
  <c r="E32" i="11"/>
  <c r="D32" i="11"/>
  <c r="C32" i="11"/>
  <c r="AA31" i="11"/>
  <c r="Z31" i="11"/>
  <c r="Y31" i="11"/>
  <c r="W31" i="11"/>
  <c r="V31" i="11"/>
  <c r="U31" i="11"/>
  <c r="T31" i="11"/>
  <c r="S31" i="11"/>
  <c r="R31" i="11"/>
  <c r="P31" i="11"/>
  <c r="O31" i="11"/>
  <c r="N31" i="11"/>
  <c r="L31" i="11"/>
  <c r="K31" i="11"/>
  <c r="J31" i="11"/>
  <c r="I31" i="11"/>
  <c r="H31" i="11"/>
  <c r="G31" i="11"/>
  <c r="F31" i="11"/>
  <c r="E31" i="11"/>
  <c r="D31" i="11"/>
  <c r="C31" i="11"/>
  <c r="AA30" i="11"/>
  <c r="Z30" i="11"/>
  <c r="Y30" i="11"/>
  <c r="W30" i="11"/>
  <c r="V30" i="11"/>
  <c r="U30" i="11"/>
  <c r="T30" i="11"/>
  <c r="S30" i="11"/>
  <c r="R30" i="11"/>
  <c r="P30" i="11"/>
  <c r="O30" i="11"/>
  <c r="N30" i="11"/>
  <c r="L30" i="11"/>
  <c r="K30" i="11"/>
  <c r="J30" i="11"/>
  <c r="I30" i="11"/>
  <c r="H30" i="11"/>
  <c r="G30" i="11"/>
  <c r="F30" i="11"/>
  <c r="E30" i="11"/>
  <c r="D30" i="11"/>
  <c r="C30" i="11"/>
  <c r="AA29" i="11"/>
  <c r="Z29" i="11"/>
  <c r="Y29" i="11"/>
  <c r="W29" i="11"/>
  <c r="V29" i="11"/>
  <c r="U29" i="11"/>
  <c r="T29" i="11"/>
  <c r="S29" i="11"/>
  <c r="R29" i="11"/>
  <c r="P29" i="11"/>
  <c r="O29" i="11"/>
  <c r="N29" i="11"/>
  <c r="L29" i="11"/>
  <c r="K29" i="11"/>
  <c r="J29" i="11"/>
  <c r="I29" i="11"/>
  <c r="H29" i="11"/>
  <c r="G29" i="11"/>
  <c r="F29" i="11"/>
  <c r="E29" i="11"/>
  <c r="D29" i="11"/>
  <c r="C29" i="11"/>
  <c r="AA28" i="11"/>
  <c r="Z28" i="11"/>
  <c r="Y28" i="11"/>
  <c r="W28" i="11"/>
  <c r="V28" i="11"/>
  <c r="U28" i="11"/>
  <c r="T28" i="11"/>
  <c r="S28" i="11"/>
  <c r="R28" i="11"/>
  <c r="P28" i="11"/>
  <c r="O28" i="11"/>
  <c r="N28" i="11"/>
  <c r="L28" i="11"/>
  <c r="K28" i="11"/>
  <c r="J28" i="11"/>
  <c r="I28" i="11"/>
  <c r="H28" i="11"/>
  <c r="G28" i="11"/>
  <c r="F28" i="11"/>
  <c r="E28" i="11"/>
  <c r="D28" i="11"/>
  <c r="C28" i="11"/>
  <c r="AA27" i="11"/>
  <c r="Z27" i="11"/>
  <c r="Y27" i="11"/>
  <c r="W27" i="11"/>
  <c r="V27" i="11"/>
  <c r="U27" i="11"/>
  <c r="T27" i="11"/>
  <c r="S27" i="11"/>
  <c r="R27" i="11"/>
  <c r="P27" i="11"/>
  <c r="O27" i="11"/>
  <c r="N27" i="11"/>
  <c r="L27" i="11"/>
  <c r="K27" i="11"/>
  <c r="J27" i="11"/>
  <c r="I27" i="11"/>
  <c r="H27" i="11"/>
  <c r="G27" i="11"/>
  <c r="F27" i="11"/>
  <c r="E27" i="11"/>
  <c r="D27" i="11"/>
  <c r="C27" i="11"/>
  <c r="AA26" i="11"/>
  <c r="Z26" i="11"/>
  <c r="Y26" i="11"/>
  <c r="W26" i="11"/>
  <c r="V26" i="11"/>
  <c r="U26" i="11"/>
  <c r="T26" i="11"/>
  <c r="S26" i="11"/>
  <c r="R26" i="11"/>
  <c r="P26" i="11"/>
  <c r="O26" i="11"/>
  <c r="N26" i="11"/>
  <c r="L26" i="11"/>
  <c r="K26" i="11"/>
  <c r="J26" i="11"/>
  <c r="I26" i="11"/>
  <c r="H26" i="11"/>
  <c r="G26" i="11"/>
  <c r="F26" i="11"/>
  <c r="E26" i="11"/>
  <c r="D26" i="11"/>
  <c r="C26" i="11"/>
  <c r="AA25" i="11"/>
  <c r="Z25" i="11"/>
  <c r="Y25" i="11"/>
  <c r="W25" i="11"/>
  <c r="V25" i="11"/>
  <c r="U25" i="11"/>
  <c r="T25" i="11"/>
  <c r="S25" i="11"/>
  <c r="R25" i="11"/>
  <c r="P25" i="11"/>
  <c r="O25" i="11"/>
  <c r="N25" i="11"/>
  <c r="L25" i="11"/>
  <c r="K25" i="11"/>
  <c r="J25" i="11"/>
  <c r="I25" i="11"/>
  <c r="H25" i="11"/>
  <c r="G25" i="11"/>
  <c r="F25" i="11"/>
  <c r="E25" i="11"/>
  <c r="D25" i="11"/>
  <c r="C25" i="11"/>
  <c r="AA24" i="11"/>
  <c r="Z24" i="11"/>
  <c r="Y24" i="11"/>
  <c r="W24" i="11"/>
  <c r="V24" i="11"/>
  <c r="U24" i="11"/>
  <c r="T24" i="11"/>
  <c r="S24" i="11"/>
  <c r="R24" i="11"/>
  <c r="P24" i="11"/>
  <c r="O24" i="11"/>
  <c r="N24" i="11"/>
  <c r="L24" i="11"/>
  <c r="K24" i="11"/>
  <c r="J24" i="11"/>
  <c r="I24" i="11"/>
  <c r="H24" i="11"/>
  <c r="G24" i="11"/>
  <c r="F24" i="11"/>
  <c r="E24" i="11"/>
  <c r="D24" i="11"/>
  <c r="C24" i="11"/>
  <c r="AA23" i="11"/>
  <c r="Z23" i="11"/>
  <c r="Y23" i="11"/>
  <c r="W23" i="11"/>
  <c r="V23" i="11"/>
  <c r="U23" i="11"/>
  <c r="T23" i="11"/>
  <c r="S23" i="11"/>
  <c r="R23" i="11"/>
  <c r="P23" i="11"/>
  <c r="O23" i="11"/>
  <c r="N23" i="11"/>
  <c r="L23" i="11"/>
  <c r="K23" i="11"/>
  <c r="J23" i="11"/>
  <c r="I23" i="11"/>
  <c r="H23" i="11"/>
  <c r="G23" i="11"/>
  <c r="F23" i="11"/>
  <c r="E23" i="11"/>
  <c r="D23" i="11"/>
  <c r="C23" i="11"/>
  <c r="AA22" i="11"/>
  <c r="Z22" i="11"/>
  <c r="Y22" i="11"/>
  <c r="W22" i="11"/>
  <c r="V22" i="11"/>
  <c r="U22" i="11"/>
  <c r="T22" i="11"/>
  <c r="S22" i="11"/>
  <c r="R22" i="11"/>
  <c r="P22" i="11"/>
  <c r="O22" i="11"/>
  <c r="N22" i="11"/>
  <c r="L22" i="11"/>
  <c r="K22" i="11"/>
  <c r="J22" i="11"/>
  <c r="I22" i="11"/>
  <c r="H22" i="11"/>
  <c r="G22" i="11"/>
  <c r="F22" i="11"/>
  <c r="E22" i="11"/>
  <c r="D22" i="11"/>
  <c r="C22" i="11"/>
  <c r="AA21" i="11"/>
  <c r="Z21" i="11"/>
  <c r="Y21" i="11"/>
  <c r="W21" i="11"/>
  <c r="V21" i="11"/>
  <c r="U21" i="11"/>
  <c r="T21" i="11"/>
  <c r="S21" i="11"/>
  <c r="R21" i="11"/>
  <c r="P21" i="11"/>
  <c r="O21" i="11"/>
  <c r="N21" i="11"/>
  <c r="L21" i="11"/>
  <c r="K21" i="11"/>
  <c r="J21" i="11"/>
  <c r="I21" i="11"/>
  <c r="H21" i="11"/>
  <c r="G21" i="11"/>
  <c r="F21" i="11"/>
  <c r="E21" i="11"/>
  <c r="D21" i="11"/>
  <c r="C21" i="11"/>
  <c r="AA20" i="11"/>
  <c r="Z20" i="11"/>
  <c r="Y20" i="11"/>
  <c r="W20" i="11"/>
  <c r="V20" i="11"/>
  <c r="U20" i="11"/>
  <c r="T20" i="11"/>
  <c r="S20" i="11"/>
  <c r="R20" i="11"/>
  <c r="P20" i="11"/>
  <c r="O20" i="11"/>
  <c r="N20" i="11"/>
  <c r="L20" i="11"/>
  <c r="K20" i="11"/>
  <c r="J20" i="11"/>
  <c r="I20" i="11"/>
  <c r="H20" i="11"/>
  <c r="G20" i="11"/>
  <c r="F20" i="11"/>
  <c r="E20" i="11"/>
  <c r="D20" i="11"/>
  <c r="C20" i="11"/>
  <c r="AA19" i="11"/>
  <c r="Z19" i="11"/>
  <c r="Y19" i="11"/>
  <c r="W19" i="11"/>
  <c r="V19" i="11"/>
  <c r="U19" i="11"/>
  <c r="T19" i="11"/>
  <c r="S19" i="11"/>
  <c r="R19" i="11"/>
  <c r="P19" i="11"/>
  <c r="O19" i="11"/>
  <c r="N19" i="11"/>
  <c r="L19" i="11"/>
  <c r="K19" i="11"/>
  <c r="J19" i="11"/>
  <c r="I19" i="11"/>
  <c r="H19" i="11"/>
  <c r="G19" i="11"/>
  <c r="F19" i="11"/>
  <c r="E19" i="11"/>
  <c r="D19" i="11"/>
  <c r="C19" i="11"/>
  <c r="AA18" i="11"/>
  <c r="Z18" i="11"/>
  <c r="Y18" i="11"/>
  <c r="W18" i="11"/>
  <c r="V18" i="11"/>
  <c r="U18" i="11"/>
  <c r="T18" i="11"/>
  <c r="S18" i="11"/>
  <c r="R18" i="11"/>
  <c r="P18" i="11"/>
  <c r="O18" i="11"/>
  <c r="N18" i="11"/>
  <c r="L18" i="11"/>
  <c r="K18" i="11"/>
  <c r="J18" i="11"/>
  <c r="I18" i="11"/>
  <c r="H18" i="11"/>
  <c r="G18" i="11"/>
  <c r="F18" i="11"/>
  <c r="E18" i="11"/>
  <c r="D18" i="11"/>
  <c r="C18" i="11"/>
  <c r="AA17" i="11"/>
  <c r="Z17" i="11"/>
  <c r="Y17" i="11"/>
  <c r="W17" i="11"/>
  <c r="V17" i="11"/>
  <c r="U17" i="11"/>
  <c r="T17" i="11"/>
  <c r="S17" i="11"/>
  <c r="R17" i="11"/>
  <c r="P17" i="11"/>
  <c r="O17" i="11"/>
  <c r="N17" i="11"/>
  <c r="L17" i="11"/>
  <c r="K17" i="11"/>
  <c r="J17" i="11"/>
  <c r="I17" i="11"/>
  <c r="H17" i="11"/>
  <c r="G17" i="11"/>
  <c r="F17" i="11"/>
  <c r="E17" i="11"/>
  <c r="D17" i="11"/>
  <c r="C17" i="11"/>
  <c r="AA16" i="11"/>
  <c r="Z16" i="11"/>
  <c r="Y16" i="11"/>
  <c r="W16" i="11"/>
  <c r="V16" i="11"/>
  <c r="U16" i="11"/>
  <c r="T16" i="11"/>
  <c r="S16" i="11"/>
  <c r="R16" i="11"/>
  <c r="P16" i="11"/>
  <c r="O16" i="11"/>
  <c r="N16" i="11"/>
  <c r="L16" i="11"/>
  <c r="K16" i="11"/>
  <c r="J16" i="11"/>
  <c r="I16" i="11"/>
  <c r="H16" i="11"/>
  <c r="G16" i="11"/>
  <c r="F16" i="11"/>
  <c r="E16" i="11"/>
  <c r="D16" i="11"/>
  <c r="C16" i="11"/>
  <c r="AA15" i="11"/>
  <c r="Z15" i="11"/>
  <c r="Y15" i="11"/>
  <c r="W15" i="11"/>
  <c r="V15" i="11"/>
  <c r="U15" i="11"/>
  <c r="T15" i="11"/>
  <c r="S15" i="11"/>
  <c r="R15" i="11"/>
  <c r="P15" i="11"/>
  <c r="O15" i="11"/>
  <c r="N15" i="11"/>
  <c r="L15" i="11"/>
  <c r="K15" i="11"/>
  <c r="J15" i="11"/>
  <c r="I15" i="11"/>
  <c r="H15" i="11"/>
  <c r="G15" i="11"/>
  <c r="F15" i="11"/>
  <c r="E15" i="11"/>
  <c r="D15" i="11"/>
  <c r="C15" i="11"/>
  <c r="AA14" i="11"/>
  <c r="Z14" i="11"/>
  <c r="Y14" i="11"/>
  <c r="W14" i="11"/>
  <c r="V14" i="11"/>
  <c r="U14" i="11"/>
  <c r="T14" i="11"/>
  <c r="S14" i="11"/>
  <c r="R14" i="11"/>
  <c r="P14" i="11"/>
  <c r="O14" i="11"/>
  <c r="N14" i="11"/>
  <c r="L14" i="11"/>
  <c r="K14" i="11"/>
  <c r="J14" i="11"/>
  <c r="I14" i="11"/>
  <c r="H14" i="11"/>
  <c r="G14" i="11"/>
  <c r="F14" i="11"/>
  <c r="E14" i="11"/>
  <c r="D14" i="11"/>
  <c r="C14" i="11"/>
  <c r="AA13" i="11"/>
  <c r="Z13" i="11"/>
  <c r="Y13" i="11"/>
  <c r="W13" i="11"/>
  <c r="V13" i="11"/>
  <c r="U13" i="11"/>
  <c r="T13" i="11"/>
  <c r="S13" i="11"/>
  <c r="R13" i="11"/>
  <c r="P13" i="11"/>
  <c r="O13" i="11"/>
  <c r="N13" i="11"/>
  <c r="L13" i="11"/>
  <c r="K13" i="11"/>
  <c r="J13" i="11"/>
  <c r="I13" i="11"/>
  <c r="H13" i="11"/>
  <c r="G13" i="11"/>
  <c r="F13" i="11"/>
  <c r="E13" i="11"/>
  <c r="D13" i="11"/>
  <c r="C13" i="11"/>
  <c r="AA12" i="11"/>
  <c r="Z12" i="11"/>
  <c r="Y12" i="11"/>
  <c r="W12" i="11"/>
  <c r="V12" i="11"/>
  <c r="U12" i="11"/>
  <c r="T12" i="11"/>
  <c r="S12" i="11"/>
  <c r="R12" i="11"/>
  <c r="P12" i="11"/>
  <c r="O12" i="11"/>
  <c r="N12" i="11"/>
  <c r="L12" i="11"/>
  <c r="K12" i="11"/>
  <c r="J12" i="11"/>
  <c r="I12" i="11"/>
  <c r="H12" i="11"/>
  <c r="G12" i="11"/>
  <c r="F12" i="11"/>
  <c r="E12" i="11"/>
  <c r="D12" i="11"/>
  <c r="C12" i="11"/>
  <c r="AA11" i="11"/>
  <c r="Z11" i="11"/>
  <c r="Y11" i="11"/>
  <c r="W11" i="11"/>
  <c r="V11" i="11"/>
  <c r="U11" i="11"/>
  <c r="T11" i="11"/>
  <c r="S11" i="11"/>
  <c r="R11" i="11"/>
  <c r="P11" i="11"/>
  <c r="O11" i="11"/>
  <c r="N11" i="11"/>
  <c r="L11" i="11"/>
  <c r="K11" i="11"/>
  <c r="J11" i="11"/>
  <c r="I11" i="11"/>
  <c r="H11" i="11"/>
  <c r="G11" i="11"/>
  <c r="F11" i="11"/>
  <c r="E11" i="11"/>
  <c r="D11" i="11"/>
  <c r="C11" i="11"/>
  <c r="AA10" i="11"/>
  <c r="Z10" i="11"/>
  <c r="Y10" i="11"/>
  <c r="W10" i="11"/>
  <c r="V10" i="11"/>
  <c r="U10" i="11"/>
  <c r="T10" i="11"/>
  <c r="S10" i="11"/>
  <c r="R10" i="11"/>
  <c r="P10" i="11"/>
  <c r="O10" i="11"/>
  <c r="N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W9" i="11"/>
  <c r="V9" i="11"/>
  <c r="U9" i="11"/>
  <c r="T9" i="11"/>
  <c r="S9" i="11"/>
  <c r="R9" i="11"/>
  <c r="P9" i="11"/>
  <c r="O9" i="11"/>
  <c r="N9" i="11"/>
  <c r="L9" i="11"/>
  <c r="K9" i="11"/>
  <c r="J9" i="11"/>
  <c r="I9" i="11"/>
  <c r="H9" i="11"/>
  <c r="G9" i="11"/>
  <c r="F9" i="11"/>
  <c r="E9" i="11"/>
  <c r="D9" i="11"/>
  <c r="C9" i="11"/>
  <c r="AA8" i="11"/>
  <c r="Z8" i="11"/>
  <c r="Y8" i="11"/>
  <c r="W8" i="11"/>
  <c r="V8" i="11"/>
  <c r="U8" i="11"/>
  <c r="T8" i="11"/>
  <c r="S8" i="11"/>
  <c r="R8" i="11"/>
  <c r="P8" i="11"/>
  <c r="O8" i="11"/>
  <c r="N8" i="11"/>
  <c r="L8" i="11"/>
  <c r="K8" i="11"/>
  <c r="J8" i="11"/>
  <c r="I8" i="11"/>
  <c r="H8" i="11"/>
  <c r="G8" i="11"/>
  <c r="F8" i="11"/>
  <c r="E8" i="11"/>
  <c r="D8" i="11"/>
  <c r="C8" i="11"/>
  <c r="AA7" i="11"/>
  <c r="Z7" i="11"/>
  <c r="Y7" i="11"/>
  <c r="W7" i="11"/>
  <c r="V7" i="11"/>
  <c r="U7" i="11"/>
  <c r="T7" i="11"/>
  <c r="S7" i="11"/>
  <c r="R7" i="11"/>
  <c r="P7" i="11"/>
  <c r="O7" i="11"/>
  <c r="N7" i="11"/>
  <c r="L7" i="11"/>
  <c r="K7" i="11"/>
  <c r="J7" i="11"/>
  <c r="I7" i="11"/>
  <c r="H7" i="11"/>
  <c r="G7" i="11"/>
  <c r="F7" i="11"/>
  <c r="E7" i="11"/>
  <c r="D7" i="11"/>
  <c r="C7" i="11"/>
  <c r="AA6" i="11"/>
  <c r="Z6" i="11"/>
  <c r="Y6" i="11"/>
  <c r="W6" i="11"/>
  <c r="V6" i="11"/>
  <c r="U6" i="11"/>
  <c r="T6" i="11"/>
  <c r="S6" i="11"/>
  <c r="R6" i="11"/>
  <c r="P6" i="11"/>
  <c r="O6" i="11"/>
  <c r="N6" i="11"/>
  <c r="L6" i="11"/>
  <c r="K6" i="11"/>
  <c r="J6" i="11"/>
  <c r="I6" i="11"/>
  <c r="H6" i="11"/>
  <c r="G6" i="11"/>
  <c r="F6" i="11"/>
  <c r="E6" i="11"/>
  <c r="D6" i="11"/>
  <c r="C6" i="11"/>
  <c r="AA5" i="11"/>
  <c r="Z5" i="11"/>
  <c r="Y5" i="11"/>
  <c r="W5" i="11"/>
  <c r="V5" i="11"/>
  <c r="U5" i="11"/>
  <c r="T5" i="11"/>
  <c r="S5" i="11"/>
  <c r="R5" i="11"/>
  <c r="P5" i="11"/>
  <c r="O5" i="11"/>
  <c r="N5" i="11"/>
  <c r="L5" i="11"/>
  <c r="K5" i="11"/>
  <c r="J5" i="11"/>
  <c r="I5" i="11"/>
  <c r="H5" i="11"/>
  <c r="G5" i="11"/>
  <c r="F5" i="11"/>
  <c r="E5" i="11"/>
  <c r="D5" i="11"/>
  <c r="C5" i="11"/>
  <c r="AA4" i="11"/>
  <c r="Z4" i="11"/>
  <c r="Y4" i="11"/>
  <c r="W4" i="11"/>
  <c r="V4" i="11"/>
  <c r="U4" i="11"/>
  <c r="T4" i="11"/>
  <c r="S4" i="11"/>
  <c r="R4" i="11"/>
  <c r="P4" i="11"/>
  <c r="O4" i="11"/>
  <c r="N4" i="11"/>
  <c r="L4" i="11"/>
  <c r="K4" i="11"/>
  <c r="J4" i="11"/>
  <c r="I4" i="11"/>
  <c r="H4" i="11"/>
  <c r="G4" i="11"/>
  <c r="F4" i="11"/>
  <c r="E4" i="11"/>
  <c r="D4" i="11"/>
  <c r="C4" i="11"/>
  <c r="AA3" i="11"/>
  <c r="Z3" i="11"/>
  <c r="Y3" i="11"/>
  <c r="W3" i="11"/>
  <c r="V3" i="11"/>
  <c r="U3" i="11"/>
  <c r="T3" i="11"/>
  <c r="S3" i="11"/>
  <c r="R3" i="11"/>
  <c r="P3" i="11"/>
  <c r="O3" i="11"/>
  <c r="N3" i="11"/>
  <c r="L3" i="11"/>
  <c r="K3" i="11"/>
  <c r="J3" i="11"/>
  <c r="I3" i="11"/>
  <c r="H3" i="11"/>
  <c r="G3" i="11"/>
  <c r="F3" i="11"/>
  <c r="E3" i="11"/>
  <c r="D3" i="11"/>
  <c r="C3" i="11"/>
  <c r="AA2" i="11"/>
  <c r="Z2" i="11"/>
  <c r="Y2" i="11"/>
  <c r="W2" i="11"/>
  <c r="V2" i="11"/>
  <c r="U2" i="11"/>
  <c r="T2" i="11"/>
  <c r="S2" i="11"/>
  <c r="R2" i="11"/>
  <c r="P2" i="11"/>
  <c r="O2" i="11"/>
  <c r="N2" i="11"/>
  <c r="L2" i="11"/>
  <c r="K2" i="11"/>
  <c r="J2" i="11"/>
  <c r="I2" i="11"/>
  <c r="H2" i="11"/>
  <c r="G2" i="11"/>
  <c r="F2" i="11"/>
  <c r="E2" i="11"/>
  <c r="D2" i="11"/>
  <c r="C2" i="11"/>
  <c r="BY508" i="10"/>
  <c r="BU508" i="10"/>
  <c r="O503" i="12"/>
  <c r="BS508" i="10"/>
  <c r="BY507" i="10"/>
  <c r="BU507" i="10"/>
  <c r="O502" i="12"/>
  <c r="BS507" i="10"/>
  <c r="BY506" i="10"/>
  <c r="BU506" i="10"/>
  <c r="O501" i="12"/>
  <c r="BS506" i="10"/>
  <c r="BY505" i="10"/>
  <c r="BU505" i="10"/>
  <c r="O500" i="12"/>
  <c r="BS505" i="10"/>
  <c r="BY504" i="10"/>
  <c r="BU504" i="10"/>
  <c r="O499" i="12"/>
  <c r="BS504" i="10"/>
  <c r="BY503" i="10"/>
  <c r="BU503" i="10"/>
  <c r="O498" i="12"/>
  <c r="BS503" i="10"/>
  <c r="BY502" i="10"/>
  <c r="BU502" i="10"/>
  <c r="O497" i="12"/>
  <c r="BS502" i="10"/>
  <c r="BY501" i="10"/>
  <c r="BU501" i="10"/>
  <c r="O496" i="12"/>
  <c r="BS501" i="10"/>
  <c r="BY500" i="10"/>
  <c r="BU500" i="10"/>
  <c r="O495" i="12"/>
  <c r="BS500" i="10"/>
  <c r="BY499" i="10"/>
  <c r="BU499" i="10"/>
  <c r="O494" i="12"/>
  <c r="BS499" i="10"/>
  <c r="BY498" i="10"/>
  <c r="BU498" i="10"/>
  <c r="O493" i="12"/>
  <c r="BS498" i="10"/>
  <c r="BY497" i="10"/>
  <c r="BU497" i="10"/>
  <c r="O492" i="12"/>
  <c r="BS497" i="10"/>
  <c r="BY496" i="10"/>
  <c r="BU496" i="10"/>
  <c r="O491" i="12"/>
  <c r="BS496" i="10"/>
  <c r="BY495" i="10"/>
  <c r="BU495" i="10"/>
  <c r="O490" i="12"/>
  <c r="BS495" i="10"/>
  <c r="BY494" i="10"/>
  <c r="BU494" i="10"/>
  <c r="O489" i="12"/>
  <c r="BS494" i="10"/>
  <c r="BY493" i="10"/>
  <c r="BU493" i="10"/>
  <c r="O488" i="12"/>
  <c r="BS493" i="10"/>
  <c r="BY492" i="10"/>
  <c r="BU492" i="10"/>
  <c r="O487" i="12"/>
  <c r="BS492" i="10"/>
  <c r="BY491" i="10"/>
  <c r="BU491" i="10"/>
  <c r="O486" i="12"/>
  <c r="BS491" i="10"/>
  <c r="BY490" i="10"/>
  <c r="BU490" i="10"/>
  <c r="O485" i="12"/>
  <c r="BS490" i="10"/>
  <c r="BY489" i="10"/>
  <c r="BU489" i="10"/>
  <c r="O484" i="12"/>
  <c r="BS489" i="10"/>
  <c r="BY488" i="10"/>
  <c r="BU488" i="10"/>
  <c r="O483" i="12"/>
  <c r="BS488" i="10"/>
  <c r="BY487" i="10"/>
  <c r="BU487" i="10"/>
  <c r="O482" i="12"/>
  <c r="BS487" i="10"/>
  <c r="BY486" i="10"/>
  <c r="BU486" i="10"/>
  <c r="O481" i="12"/>
  <c r="BS486" i="10"/>
  <c r="BY485" i="10"/>
  <c r="BU485" i="10"/>
  <c r="O480" i="12"/>
  <c r="BS485" i="10"/>
  <c r="BY484" i="10"/>
  <c r="BU484" i="10"/>
  <c r="O479" i="12"/>
  <c r="BS484" i="10"/>
  <c r="BY483" i="10"/>
  <c r="BU483" i="10"/>
  <c r="O478" i="12"/>
  <c r="BS483" i="10"/>
  <c r="BY482" i="10"/>
  <c r="BU482" i="10"/>
  <c r="O477" i="12"/>
  <c r="BS482" i="10"/>
  <c r="BY481" i="10"/>
  <c r="BU481" i="10"/>
  <c r="O476" i="12"/>
  <c r="BS481" i="10"/>
  <c r="BY480" i="10"/>
  <c r="BU480" i="10"/>
  <c r="O475" i="12"/>
  <c r="BS480" i="10"/>
  <c r="BY479" i="10"/>
  <c r="BU479" i="10"/>
  <c r="O474" i="12"/>
  <c r="BS479" i="10"/>
  <c r="BY478" i="10"/>
  <c r="BU478" i="10"/>
  <c r="O473" i="12"/>
  <c r="BS478" i="10"/>
  <c r="BY477" i="10"/>
  <c r="BU477" i="10"/>
  <c r="O472" i="12"/>
  <c r="BS477" i="10"/>
  <c r="BY476" i="10"/>
  <c r="BU476" i="10"/>
  <c r="O471" i="12"/>
  <c r="BS476" i="10"/>
  <c r="BY475" i="10"/>
  <c r="BU475" i="10"/>
  <c r="O470" i="12"/>
  <c r="BS475" i="10"/>
  <c r="BY474" i="10"/>
  <c r="BU474" i="10"/>
  <c r="O469" i="12"/>
  <c r="BS474" i="10"/>
  <c r="BY473" i="10"/>
  <c r="BU473" i="10"/>
  <c r="O468" i="12"/>
  <c r="BS473" i="10"/>
  <c r="BY472" i="10"/>
  <c r="BU472" i="10"/>
  <c r="O467" i="12"/>
  <c r="BS472" i="10"/>
  <c r="BY471" i="10"/>
  <c r="BU471" i="10"/>
  <c r="O466" i="12"/>
  <c r="BS471" i="10"/>
  <c r="BY470" i="10"/>
  <c r="BU470" i="10"/>
  <c r="O465" i="12"/>
  <c r="BS470" i="10"/>
  <c r="BY469" i="10"/>
  <c r="BU469" i="10"/>
  <c r="O464" i="12"/>
  <c r="BS469" i="10"/>
  <c r="BY468" i="10"/>
  <c r="BU468" i="10"/>
  <c r="O463" i="12"/>
  <c r="BS468" i="10"/>
  <c r="BY467" i="10"/>
  <c r="BU467" i="10"/>
  <c r="O462" i="12"/>
  <c r="BS467" i="10"/>
  <c r="BY466" i="10"/>
  <c r="BU466" i="10"/>
  <c r="O461" i="12"/>
  <c r="BS466" i="10"/>
  <c r="BY465" i="10"/>
  <c r="BU465" i="10"/>
  <c r="O460" i="12"/>
  <c r="BS465" i="10"/>
  <c r="BY464" i="10"/>
  <c r="BU464" i="10"/>
  <c r="O459" i="12"/>
  <c r="BS464" i="10"/>
  <c r="BY463" i="10"/>
  <c r="BU463" i="10"/>
  <c r="O458" i="12"/>
  <c r="BS463" i="10"/>
  <c r="BY462" i="10"/>
  <c r="BU462" i="10"/>
  <c r="O457" i="12"/>
  <c r="BS462" i="10"/>
  <c r="BY461" i="10"/>
  <c r="BU461" i="10"/>
  <c r="O456" i="12"/>
  <c r="BS461" i="10"/>
  <c r="BY460" i="10"/>
  <c r="BU460" i="10"/>
  <c r="O455" i="12"/>
  <c r="BS460" i="10"/>
  <c r="BY459" i="10"/>
  <c r="BU459" i="10"/>
  <c r="O454" i="12"/>
  <c r="BS459" i="10"/>
  <c r="BY458" i="10"/>
  <c r="BU458" i="10"/>
  <c r="O453" i="12"/>
  <c r="BS458" i="10"/>
  <c r="BY457" i="10"/>
  <c r="BU457" i="10"/>
  <c r="O452" i="12"/>
  <c r="BS457" i="10"/>
  <c r="BY456" i="10"/>
  <c r="BU456" i="10"/>
  <c r="O451" i="12"/>
  <c r="BS456" i="10"/>
  <c r="BY455" i="10"/>
  <c r="BU455" i="10"/>
  <c r="O450" i="12"/>
  <c r="BS455" i="10"/>
  <c r="BY454" i="10"/>
  <c r="BU454" i="10"/>
  <c r="O449" i="12"/>
  <c r="BS454" i="10"/>
  <c r="BY453" i="10"/>
  <c r="BU453" i="10"/>
  <c r="O448" i="12"/>
  <c r="BS453" i="10"/>
  <c r="BY452" i="10"/>
  <c r="BU452" i="10"/>
  <c r="O447" i="12"/>
  <c r="BS452" i="10"/>
  <c r="BY451" i="10"/>
  <c r="BU451" i="10"/>
  <c r="O446" i="12"/>
  <c r="BS451" i="10"/>
  <c r="BY450" i="10"/>
  <c r="BU450" i="10"/>
  <c r="O445" i="12"/>
  <c r="BS450" i="10"/>
  <c r="BY449" i="10"/>
  <c r="BU449" i="10"/>
  <c r="O444" i="12"/>
  <c r="BS449" i="10"/>
  <c r="BY448" i="10"/>
  <c r="BU448" i="10"/>
  <c r="O443" i="12"/>
  <c r="BS448" i="10"/>
  <c r="BY447" i="10"/>
  <c r="BU447" i="10"/>
  <c r="O442" i="12"/>
  <c r="BS447" i="10"/>
  <c r="BY446" i="10"/>
  <c r="BU446" i="10"/>
  <c r="O441" i="12"/>
  <c r="BS446" i="10"/>
  <c r="BY445" i="10"/>
  <c r="BU445" i="10"/>
  <c r="O440" i="12"/>
  <c r="BS445" i="10"/>
  <c r="BY444" i="10"/>
  <c r="BU444" i="10"/>
  <c r="O439" i="12"/>
  <c r="BS444" i="10"/>
  <c r="BY443" i="10"/>
  <c r="BU443" i="10"/>
  <c r="O438" i="12"/>
  <c r="BS443" i="10"/>
  <c r="BY442" i="10"/>
  <c r="BU442" i="10"/>
  <c r="O437" i="12"/>
  <c r="BS442" i="10"/>
  <c r="BY441" i="10"/>
  <c r="BU441" i="10"/>
  <c r="O436" i="12"/>
  <c r="BS441" i="10"/>
  <c r="BY440" i="10"/>
  <c r="BU440" i="10"/>
  <c r="O435" i="12"/>
  <c r="BS440" i="10"/>
  <c r="BY439" i="10"/>
  <c r="BU439" i="10"/>
  <c r="O434" i="12"/>
  <c r="BS439" i="10"/>
  <c r="BY438" i="10"/>
  <c r="BU438" i="10"/>
  <c r="O433" i="12"/>
  <c r="BS438" i="10"/>
  <c r="BY437" i="10"/>
  <c r="BU437" i="10"/>
  <c r="O432" i="12"/>
  <c r="BS437" i="10"/>
  <c r="BY436" i="10"/>
  <c r="BU436" i="10"/>
  <c r="O431" i="12"/>
  <c r="BS436" i="10"/>
  <c r="BY435" i="10"/>
  <c r="BU435" i="10"/>
  <c r="O430" i="12"/>
  <c r="BS435" i="10"/>
  <c r="BY434" i="10"/>
  <c r="BU434" i="10"/>
  <c r="O429" i="12"/>
  <c r="BS434" i="10"/>
  <c r="BY433" i="10"/>
  <c r="BU433" i="10"/>
  <c r="O428" i="12"/>
  <c r="BS433" i="10"/>
  <c r="BY432" i="10"/>
  <c r="BU432" i="10"/>
  <c r="O427" i="12"/>
  <c r="BS432" i="10"/>
  <c r="BY431" i="10"/>
  <c r="BU431" i="10"/>
  <c r="O426" i="12"/>
  <c r="BS431" i="10"/>
  <c r="BY430" i="10"/>
  <c r="BU430" i="10"/>
  <c r="O425" i="12"/>
  <c r="BS430" i="10"/>
  <c r="BY429" i="10"/>
  <c r="BU429" i="10"/>
  <c r="O424" i="12"/>
  <c r="BS429" i="10"/>
  <c r="BY428" i="10"/>
  <c r="BU428" i="10"/>
  <c r="O423" i="12"/>
  <c r="BS428" i="10"/>
  <c r="BY427" i="10"/>
  <c r="BU427" i="10"/>
  <c r="O422" i="12"/>
  <c r="BS427" i="10"/>
  <c r="BY426" i="10"/>
  <c r="BU426" i="10"/>
  <c r="O421" i="12"/>
  <c r="BS426" i="10"/>
  <c r="BY425" i="10"/>
  <c r="BU425" i="10"/>
  <c r="O420" i="12"/>
  <c r="BS425" i="10"/>
  <c r="BY424" i="10"/>
  <c r="BU424" i="10"/>
  <c r="O419" i="12"/>
  <c r="BS424" i="10"/>
  <c r="BY423" i="10"/>
  <c r="BU423" i="10"/>
  <c r="O418" i="12"/>
  <c r="BS423" i="10"/>
  <c r="BY422" i="10"/>
  <c r="BU422" i="10"/>
  <c r="O417" i="12"/>
  <c r="BS422" i="10"/>
  <c r="BY421" i="10"/>
  <c r="BU421" i="10"/>
  <c r="O416" i="12"/>
  <c r="BS421" i="10"/>
  <c r="BY420" i="10"/>
  <c r="BU420" i="10"/>
  <c r="O415" i="12"/>
  <c r="BS420" i="10"/>
  <c r="BY419" i="10"/>
  <c r="BU419" i="10"/>
  <c r="O414" i="12"/>
  <c r="BS419" i="10"/>
  <c r="BY418" i="10"/>
  <c r="BU418" i="10"/>
  <c r="O413" i="12"/>
  <c r="BS418" i="10"/>
  <c r="BY417" i="10"/>
  <c r="BU417" i="10"/>
  <c r="O412" i="12"/>
  <c r="BS417" i="10"/>
  <c r="BY416" i="10"/>
  <c r="BU416" i="10"/>
  <c r="O411" i="12"/>
  <c r="BS416" i="10"/>
  <c r="BY415" i="10"/>
  <c r="BU415" i="10"/>
  <c r="O410" i="12"/>
  <c r="BS415" i="10"/>
  <c r="BY414" i="10"/>
  <c r="BU414" i="10"/>
  <c r="O409" i="12"/>
  <c r="BS414" i="10"/>
  <c r="BY413" i="10"/>
  <c r="BU413" i="10"/>
  <c r="O408" i="12"/>
  <c r="BS413" i="10"/>
  <c r="BY412" i="10"/>
  <c r="BU412" i="10"/>
  <c r="O407" i="12"/>
  <c r="BS412" i="10"/>
  <c r="BY411" i="10"/>
  <c r="BU411" i="10"/>
  <c r="O406" i="12"/>
  <c r="BS411" i="10"/>
  <c r="BY410" i="10"/>
  <c r="BU410" i="10"/>
  <c r="O405" i="12"/>
  <c r="BS410" i="10"/>
  <c r="BY409" i="10"/>
  <c r="BU409" i="10"/>
  <c r="O404" i="12"/>
  <c r="BS409" i="10"/>
  <c r="BY408" i="10"/>
  <c r="BU408" i="10"/>
  <c r="O403" i="12"/>
  <c r="BS408" i="10"/>
  <c r="BY407" i="10"/>
  <c r="BU407" i="10"/>
  <c r="O402" i="12"/>
  <c r="BS407" i="10"/>
  <c r="BY406" i="10"/>
  <c r="BU406" i="10"/>
  <c r="O401" i="12"/>
  <c r="BS406" i="10"/>
  <c r="BY405" i="10"/>
  <c r="BU405" i="10"/>
  <c r="O400" i="12"/>
  <c r="BS405" i="10"/>
  <c r="BY404" i="10"/>
  <c r="BU404" i="10"/>
  <c r="O399" i="12"/>
  <c r="BS404" i="10"/>
  <c r="BY403" i="10"/>
  <c r="BU403" i="10"/>
  <c r="O398" i="12"/>
  <c r="BS403" i="10"/>
  <c r="BY402" i="10"/>
  <c r="BU402" i="10"/>
  <c r="O397" i="12"/>
  <c r="BS402" i="10"/>
  <c r="BY401" i="10"/>
  <c r="BU401" i="10"/>
  <c r="O396" i="12"/>
  <c r="BS401" i="10"/>
  <c r="BY400" i="10"/>
  <c r="BU400" i="10"/>
  <c r="O395" i="12"/>
  <c r="BS400" i="10"/>
  <c r="BY399" i="10"/>
  <c r="BU399" i="10"/>
  <c r="O394" i="12"/>
  <c r="BS399" i="10"/>
  <c r="BY398" i="10"/>
  <c r="BU398" i="10"/>
  <c r="O393" i="12"/>
  <c r="BS398" i="10"/>
  <c r="BY397" i="10"/>
  <c r="BU397" i="10"/>
  <c r="O392" i="12"/>
  <c r="BS397" i="10"/>
  <c r="BY396" i="10"/>
  <c r="BU396" i="10"/>
  <c r="O391" i="12"/>
  <c r="BS396" i="10"/>
  <c r="BY395" i="10"/>
  <c r="BU395" i="10"/>
  <c r="O390" i="12"/>
  <c r="BS395" i="10"/>
  <c r="BY394" i="10"/>
  <c r="BU394" i="10"/>
  <c r="O389" i="12"/>
  <c r="BS394" i="10"/>
  <c r="BY393" i="10"/>
  <c r="BU393" i="10"/>
  <c r="O388" i="12"/>
  <c r="BS393" i="10"/>
  <c r="BY392" i="10"/>
  <c r="BU392" i="10"/>
  <c r="O387" i="12"/>
  <c r="BS392" i="10"/>
  <c r="BY391" i="10"/>
  <c r="BU391" i="10"/>
  <c r="O386" i="12"/>
  <c r="BS391" i="10"/>
  <c r="BY390" i="10"/>
  <c r="BU390" i="10"/>
  <c r="O385" i="12"/>
  <c r="BS390" i="10"/>
  <c r="BY389" i="10"/>
  <c r="BU389" i="10"/>
  <c r="O384" i="12"/>
  <c r="BS389" i="10"/>
  <c r="BY388" i="10"/>
  <c r="BU388" i="10"/>
  <c r="O383" i="12"/>
  <c r="BS388" i="10"/>
  <c r="BY387" i="10"/>
  <c r="BU387" i="10"/>
  <c r="O382" i="12"/>
  <c r="BS387" i="10"/>
  <c r="BY386" i="10"/>
  <c r="BU386" i="10"/>
  <c r="O381" i="12"/>
  <c r="BS386" i="10"/>
  <c r="BY385" i="10"/>
  <c r="BU385" i="10"/>
  <c r="O380" i="12"/>
  <c r="BS385" i="10"/>
  <c r="BY384" i="10"/>
  <c r="BU384" i="10"/>
  <c r="O379" i="12"/>
  <c r="BS384" i="10"/>
  <c r="BY383" i="10"/>
  <c r="BU383" i="10"/>
  <c r="O378" i="12"/>
  <c r="BS383" i="10"/>
  <c r="BY382" i="10"/>
  <c r="BU382" i="10"/>
  <c r="O377" i="12"/>
  <c r="BS382" i="10"/>
  <c r="BY381" i="10"/>
  <c r="BU381" i="10"/>
  <c r="O376" i="12"/>
  <c r="BS381" i="10"/>
  <c r="BY380" i="10"/>
  <c r="BU380" i="10"/>
  <c r="O375" i="12"/>
  <c r="BS380" i="10"/>
  <c r="BY379" i="10"/>
  <c r="BU379" i="10"/>
  <c r="O374" i="12"/>
  <c r="BS379" i="10"/>
  <c r="BY378" i="10"/>
  <c r="BU378" i="10"/>
  <c r="O373" i="12"/>
  <c r="BS378" i="10"/>
  <c r="BY377" i="10"/>
  <c r="BU377" i="10"/>
  <c r="O372" i="12"/>
  <c r="BS377" i="10"/>
  <c r="BY376" i="10"/>
  <c r="BU376" i="10"/>
  <c r="O371" i="12"/>
  <c r="BS376" i="10"/>
  <c r="BY375" i="10"/>
  <c r="BU375" i="10"/>
  <c r="O370" i="12"/>
  <c r="BS375" i="10"/>
  <c r="BY374" i="10"/>
  <c r="BU374" i="10"/>
  <c r="O369" i="12"/>
  <c r="BS374" i="10"/>
  <c r="BY373" i="10"/>
  <c r="BU373" i="10"/>
  <c r="O368" i="12"/>
  <c r="BS373" i="10"/>
  <c r="BY372" i="10"/>
  <c r="BU372" i="10"/>
  <c r="O367" i="12"/>
  <c r="BS372" i="10"/>
  <c r="BY371" i="10"/>
  <c r="BU371" i="10"/>
  <c r="O366" i="12"/>
  <c r="BS371" i="10"/>
  <c r="BY370" i="10"/>
  <c r="BU370" i="10"/>
  <c r="O365" i="12"/>
  <c r="BS370" i="10"/>
  <c r="BY369" i="10"/>
  <c r="BU369" i="10"/>
  <c r="O364" i="12"/>
  <c r="BS369" i="10"/>
  <c r="BY368" i="10"/>
  <c r="BU368" i="10"/>
  <c r="O363" i="12"/>
  <c r="BS368" i="10"/>
  <c r="BY367" i="10"/>
  <c r="BU367" i="10"/>
  <c r="O362" i="12"/>
  <c r="BS367" i="10"/>
  <c r="BY366" i="10"/>
  <c r="BU366" i="10"/>
  <c r="O361" i="12"/>
  <c r="BS366" i="10"/>
  <c r="BY365" i="10"/>
  <c r="BU365" i="10"/>
  <c r="O360" i="12"/>
  <c r="BS365" i="10"/>
  <c r="BY364" i="10"/>
  <c r="BU364" i="10"/>
  <c r="O359" i="12"/>
  <c r="BS364" i="10"/>
  <c r="BY363" i="10"/>
  <c r="BU363" i="10"/>
  <c r="O358" i="12"/>
  <c r="BS363" i="10"/>
  <c r="BY362" i="10"/>
  <c r="BU362" i="10"/>
  <c r="O357" i="12"/>
  <c r="BS362" i="10"/>
  <c r="BY361" i="10"/>
  <c r="BU361" i="10"/>
  <c r="O356" i="12"/>
  <c r="BS361" i="10"/>
  <c r="BY360" i="10"/>
  <c r="BU360" i="10"/>
  <c r="O355" i="12"/>
  <c r="BS360" i="10"/>
  <c r="BY359" i="10"/>
  <c r="BU359" i="10"/>
  <c r="O354" i="12"/>
  <c r="BS359" i="10"/>
  <c r="BY358" i="10"/>
  <c r="BU358" i="10"/>
  <c r="O353" i="12"/>
  <c r="BS358" i="10"/>
  <c r="BY357" i="10"/>
  <c r="BU357" i="10"/>
  <c r="O352" i="12"/>
  <c r="BS357" i="10"/>
  <c r="BY356" i="10"/>
  <c r="BU356" i="10"/>
  <c r="O351" i="12"/>
  <c r="BS356" i="10"/>
  <c r="BY355" i="10"/>
  <c r="BU355" i="10"/>
  <c r="O350" i="12"/>
  <c r="BS355" i="10"/>
  <c r="BY354" i="10"/>
  <c r="BU354" i="10"/>
  <c r="O349" i="12"/>
  <c r="BS354" i="10"/>
  <c r="BY353" i="10"/>
  <c r="BU353" i="10"/>
  <c r="O348" i="12"/>
  <c r="BS353" i="10"/>
  <c r="BY352" i="10"/>
  <c r="BU352" i="10"/>
  <c r="O347" i="12"/>
  <c r="BS352" i="10"/>
  <c r="BY351" i="10"/>
  <c r="BU351" i="10"/>
  <c r="O346" i="12"/>
  <c r="BS351" i="10"/>
  <c r="BY350" i="10"/>
  <c r="BU350" i="10"/>
  <c r="O345" i="12"/>
  <c r="BS350" i="10"/>
  <c r="BY349" i="10"/>
  <c r="BU349" i="10"/>
  <c r="O344" i="12"/>
  <c r="BS349" i="10"/>
  <c r="BY348" i="10"/>
  <c r="BU348" i="10"/>
  <c r="O343" i="12"/>
  <c r="BS348" i="10"/>
  <c r="BY347" i="10"/>
  <c r="BU347" i="10"/>
  <c r="O342" i="12"/>
  <c r="BS347" i="10"/>
  <c r="BY346" i="10"/>
  <c r="BU346" i="10"/>
  <c r="O341" i="12"/>
  <c r="BS346" i="10"/>
  <c r="BY345" i="10"/>
  <c r="BU345" i="10"/>
  <c r="O340" i="12"/>
  <c r="BS345" i="10"/>
  <c r="BY344" i="10"/>
  <c r="BU344" i="10"/>
  <c r="O339" i="12"/>
  <c r="BS344" i="10"/>
  <c r="BY343" i="10"/>
  <c r="BU343" i="10"/>
  <c r="O338" i="12"/>
  <c r="BS343" i="10"/>
  <c r="BY342" i="10"/>
  <c r="BU342" i="10"/>
  <c r="O337" i="12"/>
  <c r="BS342" i="10"/>
  <c r="BY341" i="10"/>
  <c r="BU341" i="10"/>
  <c r="O336" i="12"/>
  <c r="BS341" i="10"/>
  <c r="BY340" i="10"/>
  <c r="BU340" i="10"/>
  <c r="O335" i="12"/>
  <c r="BS340" i="10"/>
  <c r="BY339" i="10"/>
  <c r="BU339" i="10"/>
  <c r="O334" i="12"/>
  <c r="BS339" i="10"/>
  <c r="BY338" i="10"/>
  <c r="BU338" i="10"/>
  <c r="O333" i="12"/>
  <c r="BS338" i="10"/>
  <c r="BY337" i="10"/>
  <c r="BU337" i="10"/>
  <c r="O332" i="12"/>
  <c r="BS337" i="10"/>
  <c r="BY336" i="10"/>
  <c r="BU336" i="10"/>
  <c r="O331" i="12"/>
  <c r="BS336" i="10"/>
  <c r="BY335" i="10"/>
  <c r="BU335" i="10"/>
  <c r="O330" i="12"/>
  <c r="BS335" i="10"/>
  <c r="BY334" i="10"/>
  <c r="BU334" i="10"/>
  <c r="O329" i="12"/>
  <c r="BS334" i="10"/>
  <c r="BY333" i="10"/>
  <c r="BU333" i="10"/>
  <c r="O328" i="12"/>
  <c r="BS333" i="10"/>
  <c r="BY332" i="10"/>
  <c r="BU332" i="10"/>
  <c r="O327" i="12"/>
  <c r="BS332" i="10"/>
  <c r="BY331" i="10"/>
  <c r="BU331" i="10"/>
  <c r="O326" i="12"/>
  <c r="BS331" i="10"/>
  <c r="BY330" i="10"/>
  <c r="BU330" i="10"/>
  <c r="O325" i="12"/>
  <c r="BS330" i="10"/>
  <c r="BY329" i="10"/>
  <c r="BU329" i="10"/>
  <c r="O324" i="12"/>
  <c r="BS329" i="10"/>
  <c r="BY328" i="10"/>
  <c r="BU328" i="10"/>
  <c r="O323" i="12"/>
  <c r="BS328" i="10"/>
  <c r="BY327" i="10"/>
  <c r="BU327" i="10"/>
  <c r="O322" i="12"/>
  <c r="BS327" i="10"/>
  <c r="BY326" i="10"/>
  <c r="BU326" i="10"/>
  <c r="O321" i="12"/>
  <c r="BS326" i="10"/>
  <c r="BY325" i="10"/>
  <c r="BU325" i="10"/>
  <c r="O320" i="12"/>
  <c r="BS325" i="10"/>
  <c r="BY324" i="10"/>
  <c r="BU324" i="10"/>
  <c r="O319" i="12"/>
  <c r="BS324" i="10"/>
  <c r="BY323" i="10"/>
  <c r="BU323" i="10"/>
  <c r="O318" i="12"/>
  <c r="BS323" i="10"/>
  <c r="BY322" i="10"/>
  <c r="BU322" i="10"/>
  <c r="O317" i="12"/>
  <c r="BS322" i="10"/>
  <c r="BY321" i="10"/>
  <c r="BU321" i="10"/>
  <c r="O316" i="12"/>
  <c r="BS321" i="10"/>
  <c r="BY320" i="10"/>
  <c r="BU320" i="10"/>
  <c r="O315" i="12"/>
  <c r="BS320" i="10"/>
  <c r="BY319" i="10"/>
  <c r="BU319" i="10"/>
  <c r="O314" i="12"/>
  <c r="BS319" i="10"/>
  <c r="BY318" i="10"/>
  <c r="BU318" i="10"/>
  <c r="O313" i="12"/>
  <c r="BS318" i="10"/>
  <c r="BY317" i="10"/>
  <c r="BU317" i="10"/>
  <c r="O312" i="12"/>
  <c r="BS317" i="10"/>
  <c r="BY316" i="10"/>
  <c r="BU316" i="10"/>
  <c r="O311" i="12"/>
  <c r="BS316" i="10"/>
  <c r="BY315" i="10"/>
  <c r="BU315" i="10"/>
  <c r="O310" i="12"/>
  <c r="BS315" i="10"/>
  <c r="BY314" i="10"/>
  <c r="BU314" i="10"/>
  <c r="O309" i="12"/>
  <c r="BS314" i="10"/>
  <c r="BY313" i="10"/>
  <c r="BU313" i="10"/>
  <c r="O308" i="12"/>
  <c r="BS313" i="10"/>
  <c r="BY312" i="10"/>
  <c r="BU312" i="10"/>
  <c r="O307" i="12"/>
  <c r="BS312" i="10"/>
  <c r="BY311" i="10"/>
  <c r="BU311" i="10"/>
  <c r="O306" i="12"/>
  <c r="BS311" i="10"/>
  <c r="BY310" i="10"/>
  <c r="BU310" i="10"/>
  <c r="O305" i="12"/>
  <c r="BS310" i="10"/>
  <c r="BY309" i="10"/>
  <c r="BU309" i="10"/>
  <c r="O304" i="12"/>
  <c r="BS309" i="10"/>
  <c r="BY308" i="10"/>
  <c r="BU308" i="10"/>
  <c r="O303" i="12"/>
  <c r="BS308" i="10"/>
  <c r="BY307" i="10"/>
  <c r="BU307" i="10"/>
  <c r="O302" i="12"/>
  <c r="BS307" i="10"/>
  <c r="BY306" i="10"/>
  <c r="BU306" i="10"/>
  <c r="O301" i="12"/>
  <c r="BS306" i="10"/>
  <c r="BY305" i="10"/>
  <c r="BU305" i="10"/>
  <c r="O300" i="12"/>
  <c r="BS305" i="10"/>
  <c r="BY304" i="10"/>
  <c r="BU304" i="10"/>
  <c r="O299" i="12"/>
  <c r="BS304" i="10"/>
  <c r="BY303" i="10"/>
  <c r="BU303" i="10"/>
  <c r="O298" i="12"/>
  <c r="BS303" i="10"/>
  <c r="BY302" i="10"/>
  <c r="BU302" i="10"/>
  <c r="O297" i="12"/>
  <c r="BS302" i="10"/>
  <c r="BY301" i="10"/>
  <c r="BU301" i="10"/>
  <c r="O296" i="12"/>
  <c r="BS301" i="10"/>
  <c r="BY300" i="10"/>
  <c r="BU300" i="10"/>
  <c r="O295" i="12"/>
  <c r="BS300" i="10"/>
  <c r="BY299" i="10"/>
  <c r="BU299" i="10"/>
  <c r="O294" i="12"/>
  <c r="BS299" i="10"/>
  <c r="BY298" i="10"/>
  <c r="BU298" i="10"/>
  <c r="O293" i="12"/>
  <c r="BS298" i="10"/>
  <c r="BY297" i="10"/>
  <c r="BU297" i="10"/>
  <c r="O292" i="12"/>
  <c r="BS297" i="10"/>
  <c r="BY296" i="10"/>
  <c r="BU296" i="10"/>
  <c r="O291" i="12"/>
  <c r="BS296" i="10"/>
  <c r="BY295" i="10"/>
  <c r="BU295" i="10"/>
  <c r="O290" i="12"/>
  <c r="BS295" i="10"/>
  <c r="BY294" i="10"/>
  <c r="BU294" i="10"/>
  <c r="O289" i="12"/>
  <c r="BS294" i="10"/>
  <c r="BY293" i="10"/>
  <c r="BU293" i="10"/>
  <c r="O288" i="12"/>
  <c r="BS293" i="10"/>
  <c r="BY292" i="10"/>
  <c r="BU292" i="10"/>
  <c r="O287" i="12"/>
  <c r="BS292" i="10"/>
  <c r="BY291" i="10"/>
  <c r="BU291" i="10"/>
  <c r="O286" i="12"/>
  <c r="BS291" i="10"/>
  <c r="BY290" i="10"/>
  <c r="BU290" i="10"/>
  <c r="O285" i="12"/>
  <c r="BS290" i="10"/>
  <c r="BY289" i="10"/>
  <c r="BU289" i="10"/>
  <c r="O284" i="12"/>
  <c r="BS289" i="10"/>
  <c r="BY288" i="10"/>
  <c r="BU288" i="10"/>
  <c r="O283" i="12"/>
  <c r="BS288" i="10"/>
  <c r="BY287" i="10"/>
  <c r="BU287" i="10"/>
  <c r="O282" i="12"/>
  <c r="BS287" i="10"/>
  <c r="BY286" i="10"/>
  <c r="BU286" i="10"/>
  <c r="O281" i="12"/>
  <c r="BS286" i="10"/>
  <c r="BY285" i="10"/>
  <c r="BU285" i="10"/>
  <c r="O280" i="12"/>
  <c r="BS285" i="10"/>
  <c r="BY284" i="10"/>
  <c r="BU284" i="10"/>
  <c r="O279" i="12"/>
  <c r="BS284" i="10"/>
  <c r="BY283" i="10"/>
  <c r="BU283" i="10"/>
  <c r="O278" i="12"/>
  <c r="BS283" i="10"/>
  <c r="BY282" i="10"/>
  <c r="BU282" i="10"/>
  <c r="O277" i="12"/>
  <c r="BS282" i="10"/>
  <c r="BY281" i="10"/>
  <c r="BU281" i="10"/>
  <c r="O276" i="12"/>
  <c r="BS281" i="10"/>
  <c r="BY280" i="10"/>
  <c r="BU280" i="10"/>
  <c r="O275" i="12"/>
  <c r="BS280" i="10"/>
  <c r="BY279" i="10"/>
  <c r="BU279" i="10"/>
  <c r="O274" i="12"/>
  <c r="BS279" i="10"/>
  <c r="BY278" i="10"/>
  <c r="BU278" i="10"/>
  <c r="O273" i="12"/>
  <c r="BS278" i="10"/>
  <c r="BY277" i="10"/>
  <c r="BU277" i="10"/>
  <c r="O272" i="12"/>
  <c r="BS277" i="10"/>
  <c r="BY276" i="10"/>
  <c r="BU276" i="10"/>
  <c r="O271" i="12"/>
  <c r="BS276" i="10"/>
  <c r="BY275" i="10"/>
  <c r="BU275" i="10"/>
  <c r="O270" i="12"/>
  <c r="BS275" i="10"/>
  <c r="BY274" i="10"/>
  <c r="BU274" i="10"/>
  <c r="O269" i="12"/>
  <c r="BS274" i="10"/>
  <c r="BY273" i="10"/>
  <c r="BU273" i="10"/>
  <c r="O268" i="12"/>
  <c r="BS273" i="10"/>
  <c r="BY272" i="10"/>
  <c r="BU272" i="10"/>
  <c r="O267" i="12"/>
  <c r="BS272" i="10"/>
  <c r="BY271" i="10"/>
  <c r="BU271" i="10"/>
  <c r="O266" i="12"/>
  <c r="BS271" i="10"/>
  <c r="BY270" i="10"/>
  <c r="BU270" i="10"/>
  <c r="O265" i="12"/>
  <c r="BS270" i="10"/>
  <c r="BY269" i="10"/>
  <c r="BU269" i="10"/>
  <c r="O264" i="12"/>
  <c r="BS269" i="10"/>
  <c r="BY268" i="10"/>
  <c r="BU268" i="10"/>
  <c r="O263" i="12"/>
  <c r="BS268" i="10"/>
  <c r="BY267" i="10"/>
  <c r="BU267" i="10"/>
  <c r="O262" i="12"/>
  <c r="BS267" i="10"/>
  <c r="BY266" i="10"/>
  <c r="BU266" i="10"/>
  <c r="O261" i="12"/>
  <c r="BS266" i="10"/>
  <c r="BY265" i="10"/>
  <c r="BU265" i="10"/>
  <c r="O260" i="12"/>
  <c r="BS265" i="10"/>
  <c r="BY264" i="10"/>
  <c r="BU264" i="10"/>
  <c r="O259" i="12"/>
  <c r="BS264" i="10"/>
  <c r="BY263" i="10"/>
  <c r="BU263" i="10"/>
  <c r="O258" i="12"/>
  <c r="BS263" i="10"/>
  <c r="BY262" i="10"/>
  <c r="BU262" i="10"/>
  <c r="O257" i="12"/>
  <c r="BS262" i="10"/>
  <c r="BY261" i="10"/>
  <c r="BU261" i="10"/>
  <c r="O256" i="12"/>
  <c r="BS261" i="10"/>
  <c r="BY260" i="10"/>
  <c r="BU260" i="10"/>
  <c r="O255" i="12"/>
  <c r="BS260" i="10"/>
  <c r="BY259" i="10"/>
  <c r="BU259" i="10"/>
  <c r="O254" i="12"/>
  <c r="BS259" i="10"/>
  <c r="BY258" i="10"/>
  <c r="BU258" i="10"/>
  <c r="O253" i="12"/>
  <c r="BS258" i="10"/>
  <c r="BY257" i="10"/>
  <c r="BU257" i="10"/>
  <c r="O252" i="12"/>
  <c r="BS257" i="10"/>
  <c r="BY256" i="10"/>
  <c r="BU256" i="10"/>
  <c r="O251" i="12"/>
  <c r="BS256" i="10"/>
  <c r="BY255" i="10"/>
  <c r="BU255" i="10"/>
  <c r="O250" i="12"/>
  <c r="BS255" i="10"/>
  <c r="BY254" i="10"/>
  <c r="BU254" i="10"/>
  <c r="O249" i="12"/>
  <c r="BS254" i="10"/>
  <c r="BY253" i="10"/>
  <c r="BU253" i="10"/>
  <c r="O248" i="12"/>
  <c r="BS253" i="10"/>
  <c r="BY252" i="10"/>
  <c r="BU252" i="10"/>
  <c r="O247" i="12"/>
  <c r="BS252" i="10"/>
  <c r="BY251" i="10"/>
  <c r="BU251" i="10"/>
  <c r="O246" i="12"/>
  <c r="BS251" i="10"/>
  <c r="BY250" i="10"/>
  <c r="BU250" i="10"/>
  <c r="O245" i="12"/>
  <c r="BS250" i="10"/>
  <c r="BY249" i="10"/>
  <c r="BU249" i="10"/>
  <c r="O244" i="12"/>
  <c r="BS249" i="10"/>
  <c r="BY248" i="10"/>
  <c r="BU248" i="10"/>
  <c r="O243" i="12"/>
  <c r="BS248" i="10"/>
  <c r="BY247" i="10"/>
  <c r="BU247" i="10"/>
  <c r="O242" i="12"/>
  <c r="BS247" i="10"/>
  <c r="BY246" i="10"/>
  <c r="BU246" i="10"/>
  <c r="O241" i="12"/>
  <c r="BS246" i="10"/>
  <c r="BY245" i="10"/>
  <c r="BU245" i="10"/>
  <c r="O240" i="12"/>
  <c r="BS245" i="10"/>
  <c r="BY244" i="10"/>
  <c r="BU244" i="10"/>
  <c r="O239" i="12"/>
  <c r="BS244" i="10"/>
  <c r="BY243" i="10"/>
  <c r="BU243" i="10"/>
  <c r="O238" i="12"/>
  <c r="BS243" i="10"/>
  <c r="BY242" i="10"/>
  <c r="BU242" i="10"/>
  <c r="O237" i="12"/>
  <c r="BS242" i="10"/>
  <c r="BY241" i="10"/>
  <c r="BU241" i="10"/>
  <c r="O236" i="12"/>
  <c r="BS241" i="10"/>
  <c r="BY240" i="10"/>
  <c r="BU240" i="10"/>
  <c r="O235" i="12"/>
  <c r="BS240" i="10"/>
  <c r="BY239" i="10"/>
  <c r="BU239" i="10"/>
  <c r="O234" i="12"/>
  <c r="BS239" i="10"/>
  <c r="BY238" i="10"/>
  <c r="BU238" i="10"/>
  <c r="O233" i="12"/>
  <c r="BS238" i="10"/>
  <c r="BY237" i="10"/>
  <c r="BU237" i="10"/>
  <c r="O232" i="12"/>
  <c r="BS237" i="10"/>
  <c r="BY236" i="10"/>
  <c r="BU236" i="10"/>
  <c r="O231" i="12"/>
  <c r="BS236" i="10"/>
  <c r="BY235" i="10"/>
  <c r="BU235" i="10"/>
  <c r="O230" i="12"/>
  <c r="BS235" i="10"/>
  <c r="BY234" i="10"/>
  <c r="BU234" i="10"/>
  <c r="O229" i="12"/>
  <c r="BS234" i="10"/>
  <c r="BY233" i="10"/>
  <c r="BU233" i="10"/>
  <c r="O228" i="12"/>
  <c r="BS233" i="10"/>
  <c r="BY232" i="10"/>
  <c r="BU232" i="10"/>
  <c r="O227" i="12"/>
  <c r="BS232" i="10"/>
  <c r="BY231" i="10"/>
  <c r="BU231" i="10"/>
  <c r="O226" i="12"/>
  <c r="BS231" i="10"/>
  <c r="BY230" i="10"/>
  <c r="BU230" i="10"/>
  <c r="O225" i="12"/>
  <c r="BS230" i="10"/>
  <c r="BY229" i="10"/>
  <c r="BU229" i="10"/>
  <c r="O224" i="12"/>
  <c r="BS229" i="10"/>
  <c r="BY228" i="10"/>
  <c r="BU228" i="10"/>
  <c r="O223" i="12"/>
  <c r="BS228" i="10"/>
  <c r="BY227" i="10"/>
  <c r="BU227" i="10"/>
  <c r="O222" i="12"/>
  <c r="BS227" i="10"/>
  <c r="BY226" i="10"/>
  <c r="BU226" i="10"/>
  <c r="O221" i="12"/>
  <c r="BS226" i="10"/>
  <c r="BY225" i="10"/>
  <c r="BU225" i="10"/>
  <c r="O220" i="12"/>
  <c r="BS225" i="10"/>
  <c r="BY224" i="10"/>
  <c r="BU224" i="10"/>
  <c r="O219" i="12"/>
  <c r="BS224" i="10"/>
  <c r="BY223" i="10"/>
  <c r="BU223" i="10"/>
  <c r="O218" i="12"/>
  <c r="BS223" i="10"/>
  <c r="BY222" i="10"/>
  <c r="BU222" i="10"/>
  <c r="O217" i="12"/>
  <c r="BS222" i="10"/>
  <c r="BY221" i="10"/>
  <c r="BU221" i="10"/>
  <c r="O216" i="12"/>
  <c r="BS221" i="10"/>
  <c r="BY220" i="10"/>
  <c r="BU220" i="10"/>
  <c r="O215" i="12"/>
  <c r="BS220" i="10"/>
  <c r="BY219" i="10"/>
  <c r="BU219" i="10"/>
  <c r="O214" i="12"/>
  <c r="BS219" i="10"/>
  <c r="BY218" i="10"/>
  <c r="BU218" i="10"/>
  <c r="O213" i="12"/>
  <c r="BS218" i="10"/>
  <c r="BY217" i="10"/>
  <c r="BU217" i="10"/>
  <c r="O212" i="12"/>
  <c r="BS217" i="10"/>
  <c r="BY216" i="10"/>
  <c r="BU216" i="10"/>
  <c r="O211" i="12"/>
  <c r="BS216" i="10"/>
  <c r="BY215" i="10"/>
  <c r="BU215" i="10"/>
  <c r="O210" i="12"/>
  <c r="BS215" i="10"/>
  <c r="BY214" i="10"/>
  <c r="BU214" i="10"/>
  <c r="O209" i="12"/>
  <c r="BS214" i="10"/>
  <c r="BY213" i="10"/>
  <c r="BU213" i="10"/>
  <c r="O208" i="12"/>
  <c r="BS213" i="10"/>
  <c r="BY212" i="10"/>
  <c r="BU212" i="10"/>
  <c r="O207" i="12"/>
  <c r="BS212" i="10"/>
  <c r="BY211" i="10"/>
  <c r="BU211" i="10"/>
  <c r="O206" i="12"/>
  <c r="BS211" i="10"/>
  <c r="BY210" i="10"/>
  <c r="BU210" i="10"/>
  <c r="O205" i="12"/>
  <c r="BS210" i="10"/>
  <c r="BY209" i="10"/>
  <c r="BU209" i="10"/>
  <c r="O204" i="12"/>
  <c r="BS209" i="10"/>
  <c r="BY208" i="10"/>
  <c r="BU208" i="10"/>
  <c r="O203" i="12"/>
  <c r="BS208" i="10"/>
  <c r="BY207" i="10"/>
  <c r="BU207" i="10"/>
  <c r="O202" i="12"/>
  <c r="BS207" i="10"/>
  <c r="BY206" i="10"/>
  <c r="BU206" i="10"/>
  <c r="O201" i="12"/>
  <c r="BS206" i="10"/>
  <c r="BY205" i="10"/>
  <c r="BU205" i="10"/>
  <c r="O200" i="12"/>
  <c r="BS205" i="10"/>
  <c r="BY204" i="10"/>
  <c r="BU204" i="10"/>
  <c r="O199" i="12"/>
  <c r="BS204" i="10"/>
  <c r="BY203" i="10"/>
  <c r="BU203" i="10"/>
  <c r="O198" i="12"/>
  <c r="BS203" i="10"/>
  <c r="BY202" i="10"/>
  <c r="BU202" i="10"/>
  <c r="O197" i="12"/>
  <c r="BS202" i="10"/>
  <c r="BY201" i="10"/>
  <c r="BU201" i="10"/>
  <c r="O196" i="12"/>
  <c r="BS201" i="10"/>
  <c r="BY200" i="10"/>
  <c r="BU200" i="10"/>
  <c r="O195" i="12"/>
  <c r="BS200" i="10"/>
  <c r="BY199" i="10"/>
  <c r="BU199" i="10"/>
  <c r="O194" i="12"/>
  <c r="BS199" i="10"/>
  <c r="BY198" i="10"/>
  <c r="BU198" i="10"/>
  <c r="O193" i="12"/>
  <c r="BS198" i="10"/>
  <c r="BY197" i="10"/>
  <c r="BU197" i="10"/>
  <c r="O192" i="12"/>
  <c r="BS197" i="10"/>
  <c r="BY196" i="10"/>
  <c r="BU196" i="10"/>
  <c r="O191" i="12"/>
  <c r="BS196" i="10"/>
  <c r="BY195" i="10"/>
  <c r="BU195" i="10"/>
  <c r="O190" i="12"/>
  <c r="BS195" i="10"/>
  <c r="BY194" i="10"/>
  <c r="BU194" i="10"/>
  <c r="O189" i="12"/>
  <c r="BS194" i="10"/>
  <c r="BY193" i="10"/>
  <c r="BU193" i="10"/>
  <c r="O188" i="12"/>
  <c r="BS193" i="10"/>
  <c r="BY192" i="10"/>
  <c r="BU192" i="10"/>
  <c r="O187" i="12"/>
  <c r="BS192" i="10"/>
  <c r="BY191" i="10"/>
  <c r="BU191" i="10"/>
  <c r="O186" i="12"/>
  <c r="BS191" i="10"/>
  <c r="BY190" i="10"/>
  <c r="BU190" i="10"/>
  <c r="O185" i="12"/>
  <c r="BS190" i="10"/>
  <c r="BY189" i="10"/>
  <c r="BU189" i="10"/>
  <c r="O184" i="12"/>
  <c r="BS189" i="10"/>
  <c r="BY188" i="10"/>
  <c r="BU188" i="10"/>
  <c r="O183" i="12"/>
  <c r="BS188" i="10"/>
  <c r="BY187" i="10"/>
  <c r="BU187" i="10"/>
  <c r="O182" i="12"/>
  <c r="BS187" i="10"/>
  <c r="BY186" i="10"/>
  <c r="BU186" i="10"/>
  <c r="O181" i="12"/>
  <c r="BS186" i="10"/>
  <c r="BY185" i="10"/>
  <c r="BU185" i="10"/>
  <c r="O180" i="12"/>
  <c r="BS185" i="10"/>
  <c r="BY184" i="10"/>
  <c r="BU184" i="10"/>
  <c r="O179" i="12"/>
  <c r="BS184" i="10"/>
  <c r="BY183" i="10"/>
  <c r="BU183" i="10"/>
  <c r="O178" i="12"/>
  <c r="BS183" i="10"/>
  <c r="BY182" i="10"/>
  <c r="BU182" i="10"/>
  <c r="O177" i="12"/>
  <c r="BS182" i="10"/>
  <c r="BY181" i="10"/>
  <c r="BU181" i="10"/>
  <c r="O176" i="12"/>
  <c r="BS181" i="10"/>
  <c r="BY180" i="10"/>
  <c r="BU180" i="10"/>
  <c r="O175" i="12"/>
  <c r="BS180" i="10"/>
  <c r="BY179" i="10"/>
  <c r="BU179" i="10"/>
  <c r="O174" i="12"/>
  <c r="BS179" i="10"/>
  <c r="BY178" i="10"/>
  <c r="BU178" i="10"/>
  <c r="O173" i="12"/>
  <c r="BS178" i="10"/>
  <c r="BY177" i="10"/>
  <c r="BU177" i="10"/>
  <c r="O172" i="12"/>
  <c r="BS177" i="10"/>
  <c r="BY176" i="10"/>
  <c r="BU176" i="10"/>
  <c r="O171" i="12"/>
  <c r="BS176" i="10"/>
  <c r="BY175" i="10"/>
  <c r="BU175" i="10"/>
  <c r="O170" i="12"/>
  <c r="BS175" i="10"/>
  <c r="BY174" i="10"/>
  <c r="BU174" i="10"/>
  <c r="O169" i="12"/>
  <c r="BS174" i="10"/>
  <c r="BY173" i="10"/>
  <c r="BU173" i="10"/>
  <c r="O168" i="12"/>
  <c r="BS173" i="10"/>
  <c r="BY172" i="10"/>
  <c r="BU172" i="10"/>
  <c r="O167" i="12"/>
  <c r="BS172" i="10"/>
  <c r="BY171" i="10"/>
  <c r="BS171" i="10"/>
  <c r="BU171" i="10" s="1"/>
  <c r="O166" i="12" s="1"/>
  <c r="BY170" i="10"/>
  <c r="BS170" i="10"/>
  <c r="BU170" i="10" s="1"/>
  <c r="O165" i="12" s="1"/>
  <c r="BY169" i="10"/>
  <c r="BS169" i="10"/>
  <c r="BU169" i="10" s="1"/>
  <c r="O164" i="12" s="1"/>
  <c r="BY168" i="10"/>
  <c r="BS168" i="10"/>
  <c r="BU168" i="10" s="1"/>
  <c r="O163" i="12" s="1"/>
  <c r="BY167" i="10"/>
  <c r="BU167" i="10"/>
  <c r="O162" i="12"/>
  <c r="BS167" i="10"/>
  <c r="O161" i="12"/>
  <c r="O160" i="12"/>
  <c r="O159" i="12"/>
  <c r="BY45" i="10"/>
  <c r="BU45" i="10"/>
  <c r="O148" i="12"/>
  <c r="BS45" i="10"/>
  <c r="E163" i="10"/>
  <c r="BY163" i="10"/>
  <c r="BU163" i="10"/>
  <c r="O158" i="12" s="1"/>
  <c r="O147" i="12"/>
  <c r="BS163" i="10"/>
  <c r="E162" i="10"/>
  <c r="BY162" i="10"/>
  <c r="BU162" i="10"/>
  <c r="O157" i="12" s="1"/>
  <c r="BS162" i="10"/>
  <c r="E161" i="10"/>
  <c r="BY161" i="10"/>
  <c r="BU161" i="10"/>
  <c r="O156" i="12" s="1"/>
  <c r="BS161" i="10"/>
  <c r="E160" i="10"/>
  <c r="BY160" i="10"/>
  <c r="BS160" i="10"/>
  <c r="BU160" i="10" s="1"/>
  <c r="E159" i="10"/>
  <c r="BY159" i="10"/>
  <c r="BS159" i="10"/>
  <c r="BU159" i="10" s="1"/>
  <c r="E158" i="10"/>
  <c r="BY158" i="10"/>
  <c r="BS158" i="10"/>
  <c r="BU158" i="10" s="1"/>
  <c r="E157" i="10"/>
  <c r="BY157" i="10"/>
  <c r="BS157" i="10"/>
  <c r="BU157" i="10" s="1"/>
  <c r="E156" i="10"/>
  <c r="BY156" i="10"/>
  <c r="BS156" i="10"/>
  <c r="BU156" i="10"/>
  <c r="O151" i="12" s="1"/>
  <c r="E155" i="10"/>
  <c r="BY155" i="10"/>
  <c r="BS155" i="10"/>
  <c r="BU155" i="10"/>
  <c r="O150" i="12" s="1"/>
  <c r="E154" i="10"/>
  <c r="BY154" i="10"/>
  <c r="BS154" i="10"/>
  <c r="BU154" i="10"/>
  <c r="O149" i="12" s="1"/>
  <c r="BY151" i="10"/>
  <c r="BU151" i="10"/>
  <c r="O146" i="12" s="1"/>
  <c r="BS151" i="10"/>
  <c r="BY150" i="10"/>
  <c r="BU150" i="10"/>
  <c r="O145" i="12" s="1"/>
  <c r="BS150" i="10"/>
  <c r="BY149" i="10"/>
  <c r="BU149" i="10"/>
  <c r="BS149" i="10"/>
  <c r="BY148" i="10"/>
  <c r="BU148" i="10"/>
  <c r="BS148" i="10"/>
  <c r="BY147" i="10"/>
  <c r="BU147" i="10"/>
  <c r="BS147" i="10"/>
  <c r="BY146" i="10"/>
  <c r="BU146" i="10"/>
  <c r="BS146" i="10"/>
  <c r="BY145" i="10"/>
  <c r="BU145" i="10"/>
  <c r="O140" i="12" s="1"/>
  <c r="BS145" i="10"/>
  <c r="BY44" i="10"/>
  <c r="BS44" i="10"/>
  <c r="BU44" i="10" s="1"/>
  <c r="BY43" i="10"/>
  <c r="BS43" i="10"/>
  <c r="BU43" i="10" s="1"/>
  <c r="BY42" i="10"/>
  <c r="BS42" i="10"/>
  <c r="BU42" i="10" s="1"/>
  <c r="BY40" i="10"/>
  <c r="BS40" i="10"/>
  <c r="BU40" i="10" s="1"/>
  <c r="BY39" i="10"/>
  <c r="BS39" i="10"/>
  <c r="BU39" i="10" s="1"/>
  <c r="BY38" i="10"/>
  <c r="BS38" i="10"/>
  <c r="BU38" i="10" s="1"/>
  <c r="BY37" i="10"/>
  <c r="BS37" i="10"/>
  <c r="BU37" i="10" s="1"/>
  <c r="BY16" i="10"/>
  <c r="BS16" i="10"/>
  <c r="BU16" i="10" s="1"/>
  <c r="BY15" i="10"/>
  <c r="BS15" i="10"/>
  <c r="BU15" i="10" s="1"/>
  <c r="BY36" i="10"/>
  <c r="BS36" i="10"/>
  <c r="BU36" i="10" s="1"/>
  <c r="BY144" i="10"/>
  <c r="BU144" i="10"/>
  <c r="O139" i="12" s="1"/>
  <c r="BS144" i="10"/>
  <c r="BY35" i="10"/>
  <c r="BS35" i="10"/>
  <c r="BU35" i="10" s="1"/>
  <c r="BY34" i="10"/>
  <c r="BS34" i="10"/>
  <c r="BU34" i="10" s="1"/>
  <c r="BY14" i="10"/>
  <c r="BS14" i="10"/>
  <c r="BU14" i="10" s="1"/>
  <c r="BY13" i="10"/>
  <c r="BS13" i="10"/>
  <c r="BU13" i="10" s="1"/>
  <c r="BY12" i="10"/>
  <c r="BS12" i="10"/>
  <c r="BU12" i="10" s="1"/>
  <c r="E11" i="10"/>
  <c r="BY11" i="10"/>
  <c r="BS11" i="10"/>
  <c r="BU11" i="10" s="1"/>
  <c r="E33" i="10"/>
  <c r="BY33" i="10"/>
  <c r="BS33" i="10"/>
  <c r="BU33" i="10" s="1"/>
  <c r="E32" i="10"/>
  <c r="BY32" i="10"/>
  <c r="BS32" i="10"/>
  <c r="BU32" i="10" s="1"/>
  <c r="E31" i="10"/>
  <c r="BY31" i="10"/>
  <c r="BS31" i="10"/>
  <c r="BU31" i="10" s="1"/>
  <c r="E30" i="10"/>
  <c r="BY30" i="10"/>
  <c r="BS30" i="10"/>
  <c r="BU30" i="10" s="1"/>
  <c r="E29" i="10"/>
  <c r="BY29" i="10"/>
  <c r="BS29" i="10"/>
  <c r="BU29" i="10" s="1"/>
  <c r="E28" i="10"/>
  <c r="BY28" i="10"/>
  <c r="BS28" i="10"/>
  <c r="BU28" i="10" s="1"/>
  <c r="E27" i="10"/>
  <c r="BY27" i="10"/>
  <c r="BU27" i="10"/>
  <c r="BS27" i="10"/>
  <c r="E26" i="10"/>
  <c r="BY26" i="10"/>
  <c r="BS26" i="10"/>
  <c r="BU26" i="10" s="1"/>
  <c r="E25" i="10"/>
  <c r="BY25" i="10"/>
  <c r="BS25" i="10"/>
  <c r="BU25" i="10" s="1"/>
  <c r="E24" i="10"/>
  <c r="BY24" i="10"/>
  <c r="BS24" i="10"/>
  <c r="BU24" i="10" s="1"/>
  <c r="E23" i="10"/>
  <c r="BY23" i="10"/>
  <c r="BS23" i="10"/>
  <c r="BU23" i="10" s="1"/>
  <c r="E22" i="10"/>
  <c r="BY22" i="10"/>
  <c r="BS22" i="10"/>
  <c r="BU22" i="10" s="1"/>
  <c r="E143" i="10"/>
  <c r="BY143" i="10"/>
  <c r="BU143" i="10"/>
  <c r="O138" i="12" s="1"/>
  <c r="BS143" i="10"/>
  <c r="E10" i="10"/>
  <c r="BY10" i="10"/>
  <c r="BS10" i="10"/>
  <c r="BU10" i="10" s="1"/>
  <c r="E9" i="10"/>
  <c r="BY9" i="10"/>
  <c r="BS9" i="10"/>
  <c r="BU9" i="10" s="1"/>
  <c r="E8" i="10"/>
  <c r="BY8" i="10"/>
  <c r="BS8" i="10"/>
  <c r="BU8" i="10" s="1"/>
  <c r="E142" i="10"/>
  <c r="BY142" i="10"/>
  <c r="BU142" i="10"/>
  <c r="BS142" i="10"/>
  <c r="BY7" i="10"/>
  <c r="BS7" i="10"/>
  <c r="BU7" i="10" s="1"/>
  <c r="E6" i="10"/>
  <c r="BY6" i="10"/>
  <c r="BS6" i="10"/>
  <c r="BU6" i="10" s="1"/>
  <c r="E5" i="10"/>
  <c r="BY5" i="10"/>
  <c r="BS5" i="10"/>
  <c r="BU5" i="10" s="1"/>
  <c r="E4" i="10"/>
  <c r="BY4" i="10"/>
  <c r="BS4" i="10"/>
  <c r="BU4" i="10" s="1"/>
  <c r="E3" i="10"/>
  <c r="BY3" i="10"/>
  <c r="BS3" i="10"/>
  <c r="BU3" i="10" s="1"/>
  <c r="E2" i="10"/>
  <c r="BY2" i="10"/>
  <c r="BS2" i="10"/>
  <c r="BU2" i="10" s="1"/>
  <c r="E141" i="10"/>
  <c r="BY141" i="10"/>
  <c r="BU141" i="10"/>
  <c r="BS141" i="10"/>
  <c r="E140" i="10"/>
  <c r="BY140" i="10"/>
  <c r="BU140" i="10"/>
  <c r="BS140" i="10"/>
  <c r="E139" i="10"/>
  <c r="BY139" i="10"/>
  <c r="BU139" i="10"/>
  <c r="BS139" i="10"/>
  <c r="E138" i="10"/>
  <c r="BY138" i="10"/>
  <c r="BU138" i="10"/>
  <c r="BS138" i="10"/>
  <c r="E137" i="10"/>
  <c r="BY137" i="10"/>
  <c r="BU137" i="10"/>
  <c r="O137" i="12" s="1"/>
  <c r="BS137" i="10"/>
  <c r="E136" i="10"/>
  <c r="BY136" i="10"/>
  <c r="BU136" i="10"/>
  <c r="O136" i="12" s="1"/>
  <c r="BS136" i="10"/>
  <c r="E135" i="10"/>
  <c r="BY135" i="10"/>
  <c r="BU135" i="10"/>
  <c r="O135" i="12" s="1"/>
  <c r="BS135" i="10"/>
  <c r="E134" i="10"/>
  <c r="BY134" i="10"/>
  <c r="BU134" i="10"/>
  <c r="O134" i="12" s="1"/>
  <c r="BS134" i="10"/>
  <c r="E133" i="10"/>
  <c r="BY133" i="10"/>
  <c r="BU133" i="10"/>
  <c r="O133" i="12" s="1"/>
  <c r="BS133" i="10"/>
  <c r="E132" i="10"/>
  <c r="BY132" i="10"/>
  <c r="BU132" i="10"/>
  <c r="O132" i="12" s="1"/>
  <c r="BS132" i="10"/>
  <c r="E131" i="10"/>
  <c r="BY131" i="10"/>
  <c r="BU131" i="10"/>
  <c r="O131" i="12" s="1"/>
  <c r="BS131" i="10"/>
  <c r="E130" i="10"/>
  <c r="BY130" i="10"/>
  <c r="BU130" i="10"/>
  <c r="BS130" i="10"/>
  <c r="E129" i="10"/>
  <c r="BY129" i="10"/>
  <c r="BU129" i="10"/>
  <c r="BS129" i="10"/>
  <c r="E128" i="10"/>
  <c r="BY128" i="10"/>
  <c r="BU128" i="10"/>
  <c r="BS128" i="10"/>
  <c r="E127" i="10"/>
  <c r="BY127" i="10"/>
  <c r="BU127" i="10"/>
  <c r="O127" i="12" s="1"/>
  <c r="BS127" i="10"/>
  <c r="E126" i="10"/>
  <c r="BY126" i="10"/>
  <c r="BU126" i="10"/>
  <c r="BS126" i="10"/>
  <c r="E125" i="10"/>
  <c r="BY125" i="10"/>
  <c r="BU125" i="10"/>
  <c r="BS125" i="10"/>
  <c r="E124" i="10"/>
  <c r="BY124" i="10"/>
  <c r="BU124" i="10"/>
  <c r="BS124" i="10"/>
  <c r="E123" i="10"/>
  <c r="BY123" i="10"/>
  <c r="BU123" i="10"/>
  <c r="BS123" i="10"/>
  <c r="E122" i="10"/>
  <c r="BY122" i="10"/>
  <c r="BU122" i="10"/>
  <c r="BS122" i="10"/>
  <c r="E121" i="10"/>
  <c r="BY121" i="10"/>
  <c r="BU121" i="10"/>
  <c r="BS121" i="10"/>
  <c r="E120" i="10"/>
  <c r="BY120" i="10"/>
  <c r="BU120" i="10"/>
  <c r="BS120" i="10"/>
  <c r="E119" i="10"/>
  <c r="BY119" i="10"/>
  <c r="BU119" i="10"/>
  <c r="O119" i="12" s="1"/>
  <c r="BS119" i="10"/>
  <c r="E118" i="10"/>
  <c r="BY118" i="10"/>
  <c r="BU118" i="10"/>
  <c r="BS118" i="10"/>
  <c r="E117" i="10"/>
  <c r="BY117" i="10"/>
  <c r="BU117" i="10"/>
  <c r="BS117" i="10"/>
  <c r="E116" i="10"/>
  <c r="BY116" i="10"/>
  <c r="BU116" i="10"/>
  <c r="BS116" i="10"/>
  <c r="E115" i="10"/>
  <c r="BY115" i="10"/>
  <c r="BU115" i="10"/>
  <c r="BS115" i="10"/>
  <c r="E114" i="10"/>
  <c r="BY114" i="10"/>
  <c r="BU114" i="10"/>
  <c r="BS114" i="10"/>
  <c r="E113" i="10"/>
  <c r="BY113" i="10"/>
  <c r="BU113" i="10"/>
  <c r="BS113" i="10"/>
  <c r="E112" i="10"/>
  <c r="BY112" i="10"/>
  <c r="BU112" i="10"/>
  <c r="BS112" i="10"/>
  <c r="E111" i="10"/>
  <c r="BY111" i="10"/>
  <c r="BU111" i="10"/>
  <c r="BS111" i="10"/>
  <c r="E110" i="10"/>
  <c r="BY110" i="10"/>
  <c r="BU110" i="10"/>
  <c r="BS110" i="10"/>
  <c r="E109" i="10"/>
  <c r="BY109" i="10"/>
  <c r="BU109" i="10"/>
  <c r="BS109" i="10"/>
  <c r="E108" i="10"/>
  <c r="BY108" i="10"/>
  <c r="BU108" i="10"/>
  <c r="BS108" i="10"/>
  <c r="E107" i="10"/>
  <c r="BY107" i="10"/>
  <c r="BU107" i="10"/>
  <c r="BS107" i="10"/>
  <c r="E106" i="10"/>
  <c r="BY106" i="10"/>
  <c r="BU106" i="10"/>
  <c r="O106" i="12" s="1"/>
  <c r="BS106" i="10"/>
  <c r="E105" i="10"/>
  <c r="BY105" i="10"/>
  <c r="BU105" i="10"/>
  <c r="O53" i="12"/>
  <c r="BS105" i="10"/>
  <c r="E104" i="10"/>
  <c r="BY104" i="10"/>
  <c r="BU104" i="10"/>
  <c r="O52" i="12"/>
  <c r="BS104" i="10"/>
  <c r="E103" i="10"/>
  <c r="BY103" i="10"/>
  <c r="BU103" i="10"/>
  <c r="O51" i="12"/>
  <c r="BS103" i="10"/>
  <c r="BY102" i="10"/>
  <c r="BU102" i="10"/>
  <c r="O50" i="12"/>
  <c r="BS102" i="10"/>
  <c r="BY101" i="10"/>
  <c r="BS101" i="10"/>
  <c r="E100" i="10"/>
  <c r="BY100" i="10"/>
  <c r="BS100" i="10"/>
  <c r="E99" i="10"/>
  <c r="BY99" i="10"/>
  <c r="BS99" i="10"/>
  <c r="E98" i="10"/>
  <c r="BY98" i="10"/>
  <c r="BS98" i="10"/>
  <c r="BU98" i="10"/>
  <c r="O46" i="12"/>
  <c r="E97" i="10"/>
  <c r="BY97" i="10"/>
  <c r="BS97" i="10"/>
  <c r="E96" i="10"/>
  <c r="BY96" i="10"/>
  <c r="BS96" i="10"/>
  <c r="E95" i="10"/>
  <c r="BY95" i="10"/>
  <c r="BS95" i="10"/>
  <c r="E94" i="10"/>
  <c r="BY94" i="10"/>
  <c r="BS94" i="10"/>
  <c r="E93" i="10"/>
  <c r="BY93" i="10"/>
  <c r="BS93" i="10"/>
  <c r="E92" i="10"/>
  <c r="BY92" i="10"/>
  <c r="BS92" i="10"/>
  <c r="E91" i="10"/>
  <c r="BY91" i="10"/>
  <c r="BS91" i="10"/>
  <c r="E90" i="10"/>
  <c r="BY90" i="10"/>
  <c r="BS90" i="10"/>
  <c r="E89" i="10"/>
  <c r="BY89" i="10"/>
  <c r="BS89" i="10"/>
  <c r="BY88" i="10"/>
  <c r="BS88" i="10"/>
  <c r="E87" i="10"/>
  <c r="BY87" i="10"/>
  <c r="BS87" i="10"/>
  <c r="E86" i="10"/>
  <c r="BY86" i="10"/>
  <c r="BS86" i="10"/>
  <c r="E85" i="10"/>
  <c r="BY85" i="10"/>
  <c r="BS85" i="10"/>
  <c r="E84" i="10"/>
  <c r="BY84" i="10"/>
  <c r="BS84" i="10"/>
  <c r="BY83" i="10"/>
  <c r="BS83" i="10"/>
  <c r="E82" i="10"/>
  <c r="BY82" i="10"/>
  <c r="BS82" i="10"/>
  <c r="E81" i="10"/>
  <c r="BY81" i="10"/>
  <c r="BS81" i="10"/>
  <c r="E80" i="10"/>
  <c r="BY80" i="10"/>
  <c r="BS80" i="10"/>
  <c r="E79" i="10"/>
  <c r="BY79" i="10"/>
  <c r="BS79" i="10"/>
  <c r="E78" i="10"/>
  <c r="BY78" i="10"/>
  <c r="BS78" i="10"/>
  <c r="E77" i="10"/>
  <c r="BY77" i="10"/>
  <c r="BS77" i="10"/>
  <c r="E76" i="10"/>
  <c r="BY76" i="10"/>
  <c r="BS76" i="10"/>
  <c r="E75" i="10"/>
  <c r="BY75" i="10"/>
  <c r="BS75" i="10"/>
  <c r="E74" i="10"/>
  <c r="BY74" i="10"/>
  <c r="BS74" i="10"/>
  <c r="E73" i="10"/>
  <c r="BY73" i="10"/>
  <c r="BS73" i="10"/>
  <c r="E72" i="10"/>
  <c r="BY72" i="10"/>
  <c r="BS72" i="10"/>
  <c r="E71" i="10"/>
  <c r="BY71" i="10"/>
  <c r="BS71" i="10"/>
  <c r="E70" i="10"/>
  <c r="BY70" i="10"/>
  <c r="BS70" i="10"/>
  <c r="E69" i="10"/>
  <c r="BY69" i="10"/>
  <c r="BS69" i="10"/>
  <c r="E68" i="10"/>
  <c r="BY68" i="10"/>
  <c r="BS68" i="10"/>
  <c r="E67" i="10"/>
  <c r="BY67" i="10"/>
  <c r="BS67" i="10"/>
  <c r="E66" i="10"/>
  <c r="BY66" i="10"/>
  <c r="BS66" i="10"/>
  <c r="E65" i="10"/>
  <c r="BY65" i="10"/>
  <c r="BS65" i="10"/>
  <c r="E64" i="10"/>
  <c r="BY64" i="10"/>
  <c r="BS64" i="10"/>
  <c r="E63" i="10"/>
  <c r="BY63" i="10"/>
  <c r="BS63" i="10"/>
  <c r="E62" i="10"/>
  <c r="BY62" i="10"/>
  <c r="BS62" i="10"/>
  <c r="E61" i="10"/>
  <c r="BY61" i="10"/>
  <c r="BS61" i="10"/>
  <c r="E60" i="10"/>
  <c r="BY60" i="10"/>
  <c r="BS60" i="10"/>
  <c r="E59" i="10"/>
  <c r="BY59" i="10"/>
  <c r="BS59" i="10"/>
  <c r="E58" i="10"/>
  <c r="BY58" i="10"/>
  <c r="BS58" i="10"/>
  <c r="E57" i="10"/>
  <c r="BY57" i="10"/>
  <c r="BS57" i="10"/>
  <c r="E56" i="10"/>
  <c r="BY56" i="10"/>
  <c r="BS56" i="10"/>
  <c r="E55" i="10"/>
  <c r="BY55" i="10"/>
  <c r="BS55" i="10"/>
  <c r="BY54" i="10"/>
  <c r="BS54" i="10"/>
  <c r="J3000" i="8"/>
  <c r="I3000" i="8"/>
  <c r="J2999" i="8"/>
  <c r="I2999" i="8"/>
  <c r="J2998" i="8"/>
  <c r="I2998" i="8"/>
  <c r="J2997" i="8"/>
  <c r="I2997" i="8"/>
  <c r="J2996" i="8"/>
  <c r="I2996" i="8"/>
  <c r="J2995" i="8"/>
  <c r="I2995" i="8"/>
  <c r="J2994" i="8"/>
  <c r="I2994" i="8"/>
  <c r="J2993" i="8"/>
  <c r="I2993" i="8"/>
  <c r="J2992" i="8"/>
  <c r="I2992" i="8"/>
  <c r="J2991" i="8"/>
  <c r="I2991" i="8"/>
  <c r="J2990" i="8"/>
  <c r="I2990" i="8"/>
  <c r="J2989" i="8"/>
  <c r="I2989" i="8"/>
  <c r="J2988" i="8"/>
  <c r="I2988" i="8"/>
  <c r="J2987" i="8"/>
  <c r="I2987" i="8"/>
  <c r="J2986" i="8"/>
  <c r="I2986" i="8"/>
  <c r="J2985" i="8"/>
  <c r="I2985" i="8"/>
  <c r="J2984" i="8"/>
  <c r="I2984" i="8"/>
  <c r="J2983" i="8"/>
  <c r="I2983" i="8"/>
  <c r="J2982" i="8"/>
  <c r="I2982" i="8"/>
  <c r="J2981" i="8"/>
  <c r="I2981" i="8"/>
  <c r="J2980" i="8"/>
  <c r="I2980" i="8"/>
  <c r="J2979" i="8"/>
  <c r="I2979" i="8"/>
  <c r="J2978" i="8"/>
  <c r="I2978" i="8"/>
  <c r="J2977" i="8"/>
  <c r="I2977" i="8"/>
  <c r="J2976" i="8"/>
  <c r="I2976" i="8"/>
  <c r="J2975" i="8"/>
  <c r="I2975" i="8"/>
  <c r="J2974" i="8"/>
  <c r="I2974" i="8"/>
  <c r="J2973" i="8"/>
  <c r="I2973" i="8"/>
  <c r="J2972" i="8"/>
  <c r="I2972" i="8"/>
  <c r="J2971" i="8"/>
  <c r="I2971" i="8"/>
  <c r="J2970" i="8"/>
  <c r="I2970" i="8"/>
  <c r="J2969" i="8"/>
  <c r="I2969" i="8"/>
  <c r="J2968" i="8"/>
  <c r="I2968" i="8"/>
  <c r="J2967" i="8"/>
  <c r="I2967" i="8"/>
  <c r="J2966" i="8"/>
  <c r="I2966" i="8"/>
  <c r="J2965" i="8"/>
  <c r="I2965" i="8"/>
  <c r="J2964" i="8"/>
  <c r="I2964" i="8"/>
  <c r="J2963" i="8"/>
  <c r="I2963" i="8"/>
  <c r="J2962" i="8"/>
  <c r="I2962" i="8"/>
  <c r="J2961" i="8"/>
  <c r="I2961" i="8"/>
  <c r="J2960" i="8"/>
  <c r="I2960" i="8"/>
  <c r="J2959" i="8"/>
  <c r="I2959" i="8"/>
  <c r="J2958" i="8"/>
  <c r="I2958" i="8"/>
  <c r="J2957" i="8"/>
  <c r="I2957" i="8"/>
  <c r="J2956" i="8"/>
  <c r="I2956" i="8"/>
  <c r="J2955" i="8"/>
  <c r="I2955" i="8"/>
  <c r="J2954" i="8"/>
  <c r="I2954" i="8"/>
  <c r="J2953" i="8"/>
  <c r="I2953" i="8"/>
  <c r="J2952" i="8"/>
  <c r="I2952" i="8"/>
  <c r="J2951" i="8"/>
  <c r="I2951" i="8"/>
  <c r="J2950" i="8"/>
  <c r="I2950" i="8"/>
  <c r="J2949" i="8"/>
  <c r="I2949" i="8"/>
  <c r="J2948" i="8"/>
  <c r="I2948" i="8"/>
  <c r="J2947" i="8"/>
  <c r="I2947" i="8"/>
  <c r="J2946" i="8"/>
  <c r="I2946" i="8"/>
  <c r="J2945" i="8"/>
  <c r="I2945" i="8"/>
  <c r="J2944" i="8"/>
  <c r="I2944" i="8"/>
  <c r="J2943" i="8"/>
  <c r="I2943" i="8"/>
  <c r="J2942" i="8"/>
  <c r="I2942" i="8"/>
  <c r="J2941" i="8"/>
  <c r="I2941" i="8"/>
  <c r="J2940" i="8"/>
  <c r="I2940" i="8"/>
  <c r="J2939" i="8"/>
  <c r="I2939" i="8"/>
  <c r="J2938" i="8"/>
  <c r="I2938" i="8"/>
  <c r="J2937" i="8"/>
  <c r="I2937" i="8"/>
  <c r="J2936" i="8"/>
  <c r="I2936" i="8"/>
  <c r="J2935" i="8"/>
  <c r="I2935" i="8"/>
  <c r="J2934" i="8"/>
  <c r="I2934" i="8"/>
  <c r="J2933" i="8"/>
  <c r="I2933" i="8"/>
  <c r="J2932" i="8"/>
  <c r="I2932" i="8"/>
  <c r="J2931" i="8"/>
  <c r="I2931" i="8"/>
  <c r="J2930" i="8"/>
  <c r="I2930" i="8"/>
  <c r="J2929" i="8"/>
  <c r="I2929" i="8"/>
  <c r="J2928" i="8"/>
  <c r="I2928" i="8"/>
  <c r="J2927" i="8"/>
  <c r="I2927" i="8"/>
  <c r="J2926" i="8"/>
  <c r="I2926" i="8"/>
  <c r="J2925" i="8"/>
  <c r="I2925" i="8"/>
  <c r="J2924" i="8"/>
  <c r="I2924" i="8"/>
  <c r="J2923" i="8"/>
  <c r="I2923" i="8"/>
  <c r="J2922" i="8"/>
  <c r="I2922" i="8"/>
  <c r="J2921" i="8"/>
  <c r="I2921" i="8"/>
  <c r="J2920" i="8"/>
  <c r="I2920" i="8"/>
  <c r="J2919" i="8"/>
  <c r="I2919" i="8"/>
  <c r="J2918" i="8"/>
  <c r="I2918" i="8"/>
  <c r="J2917" i="8"/>
  <c r="I2917" i="8"/>
  <c r="J2916" i="8"/>
  <c r="I2916" i="8"/>
  <c r="J2915" i="8"/>
  <c r="I2915" i="8"/>
  <c r="J2914" i="8"/>
  <c r="I2914" i="8"/>
  <c r="J2913" i="8"/>
  <c r="I2913" i="8"/>
  <c r="J2912" i="8"/>
  <c r="I2912" i="8"/>
  <c r="J2911" i="8"/>
  <c r="I2911" i="8"/>
  <c r="J2910" i="8"/>
  <c r="I2910" i="8"/>
  <c r="J2909" i="8"/>
  <c r="I2909" i="8"/>
  <c r="J2908" i="8"/>
  <c r="I2908" i="8"/>
  <c r="J2907" i="8"/>
  <c r="I2907" i="8"/>
  <c r="J2906" i="8"/>
  <c r="I2906" i="8"/>
  <c r="J2905" i="8"/>
  <c r="I2905" i="8"/>
  <c r="J2904" i="8"/>
  <c r="I2904" i="8"/>
  <c r="J2903" i="8"/>
  <c r="I2903" i="8"/>
  <c r="J2902" i="8"/>
  <c r="I2902" i="8"/>
  <c r="J2901" i="8"/>
  <c r="I2901" i="8"/>
  <c r="J2900" i="8"/>
  <c r="I2900" i="8"/>
  <c r="J2899" i="8"/>
  <c r="I2899" i="8"/>
  <c r="J2898" i="8"/>
  <c r="I2898" i="8"/>
  <c r="J2897" i="8"/>
  <c r="I2897" i="8"/>
  <c r="J2896" i="8"/>
  <c r="I2896" i="8"/>
  <c r="J2895" i="8"/>
  <c r="I2895" i="8"/>
  <c r="J2894" i="8"/>
  <c r="I2894" i="8"/>
  <c r="J2893" i="8"/>
  <c r="I2893" i="8"/>
  <c r="J2892" i="8"/>
  <c r="I2892" i="8"/>
  <c r="J2891" i="8"/>
  <c r="I2891" i="8"/>
  <c r="J2890" i="8"/>
  <c r="I2890" i="8"/>
  <c r="J2889" i="8"/>
  <c r="I2889" i="8"/>
  <c r="J2888" i="8"/>
  <c r="I2888" i="8"/>
  <c r="J2887" i="8"/>
  <c r="I2887" i="8"/>
  <c r="J2886" i="8"/>
  <c r="I2886" i="8"/>
  <c r="J2885" i="8"/>
  <c r="I2885" i="8"/>
  <c r="J2884" i="8"/>
  <c r="I2884" i="8"/>
  <c r="J2883" i="8"/>
  <c r="I2883" i="8"/>
  <c r="J2882" i="8"/>
  <c r="I2882" i="8"/>
  <c r="J2881" i="8"/>
  <c r="I2881" i="8"/>
  <c r="J2880" i="8"/>
  <c r="I2880" i="8"/>
  <c r="J2879" i="8"/>
  <c r="I2879" i="8"/>
  <c r="J2878" i="8"/>
  <c r="I2878" i="8"/>
  <c r="J2877" i="8"/>
  <c r="I2877" i="8"/>
  <c r="J2876" i="8"/>
  <c r="I2876" i="8"/>
  <c r="J2875" i="8"/>
  <c r="I2875" i="8"/>
  <c r="J2874" i="8"/>
  <c r="I2874" i="8"/>
  <c r="J2873" i="8"/>
  <c r="I2873" i="8"/>
  <c r="J2872" i="8"/>
  <c r="I2872" i="8"/>
  <c r="J2871" i="8"/>
  <c r="I2871" i="8"/>
  <c r="J2870" i="8"/>
  <c r="I2870" i="8"/>
  <c r="J2869" i="8"/>
  <c r="I2869" i="8"/>
  <c r="J2868" i="8"/>
  <c r="I2868" i="8"/>
  <c r="J2867" i="8"/>
  <c r="I2867" i="8"/>
  <c r="J2866" i="8"/>
  <c r="I2866" i="8"/>
  <c r="J2865" i="8"/>
  <c r="I2865" i="8"/>
  <c r="J2864" i="8"/>
  <c r="I2864" i="8"/>
  <c r="J2863" i="8"/>
  <c r="I2863" i="8"/>
  <c r="J2862" i="8"/>
  <c r="I2862" i="8"/>
  <c r="J2861" i="8"/>
  <c r="I2861" i="8"/>
  <c r="J2860" i="8"/>
  <c r="I2860" i="8"/>
  <c r="J2859" i="8"/>
  <c r="I2859" i="8"/>
  <c r="J2858" i="8"/>
  <c r="I2858" i="8"/>
  <c r="J2857" i="8"/>
  <c r="I2857" i="8"/>
  <c r="J2856" i="8"/>
  <c r="I2856" i="8"/>
  <c r="J2855" i="8"/>
  <c r="I2855" i="8"/>
  <c r="J2854" i="8"/>
  <c r="I2854" i="8"/>
  <c r="J2853" i="8"/>
  <c r="I2853" i="8"/>
  <c r="J2852" i="8"/>
  <c r="I2852" i="8"/>
  <c r="J2851" i="8"/>
  <c r="I2851" i="8"/>
  <c r="J2850" i="8"/>
  <c r="I2850" i="8"/>
  <c r="J2849" i="8"/>
  <c r="I2849" i="8"/>
  <c r="J2848" i="8"/>
  <c r="I2848" i="8"/>
  <c r="J2847" i="8"/>
  <c r="I2847" i="8"/>
  <c r="J2846" i="8"/>
  <c r="I2846" i="8"/>
  <c r="J2845" i="8"/>
  <c r="I2845" i="8"/>
  <c r="J2844" i="8"/>
  <c r="I2844" i="8"/>
  <c r="J2843" i="8"/>
  <c r="I2843" i="8"/>
  <c r="J2842" i="8"/>
  <c r="I2842" i="8"/>
  <c r="J2841" i="8"/>
  <c r="I2841" i="8"/>
  <c r="J2840" i="8"/>
  <c r="I2840" i="8"/>
  <c r="J2839" i="8"/>
  <c r="I2839" i="8"/>
  <c r="J2838" i="8"/>
  <c r="I2838" i="8"/>
  <c r="J2837" i="8"/>
  <c r="I2837" i="8"/>
  <c r="J2836" i="8"/>
  <c r="I2836" i="8"/>
  <c r="J2835" i="8"/>
  <c r="I2835" i="8"/>
  <c r="J2834" i="8"/>
  <c r="I2834" i="8"/>
  <c r="J2833" i="8"/>
  <c r="I2833" i="8"/>
  <c r="J2832" i="8"/>
  <c r="I2832" i="8"/>
  <c r="J2831" i="8"/>
  <c r="I2831" i="8"/>
  <c r="J2830" i="8"/>
  <c r="I2830" i="8"/>
  <c r="J2829" i="8"/>
  <c r="I2829" i="8"/>
  <c r="J2828" i="8"/>
  <c r="I2828" i="8"/>
  <c r="J2827" i="8"/>
  <c r="I2827" i="8"/>
  <c r="J2826" i="8"/>
  <c r="I2826" i="8"/>
  <c r="J2825" i="8"/>
  <c r="I2825" i="8"/>
  <c r="J2824" i="8"/>
  <c r="I2824" i="8"/>
  <c r="J2823" i="8"/>
  <c r="I2823" i="8"/>
  <c r="J2822" i="8"/>
  <c r="I2822" i="8"/>
  <c r="J2821" i="8"/>
  <c r="I2821" i="8"/>
  <c r="J2820" i="8"/>
  <c r="I2820" i="8"/>
  <c r="J2819" i="8"/>
  <c r="I2819" i="8"/>
  <c r="J2818" i="8"/>
  <c r="I2818" i="8"/>
  <c r="J2817" i="8"/>
  <c r="I2817" i="8"/>
  <c r="J2816" i="8"/>
  <c r="I2816" i="8"/>
  <c r="J2815" i="8"/>
  <c r="I2815" i="8"/>
  <c r="J2814" i="8"/>
  <c r="I2814" i="8"/>
  <c r="J2813" i="8"/>
  <c r="I2813" i="8"/>
  <c r="J2812" i="8"/>
  <c r="I2812" i="8"/>
  <c r="J2811" i="8"/>
  <c r="I2811" i="8"/>
  <c r="J2810" i="8"/>
  <c r="I2810" i="8"/>
  <c r="J2809" i="8"/>
  <c r="I2809" i="8"/>
  <c r="J2808" i="8"/>
  <c r="I2808" i="8"/>
  <c r="J2807" i="8"/>
  <c r="I2807" i="8"/>
  <c r="J2806" i="8"/>
  <c r="I2806" i="8"/>
  <c r="J2805" i="8"/>
  <c r="I2805" i="8"/>
  <c r="J2804" i="8"/>
  <c r="I2804" i="8"/>
  <c r="J2803" i="8"/>
  <c r="I2803" i="8"/>
  <c r="J2802" i="8"/>
  <c r="I2802" i="8"/>
  <c r="J2801" i="8"/>
  <c r="I2801" i="8"/>
  <c r="J2800" i="8"/>
  <c r="I2800" i="8"/>
  <c r="J2799" i="8"/>
  <c r="I2799" i="8"/>
  <c r="J2798" i="8"/>
  <c r="I2798" i="8"/>
  <c r="J2797" i="8"/>
  <c r="I2797" i="8"/>
  <c r="J2796" i="8"/>
  <c r="I2796" i="8"/>
  <c r="J2795" i="8"/>
  <c r="I2795" i="8"/>
  <c r="J2794" i="8"/>
  <c r="I2794" i="8"/>
  <c r="J2793" i="8"/>
  <c r="I2793" i="8"/>
  <c r="J2792" i="8"/>
  <c r="I2792" i="8"/>
  <c r="J2791" i="8"/>
  <c r="I2791" i="8"/>
  <c r="J2790" i="8"/>
  <c r="I2790" i="8"/>
  <c r="J2789" i="8"/>
  <c r="I2789" i="8"/>
  <c r="J2788" i="8"/>
  <c r="I2788" i="8"/>
  <c r="J2787" i="8"/>
  <c r="I2787" i="8"/>
  <c r="J2786" i="8"/>
  <c r="I2786" i="8"/>
  <c r="J2785" i="8"/>
  <c r="I2785" i="8"/>
  <c r="J2784" i="8"/>
  <c r="I2784" i="8"/>
  <c r="J2783" i="8"/>
  <c r="I2783" i="8"/>
  <c r="J2782" i="8"/>
  <c r="I2782" i="8"/>
  <c r="J2781" i="8"/>
  <c r="I2781" i="8"/>
  <c r="J2780" i="8"/>
  <c r="I2780" i="8"/>
  <c r="J2779" i="8"/>
  <c r="I2779" i="8"/>
  <c r="J2778" i="8"/>
  <c r="I2778" i="8"/>
  <c r="J2777" i="8"/>
  <c r="I2777" i="8"/>
  <c r="J2776" i="8"/>
  <c r="I2776" i="8"/>
  <c r="J2775" i="8"/>
  <c r="I2775" i="8"/>
  <c r="J2774" i="8"/>
  <c r="I2774" i="8"/>
  <c r="J2773" i="8"/>
  <c r="I2773" i="8"/>
  <c r="J2772" i="8"/>
  <c r="I2772" i="8"/>
  <c r="J2771" i="8"/>
  <c r="I2771" i="8"/>
  <c r="J2770" i="8"/>
  <c r="I2770" i="8"/>
  <c r="J2769" i="8"/>
  <c r="I2769" i="8"/>
  <c r="J2768" i="8"/>
  <c r="I2768" i="8"/>
  <c r="J2767" i="8"/>
  <c r="I2767" i="8"/>
  <c r="J2766" i="8"/>
  <c r="I2766" i="8"/>
  <c r="J2765" i="8"/>
  <c r="I2765" i="8"/>
  <c r="J2764" i="8"/>
  <c r="I2764" i="8"/>
  <c r="J2763" i="8"/>
  <c r="I2763" i="8"/>
  <c r="J2762" i="8"/>
  <c r="I2762" i="8"/>
  <c r="J2761" i="8"/>
  <c r="I2761" i="8"/>
  <c r="J2760" i="8"/>
  <c r="I2760" i="8"/>
  <c r="J2759" i="8"/>
  <c r="I2759" i="8"/>
  <c r="J2758" i="8"/>
  <c r="I2758" i="8"/>
  <c r="J2757" i="8"/>
  <c r="I2757" i="8"/>
  <c r="J2756" i="8"/>
  <c r="I2756" i="8"/>
  <c r="J2755" i="8"/>
  <c r="I2755" i="8"/>
  <c r="J2754" i="8"/>
  <c r="I2754" i="8"/>
  <c r="J2753" i="8"/>
  <c r="I2753" i="8"/>
  <c r="J2752" i="8"/>
  <c r="I2752" i="8"/>
  <c r="J2751" i="8"/>
  <c r="I2751" i="8"/>
  <c r="J2750" i="8"/>
  <c r="I2750" i="8"/>
  <c r="J2749" i="8"/>
  <c r="I2749" i="8"/>
  <c r="J2748" i="8"/>
  <c r="I2748" i="8"/>
  <c r="J2747" i="8"/>
  <c r="I2747" i="8"/>
  <c r="J2746" i="8"/>
  <c r="I2746" i="8"/>
  <c r="J2745" i="8"/>
  <c r="I2745" i="8"/>
  <c r="J2744" i="8"/>
  <c r="I2744" i="8"/>
  <c r="J2743" i="8"/>
  <c r="I2743" i="8"/>
  <c r="J2742" i="8"/>
  <c r="I2742" i="8"/>
  <c r="J2741" i="8"/>
  <c r="I2741" i="8"/>
  <c r="J2740" i="8"/>
  <c r="I2740" i="8"/>
  <c r="J2739" i="8"/>
  <c r="I2739" i="8"/>
  <c r="J2738" i="8"/>
  <c r="I2738" i="8"/>
  <c r="J2737" i="8"/>
  <c r="I2737" i="8"/>
  <c r="J2736" i="8"/>
  <c r="I2736" i="8"/>
  <c r="J2735" i="8"/>
  <c r="I2735" i="8"/>
  <c r="J2734" i="8"/>
  <c r="I2734" i="8"/>
  <c r="J2733" i="8"/>
  <c r="I2733" i="8"/>
  <c r="J2732" i="8"/>
  <c r="I2732" i="8"/>
  <c r="J2731" i="8"/>
  <c r="I2731" i="8"/>
  <c r="J2730" i="8"/>
  <c r="I2730" i="8"/>
  <c r="J2729" i="8"/>
  <c r="I2729" i="8"/>
  <c r="J2728" i="8"/>
  <c r="I2728" i="8"/>
  <c r="J2727" i="8"/>
  <c r="I2727" i="8"/>
  <c r="J2726" i="8"/>
  <c r="I2726" i="8"/>
  <c r="J2725" i="8"/>
  <c r="I2725" i="8"/>
  <c r="J2724" i="8"/>
  <c r="I2724" i="8"/>
  <c r="J2723" i="8"/>
  <c r="I2723" i="8"/>
  <c r="J2722" i="8"/>
  <c r="I2722" i="8"/>
  <c r="J2721" i="8"/>
  <c r="I2721" i="8"/>
  <c r="J2720" i="8"/>
  <c r="I2720" i="8"/>
  <c r="J2719" i="8"/>
  <c r="I2719" i="8"/>
  <c r="J2718" i="8"/>
  <c r="I2718" i="8"/>
  <c r="J2717" i="8"/>
  <c r="I2717" i="8"/>
  <c r="J2716" i="8"/>
  <c r="I2716" i="8"/>
  <c r="J2715" i="8"/>
  <c r="I2715" i="8"/>
  <c r="J2714" i="8"/>
  <c r="I2714" i="8"/>
  <c r="J2713" i="8"/>
  <c r="I2713" i="8"/>
  <c r="J2712" i="8"/>
  <c r="I2712" i="8"/>
  <c r="J2711" i="8"/>
  <c r="I2711" i="8"/>
  <c r="J2710" i="8"/>
  <c r="I2710" i="8"/>
  <c r="J2709" i="8"/>
  <c r="I2709" i="8"/>
  <c r="J2708" i="8"/>
  <c r="I2708" i="8"/>
  <c r="J2707" i="8"/>
  <c r="I2707" i="8"/>
  <c r="J2706" i="8"/>
  <c r="I2706" i="8"/>
  <c r="J2705" i="8"/>
  <c r="I2705" i="8"/>
  <c r="J2704" i="8"/>
  <c r="I2704" i="8"/>
  <c r="J2703" i="8"/>
  <c r="I2703" i="8"/>
  <c r="J2702" i="8"/>
  <c r="I2702" i="8"/>
  <c r="J2701" i="8"/>
  <c r="I2701" i="8"/>
  <c r="J2700" i="8"/>
  <c r="I2700" i="8"/>
  <c r="J2699" i="8"/>
  <c r="I2699" i="8"/>
  <c r="J2698" i="8"/>
  <c r="I2698" i="8"/>
  <c r="J2697" i="8"/>
  <c r="I2697" i="8"/>
  <c r="J2696" i="8"/>
  <c r="I2696" i="8"/>
  <c r="J2695" i="8"/>
  <c r="I2695" i="8"/>
  <c r="J2694" i="8"/>
  <c r="I2694" i="8"/>
  <c r="J2693" i="8"/>
  <c r="I2693" i="8"/>
  <c r="J2692" i="8"/>
  <c r="I2692" i="8"/>
  <c r="J2691" i="8"/>
  <c r="I2691" i="8"/>
  <c r="J2690" i="8"/>
  <c r="I2690" i="8"/>
  <c r="J2689" i="8"/>
  <c r="I2689" i="8"/>
  <c r="J2688" i="8"/>
  <c r="I2688" i="8"/>
  <c r="J2687" i="8"/>
  <c r="I2687" i="8"/>
  <c r="J2686" i="8"/>
  <c r="I2686" i="8"/>
  <c r="J2685" i="8"/>
  <c r="I2685" i="8"/>
  <c r="J2684" i="8"/>
  <c r="I2684" i="8"/>
  <c r="J2683" i="8"/>
  <c r="I2683" i="8"/>
  <c r="J2682" i="8"/>
  <c r="I2682" i="8"/>
  <c r="J2681" i="8"/>
  <c r="I2681" i="8"/>
  <c r="J2680" i="8"/>
  <c r="I2680" i="8"/>
  <c r="J2679" i="8"/>
  <c r="I2679" i="8"/>
  <c r="J2678" i="8"/>
  <c r="I2678" i="8"/>
  <c r="J2677" i="8"/>
  <c r="I2677" i="8"/>
  <c r="J2676" i="8"/>
  <c r="I2676" i="8"/>
  <c r="J2675" i="8"/>
  <c r="I2675" i="8"/>
  <c r="J2674" i="8"/>
  <c r="I2674" i="8"/>
  <c r="J2673" i="8"/>
  <c r="I2673" i="8"/>
  <c r="J2672" i="8"/>
  <c r="I2672" i="8"/>
  <c r="J2671" i="8"/>
  <c r="I2671" i="8"/>
  <c r="J2670" i="8"/>
  <c r="I2670" i="8"/>
  <c r="J2669" i="8"/>
  <c r="I2669" i="8"/>
  <c r="J2668" i="8"/>
  <c r="I2668" i="8"/>
  <c r="J2667" i="8"/>
  <c r="I2667" i="8"/>
  <c r="J2666" i="8"/>
  <c r="I2666" i="8"/>
  <c r="J2665" i="8"/>
  <c r="I2665" i="8"/>
  <c r="J2664" i="8"/>
  <c r="I2664" i="8"/>
  <c r="J2663" i="8"/>
  <c r="I2663" i="8"/>
  <c r="J2662" i="8"/>
  <c r="I2662" i="8"/>
  <c r="J2661" i="8"/>
  <c r="I2661" i="8"/>
  <c r="J2660" i="8"/>
  <c r="I2660" i="8"/>
  <c r="J2659" i="8"/>
  <c r="I2659" i="8"/>
  <c r="J2658" i="8"/>
  <c r="I2658" i="8"/>
  <c r="J2657" i="8"/>
  <c r="I2657" i="8"/>
  <c r="J2656" i="8"/>
  <c r="I2656" i="8"/>
  <c r="J2655" i="8"/>
  <c r="I2655" i="8"/>
  <c r="J2654" i="8"/>
  <c r="I2654" i="8"/>
  <c r="J2653" i="8"/>
  <c r="I2653" i="8"/>
  <c r="J2652" i="8"/>
  <c r="I2652" i="8"/>
  <c r="J2651" i="8"/>
  <c r="I2651" i="8"/>
  <c r="J2650" i="8"/>
  <c r="I2650" i="8"/>
  <c r="J2649" i="8"/>
  <c r="I2649" i="8"/>
  <c r="J2648" i="8"/>
  <c r="I2648" i="8"/>
  <c r="J2647" i="8"/>
  <c r="I2647" i="8"/>
  <c r="J2646" i="8"/>
  <c r="I2646" i="8"/>
  <c r="J2645" i="8"/>
  <c r="I2645" i="8"/>
  <c r="J2644" i="8"/>
  <c r="I2644" i="8"/>
  <c r="J2643" i="8"/>
  <c r="I2643" i="8"/>
  <c r="J2642" i="8"/>
  <c r="I2642" i="8"/>
  <c r="J2641" i="8"/>
  <c r="I2641" i="8"/>
  <c r="J2640" i="8"/>
  <c r="I2640" i="8"/>
  <c r="J2639" i="8"/>
  <c r="I2639" i="8"/>
  <c r="J2638" i="8"/>
  <c r="I2638" i="8"/>
  <c r="J2637" i="8"/>
  <c r="I2637" i="8"/>
  <c r="J2636" i="8"/>
  <c r="I2636" i="8"/>
  <c r="J2635" i="8"/>
  <c r="I2635" i="8"/>
  <c r="J2634" i="8"/>
  <c r="I2634" i="8"/>
  <c r="J2633" i="8"/>
  <c r="I2633" i="8"/>
  <c r="J2632" i="8"/>
  <c r="I2632" i="8"/>
  <c r="J2631" i="8"/>
  <c r="I2631" i="8"/>
  <c r="J2630" i="8"/>
  <c r="I2630" i="8"/>
  <c r="J2629" i="8"/>
  <c r="I2629" i="8"/>
  <c r="J2628" i="8"/>
  <c r="I2628" i="8"/>
  <c r="J2627" i="8"/>
  <c r="I2627" i="8"/>
  <c r="J2626" i="8"/>
  <c r="I2626" i="8"/>
  <c r="J2625" i="8"/>
  <c r="I2625" i="8"/>
  <c r="J2624" i="8"/>
  <c r="I2624" i="8"/>
  <c r="J2623" i="8"/>
  <c r="I2623" i="8"/>
  <c r="J2622" i="8"/>
  <c r="I2622" i="8"/>
  <c r="J2621" i="8"/>
  <c r="I2621" i="8"/>
  <c r="J2620" i="8"/>
  <c r="I2620" i="8"/>
  <c r="J2619" i="8"/>
  <c r="I2619" i="8"/>
  <c r="J2618" i="8"/>
  <c r="I2618" i="8"/>
  <c r="J2617" i="8"/>
  <c r="I2617" i="8"/>
  <c r="J2616" i="8"/>
  <c r="I2616" i="8"/>
  <c r="J2615" i="8"/>
  <c r="I2615" i="8"/>
  <c r="J2614" i="8"/>
  <c r="I2614" i="8"/>
  <c r="J2613" i="8"/>
  <c r="I2613" i="8"/>
  <c r="J2612" i="8"/>
  <c r="I2612" i="8"/>
  <c r="J2611" i="8"/>
  <c r="I2611" i="8"/>
  <c r="J2610" i="8"/>
  <c r="I2610" i="8"/>
  <c r="J2609" i="8"/>
  <c r="I2609" i="8"/>
  <c r="J2608" i="8"/>
  <c r="I2608" i="8"/>
  <c r="J2607" i="8"/>
  <c r="I2607" i="8"/>
  <c r="J2606" i="8"/>
  <c r="I2606" i="8"/>
  <c r="J2605" i="8"/>
  <c r="I2605" i="8"/>
  <c r="J2604" i="8"/>
  <c r="I2604" i="8"/>
  <c r="J2603" i="8"/>
  <c r="I2603" i="8"/>
  <c r="J2602" i="8"/>
  <c r="I2602" i="8"/>
  <c r="J2601" i="8"/>
  <c r="I2601" i="8"/>
  <c r="J2600" i="8"/>
  <c r="I2600" i="8"/>
  <c r="J2599" i="8"/>
  <c r="I2599" i="8"/>
  <c r="J2598" i="8"/>
  <c r="I2598" i="8"/>
  <c r="J2597" i="8"/>
  <c r="I2597" i="8"/>
  <c r="J2596" i="8"/>
  <c r="I2596" i="8"/>
  <c r="J2595" i="8"/>
  <c r="I2595" i="8"/>
  <c r="J2594" i="8"/>
  <c r="I2594" i="8"/>
  <c r="J2593" i="8"/>
  <c r="I2593" i="8"/>
  <c r="J2592" i="8"/>
  <c r="I2592" i="8"/>
  <c r="J2591" i="8"/>
  <c r="I2591" i="8"/>
  <c r="J2590" i="8"/>
  <c r="I2590" i="8"/>
  <c r="J2589" i="8"/>
  <c r="I2589" i="8"/>
  <c r="J2588" i="8"/>
  <c r="I2588" i="8"/>
  <c r="J2587" i="8"/>
  <c r="I2587" i="8"/>
  <c r="J2586" i="8"/>
  <c r="I2586" i="8"/>
  <c r="J2585" i="8"/>
  <c r="I2585" i="8"/>
  <c r="J2584" i="8"/>
  <c r="I2584" i="8"/>
  <c r="J2583" i="8"/>
  <c r="I2583" i="8"/>
  <c r="J2582" i="8"/>
  <c r="I2582" i="8"/>
  <c r="J2581" i="8"/>
  <c r="I2581" i="8"/>
  <c r="J2580" i="8"/>
  <c r="I2580" i="8"/>
  <c r="J2579" i="8"/>
  <c r="I2579" i="8"/>
  <c r="J2578" i="8"/>
  <c r="I2578" i="8"/>
  <c r="J2577" i="8"/>
  <c r="I2577" i="8"/>
  <c r="J2576" i="8"/>
  <c r="I2576" i="8"/>
  <c r="J2575" i="8"/>
  <c r="I2575" i="8"/>
  <c r="J2574" i="8"/>
  <c r="I2574" i="8"/>
  <c r="J2573" i="8"/>
  <c r="I2573" i="8"/>
  <c r="J2572" i="8"/>
  <c r="I2572" i="8"/>
  <c r="J2571" i="8"/>
  <c r="I2571" i="8"/>
  <c r="J2570" i="8"/>
  <c r="I2570" i="8"/>
  <c r="J2569" i="8"/>
  <c r="I2569" i="8"/>
  <c r="J2568" i="8"/>
  <c r="I2568" i="8"/>
  <c r="J2567" i="8"/>
  <c r="I2567" i="8"/>
  <c r="J2566" i="8"/>
  <c r="I2566" i="8"/>
  <c r="J2565" i="8"/>
  <c r="I2565" i="8"/>
  <c r="J2564" i="8"/>
  <c r="I2564" i="8"/>
  <c r="J2563" i="8"/>
  <c r="I2563" i="8"/>
  <c r="J2562" i="8"/>
  <c r="I2562" i="8"/>
  <c r="J2561" i="8"/>
  <c r="I2561" i="8"/>
  <c r="J2560" i="8"/>
  <c r="I2560" i="8"/>
  <c r="J2559" i="8"/>
  <c r="I2559" i="8"/>
  <c r="J2558" i="8"/>
  <c r="I2558" i="8"/>
  <c r="J2557" i="8"/>
  <c r="I2557" i="8"/>
  <c r="J2556" i="8"/>
  <c r="I2556" i="8"/>
  <c r="J2555" i="8"/>
  <c r="I2555" i="8"/>
  <c r="J2554" i="8"/>
  <c r="I2554" i="8"/>
  <c r="J2553" i="8"/>
  <c r="I2553" i="8"/>
  <c r="J2552" i="8"/>
  <c r="I2552" i="8"/>
  <c r="J2551" i="8"/>
  <c r="I2551" i="8"/>
  <c r="J2550" i="8"/>
  <c r="I2550" i="8"/>
  <c r="J2549" i="8"/>
  <c r="I2549" i="8"/>
  <c r="J2548" i="8"/>
  <c r="I2548" i="8"/>
  <c r="J2547" i="8"/>
  <c r="I2547" i="8"/>
  <c r="J2546" i="8"/>
  <c r="I2546" i="8"/>
  <c r="J2545" i="8"/>
  <c r="I2545" i="8"/>
  <c r="J2544" i="8"/>
  <c r="I2544" i="8"/>
  <c r="J2543" i="8"/>
  <c r="I2543" i="8"/>
  <c r="J2542" i="8"/>
  <c r="I2542" i="8"/>
  <c r="J2541" i="8"/>
  <c r="I2541" i="8"/>
  <c r="J2540" i="8"/>
  <c r="I2540" i="8"/>
  <c r="J2539" i="8"/>
  <c r="I2539" i="8"/>
  <c r="J2538" i="8"/>
  <c r="I2538" i="8"/>
  <c r="J2537" i="8"/>
  <c r="I2537" i="8"/>
  <c r="J2536" i="8"/>
  <c r="I2536" i="8"/>
  <c r="J2535" i="8"/>
  <c r="I2535" i="8"/>
  <c r="J2534" i="8"/>
  <c r="I2534" i="8"/>
  <c r="J2533" i="8"/>
  <c r="I2533" i="8"/>
  <c r="J2532" i="8"/>
  <c r="I2532" i="8"/>
  <c r="J2531" i="8"/>
  <c r="I2531" i="8"/>
  <c r="J2530" i="8"/>
  <c r="I2530" i="8"/>
  <c r="J2529" i="8"/>
  <c r="I2529" i="8"/>
  <c r="J2528" i="8"/>
  <c r="I2528" i="8"/>
  <c r="J2527" i="8"/>
  <c r="I2527" i="8"/>
  <c r="J2526" i="8"/>
  <c r="I2526" i="8"/>
  <c r="J2525" i="8"/>
  <c r="I2525" i="8"/>
  <c r="J2524" i="8"/>
  <c r="I2524" i="8"/>
  <c r="J2523" i="8"/>
  <c r="I2523" i="8"/>
  <c r="J2522" i="8"/>
  <c r="I2522" i="8"/>
  <c r="J2521" i="8"/>
  <c r="I2521" i="8"/>
  <c r="J2520" i="8"/>
  <c r="I2520" i="8"/>
  <c r="J2519" i="8"/>
  <c r="I2519" i="8"/>
  <c r="J2518" i="8"/>
  <c r="I2518" i="8"/>
  <c r="J2517" i="8"/>
  <c r="I2517" i="8"/>
  <c r="J2516" i="8"/>
  <c r="I2516" i="8"/>
  <c r="J2515" i="8"/>
  <c r="I2515" i="8"/>
  <c r="J2514" i="8"/>
  <c r="I2514" i="8"/>
  <c r="J2513" i="8"/>
  <c r="I2513" i="8"/>
  <c r="J2512" i="8"/>
  <c r="I2512" i="8"/>
  <c r="J2511" i="8"/>
  <c r="I2511" i="8"/>
  <c r="J2510" i="8"/>
  <c r="I2510" i="8"/>
  <c r="J2509" i="8"/>
  <c r="I2509" i="8"/>
  <c r="J2508" i="8"/>
  <c r="I2508" i="8"/>
  <c r="J2507" i="8"/>
  <c r="I2507" i="8"/>
  <c r="J2506" i="8"/>
  <c r="I2506" i="8"/>
  <c r="J2505" i="8"/>
  <c r="I2505" i="8"/>
  <c r="J2504" i="8"/>
  <c r="I2504" i="8"/>
  <c r="J2503" i="8"/>
  <c r="I2503" i="8"/>
  <c r="J2502" i="8"/>
  <c r="I2502" i="8"/>
  <c r="J2501" i="8"/>
  <c r="I2501" i="8"/>
  <c r="J2500" i="8"/>
  <c r="I2500" i="8"/>
  <c r="J2499" i="8"/>
  <c r="I2499" i="8"/>
  <c r="J2498" i="8"/>
  <c r="I2498" i="8"/>
  <c r="J2497" i="8"/>
  <c r="I2497" i="8"/>
  <c r="J2496" i="8"/>
  <c r="I2496" i="8"/>
  <c r="J2495" i="8"/>
  <c r="I2495" i="8"/>
  <c r="J2494" i="8"/>
  <c r="I2494" i="8"/>
  <c r="J2493" i="8"/>
  <c r="I2493" i="8"/>
  <c r="J2492" i="8"/>
  <c r="I2492" i="8"/>
  <c r="J2491" i="8"/>
  <c r="I2491" i="8"/>
  <c r="J2490" i="8"/>
  <c r="I2490" i="8"/>
  <c r="J2489" i="8"/>
  <c r="I2489" i="8"/>
  <c r="J2488" i="8"/>
  <c r="I2488" i="8"/>
  <c r="J2487" i="8"/>
  <c r="I2487" i="8"/>
  <c r="J2486" i="8"/>
  <c r="I2486" i="8"/>
  <c r="J2485" i="8"/>
  <c r="I2485" i="8"/>
  <c r="J2484" i="8"/>
  <c r="I2484" i="8"/>
  <c r="J2483" i="8"/>
  <c r="I2483" i="8"/>
  <c r="J2482" i="8"/>
  <c r="I2482" i="8"/>
  <c r="J2481" i="8"/>
  <c r="I2481" i="8"/>
  <c r="J2480" i="8"/>
  <c r="I2480" i="8"/>
  <c r="J2479" i="8"/>
  <c r="I2479" i="8"/>
  <c r="J2478" i="8"/>
  <c r="I2478" i="8"/>
  <c r="J2477" i="8"/>
  <c r="I2477" i="8"/>
  <c r="J2476" i="8"/>
  <c r="I2476" i="8"/>
  <c r="J2475" i="8"/>
  <c r="I2475" i="8"/>
  <c r="J2474" i="8"/>
  <c r="I2474" i="8"/>
  <c r="J2473" i="8"/>
  <c r="I2473" i="8"/>
  <c r="J2472" i="8"/>
  <c r="I2472" i="8"/>
  <c r="J2471" i="8"/>
  <c r="I2471" i="8"/>
  <c r="J2470" i="8"/>
  <c r="I2470" i="8"/>
  <c r="J2469" i="8"/>
  <c r="I2469" i="8"/>
  <c r="J2468" i="8"/>
  <c r="I2468" i="8"/>
  <c r="J2467" i="8"/>
  <c r="I2467" i="8"/>
  <c r="J2466" i="8"/>
  <c r="I2466" i="8"/>
  <c r="J2465" i="8"/>
  <c r="I2465" i="8"/>
  <c r="J2464" i="8"/>
  <c r="I2464" i="8"/>
  <c r="J2463" i="8"/>
  <c r="I2463" i="8"/>
  <c r="J2462" i="8"/>
  <c r="I2462" i="8"/>
  <c r="J2461" i="8"/>
  <c r="I2461" i="8"/>
  <c r="J2460" i="8"/>
  <c r="I2460" i="8"/>
  <c r="J2459" i="8"/>
  <c r="I2459" i="8"/>
  <c r="J2458" i="8"/>
  <c r="I2458" i="8"/>
  <c r="J2457" i="8"/>
  <c r="I2457" i="8"/>
  <c r="J2456" i="8"/>
  <c r="I2456" i="8"/>
  <c r="J2455" i="8"/>
  <c r="I2455" i="8"/>
  <c r="J2454" i="8"/>
  <c r="I2454" i="8"/>
  <c r="J2453" i="8"/>
  <c r="I2453" i="8"/>
  <c r="J2452" i="8"/>
  <c r="I2452" i="8"/>
  <c r="J2451" i="8"/>
  <c r="I2451" i="8"/>
  <c r="J2450" i="8"/>
  <c r="I2450" i="8"/>
  <c r="J2449" i="8"/>
  <c r="I2449" i="8"/>
  <c r="J2448" i="8"/>
  <c r="I2448" i="8"/>
  <c r="J2447" i="8"/>
  <c r="I2447" i="8"/>
  <c r="J2446" i="8"/>
  <c r="I2446" i="8"/>
  <c r="J2445" i="8"/>
  <c r="I2445" i="8"/>
  <c r="J2444" i="8"/>
  <c r="I2444" i="8"/>
  <c r="J2443" i="8"/>
  <c r="I2443" i="8"/>
  <c r="J2442" i="8"/>
  <c r="I2442" i="8"/>
  <c r="J2441" i="8"/>
  <c r="I2441" i="8"/>
  <c r="J2440" i="8"/>
  <c r="I2440" i="8"/>
  <c r="J2439" i="8"/>
  <c r="I2439" i="8"/>
  <c r="J2438" i="8"/>
  <c r="I2438" i="8"/>
  <c r="J2437" i="8"/>
  <c r="I2437" i="8"/>
  <c r="J2436" i="8"/>
  <c r="I2436" i="8"/>
  <c r="J2435" i="8"/>
  <c r="I2435" i="8"/>
  <c r="J2434" i="8"/>
  <c r="I2434" i="8"/>
  <c r="J2433" i="8"/>
  <c r="I2433" i="8"/>
  <c r="J2432" i="8"/>
  <c r="I2432" i="8"/>
  <c r="J2431" i="8"/>
  <c r="I2431" i="8"/>
  <c r="J2430" i="8"/>
  <c r="I2430" i="8"/>
  <c r="J2429" i="8"/>
  <c r="I2429" i="8"/>
  <c r="J2428" i="8"/>
  <c r="I2428" i="8"/>
  <c r="J2427" i="8"/>
  <c r="I2427" i="8"/>
  <c r="J2426" i="8"/>
  <c r="I2426" i="8"/>
  <c r="J2425" i="8"/>
  <c r="I2425" i="8"/>
  <c r="J2424" i="8"/>
  <c r="I2424" i="8"/>
  <c r="J2423" i="8"/>
  <c r="I2423" i="8"/>
  <c r="J2422" i="8"/>
  <c r="I2422" i="8"/>
  <c r="J2421" i="8"/>
  <c r="I2421" i="8"/>
  <c r="J2420" i="8"/>
  <c r="I2420" i="8"/>
  <c r="J2419" i="8"/>
  <c r="I2419" i="8"/>
  <c r="J2418" i="8"/>
  <c r="I2418" i="8"/>
  <c r="J2417" i="8"/>
  <c r="I2417" i="8"/>
  <c r="J2416" i="8"/>
  <c r="I2416" i="8"/>
  <c r="J2415" i="8"/>
  <c r="I2415" i="8"/>
  <c r="J2414" i="8"/>
  <c r="I2414" i="8"/>
  <c r="J2413" i="8"/>
  <c r="I2413" i="8"/>
  <c r="J2412" i="8"/>
  <c r="I2412" i="8"/>
  <c r="J2411" i="8"/>
  <c r="I2411" i="8"/>
  <c r="J2410" i="8"/>
  <c r="I2410" i="8"/>
  <c r="J2409" i="8"/>
  <c r="I2409" i="8"/>
  <c r="J2408" i="8"/>
  <c r="I2408" i="8"/>
  <c r="J2407" i="8"/>
  <c r="I2407" i="8"/>
  <c r="J2406" i="8"/>
  <c r="I2406" i="8"/>
  <c r="J2405" i="8"/>
  <c r="I2405" i="8"/>
  <c r="J2404" i="8"/>
  <c r="I2404" i="8"/>
  <c r="J2403" i="8"/>
  <c r="I2403" i="8"/>
  <c r="J2402" i="8"/>
  <c r="I2402" i="8"/>
  <c r="J2401" i="8"/>
  <c r="I2401" i="8"/>
  <c r="J2400" i="8"/>
  <c r="I2400" i="8"/>
  <c r="J2399" i="8"/>
  <c r="I2399" i="8"/>
  <c r="J2398" i="8"/>
  <c r="I2398" i="8"/>
  <c r="J2397" i="8"/>
  <c r="I2397" i="8"/>
  <c r="J2396" i="8"/>
  <c r="I2396" i="8"/>
  <c r="J2395" i="8"/>
  <c r="I2395" i="8"/>
  <c r="J2394" i="8"/>
  <c r="I2394" i="8"/>
  <c r="J2393" i="8"/>
  <c r="I2393" i="8"/>
  <c r="J2392" i="8"/>
  <c r="I2392" i="8"/>
  <c r="J2391" i="8"/>
  <c r="I2391" i="8"/>
  <c r="J2390" i="8"/>
  <c r="I2390" i="8"/>
  <c r="J2389" i="8"/>
  <c r="I2389" i="8"/>
  <c r="J2388" i="8"/>
  <c r="I2388" i="8"/>
  <c r="J2387" i="8"/>
  <c r="I2387" i="8"/>
  <c r="J2386" i="8"/>
  <c r="I2386" i="8"/>
  <c r="J2385" i="8"/>
  <c r="I2385" i="8"/>
  <c r="J2384" i="8"/>
  <c r="I2384" i="8"/>
  <c r="J2383" i="8"/>
  <c r="I2383" i="8"/>
  <c r="J2382" i="8"/>
  <c r="I2382" i="8"/>
  <c r="J2381" i="8"/>
  <c r="I2381" i="8"/>
  <c r="J2380" i="8"/>
  <c r="I2380" i="8"/>
  <c r="J2379" i="8"/>
  <c r="I2379" i="8"/>
  <c r="J2378" i="8"/>
  <c r="I2378" i="8"/>
  <c r="J2377" i="8"/>
  <c r="I2377" i="8"/>
  <c r="J2376" i="8"/>
  <c r="I2376" i="8"/>
  <c r="J2375" i="8"/>
  <c r="I2375" i="8"/>
  <c r="J2374" i="8"/>
  <c r="I2374" i="8"/>
  <c r="J2373" i="8"/>
  <c r="I2373" i="8"/>
  <c r="J2372" i="8"/>
  <c r="I2372" i="8"/>
  <c r="J2371" i="8"/>
  <c r="I2371" i="8"/>
  <c r="J2370" i="8"/>
  <c r="I2370" i="8"/>
  <c r="J2369" i="8"/>
  <c r="I2369" i="8"/>
  <c r="J2368" i="8"/>
  <c r="I2368" i="8"/>
  <c r="J2367" i="8"/>
  <c r="I2367" i="8"/>
  <c r="J2366" i="8"/>
  <c r="I2366" i="8"/>
  <c r="J2365" i="8"/>
  <c r="I2365" i="8"/>
  <c r="J2364" i="8"/>
  <c r="I2364" i="8"/>
  <c r="J2363" i="8"/>
  <c r="I2363" i="8"/>
  <c r="J2362" i="8"/>
  <c r="I2362" i="8"/>
  <c r="J2361" i="8"/>
  <c r="I2361" i="8"/>
  <c r="J2360" i="8"/>
  <c r="I2360" i="8"/>
  <c r="J2359" i="8"/>
  <c r="I2359" i="8"/>
  <c r="J2358" i="8"/>
  <c r="I2358" i="8"/>
  <c r="J2357" i="8"/>
  <c r="I2357" i="8"/>
  <c r="J2356" i="8"/>
  <c r="I2356" i="8"/>
  <c r="J2355" i="8"/>
  <c r="I2355" i="8"/>
  <c r="J2354" i="8"/>
  <c r="I2354" i="8"/>
  <c r="J2353" i="8"/>
  <c r="I2353" i="8"/>
  <c r="J2352" i="8"/>
  <c r="I2352" i="8"/>
  <c r="J2351" i="8"/>
  <c r="I2351" i="8"/>
  <c r="J2350" i="8"/>
  <c r="I2350" i="8"/>
  <c r="J2349" i="8"/>
  <c r="I2349" i="8"/>
  <c r="J2348" i="8"/>
  <c r="I2348" i="8"/>
  <c r="J2347" i="8"/>
  <c r="I2347" i="8"/>
  <c r="J2346" i="8"/>
  <c r="I2346" i="8"/>
  <c r="J2345" i="8"/>
  <c r="I2345" i="8"/>
  <c r="J2344" i="8"/>
  <c r="I2344" i="8"/>
  <c r="J2343" i="8"/>
  <c r="I2343" i="8"/>
  <c r="J2342" i="8"/>
  <c r="I2342" i="8"/>
  <c r="J2341" i="8"/>
  <c r="I2341" i="8"/>
  <c r="J2340" i="8"/>
  <c r="I2340" i="8"/>
  <c r="J2339" i="8"/>
  <c r="I2339" i="8"/>
  <c r="J2338" i="8"/>
  <c r="I2338" i="8"/>
  <c r="J2337" i="8"/>
  <c r="I2337" i="8"/>
  <c r="J2336" i="8"/>
  <c r="I2336" i="8"/>
  <c r="J2335" i="8"/>
  <c r="I2335" i="8"/>
  <c r="J2334" i="8"/>
  <c r="I2334" i="8"/>
  <c r="J2333" i="8"/>
  <c r="I2333" i="8"/>
  <c r="J2332" i="8"/>
  <c r="I2332" i="8"/>
  <c r="J2331" i="8"/>
  <c r="I2331" i="8"/>
  <c r="J2330" i="8"/>
  <c r="I2330" i="8"/>
  <c r="J2329" i="8"/>
  <c r="I2329" i="8"/>
  <c r="J2328" i="8"/>
  <c r="I2328" i="8"/>
  <c r="J2327" i="8"/>
  <c r="I2327" i="8"/>
  <c r="J2326" i="8"/>
  <c r="I2326" i="8"/>
  <c r="J2325" i="8"/>
  <c r="I2325" i="8"/>
  <c r="J2324" i="8"/>
  <c r="I2324" i="8"/>
  <c r="J2323" i="8"/>
  <c r="I2323" i="8"/>
  <c r="J2322" i="8"/>
  <c r="I2322" i="8"/>
  <c r="J2321" i="8"/>
  <c r="I2321" i="8"/>
  <c r="J2320" i="8"/>
  <c r="I2320" i="8"/>
  <c r="J2319" i="8"/>
  <c r="I2319" i="8"/>
  <c r="J2318" i="8"/>
  <c r="I2318" i="8"/>
  <c r="J2317" i="8"/>
  <c r="I2317" i="8"/>
  <c r="J2316" i="8"/>
  <c r="I2316" i="8"/>
  <c r="J2315" i="8"/>
  <c r="I2315" i="8"/>
  <c r="J2314" i="8"/>
  <c r="I2314" i="8"/>
  <c r="J2313" i="8"/>
  <c r="I2313" i="8"/>
  <c r="J2312" i="8"/>
  <c r="I2312" i="8"/>
  <c r="J2311" i="8"/>
  <c r="I2311" i="8"/>
  <c r="J2310" i="8"/>
  <c r="I2310" i="8"/>
  <c r="J2309" i="8"/>
  <c r="I2309" i="8"/>
  <c r="J2308" i="8"/>
  <c r="I2308" i="8"/>
  <c r="J2307" i="8"/>
  <c r="I2307" i="8"/>
  <c r="J2306" i="8"/>
  <c r="I2306" i="8"/>
  <c r="J2305" i="8"/>
  <c r="I2305" i="8"/>
  <c r="J2304" i="8"/>
  <c r="I2304" i="8"/>
  <c r="J2303" i="8"/>
  <c r="I2303" i="8"/>
  <c r="J2302" i="8"/>
  <c r="I2302" i="8"/>
  <c r="J2301" i="8"/>
  <c r="I2301" i="8"/>
  <c r="J2300" i="8"/>
  <c r="I2300" i="8"/>
  <c r="J2299" i="8"/>
  <c r="I2299" i="8"/>
  <c r="J2298" i="8"/>
  <c r="I2298" i="8"/>
  <c r="J2297" i="8"/>
  <c r="I2297" i="8"/>
  <c r="J2296" i="8"/>
  <c r="I2296" i="8"/>
  <c r="J2295" i="8"/>
  <c r="I2295" i="8"/>
  <c r="J2294" i="8"/>
  <c r="I2294" i="8"/>
  <c r="J2293" i="8"/>
  <c r="I2293" i="8"/>
  <c r="J2292" i="8"/>
  <c r="I2292" i="8"/>
  <c r="J2291" i="8"/>
  <c r="I2291" i="8"/>
  <c r="J2290" i="8"/>
  <c r="I2290" i="8"/>
  <c r="J2289" i="8"/>
  <c r="I2289" i="8"/>
  <c r="J2288" i="8"/>
  <c r="I2288" i="8"/>
  <c r="J2287" i="8"/>
  <c r="I2287" i="8"/>
  <c r="J2286" i="8"/>
  <c r="I2286" i="8"/>
  <c r="J2285" i="8"/>
  <c r="I2285" i="8"/>
  <c r="J2284" i="8"/>
  <c r="I2284" i="8"/>
  <c r="J2283" i="8"/>
  <c r="I2283" i="8"/>
  <c r="J2282" i="8"/>
  <c r="I2282" i="8"/>
  <c r="J2281" i="8"/>
  <c r="I2281" i="8"/>
  <c r="J2280" i="8"/>
  <c r="I2280" i="8"/>
  <c r="J2279" i="8"/>
  <c r="I2279" i="8"/>
  <c r="J2278" i="8"/>
  <c r="I2278" i="8"/>
  <c r="J2277" i="8"/>
  <c r="I2277" i="8"/>
  <c r="J2276" i="8"/>
  <c r="I2276" i="8"/>
  <c r="J2275" i="8"/>
  <c r="I2275" i="8"/>
  <c r="J2274" i="8"/>
  <c r="I2274" i="8"/>
  <c r="J2273" i="8"/>
  <c r="I2273" i="8"/>
  <c r="J2272" i="8"/>
  <c r="I2272" i="8"/>
  <c r="J2271" i="8"/>
  <c r="I2271" i="8"/>
  <c r="J2270" i="8"/>
  <c r="I2270" i="8"/>
  <c r="J2269" i="8"/>
  <c r="I2269" i="8"/>
  <c r="J2268" i="8"/>
  <c r="I2268" i="8"/>
  <c r="J2267" i="8"/>
  <c r="I2267" i="8"/>
  <c r="J2266" i="8"/>
  <c r="I2266" i="8"/>
  <c r="J2265" i="8"/>
  <c r="I2265" i="8"/>
  <c r="J2264" i="8"/>
  <c r="I2264" i="8"/>
  <c r="J2263" i="8"/>
  <c r="I2263" i="8"/>
  <c r="J2262" i="8"/>
  <c r="I2262" i="8"/>
  <c r="J2261" i="8"/>
  <c r="I2261" i="8"/>
  <c r="J2260" i="8"/>
  <c r="I2260" i="8"/>
  <c r="J2259" i="8"/>
  <c r="I2259" i="8"/>
  <c r="J2258" i="8"/>
  <c r="I2258" i="8"/>
  <c r="J2257" i="8"/>
  <c r="I2257" i="8"/>
  <c r="J2256" i="8"/>
  <c r="I2256" i="8"/>
  <c r="J2255" i="8"/>
  <c r="I2255" i="8"/>
  <c r="J2254" i="8"/>
  <c r="I2254" i="8"/>
  <c r="J2253" i="8"/>
  <c r="I2253" i="8"/>
  <c r="J2252" i="8"/>
  <c r="I2252" i="8"/>
  <c r="J2251" i="8"/>
  <c r="I2251" i="8"/>
  <c r="J2250" i="8"/>
  <c r="I2250" i="8"/>
  <c r="J2249" i="8"/>
  <c r="I2249" i="8"/>
  <c r="J2248" i="8"/>
  <c r="I2248" i="8"/>
  <c r="J2247" i="8"/>
  <c r="I2247" i="8"/>
  <c r="J2246" i="8"/>
  <c r="I2246" i="8"/>
  <c r="J2245" i="8"/>
  <c r="I2245" i="8"/>
  <c r="J2244" i="8"/>
  <c r="I2244" i="8"/>
  <c r="J2243" i="8"/>
  <c r="I2243" i="8"/>
  <c r="J2242" i="8"/>
  <c r="I2242" i="8"/>
  <c r="J2241" i="8"/>
  <c r="I2241" i="8"/>
  <c r="J2240" i="8"/>
  <c r="I2240" i="8"/>
  <c r="J2239" i="8"/>
  <c r="I2239" i="8"/>
  <c r="J2238" i="8"/>
  <c r="I2238" i="8"/>
  <c r="J2237" i="8"/>
  <c r="I2237" i="8"/>
  <c r="J2236" i="8"/>
  <c r="I2236" i="8"/>
  <c r="J2235" i="8"/>
  <c r="I2235" i="8"/>
  <c r="J2234" i="8"/>
  <c r="I2234" i="8"/>
  <c r="J2233" i="8"/>
  <c r="I2233" i="8"/>
  <c r="J2232" i="8"/>
  <c r="I2232" i="8"/>
  <c r="J2231" i="8"/>
  <c r="I2231" i="8"/>
  <c r="J2230" i="8"/>
  <c r="I2230" i="8"/>
  <c r="J2229" i="8"/>
  <c r="I2229" i="8"/>
  <c r="J2228" i="8"/>
  <c r="I2228" i="8"/>
  <c r="J2227" i="8"/>
  <c r="I2227" i="8"/>
  <c r="J2226" i="8"/>
  <c r="I2226" i="8"/>
  <c r="J2225" i="8"/>
  <c r="I2225" i="8"/>
  <c r="J2224" i="8"/>
  <c r="I2224" i="8"/>
  <c r="J2223" i="8"/>
  <c r="I2223" i="8"/>
  <c r="J2222" i="8"/>
  <c r="I2222" i="8"/>
  <c r="J2221" i="8"/>
  <c r="I2221" i="8"/>
  <c r="J2220" i="8"/>
  <c r="I2220" i="8"/>
  <c r="J2219" i="8"/>
  <c r="I2219" i="8"/>
  <c r="J2218" i="8"/>
  <c r="I2218" i="8"/>
  <c r="J2217" i="8"/>
  <c r="I2217" i="8"/>
  <c r="J2216" i="8"/>
  <c r="I2216" i="8"/>
  <c r="J2215" i="8"/>
  <c r="I2215" i="8"/>
  <c r="J2214" i="8"/>
  <c r="I2214" i="8"/>
  <c r="J2213" i="8"/>
  <c r="I2213" i="8"/>
  <c r="J2212" i="8"/>
  <c r="I2212" i="8"/>
  <c r="J2211" i="8"/>
  <c r="I2211" i="8"/>
  <c r="J2210" i="8"/>
  <c r="I2210" i="8"/>
  <c r="J2209" i="8"/>
  <c r="I2209" i="8"/>
  <c r="J2208" i="8"/>
  <c r="I2208" i="8"/>
  <c r="J2207" i="8"/>
  <c r="I2207" i="8"/>
  <c r="J2206" i="8"/>
  <c r="I2206" i="8"/>
  <c r="J2205" i="8"/>
  <c r="I2205" i="8"/>
  <c r="J2204" i="8"/>
  <c r="I2204" i="8"/>
  <c r="J2203" i="8"/>
  <c r="I2203" i="8"/>
  <c r="J2202" i="8"/>
  <c r="I2202" i="8"/>
  <c r="J2201" i="8"/>
  <c r="I2201" i="8"/>
  <c r="J2200" i="8"/>
  <c r="I2200" i="8"/>
  <c r="J2199" i="8"/>
  <c r="I2199" i="8"/>
  <c r="J2198" i="8"/>
  <c r="I2198" i="8"/>
  <c r="J2197" i="8"/>
  <c r="I2197" i="8"/>
  <c r="J2196" i="8"/>
  <c r="I2196" i="8"/>
  <c r="J2195" i="8"/>
  <c r="I2195" i="8"/>
  <c r="J2194" i="8"/>
  <c r="I2194" i="8"/>
  <c r="J2193" i="8"/>
  <c r="I2193" i="8"/>
  <c r="J2192" i="8"/>
  <c r="I2192" i="8"/>
  <c r="J2191" i="8"/>
  <c r="I2191" i="8"/>
  <c r="J2190" i="8"/>
  <c r="I2190" i="8"/>
  <c r="J2189" i="8"/>
  <c r="I2189" i="8"/>
  <c r="J2188" i="8"/>
  <c r="I2188" i="8"/>
  <c r="J2187" i="8"/>
  <c r="I2187" i="8"/>
  <c r="J2186" i="8"/>
  <c r="I2186" i="8"/>
  <c r="J2185" i="8"/>
  <c r="I2185" i="8"/>
  <c r="J2184" i="8"/>
  <c r="I2184" i="8"/>
  <c r="J2183" i="8"/>
  <c r="I2183" i="8"/>
  <c r="J2182" i="8"/>
  <c r="I2182" i="8"/>
  <c r="J2181" i="8"/>
  <c r="I2181" i="8"/>
  <c r="J2180" i="8"/>
  <c r="I2180" i="8"/>
  <c r="J2179" i="8"/>
  <c r="I2179" i="8"/>
  <c r="J2178" i="8"/>
  <c r="I2178" i="8"/>
  <c r="J2177" i="8"/>
  <c r="I2177" i="8"/>
  <c r="J2176" i="8"/>
  <c r="I2176" i="8"/>
  <c r="J2175" i="8"/>
  <c r="I2175" i="8"/>
  <c r="J2174" i="8"/>
  <c r="I2174" i="8"/>
  <c r="J2173" i="8"/>
  <c r="I2173" i="8"/>
  <c r="J2172" i="8"/>
  <c r="I2172" i="8"/>
  <c r="J2171" i="8"/>
  <c r="I2171" i="8"/>
  <c r="J2170" i="8"/>
  <c r="I2170" i="8"/>
  <c r="J2169" i="8"/>
  <c r="I2169" i="8"/>
  <c r="J2168" i="8"/>
  <c r="I2168" i="8"/>
  <c r="J2167" i="8"/>
  <c r="I2167" i="8"/>
  <c r="J2166" i="8"/>
  <c r="I2166" i="8"/>
  <c r="J2165" i="8"/>
  <c r="I2165" i="8"/>
  <c r="J2164" i="8"/>
  <c r="I2164" i="8"/>
  <c r="J2163" i="8"/>
  <c r="I2163" i="8"/>
  <c r="J2162" i="8"/>
  <c r="I2162" i="8"/>
  <c r="J2161" i="8"/>
  <c r="I2161" i="8"/>
  <c r="J2160" i="8"/>
  <c r="I2160" i="8"/>
  <c r="J2159" i="8"/>
  <c r="I2159" i="8"/>
  <c r="J2158" i="8"/>
  <c r="I2158" i="8"/>
  <c r="J2157" i="8"/>
  <c r="I2157" i="8"/>
  <c r="J2156" i="8"/>
  <c r="I2156" i="8"/>
  <c r="J2155" i="8"/>
  <c r="I2155" i="8"/>
  <c r="J2154" i="8"/>
  <c r="I2154" i="8"/>
  <c r="J2153" i="8"/>
  <c r="I2153" i="8"/>
  <c r="J2152" i="8"/>
  <c r="I2152" i="8"/>
  <c r="J2151" i="8"/>
  <c r="I2151" i="8"/>
  <c r="J2150" i="8"/>
  <c r="I2150" i="8"/>
  <c r="J2149" i="8"/>
  <c r="I2149" i="8"/>
  <c r="J2148" i="8"/>
  <c r="I2148" i="8"/>
  <c r="J2147" i="8"/>
  <c r="I2147" i="8"/>
  <c r="J2146" i="8"/>
  <c r="I2146" i="8"/>
  <c r="J2145" i="8"/>
  <c r="I2145" i="8"/>
  <c r="J2144" i="8"/>
  <c r="I2144" i="8"/>
  <c r="J2143" i="8"/>
  <c r="I2143" i="8"/>
  <c r="J2142" i="8"/>
  <c r="I2142" i="8"/>
  <c r="J2141" i="8"/>
  <c r="I2141" i="8"/>
  <c r="J2140" i="8"/>
  <c r="I2140" i="8"/>
  <c r="J2139" i="8"/>
  <c r="I2139" i="8"/>
  <c r="J2138" i="8"/>
  <c r="I2138" i="8"/>
  <c r="J2137" i="8"/>
  <c r="I2137" i="8"/>
  <c r="J2136" i="8"/>
  <c r="I2136" i="8"/>
  <c r="J2135" i="8"/>
  <c r="I2135" i="8"/>
  <c r="J2134" i="8"/>
  <c r="I2134" i="8"/>
  <c r="J2133" i="8"/>
  <c r="I2133" i="8"/>
  <c r="J2132" i="8"/>
  <c r="I2132" i="8"/>
  <c r="J2131" i="8"/>
  <c r="I2131" i="8"/>
  <c r="J2130" i="8"/>
  <c r="I2130" i="8"/>
  <c r="J2129" i="8"/>
  <c r="I2129" i="8"/>
  <c r="J2128" i="8"/>
  <c r="I2128" i="8"/>
  <c r="J2127" i="8"/>
  <c r="I2127" i="8"/>
  <c r="J2126" i="8"/>
  <c r="I2126" i="8"/>
  <c r="J2125" i="8"/>
  <c r="I2125" i="8"/>
  <c r="J2124" i="8"/>
  <c r="I2124" i="8"/>
  <c r="J2123" i="8"/>
  <c r="I2123" i="8"/>
  <c r="J2122" i="8"/>
  <c r="I2122" i="8"/>
  <c r="J2121" i="8"/>
  <c r="I2121" i="8"/>
  <c r="J2120" i="8"/>
  <c r="I2120" i="8"/>
  <c r="J2119" i="8"/>
  <c r="I2119" i="8"/>
  <c r="J2118" i="8"/>
  <c r="I2118" i="8"/>
  <c r="J2117" i="8"/>
  <c r="I2117" i="8"/>
  <c r="J2116" i="8"/>
  <c r="I2116" i="8"/>
  <c r="J2115" i="8"/>
  <c r="I2115" i="8"/>
  <c r="J2114" i="8"/>
  <c r="I2114" i="8"/>
  <c r="J2113" i="8"/>
  <c r="I2113" i="8"/>
  <c r="J2112" i="8"/>
  <c r="I2112" i="8"/>
  <c r="J2111" i="8"/>
  <c r="I2111" i="8"/>
  <c r="J2110" i="8"/>
  <c r="I2110" i="8"/>
  <c r="J2109" i="8"/>
  <c r="I2109" i="8"/>
  <c r="J2108" i="8"/>
  <c r="I2108" i="8"/>
  <c r="J2107" i="8"/>
  <c r="I2107" i="8"/>
  <c r="J2106" i="8"/>
  <c r="I2106" i="8"/>
  <c r="J2105" i="8"/>
  <c r="I2105" i="8"/>
  <c r="J2104" i="8"/>
  <c r="I2104" i="8"/>
  <c r="J2103" i="8"/>
  <c r="I2103" i="8"/>
  <c r="J2102" i="8"/>
  <c r="I2102" i="8"/>
  <c r="J2101" i="8"/>
  <c r="I2101" i="8"/>
  <c r="J2100" i="8"/>
  <c r="I2100" i="8"/>
  <c r="J2099" i="8"/>
  <c r="I2099" i="8"/>
  <c r="J2098" i="8"/>
  <c r="I2098" i="8"/>
  <c r="J2097" i="8"/>
  <c r="I2097" i="8"/>
  <c r="J2096" i="8"/>
  <c r="I2096" i="8"/>
  <c r="J2095" i="8"/>
  <c r="I2095" i="8"/>
  <c r="J2094" i="8"/>
  <c r="I2094" i="8"/>
  <c r="J2093" i="8"/>
  <c r="I2093" i="8"/>
  <c r="J2092" i="8"/>
  <c r="I2092" i="8"/>
  <c r="J2091" i="8"/>
  <c r="I2091" i="8"/>
  <c r="J2090" i="8"/>
  <c r="I2090" i="8"/>
  <c r="J2089" i="8"/>
  <c r="I2089" i="8"/>
  <c r="J2088" i="8"/>
  <c r="I2088" i="8"/>
  <c r="J2087" i="8"/>
  <c r="I2087" i="8"/>
  <c r="J2086" i="8"/>
  <c r="I2086" i="8"/>
  <c r="J2085" i="8"/>
  <c r="I2085" i="8"/>
  <c r="J2084" i="8"/>
  <c r="I2084" i="8"/>
  <c r="J2083" i="8"/>
  <c r="I2083" i="8"/>
  <c r="J2082" i="8"/>
  <c r="I2082" i="8"/>
  <c r="J2081" i="8"/>
  <c r="I2081" i="8"/>
  <c r="J2080" i="8"/>
  <c r="I2080" i="8"/>
  <c r="J2079" i="8"/>
  <c r="I2079" i="8"/>
  <c r="J2078" i="8"/>
  <c r="I2078" i="8"/>
  <c r="J2077" i="8"/>
  <c r="I2077" i="8"/>
  <c r="J2076" i="8"/>
  <c r="I2076" i="8"/>
  <c r="J2075" i="8"/>
  <c r="I2075" i="8"/>
  <c r="J2074" i="8"/>
  <c r="I2074" i="8"/>
  <c r="J2073" i="8"/>
  <c r="I2073" i="8"/>
  <c r="J2072" i="8"/>
  <c r="I2072" i="8"/>
  <c r="J2071" i="8"/>
  <c r="I2071" i="8"/>
  <c r="J2070" i="8"/>
  <c r="I2070" i="8"/>
  <c r="J2069" i="8"/>
  <c r="I2069" i="8"/>
  <c r="J2068" i="8"/>
  <c r="I2068" i="8"/>
  <c r="J2067" i="8"/>
  <c r="I2067" i="8"/>
  <c r="J2066" i="8"/>
  <c r="I2066" i="8"/>
  <c r="J2065" i="8"/>
  <c r="I2065" i="8"/>
  <c r="J2064" i="8"/>
  <c r="I2064" i="8"/>
  <c r="J2063" i="8"/>
  <c r="I2063" i="8"/>
  <c r="J2062" i="8"/>
  <c r="I2062" i="8"/>
  <c r="J2061" i="8"/>
  <c r="I2061" i="8"/>
  <c r="J2060" i="8"/>
  <c r="I2060" i="8"/>
  <c r="J2059" i="8"/>
  <c r="I2059" i="8"/>
  <c r="J2058" i="8"/>
  <c r="I2058" i="8"/>
  <c r="J2057" i="8"/>
  <c r="I2057" i="8"/>
  <c r="J2056" i="8"/>
  <c r="I2056" i="8"/>
  <c r="J2055" i="8"/>
  <c r="I2055" i="8"/>
  <c r="J2054" i="8"/>
  <c r="I2054" i="8"/>
  <c r="J2053" i="8"/>
  <c r="I2053" i="8"/>
  <c r="J2052" i="8"/>
  <c r="I2052" i="8"/>
  <c r="J2051" i="8"/>
  <c r="I2051" i="8"/>
  <c r="J2050" i="8"/>
  <c r="I2050" i="8"/>
  <c r="J2049" i="8"/>
  <c r="I2049" i="8"/>
  <c r="J2048" i="8"/>
  <c r="I2048" i="8"/>
  <c r="J2047" i="8"/>
  <c r="I2047" i="8"/>
  <c r="J2046" i="8"/>
  <c r="I2046" i="8"/>
  <c r="J2045" i="8"/>
  <c r="I2045" i="8"/>
  <c r="J2044" i="8"/>
  <c r="I2044" i="8"/>
  <c r="J2043" i="8"/>
  <c r="I2043" i="8"/>
  <c r="J2042" i="8"/>
  <c r="I2042" i="8"/>
  <c r="J2041" i="8"/>
  <c r="I2041" i="8"/>
  <c r="J2040" i="8"/>
  <c r="I2040" i="8"/>
  <c r="J2039" i="8"/>
  <c r="I2039" i="8"/>
  <c r="J2038" i="8"/>
  <c r="I2038" i="8"/>
  <c r="J2037" i="8"/>
  <c r="I2037" i="8"/>
  <c r="J2036" i="8"/>
  <c r="I2036" i="8"/>
  <c r="J2035" i="8"/>
  <c r="I2035" i="8"/>
  <c r="J2034" i="8"/>
  <c r="I2034" i="8"/>
  <c r="J2033" i="8"/>
  <c r="I2033" i="8"/>
  <c r="J2032" i="8"/>
  <c r="I2032" i="8"/>
  <c r="J2031" i="8"/>
  <c r="I2031" i="8"/>
  <c r="J2030" i="8"/>
  <c r="I2030" i="8"/>
  <c r="J2029" i="8"/>
  <c r="I2029" i="8"/>
  <c r="J2028" i="8"/>
  <c r="I2028" i="8"/>
  <c r="J2027" i="8"/>
  <c r="I2027" i="8"/>
  <c r="J2026" i="8"/>
  <c r="I2026" i="8"/>
  <c r="J2025" i="8"/>
  <c r="I2025" i="8"/>
  <c r="J2024" i="8"/>
  <c r="I2024" i="8"/>
  <c r="J2023" i="8"/>
  <c r="I2023" i="8"/>
  <c r="J2022" i="8"/>
  <c r="I2022" i="8"/>
  <c r="J2021" i="8"/>
  <c r="I2021" i="8"/>
  <c r="J2020" i="8"/>
  <c r="I2020" i="8"/>
  <c r="J2019" i="8"/>
  <c r="I2019" i="8"/>
  <c r="J2018" i="8"/>
  <c r="I2018" i="8"/>
  <c r="J2017" i="8"/>
  <c r="I2017" i="8"/>
  <c r="J2016" i="8"/>
  <c r="I2016" i="8"/>
  <c r="J2015" i="8"/>
  <c r="I2015" i="8"/>
  <c r="J2014" i="8"/>
  <c r="I2014" i="8"/>
  <c r="J2013" i="8"/>
  <c r="I2013" i="8"/>
  <c r="J2012" i="8"/>
  <c r="I2012" i="8"/>
  <c r="J2011" i="8"/>
  <c r="I2011" i="8"/>
  <c r="J2010" i="8"/>
  <c r="I2010" i="8"/>
  <c r="J2009" i="8"/>
  <c r="I2009" i="8"/>
  <c r="J2008" i="8"/>
  <c r="I2008" i="8"/>
  <c r="J2007" i="8"/>
  <c r="I2007" i="8"/>
  <c r="J2006" i="8"/>
  <c r="I2006" i="8"/>
  <c r="J2005" i="8"/>
  <c r="I2005" i="8"/>
  <c r="J2004" i="8"/>
  <c r="I2004" i="8"/>
  <c r="J2003" i="8"/>
  <c r="I2003" i="8"/>
  <c r="J2002" i="8"/>
  <c r="I2002" i="8"/>
  <c r="L2001" i="8"/>
  <c r="J2001" i="8"/>
  <c r="I2001" i="8"/>
  <c r="L2000" i="8"/>
  <c r="J2000" i="8"/>
  <c r="I2000" i="8"/>
  <c r="L1999" i="8"/>
  <c r="J1999" i="8"/>
  <c r="I1999" i="8"/>
  <c r="L1998" i="8"/>
  <c r="J1998" i="8"/>
  <c r="I1998" i="8"/>
  <c r="L1997" i="8"/>
  <c r="J1997" i="8"/>
  <c r="I1997" i="8"/>
  <c r="L1996" i="8"/>
  <c r="J1996" i="8"/>
  <c r="I1996" i="8"/>
  <c r="L1995" i="8"/>
  <c r="J1995" i="8"/>
  <c r="I1995" i="8"/>
  <c r="L1994" i="8"/>
  <c r="J1994" i="8"/>
  <c r="I1994" i="8"/>
  <c r="L1993" i="8"/>
  <c r="J1993" i="8"/>
  <c r="I1993" i="8"/>
  <c r="L1992" i="8"/>
  <c r="J1992" i="8"/>
  <c r="I1992" i="8"/>
  <c r="L1991" i="8"/>
  <c r="J1991" i="8"/>
  <c r="I1991" i="8"/>
  <c r="L1990" i="8"/>
  <c r="J1990" i="8"/>
  <c r="I1990" i="8"/>
  <c r="L1989" i="8"/>
  <c r="J1989" i="8"/>
  <c r="I1989" i="8"/>
  <c r="L1988" i="8"/>
  <c r="J1988" i="8"/>
  <c r="I1988" i="8"/>
  <c r="L1987" i="8"/>
  <c r="J1987" i="8"/>
  <c r="I1987" i="8"/>
  <c r="L1986" i="8"/>
  <c r="J1986" i="8"/>
  <c r="I1986" i="8"/>
  <c r="L1985" i="8"/>
  <c r="J1985" i="8"/>
  <c r="I1985" i="8"/>
  <c r="L1984" i="8"/>
  <c r="J1984" i="8"/>
  <c r="I1984" i="8"/>
  <c r="L1983" i="8"/>
  <c r="J1983" i="8"/>
  <c r="I1983" i="8"/>
  <c r="L1982" i="8"/>
  <c r="J1982" i="8"/>
  <c r="I1982" i="8"/>
  <c r="L1981" i="8"/>
  <c r="J1981" i="8"/>
  <c r="I1981" i="8"/>
  <c r="L1980" i="8"/>
  <c r="J1980" i="8"/>
  <c r="I1980" i="8"/>
  <c r="L1979" i="8"/>
  <c r="J1979" i="8"/>
  <c r="I1979" i="8"/>
  <c r="L1978" i="8"/>
  <c r="J1978" i="8"/>
  <c r="I1978" i="8"/>
  <c r="L1977" i="8"/>
  <c r="J1977" i="8"/>
  <c r="I1977" i="8"/>
  <c r="L1976" i="8"/>
  <c r="J1976" i="8"/>
  <c r="I1976" i="8"/>
  <c r="L1975" i="8"/>
  <c r="J1975" i="8"/>
  <c r="I1975" i="8"/>
  <c r="L1974" i="8"/>
  <c r="J1974" i="8"/>
  <c r="I1974" i="8"/>
  <c r="L1973" i="8"/>
  <c r="J1973" i="8"/>
  <c r="I1973" i="8"/>
  <c r="L1972" i="8"/>
  <c r="J1972" i="8"/>
  <c r="I1972" i="8"/>
  <c r="L1971" i="8"/>
  <c r="J1971" i="8"/>
  <c r="I1971" i="8"/>
  <c r="L1970" i="8"/>
  <c r="J1970" i="8"/>
  <c r="I1970" i="8"/>
  <c r="L1969" i="8"/>
  <c r="J1969" i="8"/>
  <c r="I1969" i="8"/>
  <c r="L1968" i="8"/>
  <c r="J1968" i="8"/>
  <c r="I1968" i="8"/>
  <c r="L1967" i="8"/>
  <c r="J1967" i="8"/>
  <c r="I1967" i="8"/>
  <c r="L1966" i="8"/>
  <c r="J1966" i="8"/>
  <c r="I1966" i="8"/>
  <c r="L1965" i="8"/>
  <c r="J1965" i="8"/>
  <c r="I1965" i="8"/>
  <c r="L1964" i="8"/>
  <c r="J1964" i="8"/>
  <c r="I1964" i="8"/>
  <c r="L1963" i="8"/>
  <c r="J1963" i="8"/>
  <c r="I1963" i="8"/>
  <c r="L1962" i="8"/>
  <c r="J1962" i="8"/>
  <c r="I1962" i="8"/>
  <c r="L1961" i="8"/>
  <c r="J1961" i="8"/>
  <c r="I1961" i="8"/>
  <c r="L1960" i="8"/>
  <c r="J1960" i="8"/>
  <c r="I1960" i="8"/>
  <c r="L1959" i="8"/>
  <c r="J1959" i="8"/>
  <c r="I1959" i="8"/>
  <c r="L1958" i="8"/>
  <c r="J1958" i="8"/>
  <c r="I1958" i="8"/>
  <c r="L1957" i="8"/>
  <c r="J1957" i="8"/>
  <c r="I1957" i="8"/>
  <c r="L1956" i="8"/>
  <c r="J1956" i="8"/>
  <c r="I1956" i="8"/>
  <c r="L1955" i="8"/>
  <c r="J1955" i="8"/>
  <c r="I1955" i="8"/>
  <c r="L1954" i="8"/>
  <c r="J1954" i="8"/>
  <c r="I1954" i="8"/>
  <c r="L1953" i="8"/>
  <c r="J1953" i="8"/>
  <c r="I1953" i="8"/>
  <c r="L1952" i="8"/>
  <c r="J1952" i="8"/>
  <c r="I1952" i="8"/>
  <c r="L1951" i="8"/>
  <c r="J1951" i="8"/>
  <c r="I1951" i="8"/>
  <c r="L1950" i="8"/>
  <c r="J1950" i="8"/>
  <c r="I1950" i="8"/>
  <c r="L1949" i="8"/>
  <c r="J1949" i="8"/>
  <c r="I1949" i="8"/>
  <c r="L1948" i="8"/>
  <c r="J1948" i="8"/>
  <c r="I1948" i="8"/>
  <c r="L1947" i="8"/>
  <c r="J1947" i="8"/>
  <c r="I1947" i="8"/>
  <c r="L1946" i="8"/>
  <c r="J1946" i="8"/>
  <c r="I1946" i="8"/>
  <c r="L1945" i="8"/>
  <c r="J1945" i="8"/>
  <c r="I1945" i="8"/>
  <c r="L1944" i="8"/>
  <c r="J1944" i="8"/>
  <c r="I1944" i="8"/>
  <c r="L1943" i="8"/>
  <c r="J1943" i="8"/>
  <c r="I1943" i="8"/>
  <c r="L1942" i="8"/>
  <c r="J1942" i="8"/>
  <c r="I1942" i="8"/>
  <c r="L1941" i="8"/>
  <c r="J1941" i="8"/>
  <c r="I1941" i="8"/>
  <c r="L1940" i="8"/>
  <c r="J1940" i="8"/>
  <c r="I1940" i="8"/>
  <c r="L1939" i="8"/>
  <c r="J1939" i="8"/>
  <c r="I1939" i="8"/>
  <c r="L1938" i="8"/>
  <c r="J1938" i="8"/>
  <c r="I1938" i="8"/>
  <c r="L1937" i="8"/>
  <c r="J1937" i="8"/>
  <c r="I1937" i="8"/>
  <c r="L1936" i="8"/>
  <c r="J1936" i="8"/>
  <c r="I1936" i="8"/>
  <c r="L1935" i="8"/>
  <c r="J1935" i="8"/>
  <c r="I1935" i="8"/>
  <c r="L1934" i="8"/>
  <c r="J1934" i="8"/>
  <c r="I1934" i="8"/>
  <c r="L1933" i="8"/>
  <c r="J1933" i="8"/>
  <c r="I1933" i="8"/>
  <c r="L1932" i="8"/>
  <c r="J1932" i="8"/>
  <c r="I1932" i="8"/>
  <c r="L1931" i="8"/>
  <c r="J1931" i="8"/>
  <c r="I1931" i="8"/>
  <c r="L1930" i="8"/>
  <c r="J1930" i="8"/>
  <c r="I1930" i="8"/>
  <c r="L1929" i="8"/>
  <c r="J1929" i="8"/>
  <c r="I1929" i="8"/>
  <c r="L1928" i="8"/>
  <c r="J1928" i="8"/>
  <c r="I1928" i="8"/>
  <c r="L1927" i="8"/>
  <c r="J1927" i="8"/>
  <c r="I1927" i="8"/>
  <c r="L1926" i="8"/>
  <c r="J1926" i="8"/>
  <c r="I1926" i="8"/>
  <c r="L1925" i="8"/>
  <c r="J1925" i="8"/>
  <c r="I1925" i="8"/>
  <c r="L1924" i="8"/>
  <c r="J1924" i="8"/>
  <c r="I1924" i="8"/>
  <c r="L1923" i="8"/>
  <c r="J1923" i="8"/>
  <c r="I1923" i="8"/>
  <c r="L1922" i="8"/>
  <c r="J1922" i="8"/>
  <c r="I1922" i="8"/>
  <c r="L1921" i="8"/>
  <c r="J1921" i="8"/>
  <c r="I1921" i="8"/>
  <c r="L1920" i="8"/>
  <c r="J1920" i="8"/>
  <c r="I1920" i="8"/>
  <c r="L1919" i="8"/>
  <c r="J1919" i="8"/>
  <c r="I1919" i="8"/>
  <c r="L1918" i="8"/>
  <c r="J1918" i="8"/>
  <c r="I1918" i="8"/>
  <c r="L1917" i="8"/>
  <c r="J1917" i="8"/>
  <c r="I1917" i="8"/>
  <c r="L1916" i="8"/>
  <c r="J1916" i="8"/>
  <c r="I1916" i="8"/>
  <c r="L1915" i="8"/>
  <c r="J1915" i="8"/>
  <c r="I1915" i="8"/>
  <c r="L1914" i="8"/>
  <c r="J1914" i="8"/>
  <c r="I1914" i="8"/>
  <c r="L1913" i="8"/>
  <c r="J1913" i="8"/>
  <c r="I1913" i="8"/>
  <c r="L1912" i="8"/>
  <c r="J1912" i="8"/>
  <c r="I1912" i="8"/>
  <c r="L1911" i="8"/>
  <c r="J1911" i="8"/>
  <c r="I1911" i="8"/>
  <c r="L1910" i="8"/>
  <c r="J1910" i="8"/>
  <c r="I1910" i="8"/>
  <c r="L1909" i="8"/>
  <c r="J1909" i="8"/>
  <c r="I1909" i="8"/>
  <c r="L1908" i="8"/>
  <c r="J1908" i="8"/>
  <c r="I1908" i="8"/>
  <c r="L1907" i="8"/>
  <c r="J1907" i="8"/>
  <c r="I1907" i="8"/>
  <c r="L1906" i="8"/>
  <c r="J1906" i="8"/>
  <c r="I1906" i="8"/>
  <c r="L1905" i="8"/>
  <c r="J1905" i="8"/>
  <c r="I1905" i="8"/>
  <c r="L1904" i="8"/>
  <c r="J1904" i="8"/>
  <c r="I1904" i="8"/>
  <c r="L1903" i="8"/>
  <c r="J1903" i="8"/>
  <c r="I1903" i="8"/>
  <c r="L1902" i="8"/>
  <c r="J1902" i="8"/>
  <c r="I1902" i="8"/>
  <c r="L1901" i="8"/>
  <c r="J1901" i="8"/>
  <c r="I1901" i="8"/>
  <c r="L1900" i="8"/>
  <c r="J1900" i="8"/>
  <c r="I1900" i="8"/>
  <c r="L1899" i="8"/>
  <c r="J1899" i="8"/>
  <c r="I1899" i="8"/>
  <c r="L1898" i="8"/>
  <c r="J1898" i="8"/>
  <c r="I1898" i="8"/>
  <c r="L1897" i="8"/>
  <c r="J1897" i="8"/>
  <c r="I1897" i="8"/>
  <c r="L1896" i="8"/>
  <c r="J1896" i="8"/>
  <c r="I1896" i="8"/>
  <c r="L1895" i="8"/>
  <c r="J1895" i="8"/>
  <c r="I1895" i="8"/>
  <c r="L1894" i="8"/>
  <c r="J1894" i="8"/>
  <c r="I1894" i="8"/>
  <c r="L1893" i="8"/>
  <c r="J1893" i="8"/>
  <c r="I1893" i="8"/>
  <c r="L1892" i="8"/>
  <c r="J1892" i="8"/>
  <c r="I1892" i="8"/>
  <c r="L1891" i="8"/>
  <c r="J1891" i="8"/>
  <c r="I1891" i="8"/>
  <c r="L1890" i="8"/>
  <c r="J1890" i="8"/>
  <c r="I1890" i="8"/>
  <c r="L1889" i="8"/>
  <c r="J1889" i="8"/>
  <c r="I1889" i="8"/>
  <c r="L1888" i="8"/>
  <c r="J1888" i="8"/>
  <c r="I1888" i="8"/>
  <c r="L1887" i="8"/>
  <c r="J1887" i="8"/>
  <c r="I1887" i="8"/>
  <c r="L1886" i="8"/>
  <c r="J1886" i="8"/>
  <c r="I1886" i="8"/>
  <c r="L1885" i="8"/>
  <c r="J1885" i="8"/>
  <c r="I1885" i="8"/>
  <c r="L1884" i="8"/>
  <c r="J1884" i="8"/>
  <c r="I1884" i="8"/>
  <c r="L1883" i="8"/>
  <c r="J1883" i="8"/>
  <c r="I1883" i="8"/>
  <c r="L1882" i="8"/>
  <c r="J1882" i="8"/>
  <c r="I1882" i="8"/>
  <c r="L1881" i="8"/>
  <c r="J1881" i="8"/>
  <c r="I1881" i="8"/>
  <c r="L1880" i="8"/>
  <c r="J1880" i="8"/>
  <c r="I1880" i="8"/>
  <c r="L1879" i="8"/>
  <c r="J1879" i="8"/>
  <c r="I1879" i="8"/>
  <c r="L1878" i="8"/>
  <c r="J1878" i="8"/>
  <c r="I1878" i="8"/>
  <c r="L1877" i="8"/>
  <c r="J1877" i="8"/>
  <c r="I1877" i="8"/>
  <c r="L1876" i="8"/>
  <c r="J1876" i="8"/>
  <c r="I1876" i="8"/>
  <c r="L1875" i="8"/>
  <c r="J1875" i="8"/>
  <c r="I1875" i="8"/>
  <c r="L1874" i="8"/>
  <c r="J1874" i="8"/>
  <c r="I1874" i="8"/>
  <c r="L1873" i="8"/>
  <c r="J1873" i="8"/>
  <c r="I1873" i="8"/>
  <c r="L1872" i="8"/>
  <c r="J1872" i="8"/>
  <c r="I1872" i="8"/>
  <c r="L1871" i="8"/>
  <c r="J1871" i="8"/>
  <c r="I1871" i="8"/>
  <c r="L1870" i="8"/>
  <c r="J1870" i="8"/>
  <c r="I1870" i="8"/>
  <c r="L1869" i="8"/>
  <c r="J1869" i="8"/>
  <c r="I1869" i="8"/>
  <c r="L1868" i="8"/>
  <c r="J1868" i="8"/>
  <c r="I1868" i="8"/>
  <c r="L1867" i="8"/>
  <c r="J1867" i="8"/>
  <c r="I1867" i="8"/>
  <c r="L1866" i="8"/>
  <c r="J1866" i="8"/>
  <c r="I1866" i="8"/>
  <c r="L1865" i="8"/>
  <c r="J1865" i="8"/>
  <c r="I1865" i="8"/>
  <c r="L1864" i="8"/>
  <c r="J1864" i="8"/>
  <c r="I1864" i="8"/>
  <c r="L1863" i="8"/>
  <c r="J1863" i="8"/>
  <c r="I1863" i="8"/>
  <c r="L1862" i="8"/>
  <c r="J1862" i="8"/>
  <c r="I1862" i="8"/>
  <c r="L1861" i="8"/>
  <c r="J1861" i="8"/>
  <c r="I1861" i="8"/>
  <c r="L1860" i="8"/>
  <c r="J1860" i="8"/>
  <c r="I1860" i="8"/>
  <c r="L1859" i="8"/>
  <c r="J1859" i="8"/>
  <c r="I1859" i="8"/>
  <c r="L1858" i="8"/>
  <c r="J1858" i="8"/>
  <c r="I1858" i="8"/>
  <c r="L1857" i="8"/>
  <c r="J1857" i="8"/>
  <c r="I1857" i="8"/>
  <c r="L1856" i="8"/>
  <c r="J1856" i="8"/>
  <c r="I1856" i="8"/>
  <c r="L1855" i="8"/>
  <c r="J1855" i="8"/>
  <c r="I1855" i="8"/>
  <c r="L1854" i="8"/>
  <c r="J1854" i="8"/>
  <c r="I1854" i="8"/>
  <c r="L1853" i="8"/>
  <c r="J1853" i="8"/>
  <c r="I1853" i="8"/>
  <c r="L1852" i="8"/>
  <c r="J1852" i="8"/>
  <c r="I1852" i="8"/>
  <c r="L1851" i="8"/>
  <c r="J1851" i="8"/>
  <c r="I1851" i="8"/>
  <c r="L1850" i="8"/>
  <c r="J1850" i="8"/>
  <c r="I1850" i="8"/>
  <c r="L1849" i="8"/>
  <c r="J1849" i="8"/>
  <c r="I1849" i="8"/>
  <c r="L1848" i="8"/>
  <c r="J1848" i="8"/>
  <c r="I1848" i="8"/>
  <c r="L1847" i="8"/>
  <c r="J1847" i="8"/>
  <c r="I1847" i="8"/>
  <c r="L1846" i="8"/>
  <c r="J1846" i="8"/>
  <c r="I1846" i="8"/>
  <c r="L1845" i="8"/>
  <c r="J1845" i="8"/>
  <c r="I1845" i="8"/>
  <c r="L1844" i="8"/>
  <c r="J1844" i="8"/>
  <c r="I1844" i="8"/>
  <c r="L1843" i="8"/>
  <c r="J1843" i="8"/>
  <c r="I1843" i="8"/>
  <c r="L1842" i="8"/>
  <c r="J1842" i="8"/>
  <c r="I1842" i="8"/>
  <c r="L1841" i="8"/>
  <c r="J1841" i="8"/>
  <c r="I1841" i="8"/>
  <c r="L1840" i="8"/>
  <c r="J1840" i="8"/>
  <c r="I1840" i="8"/>
  <c r="L1839" i="8"/>
  <c r="J1839" i="8"/>
  <c r="I1839" i="8"/>
  <c r="L1838" i="8"/>
  <c r="J1838" i="8"/>
  <c r="I1838" i="8"/>
  <c r="L1837" i="8"/>
  <c r="J1837" i="8"/>
  <c r="I1837" i="8"/>
  <c r="L1836" i="8"/>
  <c r="J1836" i="8"/>
  <c r="I1836" i="8"/>
  <c r="L1835" i="8"/>
  <c r="J1835" i="8"/>
  <c r="I1835" i="8"/>
  <c r="L1834" i="8"/>
  <c r="J1834" i="8"/>
  <c r="I1834" i="8"/>
  <c r="L1833" i="8"/>
  <c r="J1833" i="8"/>
  <c r="I1833" i="8"/>
  <c r="L1832" i="8"/>
  <c r="J1832" i="8"/>
  <c r="I1832" i="8"/>
  <c r="L1831" i="8"/>
  <c r="J1831" i="8"/>
  <c r="I1831" i="8"/>
  <c r="L1830" i="8"/>
  <c r="J1830" i="8"/>
  <c r="I1830" i="8"/>
  <c r="L1829" i="8"/>
  <c r="J1829" i="8"/>
  <c r="I1829" i="8"/>
  <c r="L1828" i="8"/>
  <c r="J1828" i="8"/>
  <c r="I1828" i="8"/>
  <c r="L1827" i="8"/>
  <c r="J1827" i="8"/>
  <c r="I1827" i="8"/>
  <c r="L1826" i="8"/>
  <c r="J1826" i="8"/>
  <c r="I1826" i="8"/>
  <c r="L1825" i="8"/>
  <c r="J1825" i="8"/>
  <c r="I1825" i="8"/>
  <c r="L1824" i="8"/>
  <c r="J1824" i="8"/>
  <c r="I1824" i="8"/>
  <c r="L1823" i="8"/>
  <c r="J1823" i="8"/>
  <c r="I1823" i="8"/>
  <c r="L1822" i="8"/>
  <c r="J1822" i="8"/>
  <c r="I1822" i="8"/>
  <c r="L1821" i="8"/>
  <c r="J1821" i="8"/>
  <c r="I1821" i="8"/>
  <c r="L1820" i="8"/>
  <c r="J1820" i="8"/>
  <c r="I1820" i="8"/>
  <c r="L1819" i="8"/>
  <c r="J1819" i="8"/>
  <c r="I1819" i="8"/>
  <c r="L1818" i="8"/>
  <c r="J1818" i="8"/>
  <c r="I1818" i="8"/>
  <c r="L1817" i="8"/>
  <c r="J1817" i="8"/>
  <c r="I1817" i="8"/>
  <c r="L1816" i="8"/>
  <c r="J1816" i="8"/>
  <c r="I1816" i="8"/>
  <c r="L1815" i="8"/>
  <c r="J1815" i="8"/>
  <c r="I1815" i="8"/>
  <c r="L1814" i="8"/>
  <c r="J1814" i="8"/>
  <c r="I1814" i="8"/>
  <c r="L1813" i="8"/>
  <c r="J1813" i="8"/>
  <c r="I1813" i="8"/>
  <c r="L1812" i="8"/>
  <c r="J1812" i="8"/>
  <c r="I1812" i="8"/>
  <c r="L1811" i="8"/>
  <c r="J1811" i="8"/>
  <c r="I1811" i="8"/>
  <c r="L1810" i="8"/>
  <c r="J1810" i="8"/>
  <c r="I1810" i="8"/>
  <c r="L1809" i="8"/>
  <c r="J1809" i="8"/>
  <c r="I1809" i="8"/>
  <c r="L1808" i="8"/>
  <c r="J1808" i="8"/>
  <c r="I1808" i="8"/>
  <c r="L1807" i="8"/>
  <c r="J1807" i="8"/>
  <c r="I1807" i="8"/>
  <c r="L1806" i="8"/>
  <c r="J1806" i="8"/>
  <c r="I1806" i="8"/>
  <c r="L1805" i="8"/>
  <c r="J1805" i="8"/>
  <c r="I1805" i="8"/>
  <c r="L1804" i="8"/>
  <c r="J1804" i="8"/>
  <c r="I1804" i="8"/>
  <c r="L1803" i="8"/>
  <c r="J1803" i="8"/>
  <c r="I1803" i="8"/>
  <c r="L1802" i="8"/>
  <c r="J1802" i="8"/>
  <c r="I1802" i="8"/>
  <c r="L1801" i="8"/>
  <c r="J1801" i="8"/>
  <c r="I1801" i="8"/>
  <c r="L1800" i="8"/>
  <c r="J1800" i="8"/>
  <c r="I1800" i="8"/>
  <c r="L1799" i="8"/>
  <c r="J1799" i="8"/>
  <c r="I1799" i="8"/>
  <c r="L1798" i="8"/>
  <c r="J1798" i="8"/>
  <c r="I1798" i="8"/>
  <c r="L1797" i="8"/>
  <c r="J1797" i="8"/>
  <c r="I1797" i="8"/>
  <c r="L1796" i="8"/>
  <c r="J1796" i="8"/>
  <c r="I1796" i="8"/>
  <c r="L1795" i="8"/>
  <c r="J1795" i="8"/>
  <c r="I1795" i="8"/>
  <c r="L1794" i="8"/>
  <c r="J1794" i="8"/>
  <c r="I1794" i="8"/>
  <c r="L1793" i="8"/>
  <c r="J1793" i="8"/>
  <c r="I1793" i="8"/>
  <c r="L1792" i="8"/>
  <c r="J1792" i="8"/>
  <c r="I1792" i="8"/>
  <c r="L1791" i="8"/>
  <c r="J1791" i="8"/>
  <c r="I1791" i="8"/>
  <c r="L1790" i="8"/>
  <c r="J1790" i="8"/>
  <c r="I1790" i="8"/>
  <c r="L1789" i="8"/>
  <c r="J1789" i="8"/>
  <c r="I1789" i="8"/>
  <c r="L1788" i="8"/>
  <c r="J1788" i="8"/>
  <c r="I1788" i="8"/>
  <c r="L1787" i="8"/>
  <c r="J1787" i="8"/>
  <c r="I1787" i="8"/>
  <c r="L1786" i="8"/>
  <c r="J1786" i="8"/>
  <c r="I1786" i="8"/>
  <c r="L1785" i="8"/>
  <c r="J1785" i="8"/>
  <c r="I1785" i="8"/>
  <c r="L1784" i="8"/>
  <c r="J1784" i="8"/>
  <c r="I1784" i="8"/>
  <c r="L1783" i="8"/>
  <c r="J1783" i="8"/>
  <c r="I1783" i="8"/>
  <c r="L1782" i="8"/>
  <c r="J1782" i="8"/>
  <c r="I1782" i="8"/>
  <c r="L1781" i="8"/>
  <c r="J1781" i="8"/>
  <c r="I1781" i="8"/>
  <c r="L1780" i="8"/>
  <c r="J1780" i="8"/>
  <c r="I1780" i="8"/>
  <c r="L1779" i="8"/>
  <c r="J1779" i="8"/>
  <c r="I1779" i="8"/>
  <c r="L1778" i="8"/>
  <c r="J1778" i="8"/>
  <c r="I1778" i="8"/>
  <c r="L1777" i="8"/>
  <c r="J1777" i="8"/>
  <c r="I1777" i="8"/>
  <c r="L1776" i="8"/>
  <c r="J1776" i="8"/>
  <c r="I1776" i="8"/>
  <c r="L1775" i="8"/>
  <c r="J1775" i="8"/>
  <c r="I1775" i="8"/>
  <c r="L1774" i="8"/>
  <c r="J1774" i="8"/>
  <c r="I1774" i="8"/>
  <c r="L1773" i="8"/>
  <c r="J1773" i="8"/>
  <c r="I1773" i="8"/>
  <c r="L1772" i="8"/>
  <c r="J1772" i="8"/>
  <c r="I1772" i="8"/>
  <c r="L1771" i="8"/>
  <c r="J1771" i="8"/>
  <c r="I1771" i="8"/>
  <c r="L1770" i="8"/>
  <c r="J1770" i="8"/>
  <c r="I1770" i="8"/>
  <c r="L1769" i="8"/>
  <c r="J1769" i="8"/>
  <c r="I1769" i="8"/>
  <c r="L1768" i="8"/>
  <c r="J1768" i="8"/>
  <c r="I1768" i="8"/>
  <c r="L1767" i="8"/>
  <c r="J1767" i="8"/>
  <c r="I1767" i="8"/>
  <c r="L1766" i="8"/>
  <c r="J1766" i="8"/>
  <c r="I1766" i="8"/>
  <c r="L1765" i="8"/>
  <c r="J1765" i="8"/>
  <c r="I1765" i="8"/>
  <c r="L1764" i="8"/>
  <c r="J1764" i="8"/>
  <c r="I1764" i="8"/>
  <c r="L1763" i="8"/>
  <c r="J1763" i="8"/>
  <c r="I1763" i="8"/>
  <c r="L1762" i="8"/>
  <c r="J1762" i="8"/>
  <c r="I1762" i="8"/>
  <c r="L1761" i="8"/>
  <c r="J1761" i="8"/>
  <c r="I1761" i="8"/>
  <c r="L1760" i="8"/>
  <c r="J1760" i="8"/>
  <c r="I1760" i="8"/>
  <c r="L1759" i="8"/>
  <c r="J1759" i="8"/>
  <c r="I1759" i="8"/>
  <c r="L1758" i="8"/>
  <c r="J1758" i="8"/>
  <c r="I1758" i="8"/>
  <c r="L1757" i="8"/>
  <c r="J1757" i="8"/>
  <c r="I1757" i="8"/>
  <c r="L1756" i="8"/>
  <c r="J1756" i="8"/>
  <c r="I1756" i="8"/>
  <c r="L1755" i="8"/>
  <c r="J1755" i="8"/>
  <c r="I1755" i="8"/>
  <c r="L1754" i="8"/>
  <c r="J1754" i="8"/>
  <c r="I1754" i="8"/>
  <c r="L1753" i="8"/>
  <c r="J1753" i="8"/>
  <c r="I1753" i="8"/>
  <c r="L1752" i="8"/>
  <c r="J1752" i="8"/>
  <c r="I1752" i="8"/>
  <c r="L1751" i="8"/>
  <c r="J1751" i="8"/>
  <c r="I1751" i="8"/>
  <c r="L1750" i="8"/>
  <c r="J1750" i="8"/>
  <c r="I1750" i="8"/>
  <c r="L1749" i="8"/>
  <c r="J1749" i="8"/>
  <c r="I1749" i="8"/>
  <c r="L1748" i="8"/>
  <c r="J1748" i="8"/>
  <c r="I1748" i="8"/>
  <c r="L1747" i="8"/>
  <c r="J1747" i="8"/>
  <c r="I1747" i="8"/>
  <c r="L1746" i="8"/>
  <c r="J1746" i="8"/>
  <c r="I1746" i="8"/>
  <c r="L1745" i="8"/>
  <c r="J1745" i="8"/>
  <c r="I1745" i="8"/>
  <c r="L1744" i="8"/>
  <c r="J1744" i="8"/>
  <c r="I1744" i="8"/>
  <c r="L1743" i="8"/>
  <c r="J1743" i="8"/>
  <c r="I1743" i="8"/>
  <c r="L1742" i="8"/>
  <c r="J1742" i="8"/>
  <c r="I1742" i="8"/>
  <c r="L1741" i="8"/>
  <c r="J1741" i="8"/>
  <c r="I1741" i="8"/>
  <c r="L1740" i="8"/>
  <c r="J1740" i="8"/>
  <c r="I1740" i="8"/>
  <c r="L1739" i="8"/>
  <c r="J1739" i="8"/>
  <c r="I1739" i="8"/>
  <c r="L1738" i="8"/>
  <c r="J1738" i="8"/>
  <c r="I1738" i="8"/>
  <c r="L1737" i="8"/>
  <c r="J1737" i="8"/>
  <c r="I1737" i="8"/>
  <c r="L1736" i="8"/>
  <c r="J1736" i="8"/>
  <c r="I1736" i="8"/>
  <c r="L1735" i="8"/>
  <c r="J1735" i="8"/>
  <c r="I1735" i="8"/>
  <c r="L1734" i="8"/>
  <c r="J1734" i="8"/>
  <c r="I1734" i="8"/>
  <c r="L1733" i="8"/>
  <c r="J1733" i="8"/>
  <c r="I1733" i="8"/>
  <c r="L1732" i="8"/>
  <c r="J1732" i="8"/>
  <c r="I1732" i="8"/>
  <c r="L1731" i="8"/>
  <c r="J1731" i="8"/>
  <c r="I1731" i="8"/>
  <c r="L1730" i="8"/>
  <c r="J1730" i="8"/>
  <c r="I1730" i="8"/>
  <c r="L1729" i="8"/>
  <c r="J1729" i="8"/>
  <c r="I1729" i="8"/>
  <c r="L1728" i="8"/>
  <c r="J1728" i="8"/>
  <c r="I1728" i="8"/>
  <c r="L1727" i="8"/>
  <c r="J1727" i="8"/>
  <c r="I1727" i="8"/>
  <c r="L1726" i="8"/>
  <c r="J1726" i="8"/>
  <c r="I1726" i="8"/>
  <c r="L1725" i="8"/>
  <c r="J1725" i="8"/>
  <c r="I1725" i="8"/>
  <c r="L1724" i="8"/>
  <c r="J1724" i="8"/>
  <c r="I1724" i="8"/>
  <c r="L1723" i="8"/>
  <c r="J1723" i="8"/>
  <c r="I1723" i="8"/>
  <c r="L1722" i="8"/>
  <c r="J1722" i="8"/>
  <c r="I1722" i="8"/>
  <c r="L1721" i="8"/>
  <c r="J1721" i="8"/>
  <c r="I1721" i="8"/>
  <c r="L1720" i="8"/>
  <c r="J1720" i="8"/>
  <c r="I1720" i="8"/>
  <c r="L1719" i="8"/>
  <c r="J1719" i="8"/>
  <c r="I1719" i="8"/>
  <c r="L1718" i="8"/>
  <c r="J1718" i="8"/>
  <c r="I1718" i="8"/>
  <c r="L1717" i="8"/>
  <c r="J1717" i="8"/>
  <c r="I1717" i="8"/>
  <c r="L1716" i="8"/>
  <c r="J1716" i="8"/>
  <c r="I1716" i="8"/>
  <c r="L1715" i="8"/>
  <c r="J1715" i="8"/>
  <c r="I1715" i="8"/>
  <c r="L1714" i="8"/>
  <c r="J1714" i="8"/>
  <c r="I1714" i="8"/>
  <c r="L1713" i="8"/>
  <c r="J1713" i="8"/>
  <c r="I1713" i="8"/>
  <c r="L1712" i="8"/>
  <c r="J1712" i="8"/>
  <c r="I1712" i="8"/>
  <c r="L1711" i="8"/>
  <c r="J1711" i="8"/>
  <c r="I1711" i="8"/>
  <c r="L1710" i="8"/>
  <c r="J1710" i="8"/>
  <c r="I1710" i="8"/>
  <c r="L1709" i="8"/>
  <c r="J1709" i="8"/>
  <c r="I1709" i="8"/>
  <c r="L1708" i="8"/>
  <c r="J1708" i="8"/>
  <c r="I1708" i="8"/>
  <c r="L1707" i="8"/>
  <c r="J1707" i="8"/>
  <c r="I1707" i="8"/>
  <c r="L1706" i="8"/>
  <c r="J1706" i="8"/>
  <c r="I1706" i="8"/>
  <c r="L1705" i="8"/>
  <c r="J1705" i="8"/>
  <c r="I1705" i="8"/>
  <c r="L1704" i="8"/>
  <c r="J1704" i="8"/>
  <c r="I1704" i="8"/>
  <c r="L1703" i="8"/>
  <c r="J1703" i="8"/>
  <c r="I1703" i="8"/>
  <c r="L1702" i="8"/>
  <c r="J1702" i="8"/>
  <c r="I1702" i="8"/>
  <c r="L1701" i="8"/>
  <c r="J1701" i="8"/>
  <c r="I1701" i="8"/>
  <c r="L1700" i="8"/>
  <c r="J1700" i="8"/>
  <c r="I1700" i="8"/>
  <c r="L1699" i="8"/>
  <c r="J1699" i="8"/>
  <c r="I1699" i="8"/>
  <c r="L1698" i="8"/>
  <c r="J1698" i="8"/>
  <c r="I1698" i="8"/>
  <c r="L1697" i="8"/>
  <c r="J1697" i="8"/>
  <c r="I1697" i="8"/>
  <c r="L1696" i="8"/>
  <c r="J1696" i="8"/>
  <c r="I1696" i="8"/>
  <c r="L1695" i="8"/>
  <c r="J1695" i="8"/>
  <c r="I1695" i="8"/>
  <c r="L1694" i="8"/>
  <c r="J1694" i="8"/>
  <c r="I1694" i="8"/>
  <c r="L1693" i="8"/>
  <c r="J1693" i="8"/>
  <c r="I1693" i="8"/>
  <c r="L1692" i="8"/>
  <c r="J1692" i="8"/>
  <c r="I1692" i="8"/>
  <c r="L1691" i="8"/>
  <c r="J1691" i="8"/>
  <c r="I1691" i="8"/>
  <c r="L1690" i="8"/>
  <c r="J1690" i="8"/>
  <c r="I1690" i="8"/>
  <c r="L1689" i="8"/>
  <c r="J1689" i="8"/>
  <c r="I1689" i="8"/>
  <c r="L1688" i="8"/>
  <c r="J1688" i="8"/>
  <c r="I1688" i="8"/>
  <c r="L1687" i="8"/>
  <c r="J1687" i="8"/>
  <c r="I1687" i="8"/>
  <c r="L1686" i="8"/>
  <c r="J1686" i="8"/>
  <c r="I1686" i="8"/>
  <c r="L1685" i="8"/>
  <c r="J1685" i="8"/>
  <c r="I1685" i="8"/>
  <c r="L1684" i="8"/>
  <c r="J1684" i="8"/>
  <c r="I1684" i="8"/>
  <c r="L1683" i="8"/>
  <c r="J1683" i="8"/>
  <c r="I1683" i="8"/>
  <c r="L1682" i="8"/>
  <c r="J1682" i="8"/>
  <c r="I1682" i="8"/>
  <c r="L1681" i="8"/>
  <c r="J1681" i="8"/>
  <c r="I1681" i="8"/>
  <c r="L1680" i="8"/>
  <c r="J1680" i="8"/>
  <c r="I1680" i="8"/>
  <c r="L1679" i="8"/>
  <c r="J1679" i="8"/>
  <c r="I1679" i="8"/>
  <c r="L1678" i="8"/>
  <c r="J1678" i="8"/>
  <c r="I1678" i="8"/>
  <c r="L1677" i="8"/>
  <c r="J1677" i="8"/>
  <c r="I1677" i="8"/>
  <c r="L1676" i="8"/>
  <c r="J1676" i="8"/>
  <c r="I1676" i="8"/>
  <c r="L1675" i="8"/>
  <c r="J1675" i="8"/>
  <c r="I1675" i="8"/>
  <c r="L1674" i="8"/>
  <c r="J1674" i="8"/>
  <c r="I1674" i="8"/>
  <c r="L1673" i="8"/>
  <c r="J1673" i="8"/>
  <c r="I1673" i="8"/>
  <c r="L1672" i="8"/>
  <c r="J1672" i="8"/>
  <c r="I1672" i="8"/>
  <c r="L1671" i="8"/>
  <c r="J1671" i="8"/>
  <c r="I1671" i="8"/>
  <c r="L1670" i="8"/>
  <c r="J1670" i="8"/>
  <c r="I1670" i="8"/>
  <c r="L1669" i="8"/>
  <c r="J1669" i="8"/>
  <c r="I1669" i="8"/>
  <c r="L1668" i="8"/>
  <c r="J1668" i="8"/>
  <c r="I1668" i="8"/>
  <c r="L1667" i="8"/>
  <c r="J1667" i="8"/>
  <c r="I1667" i="8"/>
  <c r="L1666" i="8"/>
  <c r="J1666" i="8"/>
  <c r="I1666" i="8"/>
  <c r="L1665" i="8"/>
  <c r="J1665" i="8"/>
  <c r="I1665" i="8"/>
  <c r="L1664" i="8"/>
  <c r="J1664" i="8"/>
  <c r="I1664" i="8"/>
  <c r="L1663" i="8"/>
  <c r="J1663" i="8"/>
  <c r="I1663" i="8"/>
  <c r="L1662" i="8"/>
  <c r="J1662" i="8"/>
  <c r="I1662" i="8"/>
  <c r="L1661" i="8"/>
  <c r="J1661" i="8"/>
  <c r="I1661" i="8"/>
  <c r="L1660" i="8"/>
  <c r="J1660" i="8"/>
  <c r="I1660" i="8"/>
  <c r="L1659" i="8"/>
  <c r="J1659" i="8"/>
  <c r="I1659" i="8"/>
  <c r="L1658" i="8"/>
  <c r="J1658" i="8"/>
  <c r="I1658" i="8"/>
  <c r="L1657" i="8"/>
  <c r="J1657" i="8"/>
  <c r="I1657" i="8"/>
  <c r="L1656" i="8"/>
  <c r="J1656" i="8"/>
  <c r="I1656" i="8"/>
  <c r="L1655" i="8"/>
  <c r="J1655" i="8"/>
  <c r="I1655" i="8"/>
  <c r="L1654" i="8"/>
  <c r="J1654" i="8"/>
  <c r="I1654" i="8"/>
  <c r="L1653" i="8"/>
  <c r="J1653" i="8"/>
  <c r="I1653" i="8"/>
  <c r="L1652" i="8"/>
  <c r="J1652" i="8"/>
  <c r="I1652" i="8"/>
  <c r="L1651" i="8"/>
  <c r="J1651" i="8"/>
  <c r="I1651" i="8"/>
  <c r="L1650" i="8"/>
  <c r="J1650" i="8"/>
  <c r="I1650" i="8"/>
  <c r="L1649" i="8"/>
  <c r="J1649" i="8"/>
  <c r="I1649" i="8"/>
  <c r="L1648" i="8"/>
  <c r="J1648" i="8"/>
  <c r="I1648" i="8"/>
  <c r="L1647" i="8"/>
  <c r="J1647" i="8"/>
  <c r="I1647" i="8"/>
  <c r="L1646" i="8"/>
  <c r="J1646" i="8"/>
  <c r="I1646" i="8"/>
  <c r="L1645" i="8"/>
  <c r="J1645" i="8"/>
  <c r="I1645" i="8"/>
  <c r="L1644" i="8"/>
  <c r="J1644" i="8"/>
  <c r="I1644" i="8"/>
  <c r="L1643" i="8"/>
  <c r="J1643" i="8"/>
  <c r="I1643" i="8"/>
  <c r="L1642" i="8"/>
  <c r="J1642" i="8"/>
  <c r="I1642" i="8"/>
  <c r="L1641" i="8"/>
  <c r="J1641" i="8"/>
  <c r="I1641" i="8"/>
  <c r="L1640" i="8"/>
  <c r="J1640" i="8"/>
  <c r="I1640" i="8"/>
  <c r="L1639" i="8"/>
  <c r="J1639" i="8"/>
  <c r="I1639" i="8"/>
  <c r="L1638" i="8"/>
  <c r="J1638" i="8"/>
  <c r="I1638" i="8"/>
  <c r="L1637" i="8"/>
  <c r="J1637" i="8"/>
  <c r="I1637" i="8"/>
  <c r="L1636" i="8"/>
  <c r="J1636" i="8"/>
  <c r="I1636" i="8"/>
  <c r="L1635" i="8"/>
  <c r="J1635" i="8"/>
  <c r="I1635" i="8"/>
  <c r="L1634" i="8"/>
  <c r="J1634" i="8"/>
  <c r="I1634" i="8"/>
  <c r="L1633" i="8"/>
  <c r="J1633" i="8"/>
  <c r="I1633" i="8"/>
  <c r="L1632" i="8"/>
  <c r="J1632" i="8"/>
  <c r="I1632" i="8"/>
  <c r="L1631" i="8"/>
  <c r="J1631" i="8"/>
  <c r="I1631" i="8"/>
  <c r="L1630" i="8"/>
  <c r="J1630" i="8"/>
  <c r="I1630" i="8"/>
  <c r="L1629" i="8"/>
  <c r="J1629" i="8"/>
  <c r="I1629" i="8"/>
  <c r="L1628" i="8"/>
  <c r="J1628" i="8"/>
  <c r="I1628" i="8"/>
  <c r="L1627" i="8"/>
  <c r="J1627" i="8"/>
  <c r="I1627" i="8"/>
  <c r="L1626" i="8"/>
  <c r="J1626" i="8"/>
  <c r="I1626" i="8"/>
  <c r="L1625" i="8"/>
  <c r="J1625" i="8"/>
  <c r="I1625" i="8"/>
  <c r="L1624" i="8"/>
  <c r="J1624" i="8"/>
  <c r="I1624" i="8"/>
  <c r="L1623" i="8"/>
  <c r="J1623" i="8"/>
  <c r="I1623" i="8"/>
  <c r="L1622" i="8"/>
  <c r="J1622" i="8"/>
  <c r="I1622" i="8"/>
  <c r="L1621" i="8"/>
  <c r="J1621" i="8"/>
  <c r="I1621" i="8"/>
  <c r="L1620" i="8"/>
  <c r="J1620" i="8"/>
  <c r="I1620" i="8"/>
  <c r="L1619" i="8"/>
  <c r="J1619" i="8"/>
  <c r="I1619" i="8"/>
  <c r="L1618" i="8"/>
  <c r="J1618" i="8"/>
  <c r="I1618" i="8"/>
  <c r="L1617" i="8"/>
  <c r="J1617" i="8"/>
  <c r="I1617" i="8"/>
  <c r="L1616" i="8"/>
  <c r="J1616" i="8"/>
  <c r="I1616" i="8"/>
  <c r="L1615" i="8"/>
  <c r="J1615" i="8"/>
  <c r="I1615" i="8"/>
  <c r="L1614" i="8"/>
  <c r="J1614" i="8"/>
  <c r="I1614" i="8"/>
  <c r="L1613" i="8"/>
  <c r="J1613" i="8"/>
  <c r="I1613" i="8"/>
  <c r="L1612" i="8"/>
  <c r="J1612" i="8"/>
  <c r="I1612" i="8"/>
  <c r="L1611" i="8"/>
  <c r="J1611" i="8"/>
  <c r="I1611" i="8"/>
  <c r="L1610" i="8"/>
  <c r="J1610" i="8"/>
  <c r="I1610" i="8"/>
  <c r="L1609" i="8"/>
  <c r="J1609" i="8"/>
  <c r="I1609" i="8"/>
  <c r="L1608" i="8"/>
  <c r="J1608" i="8"/>
  <c r="I1608" i="8"/>
  <c r="L1607" i="8"/>
  <c r="J1607" i="8"/>
  <c r="I1607" i="8"/>
  <c r="L1606" i="8"/>
  <c r="J1606" i="8"/>
  <c r="I1606" i="8"/>
  <c r="L1605" i="8"/>
  <c r="J1605" i="8"/>
  <c r="I1605" i="8"/>
  <c r="L1604" i="8"/>
  <c r="J1604" i="8"/>
  <c r="I1604" i="8"/>
  <c r="L1603" i="8"/>
  <c r="J1603" i="8"/>
  <c r="I1603" i="8"/>
  <c r="L1602" i="8"/>
  <c r="J1602" i="8"/>
  <c r="I1602" i="8"/>
  <c r="L1601" i="8"/>
  <c r="J1601" i="8"/>
  <c r="I1601" i="8"/>
  <c r="L1600" i="8"/>
  <c r="J1600" i="8"/>
  <c r="I1600" i="8"/>
  <c r="L1599" i="8"/>
  <c r="J1599" i="8"/>
  <c r="I1599" i="8"/>
  <c r="L1598" i="8"/>
  <c r="J1598" i="8"/>
  <c r="I1598" i="8"/>
  <c r="L1597" i="8"/>
  <c r="J1597" i="8"/>
  <c r="I1597" i="8"/>
  <c r="L1596" i="8"/>
  <c r="J1596" i="8"/>
  <c r="I1596" i="8"/>
  <c r="L1595" i="8"/>
  <c r="J1595" i="8"/>
  <c r="I1595" i="8"/>
  <c r="L1594" i="8"/>
  <c r="J1594" i="8"/>
  <c r="I1594" i="8"/>
  <c r="L1593" i="8"/>
  <c r="J1593" i="8"/>
  <c r="I1593" i="8"/>
  <c r="L1592" i="8"/>
  <c r="J1592" i="8"/>
  <c r="I1592" i="8"/>
  <c r="L1591" i="8"/>
  <c r="J1591" i="8"/>
  <c r="I1591" i="8"/>
  <c r="L1590" i="8"/>
  <c r="J1590" i="8"/>
  <c r="I1590" i="8"/>
  <c r="L1589" i="8"/>
  <c r="J1589" i="8"/>
  <c r="I1589" i="8"/>
  <c r="L1588" i="8"/>
  <c r="J1588" i="8"/>
  <c r="I1588" i="8"/>
  <c r="L1587" i="8"/>
  <c r="J1587" i="8"/>
  <c r="I1587" i="8"/>
  <c r="L1586" i="8"/>
  <c r="J1586" i="8"/>
  <c r="I1586" i="8"/>
  <c r="L1585" i="8"/>
  <c r="J1585" i="8"/>
  <c r="I1585" i="8"/>
  <c r="L1584" i="8"/>
  <c r="J1584" i="8"/>
  <c r="I1584" i="8"/>
  <c r="L1583" i="8"/>
  <c r="J1583" i="8"/>
  <c r="I1583" i="8"/>
  <c r="L1582" i="8"/>
  <c r="J1582" i="8"/>
  <c r="I1582" i="8"/>
  <c r="L1581" i="8"/>
  <c r="J1581" i="8"/>
  <c r="I1581" i="8"/>
  <c r="L1580" i="8"/>
  <c r="J1580" i="8"/>
  <c r="I1580" i="8"/>
  <c r="L1579" i="8"/>
  <c r="J1579" i="8"/>
  <c r="I1579" i="8"/>
  <c r="L1578" i="8"/>
  <c r="J1578" i="8"/>
  <c r="I1578" i="8"/>
  <c r="L1577" i="8"/>
  <c r="J1577" i="8"/>
  <c r="I1577" i="8"/>
  <c r="L1576" i="8"/>
  <c r="J1576" i="8"/>
  <c r="I1576" i="8"/>
  <c r="L1575" i="8"/>
  <c r="J1575" i="8"/>
  <c r="I1575" i="8"/>
  <c r="L1574" i="8"/>
  <c r="J1574" i="8"/>
  <c r="I1574" i="8"/>
  <c r="L1573" i="8"/>
  <c r="J1573" i="8"/>
  <c r="I1573" i="8"/>
  <c r="L1572" i="8"/>
  <c r="J1572" i="8"/>
  <c r="I1572" i="8"/>
  <c r="L1571" i="8"/>
  <c r="J1571" i="8"/>
  <c r="I1571" i="8"/>
  <c r="L1570" i="8"/>
  <c r="J1570" i="8"/>
  <c r="I1570" i="8"/>
  <c r="L1569" i="8"/>
  <c r="J1569" i="8"/>
  <c r="I1569" i="8"/>
  <c r="L1568" i="8"/>
  <c r="J1568" i="8"/>
  <c r="I1568" i="8"/>
  <c r="L1567" i="8"/>
  <c r="J1567" i="8"/>
  <c r="I1567" i="8"/>
  <c r="L1566" i="8"/>
  <c r="J1566" i="8"/>
  <c r="I1566" i="8"/>
  <c r="L1565" i="8"/>
  <c r="J1565" i="8"/>
  <c r="I1565" i="8"/>
  <c r="L1564" i="8"/>
  <c r="J1564" i="8"/>
  <c r="I1564" i="8"/>
  <c r="L1563" i="8"/>
  <c r="J1563" i="8"/>
  <c r="I1563" i="8"/>
  <c r="L1562" i="8"/>
  <c r="J1562" i="8"/>
  <c r="I1562" i="8"/>
  <c r="L1561" i="8"/>
  <c r="J1561" i="8"/>
  <c r="I1561" i="8"/>
  <c r="L1560" i="8"/>
  <c r="J1560" i="8"/>
  <c r="I1560" i="8"/>
  <c r="L1559" i="8"/>
  <c r="J1559" i="8"/>
  <c r="I1559" i="8"/>
  <c r="L1558" i="8"/>
  <c r="J1558" i="8"/>
  <c r="I1558" i="8"/>
  <c r="L1557" i="8"/>
  <c r="J1557" i="8"/>
  <c r="I1557" i="8"/>
  <c r="L1556" i="8"/>
  <c r="J1556" i="8"/>
  <c r="I1556" i="8"/>
  <c r="L1555" i="8"/>
  <c r="J1555" i="8"/>
  <c r="I1555" i="8"/>
  <c r="L1554" i="8"/>
  <c r="J1554" i="8"/>
  <c r="I1554" i="8"/>
  <c r="L1553" i="8"/>
  <c r="J1553" i="8"/>
  <c r="I1553" i="8"/>
  <c r="L1552" i="8"/>
  <c r="J1552" i="8"/>
  <c r="I1552" i="8"/>
  <c r="L1551" i="8"/>
  <c r="J1551" i="8"/>
  <c r="I1551" i="8"/>
  <c r="L1550" i="8"/>
  <c r="J1550" i="8"/>
  <c r="I1550" i="8"/>
  <c r="L1549" i="8"/>
  <c r="J1549" i="8"/>
  <c r="I1549" i="8"/>
  <c r="L1548" i="8"/>
  <c r="J1548" i="8"/>
  <c r="I1548" i="8"/>
  <c r="L1547" i="8"/>
  <c r="J1547" i="8"/>
  <c r="I1547" i="8"/>
  <c r="L1546" i="8"/>
  <c r="J1546" i="8"/>
  <c r="I1546" i="8"/>
  <c r="L1545" i="8"/>
  <c r="J1545" i="8"/>
  <c r="I1545" i="8"/>
  <c r="L1544" i="8"/>
  <c r="J1544" i="8"/>
  <c r="I1544" i="8"/>
  <c r="L1543" i="8"/>
  <c r="J1543" i="8"/>
  <c r="I1543" i="8"/>
  <c r="L1542" i="8"/>
  <c r="J1542" i="8"/>
  <c r="I1542" i="8"/>
  <c r="L1541" i="8"/>
  <c r="J1541" i="8"/>
  <c r="I1541" i="8"/>
  <c r="L1540" i="8"/>
  <c r="J1540" i="8"/>
  <c r="I1540" i="8"/>
  <c r="L1539" i="8"/>
  <c r="J1539" i="8"/>
  <c r="I1539" i="8"/>
  <c r="L1538" i="8"/>
  <c r="J1538" i="8"/>
  <c r="I1538" i="8"/>
  <c r="L1537" i="8"/>
  <c r="J1537" i="8"/>
  <c r="I1537" i="8"/>
  <c r="L1536" i="8"/>
  <c r="J1536" i="8"/>
  <c r="I1536" i="8"/>
  <c r="L1535" i="8"/>
  <c r="J1535" i="8"/>
  <c r="I1535" i="8"/>
  <c r="L1534" i="8"/>
  <c r="J1534" i="8"/>
  <c r="I1534" i="8"/>
  <c r="L1533" i="8"/>
  <c r="J1533" i="8"/>
  <c r="I1533" i="8"/>
  <c r="L1532" i="8"/>
  <c r="J1532" i="8"/>
  <c r="I1532" i="8"/>
  <c r="L1531" i="8"/>
  <c r="J1531" i="8"/>
  <c r="I1531" i="8"/>
  <c r="L1530" i="8"/>
  <c r="J1530" i="8"/>
  <c r="I1530" i="8"/>
  <c r="L1529" i="8"/>
  <c r="J1529" i="8"/>
  <c r="I1529" i="8"/>
  <c r="L1528" i="8"/>
  <c r="J1528" i="8"/>
  <c r="I1528" i="8"/>
  <c r="L1527" i="8"/>
  <c r="J1527" i="8"/>
  <c r="I1527" i="8"/>
  <c r="L1526" i="8"/>
  <c r="J1526" i="8"/>
  <c r="I1526" i="8"/>
  <c r="L1525" i="8"/>
  <c r="J1525" i="8"/>
  <c r="I1525" i="8"/>
  <c r="L1524" i="8"/>
  <c r="J1524" i="8"/>
  <c r="I1524" i="8"/>
  <c r="L1523" i="8"/>
  <c r="J1523" i="8"/>
  <c r="I1523" i="8"/>
  <c r="L1522" i="8"/>
  <c r="J1522" i="8"/>
  <c r="I1522" i="8"/>
  <c r="L1521" i="8"/>
  <c r="J1521" i="8"/>
  <c r="I1521" i="8"/>
  <c r="L1520" i="8"/>
  <c r="J1520" i="8"/>
  <c r="I1520" i="8"/>
  <c r="L1519" i="8"/>
  <c r="J1519" i="8"/>
  <c r="I1519" i="8"/>
  <c r="L1518" i="8"/>
  <c r="J1518" i="8"/>
  <c r="I1518" i="8"/>
  <c r="L1517" i="8"/>
  <c r="J1517" i="8"/>
  <c r="I1517" i="8"/>
  <c r="L1516" i="8"/>
  <c r="J1516" i="8"/>
  <c r="I1516" i="8"/>
  <c r="L1515" i="8"/>
  <c r="J1515" i="8"/>
  <c r="I1515" i="8"/>
  <c r="L1514" i="8"/>
  <c r="J1514" i="8"/>
  <c r="I1514" i="8"/>
  <c r="L1513" i="8"/>
  <c r="J1513" i="8"/>
  <c r="I1513" i="8"/>
  <c r="L1512" i="8"/>
  <c r="J1512" i="8"/>
  <c r="I1512" i="8"/>
  <c r="L1511" i="8"/>
  <c r="J1511" i="8"/>
  <c r="I1511" i="8"/>
  <c r="L1510" i="8"/>
  <c r="J1510" i="8"/>
  <c r="I1510" i="8"/>
  <c r="L1509" i="8"/>
  <c r="J1509" i="8"/>
  <c r="I1509" i="8"/>
  <c r="L1508" i="8"/>
  <c r="J1508" i="8"/>
  <c r="I1508" i="8"/>
  <c r="L1507" i="8"/>
  <c r="J1507" i="8"/>
  <c r="I1507" i="8"/>
  <c r="L1506" i="8"/>
  <c r="J1506" i="8"/>
  <c r="I1506" i="8"/>
  <c r="L1505" i="8"/>
  <c r="J1505" i="8"/>
  <c r="I1505" i="8"/>
  <c r="L1504" i="8"/>
  <c r="J1504" i="8"/>
  <c r="I1504" i="8"/>
  <c r="L1503" i="8"/>
  <c r="J1503" i="8"/>
  <c r="I1503" i="8"/>
  <c r="L1502" i="8"/>
  <c r="J1502" i="8"/>
  <c r="I1502" i="8"/>
  <c r="L1501" i="8"/>
  <c r="J1501" i="8"/>
  <c r="I1501" i="8"/>
  <c r="L1500" i="8"/>
  <c r="J1500" i="8"/>
  <c r="I1500" i="8"/>
  <c r="L1499" i="8"/>
  <c r="J1499" i="8"/>
  <c r="I1499" i="8"/>
  <c r="L1498" i="8"/>
  <c r="J1498" i="8"/>
  <c r="I1498" i="8"/>
  <c r="L1497" i="8"/>
  <c r="J1497" i="8"/>
  <c r="I1497" i="8"/>
  <c r="L1496" i="8"/>
  <c r="J1496" i="8"/>
  <c r="I1496" i="8"/>
  <c r="L1495" i="8"/>
  <c r="J1495" i="8"/>
  <c r="I1495" i="8"/>
  <c r="L1494" i="8"/>
  <c r="J1494" i="8"/>
  <c r="I1494" i="8"/>
  <c r="L1493" i="8"/>
  <c r="J1493" i="8"/>
  <c r="I1493" i="8"/>
  <c r="L1492" i="8"/>
  <c r="J1492" i="8"/>
  <c r="I1492" i="8"/>
  <c r="L1491" i="8"/>
  <c r="J1491" i="8"/>
  <c r="I1491" i="8"/>
  <c r="L1490" i="8"/>
  <c r="J1490" i="8"/>
  <c r="I1490" i="8"/>
  <c r="L1489" i="8"/>
  <c r="J1489" i="8"/>
  <c r="I1489" i="8"/>
  <c r="L1488" i="8"/>
  <c r="J1488" i="8"/>
  <c r="I1488" i="8"/>
  <c r="L1487" i="8"/>
  <c r="J1487" i="8"/>
  <c r="I1487" i="8"/>
  <c r="L1486" i="8"/>
  <c r="J1486" i="8"/>
  <c r="I1486" i="8"/>
  <c r="L1485" i="8"/>
  <c r="J1485" i="8"/>
  <c r="I1485" i="8"/>
  <c r="L1484" i="8"/>
  <c r="J1484" i="8"/>
  <c r="I1484" i="8"/>
  <c r="L1483" i="8"/>
  <c r="J1483" i="8"/>
  <c r="I1483" i="8"/>
  <c r="L1482" i="8"/>
  <c r="J1482" i="8"/>
  <c r="I1482" i="8"/>
  <c r="L1481" i="8"/>
  <c r="J1481" i="8"/>
  <c r="I1481" i="8"/>
  <c r="L1480" i="8"/>
  <c r="J1480" i="8"/>
  <c r="I1480" i="8"/>
  <c r="L1479" i="8"/>
  <c r="J1479" i="8"/>
  <c r="I1479" i="8"/>
  <c r="L1478" i="8"/>
  <c r="J1478" i="8"/>
  <c r="I1478" i="8"/>
  <c r="L1477" i="8"/>
  <c r="J1477" i="8"/>
  <c r="I1477" i="8"/>
  <c r="L1476" i="8"/>
  <c r="J1476" i="8"/>
  <c r="I1476" i="8"/>
  <c r="L1475" i="8"/>
  <c r="J1475" i="8"/>
  <c r="I1475" i="8"/>
  <c r="L1474" i="8"/>
  <c r="J1474" i="8"/>
  <c r="I1474" i="8"/>
  <c r="L1473" i="8"/>
  <c r="J1473" i="8"/>
  <c r="I1473" i="8"/>
  <c r="L1472" i="8"/>
  <c r="J1472" i="8"/>
  <c r="I1472" i="8"/>
  <c r="L1471" i="8"/>
  <c r="J1471" i="8"/>
  <c r="I1471" i="8"/>
  <c r="L1470" i="8"/>
  <c r="J1470" i="8"/>
  <c r="I1470" i="8"/>
  <c r="L1469" i="8"/>
  <c r="J1469" i="8"/>
  <c r="I1469" i="8"/>
  <c r="L1468" i="8"/>
  <c r="J1468" i="8"/>
  <c r="I1468" i="8"/>
  <c r="L1467" i="8"/>
  <c r="J1467" i="8"/>
  <c r="I1467" i="8"/>
  <c r="L1466" i="8"/>
  <c r="J1466" i="8"/>
  <c r="I1466" i="8"/>
  <c r="L1465" i="8"/>
  <c r="J1465" i="8"/>
  <c r="I1465" i="8"/>
  <c r="L1464" i="8"/>
  <c r="J1464" i="8"/>
  <c r="I1464" i="8"/>
  <c r="L1463" i="8"/>
  <c r="J1463" i="8"/>
  <c r="I1463" i="8"/>
  <c r="L1462" i="8"/>
  <c r="J1462" i="8"/>
  <c r="I1462" i="8"/>
  <c r="L1461" i="8"/>
  <c r="J1461" i="8"/>
  <c r="I1461" i="8"/>
  <c r="L1460" i="8"/>
  <c r="J1460" i="8"/>
  <c r="I1460" i="8"/>
  <c r="L1459" i="8"/>
  <c r="J1459" i="8"/>
  <c r="I1459" i="8"/>
  <c r="L1458" i="8"/>
  <c r="J1458" i="8"/>
  <c r="I1458" i="8"/>
  <c r="L1457" i="8"/>
  <c r="J1457" i="8"/>
  <c r="I1457" i="8"/>
  <c r="L1456" i="8"/>
  <c r="J1456" i="8"/>
  <c r="I1456" i="8"/>
  <c r="L1455" i="8"/>
  <c r="J1455" i="8"/>
  <c r="I1455" i="8"/>
  <c r="L1454" i="8"/>
  <c r="J1454" i="8"/>
  <c r="I1454" i="8"/>
  <c r="L1453" i="8"/>
  <c r="J1453" i="8"/>
  <c r="I1453" i="8"/>
  <c r="L1452" i="8"/>
  <c r="J1452" i="8"/>
  <c r="I1452" i="8"/>
  <c r="L1451" i="8"/>
  <c r="J1451" i="8"/>
  <c r="I1451" i="8"/>
  <c r="L1450" i="8"/>
  <c r="J1450" i="8"/>
  <c r="I1450" i="8"/>
  <c r="L1449" i="8"/>
  <c r="J1449" i="8"/>
  <c r="I1449" i="8"/>
  <c r="L1448" i="8"/>
  <c r="J1448" i="8"/>
  <c r="I1448" i="8"/>
  <c r="L1447" i="8"/>
  <c r="J1447" i="8"/>
  <c r="I1447" i="8"/>
  <c r="L1446" i="8"/>
  <c r="J1446" i="8"/>
  <c r="I1446" i="8"/>
  <c r="L1445" i="8"/>
  <c r="J1445" i="8"/>
  <c r="I1445" i="8"/>
  <c r="L1444" i="8"/>
  <c r="J1444" i="8"/>
  <c r="I1444" i="8"/>
  <c r="L1443" i="8"/>
  <c r="J1443" i="8"/>
  <c r="I1443" i="8"/>
  <c r="L1442" i="8"/>
  <c r="J1442" i="8"/>
  <c r="I1442" i="8"/>
  <c r="L1441" i="8"/>
  <c r="J1441" i="8"/>
  <c r="I1441" i="8"/>
  <c r="L1440" i="8"/>
  <c r="J1440" i="8"/>
  <c r="I1440" i="8"/>
  <c r="L1439" i="8"/>
  <c r="J1439" i="8"/>
  <c r="I1439" i="8"/>
  <c r="L1438" i="8"/>
  <c r="J1438" i="8"/>
  <c r="I1438" i="8"/>
  <c r="L1437" i="8"/>
  <c r="J1437" i="8"/>
  <c r="I1437" i="8"/>
  <c r="L1436" i="8"/>
  <c r="J1436" i="8"/>
  <c r="I1436" i="8"/>
  <c r="L1435" i="8"/>
  <c r="J1435" i="8"/>
  <c r="I1435" i="8"/>
  <c r="L1434" i="8"/>
  <c r="J1434" i="8"/>
  <c r="I1434" i="8"/>
  <c r="L1433" i="8"/>
  <c r="J1433" i="8"/>
  <c r="I1433" i="8"/>
  <c r="L1432" i="8"/>
  <c r="J1432" i="8"/>
  <c r="I1432" i="8"/>
  <c r="L1431" i="8"/>
  <c r="J1431" i="8"/>
  <c r="I1431" i="8"/>
  <c r="L1430" i="8"/>
  <c r="J1430" i="8"/>
  <c r="I1430" i="8"/>
  <c r="L1429" i="8"/>
  <c r="J1429" i="8"/>
  <c r="I1429" i="8"/>
  <c r="L1428" i="8"/>
  <c r="J1428" i="8"/>
  <c r="I1428" i="8"/>
  <c r="L1427" i="8"/>
  <c r="J1427" i="8"/>
  <c r="I1427" i="8"/>
  <c r="L1426" i="8"/>
  <c r="J1426" i="8"/>
  <c r="I1426" i="8"/>
  <c r="L1425" i="8"/>
  <c r="J1425" i="8"/>
  <c r="I1425" i="8"/>
  <c r="L1424" i="8"/>
  <c r="J1424" i="8"/>
  <c r="I1424" i="8"/>
  <c r="L1423" i="8"/>
  <c r="J1423" i="8"/>
  <c r="I1423" i="8"/>
  <c r="L1422" i="8"/>
  <c r="J1422" i="8"/>
  <c r="I1422" i="8"/>
  <c r="L1421" i="8"/>
  <c r="J1421" i="8"/>
  <c r="I1421" i="8"/>
  <c r="L1420" i="8"/>
  <c r="J1420" i="8"/>
  <c r="I1420" i="8"/>
  <c r="L1419" i="8"/>
  <c r="J1419" i="8"/>
  <c r="I1419" i="8"/>
  <c r="L1418" i="8"/>
  <c r="J1418" i="8"/>
  <c r="I1418" i="8"/>
  <c r="L1417" i="8"/>
  <c r="J1417" i="8"/>
  <c r="I1417" i="8"/>
  <c r="L1416" i="8"/>
  <c r="J1416" i="8"/>
  <c r="I1416" i="8"/>
  <c r="L1415" i="8"/>
  <c r="J1415" i="8"/>
  <c r="I1415" i="8"/>
  <c r="L1414" i="8"/>
  <c r="J1414" i="8"/>
  <c r="I1414" i="8"/>
  <c r="L1413" i="8"/>
  <c r="J1413" i="8"/>
  <c r="I1413" i="8"/>
  <c r="L1412" i="8"/>
  <c r="J1412" i="8"/>
  <c r="I1412" i="8"/>
  <c r="L1411" i="8"/>
  <c r="J1411" i="8"/>
  <c r="I1411" i="8"/>
  <c r="L1410" i="8"/>
  <c r="J1410" i="8"/>
  <c r="I1410" i="8"/>
  <c r="L1409" i="8"/>
  <c r="J1409" i="8"/>
  <c r="I1409" i="8"/>
  <c r="L1408" i="8"/>
  <c r="J1408" i="8"/>
  <c r="I1408" i="8"/>
  <c r="L1407" i="8"/>
  <c r="J1407" i="8"/>
  <c r="I1407" i="8"/>
  <c r="L1406" i="8"/>
  <c r="J1406" i="8"/>
  <c r="I1406" i="8"/>
  <c r="L1405" i="8"/>
  <c r="J1405" i="8"/>
  <c r="I1405" i="8"/>
  <c r="L1404" i="8"/>
  <c r="J1404" i="8"/>
  <c r="I1404" i="8"/>
  <c r="L1403" i="8"/>
  <c r="J1403" i="8"/>
  <c r="I1403" i="8"/>
  <c r="L1402" i="8"/>
  <c r="J1402" i="8"/>
  <c r="I1402" i="8"/>
  <c r="L1401" i="8"/>
  <c r="J1401" i="8"/>
  <c r="I1401" i="8"/>
  <c r="L1400" i="8"/>
  <c r="J1400" i="8"/>
  <c r="I1400" i="8"/>
  <c r="L1399" i="8"/>
  <c r="J1399" i="8"/>
  <c r="I1399" i="8"/>
  <c r="L1398" i="8"/>
  <c r="J1398" i="8"/>
  <c r="I1398" i="8"/>
  <c r="L1397" i="8"/>
  <c r="J1397" i="8"/>
  <c r="I1397" i="8"/>
  <c r="L1396" i="8"/>
  <c r="J1396" i="8"/>
  <c r="I1396" i="8"/>
  <c r="L1395" i="8"/>
  <c r="J1395" i="8"/>
  <c r="I1395" i="8"/>
  <c r="L1394" i="8"/>
  <c r="J1394" i="8"/>
  <c r="I1394" i="8"/>
  <c r="L1393" i="8"/>
  <c r="J1393" i="8"/>
  <c r="I1393" i="8"/>
  <c r="L1392" i="8"/>
  <c r="J1392" i="8"/>
  <c r="I1392" i="8"/>
  <c r="L1391" i="8"/>
  <c r="J1391" i="8"/>
  <c r="I1391" i="8"/>
  <c r="L1390" i="8"/>
  <c r="J1390" i="8"/>
  <c r="I1390" i="8"/>
  <c r="L1389" i="8"/>
  <c r="J1389" i="8"/>
  <c r="I1389" i="8"/>
  <c r="L1388" i="8"/>
  <c r="J1388" i="8"/>
  <c r="I1388" i="8"/>
  <c r="L1387" i="8"/>
  <c r="J1387" i="8"/>
  <c r="I1387" i="8"/>
  <c r="L1386" i="8"/>
  <c r="J1386" i="8"/>
  <c r="I1386" i="8"/>
  <c r="L1385" i="8"/>
  <c r="J1385" i="8"/>
  <c r="I1385" i="8"/>
  <c r="L1384" i="8"/>
  <c r="J1384" i="8"/>
  <c r="I1384" i="8"/>
  <c r="L1383" i="8"/>
  <c r="J1383" i="8"/>
  <c r="I1383" i="8"/>
  <c r="L1382" i="8"/>
  <c r="J1382" i="8"/>
  <c r="I1382" i="8"/>
  <c r="L1381" i="8"/>
  <c r="J1381" i="8"/>
  <c r="I1381" i="8"/>
  <c r="L1380" i="8"/>
  <c r="J1380" i="8"/>
  <c r="I1380" i="8"/>
  <c r="L1379" i="8"/>
  <c r="J1379" i="8"/>
  <c r="I1379" i="8"/>
  <c r="L1378" i="8"/>
  <c r="J1378" i="8"/>
  <c r="I1378" i="8"/>
  <c r="L1377" i="8"/>
  <c r="J1377" i="8"/>
  <c r="I1377" i="8"/>
  <c r="L1376" i="8"/>
  <c r="J1376" i="8"/>
  <c r="I1376" i="8"/>
  <c r="L1375" i="8"/>
  <c r="J1375" i="8"/>
  <c r="I1375" i="8"/>
  <c r="L1374" i="8"/>
  <c r="J1374" i="8"/>
  <c r="I1374" i="8"/>
  <c r="L1373" i="8"/>
  <c r="J1373" i="8"/>
  <c r="I1373" i="8"/>
  <c r="L1372" i="8"/>
  <c r="J1372" i="8"/>
  <c r="I1372" i="8"/>
  <c r="L1371" i="8"/>
  <c r="J1371" i="8"/>
  <c r="I1371" i="8"/>
  <c r="L1370" i="8"/>
  <c r="J1370" i="8"/>
  <c r="I1370" i="8"/>
  <c r="L1369" i="8"/>
  <c r="J1369" i="8"/>
  <c r="I1369" i="8"/>
  <c r="L1368" i="8"/>
  <c r="J1368" i="8"/>
  <c r="I1368" i="8"/>
  <c r="L1367" i="8"/>
  <c r="J1367" i="8"/>
  <c r="I1367" i="8"/>
  <c r="L1366" i="8"/>
  <c r="J1366" i="8"/>
  <c r="I1366" i="8"/>
  <c r="L1365" i="8"/>
  <c r="J1365" i="8"/>
  <c r="I1365" i="8"/>
  <c r="L1364" i="8"/>
  <c r="J1364" i="8"/>
  <c r="I1364" i="8"/>
  <c r="L1363" i="8"/>
  <c r="J1363" i="8"/>
  <c r="I1363" i="8"/>
  <c r="L1362" i="8"/>
  <c r="J1362" i="8"/>
  <c r="I1362" i="8"/>
  <c r="L1361" i="8"/>
  <c r="J1361" i="8"/>
  <c r="I1361" i="8"/>
  <c r="L1360" i="8"/>
  <c r="J1360" i="8"/>
  <c r="I1360" i="8"/>
  <c r="L1359" i="8"/>
  <c r="J1359" i="8"/>
  <c r="I1359" i="8"/>
  <c r="L1358" i="8"/>
  <c r="J1358" i="8"/>
  <c r="I1358" i="8"/>
  <c r="L1357" i="8"/>
  <c r="J1357" i="8"/>
  <c r="I1357" i="8"/>
  <c r="L1356" i="8"/>
  <c r="J1356" i="8"/>
  <c r="I1356" i="8"/>
  <c r="L1355" i="8"/>
  <c r="J1355" i="8"/>
  <c r="I1355" i="8"/>
  <c r="L1354" i="8"/>
  <c r="J1354" i="8"/>
  <c r="I1354" i="8"/>
  <c r="L1353" i="8"/>
  <c r="J1353" i="8"/>
  <c r="I1353" i="8"/>
  <c r="L1352" i="8"/>
  <c r="J1352" i="8"/>
  <c r="I1352" i="8"/>
  <c r="L1351" i="8"/>
  <c r="J1351" i="8"/>
  <c r="I1351" i="8"/>
  <c r="L1350" i="8"/>
  <c r="J1350" i="8"/>
  <c r="I1350" i="8"/>
  <c r="L1349" i="8"/>
  <c r="J1349" i="8"/>
  <c r="I1349" i="8"/>
  <c r="L1348" i="8"/>
  <c r="J1348" i="8"/>
  <c r="I1348" i="8"/>
  <c r="L1347" i="8"/>
  <c r="J1347" i="8"/>
  <c r="I1347" i="8"/>
  <c r="L1346" i="8"/>
  <c r="J1346" i="8"/>
  <c r="I1346" i="8"/>
  <c r="L1345" i="8"/>
  <c r="J1345" i="8"/>
  <c r="I1345" i="8"/>
  <c r="L1344" i="8"/>
  <c r="J1344" i="8"/>
  <c r="I1344" i="8"/>
  <c r="L1343" i="8"/>
  <c r="J1343" i="8"/>
  <c r="I1343" i="8"/>
  <c r="L1342" i="8"/>
  <c r="J1342" i="8"/>
  <c r="I1342" i="8"/>
  <c r="L1341" i="8"/>
  <c r="J1341" i="8"/>
  <c r="I1341" i="8"/>
  <c r="L1340" i="8"/>
  <c r="J1340" i="8"/>
  <c r="I1340" i="8"/>
  <c r="L1339" i="8"/>
  <c r="J1339" i="8"/>
  <c r="I1339" i="8"/>
  <c r="L1338" i="8"/>
  <c r="J1338" i="8"/>
  <c r="I1338" i="8"/>
  <c r="L1337" i="8"/>
  <c r="J1337" i="8"/>
  <c r="I1337" i="8"/>
  <c r="L1336" i="8"/>
  <c r="J1336" i="8"/>
  <c r="I1336" i="8"/>
  <c r="L1335" i="8"/>
  <c r="J1335" i="8"/>
  <c r="I1335" i="8"/>
  <c r="L1334" i="8"/>
  <c r="J1334" i="8"/>
  <c r="I1334" i="8"/>
  <c r="L1333" i="8"/>
  <c r="J1333" i="8"/>
  <c r="I1333" i="8"/>
  <c r="L1332" i="8"/>
  <c r="J1332" i="8"/>
  <c r="I1332" i="8"/>
  <c r="L1331" i="8"/>
  <c r="J1331" i="8"/>
  <c r="I1331" i="8"/>
  <c r="L1330" i="8"/>
  <c r="J1330" i="8"/>
  <c r="I1330" i="8"/>
  <c r="L1329" i="8"/>
  <c r="J1329" i="8"/>
  <c r="I1329" i="8"/>
  <c r="L1328" i="8"/>
  <c r="J1328" i="8"/>
  <c r="I1328" i="8"/>
  <c r="L1327" i="8"/>
  <c r="J1327" i="8"/>
  <c r="I1327" i="8"/>
  <c r="L1326" i="8"/>
  <c r="J1326" i="8"/>
  <c r="I1326" i="8"/>
  <c r="L1325" i="8"/>
  <c r="J1325" i="8"/>
  <c r="I1325" i="8"/>
  <c r="L1324" i="8"/>
  <c r="J1324" i="8"/>
  <c r="I1324" i="8"/>
  <c r="L1323" i="8"/>
  <c r="J1323" i="8"/>
  <c r="I1323" i="8"/>
  <c r="L1322" i="8"/>
  <c r="J1322" i="8"/>
  <c r="I1322" i="8"/>
  <c r="L1321" i="8"/>
  <c r="J1321" i="8"/>
  <c r="I1321" i="8"/>
  <c r="L1320" i="8"/>
  <c r="J1320" i="8"/>
  <c r="I1320" i="8"/>
  <c r="L1319" i="8"/>
  <c r="J1319" i="8"/>
  <c r="I1319" i="8"/>
  <c r="L1318" i="8"/>
  <c r="J1318" i="8"/>
  <c r="I1318" i="8"/>
  <c r="L1317" i="8"/>
  <c r="J1317" i="8"/>
  <c r="I1317" i="8"/>
  <c r="L1316" i="8"/>
  <c r="J1316" i="8"/>
  <c r="I1316" i="8"/>
  <c r="L1315" i="8"/>
  <c r="J1315" i="8"/>
  <c r="I1315" i="8"/>
  <c r="L1314" i="8"/>
  <c r="J1314" i="8"/>
  <c r="I1314" i="8"/>
  <c r="L1313" i="8"/>
  <c r="J1313" i="8"/>
  <c r="I1313" i="8"/>
  <c r="L1312" i="8"/>
  <c r="J1312" i="8"/>
  <c r="I1312" i="8"/>
  <c r="L1311" i="8"/>
  <c r="J1311" i="8"/>
  <c r="I1311" i="8"/>
  <c r="L1310" i="8"/>
  <c r="J1310" i="8"/>
  <c r="I1310" i="8"/>
  <c r="L1309" i="8"/>
  <c r="J1309" i="8"/>
  <c r="I1309" i="8"/>
  <c r="L1308" i="8"/>
  <c r="J1308" i="8"/>
  <c r="I1308" i="8"/>
  <c r="L1307" i="8"/>
  <c r="J1307" i="8"/>
  <c r="I1307" i="8"/>
  <c r="L1306" i="8"/>
  <c r="J1306" i="8"/>
  <c r="I1306" i="8"/>
  <c r="L1305" i="8"/>
  <c r="J1305" i="8"/>
  <c r="I1305" i="8"/>
  <c r="L1304" i="8"/>
  <c r="J1304" i="8"/>
  <c r="I1304" i="8"/>
  <c r="L1303" i="8"/>
  <c r="J1303" i="8"/>
  <c r="I1303" i="8"/>
  <c r="L1302" i="8"/>
  <c r="J1302" i="8"/>
  <c r="I1302" i="8"/>
  <c r="L1301" i="8"/>
  <c r="J1301" i="8"/>
  <c r="I1301" i="8"/>
  <c r="L1300" i="8"/>
  <c r="J1300" i="8"/>
  <c r="I1300" i="8"/>
  <c r="L1299" i="8"/>
  <c r="J1299" i="8"/>
  <c r="I1299" i="8"/>
  <c r="L1298" i="8"/>
  <c r="J1298" i="8"/>
  <c r="I1298" i="8"/>
  <c r="L1297" i="8"/>
  <c r="J1297" i="8"/>
  <c r="I1297" i="8"/>
  <c r="L1296" i="8"/>
  <c r="J1296" i="8"/>
  <c r="I1296" i="8"/>
  <c r="L1295" i="8"/>
  <c r="J1295" i="8"/>
  <c r="I1295" i="8"/>
  <c r="L1294" i="8"/>
  <c r="J1294" i="8"/>
  <c r="I1294" i="8"/>
  <c r="L1293" i="8"/>
  <c r="J1293" i="8"/>
  <c r="I1293" i="8"/>
  <c r="L1292" i="8"/>
  <c r="J1292" i="8"/>
  <c r="I1292" i="8"/>
  <c r="L1291" i="8"/>
  <c r="J1291" i="8"/>
  <c r="I1291" i="8"/>
  <c r="L1290" i="8"/>
  <c r="J1290" i="8"/>
  <c r="I1290" i="8"/>
  <c r="L1289" i="8"/>
  <c r="J1289" i="8"/>
  <c r="I1289" i="8"/>
  <c r="L1288" i="8"/>
  <c r="J1288" i="8"/>
  <c r="I1288" i="8"/>
  <c r="L1287" i="8"/>
  <c r="J1287" i="8"/>
  <c r="I1287" i="8"/>
  <c r="L1286" i="8"/>
  <c r="J1286" i="8"/>
  <c r="I1286" i="8"/>
  <c r="L1285" i="8"/>
  <c r="J1285" i="8"/>
  <c r="I1285" i="8"/>
  <c r="L1284" i="8"/>
  <c r="J1284" i="8"/>
  <c r="I1284" i="8"/>
  <c r="L1283" i="8"/>
  <c r="J1283" i="8"/>
  <c r="I1283" i="8"/>
  <c r="L1282" i="8"/>
  <c r="J1282" i="8"/>
  <c r="I1282" i="8"/>
  <c r="L1281" i="8"/>
  <c r="J1281" i="8"/>
  <c r="I1281" i="8"/>
  <c r="L1280" i="8"/>
  <c r="J1280" i="8"/>
  <c r="I1280" i="8"/>
  <c r="L1279" i="8"/>
  <c r="J1279" i="8"/>
  <c r="I1279" i="8"/>
  <c r="L1278" i="8"/>
  <c r="J1278" i="8"/>
  <c r="I1278" i="8"/>
  <c r="L1277" i="8"/>
  <c r="J1277" i="8"/>
  <c r="I1277" i="8"/>
  <c r="L1276" i="8"/>
  <c r="J1276" i="8"/>
  <c r="I1276" i="8"/>
  <c r="L1275" i="8"/>
  <c r="J1275" i="8"/>
  <c r="I1275" i="8"/>
  <c r="L1274" i="8"/>
  <c r="J1274" i="8"/>
  <c r="I1274" i="8"/>
  <c r="L1273" i="8"/>
  <c r="J1273" i="8"/>
  <c r="I1273" i="8"/>
  <c r="L1272" i="8"/>
  <c r="J1272" i="8"/>
  <c r="I1272" i="8"/>
  <c r="L1271" i="8"/>
  <c r="J1271" i="8"/>
  <c r="I1271" i="8"/>
  <c r="L1270" i="8"/>
  <c r="J1270" i="8"/>
  <c r="I1270" i="8"/>
  <c r="L1269" i="8"/>
  <c r="J1269" i="8"/>
  <c r="I1269" i="8"/>
  <c r="L1268" i="8"/>
  <c r="J1268" i="8"/>
  <c r="I1268" i="8"/>
  <c r="L1267" i="8"/>
  <c r="J1267" i="8"/>
  <c r="I1267" i="8"/>
  <c r="L1266" i="8"/>
  <c r="J1266" i="8"/>
  <c r="I1266" i="8"/>
  <c r="L1265" i="8"/>
  <c r="J1265" i="8"/>
  <c r="I1265" i="8"/>
  <c r="L1264" i="8"/>
  <c r="J1264" i="8"/>
  <c r="I1264" i="8"/>
  <c r="L1263" i="8"/>
  <c r="J1263" i="8"/>
  <c r="I1263" i="8"/>
  <c r="L1262" i="8"/>
  <c r="J1262" i="8"/>
  <c r="I1262" i="8"/>
  <c r="L1261" i="8"/>
  <c r="J1261" i="8"/>
  <c r="I1261" i="8"/>
  <c r="L1260" i="8"/>
  <c r="J1260" i="8"/>
  <c r="I1260" i="8"/>
  <c r="L1259" i="8"/>
  <c r="J1259" i="8"/>
  <c r="I1259" i="8"/>
  <c r="L1258" i="8"/>
  <c r="J1258" i="8"/>
  <c r="I1258" i="8"/>
  <c r="L1257" i="8"/>
  <c r="J1257" i="8"/>
  <c r="I1257" i="8"/>
  <c r="L1256" i="8"/>
  <c r="J1256" i="8"/>
  <c r="I1256" i="8"/>
  <c r="L1255" i="8"/>
  <c r="J1255" i="8"/>
  <c r="I1255" i="8"/>
  <c r="L1254" i="8"/>
  <c r="J1254" i="8"/>
  <c r="I1254" i="8"/>
  <c r="L1253" i="8"/>
  <c r="J1253" i="8"/>
  <c r="I1253" i="8"/>
  <c r="L1252" i="8"/>
  <c r="J1252" i="8"/>
  <c r="I1252" i="8"/>
  <c r="L1251" i="8"/>
  <c r="J1251" i="8"/>
  <c r="I1251" i="8"/>
  <c r="L1250" i="8"/>
  <c r="J1250" i="8"/>
  <c r="I1250" i="8"/>
  <c r="L1249" i="8"/>
  <c r="J1249" i="8"/>
  <c r="I1249" i="8"/>
  <c r="L1248" i="8"/>
  <c r="J1248" i="8"/>
  <c r="I1248" i="8"/>
  <c r="L1247" i="8"/>
  <c r="J1247" i="8"/>
  <c r="I1247" i="8"/>
  <c r="L1246" i="8"/>
  <c r="J1246" i="8"/>
  <c r="I1246" i="8"/>
  <c r="L1245" i="8"/>
  <c r="J1245" i="8"/>
  <c r="I1245" i="8"/>
  <c r="L1244" i="8"/>
  <c r="J1244" i="8"/>
  <c r="I1244" i="8"/>
  <c r="L1243" i="8"/>
  <c r="J1243" i="8"/>
  <c r="I1243" i="8"/>
  <c r="L1242" i="8"/>
  <c r="J1242" i="8"/>
  <c r="I1242" i="8"/>
  <c r="L1241" i="8"/>
  <c r="J1241" i="8"/>
  <c r="I1241" i="8"/>
  <c r="L1240" i="8"/>
  <c r="J1240" i="8"/>
  <c r="I1240" i="8"/>
  <c r="L1239" i="8"/>
  <c r="J1239" i="8"/>
  <c r="I1239" i="8"/>
  <c r="L1238" i="8"/>
  <c r="J1238" i="8"/>
  <c r="I1238" i="8"/>
  <c r="L1237" i="8"/>
  <c r="J1237" i="8"/>
  <c r="I1237" i="8"/>
  <c r="L1236" i="8"/>
  <c r="J1236" i="8"/>
  <c r="I1236" i="8"/>
  <c r="L1235" i="8"/>
  <c r="J1235" i="8"/>
  <c r="I1235" i="8"/>
  <c r="L1234" i="8"/>
  <c r="J1234" i="8"/>
  <c r="I1234" i="8"/>
  <c r="L1233" i="8"/>
  <c r="J1233" i="8"/>
  <c r="I1233" i="8"/>
  <c r="L1232" i="8"/>
  <c r="J1232" i="8"/>
  <c r="I1232" i="8"/>
  <c r="L1231" i="8"/>
  <c r="J1231" i="8"/>
  <c r="I1231" i="8"/>
  <c r="L1230" i="8"/>
  <c r="J1230" i="8"/>
  <c r="I1230" i="8"/>
  <c r="L1229" i="8"/>
  <c r="J1229" i="8"/>
  <c r="I1229" i="8"/>
  <c r="L1228" i="8"/>
  <c r="J1228" i="8"/>
  <c r="I1228" i="8"/>
  <c r="L1227" i="8"/>
  <c r="J1227" i="8"/>
  <c r="I1227" i="8"/>
  <c r="L1226" i="8"/>
  <c r="J1226" i="8"/>
  <c r="I1226" i="8"/>
  <c r="L1225" i="8"/>
  <c r="J1225" i="8"/>
  <c r="I1225" i="8"/>
  <c r="L1224" i="8"/>
  <c r="J1224" i="8"/>
  <c r="I1224" i="8"/>
  <c r="L1223" i="8"/>
  <c r="J1223" i="8"/>
  <c r="I1223" i="8"/>
  <c r="L1222" i="8"/>
  <c r="J1222" i="8"/>
  <c r="I1222" i="8"/>
  <c r="L1221" i="8"/>
  <c r="J1221" i="8"/>
  <c r="I1221" i="8"/>
  <c r="L1220" i="8"/>
  <c r="J1220" i="8"/>
  <c r="I1220" i="8"/>
  <c r="L1219" i="8"/>
  <c r="J1219" i="8"/>
  <c r="I1219" i="8"/>
  <c r="L1218" i="8"/>
  <c r="J1218" i="8"/>
  <c r="I1218" i="8"/>
  <c r="L1217" i="8"/>
  <c r="J1217" i="8"/>
  <c r="I1217" i="8"/>
  <c r="L1216" i="8"/>
  <c r="J1216" i="8"/>
  <c r="I1216" i="8"/>
  <c r="L1215" i="8"/>
  <c r="J1215" i="8"/>
  <c r="I1215" i="8"/>
  <c r="L1214" i="8"/>
  <c r="J1214" i="8"/>
  <c r="I1214" i="8"/>
  <c r="L1213" i="8"/>
  <c r="J1213" i="8"/>
  <c r="I1213" i="8"/>
  <c r="L1212" i="8"/>
  <c r="J1212" i="8"/>
  <c r="I1212" i="8"/>
  <c r="L1211" i="8"/>
  <c r="J1211" i="8"/>
  <c r="I1211" i="8"/>
  <c r="L1210" i="8"/>
  <c r="J1210" i="8"/>
  <c r="I1210" i="8"/>
  <c r="L1209" i="8"/>
  <c r="J1209" i="8"/>
  <c r="I1209" i="8"/>
  <c r="L1208" i="8"/>
  <c r="J1208" i="8"/>
  <c r="I1208" i="8"/>
  <c r="L1207" i="8"/>
  <c r="J1207" i="8"/>
  <c r="I1207" i="8"/>
  <c r="L1206" i="8"/>
  <c r="J1206" i="8"/>
  <c r="I1206" i="8"/>
  <c r="L1205" i="8"/>
  <c r="J1205" i="8"/>
  <c r="I1205" i="8"/>
  <c r="L1204" i="8"/>
  <c r="J1204" i="8"/>
  <c r="I1204" i="8"/>
  <c r="L1203" i="8"/>
  <c r="J1203" i="8"/>
  <c r="I1203" i="8"/>
  <c r="L1202" i="8"/>
  <c r="J1202" i="8"/>
  <c r="I1202" i="8"/>
  <c r="L1201" i="8"/>
  <c r="J1201" i="8"/>
  <c r="I1201" i="8"/>
  <c r="L1200" i="8"/>
  <c r="J1200" i="8"/>
  <c r="I1200" i="8"/>
  <c r="L1199" i="8"/>
  <c r="J1199" i="8"/>
  <c r="I1199" i="8"/>
  <c r="L1198" i="8"/>
  <c r="J1198" i="8"/>
  <c r="I1198" i="8"/>
  <c r="L1197" i="8"/>
  <c r="J1197" i="8"/>
  <c r="I1197" i="8"/>
  <c r="L1196" i="8"/>
  <c r="J1196" i="8"/>
  <c r="I1196" i="8"/>
  <c r="L1195" i="8"/>
  <c r="J1195" i="8"/>
  <c r="I1195" i="8"/>
  <c r="L1194" i="8"/>
  <c r="J1194" i="8"/>
  <c r="I1194" i="8"/>
  <c r="L1193" i="8"/>
  <c r="J1193" i="8"/>
  <c r="I1193" i="8"/>
  <c r="L1192" i="8"/>
  <c r="J1192" i="8"/>
  <c r="I1192" i="8"/>
  <c r="L1191" i="8"/>
  <c r="J1191" i="8"/>
  <c r="I1191" i="8"/>
  <c r="L1190" i="8"/>
  <c r="J1190" i="8"/>
  <c r="I1190" i="8"/>
  <c r="L1189" i="8"/>
  <c r="J1189" i="8"/>
  <c r="I1189" i="8"/>
  <c r="L1188" i="8"/>
  <c r="J1188" i="8"/>
  <c r="I1188" i="8"/>
  <c r="L1187" i="8"/>
  <c r="J1187" i="8"/>
  <c r="I1187" i="8"/>
  <c r="L1186" i="8"/>
  <c r="J1186" i="8"/>
  <c r="I1186" i="8"/>
  <c r="L1185" i="8"/>
  <c r="J1185" i="8"/>
  <c r="I1185" i="8"/>
  <c r="L1184" i="8"/>
  <c r="J1184" i="8"/>
  <c r="I1184" i="8"/>
  <c r="L1183" i="8"/>
  <c r="J1183" i="8"/>
  <c r="I1183" i="8"/>
  <c r="L1182" i="8"/>
  <c r="J1182" i="8"/>
  <c r="I1182" i="8"/>
  <c r="L1181" i="8"/>
  <c r="J1181" i="8"/>
  <c r="I1181" i="8"/>
  <c r="L1180" i="8"/>
  <c r="J1180" i="8"/>
  <c r="I1180" i="8"/>
  <c r="L1179" i="8"/>
  <c r="J1179" i="8"/>
  <c r="I1179" i="8"/>
  <c r="L1178" i="8"/>
  <c r="J1178" i="8"/>
  <c r="I1178" i="8"/>
  <c r="L1177" i="8"/>
  <c r="J1177" i="8"/>
  <c r="I1177" i="8"/>
  <c r="L1176" i="8"/>
  <c r="J1176" i="8"/>
  <c r="I1176" i="8"/>
  <c r="L1175" i="8"/>
  <c r="J1175" i="8"/>
  <c r="I1175" i="8"/>
  <c r="L1174" i="8"/>
  <c r="J1174" i="8"/>
  <c r="I1174" i="8"/>
  <c r="L1173" i="8"/>
  <c r="J1173" i="8"/>
  <c r="I1173" i="8"/>
  <c r="L1172" i="8"/>
  <c r="J1172" i="8"/>
  <c r="I1172" i="8"/>
  <c r="L1171" i="8"/>
  <c r="J1171" i="8"/>
  <c r="I1171" i="8"/>
  <c r="L1170" i="8"/>
  <c r="J1170" i="8"/>
  <c r="I1170" i="8"/>
  <c r="L1169" i="8"/>
  <c r="J1169" i="8"/>
  <c r="I1169" i="8"/>
  <c r="L1168" i="8"/>
  <c r="J1168" i="8"/>
  <c r="I1168" i="8"/>
  <c r="L1167" i="8"/>
  <c r="J1167" i="8"/>
  <c r="I1167" i="8"/>
  <c r="L1166" i="8"/>
  <c r="J1166" i="8"/>
  <c r="I1166" i="8"/>
  <c r="L1165" i="8"/>
  <c r="J1165" i="8"/>
  <c r="I1165" i="8"/>
  <c r="L1164" i="8"/>
  <c r="J1164" i="8"/>
  <c r="I1164" i="8"/>
  <c r="L1163" i="8"/>
  <c r="J1163" i="8"/>
  <c r="I1163" i="8"/>
  <c r="L1162" i="8"/>
  <c r="J1162" i="8"/>
  <c r="I1162" i="8"/>
  <c r="L1161" i="8"/>
  <c r="J1161" i="8"/>
  <c r="I1161" i="8"/>
  <c r="L1160" i="8"/>
  <c r="J1160" i="8"/>
  <c r="I1160" i="8"/>
  <c r="L1159" i="8"/>
  <c r="J1159" i="8"/>
  <c r="I1159" i="8"/>
  <c r="L1158" i="8"/>
  <c r="J1158" i="8"/>
  <c r="I1158" i="8"/>
  <c r="L1157" i="8"/>
  <c r="J1157" i="8"/>
  <c r="I1157" i="8"/>
  <c r="L1156" i="8"/>
  <c r="J1156" i="8"/>
  <c r="I1156" i="8"/>
  <c r="L1155" i="8"/>
  <c r="J1155" i="8"/>
  <c r="I1155" i="8"/>
  <c r="L1154" i="8"/>
  <c r="J1154" i="8"/>
  <c r="I1154" i="8"/>
  <c r="L1153" i="8"/>
  <c r="J1153" i="8"/>
  <c r="I1153" i="8"/>
  <c r="L1152" i="8"/>
  <c r="J1152" i="8"/>
  <c r="I1152" i="8"/>
  <c r="L1151" i="8"/>
  <c r="J1151" i="8"/>
  <c r="I1151" i="8"/>
  <c r="L1150" i="8"/>
  <c r="J1150" i="8"/>
  <c r="I1150" i="8"/>
  <c r="L1149" i="8"/>
  <c r="J1149" i="8"/>
  <c r="I1149" i="8"/>
  <c r="L1148" i="8"/>
  <c r="J1148" i="8"/>
  <c r="I1148" i="8"/>
  <c r="L1147" i="8"/>
  <c r="J1147" i="8"/>
  <c r="I1147" i="8"/>
  <c r="L1146" i="8"/>
  <c r="J1146" i="8"/>
  <c r="I1146" i="8"/>
  <c r="L1145" i="8"/>
  <c r="J1145" i="8"/>
  <c r="I1145" i="8"/>
  <c r="L1144" i="8"/>
  <c r="J1144" i="8"/>
  <c r="I1144" i="8"/>
  <c r="L1143" i="8"/>
  <c r="J1143" i="8"/>
  <c r="I1143" i="8"/>
  <c r="L1142" i="8"/>
  <c r="J1142" i="8"/>
  <c r="I1142" i="8"/>
  <c r="L1141" i="8"/>
  <c r="J1141" i="8"/>
  <c r="I1141" i="8"/>
  <c r="L1140" i="8"/>
  <c r="J1140" i="8"/>
  <c r="I1140" i="8"/>
  <c r="L1139" i="8"/>
  <c r="J1139" i="8"/>
  <c r="I1139" i="8"/>
  <c r="L1138" i="8"/>
  <c r="J1138" i="8"/>
  <c r="I1138" i="8"/>
  <c r="L1137" i="8"/>
  <c r="J1137" i="8"/>
  <c r="I1137" i="8"/>
  <c r="L1136" i="8"/>
  <c r="J1136" i="8"/>
  <c r="I1136" i="8"/>
  <c r="L1135" i="8"/>
  <c r="J1135" i="8"/>
  <c r="I1135" i="8"/>
  <c r="L1134" i="8"/>
  <c r="J1134" i="8"/>
  <c r="I1134" i="8"/>
  <c r="L1133" i="8"/>
  <c r="J1133" i="8"/>
  <c r="I1133" i="8"/>
  <c r="L1132" i="8"/>
  <c r="J1132" i="8"/>
  <c r="I1132" i="8"/>
  <c r="L1131" i="8"/>
  <c r="J1131" i="8"/>
  <c r="I1131" i="8"/>
  <c r="L1130" i="8"/>
  <c r="J1130" i="8"/>
  <c r="I1130" i="8"/>
  <c r="L1129" i="8"/>
  <c r="J1129" i="8"/>
  <c r="I1129" i="8"/>
  <c r="L1128" i="8"/>
  <c r="J1128" i="8"/>
  <c r="I1128" i="8"/>
  <c r="L1127" i="8"/>
  <c r="J1127" i="8"/>
  <c r="I1127" i="8"/>
  <c r="L1126" i="8"/>
  <c r="J1126" i="8"/>
  <c r="I1126" i="8"/>
  <c r="L1125" i="8"/>
  <c r="J1125" i="8"/>
  <c r="I1125" i="8"/>
  <c r="L1124" i="8"/>
  <c r="J1124" i="8"/>
  <c r="I1124" i="8"/>
  <c r="L1123" i="8"/>
  <c r="J1123" i="8"/>
  <c r="I1123" i="8"/>
  <c r="L1122" i="8"/>
  <c r="J1122" i="8"/>
  <c r="I1122" i="8"/>
  <c r="L1121" i="8"/>
  <c r="J1121" i="8"/>
  <c r="I1121" i="8"/>
  <c r="L1120" i="8"/>
  <c r="J1120" i="8"/>
  <c r="I1120" i="8"/>
  <c r="L1119" i="8"/>
  <c r="J1119" i="8"/>
  <c r="I1119" i="8"/>
  <c r="L1118" i="8"/>
  <c r="J1118" i="8"/>
  <c r="I1118" i="8"/>
  <c r="L1117" i="8"/>
  <c r="J1117" i="8"/>
  <c r="I1117" i="8"/>
  <c r="L1116" i="8"/>
  <c r="J1116" i="8"/>
  <c r="I1116" i="8"/>
  <c r="L1115" i="8"/>
  <c r="J1115" i="8"/>
  <c r="I1115" i="8"/>
  <c r="L1114" i="8"/>
  <c r="J1114" i="8"/>
  <c r="I1114" i="8"/>
  <c r="L1113" i="8"/>
  <c r="J1113" i="8"/>
  <c r="I1113" i="8"/>
  <c r="L1112" i="8"/>
  <c r="J1112" i="8"/>
  <c r="I1112" i="8"/>
  <c r="L1111" i="8"/>
  <c r="J1111" i="8"/>
  <c r="I1111" i="8"/>
  <c r="L1110" i="8"/>
  <c r="J1110" i="8"/>
  <c r="I1110" i="8"/>
  <c r="L1109" i="8"/>
  <c r="J1109" i="8"/>
  <c r="I1109" i="8"/>
  <c r="L1108" i="8"/>
  <c r="J1108" i="8"/>
  <c r="I1108" i="8"/>
  <c r="L1107" i="8"/>
  <c r="J1107" i="8"/>
  <c r="I1107" i="8"/>
  <c r="L1106" i="8"/>
  <c r="J1106" i="8"/>
  <c r="I1106" i="8"/>
  <c r="L1105" i="8"/>
  <c r="J1105" i="8"/>
  <c r="I1105" i="8"/>
  <c r="L1104" i="8"/>
  <c r="J1104" i="8"/>
  <c r="I1104" i="8"/>
  <c r="L1103" i="8"/>
  <c r="J1103" i="8"/>
  <c r="I1103" i="8"/>
  <c r="L1102" i="8"/>
  <c r="J1102" i="8"/>
  <c r="I1102" i="8"/>
  <c r="L1101" i="8"/>
  <c r="J1101" i="8"/>
  <c r="I1101" i="8"/>
  <c r="L1100" i="8"/>
  <c r="J1100" i="8"/>
  <c r="I1100" i="8"/>
  <c r="L1099" i="8"/>
  <c r="J1099" i="8"/>
  <c r="I1099" i="8"/>
  <c r="L1098" i="8"/>
  <c r="J1098" i="8"/>
  <c r="I1098" i="8"/>
  <c r="L1097" i="8"/>
  <c r="J1097" i="8"/>
  <c r="I1097" i="8"/>
  <c r="L1096" i="8"/>
  <c r="J1096" i="8"/>
  <c r="I1096" i="8"/>
  <c r="L1095" i="8"/>
  <c r="J1095" i="8"/>
  <c r="I1095" i="8"/>
  <c r="L1094" i="8"/>
  <c r="J1094" i="8"/>
  <c r="I1094" i="8"/>
  <c r="L1093" i="8"/>
  <c r="J1093" i="8"/>
  <c r="I1093" i="8"/>
  <c r="L1092" i="8"/>
  <c r="J1092" i="8"/>
  <c r="I1092" i="8"/>
  <c r="L1091" i="8"/>
  <c r="J1091" i="8"/>
  <c r="I1091" i="8"/>
  <c r="L1090" i="8"/>
  <c r="J1090" i="8"/>
  <c r="I1090" i="8"/>
  <c r="L1089" i="8"/>
  <c r="J1089" i="8"/>
  <c r="I1089" i="8"/>
  <c r="L1088" i="8"/>
  <c r="J1088" i="8"/>
  <c r="I1088" i="8"/>
  <c r="L1087" i="8"/>
  <c r="J1087" i="8"/>
  <c r="I1087" i="8"/>
  <c r="L1086" i="8"/>
  <c r="J1086" i="8"/>
  <c r="I1086" i="8"/>
  <c r="L1085" i="8"/>
  <c r="J1085" i="8"/>
  <c r="I1085" i="8"/>
  <c r="L1084" i="8"/>
  <c r="J1084" i="8"/>
  <c r="I1084" i="8"/>
  <c r="L1083" i="8"/>
  <c r="J1083" i="8"/>
  <c r="I1083" i="8"/>
  <c r="L1082" i="8"/>
  <c r="J1082" i="8"/>
  <c r="I1082" i="8"/>
  <c r="L1081" i="8"/>
  <c r="J1081" i="8"/>
  <c r="I1081" i="8"/>
  <c r="L1080" i="8"/>
  <c r="J1080" i="8"/>
  <c r="I1080" i="8"/>
  <c r="L1079" i="8"/>
  <c r="J1079" i="8"/>
  <c r="I1079" i="8"/>
  <c r="L1078" i="8"/>
  <c r="J1078" i="8"/>
  <c r="I1078" i="8"/>
  <c r="L1077" i="8"/>
  <c r="J1077" i="8"/>
  <c r="I1077" i="8"/>
  <c r="L1076" i="8"/>
  <c r="J1076" i="8"/>
  <c r="I1076" i="8"/>
  <c r="L1075" i="8"/>
  <c r="J1075" i="8"/>
  <c r="I1075" i="8"/>
  <c r="L1074" i="8"/>
  <c r="J1074" i="8"/>
  <c r="I1074" i="8"/>
  <c r="L1073" i="8"/>
  <c r="J1073" i="8"/>
  <c r="I1073" i="8"/>
  <c r="L1072" i="8"/>
  <c r="J1072" i="8"/>
  <c r="I1072" i="8"/>
  <c r="L1071" i="8"/>
  <c r="J1071" i="8"/>
  <c r="I1071" i="8"/>
  <c r="L1070" i="8"/>
  <c r="J1070" i="8"/>
  <c r="I1070" i="8"/>
  <c r="L1069" i="8"/>
  <c r="J1069" i="8"/>
  <c r="I1069" i="8"/>
  <c r="L1068" i="8"/>
  <c r="J1068" i="8"/>
  <c r="I1068" i="8"/>
  <c r="L1067" i="8"/>
  <c r="J1067" i="8"/>
  <c r="I1067" i="8"/>
  <c r="L1066" i="8"/>
  <c r="J1066" i="8"/>
  <c r="I1066" i="8"/>
  <c r="L1065" i="8"/>
  <c r="J1065" i="8"/>
  <c r="I1065" i="8"/>
  <c r="L1064" i="8"/>
  <c r="J1064" i="8"/>
  <c r="I1064" i="8"/>
  <c r="L1063" i="8"/>
  <c r="J1063" i="8"/>
  <c r="I1063" i="8"/>
  <c r="L1062" i="8"/>
  <c r="J1062" i="8"/>
  <c r="I1062" i="8"/>
  <c r="L1061" i="8"/>
  <c r="J1061" i="8"/>
  <c r="I1061" i="8"/>
  <c r="L1060" i="8"/>
  <c r="J1060" i="8"/>
  <c r="I1060" i="8"/>
  <c r="L1059" i="8"/>
  <c r="J1059" i="8"/>
  <c r="I1059" i="8"/>
  <c r="L1058" i="8"/>
  <c r="J1058" i="8"/>
  <c r="I1058" i="8"/>
  <c r="L1057" i="8"/>
  <c r="J1057" i="8"/>
  <c r="I1057" i="8"/>
  <c r="L1056" i="8"/>
  <c r="J1056" i="8"/>
  <c r="I1056" i="8"/>
  <c r="L1055" i="8"/>
  <c r="J1055" i="8"/>
  <c r="I1055" i="8"/>
  <c r="L1054" i="8"/>
  <c r="J1054" i="8"/>
  <c r="I1054" i="8"/>
  <c r="L1053" i="8"/>
  <c r="J1053" i="8"/>
  <c r="I1053" i="8"/>
  <c r="L1052" i="8"/>
  <c r="J1052" i="8"/>
  <c r="I1052" i="8"/>
  <c r="L1051" i="8"/>
  <c r="J1051" i="8"/>
  <c r="I1051" i="8"/>
  <c r="L1050" i="8"/>
  <c r="J1050" i="8"/>
  <c r="I1050" i="8"/>
  <c r="L1049" i="8"/>
  <c r="J1049" i="8"/>
  <c r="I1049" i="8"/>
  <c r="L1048" i="8"/>
  <c r="J1048" i="8"/>
  <c r="I1048" i="8"/>
  <c r="L1047" i="8"/>
  <c r="J1047" i="8"/>
  <c r="I1047" i="8"/>
  <c r="L1046" i="8"/>
  <c r="J1046" i="8"/>
  <c r="I1046" i="8"/>
  <c r="L1045" i="8"/>
  <c r="J1045" i="8"/>
  <c r="I1045" i="8"/>
  <c r="L1044" i="8"/>
  <c r="J1044" i="8"/>
  <c r="I1044" i="8"/>
  <c r="L1043" i="8"/>
  <c r="J1043" i="8"/>
  <c r="I1043" i="8"/>
  <c r="L1042" i="8"/>
  <c r="J1042" i="8"/>
  <c r="I1042" i="8"/>
  <c r="L1041" i="8"/>
  <c r="J1041" i="8"/>
  <c r="I1041" i="8"/>
  <c r="L1040" i="8"/>
  <c r="J1040" i="8"/>
  <c r="I1040" i="8"/>
  <c r="L1039" i="8"/>
  <c r="J1039" i="8"/>
  <c r="I1039" i="8"/>
  <c r="L1038" i="8"/>
  <c r="J1038" i="8"/>
  <c r="I1038" i="8"/>
  <c r="L1037" i="8"/>
  <c r="J1037" i="8"/>
  <c r="I1037" i="8"/>
  <c r="L1036" i="8"/>
  <c r="J1036" i="8"/>
  <c r="I1036" i="8"/>
  <c r="L1035" i="8"/>
  <c r="J1035" i="8"/>
  <c r="I1035" i="8"/>
  <c r="L1034" i="8"/>
  <c r="J1034" i="8"/>
  <c r="I1034" i="8"/>
  <c r="L1033" i="8"/>
  <c r="J1033" i="8"/>
  <c r="I1033" i="8"/>
  <c r="L1032" i="8"/>
  <c r="J1032" i="8"/>
  <c r="I1032" i="8"/>
  <c r="L1031" i="8"/>
  <c r="J1031" i="8"/>
  <c r="I1031" i="8"/>
  <c r="L1030" i="8"/>
  <c r="J1030" i="8"/>
  <c r="I1030" i="8"/>
  <c r="L1029" i="8"/>
  <c r="J1029" i="8"/>
  <c r="I1029" i="8"/>
  <c r="L1028" i="8"/>
  <c r="J1028" i="8"/>
  <c r="I1028" i="8"/>
  <c r="L1027" i="8"/>
  <c r="J1027" i="8"/>
  <c r="I1027" i="8"/>
  <c r="L1026" i="8"/>
  <c r="J1026" i="8"/>
  <c r="I1026" i="8"/>
  <c r="L1025" i="8"/>
  <c r="J1025" i="8"/>
  <c r="I1025" i="8"/>
  <c r="L1024" i="8"/>
  <c r="J1024" i="8"/>
  <c r="I1024" i="8"/>
  <c r="L1023" i="8"/>
  <c r="J1023" i="8"/>
  <c r="I1023" i="8"/>
  <c r="L1022" i="8"/>
  <c r="J1022" i="8"/>
  <c r="I1022" i="8"/>
  <c r="L1021" i="8"/>
  <c r="J1021" i="8"/>
  <c r="I1021" i="8"/>
  <c r="L1020" i="8"/>
  <c r="J1020" i="8"/>
  <c r="I1020" i="8"/>
  <c r="L1019" i="8"/>
  <c r="J1019" i="8"/>
  <c r="I1019" i="8"/>
  <c r="L1018" i="8"/>
  <c r="J1018" i="8"/>
  <c r="I1018" i="8"/>
  <c r="L1017" i="8"/>
  <c r="J1017" i="8"/>
  <c r="I1017" i="8"/>
  <c r="L1016" i="8"/>
  <c r="J1016" i="8"/>
  <c r="I1016" i="8"/>
  <c r="L1015" i="8"/>
  <c r="J1015" i="8"/>
  <c r="I1015" i="8"/>
  <c r="L1014" i="8"/>
  <c r="J1014" i="8"/>
  <c r="I1014" i="8"/>
  <c r="L1013" i="8"/>
  <c r="J1013" i="8"/>
  <c r="I1013" i="8"/>
  <c r="L1012" i="8"/>
  <c r="J1012" i="8"/>
  <c r="I1012" i="8"/>
  <c r="L1011" i="8"/>
  <c r="J1011" i="8"/>
  <c r="I1011" i="8"/>
  <c r="L1010" i="8"/>
  <c r="J1010" i="8"/>
  <c r="I1010" i="8"/>
  <c r="L1009" i="8"/>
  <c r="J1009" i="8"/>
  <c r="I1009" i="8"/>
  <c r="L1008" i="8"/>
  <c r="J1008" i="8"/>
  <c r="I1008" i="8"/>
  <c r="L1007" i="8"/>
  <c r="J1007" i="8"/>
  <c r="I1007" i="8"/>
  <c r="L1006" i="8"/>
  <c r="J1006" i="8"/>
  <c r="I1006" i="8"/>
  <c r="L1005" i="8"/>
  <c r="J1005" i="8"/>
  <c r="I1005" i="8"/>
  <c r="L1004" i="8"/>
  <c r="J1004" i="8"/>
  <c r="I1004" i="8"/>
  <c r="L1003" i="8"/>
  <c r="J1003" i="8"/>
  <c r="I1003" i="8"/>
  <c r="L1002" i="8"/>
  <c r="J1002" i="8"/>
  <c r="I1002" i="8"/>
  <c r="L1001" i="8"/>
  <c r="J1001" i="8"/>
  <c r="I1001" i="8"/>
  <c r="L1000" i="8"/>
  <c r="J1000" i="8"/>
  <c r="I1000" i="8"/>
  <c r="L999" i="8"/>
  <c r="J999" i="8"/>
  <c r="I999" i="8"/>
  <c r="L998" i="8"/>
  <c r="J998" i="8"/>
  <c r="I998" i="8"/>
  <c r="L997" i="8"/>
  <c r="J997" i="8"/>
  <c r="I997" i="8"/>
  <c r="L996" i="8"/>
  <c r="J996" i="8"/>
  <c r="I996" i="8"/>
  <c r="L995" i="8"/>
  <c r="J995" i="8"/>
  <c r="I995" i="8"/>
  <c r="L994" i="8"/>
  <c r="J994" i="8"/>
  <c r="I994" i="8"/>
  <c r="L993" i="8"/>
  <c r="J993" i="8"/>
  <c r="I993" i="8"/>
  <c r="L992" i="8"/>
  <c r="J992" i="8"/>
  <c r="I992" i="8"/>
  <c r="L991" i="8"/>
  <c r="J991" i="8"/>
  <c r="I991" i="8"/>
  <c r="L990" i="8"/>
  <c r="J990" i="8"/>
  <c r="I990" i="8"/>
  <c r="L989" i="8"/>
  <c r="J989" i="8"/>
  <c r="I989" i="8"/>
  <c r="L988" i="8"/>
  <c r="J988" i="8"/>
  <c r="I988" i="8"/>
  <c r="L987" i="8"/>
  <c r="J987" i="8"/>
  <c r="I987" i="8"/>
  <c r="L986" i="8"/>
  <c r="J986" i="8"/>
  <c r="I986" i="8"/>
  <c r="L985" i="8"/>
  <c r="J985" i="8"/>
  <c r="I985" i="8"/>
  <c r="L984" i="8"/>
  <c r="J984" i="8"/>
  <c r="I984" i="8"/>
  <c r="L983" i="8"/>
  <c r="J983" i="8"/>
  <c r="I983" i="8"/>
  <c r="L982" i="8"/>
  <c r="J982" i="8"/>
  <c r="I982" i="8"/>
  <c r="L981" i="8"/>
  <c r="J981" i="8"/>
  <c r="I981" i="8"/>
  <c r="L980" i="8"/>
  <c r="J980" i="8"/>
  <c r="I980" i="8"/>
  <c r="L979" i="8"/>
  <c r="J979" i="8"/>
  <c r="I979" i="8"/>
  <c r="L978" i="8"/>
  <c r="J978" i="8"/>
  <c r="I978" i="8"/>
  <c r="L977" i="8"/>
  <c r="J977" i="8"/>
  <c r="I977" i="8"/>
  <c r="L976" i="8"/>
  <c r="J976" i="8"/>
  <c r="I976" i="8"/>
  <c r="L975" i="8"/>
  <c r="J975" i="8"/>
  <c r="I975" i="8"/>
  <c r="L974" i="8"/>
  <c r="J974" i="8"/>
  <c r="I974" i="8"/>
  <c r="L973" i="8"/>
  <c r="J973" i="8"/>
  <c r="I973" i="8"/>
  <c r="L972" i="8"/>
  <c r="J972" i="8"/>
  <c r="I972" i="8"/>
  <c r="L971" i="8"/>
  <c r="J971" i="8"/>
  <c r="I971" i="8"/>
  <c r="L970" i="8"/>
  <c r="J970" i="8"/>
  <c r="I970" i="8"/>
  <c r="L969" i="8"/>
  <c r="J969" i="8"/>
  <c r="I969" i="8"/>
  <c r="L968" i="8"/>
  <c r="J968" i="8"/>
  <c r="I968" i="8"/>
  <c r="L967" i="8"/>
  <c r="J967" i="8"/>
  <c r="I967" i="8"/>
  <c r="L966" i="8"/>
  <c r="J966" i="8"/>
  <c r="I966" i="8"/>
  <c r="L965" i="8"/>
  <c r="J965" i="8"/>
  <c r="I965" i="8"/>
  <c r="L964" i="8"/>
  <c r="J964" i="8"/>
  <c r="I964" i="8"/>
  <c r="L963" i="8"/>
  <c r="J963" i="8"/>
  <c r="I963" i="8"/>
  <c r="L962" i="8"/>
  <c r="J962" i="8"/>
  <c r="I962" i="8"/>
  <c r="L961" i="8"/>
  <c r="J961" i="8"/>
  <c r="I961" i="8"/>
  <c r="L960" i="8"/>
  <c r="J960" i="8"/>
  <c r="I960" i="8"/>
  <c r="L959" i="8"/>
  <c r="J959" i="8"/>
  <c r="I959" i="8"/>
  <c r="L958" i="8"/>
  <c r="J958" i="8"/>
  <c r="I958" i="8"/>
  <c r="L957" i="8"/>
  <c r="J957" i="8"/>
  <c r="I957" i="8"/>
  <c r="L956" i="8"/>
  <c r="J956" i="8"/>
  <c r="I956" i="8"/>
  <c r="L955" i="8"/>
  <c r="J955" i="8"/>
  <c r="I955" i="8"/>
  <c r="L954" i="8"/>
  <c r="J954" i="8"/>
  <c r="I954" i="8"/>
  <c r="L953" i="8"/>
  <c r="J953" i="8"/>
  <c r="I953" i="8"/>
  <c r="L952" i="8"/>
  <c r="J952" i="8"/>
  <c r="I952" i="8"/>
  <c r="L951" i="8"/>
  <c r="J951" i="8"/>
  <c r="I951" i="8"/>
  <c r="L950" i="8"/>
  <c r="J950" i="8"/>
  <c r="I950" i="8"/>
  <c r="L949" i="8"/>
  <c r="J949" i="8"/>
  <c r="I949" i="8"/>
  <c r="L948" i="8"/>
  <c r="J948" i="8"/>
  <c r="I948" i="8"/>
  <c r="L947" i="8"/>
  <c r="J947" i="8"/>
  <c r="I947" i="8"/>
  <c r="L946" i="8"/>
  <c r="J946" i="8"/>
  <c r="I946" i="8"/>
  <c r="L945" i="8"/>
  <c r="J945" i="8"/>
  <c r="I945" i="8"/>
  <c r="L944" i="8"/>
  <c r="J944" i="8"/>
  <c r="I944" i="8"/>
  <c r="L943" i="8"/>
  <c r="J943" i="8"/>
  <c r="I943" i="8"/>
  <c r="L942" i="8"/>
  <c r="J942" i="8"/>
  <c r="I942" i="8"/>
  <c r="L941" i="8"/>
  <c r="J941" i="8"/>
  <c r="I941" i="8"/>
  <c r="L940" i="8"/>
  <c r="J940" i="8"/>
  <c r="I940" i="8"/>
  <c r="L939" i="8"/>
  <c r="J939" i="8"/>
  <c r="I939" i="8"/>
  <c r="L938" i="8"/>
  <c r="J938" i="8"/>
  <c r="I938" i="8"/>
  <c r="L937" i="8"/>
  <c r="J937" i="8"/>
  <c r="I937" i="8"/>
  <c r="L936" i="8"/>
  <c r="J936" i="8"/>
  <c r="I936" i="8"/>
  <c r="L935" i="8"/>
  <c r="J935" i="8"/>
  <c r="I935" i="8"/>
  <c r="L934" i="8"/>
  <c r="J934" i="8"/>
  <c r="I934" i="8"/>
  <c r="L933" i="8"/>
  <c r="J933" i="8"/>
  <c r="I933" i="8"/>
  <c r="L932" i="8"/>
  <c r="J932" i="8"/>
  <c r="I932" i="8"/>
  <c r="L931" i="8"/>
  <c r="J931" i="8"/>
  <c r="I931" i="8"/>
  <c r="L930" i="8"/>
  <c r="J930" i="8"/>
  <c r="I930" i="8"/>
  <c r="L929" i="8"/>
  <c r="J929" i="8"/>
  <c r="I929" i="8"/>
  <c r="L928" i="8"/>
  <c r="J928" i="8"/>
  <c r="I928" i="8"/>
  <c r="L927" i="8"/>
  <c r="J927" i="8"/>
  <c r="I927" i="8"/>
  <c r="L926" i="8"/>
  <c r="J926" i="8"/>
  <c r="I926" i="8"/>
  <c r="L925" i="8"/>
  <c r="J925" i="8"/>
  <c r="I925" i="8"/>
  <c r="L924" i="8"/>
  <c r="J924" i="8"/>
  <c r="I924" i="8"/>
  <c r="L923" i="8"/>
  <c r="J923" i="8"/>
  <c r="I923" i="8"/>
  <c r="L922" i="8"/>
  <c r="J922" i="8"/>
  <c r="I922" i="8"/>
  <c r="L921" i="8"/>
  <c r="J921" i="8"/>
  <c r="I921" i="8"/>
  <c r="L920" i="8"/>
  <c r="J920" i="8"/>
  <c r="I920" i="8"/>
  <c r="L919" i="8"/>
  <c r="J919" i="8"/>
  <c r="I919" i="8"/>
  <c r="L918" i="8"/>
  <c r="J918" i="8"/>
  <c r="I918" i="8"/>
  <c r="L917" i="8"/>
  <c r="J917" i="8"/>
  <c r="I917" i="8"/>
  <c r="L916" i="8"/>
  <c r="J916" i="8"/>
  <c r="I916" i="8"/>
  <c r="L915" i="8"/>
  <c r="J915" i="8"/>
  <c r="I915" i="8"/>
  <c r="L914" i="8"/>
  <c r="J914" i="8"/>
  <c r="I914" i="8"/>
  <c r="L913" i="8"/>
  <c r="J913" i="8"/>
  <c r="I913" i="8"/>
  <c r="L912" i="8"/>
  <c r="J912" i="8"/>
  <c r="I912" i="8"/>
  <c r="L911" i="8"/>
  <c r="J911" i="8"/>
  <c r="I911" i="8"/>
  <c r="L910" i="8"/>
  <c r="J910" i="8"/>
  <c r="I910" i="8"/>
  <c r="L909" i="8"/>
  <c r="J909" i="8"/>
  <c r="I909" i="8"/>
  <c r="L908" i="8"/>
  <c r="J908" i="8"/>
  <c r="I908" i="8"/>
  <c r="L907" i="8"/>
  <c r="J907" i="8"/>
  <c r="I907" i="8"/>
  <c r="L906" i="8"/>
  <c r="J906" i="8"/>
  <c r="I906" i="8"/>
  <c r="L905" i="8"/>
  <c r="J905" i="8"/>
  <c r="I905" i="8"/>
  <c r="L904" i="8"/>
  <c r="J904" i="8"/>
  <c r="I904" i="8"/>
  <c r="L903" i="8"/>
  <c r="J903" i="8"/>
  <c r="I903" i="8"/>
  <c r="L902" i="8"/>
  <c r="J902" i="8"/>
  <c r="I902" i="8"/>
  <c r="L901" i="8"/>
  <c r="J901" i="8"/>
  <c r="I901" i="8"/>
  <c r="L900" i="8"/>
  <c r="J900" i="8"/>
  <c r="I900" i="8"/>
  <c r="L899" i="8"/>
  <c r="J899" i="8"/>
  <c r="I899" i="8"/>
  <c r="L898" i="8"/>
  <c r="J898" i="8"/>
  <c r="I898" i="8"/>
  <c r="L897" i="8"/>
  <c r="J897" i="8"/>
  <c r="I897" i="8"/>
  <c r="L896" i="8"/>
  <c r="J896" i="8"/>
  <c r="I896" i="8"/>
  <c r="L895" i="8"/>
  <c r="J895" i="8"/>
  <c r="I895" i="8"/>
  <c r="L894" i="8"/>
  <c r="J894" i="8"/>
  <c r="I894" i="8"/>
  <c r="L893" i="8"/>
  <c r="J893" i="8"/>
  <c r="I893" i="8"/>
  <c r="L892" i="8"/>
  <c r="J892" i="8"/>
  <c r="I892" i="8"/>
  <c r="L891" i="8"/>
  <c r="J891" i="8"/>
  <c r="I891" i="8"/>
  <c r="L890" i="8"/>
  <c r="J890" i="8"/>
  <c r="I890" i="8"/>
  <c r="L889" i="8"/>
  <c r="J889" i="8"/>
  <c r="I889" i="8"/>
  <c r="L888" i="8"/>
  <c r="J888" i="8"/>
  <c r="I888" i="8"/>
  <c r="L887" i="8"/>
  <c r="J887" i="8"/>
  <c r="I887" i="8"/>
  <c r="L886" i="8"/>
  <c r="J886" i="8"/>
  <c r="I886" i="8"/>
  <c r="L885" i="8"/>
  <c r="J885" i="8"/>
  <c r="I885" i="8"/>
  <c r="L884" i="8"/>
  <c r="J884" i="8"/>
  <c r="I884" i="8"/>
  <c r="L883" i="8"/>
  <c r="J883" i="8"/>
  <c r="I883" i="8"/>
  <c r="L882" i="8"/>
  <c r="J882" i="8"/>
  <c r="I882" i="8"/>
  <c r="L881" i="8"/>
  <c r="J881" i="8"/>
  <c r="I881" i="8"/>
  <c r="L880" i="8"/>
  <c r="J880" i="8"/>
  <c r="I880" i="8"/>
  <c r="L879" i="8"/>
  <c r="J879" i="8"/>
  <c r="I879" i="8"/>
  <c r="L878" i="8"/>
  <c r="J878" i="8"/>
  <c r="I878" i="8"/>
  <c r="L877" i="8"/>
  <c r="J877" i="8"/>
  <c r="I877" i="8"/>
  <c r="L876" i="8"/>
  <c r="J876" i="8"/>
  <c r="I876" i="8"/>
  <c r="L875" i="8"/>
  <c r="J875" i="8"/>
  <c r="I875" i="8"/>
  <c r="L874" i="8"/>
  <c r="J874" i="8"/>
  <c r="I874" i="8"/>
  <c r="L873" i="8"/>
  <c r="J873" i="8"/>
  <c r="I873" i="8"/>
  <c r="L872" i="8"/>
  <c r="J872" i="8"/>
  <c r="I872" i="8"/>
  <c r="L871" i="8"/>
  <c r="J871" i="8"/>
  <c r="I871" i="8"/>
  <c r="L870" i="8"/>
  <c r="J870" i="8"/>
  <c r="I870" i="8"/>
  <c r="L869" i="8"/>
  <c r="J869" i="8"/>
  <c r="I869" i="8"/>
  <c r="L868" i="8"/>
  <c r="J868" i="8"/>
  <c r="I868" i="8"/>
  <c r="L867" i="8"/>
  <c r="J867" i="8"/>
  <c r="I867" i="8"/>
  <c r="L866" i="8"/>
  <c r="J866" i="8"/>
  <c r="I866" i="8"/>
  <c r="L865" i="8"/>
  <c r="J865" i="8"/>
  <c r="I865" i="8"/>
  <c r="L864" i="8"/>
  <c r="J864" i="8"/>
  <c r="I864" i="8"/>
  <c r="L863" i="8"/>
  <c r="J863" i="8"/>
  <c r="I863" i="8"/>
  <c r="L862" i="8"/>
  <c r="J862" i="8"/>
  <c r="I862" i="8"/>
  <c r="L861" i="8"/>
  <c r="J861" i="8"/>
  <c r="I861" i="8"/>
  <c r="L860" i="8"/>
  <c r="J860" i="8"/>
  <c r="I860" i="8"/>
  <c r="L859" i="8"/>
  <c r="J859" i="8"/>
  <c r="I859" i="8"/>
  <c r="L858" i="8"/>
  <c r="J858" i="8"/>
  <c r="I858" i="8"/>
  <c r="L857" i="8"/>
  <c r="J857" i="8"/>
  <c r="I857" i="8"/>
  <c r="L856" i="8"/>
  <c r="J856" i="8"/>
  <c r="I856" i="8"/>
  <c r="L855" i="8"/>
  <c r="J855" i="8"/>
  <c r="I855" i="8"/>
  <c r="L854" i="8"/>
  <c r="J854" i="8"/>
  <c r="I854" i="8"/>
  <c r="L853" i="8"/>
  <c r="J853" i="8"/>
  <c r="I853" i="8"/>
  <c r="L852" i="8"/>
  <c r="J852" i="8"/>
  <c r="I852" i="8"/>
  <c r="L851" i="8"/>
  <c r="J851" i="8"/>
  <c r="I851" i="8"/>
  <c r="L850" i="8"/>
  <c r="J850" i="8"/>
  <c r="I850" i="8"/>
  <c r="L849" i="8"/>
  <c r="J849" i="8"/>
  <c r="I849" i="8"/>
  <c r="L848" i="8"/>
  <c r="J848" i="8"/>
  <c r="I848" i="8"/>
  <c r="L847" i="8"/>
  <c r="J847" i="8"/>
  <c r="I847" i="8"/>
  <c r="L846" i="8"/>
  <c r="J846" i="8"/>
  <c r="I846" i="8"/>
  <c r="L845" i="8"/>
  <c r="J845" i="8"/>
  <c r="I845" i="8"/>
  <c r="L844" i="8"/>
  <c r="J844" i="8"/>
  <c r="I844" i="8"/>
  <c r="L843" i="8"/>
  <c r="J843" i="8"/>
  <c r="I843" i="8"/>
  <c r="L842" i="8"/>
  <c r="J842" i="8"/>
  <c r="I842" i="8"/>
  <c r="L841" i="8"/>
  <c r="J841" i="8"/>
  <c r="I841" i="8"/>
  <c r="L840" i="8"/>
  <c r="J840" i="8"/>
  <c r="I840" i="8"/>
  <c r="L839" i="8"/>
  <c r="J839" i="8"/>
  <c r="I839" i="8"/>
  <c r="L838" i="8"/>
  <c r="J838" i="8"/>
  <c r="I838" i="8"/>
  <c r="L837" i="8"/>
  <c r="J837" i="8"/>
  <c r="I837" i="8"/>
  <c r="L836" i="8"/>
  <c r="J836" i="8"/>
  <c r="I836" i="8"/>
  <c r="L835" i="8"/>
  <c r="J835" i="8"/>
  <c r="I835" i="8"/>
  <c r="L834" i="8"/>
  <c r="J834" i="8"/>
  <c r="I834" i="8"/>
  <c r="L833" i="8"/>
  <c r="J833" i="8"/>
  <c r="I833" i="8"/>
  <c r="L832" i="8"/>
  <c r="J832" i="8"/>
  <c r="I832" i="8"/>
  <c r="L831" i="8"/>
  <c r="J831" i="8"/>
  <c r="I831" i="8"/>
  <c r="L830" i="8"/>
  <c r="J830" i="8"/>
  <c r="I830" i="8"/>
  <c r="L829" i="8"/>
  <c r="J829" i="8"/>
  <c r="I829" i="8"/>
  <c r="L828" i="8"/>
  <c r="J828" i="8"/>
  <c r="I828" i="8"/>
  <c r="L827" i="8"/>
  <c r="J827" i="8"/>
  <c r="I827" i="8"/>
  <c r="L826" i="8"/>
  <c r="J826" i="8"/>
  <c r="I826" i="8"/>
  <c r="L825" i="8"/>
  <c r="J825" i="8"/>
  <c r="I825" i="8"/>
  <c r="L824" i="8"/>
  <c r="J824" i="8"/>
  <c r="I824" i="8"/>
  <c r="L823" i="8"/>
  <c r="J823" i="8"/>
  <c r="I823" i="8"/>
  <c r="L822" i="8"/>
  <c r="J822" i="8"/>
  <c r="I822" i="8"/>
  <c r="L821" i="8"/>
  <c r="J821" i="8"/>
  <c r="I821" i="8"/>
  <c r="L820" i="8"/>
  <c r="J820" i="8"/>
  <c r="I820" i="8"/>
  <c r="L819" i="8"/>
  <c r="J819" i="8"/>
  <c r="I819" i="8"/>
  <c r="L818" i="8"/>
  <c r="J818" i="8"/>
  <c r="I818" i="8"/>
  <c r="L817" i="8"/>
  <c r="J817" i="8"/>
  <c r="I817" i="8"/>
  <c r="L816" i="8"/>
  <c r="J816" i="8"/>
  <c r="I816" i="8"/>
  <c r="L815" i="8"/>
  <c r="J815" i="8"/>
  <c r="I815" i="8"/>
  <c r="L814" i="8"/>
  <c r="J814" i="8"/>
  <c r="I814" i="8"/>
  <c r="L813" i="8"/>
  <c r="J813" i="8"/>
  <c r="I813" i="8"/>
  <c r="L812" i="8"/>
  <c r="J812" i="8"/>
  <c r="I812" i="8"/>
  <c r="L811" i="8"/>
  <c r="J811" i="8"/>
  <c r="I811" i="8"/>
  <c r="L810" i="8"/>
  <c r="J810" i="8"/>
  <c r="I810" i="8"/>
  <c r="L809" i="8"/>
  <c r="J809" i="8"/>
  <c r="I809" i="8"/>
  <c r="L808" i="8"/>
  <c r="J808" i="8"/>
  <c r="I808" i="8"/>
  <c r="L807" i="8"/>
  <c r="J807" i="8"/>
  <c r="I807" i="8"/>
  <c r="L806" i="8"/>
  <c r="J806" i="8"/>
  <c r="I806" i="8"/>
  <c r="L805" i="8"/>
  <c r="J805" i="8"/>
  <c r="I805" i="8"/>
  <c r="L804" i="8"/>
  <c r="J804" i="8"/>
  <c r="I804" i="8"/>
  <c r="L803" i="8"/>
  <c r="J803" i="8"/>
  <c r="I803" i="8"/>
  <c r="L802" i="8"/>
  <c r="J802" i="8"/>
  <c r="I802" i="8"/>
  <c r="L801" i="8"/>
  <c r="J801" i="8"/>
  <c r="I801" i="8"/>
  <c r="L800" i="8"/>
  <c r="J800" i="8"/>
  <c r="I800" i="8"/>
  <c r="L799" i="8"/>
  <c r="J799" i="8"/>
  <c r="I799" i="8"/>
  <c r="L798" i="8"/>
  <c r="J798" i="8"/>
  <c r="I798" i="8"/>
  <c r="L797" i="8"/>
  <c r="J797" i="8"/>
  <c r="I797" i="8"/>
  <c r="L796" i="8"/>
  <c r="J796" i="8"/>
  <c r="I796" i="8"/>
  <c r="L795" i="8"/>
  <c r="J795" i="8"/>
  <c r="I795" i="8"/>
  <c r="L794" i="8"/>
  <c r="J794" i="8"/>
  <c r="I794" i="8"/>
  <c r="L793" i="8"/>
  <c r="J793" i="8"/>
  <c r="I793" i="8"/>
  <c r="L792" i="8"/>
  <c r="J792" i="8"/>
  <c r="I792" i="8"/>
  <c r="L791" i="8"/>
  <c r="J791" i="8"/>
  <c r="I791" i="8"/>
  <c r="L790" i="8"/>
  <c r="J790" i="8"/>
  <c r="I790" i="8"/>
  <c r="L789" i="8"/>
  <c r="J789" i="8"/>
  <c r="I789" i="8"/>
  <c r="L788" i="8"/>
  <c r="J788" i="8"/>
  <c r="I788" i="8"/>
  <c r="L787" i="8"/>
  <c r="J787" i="8"/>
  <c r="I787" i="8"/>
  <c r="L786" i="8"/>
  <c r="J786" i="8"/>
  <c r="I786" i="8"/>
  <c r="L785" i="8"/>
  <c r="J785" i="8"/>
  <c r="I785" i="8"/>
  <c r="L784" i="8"/>
  <c r="J784" i="8"/>
  <c r="I784" i="8"/>
  <c r="L783" i="8"/>
  <c r="J783" i="8"/>
  <c r="I783" i="8"/>
  <c r="L782" i="8"/>
  <c r="J782" i="8"/>
  <c r="I782" i="8"/>
  <c r="L781" i="8"/>
  <c r="J781" i="8"/>
  <c r="I781" i="8"/>
  <c r="L780" i="8"/>
  <c r="J780" i="8"/>
  <c r="I780" i="8"/>
  <c r="L779" i="8"/>
  <c r="J779" i="8"/>
  <c r="I779" i="8"/>
  <c r="L778" i="8"/>
  <c r="J778" i="8"/>
  <c r="I778" i="8"/>
  <c r="L777" i="8"/>
  <c r="J777" i="8"/>
  <c r="I777" i="8"/>
  <c r="L776" i="8"/>
  <c r="J776" i="8"/>
  <c r="I776" i="8"/>
  <c r="L775" i="8"/>
  <c r="J775" i="8"/>
  <c r="I775" i="8"/>
  <c r="L774" i="8"/>
  <c r="J774" i="8"/>
  <c r="I774" i="8"/>
  <c r="L773" i="8"/>
  <c r="J773" i="8"/>
  <c r="I773" i="8"/>
  <c r="L772" i="8"/>
  <c r="J772" i="8"/>
  <c r="I772" i="8"/>
  <c r="L771" i="8"/>
  <c r="J771" i="8"/>
  <c r="I771" i="8"/>
  <c r="L770" i="8"/>
  <c r="J770" i="8"/>
  <c r="I770" i="8"/>
  <c r="L769" i="8"/>
  <c r="J769" i="8"/>
  <c r="I769" i="8"/>
  <c r="L768" i="8"/>
  <c r="J768" i="8"/>
  <c r="I768" i="8"/>
  <c r="L767" i="8"/>
  <c r="J767" i="8"/>
  <c r="I767" i="8"/>
  <c r="L766" i="8"/>
  <c r="J766" i="8"/>
  <c r="I766" i="8"/>
  <c r="L765" i="8"/>
  <c r="J765" i="8"/>
  <c r="I765" i="8"/>
  <c r="L764" i="8"/>
  <c r="J764" i="8"/>
  <c r="I764" i="8"/>
  <c r="L763" i="8"/>
  <c r="J763" i="8"/>
  <c r="I763" i="8"/>
  <c r="L762" i="8"/>
  <c r="J762" i="8"/>
  <c r="I762" i="8"/>
  <c r="L761" i="8"/>
  <c r="J761" i="8"/>
  <c r="I761" i="8"/>
  <c r="L760" i="8"/>
  <c r="J760" i="8"/>
  <c r="I760" i="8"/>
  <c r="L759" i="8"/>
  <c r="J759" i="8"/>
  <c r="I759" i="8"/>
  <c r="L758" i="8"/>
  <c r="J758" i="8"/>
  <c r="I758" i="8"/>
  <c r="L757" i="8"/>
  <c r="J757" i="8"/>
  <c r="I757" i="8"/>
  <c r="L756" i="8"/>
  <c r="J756" i="8"/>
  <c r="I756" i="8"/>
  <c r="L755" i="8"/>
  <c r="J755" i="8"/>
  <c r="I755" i="8"/>
  <c r="L754" i="8"/>
  <c r="J754" i="8"/>
  <c r="I754" i="8"/>
  <c r="L753" i="8"/>
  <c r="J753" i="8"/>
  <c r="I753" i="8"/>
  <c r="L752" i="8"/>
  <c r="J752" i="8"/>
  <c r="I752" i="8"/>
  <c r="L751" i="8"/>
  <c r="J751" i="8"/>
  <c r="I751" i="8"/>
  <c r="L750" i="8"/>
  <c r="J750" i="8"/>
  <c r="I750" i="8"/>
  <c r="L749" i="8"/>
  <c r="J749" i="8"/>
  <c r="I749" i="8"/>
  <c r="L748" i="8"/>
  <c r="J748" i="8"/>
  <c r="I748" i="8"/>
  <c r="L747" i="8"/>
  <c r="J747" i="8"/>
  <c r="I747" i="8"/>
  <c r="L746" i="8"/>
  <c r="J746" i="8"/>
  <c r="I746" i="8"/>
  <c r="L745" i="8"/>
  <c r="J745" i="8"/>
  <c r="I745" i="8"/>
  <c r="L744" i="8"/>
  <c r="J744" i="8"/>
  <c r="I744" i="8"/>
  <c r="L743" i="8"/>
  <c r="J743" i="8"/>
  <c r="I743" i="8"/>
  <c r="L742" i="8"/>
  <c r="J742" i="8"/>
  <c r="I742" i="8"/>
  <c r="L741" i="8"/>
  <c r="J741" i="8"/>
  <c r="I741" i="8"/>
  <c r="L740" i="8"/>
  <c r="J740" i="8"/>
  <c r="I740" i="8"/>
  <c r="L739" i="8"/>
  <c r="J739" i="8"/>
  <c r="I739" i="8"/>
  <c r="L738" i="8"/>
  <c r="J738" i="8"/>
  <c r="I738" i="8"/>
  <c r="L737" i="8"/>
  <c r="J737" i="8"/>
  <c r="I737" i="8"/>
  <c r="L736" i="8"/>
  <c r="J736" i="8"/>
  <c r="I736" i="8"/>
  <c r="L735" i="8"/>
  <c r="J735" i="8"/>
  <c r="I735" i="8"/>
  <c r="L734" i="8"/>
  <c r="J734" i="8"/>
  <c r="I734" i="8"/>
  <c r="L733" i="8"/>
  <c r="J733" i="8"/>
  <c r="I733" i="8"/>
  <c r="L732" i="8"/>
  <c r="J732" i="8"/>
  <c r="I732" i="8"/>
  <c r="L731" i="8"/>
  <c r="J731" i="8"/>
  <c r="I731" i="8"/>
  <c r="L730" i="8"/>
  <c r="J730" i="8"/>
  <c r="I730" i="8"/>
  <c r="L729" i="8"/>
  <c r="J729" i="8"/>
  <c r="I729" i="8"/>
  <c r="L728" i="8"/>
  <c r="J728" i="8"/>
  <c r="I728" i="8"/>
  <c r="L727" i="8"/>
  <c r="J727" i="8"/>
  <c r="I727" i="8"/>
  <c r="L726" i="8"/>
  <c r="J726" i="8"/>
  <c r="I726" i="8"/>
  <c r="L725" i="8"/>
  <c r="J725" i="8"/>
  <c r="I725" i="8"/>
  <c r="L724" i="8"/>
  <c r="J724" i="8"/>
  <c r="I724" i="8"/>
  <c r="L723" i="8"/>
  <c r="J723" i="8"/>
  <c r="I723" i="8"/>
  <c r="L722" i="8"/>
  <c r="J722" i="8"/>
  <c r="I722" i="8"/>
  <c r="L721" i="8"/>
  <c r="J721" i="8"/>
  <c r="I721" i="8"/>
  <c r="L720" i="8"/>
  <c r="J720" i="8"/>
  <c r="I720" i="8"/>
  <c r="L719" i="8"/>
  <c r="J719" i="8"/>
  <c r="I719" i="8"/>
  <c r="L718" i="8"/>
  <c r="J718" i="8"/>
  <c r="I718" i="8"/>
  <c r="L717" i="8"/>
  <c r="J717" i="8"/>
  <c r="I717" i="8"/>
  <c r="L716" i="8"/>
  <c r="J716" i="8"/>
  <c r="I716" i="8"/>
  <c r="L715" i="8"/>
  <c r="J715" i="8"/>
  <c r="I715" i="8"/>
  <c r="L714" i="8"/>
  <c r="J714" i="8"/>
  <c r="I714" i="8"/>
  <c r="L713" i="8"/>
  <c r="J713" i="8"/>
  <c r="I713" i="8"/>
  <c r="L712" i="8"/>
  <c r="J712" i="8"/>
  <c r="I712" i="8"/>
  <c r="L711" i="8"/>
  <c r="J711" i="8"/>
  <c r="I711" i="8"/>
  <c r="L710" i="8"/>
  <c r="J710" i="8"/>
  <c r="I710" i="8"/>
  <c r="L709" i="8"/>
  <c r="J709" i="8"/>
  <c r="I709" i="8"/>
  <c r="L708" i="8"/>
  <c r="J708" i="8"/>
  <c r="I708" i="8"/>
  <c r="L707" i="8"/>
  <c r="J707" i="8"/>
  <c r="I707" i="8"/>
  <c r="L706" i="8"/>
  <c r="J706" i="8"/>
  <c r="I706" i="8"/>
  <c r="L705" i="8"/>
  <c r="J705" i="8"/>
  <c r="I705" i="8"/>
  <c r="L704" i="8"/>
  <c r="J704" i="8"/>
  <c r="I704" i="8"/>
  <c r="L703" i="8"/>
  <c r="J703" i="8"/>
  <c r="I703" i="8"/>
  <c r="L702" i="8"/>
  <c r="J702" i="8"/>
  <c r="I702" i="8"/>
  <c r="L701" i="8"/>
  <c r="J701" i="8"/>
  <c r="I701" i="8"/>
  <c r="L700" i="8"/>
  <c r="J700" i="8"/>
  <c r="I700" i="8"/>
  <c r="L699" i="8"/>
  <c r="J699" i="8"/>
  <c r="I699" i="8"/>
  <c r="L698" i="8"/>
  <c r="J698" i="8"/>
  <c r="I698" i="8"/>
  <c r="L697" i="8"/>
  <c r="J697" i="8"/>
  <c r="I697" i="8"/>
  <c r="L696" i="8"/>
  <c r="J696" i="8"/>
  <c r="I696" i="8"/>
  <c r="L695" i="8"/>
  <c r="J695" i="8"/>
  <c r="I695" i="8"/>
  <c r="L694" i="8"/>
  <c r="J694" i="8"/>
  <c r="I694" i="8"/>
  <c r="L693" i="8"/>
  <c r="J693" i="8"/>
  <c r="I693" i="8"/>
  <c r="L692" i="8"/>
  <c r="J692" i="8"/>
  <c r="I692" i="8"/>
  <c r="L691" i="8"/>
  <c r="J691" i="8"/>
  <c r="I691" i="8"/>
  <c r="L690" i="8"/>
  <c r="J690" i="8"/>
  <c r="I690" i="8"/>
  <c r="L689" i="8"/>
  <c r="J689" i="8"/>
  <c r="I689" i="8"/>
  <c r="L688" i="8"/>
  <c r="J688" i="8"/>
  <c r="I688" i="8"/>
  <c r="L687" i="8"/>
  <c r="J687" i="8"/>
  <c r="I687" i="8"/>
  <c r="L686" i="8"/>
  <c r="J686" i="8"/>
  <c r="I686" i="8"/>
  <c r="L685" i="8"/>
  <c r="J685" i="8"/>
  <c r="I685" i="8"/>
  <c r="L684" i="8"/>
  <c r="J684" i="8"/>
  <c r="I684" i="8"/>
  <c r="L683" i="8"/>
  <c r="J683" i="8"/>
  <c r="I683" i="8"/>
  <c r="L682" i="8"/>
  <c r="J682" i="8"/>
  <c r="I682" i="8"/>
  <c r="L681" i="8"/>
  <c r="J681" i="8"/>
  <c r="I681" i="8"/>
  <c r="L680" i="8"/>
  <c r="J680" i="8"/>
  <c r="I680" i="8"/>
  <c r="L679" i="8"/>
  <c r="J679" i="8"/>
  <c r="I679" i="8"/>
  <c r="L678" i="8"/>
  <c r="J678" i="8"/>
  <c r="I678" i="8"/>
  <c r="L677" i="8"/>
  <c r="J677" i="8"/>
  <c r="I677" i="8"/>
  <c r="L676" i="8"/>
  <c r="J676" i="8"/>
  <c r="I676" i="8"/>
  <c r="L675" i="8"/>
  <c r="J675" i="8"/>
  <c r="I675" i="8"/>
  <c r="L674" i="8"/>
  <c r="J674" i="8"/>
  <c r="I674" i="8"/>
  <c r="L673" i="8"/>
  <c r="J673" i="8"/>
  <c r="I673" i="8"/>
  <c r="L672" i="8"/>
  <c r="J672" i="8"/>
  <c r="I672" i="8"/>
  <c r="L671" i="8"/>
  <c r="J671" i="8"/>
  <c r="I671" i="8"/>
  <c r="L670" i="8"/>
  <c r="J670" i="8"/>
  <c r="I670" i="8"/>
  <c r="L669" i="8"/>
  <c r="J669" i="8"/>
  <c r="I669" i="8"/>
  <c r="L668" i="8"/>
  <c r="J668" i="8"/>
  <c r="I668" i="8"/>
  <c r="L667" i="8"/>
  <c r="J667" i="8"/>
  <c r="I667" i="8"/>
  <c r="L666" i="8"/>
  <c r="J666" i="8"/>
  <c r="I666" i="8"/>
  <c r="L665" i="8"/>
  <c r="J665" i="8"/>
  <c r="I665" i="8"/>
  <c r="L664" i="8"/>
  <c r="J664" i="8"/>
  <c r="I664" i="8"/>
  <c r="L663" i="8"/>
  <c r="J663" i="8"/>
  <c r="I663" i="8"/>
  <c r="L662" i="8"/>
  <c r="J662" i="8"/>
  <c r="I662" i="8"/>
  <c r="L661" i="8"/>
  <c r="J661" i="8"/>
  <c r="I661" i="8"/>
  <c r="L660" i="8"/>
  <c r="J660" i="8"/>
  <c r="I660" i="8"/>
  <c r="L659" i="8"/>
  <c r="J659" i="8"/>
  <c r="I659" i="8"/>
  <c r="L658" i="8"/>
  <c r="J658" i="8"/>
  <c r="I658" i="8"/>
  <c r="L657" i="8"/>
  <c r="J657" i="8"/>
  <c r="I657" i="8"/>
  <c r="L656" i="8"/>
  <c r="J656" i="8"/>
  <c r="I656" i="8"/>
  <c r="L655" i="8"/>
  <c r="J655" i="8"/>
  <c r="I655" i="8"/>
  <c r="L654" i="8"/>
  <c r="J654" i="8"/>
  <c r="I654" i="8"/>
  <c r="L653" i="8"/>
  <c r="J653" i="8"/>
  <c r="I653" i="8"/>
  <c r="L652" i="8"/>
  <c r="J652" i="8"/>
  <c r="I652" i="8"/>
  <c r="L651" i="8"/>
  <c r="J651" i="8"/>
  <c r="I651" i="8"/>
  <c r="L650" i="8"/>
  <c r="J650" i="8"/>
  <c r="I650" i="8"/>
  <c r="L649" i="8"/>
  <c r="J649" i="8"/>
  <c r="I649" i="8"/>
  <c r="L648" i="8"/>
  <c r="J648" i="8"/>
  <c r="I648" i="8"/>
  <c r="L647" i="8"/>
  <c r="J647" i="8"/>
  <c r="I647" i="8"/>
  <c r="L646" i="8"/>
  <c r="J646" i="8"/>
  <c r="I646" i="8"/>
  <c r="L645" i="8"/>
  <c r="J645" i="8"/>
  <c r="I645" i="8"/>
  <c r="L644" i="8"/>
  <c r="J644" i="8"/>
  <c r="I644" i="8"/>
  <c r="L643" i="8"/>
  <c r="J643" i="8"/>
  <c r="I643" i="8"/>
  <c r="L642" i="8"/>
  <c r="J642" i="8"/>
  <c r="I642" i="8"/>
  <c r="L641" i="8"/>
  <c r="J641" i="8"/>
  <c r="I641" i="8"/>
  <c r="L640" i="8"/>
  <c r="J640" i="8"/>
  <c r="I640" i="8"/>
  <c r="L639" i="8"/>
  <c r="J639" i="8"/>
  <c r="I639" i="8"/>
  <c r="L638" i="8"/>
  <c r="J638" i="8"/>
  <c r="I638" i="8"/>
  <c r="L637" i="8"/>
  <c r="J637" i="8"/>
  <c r="I637" i="8"/>
  <c r="L636" i="8"/>
  <c r="J636" i="8"/>
  <c r="I636" i="8"/>
  <c r="L635" i="8"/>
  <c r="J635" i="8"/>
  <c r="I635" i="8"/>
  <c r="L634" i="8"/>
  <c r="J634" i="8"/>
  <c r="I634" i="8"/>
  <c r="L633" i="8"/>
  <c r="J633" i="8"/>
  <c r="I633" i="8"/>
  <c r="L632" i="8"/>
  <c r="J632" i="8"/>
  <c r="I632" i="8"/>
  <c r="L631" i="8"/>
  <c r="J631" i="8"/>
  <c r="I631" i="8"/>
  <c r="L630" i="8"/>
  <c r="J630" i="8"/>
  <c r="I630" i="8"/>
  <c r="L629" i="8"/>
  <c r="J629" i="8"/>
  <c r="I629" i="8"/>
  <c r="L628" i="8"/>
  <c r="J628" i="8"/>
  <c r="I628" i="8"/>
  <c r="L627" i="8"/>
  <c r="J627" i="8"/>
  <c r="I627" i="8"/>
  <c r="L626" i="8"/>
  <c r="J626" i="8"/>
  <c r="I626" i="8"/>
  <c r="L625" i="8"/>
  <c r="J625" i="8"/>
  <c r="I625" i="8"/>
  <c r="L624" i="8"/>
  <c r="J624" i="8"/>
  <c r="I624" i="8"/>
  <c r="L623" i="8"/>
  <c r="J623" i="8"/>
  <c r="I623" i="8"/>
  <c r="L622" i="8"/>
  <c r="J622" i="8"/>
  <c r="I622" i="8"/>
  <c r="L621" i="8"/>
  <c r="J621" i="8"/>
  <c r="I621" i="8"/>
  <c r="L620" i="8"/>
  <c r="J620" i="8"/>
  <c r="I620" i="8"/>
  <c r="L619" i="8"/>
  <c r="J619" i="8"/>
  <c r="I619" i="8"/>
  <c r="L618" i="8"/>
  <c r="J618" i="8"/>
  <c r="I618" i="8"/>
  <c r="L617" i="8"/>
  <c r="J617" i="8"/>
  <c r="I617" i="8"/>
  <c r="L616" i="8"/>
  <c r="J616" i="8"/>
  <c r="I616" i="8"/>
  <c r="L615" i="8"/>
  <c r="J615" i="8"/>
  <c r="I615" i="8"/>
  <c r="L614" i="8"/>
  <c r="J614" i="8"/>
  <c r="I614" i="8"/>
  <c r="L613" i="8"/>
  <c r="J613" i="8"/>
  <c r="I613" i="8"/>
  <c r="L612" i="8"/>
  <c r="J612" i="8"/>
  <c r="I612" i="8"/>
  <c r="L611" i="8"/>
  <c r="J611" i="8"/>
  <c r="I611" i="8"/>
  <c r="L610" i="8"/>
  <c r="J610" i="8"/>
  <c r="I610" i="8"/>
  <c r="L609" i="8"/>
  <c r="J609" i="8"/>
  <c r="I609" i="8"/>
  <c r="L608" i="8"/>
  <c r="J608" i="8"/>
  <c r="I608" i="8"/>
  <c r="L607" i="8"/>
  <c r="J607" i="8"/>
  <c r="I607" i="8"/>
  <c r="L606" i="8"/>
  <c r="J606" i="8"/>
  <c r="I606" i="8"/>
  <c r="L605" i="8"/>
  <c r="J605" i="8"/>
  <c r="I605" i="8"/>
  <c r="L604" i="8"/>
  <c r="J604" i="8"/>
  <c r="I604" i="8"/>
  <c r="L603" i="8"/>
  <c r="J603" i="8"/>
  <c r="I603" i="8"/>
  <c r="L602" i="8"/>
  <c r="J602" i="8"/>
  <c r="I602" i="8"/>
  <c r="L601" i="8"/>
  <c r="J601" i="8"/>
  <c r="I601" i="8"/>
  <c r="L600" i="8"/>
  <c r="J600" i="8"/>
  <c r="I600" i="8"/>
  <c r="L599" i="8"/>
  <c r="J599" i="8"/>
  <c r="I599" i="8"/>
  <c r="L598" i="8"/>
  <c r="J598" i="8"/>
  <c r="I598" i="8"/>
  <c r="L597" i="8"/>
  <c r="J597" i="8"/>
  <c r="I597" i="8"/>
  <c r="L596" i="8"/>
  <c r="J596" i="8"/>
  <c r="I596" i="8"/>
  <c r="L595" i="8"/>
  <c r="J595" i="8"/>
  <c r="I595" i="8"/>
  <c r="L594" i="8"/>
  <c r="J594" i="8"/>
  <c r="I594" i="8"/>
  <c r="L593" i="8"/>
  <c r="J593" i="8"/>
  <c r="I593" i="8"/>
  <c r="L592" i="8"/>
  <c r="J592" i="8"/>
  <c r="I592" i="8"/>
  <c r="L591" i="8"/>
  <c r="J591" i="8"/>
  <c r="I591" i="8"/>
  <c r="L590" i="8"/>
  <c r="J590" i="8"/>
  <c r="I590" i="8"/>
  <c r="L589" i="8"/>
  <c r="J589" i="8"/>
  <c r="I589" i="8"/>
  <c r="L588" i="8"/>
  <c r="J588" i="8"/>
  <c r="I588" i="8"/>
  <c r="L587" i="8"/>
  <c r="J587" i="8"/>
  <c r="I587" i="8"/>
  <c r="L586" i="8"/>
  <c r="J586" i="8"/>
  <c r="I586" i="8"/>
  <c r="L585" i="8"/>
  <c r="J585" i="8"/>
  <c r="I585" i="8"/>
  <c r="L584" i="8"/>
  <c r="J584" i="8"/>
  <c r="I584" i="8"/>
  <c r="L583" i="8"/>
  <c r="J583" i="8"/>
  <c r="I583" i="8"/>
  <c r="L582" i="8"/>
  <c r="J582" i="8"/>
  <c r="I582" i="8"/>
  <c r="L581" i="8"/>
  <c r="J581" i="8"/>
  <c r="I581" i="8"/>
  <c r="L580" i="8"/>
  <c r="J580" i="8"/>
  <c r="I580" i="8"/>
  <c r="L579" i="8"/>
  <c r="J579" i="8"/>
  <c r="I579" i="8"/>
  <c r="L578" i="8"/>
  <c r="J578" i="8"/>
  <c r="I578" i="8"/>
  <c r="L577" i="8"/>
  <c r="J577" i="8"/>
  <c r="I577" i="8"/>
  <c r="L576" i="8"/>
  <c r="J576" i="8"/>
  <c r="I576" i="8"/>
  <c r="L575" i="8"/>
  <c r="J575" i="8"/>
  <c r="I575" i="8"/>
  <c r="L574" i="8"/>
  <c r="J574" i="8"/>
  <c r="I574" i="8"/>
  <c r="L573" i="8"/>
  <c r="J573" i="8"/>
  <c r="I573" i="8"/>
  <c r="L572" i="8"/>
  <c r="J572" i="8"/>
  <c r="I572" i="8"/>
  <c r="L571" i="8"/>
  <c r="J571" i="8"/>
  <c r="I571" i="8"/>
  <c r="L570" i="8"/>
  <c r="J570" i="8"/>
  <c r="I570" i="8"/>
  <c r="L569" i="8"/>
  <c r="J569" i="8"/>
  <c r="I569" i="8"/>
  <c r="L568" i="8"/>
  <c r="J568" i="8"/>
  <c r="I568" i="8"/>
  <c r="L567" i="8"/>
  <c r="J567" i="8"/>
  <c r="I567" i="8"/>
  <c r="L566" i="8"/>
  <c r="J566" i="8"/>
  <c r="I566" i="8"/>
  <c r="L565" i="8"/>
  <c r="J565" i="8"/>
  <c r="I565" i="8"/>
  <c r="L564" i="8"/>
  <c r="J564" i="8"/>
  <c r="I564" i="8"/>
  <c r="L563" i="8"/>
  <c r="J563" i="8"/>
  <c r="I563" i="8"/>
  <c r="L562" i="8"/>
  <c r="J562" i="8"/>
  <c r="I562" i="8"/>
  <c r="L561" i="8"/>
  <c r="J561" i="8"/>
  <c r="I561" i="8"/>
  <c r="L560" i="8"/>
  <c r="J560" i="8"/>
  <c r="I560" i="8"/>
  <c r="L559" i="8"/>
  <c r="J559" i="8"/>
  <c r="I559" i="8"/>
  <c r="L558" i="8"/>
  <c r="J558" i="8"/>
  <c r="I558" i="8"/>
  <c r="L557" i="8"/>
  <c r="J557" i="8"/>
  <c r="I557" i="8"/>
  <c r="L556" i="8"/>
  <c r="J556" i="8"/>
  <c r="I556" i="8"/>
  <c r="L555" i="8"/>
  <c r="J555" i="8"/>
  <c r="I555" i="8"/>
  <c r="L554" i="8"/>
  <c r="J554" i="8"/>
  <c r="I554" i="8"/>
  <c r="L553" i="8"/>
  <c r="J553" i="8"/>
  <c r="I553" i="8"/>
  <c r="L552" i="8"/>
  <c r="J552" i="8"/>
  <c r="I552" i="8"/>
  <c r="L551" i="8"/>
  <c r="J551" i="8"/>
  <c r="I551" i="8"/>
  <c r="L550" i="8"/>
  <c r="J550" i="8"/>
  <c r="I550" i="8"/>
  <c r="L549" i="8"/>
  <c r="J549" i="8"/>
  <c r="I549" i="8"/>
  <c r="L548" i="8"/>
  <c r="J548" i="8"/>
  <c r="I548" i="8"/>
  <c r="L547" i="8"/>
  <c r="J547" i="8"/>
  <c r="I547" i="8"/>
  <c r="L546" i="8"/>
  <c r="J546" i="8"/>
  <c r="I546" i="8"/>
  <c r="L545" i="8"/>
  <c r="J545" i="8"/>
  <c r="I545" i="8"/>
  <c r="L544" i="8"/>
  <c r="J544" i="8"/>
  <c r="I544" i="8"/>
  <c r="L543" i="8"/>
  <c r="J543" i="8"/>
  <c r="I543" i="8"/>
  <c r="L542" i="8"/>
  <c r="J542" i="8"/>
  <c r="I542" i="8"/>
  <c r="L541" i="8"/>
  <c r="J541" i="8"/>
  <c r="I541" i="8"/>
  <c r="L540" i="8"/>
  <c r="J540" i="8"/>
  <c r="I540" i="8"/>
  <c r="L539" i="8"/>
  <c r="J539" i="8"/>
  <c r="I539" i="8"/>
  <c r="L538" i="8"/>
  <c r="J538" i="8"/>
  <c r="I538" i="8"/>
  <c r="L537" i="8"/>
  <c r="J537" i="8"/>
  <c r="I537" i="8"/>
  <c r="L536" i="8"/>
  <c r="J536" i="8"/>
  <c r="I536" i="8"/>
  <c r="L535" i="8"/>
  <c r="J535" i="8"/>
  <c r="I535" i="8"/>
  <c r="L534" i="8"/>
  <c r="J534" i="8"/>
  <c r="I534" i="8"/>
  <c r="L533" i="8"/>
  <c r="J533" i="8"/>
  <c r="I533" i="8"/>
  <c r="L532" i="8"/>
  <c r="J532" i="8"/>
  <c r="I532" i="8"/>
  <c r="L531" i="8"/>
  <c r="J531" i="8"/>
  <c r="I531" i="8"/>
  <c r="L530" i="8"/>
  <c r="J530" i="8"/>
  <c r="I530" i="8"/>
  <c r="L529" i="8"/>
  <c r="J529" i="8"/>
  <c r="I529" i="8"/>
  <c r="L528" i="8"/>
  <c r="J528" i="8"/>
  <c r="I528" i="8"/>
  <c r="L527" i="8"/>
  <c r="J527" i="8"/>
  <c r="I527" i="8"/>
  <c r="L526" i="8"/>
  <c r="J526" i="8"/>
  <c r="I526" i="8"/>
  <c r="L525" i="8"/>
  <c r="J525" i="8"/>
  <c r="I525" i="8"/>
  <c r="L524" i="8"/>
  <c r="J524" i="8"/>
  <c r="I524" i="8"/>
  <c r="L523" i="8"/>
  <c r="J523" i="8"/>
  <c r="I523" i="8"/>
  <c r="L522" i="8"/>
  <c r="J522" i="8"/>
  <c r="I522" i="8"/>
  <c r="L521" i="8"/>
  <c r="J521" i="8"/>
  <c r="I521" i="8"/>
  <c r="L520" i="8"/>
  <c r="J520" i="8"/>
  <c r="I520" i="8"/>
  <c r="L519" i="8"/>
  <c r="J519" i="8"/>
  <c r="I519" i="8"/>
  <c r="L518" i="8"/>
  <c r="J518" i="8"/>
  <c r="I518" i="8"/>
  <c r="L517" i="8"/>
  <c r="J517" i="8"/>
  <c r="I517" i="8"/>
  <c r="L516" i="8"/>
  <c r="J516" i="8"/>
  <c r="I516" i="8"/>
  <c r="L515" i="8"/>
  <c r="J515" i="8"/>
  <c r="I515" i="8"/>
  <c r="L514" i="8"/>
  <c r="J514" i="8"/>
  <c r="I514" i="8"/>
  <c r="L513" i="8"/>
  <c r="J513" i="8"/>
  <c r="I513" i="8"/>
  <c r="L512" i="8"/>
  <c r="J512" i="8"/>
  <c r="I512" i="8"/>
  <c r="L511" i="8"/>
  <c r="J511" i="8"/>
  <c r="I511" i="8"/>
  <c r="L510" i="8"/>
  <c r="J510" i="8"/>
  <c r="I510" i="8"/>
  <c r="L509" i="8"/>
  <c r="J509" i="8"/>
  <c r="I509" i="8"/>
  <c r="L508" i="8"/>
  <c r="J508" i="8"/>
  <c r="I508" i="8"/>
  <c r="L507" i="8"/>
  <c r="J507" i="8"/>
  <c r="I507" i="8"/>
  <c r="L506" i="8"/>
  <c r="J506" i="8"/>
  <c r="I506" i="8"/>
  <c r="L505" i="8"/>
  <c r="J505" i="8"/>
  <c r="I505" i="8"/>
  <c r="L504" i="8"/>
  <c r="J504" i="8"/>
  <c r="I504" i="8"/>
  <c r="L503" i="8"/>
  <c r="J503" i="8"/>
  <c r="I503" i="8"/>
  <c r="L502" i="8"/>
  <c r="J502" i="8"/>
  <c r="I502" i="8"/>
  <c r="L501" i="8"/>
  <c r="J501" i="8"/>
  <c r="I501" i="8"/>
  <c r="L500" i="8"/>
  <c r="J500" i="8"/>
  <c r="I500" i="8"/>
  <c r="L499" i="8"/>
  <c r="J499" i="8"/>
  <c r="I499" i="8"/>
  <c r="L498" i="8"/>
  <c r="J498" i="8"/>
  <c r="I498" i="8"/>
  <c r="L497" i="8"/>
  <c r="J497" i="8"/>
  <c r="I497" i="8"/>
  <c r="L496" i="8"/>
  <c r="J496" i="8"/>
  <c r="I496" i="8"/>
  <c r="L495" i="8"/>
  <c r="J495" i="8"/>
  <c r="I495" i="8"/>
  <c r="L494" i="8"/>
  <c r="J494" i="8"/>
  <c r="I494" i="8"/>
  <c r="L493" i="8"/>
  <c r="J493" i="8"/>
  <c r="I493" i="8"/>
  <c r="L492" i="8"/>
  <c r="J492" i="8"/>
  <c r="I492" i="8"/>
  <c r="L491" i="8"/>
  <c r="J491" i="8"/>
  <c r="I491" i="8"/>
  <c r="L490" i="8"/>
  <c r="J490" i="8"/>
  <c r="I490" i="8"/>
  <c r="L489" i="8"/>
  <c r="J489" i="8"/>
  <c r="I489" i="8"/>
  <c r="L488" i="8"/>
  <c r="J488" i="8"/>
  <c r="I488" i="8"/>
  <c r="L487" i="8"/>
  <c r="J487" i="8"/>
  <c r="I487" i="8"/>
  <c r="L486" i="8"/>
  <c r="J486" i="8"/>
  <c r="I486" i="8"/>
  <c r="L485" i="8"/>
  <c r="J485" i="8"/>
  <c r="I485" i="8"/>
  <c r="L484" i="8"/>
  <c r="J484" i="8"/>
  <c r="I484" i="8"/>
  <c r="L483" i="8"/>
  <c r="J483" i="8"/>
  <c r="I483" i="8"/>
  <c r="L482" i="8"/>
  <c r="J482" i="8"/>
  <c r="I482" i="8"/>
  <c r="L481" i="8"/>
  <c r="J481" i="8"/>
  <c r="I481" i="8"/>
  <c r="L480" i="8"/>
  <c r="J480" i="8"/>
  <c r="I480" i="8"/>
  <c r="L479" i="8"/>
  <c r="J479" i="8"/>
  <c r="I479" i="8"/>
  <c r="L478" i="8"/>
  <c r="J478" i="8"/>
  <c r="I478" i="8"/>
  <c r="L477" i="8"/>
  <c r="J477" i="8"/>
  <c r="I477" i="8"/>
  <c r="L476" i="8"/>
  <c r="J476" i="8"/>
  <c r="I476" i="8"/>
  <c r="L475" i="8"/>
  <c r="J475" i="8"/>
  <c r="I475" i="8"/>
  <c r="L474" i="8"/>
  <c r="J474" i="8"/>
  <c r="I474" i="8"/>
  <c r="L473" i="8"/>
  <c r="J473" i="8"/>
  <c r="I473" i="8"/>
  <c r="L472" i="8"/>
  <c r="J472" i="8"/>
  <c r="I472" i="8"/>
  <c r="L471" i="8"/>
  <c r="J471" i="8"/>
  <c r="I471" i="8"/>
  <c r="L470" i="8"/>
  <c r="J470" i="8"/>
  <c r="I470" i="8"/>
  <c r="L469" i="8"/>
  <c r="J469" i="8"/>
  <c r="I469" i="8"/>
  <c r="L468" i="8"/>
  <c r="J468" i="8"/>
  <c r="I468" i="8"/>
  <c r="L467" i="8"/>
  <c r="J467" i="8"/>
  <c r="I467" i="8"/>
  <c r="L466" i="8"/>
  <c r="J466" i="8"/>
  <c r="I466" i="8"/>
  <c r="L465" i="8"/>
  <c r="J465" i="8"/>
  <c r="I465" i="8"/>
  <c r="L464" i="8"/>
  <c r="J464" i="8"/>
  <c r="I464" i="8"/>
  <c r="L463" i="8"/>
  <c r="J463" i="8"/>
  <c r="I463" i="8"/>
  <c r="L462" i="8"/>
  <c r="J462" i="8"/>
  <c r="I462" i="8"/>
  <c r="L461" i="8"/>
  <c r="J461" i="8"/>
  <c r="I461" i="8"/>
  <c r="L460" i="8"/>
  <c r="J460" i="8"/>
  <c r="I460" i="8"/>
  <c r="L459" i="8"/>
  <c r="J459" i="8"/>
  <c r="I459" i="8"/>
  <c r="L458" i="8"/>
  <c r="J458" i="8"/>
  <c r="I458" i="8"/>
  <c r="L457" i="8"/>
  <c r="J457" i="8"/>
  <c r="I457" i="8"/>
  <c r="L456" i="8"/>
  <c r="J456" i="8"/>
  <c r="I456" i="8"/>
  <c r="L455" i="8"/>
  <c r="J455" i="8"/>
  <c r="I455" i="8"/>
  <c r="L454" i="8"/>
  <c r="J454" i="8"/>
  <c r="I454" i="8"/>
  <c r="L453" i="8"/>
  <c r="J453" i="8"/>
  <c r="I453" i="8"/>
  <c r="L452" i="8"/>
  <c r="J452" i="8"/>
  <c r="I452" i="8"/>
  <c r="L451" i="8"/>
  <c r="J451" i="8"/>
  <c r="I451" i="8"/>
  <c r="L450" i="8"/>
  <c r="J450" i="8"/>
  <c r="I450" i="8"/>
  <c r="L449" i="8"/>
  <c r="J449" i="8"/>
  <c r="I449" i="8"/>
  <c r="L448" i="8"/>
  <c r="J448" i="8"/>
  <c r="I448" i="8"/>
  <c r="L447" i="8"/>
  <c r="J447" i="8"/>
  <c r="I447" i="8"/>
  <c r="L446" i="8"/>
  <c r="J446" i="8"/>
  <c r="I446" i="8"/>
  <c r="L445" i="8"/>
  <c r="J445" i="8"/>
  <c r="I445" i="8"/>
  <c r="L444" i="8"/>
  <c r="J444" i="8"/>
  <c r="I444" i="8"/>
  <c r="L443" i="8"/>
  <c r="J443" i="8"/>
  <c r="I443" i="8"/>
  <c r="L442" i="8"/>
  <c r="J442" i="8"/>
  <c r="I442" i="8"/>
  <c r="L441" i="8"/>
  <c r="J441" i="8"/>
  <c r="I441" i="8"/>
  <c r="L440" i="8"/>
  <c r="J440" i="8"/>
  <c r="I440" i="8"/>
  <c r="L439" i="8"/>
  <c r="J439" i="8"/>
  <c r="I439" i="8"/>
  <c r="L438" i="8"/>
  <c r="J438" i="8"/>
  <c r="I438" i="8"/>
  <c r="L437" i="8"/>
  <c r="J437" i="8"/>
  <c r="I437" i="8"/>
  <c r="L436" i="8"/>
  <c r="J436" i="8"/>
  <c r="I436" i="8"/>
  <c r="L435" i="8"/>
  <c r="J435" i="8"/>
  <c r="I435" i="8"/>
  <c r="L434" i="8"/>
  <c r="J434" i="8"/>
  <c r="I434" i="8"/>
  <c r="L433" i="8"/>
  <c r="J433" i="8"/>
  <c r="I433" i="8"/>
  <c r="L432" i="8"/>
  <c r="J432" i="8"/>
  <c r="I432" i="8"/>
  <c r="L431" i="8"/>
  <c r="J431" i="8"/>
  <c r="I431" i="8"/>
  <c r="L430" i="8"/>
  <c r="J430" i="8"/>
  <c r="I430" i="8"/>
  <c r="L429" i="8"/>
  <c r="J429" i="8"/>
  <c r="I429" i="8"/>
  <c r="L428" i="8"/>
  <c r="J428" i="8"/>
  <c r="I428" i="8"/>
  <c r="L427" i="8"/>
  <c r="J427" i="8"/>
  <c r="I427" i="8"/>
  <c r="L426" i="8"/>
  <c r="J426" i="8"/>
  <c r="I426" i="8"/>
  <c r="L425" i="8"/>
  <c r="J425" i="8"/>
  <c r="I425" i="8"/>
  <c r="L424" i="8"/>
  <c r="J424" i="8"/>
  <c r="I424" i="8"/>
  <c r="L423" i="8"/>
  <c r="J423" i="8"/>
  <c r="I423" i="8"/>
  <c r="L422" i="8"/>
  <c r="J422" i="8"/>
  <c r="I422" i="8"/>
  <c r="L421" i="8"/>
  <c r="J421" i="8"/>
  <c r="I421" i="8"/>
  <c r="L420" i="8"/>
  <c r="J420" i="8"/>
  <c r="I420" i="8"/>
  <c r="L419" i="8"/>
  <c r="J419" i="8"/>
  <c r="I419" i="8"/>
  <c r="L418" i="8"/>
  <c r="J418" i="8"/>
  <c r="I418" i="8"/>
  <c r="L417" i="8"/>
  <c r="J417" i="8"/>
  <c r="I417" i="8"/>
  <c r="L416" i="8"/>
  <c r="J416" i="8"/>
  <c r="I416" i="8"/>
  <c r="L415" i="8"/>
  <c r="J415" i="8"/>
  <c r="I415" i="8"/>
  <c r="L414" i="8"/>
  <c r="J414" i="8"/>
  <c r="I414" i="8"/>
  <c r="L413" i="8"/>
  <c r="J413" i="8"/>
  <c r="I413" i="8"/>
  <c r="L412" i="8"/>
  <c r="J412" i="8"/>
  <c r="I412" i="8"/>
  <c r="L411" i="8"/>
  <c r="J411" i="8"/>
  <c r="I411" i="8"/>
  <c r="L410" i="8"/>
  <c r="J410" i="8"/>
  <c r="I410" i="8"/>
  <c r="L409" i="8"/>
  <c r="J409" i="8"/>
  <c r="I409" i="8"/>
  <c r="L408" i="8"/>
  <c r="J408" i="8"/>
  <c r="I408" i="8"/>
  <c r="L407" i="8"/>
  <c r="J407" i="8"/>
  <c r="I407" i="8"/>
  <c r="L406" i="8"/>
  <c r="J406" i="8"/>
  <c r="I406" i="8"/>
  <c r="L405" i="8"/>
  <c r="J405" i="8"/>
  <c r="I405" i="8"/>
  <c r="L404" i="8"/>
  <c r="J404" i="8"/>
  <c r="I404" i="8"/>
  <c r="L403" i="8"/>
  <c r="J403" i="8"/>
  <c r="I403" i="8"/>
  <c r="L402" i="8"/>
  <c r="J402" i="8"/>
  <c r="I402" i="8"/>
  <c r="L401" i="8"/>
  <c r="J401" i="8"/>
  <c r="I401" i="8"/>
  <c r="L400" i="8"/>
  <c r="J400" i="8"/>
  <c r="I400" i="8"/>
  <c r="L399" i="8"/>
  <c r="J399" i="8"/>
  <c r="I399" i="8"/>
  <c r="L398" i="8"/>
  <c r="J398" i="8"/>
  <c r="I398" i="8"/>
  <c r="L397" i="8"/>
  <c r="J397" i="8"/>
  <c r="I397" i="8"/>
  <c r="L396" i="8"/>
  <c r="J396" i="8"/>
  <c r="I396" i="8"/>
  <c r="L395" i="8"/>
  <c r="J395" i="8"/>
  <c r="I395" i="8"/>
  <c r="L394" i="8"/>
  <c r="J394" i="8"/>
  <c r="I394" i="8"/>
  <c r="L393" i="8"/>
  <c r="J393" i="8"/>
  <c r="I393" i="8"/>
  <c r="L392" i="8"/>
  <c r="J392" i="8"/>
  <c r="I392" i="8"/>
  <c r="L391" i="8"/>
  <c r="J391" i="8"/>
  <c r="I391" i="8"/>
  <c r="L390" i="8"/>
  <c r="J390" i="8"/>
  <c r="I390" i="8"/>
  <c r="L389" i="8"/>
  <c r="J389" i="8"/>
  <c r="I389" i="8"/>
  <c r="L388" i="8"/>
  <c r="J388" i="8"/>
  <c r="I388" i="8"/>
  <c r="L387" i="8"/>
  <c r="J387" i="8"/>
  <c r="I387" i="8"/>
  <c r="L386" i="8"/>
  <c r="J386" i="8"/>
  <c r="I386" i="8"/>
  <c r="L385" i="8"/>
  <c r="J385" i="8"/>
  <c r="I385" i="8"/>
  <c r="L384" i="8"/>
  <c r="J384" i="8"/>
  <c r="I384" i="8"/>
  <c r="L383" i="8"/>
  <c r="J383" i="8"/>
  <c r="I383" i="8"/>
  <c r="L382" i="8"/>
  <c r="J382" i="8"/>
  <c r="I382" i="8"/>
  <c r="L381" i="8"/>
  <c r="J381" i="8"/>
  <c r="I381" i="8"/>
  <c r="L380" i="8"/>
  <c r="J380" i="8"/>
  <c r="I380" i="8"/>
  <c r="L379" i="8"/>
  <c r="J379" i="8"/>
  <c r="I379" i="8"/>
  <c r="L378" i="8"/>
  <c r="J378" i="8"/>
  <c r="I378" i="8"/>
  <c r="L377" i="8"/>
  <c r="J377" i="8"/>
  <c r="I377" i="8"/>
  <c r="L376" i="8"/>
  <c r="J376" i="8"/>
  <c r="I376" i="8"/>
  <c r="L375" i="8"/>
  <c r="J375" i="8"/>
  <c r="I375" i="8"/>
  <c r="L374" i="8"/>
  <c r="J374" i="8"/>
  <c r="I374" i="8"/>
  <c r="L373" i="8"/>
  <c r="J373" i="8"/>
  <c r="I373" i="8"/>
  <c r="L372" i="8"/>
  <c r="J372" i="8"/>
  <c r="I372" i="8"/>
  <c r="L371" i="8"/>
  <c r="J371" i="8"/>
  <c r="I371" i="8"/>
  <c r="L370" i="8"/>
  <c r="J370" i="8"/>
  <c r="I370" i="8"/>
  <c r="L369" i="8"/>
  <c r="J369" i="8"/>
  <c r="I369" i="8"/>
  <c r="L368" i="8"/>
  <c r="J368" i="8"/>
  <c r="I368" i="8"/>
  <c r="L367" i="8"/>
  <c r="J367" i="8"/>
  <c r="I367" i="8"/>
  <c r="L366" i="8"/>
  <c r="J366" i="8"/>
  <c r="I366" i="8"/>
  <c r="L365" i="8"/>
  <c r="J365" i="8"/>
  <c r="I365" i="8"/>
  <c r="L364" i="8"/>
  <c r="J364" i="8"/>
  <c r="I364" i="8"/>
  <c r="L363" i="8"/>
  <c r="J363" i="8"/>
  <c r="I363" i="8"/>
  <c r="L362" i="8"/>
  <c r="J362" i="8"/>
  <c r="I362" i="8"/>
  <c r="L361" i="8"/>
  <c r="J361" i="8"/>
  <c r="I361" i="8"/>
  <c r="L360" i="8"/>
  <c r="J360" i="8"/>
  <c r="I360" i="8"/>
  <c r="L359" i="8"/>
  <c r="J359" i="8"/>
  <c r="I359" i="8"/>
  <c r="L358" i="8"/>
  <c r="J358" i="8"/>
  <c r="I358" i="8"/>
  <c r="L357" i="8"/>
  <c r="J357" i="8"/>
  <c r="I357" i="8"/>
  <c r="L356" i="8"/>
  <c r="J356" i="8"/>
  <c r="I356" i="8"/>
  <c r="L355" i="8"/>
  <c r="J355" i="8"/>
  <c r="I355" i="8"/>
  <c r="L354" i="8"/>
  <c r="J354" i="8"/>
  <c r="I354" i="8"/>
  <c r="L353" i="8"/>
  <c r="J353" i="8"/>
  <c r="I353" i="8"/>
  <c r="L352" i="8"/>
  <c r="J352" i="8"/>
  <c r="I352" i="8"/>
  <c r="L351" i="8"/>
  <c r="J351" i="8"/>
  <c r="I351" i="8"/>
  <c r="L350" i="8"/>
  <c r="J350" i="8"/>
  <c r="I350" i="8"/>
  <c r="L349" i="8"/>
  <c r="J349" i="8"/>
  <c r="I349" i="8"/>
  <c r="L348" i="8"/>
  <c r="J348" i="8"/>
  <c r="I348" i="8"/>
  <c r="L347" i="8"/>
  <c r="J347" i="8"/>
  <c r="I347" i="8"/>
  <c r="L346" i="8"/>
  <c r="J346" i="8"/>
  <c r="I346" i="8"/>
  <c r="L345" i="8"/>
  <c r="J345" i="8"/>
  <c r="I345" i="8"/>
  <c r="L344" i="8"/>
  <c r="J344" i="8"/>
  <c r="I344" i="8"/>
  <c r="L343" i="8"/>
  <c r="J343" i="8"/>
  <c r="I343" i="8"/>
  <c r="L342" i="8"/>
  <c r="J342" i="8"/>
  <c r="I342" i="8"/>
  <c r="L341" i="8"/>
  <c r="J341" i="8"/>
  <c r="I341" i="8"/>
  <c r="L340" i="8"/>
  <c r="J340" i="8"/>
  <c r="I340" i="8"/>
  <c r="L339" i="8"/>
  <c r="J339" i="8"/>
  <c r="I339" i="8"/>
  <c r="L338" i="8"/>
  <c r="J338" i="8"/>
  <c r="I338" i="8"/>
  <c r="L337" i="8"/>
  <c r="J337" i="8"/>
  <c r="I337" i="8"/>
  <c r="L336" i="8"/>
  <c r="J336" i="8"/>
  <c r="I336" i="8"/>
  <c r="L335" i="8"/>
  <c r="J335" i="8"/>
  <c r="I335" i="8"/>
  <c r="L334" i="8"/>
  <c r="J334" i="8"/>
  <c r="I334" i="8"/>
  <c r="L333" i="8"/>
  <c r="J333" i="8"/>
  <c r="I333" i="8"/>
  <c r="L332" i="8"/>
  <c r="J332" i="8"/>
  <c r="I332" i="8"/>
  <c r="L331" i="8"/>
  <c r="J331" i="8"/>
  <c r="I331" i="8"/>
  <c r="L330" i="8"/>
  <c r="J330" i="8"/>
  <c r="I330" i="8"/>
  <c r="L329" i="8"/>
  <c r="J329" i="8"/>
  <c r="I329" i="8"/>
  <c r="L328" i="8"/>
  <c r="J328" i="8"/>
  <c r="I328" i="8"/>
  <c r="L327" i="8"/>
  <c r="J327" i="8"/>
  <c r="I327" i="8"/>
  <c r="L326" i="8"/>
  <c r="J326" i="8"/>
  <c r="I326" i="8"/>
  <c r="L325" i="8"/>
  <c r="J325" i="8"/>
  <c r="I325" i="8"/>
  <c r="L324" i="8"/>
  <c r="J324" i="8"/>
  <c r="I324" i="8"/>
  <c r="L323" i="8"/>
  <c r="J323" i="8"/>
  <c r="I323" i="8"/>
  <c r="L322" i="8"/>
  <c r="J322" i="8"/>
  <c r="I322" i="8"/>
  <c r="L321" i="8"/>
  <c r="J321" i="8"/>
  <c r="I321" i="8"/>
  <c r="L320" i="8"/>
  <c r="J320" i="8"/>
  <c r="I320" i="8"/>
  <c r="L319" i="8"/>
  <c r="J319" i="8"/>
  <c r="I319" i="8"/>
  <c r="L318" i="8"/>
  <c r="J318" i="8"/>
  <c r="I318" i="8"/>
  <c r="L317" i="8"/>
  <c r="J317" i="8"/>
  <c r="I317" i="8"/>
  <c r="L316" i="8"/>
  <c r="J316" i="8"/>
  <c r="I316" i="8"/>
  <c r="L315" i="8"/>
  <c r="J315" i="8"/>
  <c r="I315" i="8"/>
  <c r="L314" i="8"/>
  <c r="J314" i="8"/>
  <c r="I314" i="8"/>
  <c r="L313" i="8"/>
  <c r="J313" i="8"/>
  <c r="I313" i="8"/>
  <c r="L312" i="8"/>
  <c r="J312" i="8"/>
  <c r="I312" i="8"/>
  <c r="L311" i="8"/>
  <c r="J311" i="8"/>
  <c r="I311" i="8"/>
  <c r="L310" i="8"/>
  <c r="J310" i="8"/>
  <c r="I310" i="8"/>
  <c r="L309" i="8"/>
  <c r="J309" i="8"/>
  <c r="I309" i="8"/>
  <c r="L308" i="8"/>
  <c r="J308" i="8"/>
  <c r="I308" i="8"/>
  <c r="L307" i="8"/>
  <c r="J307" i="8"/>
  <c r="I307" i="8"/>
  <c r="L306" i="8"/>
  <c r="J306" i="8"/>
  <c r="I306" i="8"/>
  <c r="L305" i="8"/>
  <c r="J305" i="8"/>
  <c r="I305" i="8"/>
  <c r="L304" i="8"/>
  <c r="J304" i="8"/>
  <c r="I304" i="8"/>
  <c r="L303" i="8"/>
  <c r="J303" i="8"/>
  <c r="I303" i="8"/>
  <c r="L302" i="8"/>
  <c r="J302" i="8"/>
  <c r="I302" i="8"/>
  <c r="L301" i="8"/>
  <c r="J301" i="8"/>
  <c r="I301" i="8"/>
  <c r="L300" i="8"/>
  <c r="J300" i="8"/>
  <c r="I300" i="8"/>
  <c r="L299" i="8"/>
  <c r="J299" i="8"/>
  <c r="I299" i="8"/>
  <c r="L298" i="8"/>
  <c r="J298" i="8"/>
  <c r="I298" i="8"/>
  <c r="L297" i="8"/>
  <c r="J297" i="8"/>
  <c r="I297" i="8"/>
  <c r="L296" i="8"/>
  <c r="J296" i="8"/>
  <c r="I296" i="8"/>
  <c r="L295" i="8"/>
  <c r="J295" i="8"/>
  <c r="I295" i="8"/>
  <c r="L294" i="8"/>
  <c r="J294" i="8"/>
  <c r="I294" i="8"/>
  <c r="L293" i="8"/>
  <c r="J293" i="8"/>
  <c r="I293" i="8"/>
  <c r="L292" i="8"/>
  <c r="J292" i="8"/>
  <c r="I292" i="8"/>
  <c r="L291" i="8"/>
  <c r="J291" i="8"/>
  <c r="I291" i="8"/>
  <c r="L290" i="8"/>
  <c r="J290" i="8"/>
  <c r="I290" i="8"/>
  <c r="L289" i="8"/>
  <c r="J289" i="8"/>
  <c r="I289" i="8"/>
  <c r="L288" i="8"/>
  <c r="J288" i="8"/>
  <c r="I288" i="8"/>
  <c r="L287" i="8"/>
  <c r="J287" i="8"/>
  <c r="I287" i="8"/>
  <c r="L286" i="8"/>
  <c r="J286" i="8"/>
  <c r="I286" i="8"/>
  <c r="L285" i="8"/>
  <c r="J285" i="8"/>
  <c r="I285" i="8"/>
  <c r="L284" i="8"/>
  <c r="J284" i="8"/>
  <c r="I284" i="8"/>
  <c r="L283" i="8"/>
  <c r="J283" i="8"/>
  <c r="I283" i="8"/>
  <c r="L282" i="8"/>
  <c r="J282" i="8"/>
  <c r="I282" i="8"/>
  <c r="L281" i="8"/>
  <c r="J281" i="8"/>
  <c r="I281" i="8"/>
  <c r="L280" i="8"/>
  <c r="J280" i="8"/>
  <c r="I280" i="8"/>
  <c r="L279" i="8"/>
  <c r="J279" i="8"/>
  <c r="I279" i="8"/>
  <c r="L278" i="8"/>
  <c r="J278" i="8"/>
  <c r="I278" i="8"/>
  <c r="L277" i="8"/>
  <c r="J277" i="8"/>
  <c r="I277" i="8"/>
  <c r="L276" i="8"/>
  <c r="J276" i="8"/>
  <c r="I276" i="8"/>
  <c r="L275" i="8"/>
  <c r="J275" i="8"/>
  <c r="I275" i="8"/>
  <c r="L274" i="8"/>
  <c r="J274" i="8"/>
  <c r="I274" i="8"/>
  <c r="L273" i="8"/>
  <c r="J273" i="8"/>
  <c r="I273" i="8"/>
  <c r="L272" i="8"/>
  <c r="J272" i="8"/>
  <c r="I272" i="8"/>
  <c r="L271" i="8"/>
  <c r="J271" i="8"/>
  <c r="I271" i="8"/>
  <c r="L270" i="8"/>
  <c r="J270" i="8"/>
  <c r="I270" i="8"/>
  <c r="L269" i="8"/>
  <c r="J269" i="8"/>
  <c r="I269" i="8"/>
  <c r="L268" i="8"/>
  <c r="J268" i="8"/>
  <c r="I268" i="8"/>
  <c r="L267" i="8"/>
  <c r="J267" i="8"/>
  <c r="I267" i="8"/>
  <c r="L266" i="8"/>
  <c r="J266" i="8"/>
  <c r="I266" i="8"/>
  <c r="L265" i="8"/>
  <c r="J265" i="8"/>
  <c r="I265" i="8"/>
  <c r="L264" i="8"/>
  <c r="J264" i="8"/>
  <c r="I264" i="8"/>
  <c r="L263" i="8"/>
  <c r="J263" i="8"/>
  <c r="I263" i="8"/>
  <c r="L262" i="8"/>
  <c r="J262" i="8"/>
  <c r="I262" i="8"/>
  <c r="L261" i="8"/>
  <c r="J261" i="8"/>
  <c r="I261" i="8"/>
  <c r="L260" i="8"/>
  <c r="J260" i="8"/>
  <c r="I260" i="8"/>
  <c r="L259" i="8"/>
  <c r="J259" i="8"/>
  <c r="I259" i="8"/>
  <c r="L258" i="8"/>
  <c r="J258" i="8"/>
  <c r="I258" i="8"/>
  <c r="L257" i="8"/>
  <c r="J257" i="8"/>
  <c r="I257" i="8"/>
  <c r="L256" i="8"/>
  <c r="J256" i="8"/>
  <c r="I256" i="8"/>
  <c r="L255" i="8"/>
  <c r="J255" i="8"/>
  <c r="I255" i="8"/>
  <c r="L254" i="8"/>
  <c r="J254" i="8"/>
  <c r="I254" i="8"/>
  <c r="L253" i="8"/>
  <c r="J253" i="8"/>
  <c r="I253" i="8"/>
  <c r="L252" i="8"/>
  <c r="J252" i="8"/>
  <c r="I252" i="8"/>
  <c r="L251" i="8"/>
  <c r="J251" i="8"/>
  <c r="I251" i="8"/>
  <c r="L250" i="8"/>
  <c r="J250" i="8"/>
  <c r="I250" i="8"/>
  <c r="L249" i="8"/>
  <c r="J249" i="8"/>
  <c r="I249" i="8"/>
  <c r="L248" i="8"/>
  <c r="J248" i="8"/>
  <c r="I248" i="8"/>
  <c r="L247" i="8"/>
  <c r="J247" i="8"/>
  <c r="I247" i="8"/>
  <c r="L246" i="8"/>
  <c r="J246" i="8"/>
  <c r="I246" i="8"/>
  <c r="L245" i="8"/>
  <c r="J245" i="8"/>
  <c r="I245" i="8"/>
  <c r="L244" i="8"/>
  <c r="J244" i="8"/>
  <c r="I244" i="8"/>
  <c r="L243" i="8"/>
  <c r="J243" i="8"/>
  <c r="I243" i="8"/>
  <c r="L242" i="8"/>
  <c r="J242" i="8"/>
  <c r="I242" i="8"/>
  <c r="L241" i="8"/>
  <c r="J241" i="8"/>
  <c r="I241" i="8"/>
  <c r="L240" i="8"/>
  <c r="J240" i="8"/>
  <c r="I240" i="8"/>
  <c r="L239" i="8"/>
  <c r="J239" i="8"/>
  <c r="I239" i="8"/>
  <c r="L238" i="8"/>
  <c r="J238" i="8"/>
  <c r="I238" i="8"/>
  <c r="L237" i="8"/>
  <c r="J237" i="8"/>
  <c r="I237" i="8"/>
  <c r="L236" i="8"/>
  <c r="J236" i="8"/>
  <c r="I236" i="8"/>
  <c r="L235" i="8"/>
  <c r="J235" i="8"/>
  <c r="I235" i="8"/>
  <c r="L234" i="8"/>
  <c r="J234" i="8"/>
  <c r="I234" i="8"/>
  <c r="L233" i="8"/>
  <c r="J233" i="8"/>
  <c r="I233" i="8"/>
  <c r="L232" i="8"/>
  <c r="J232" i="8"/>
  <c r="I232" i="8"/>
  <c r="L231" i="8"/>
  <c r="J231" i="8"/>
  <c r="I231" i="8"/>
  <c r="L230" i="8"/>
  <c r="J230" i="8"/>
  <c r="I230" i="8"/>
  <c r="L229" i="8"/>
  <c r="J229" i="8"/>
  <c r="I229" i="8"/>
  <c r="L228" i="8"/>
  <c r="J228" i="8"/>
  <c r="I228" i="8"/>
  <c r="L227" i="8"/>
  <c r="J227" i="8"/>
  <c r="I227" i="8"/>
  <c r="L226" i="8"/>
  <c r="J226" i="8"/>
  <c r="I226" i="8"/>
  <c r="L225" i="8"/>
  <c r="J225" i="8"/>
  <c r="I225" i="8"/>
  <c r="L224" i="8"/>
  <c r="J224" i="8"/>
  <c r="I224" i="8"/>
  <c r="L223" i="8"/>
  <c r="J223" i="8"/>
  <c r="I223" i="8"/>
  <c r="L222" i="8"/>
  <c r="J222" i="8"/>
  <c r="I222" i="8"/>
  <c r="L221" i="8"/>
  <c r="J221" i="8"/>
  <c r="I221" i="8"/>
  <c r="L220" i="8"/>
  <c r="J220" i="8"/>
  <c r="I220" i="8"/>
  <c r="L219" i="8"/>
  <c r="J219" i="8"/>
  <c r="I219" i="8"/>
  <c r="L218" i="8"/>
  <c r="J218" i="8"/>
  <c r="I218" i="8"/>
  <c r="L217" i="8"/>
  <c r="J217" i="8"/>
  <c r="I217" i="8"/>
  <c r="L216" i="8"/>
  <c r="J216" i="8"/>
  <c r="I216" i="8"/>
  <c r="L215" i="8"/>
  <c r="J215" i="8"/>
  <c r="I215" i="8"/>
  <c r="L214" i="8"/>
  <c r="J214" i="8"/>
  <c r="I214" i="8"/>
  <c r="L213" i="8"/>
  <c r="J213" i="8"/>
  <c r="I213" i="8"/>
  <c r="L212" i="8"/>
  <c r="J212" i="8"/>
  <c r="I212" i="8"/>
  <c r="L211" i="8"/>
  <c r="J211" i="8"/>
  <c r="I211" i="8"/>
  <c r="L210" i="8"/>
  <c r="J210" i="8"/>
  <c r="I210" i="8"/>
  <c r="L209" i="8"/>
  <c r="J209" i="8"/>
  <c r="I209" i="8"/>
  <c r="L208" i="8"/>
  <c r="J208" i="8"/>
  <c r="I208" i="8"/>
  <c r="L207" i="8"/>
  <c r="J207" i="8"/>
  <c r="I207" i="8"/>
  <c r="L206" i="8"/>
  <c r="J206" i="8"/>
  <c r="I206" i="8"/>
  <c r="L205" i="8"/>
  <c r="J205" i="8"/>
  <c r="I205" i="8"/>
  <c r="L204" i="8"/>
  <c r="J204" i="8"/>
  <c r="I204" i="8"/>
  <c r="L203" i="8"/>
  <c r="J203" i="8"/>
  <c r="I203" i="8"/>
  <c r="L202" i="8"/>
  <c r="J202" i="8"/>
  <c r="I202" i="8"/>
  <c r="L201" i="8"/>
  <c r="J201" i="8"/>
  <c r="I201" i="8"/>
  <c r="L200" i="8"/>
  <c r="J200" i="8"/>
  <c r="I200" i="8"/>
  <c r="L199" i="8"/>
  <c r="J199" i="8"/>
  <c r="I199" i="8"/>
  <c r="L198" i="8"/>
  <c r="J198" i="8"/>
  <c r="I198" i="8"/>
  <c r="L197" i="8"/>
  <c r="J197" i="8"/>
  <c r="I197" i="8"/>
  <c r="L196" i="8"/>
  <c r="J196" i="8"/>
  <c r="I196" i="8"/>
  <c r="L195" i="8"/>
  <c r="J195" i="8"/>
  <c r="I195" i="8"/>
  <c r="L194" i="8"/>
  <c r="J194" i="8"/>
  <c r="I194" i="8"/>
  <c r="L193" i="8"/>
  <c r="J193" i="8"/>
  <c r="I193" i="8"/>
  <c r="L192" i="8"/>
  <c r="J192" i="8"/>
  <c r="I192" i="8"/>
  <c r="L191" i="8"/>
  <c r="J191" i="8"/>
  <c r="I191" i="8"/>
  <c r="L190" i="8"/>
  <c r="J190" i="8"/>
  <c r="I190" i="8"/>
  <c r="L189" i="8"/>
  <c r="J189" i="8"/>
  <c r="I189" i="8"/>
  <c r="L188" i="8"/>
  <c r="J188" i="8"/>
  <c r="I188" i="8"/>
  <c r="L187" i="8"/>
  <c r="J187" i="8"/>
  <c r="I187" i="8"/>
  <c r="L186" i="8"/>
  <c r="J186" i="8"/>
  <c r="I186" i="8"/>
  <c r="L185" i="8"/>
  <c r="J185" i="8"/>
  <c r="I185" i="8"/>
  <c r="L184" i="8"/>
  <c r="J184" i="8"/>
  <c r="I184" i="8"/>
  <c r="L183" i="8"/>
  <c r="J183" i="8"/>
  <c r="I183" i="8"/>
  <c r="L182" i="8"/>
  <c r="J182" i="8"/>
  <c r="I182" i="8"/>
  <c r="L181" i="8"/>
  <c r="J181" i="8"/>
  <c r="I181" i="8"/>
  <c r="L180" i="8"/>
  <c r="J180" i="8"/>
  <c r="I180" i="8"/>
  <c r="L179" i="8"/>
  <c r="J179" i="8"/>
  <c r="I179" i="8"/>
  <c r="L178" i="8"/>
  <c r="J178" i="8"/>
  <c r="I178" i="8"/>
  <c r="L177" i="8"/>
  <c r="J177" i="8"/>
  <c r="I177" i="8"/>
  <c r="L176" i="8"/>
  <c r="J176" i="8"/>
  <c r="I176" i="8"/>
  <c r="L175" i="8"/>
  <c r="J175" i="8"/>
  <c r="I175" i="8"/>
  <c r="L174" i="8"/>
  <c r="J174" i="8"/>
  <c r="I174" i="8"/>
  <c r="L173" i="8"/>
  <c r="J173" i="8"/>
  <c r="I173" i="8"/>
  <c r="L172" i="8"/>
  <c r="J172" i="8"/>
  <c r="I172" i="8"/>
  <c r="L171" i="8"/>
  <c r="J171" i="8"/>
  <c r="I171" i="8"/>
  <c r="L170" i="8"/>
  <c r="J170" i="8"/>
  <c r="I170" i="8"/>
  <c r="L169" i="8"/>
  <c r="J169" i="8"/>
  <c r="I169" i="8"/>
  <c r="L168" i="8"/>
  <c r="J168" i="8"/>
  <c r="I168" i="8"/>
  <c r="L167" i="8"/>
  <c r="J167" i="8"/>
  <c r="I167" i="8"/>
  <c r="L166" i="8"/>
  <c r="J166" i="8"/>
  <c r="I166" i="8"/>
  <c r="L165" i="8"/>
  <c r="J165" i="8"/>
  <c r="I165" i="8"/>
  <c r="L164" i="8"/>
  <c r="J164" i="8"/>
  <c r="I164" i="8"/>
  <c r="L163" i="8"/>
  <c r="J163" i="8"/>
  <c r="I163" i="8"/>
  <c r="L162" i="8"/>
  <c r="J162" i="8"/>
  <c r="I162" i="8"/>
  <c r="L161" i="8"/>
  <c r="J161" i="8"/>
  <c r="I161" i="8"/>
  <c r="L160" i="8"/>
  <c r="J160" i="8"/>
  <c r="I160" i="8"/>
  <c r="L159" i="8"/>
  <c r="J159" i="8"/>
  <c r="I159" i="8"/>
  <c r="L158" i="8"/>
  <c r="J158" i="8"/>
  <c r="I158" i="8"/>
  <c r="L157" i="8"/>
  <c r="J157" i="8"/>
  <c r="I157" i="8"/>
  <c r="L156" i="8"/>
  <c r="J156" i="8"/>
  <c r="I156" i="8"/>
  <c r="L155" i="8"/>
  <c r="J155" i="8"/>
  <c r="I155" i="8"/>
  <c r="L154" i="8"/>
  <c r="J154" i="8"/>
  <c r="I154" i="8"/>
  <c r="L153" i="8"/>
  <c r="J153" i="8"/>
  <c r="I153" i="8"/>
  <c r="L152" i="8"/>
  <c r="J152" i="8"/>
  <c r="I152" i="8"/>
  <c r="L151" i="8"/>
  <c r="J151" i="8"/>
  <c r="I151" i="8"/>
  <c r="L150" i="8"/>
  <c r="J150" i="8"/>
  <c r="I150" i="8"/>
  <c r="L149" i="8"/>
  <c r="J149" i="8"/>
  <c r="I149" i="8"/>
  <c r="L148" i="8"/>
  <c r="J148" i="8"/>
  <c r="I148" i="8"/>
  <c r="L147" i="8"/>
  <c r="J147" i="8"/>
  <c r="I147" i="8"/>
  <c r="L146" i="8"/>
  <c r="J146" i="8"/>
  <c r="I146" i="8"/>
  <c r="L145" i="8"/>
  <c r="J145" i="8"/>
  <c r="I145" i="8"/>
  <c r="L144" i="8"/>
  <c r="J144" i="8"/>
  <c r="I144" i="8"/>
  <c r="L143" i="8"/>
  <c r="J143" i="8"/>
  <c r="I143" i="8"/>
  <c r="L142" i="8"/>
  <c r="J142" i="8"/>
  <c r="I142" i="8"/>
  <c r="L141" i="8"/>
  <c r="J141" i="8"/>
  <c r="I141" i="8"/>
  <c r="L140" i="8"/>
  <c r="J140" i="8"/>
  <c r="I140" i="8"/>
  <c r="L139" i="8"/>
  <c r="J139" i="8"/>
  <c r="I139" i="8"/>
  <c r="L138" i="8"/>
  <c r="J138" i="8"/>
  <c r="I138" i="8"/>
  <c r="L137" i="8"/>
  <c r="J137" i="8"/>
  <c r="I137" i="8"/>
  <c r="L136" i="8"/>
  <c r="J136" i="8"/>
  <c r="I136" i="8"/>
  <c r="L135" i="8"/>
  <c r="J135" i="8"/>
  <c r="I135" i="8"/>
  <c r="L134" i="8"/>
  <c r="J134" i="8"/>
  <c r="I134" i="8"/>
  <c r="L133" i="8"/>
  <c r="J133" i="8"/>
  <c r="I133" i="8"/>
  <c r="L132" i="8"/>
  <c r="J132" i="8"/>
  <c r="I132" i="8"/>
  <c r="L131" i="8"/>
  <c r="J131" i="8"/>
  <c r="I131" i="8"/>
  <c r="L130" i="8"/>
  <c r="J130" i="8"/>
  <c r="I130" i="8"/>
  <c r="L129" i="8"/>
  <c r="J129" i="8"/>
  <c r="I129" i="8"/>
  <c r="L128" i="8"/>
  <c r="J128" i="8"/>
  <c r="I128" i="8"/>
  <c r="L127" i="8"/>
  <c r="J127" i="8"/>
  <c r="I127" i="8"/>
  <c r="L126" i="8"/>
  <c r="J126" i="8"/>
  <c r="I126" i="8"/>
  <c r="L125" i="8"/>
  <c r="J125" i="8"/>
  <c r="I125" i="8"/>
  <c r="L124" i="8"/>
  <c r="J124" i="8"/>
  <c r="I124" i="8"/>
  <c r="L123" i="8"/>
  <c r="J123" i="8"/>
  <c r="I123" i="8"/>
  <c r="L122" i="8"/>
  <c r="J122" i="8"/>
  <c r="I122" i="8"/>
  <c r="L121" i="8"/>
  <c r="J121" i="8"/>
  <c r="I121" i="8"/>
  <c r="L120" i="8"/>
  <c r="J120" i="8"/>
  <c r="I120" i="8"/>
  <c r="L119" i="8"/>
  <c r="J119" i="8"/>
  <c r="I119" i="8"/>
  <c r="L118" i="8"/>
  <c r="J118" i="8"/>
  <c r="I118" i="8"/>
  <c r="L117" i="8"/>
  <c r="J117" i="8"/>
  <c r="I117" i="8"/>
  <c r="L116" i="8"/>
  <c r="J116" i="8"/>
  <c r="I116" i="8"/>
  <c r="L115" i="8"/>
  <c r="J115" i="8"/>
  <c r="I115" i="8"/>
  <c r="L114" i="8"/>
  <c r="J114" i="8"/>
  <c r="I114" i="8"/>
  <c r="L113" i="8"/>
  <c r="J113" i="8"/>
  <c r="I113" i="8"/>
  <c r="L112" i="8"/>
  <c r="J112" i="8"/>
  <c r="I112" i="8"/>
  <c r="L111" i="8"/>
  <c r="J111" i="8"/>
  <c r="I111" i="8"/>
  <c r="L110" i="8"/>
  <c r="J110" i="8"/>
  <c r="I110" i="8"/>
  <c r="L109" i="8"/>
  <c r="J109" i="8"/>
  <c r="I109" i="8"/>
  <c r="L108" i="8"/>
  <c r="J108" i="8"/>
  <c r="I108" i="8"/>
  <c r="L107" i="8"/>
  <c r="J107" i="8"/>
  <c r="I107" i="8"/>
  <c r="L106" i="8"/>
  <c r="J106" i="8"/>
  <c r="I106" i="8"/>
  <c r="L105" i="8"/>
  <c r="J105" i="8"/>
  <c r="I105" i="8"/>
  <c r="L104" i="8"/>
  <c r="J104" i="8"/>
  <c r="I104" i="8"/>
  <c r="L103" i="8"/>
  <c r="J103" i="8"/>
  <c r="I103" i="8"/>
  <c r="L102" i="8"/>
  <c r="J102" i="8"/>
  <c r="I102" i="8"/>
  <c r="L101" i="8"/>
  <c r="J101" i="8"/>
  <c r="I101" i="8"/>
  <c r="L100" i="8"/>
  <c r="J100" i="8"/>
  <c r="I100" i="8"/>
  <c r="L99" i="8"/>
  <c r="J99" i="8"/>
  <c r="I99" i="8"/>
  <c r="L98" i="8"/>
  <c r="J98" i="8"/>
  <c r="I98" i="8"/>
  <c r="L97" i="8"/>
  <c r="J97" i="8"/>
  <c r="I97" i="8"/>
  <c r="L96" i="8"/>
  <c r="J96" i="8"/>
  <c r="I96" i="8"/>
  <c r="L95" i="8"/>
  <c r="J95" i="8"/>
  <c r="I95" i="8"/>
  <c r="L94" i="8"/>
  <c r="J94" i="8"/>
  <c r="I94" i="8"/>
  <c r="L93" i="8"/>
  <c r="J93" i="8"/>
  <c r="I93" i="8"/>
  <c r="L92" i="8"/>
  <c r="J92" i="8"/>
  <c r="I92" i="8"/>
  <c r="L91" i="8"/>
  <c r="J91" i="8"/>
  <c r="I91" i="8"/>
  <c r="L90" i="8"/>
  <c r="J90" i="8"/>
  <c r="I90" i="8"/>
  <c r="L89" i="8"/>
  <c r="J89" i="8"/>
  <c r="I89" i="8"/>
  <c r="L88" i="8"/>
  <c r="J88" i="8"/>
  <c r="I88" i="8"/>
  <c r="L87" i="8"/>
  <c r="J87" i="8"/>
  <c r="I87" i="8"/>
  <c r="L86" i="8"/>
  <c r="J86" i="8"/>
  <c r="I86" i="8"/>
  <c r="L85" i="8"/>
  <c r="J85" i="8"/>
  <c r="I85" i="8"/>
  <c r="L84" i="8"/>
  <c r="J84" i="8"/>
  <c r="I84" i="8"/>
  <c r="L83" i="8"/>
  <c r="J83" i="8"/>
  <c r="I83" i="8"/>
  <c r="L82" i="8"/>
  <c r="J82" i="8"/>
  <c r="I82" i="8"/>
  <c r="L81" i="8"/>
  <c r="J81" i="8"/>
  <c r="I81" i="8"/>
  <c r="L80" i="8"/>
  <c r="J80" i="8"/>
  <c r="I80" i="8"/>
  <c r="L79" i="8"/>
  <c r="J79" i="8"/>
  <c r="I79" i="8"/>
  <c r="L78" i="8"/>
  <c r="J78" i="8"/>
  <c r="I78" i="8"/>
  <c r="L77" i="8"/>
  <c r="J77" i="8"/>
  <c r="I77" i="8"/>
  <c r="L76" i="8"/>
  <c r="J76" i="8"/>
  <c r="I76" i="8"/>
  <c r="L75" i="8"/>
  <c r="J75" i="8"/>
  <c r="I75" i="8"/>
  <c r="L74" i="8"/>
  <c r="J74" i="8"/>
  <c r="I74" i="8"/>
  <c r="L73" i="8"/>
  <c r="J73" i="8"/>
  <c r="I73" i="8"/>
  <c r="L72" i="8"/>
  <c r="J72" i="8"/>
  <c r="I72" i="8"/>
  <c r="L71" i="8"/>
  <c r="J71" i="8"/>
  <c r="I71" i="8"/>
  <c r="L70" i="8"/>
  <c r="J70" i="8"/>
  <c r="I70" i="8"/>
  <c r="L69" i="8"/>
  <c r="J69" i="8"/>
  <c r="I69" i="8"/>
  <c r="L68" i="8"/>
  <c r="J68" i="8"/>
  <c r="I68" i="8"/>
  <c r="L67" i="8"/>
  <c r="J67" i="8"/>
  <c r="I67" i="8"/>
  <c r="L66" i="8"/>
  <c r="J66" i="8"/>
  <c r="I66" i="8"/>
  <c r="L65" i="8"/>
  <c r="J65" i="8"/>
  <c r="I65" i="8"/>
  <c r="L64" i="8"/>
  <c r="J64" i="8"/>
  <c r="I64" i="8"/>
  <c r="L63" i="8"/>
  <c r="J63" i="8"/>
  <c r="I63" i="8"/>
  <c r="L62" i="8"/>
  <c r="J62" i="8"/>
  <c r="I62" i="8"/>
  <c r="L61" i="8"/>
  <c r="J61" i="8"/>
  <c r="I61" i="8"/>
  <c r="L60" i="8"/>
  <c r="J60" i="8"/>
  <c r="I60" i="8"/>
  <c r="L59" i="8"/>
  <c r="J59" i="8"/>
  <c r="I59" i="8"/>
  <c r="L58" i="8"/>
  <c r="J58" i="8"/>
  <c r="I58" i="8"/>
  <c r="L57" i="8"/>
  <c r="J57" i="8"/>
  <c r="I57" i="8"/>
  <c r="L56" i="8"/>
  <c r="J56" i="8"/>
  <c r="I56" i="8"/>
  <c r="L55" i="8"/>
  <c r="J55" i="8"/>
  <c r="I55" i="8"/>
  <c r="L54" i="8"/>
  <c r="J54" i="8"/>
  <c r="I54" i="8"/>
  <c r="L53" i="8"/>
  <c r="J53" i="8"/>
  <c r="I53" i="8"/>
  <c r="L52" i="8"/>
  <c r="J52" i="8"/>
  <c r="I52" i="8"/>
  <c r="L51" i="8"/>
  <c r="J51" i="8"/>
  <c r="I51" i="8"/>
  <c r="L50" i="8"/>
  <c r="J50" i="8"/>
  <c r="I50" i="8"/>
  <c r="L49" i="8"/>
  <c r="J49" i="8"/>
  <c r="I49" i="8"/>
  <c r="L48" i="8"/>
  <c r="J48" i="8"/>
  <c r="I48" i="8"/>
  <c r="L47" i="8"/>
  <c r="J47" i="8"/>
  <c r="I47" i="8"/>
  <c r="L46" i="8"/>
  <c r="J46" i="8"/>
  <c r="I46" i="8"/>
  <c r="L45" i="8"/>
  <c r="J45" i="8"/>
  <c r="I45" i="8"/>
  <c r="L44" i="8"/>
  <c r="J44" i="8"/>
  <c r="I44" i="8"/>
  <c r="L43" i="8"/>
  <c r="J43" i="8"/>
  <c r="I43" i="8"/>
  <c r="L42" i="8"/>
  <c r="J42" i="8"/>
  <c r="I42" i="8"/>
  <c r="L41" i="8"/>
  <c r="J41" i="8"/>
  <c r="I41" i="8"/>
  <c r="L40" i="8"/>
  <c r="J40" i="8"/>
  <c r="I40" i="8"/>
  <c r="L39" i="8"/>
  <c r="J39" i="8"/>
  <c r="I39" i="8"/>
  <c r="L38" i="8"/>
  <c r="J38" i="8"/>
  <c r="I38" i="8"/>
  <c r="L37" i="8"/>
  <c r="J37" i="8"/>
  <c r="I37" i="8"/>
  <c r="L36" i="8"/>
  <c r="J36" i="8"/>
  <c r="I36" i="8"/>
  <c r="L35" i="8"/>
  <c r="J35" i="8"/>
  <c r="I35" i="8"/>
  <c r="L34" i="8"/>
  <c r="J34" i="8"/>
  <c r="I34" i="8"/>
  <c r="L33" i="8"/>
  <c r="J33" i="8"/>
  <c r="I33" i="8"/>
  <c r="L32" i="8"/>
  <c r="J32" i="8"/>
  <c r="I32" i="8"/>
  <c r="L31" i="8"/>
  <c r="J31" i="8"/>
  <c r="I31" i="8"/>
  <c r="L30" i="8"/>
  <c r="J30" i="8"/>
  <c r="I30" i="8"/>
  <c r="L29" i="8"/>
  <c r="J29" i="8"/>
  <c r="I29" i="8"/>
  <c r="L28" i="8"/>
  <c r="J28" i="8"/>
  <c r="I28" i="8"/>
  <c r="L27" i="8"/>
  <c r="J27" i="8"/>
  <c r="I27" i="8"/>
  <c r="L26" i="8"/>
  <c r="J26" i="8"/>
  <c r="I26" i="8"/>
  <c r="L25" i="8"/>
  <c r="J25" i="8"/>
  <c r="I25" i="8"/>
  <c r="L24" i="8"/>
  <c r="J24" i="8"/>
  <c r="I24" i="8"/>
  <c r="L23" i="8"/>
  <c r="J23" i="8"/>
  <c r="I23" i="8"/>
  <c r="L22" i="8"/>
  <c r="J22" i="8"/>
  <c r="I22" i="8"/>
  <c r="L21" i="8"/>
  <c r="J21" i="8"/>
  <c r="I21" i="8"/>
  <c r="L20" i="8"/>
  <c r="J20" i="8"/>
  <c r="I20" i="8"/>
  <c r="L19" i="8"/>
  <c r="J19" i="8"/>
  <c r="I19" i="8"/>
  <c r="L18" i="8"/>
  <c r="J18" i="8"/>
  <c r="I18" i="8"/>
  <c r="L17" i="8"/>
  <c r="J17" i="8"/>
  <c r="I17" i="8"/>
  <c r="L16" i="8"/>
  <c r="J16" i="8"/>
  <c r="I16" i="8"/>
  <c r="L15" i="8"/>
  <c r="J15" i="8"/>
  <c r="I15" i="8"/>
  <c r="L14" i="8"/>
  <c r="J14" i="8"/>
  <c r="I14" i="8"/>
  <c r="L13" i="8"/>
  <c r="J13" i="8"/>
  <c r="I13" i="8"/>
  <c r="L12" i="8"/>
  <c r="J12" i="8"/>
  <c r="I12" i="8"/>
  <c r="L11" i="8"/>
  <c r="J11" i="8"/>
  <c r="I11" i="8"/>
  <c r="L10" i="8"/>
  <c r="J10" i="8"/>
  <c r="I10" i="8"/>
  <c r="L9" i="8"/>
  <c r="J9" i="8"/>
  <c r="I9" i="8"/>
  <c r="L8" i="8"/>
  <c r="J8" i="8"/>
  <c r="I8" i="8"/>
  <c r="L7" i="8"/>
  <c r="J7" i="8"/>
  <c r="I7" i="8"/>
  <c r="L6" i="8"/>
  <c r="J6" i="8"/>
  <c r="I6" i="8"/>
  <c r="L5" i="8"/>
  <c r="J5" i="8"/>
  <c r="I5" i="8"/>
  <c r="L4" i="8"/>
  <c r="J4" i="8"/>
  <c r="I4" i="8"/>
  <c r="L3" i="8"/>
  <c r="J3" i="8"/>
  <c r="I3" i="8"/>
  <c r="L2" i="8"/>
  <c r="J2" i="8"/>
  <c r="I2" i="8"/>
  <c r="B6" i="6"/>
  <c r="B5" i="6"/>
  <c r="C1005" i="5"/>
  <c r="B1005" i="5"/>
  <c r="C1004" i="5"/>
  <c r="B1004" i="5"/>
  <c r="C1003" i="5"/>
  <c r="B1003" i="5"/>
  <c r="C1002" i="5"/>
  <c r="B1002" i="5"/>
  <c r="C1001" i="5"/>
  <c r="B1001" i="5"/>
  <c r="C1000" i="5"/>
  <c r="B1000" i="5"/>
  <c r="C999" i="5"/>
  <c r="B999" i="5"/>
  <c r="C998" i="5"/>
  <c r="B998" i="5"/>
  <c r="C997" i="5"/>
  <c r="B997" i="5"/>
  <c r="C996" i="5"/>
  <c r="B996" i="5"/>
  <c r="C995" i="5"/>
  <c r="B995" i="5"/>
  <c r="C994" i="5"/>
  <c r="B994" i="5"/>
  <c r="C993" i="5"/>
  <c r="B993" i="5"/>
  <c r="C992" i="5"/>
  <c r="B992" i="5"/>
  <c r="C991" i="5"/>
  <c r="B991" i="5"/>
  <c r="C990" i="5"/>
  <c r="B990" i="5"/>
  <c r="C989" i="5"/>
  <c r="B989" i="5"/>
  <c r="C988" i="5"/>
  <c r="B988" i="5"/>
  <c r="C987" i="5"/>
  <c r="B987" i="5"/>
  <c r="C986" i="5"/>
  <c r="B986" i="5"/>
  <c r="C985" i="5"/>
  <c r="B985" i="5"/>
  <c r="C984" i="5"/>
  <c r="B984" i="5"/>
  <c r="C983" i="5"/>
  <c r="B983" i="5"/>
  <c r="C982" i="5"/>
  <c r="B982" i="5"/>
  <c r="C981" i="5"/>
  <c r="B981" i="5"/>
  <c r="C980" i="5"/>
  <c r="B980" i="5"/>
  <c r="C979" i="5"/>
  <c r="B979" i="5"/>
  <c r="C978" i="5"/>
  <c r="B978" i="5"/>
  <c r="C977" i="5"/>
  <c r="B977" i="5"/>
  <c r="C976" i="5"/>
  <c r="B976" i="5"/>
  <c r="C975" i="5"/>
  <c r="B975" i="5"/>
  <c r="C974" i="5"/>
  <c r="B974" i="5"/>
  <c r="C973" i="5"/>
  <c r="B973" i="5"/>
  <c r="C972" i="5"/>
  <c r="B972" i="5"/>
  <c r="C971" i="5"/>
  <c r="B971" i="5"/>
  <c r="C970" i="5"/>
  <c r="B970" i="5"/>
  <c r="C969" i="5"/>
  <c r="B969" i="5"/>
  <c r="C968" i="5"/>
  <c r="B968" i="5"/>
  <c r="C967" i="5"/>
  <c r="B967" i="5"/>
  <c r="C966" i="5"/>
  <c r="B966" i="5"/>
  <c r="C965" i="5"/>
  <c r="B965" i="5"/>
  <c r="C964" i="5"/>
  <c r="B964" i="5"/>
  <c r="C963" i="5"/>
  <c r="B963" i="5"/>
  <c r="C962" i="5"/>
  <c r="B962" i="5"/>
  <c r="C961" i="5"/>
  <c r="B961" i="5"/>
  <c r="C960" i="5"/>
  <c r="B960" i="5"/>
  <c r="C959" i="5"/>
  <c r="B959" i="5"/>
  <c r="C958" i="5"/>
  <c r="B958" i="5"/>
  <c r="C957" i="5"/>
  <c r="B957" i="5"/>
  <c r="C956" i="5"/>
  <c r="B956" i="5"/>
  <c r="C955" i="5"/>
  <c r="B955" i="5"/>
  <c r="C954" i="5"/>
  <c r="B954" i="5"/>
  <c r="C953" i="5"/>
  <c r="B953" i="5"/>
  <c r="C952" i="5"/>
  <c r="B952" i="5"/>
  <c r="C951" i="5"/>
  <c r="B951" i="5"/>
  <c r="C950" i="5"/>
  <c r="B950" i="5"/>
  <c r="C949" i="5"/>
  <c r="B949" i="5"/>
  <c r="C948" i="5"/>
  <c r="B948" i="5"/>
  <c r="C947" i="5"/>
  <c r="B947" i="5"/>
  <c r="C946" i="5"/>
  <c r="B946" i="5"/>
  <c r="C945" i="5"/>
  <c r="B945" i="5"/>
  <c r="C944" i="5"/>
  <c r="B944" i="5"/>
  <c r="C943" i="5"/>
  <c r="B943" i="5"/>
  <c r="C942" i="5"/>
  <c r="B942" i="5"/>
  <c r="C941" i="5"/>
  <c r="B941" i="5"/>
  <c r="C940" i="5"/>
  <c r="B940" i="5"/>
  <c r="C939" i="5"/>
  <c r="B939" i="5"/>
  <c r="C938" i="5"/>
  <c r="B938" i="5"/>
  <c r="C937" i="5"/>
  <c r="B937" i="5"/>
  <c r="C936" i="5"/>
  <c r="B936" i="5"/>
  <c r="C935" i="5"/>
  <c r="B935" i="5"/>
  <c r="C934" i="5"/>
  <c r="B934" i="5"/>
  <c r="C933" i="5"/>
  <c r="B933" i="5"/>
  <c r="C932" i="5"/>
  <c r="B932" i="5"/>
  <c r="C931" i="5"/>
  <c r="B931" i="5"/>
  <c r="C930" i="5"/>
  <c r="B930" i="5"/>
  <c r="C929" i="5"/>
  <c r="B929" i="5"/>
  <c r="C928" i="5"/>
  <c r="B928" i="5"/>
  <c r="C927" i="5"/>
  <c r="B927" i="5"/>
  <c r="C926" i="5"/>
  <c r="B926" i="5"/>
  <c r="C925" i="5"/>
  <c r="B925" i="5"/>
  <c r="C924" i="5"/>
  <c r="B924" i="5"/>
  <c r="C923" i="5"/>
  <c r="B923" i="5"/>
  <c r="C922" i="5"/>
  <c r="B922" i="5"/>
  <c r="C921" i="5"/>
  <c r="B921" i="5"/>
  <c r="C920" i="5"/>
  <c r="B920" i="5"/>
  <c r="C919" i="5"/>
  <c r="B919" i="5"/>
  <c r="C918" i="5"/>
  <c r="B918" i="5"/>
  <c r="C917" i="5"/>
  <c r="B917" i="5"/>
  <c r="C916" i="5"/>
  <c r="B916" i="5"/>
  <c r="C915" i="5"/>
  <c r="B915" i="5"/>
  <c r="C914" i="5"/>
  <c r="B914" i="5"/>
  <c r="C913" i="5"/>
  <c r="B913" i="5"/>
  <c r="C912" i="5"/>
  <c r="B912" i="5"/>
  <c r="C911" i="5"/>
  <c r="B911" i="5"/>
  <c r="C910" i="5"/>
  <c r="B910" i="5"/>
  <c r="C909" i="5"/>
  <c r="B909" i="5"/>
  <c r="C908" i="5"/>
  <c r="B908" i="5"/>
  <c r="C907" i="5"/>
  <c r="B907" i="5"/>
  <c r="C906" i="5"/>
  <c r="B906" i="5"/>
  <c r="C905" i="5"/>
  <c r="B905" i="5"/>
  <c r="C904" i="5"/>
  <c r="B904" i="5"/>
  <c r="C903" i="5"/>
  <c r="B903" i="5"/>
  <c r="C902" i="5"/>
  <c r="B902" i="5"/>
  <c r="C901" i="5"/>
  <c r="B901" i="5"/>
  <c r="C900" i="5"/>
  <c r="B900" i="5"/>
  <c r="C899" i="5"/>
  <c r="B899" i="5"/>
  <c r="C898" i="5"/>
  <c r="B898" i="5"/>
  <c r="C897" i="5"/>
  <c r="B897" i="5"/>
  <c r="C896" i="5"/>
  <c r="B896" i="5"/>
  <c r="C895" i="5"/>
  <c r="B895" i="5"/>
  <c r="C894" i="5"/>
  <c r="B894" i="5"/>
  <c r="C893" i="5"/>
  <c r="B893" i="5"/>
  <c r="C892" i="5"/>
  <c r="B892" i="5"/>
  <c r="C891" i="5"/>
  <c r="B891" i="5"/>
  <c r="C890" i="5"/>
  <c r="B890" i="5"/>
  <c r="C889" i="5"/>
  <c r="B889" i="5"/>
  <c r="C888" i="5"/>
  <c r="B888" i="5"/>
  <c r="C887" i="5"/>
  <c r="B887" i="5"/>
  <c r="C886" i="5"/>
  <c r="B886" i="5"/>
  <c r="C885" i="5"/>
  <c r="B885" i="5"/>
  <c r="C884" i="5"/>
  <c r="B884" i="5"/>
  <c r="C883" i="5"/>
  <c r="B883" i="5"/>
  <c r="C882" i="5"/>
  <c r="B882" i="5"/>
  <c r="C881" i="5"/>
  <c r="B881" i="5"/>
  <c r="C880" i="5"/>
  <c r="B880" i="5"/>
  <c r="C879" i="5"/>
  <c r="B879" i="5"/>
  <c r="C878" i="5"/>
  <c r="B878" i="5"/>
  <c r="C877" i="5"/>
  <c r="B877" i="5"/>
  <c r="C876" i="5"/>
  <c r="B876" i="5"/>
  <c r="C875" i="5"/>
  <c r="B875" i="5"/>
  <c r="C874" i="5"/>
  <c r="B874" i="5"/>
  <c r="C873" i="5"/>
  <c r="B873" i="5"/>
  <c r="C872" i="5"/>
  <c r="B872" i="5"/>
  <c r="C871" i="5"/>
  <c r="B871" i="5"/>
  <c r="C870" i="5"/>
  <c r="B870" i="5"/>
  <c r="C869" i="5"/>
  <c r="B869" i="5"/>
  <c r="C868" i="5"/>
  <c r="B868" i="5"/>
  <c r="C867" i="5"/>
  <c r="B867" i="5"/>
  <c r="C866" i="5"/>
  <c r="B866" i="5"/>
  <c r="C865" i="5"/>
  <c r="B865" i="5"/>
  <c r="C864" i="5"/>
  <c r="B864" i="5"/>
  <c r="C863" i="5"/>
  <c r="B863" i="5"/>
  <c r="C862" i="5"/>
  <c r="B862" i="5"/>
  <c r="C861" i="5"/>
  <c r="B861" i="5"/>
  <c r="C860" i="5"/>
  <c r="B860" i="5"/>
  <c r="C859" i="5"/>
  <c r="B859" i="5"/>
  <c r="C858" i="5"/>
  <c r="B858" i="5"/>
  <c r="C857" i="5"/>
  <c r="B857" i="5"/>
  <c r="C856" i="5"/>
  <c r="B856" i="5"/>
  <c r="C855" i="5"/>
  <c r="B855" i="5"/>
  <c r="C854" i="5"/>
  <c r="B854" i="5"/>
  <c r="C853" i="5"/>
  <c r="B853" i="5"/>
  <c r="C852" i="5"/>
  <c r="B852" i="5"/>
  <c r="C851" i="5"/>
  <c r="B851" i="5"/>
  <c r="C850" i="5"/>
  <c r="B850" i="5"/>
  <c r="C849" i="5"/>
  <c r="B849" i="5"/>
  <c r="C848" i="5"/>
  <c r="B848" i="5"/>
  <c r="C847" i="5"/>
  <c r="B847" i="5"/>
  <c r="C846" i="5"/>
  <c r="B846" i="5"/>
  <c r="C845" i="5"/>
  <c r="B845" i="5"/>
  <c r="C844" i="5"/>
  <c r="B844" i="5"/>
  <c r="C843" i="5"/>
  <c r="B843" i="5"/>
  <c r="C842" i="5"/>
  <c r="B842" i="5"/>
  <c r="C841" i="5"/>
  <c r="B841" i="5"/>
  <c r="C840" i="5"/>
  <c r="B840" i="5"/>
  <c r="C839" i="5"/>
  <c r="B839" i="5"/>
  <c r="C838" i="5"/>
  <c r="B838" i="5"/>
  <c r="C837" i="5"/>
  <c r="B837" i="5"/>
  <c r="C836" i="5"/>
  <c r="B836" i="5"/>
  <c r="C835" i="5"/>
  <c r="B835" i="5"/>
  <c r="C834" i="5"/>
  <c r="B834" i="5"/>
  <c r="C833" i="5"/>
  <c r="B833" i="5"/>
  <c r="C832" i="5"/>
  <c r="B832" i="5"/>
  <c r="C831" i="5"/>
  <c r="B831" i="5"/>
  <c r="C830" i="5"/>
  <c r="B830" i="5"/>
  <c r="C829" i="5"/>
  <c r="B829" i="5"/>
  <c r="C828" i="5"/>
  <c r="B828" i="5"/>
  <c r="C827" i="5"/>
  <c r="B827" i="5"/>
  <c r="C826" i="5"/>
  <c r="B826" i="5"/>
  <c r="C825" i="5"/>
  <c r="B825" i="5"/>
  <c r="C824" i="5"/>
  <c r="B824" i="5"/>
  <c r="C823" i="5"/>
  <c r="B823" i="5"/>
  <c r="C822" i="5"/>
  <c r="B822" i="5"/>
  <c r="C821" i="5"/>
  <c r="B821" i="5"/>
  <c r="C820" i="5"/>
  <c r="B820" i="5"/>
  <c r="C819" i="5"/>
  <c r="B819" i="5"/>
  <c r="C818" i="5"/>
  <c r="B818" i="5"/>
  <c r="C817" i="5"/>
  <c r="B817" i="5"/>
  <c r="C816" i="5"/>
  <c r="B816" i="5"/>
  <c r="C815" i="5"/>
  <c r="B815" i="5"/>
  <c r="C814" i="5"/>
  <c r="B814" i="5"/>
  <c r="C813" i="5"/>
  <c r="B813" i="5"/>
  <c r="C812" i="5"/>
  <c r="B812" i="5"/>
  <c r="C811" i="5"/>
  <c r="B811" i="5"/>
  <c r="C810" i="5"/>
  <c r="B810" i="5"/>
  <c r="C809" i="5"/>
  <c r="B809" i="5"/>
  <c r="C808" i="5"/>
  <c r="B808" i="5"/>
  <c r="C807" i="5"/>
  <c r="B807" i="5"/>
  <c r="C806" i="5"/>
  <c r="B806" i="5"/>
  <c r="C805" i="5"/>
  <c r="B805" i="5"/>
  <c r="C804" i="5"/>
  <c r="B804" i="5"/>
  <c r="C803" i="5"/>
  <c r="B803" i="5"/>
  <c r="C802" i="5"/>
  <c r="B802" i="5"/>
  <c r="C801" i="5"/>
  <c r="B801" i="5"/>
  <c r="C800" i="5"/>
  <c r="B800" i="5"/>
  <c r="C799" i="5"/>
  <c r="B799" i="5"/>
  <c r="C798" i="5"/>
  <c r="B798" i="5"/>
  <c r="C797" i="5"/>
  <c r="B797" i="5"/>
  <c r="C796" i="5"/>
  <c r="B796" i="5"/>
  <c r="C795" i="5"/>
  <c r="B795" i="5"/>
  <c r="C794" i="5"/>
  <c r="B794" i="5"/>
  <c r="C793" i="5"/>
  <c r="B793" i="5"/>
  <c r="C792" i="5"/>
  <c r="B792" i="5"/>
  <c r="C791" i="5"/>
  <c r="B791" i="5"/>
  <c r="C790" i="5"/>
  <c r="B790" i="5"/>
  <c r="C789" i="5"/>
  <c r="B789" i="5"/>
  <c r="C788" i="5"/>
  <c r="B788" i="5"/>
  <c r="C787" i="5"/>
  <c r="B787" i="5"/>
  <c r="C786" i="5"/>
  <c r="B786" i="5"/>
  <c r="C785" i="5"/>
  <c r="B785" i="5"/>
  <c r="C784" i="5"/>
  <c r="B784" i="5"/>
  <c r="C783" i="5"/>
  <c r="B783" i="5"/>
  <c r="C782" i="5"/>
  <c r="B782" i="5"/>
  <c r="C781" i="5"/>
  <c r="B781" i="5"/>
  <c r="C780" i="5"/>
  <c r="B780" i="5"/>
  <c r="C779" i="5"/>
  <c r="B779" i="5"/>
  <c r="C778" i="5"/>
  <c r="B778" i="5"/>
  <c r="C777" i="5"/>
  <c r="B777" i="5"/>
  <c r="C776" i="5"/>
  <c r="B776" i="5"/>
  <c r="C775" i="5"/>
  <c r="B775" i="5"/>
  <c r="C774" i="5"/>
  <c r="B774" i="5"/>
  <c r="C773" i="5"/>
  <c r="B773" i="5"/>
  <c r="C772" i="5"/>
  <c r="B772" i="5"/>
  <c r="C771" i="5"/>
  <c r="B771" i="5"/>
  <c r="C770" i="5"/>
  <c r="B770" i="5"/>
  <c r="C769" i="5"/>
  <c r="B769" i="5"/>
  <c r="C768" i="5"/>
  <c r="B768" i="5"/>
  <c r="C767" i="5"/>
  <c r="B767" i="5"/>
  <c r="C766" i="5"/>
  <c r="B766" i="5"/>
  <c r="C765" i="5"/>
  <c r="B765" i="5"/>
  <c r="C764" i="5"/>
  <c r="B764" i="5"/>
  <c r="C763" i="5"/>
  <c r="B763" i="5"/>
  <c r="C762" i="5"/>
  <c r="B762" i="5"/>
  <c r="C761" i="5"/>
  <c r="B761" i="5"/>
  <c r="C760" i="5"/>
  <c r="B760" i="5"/>
  <c r="C759" i="5"/>
  <c r="B759" i="5"/>
  <c r="C758" i="5"/>
  <c r="B758" i="5"/>
  <c r="C757" i="5"/>
  <c r="B757" i="5"/>
  <c r="C756" i="5"/>
  <c r="B756" i="5"/>
  <c r="C755" i="5"/>
  <c r="B755" i="5"/>
  <c r="C754" i="5"/>
  <c r="B754" i="5"/>
  <c r="C753" i="5"/>
  <c r="B753" i="5"/>
  <c r="C752" i="5"/>
  <c r="B752" i="5"/>
  <c r="C751" i="5"/>
  <c r="B751" i="5"/>
  <c r="C750" i="5"/>
  <c r="B750" i="5"/>
  <c r="C749" i="5"/>
  <c r="B749" i="5"/>
  <c r="C748" i="5"/>
  <c r="B748" i="5"/>
  <c r="C747" i="5"/>
  <c r="B747" i="5"/>
  <c r="C746" i="5"/>
  <c r="B746" i="5"/>
  <c r="C745" i="5"/>
  <c r="B745" i="5"/>
  <c r="C744" i="5"/>
  <c r="B744" i="5"/>
  <c r="C743" i="5"/>
  <c r="B743" i="5"/>
  <c r="C742" i="5"/>
  <c r="B742" i="5"/>
  <c r="C741" i="5"/>
  <c r="B741" i="5"/>
  <c r="C740" i="5"/>
  <c r="B740" i="5"/>
  <c r="C739" i="5"/>
  <c r="B739" i="5"/>
  <c r="C738" i="5"/>
  <c r="B738" i="5"/>
  <c r="C737" i="5"/>
  <c r="B737" i="5"/>
  <c r="C736" i="5"/>
  <c r="B736" i="5"/>
  <c r="C735" i="5"/>
  <c r="B735" i="5"/>
  <c r="C734" i="5"/>
  <c r="B734" i="5"/>
  <c r="C733" i="5"/>
  <c r="B733" i="5"/>
  <c r="C732" i="5"/>
  <c r="B732" i="5"/>
  <c r="C731" i="5"/>
  <c r="B731" i="5"/>
  <c r="C730" i="5"/>
  <c r="B730" i="5"/>
  <c r="C729" i="5"/>
  <c r="B729" i="5"/>
  <c r="C728" i="5"/>
  <c r="B728" i="5"/>
  <c r="C727" i="5"/>
  <c r="B727" i="5"/>
  <c r="C726" i="5"/>
  <c r="B726" i="5"/>
  <c r="C725" i="5"/>
  <c r="B725" i="5"/>
  <c r="C724" i="5"/>
  <c r="B724" i="5"/>
  <c r="C723" i="5"/>
  <c r="B723" i="5"/>
  <c r="C722" i="5"/>
  <c r="B722" i="5"/>
  <c r="C721" i="5"/>
  <c r="B721" i="5"/>
  <c r="C720" i="5"/>
  <c r="B720" i="5"/>
  <c r="C719" i="5"/>
  <c r="B719" i="5"/>
  <c r="C718" i="5"/>
  <c r="B718" i="5"/>
  <c r="C717" i="5"/>
  <c r="B717" i="5"/>
  <c r="C716" i="5"/>
  <c r="B716" i="5"/>
  <c r="C715" i="5"/>
  <c r="B715" i="5"/>
  <c r="C714" i="5"/>
  <c r="B714" i="5"/>
  <c r="C713" i="5"/>
  <c r="B713" i="5"/>
  <c r="C712" i="5"/>
  <c r="B712" i="5"/>
  <c r="C711" i="5"/>
  <c r="B711" i="5"/>
  <c r="C710" i="5"/>
  <c r="B710" i="5"/>
  <c r="C709" i="5"/>
  <c r="B709" i="5"/>
  <c r="C708" i="5"/>
  <c r="B708" i="5"/>
  <c r="C707" i="5"/>
  <c r="B707" i="5"/>
  <c r="C706" i="5"/>
  <c r="B706" i="5"/>
  <c r="C705" i="5"/>
  <c r="B705" i="5"/>
  <c r="C704" i="5"/>
  <c r="B704" i="5"/>
  <c r="C703" i="5"/>
  <c r="B703" i="5"/>
  <c r="C702" i="5"/>
  <c r="B702" i="5"/>
  <c r="C701" i="5"/>
  <c r="B701" i="5"/>
  <c r="C700" i="5"/>
  <c r="B700" i="5"/>
  <c r="C699" i="5"/>
  <c r="B699" i="5"/>
  <c r="C698" i="5"/>
  <c r="B698" i="5"/>
  <c r="C697" i="5"/>
  <c r="B697" i="5"/>
  <c r="C696" i="5"/>
  <c r="B696" i="5"/>
  <c r="C695" i="5"/>
  <c r="B695" i="5"/>
  <c r="C694" i="5"/>
  <c r="B694" i="5"/>
  <c r="C693" i="5"/>
  <c r="B693" i="5"/>
  <c r="C692" i="5"/>
  <c r="B692" i="5"/>
  <c r="C691" i="5"/>
  <c r="B691" i="5"/>
  <c r="C690" i="5"/>
  <c r="B690" i="5"/>
  <c r="C689" i="5"/>
  <c r="B689" i="5"/>
  <c r="C688" i="5"/>
  <c r="B688" i="5"/>
  <c r="C687" i="5"/>
  <c r="B687" i="5"/>
  <c r="C686" i="5"/>
  <c r="B686" i="5"/>
  <c r="C685" i="5"/>
  <c r="B685" i="5"/>
  <c r="C684" i="5"/>
  <c r="B684" i="5"/>
  <c r="C683" i="5"/>
  <c r="B683" i="5"/>
  <c r="C682" i="5"/>
  <c r="B682" i="5"/>
  <c r="C681" i="5"/>
  <c r="B681" i="5"/>
  <c r="C680" i="5"/>
  <c r="B680" i="5"/>
  <c r="C679" i="5"/>
  <c r="B679" i="5"/>
  <c r="C678" i="5"/>
  <c r="B678" i="5"/>
  <c r="C677" i="5"/>
  <c r="B677" i="5"/>
  <c r="C676" i="5"/>
  <c r="B676" i="5"/>
  <c r="C675" i="5"/>
  <c r="B675" i="5"/>
  <c r="C674" i="5"/>
  <c r="B674" i="5"/>
  <c r="C673" i="5"/>
  <c r="B673" i="5"/>
  <c r="C672" i="5"/>
  <c r="B672" i="5"/>
  <c r="C671" i="5"/>
  <c r="B671" i="5"/>
  <c r="C670" i="5"/>
  <c r="B670" i="5"/>
  <c r="C669" i="5"/>
  <c r="B669" i="5"/>
  <c r="C668" i="5"/>
  <c r="B668" i="5"/>
  <c r="C667" i="5"/>
  <c r="B667" i="5"/>
  <c r="C666" i="5"/>
  <c r="B666" i="5"/>
  <c r="C665" i="5"/>
  <c r="B665" i="5"/>
  <c r="C664" i="5"/>
  <c r="B664" i="5"/>
  <c r="C663" i="5"/>
  <c r="B663" i="5"/>
  <c r="C662" i="5"/>
  <c r="B662" i="5"/>
  <c r="C661" i="5"/>
  <c r="B661" i="5"/>
  <c r="C660" i="5"/>
  <c r="B660" i="5"/>
  <c r="C659" i="5"/>
  <c r="B659" i="5"/>
  <c r="C658" i="5"/>
  <c r="B658" i="5"/>
  <c r="C657" i="5"/>
  <c r="B657" i="5"/>
  <c r="C656" i="5"/>
  <c r="B656" i="5"/>
  <c r="C655" i="5"/>
  <c r="B655" i="5"/>
  <c r="C654" i="5"/>
  <c r="B654" i="5"/>
  <c r="C653" i="5"/>
  <c r="B653" i="5"/>
  <c r="C652" i="5"/>
  <c r="B652" i="5"/>
  <c r="C651" i="5"/>
  <c r="B651" i="5"/>
  <c r="C650" i="5"/>
  <c r="B650" i="5"/>
  <c r="C649" i="5"/>
  <c r="B649" i="5"/>
  <c r="C648" i="5"/>
  <c r="B648" i="5"/>
  <c r="C647" i="5"/>
  <c r="B647" i="5"/>
  <c r="C646" i="5"/>
  <c r="B646" i="5"/>
  <c r="C645" i="5"/>
  <c r="B645" i="5"/>
  <c r="C644" i="5"/>
  <c r="B644" i="5"/>
  <c r="C643" i="5"/>
  <c r="B643" i="5"/>
  <c r="C642" i="5"/>
  <c r="B642" i="5"/>
  <c r="C641" i="5"/>
  <c r="B641" i="5"/>
  <c r="C640" i="5"/>
  <c r="B640" i="5"/>
  <c r="C639" i="5"/>
  <c r="B639" i="5"/>
  <c r="C638" i="5"/>
  <c r="B638" i="5"/>
  <c r="C637" i="5"/>
  <c r="B637" i="5"/>
  <c r="C636" i="5"/>
  <c r="B636" i="5"/>
  <c r="C635" i="5"/>
  <c r="B635" i="5"/>
  <c r="C634" i="5"/>
  <c r="B634" i="5"/>
  <c r="C633" i="5"/>
  <c r="B633" i="5"/>
  <c r="C632" i="5"/>
  <c r="B632" i="5"/>
  <c r="C631" i="5"/>
  <c r="B631" i="5"/>
  <c r="C630" i="5"/>
  <c r="B630" i="5"/>
  <c r="C629" i="5"/>
  <c r="B629" i="5"/>
  <c r="C628" i="5"/>
  <c r="B628" i="5"/>
  <c r="C627" i="5"/>
  <c r="B627" i="5"/>
  <c r="C626" i="5"/>
  <c r="B626" i="5"/>
  <c r="C625" i="5"/>
  <c r="B625" i="5"/>
  <c r="C624" i="5"/>
  <c r="B624" i="5"/>
  <c r="C623" i="5"/>
  <c r="B623" i="5"/>
  <c r="C622" i="5"/>
  <c r="B622" i="5"/>
  <c r="C621" i="5"/>
  <c r="B621" i="5"/>
  <c r="C620" i="5"/>
  <c r="B620" i="5"/>
  <c r="C619" i="5"/>
  <c r="B619" i="5"/>
  <c r="C618" i="5"/>
  <c r="B618" i="5"/>
  <c r="C617" i="5"/>
  <c r="B617" i="5"/>
  <c r="C616" i="5"/>
  <c r="B616" i="5"/>
  <c r="C615" i="5"/>
  <c r="B615" i="5"/>
  <c r="C614" i="5"/>
  <c r="B614" i="5"/>
  <c r="C613" i="5"/>
  <c r="B613" i="5"/>
  <c r="C612" i="5"/>
  <c r="B612" i="5"/>
  <c r="C611" i="5"/>
  <c r="B611" i="5"/>
  <c r="C610" i="5"/>
  <c r="B610" i="5"/>
  <c r="C609" i="5"/>
  <c r="B609" i="5"/>
  <c r="C608" i="5"/>
  <c r="B608" i="5"/>
  <c r="C607" i="5"/>
  <c r="B607" i="5"/>
  <c r="C606" i="5"/>
  <c r="B606" i="5"/>
  <c r="C605" i="5"/>
  <c r="B605" i="5"/>
  <c r="C604" i="5"/>
  <c r="B604" i="5"/>
  <c r="C603" i="5"/>
  <c r="B603" i="5"/>
  <c r="C602" i="5"/>
  <c r="B602" i="5"/>
  <c r="C601" i="5"/>
  <c r="B601" i="5"/>
  <c r="C600" i="5"/>
  <c r="B600" i="5"/>
  <c r="C599" i="5"/>
  <c r="B599" i="5"/>
  <c r="C598" i="5"/>
  <c r="B598" i="5"/>
  <c r="C597" i="5"/>
  <c r="B597" i="5"/>
  <c r="C596" i="5"/>
  <c r="B596" i="5"/>
  <c r="C595" i="5"/>
  <c r="B595" i="5"/>
  <c r="C594" i="5"/>
  <c r="B594" i="5"/>
  <c r="C593" i="5"/>
  <c r="B593" i="5"/>
  <c r="C592" i="5"/>
  <c r="B592" i="5"/>
  <c r="C591" i="5"/>
  <c r="B591" i="5"/>
  <c r="C590" i="5"/>
  <c r="B590" i="5"/>
  <c r="C589" i="5"/>
  <c r="B589" i="5"/>
  <c r="C588" i="5"/>
  <c r="B588" i="5"/>
  <c r="C587" i="5"/>
  <c r="B587" i="5"/>
  <c r="C586" i="5"/>
  <c r="B586" i="5"/>
  <c r="C585" i="5"/>
  <c r="B585" i="5"/>
  <c r="C584" i="5"/>
  <c r="B584" i="5"/>
  <c r="C583" i="5"/>
  <c r="B583" i="5"/>
  <c r="C582" i="5"/>
  <c r="B582" i="5"/>
  <c r="C581" i="5"/>
  <c r="B581" i="5"/>
  <c r="C580" i="5"/>
  <c r="B580" i="5"/>
  <c r="C579" i="5"/>
  <c r="B579" i="5"/>
  <c r="C578" i="5"/>
  <c r="B578" i="5"/>
  <c r="C577" i="5"/>
  <c r="B577" i="5"/>
  <c r="C576" i="5"/>
  <c r="B576" i="5"/>
  <c r="C575" i="5"/>
  <c r="B575" i="5"/>
  <c r="C574" i="5"/>
  <c r="B574" i="5"/>
  <c r="C573" i="5"/>
  <c r="B573" i="5"/>
  <c r="C572" i="5"/>
  <c r="B572" i="5"/>
  <c r="C571" i="5"/>
  <c r="B571" i="5"/>
  <c r="C570" i="5"/>
  <c r="B570" i="5"/>
  <c r="C569" i="5"/>
  <c r="B569" i="5"/>
  <c r="C568" i="5"/>
  <c r="B568" i="5"/>
  <c r="C567" i="5"/>
  <c r="B567" i="5"/>
  <c r="C566" i="5"/>
  <c r="B566" i="5"/>
  <c r="C565" i="5"/>
  <c r="B565" i="5"/>
  <c r="C564" i="5"/>
  <c r="B564" i="5"/>
  <c r="C563" i="5"/>
  <c r="B563" i="5"/>
  <c r="C562" i="5"/>
  <c r="B562" i="5"/>
  <c r="C561" i="5"/>
  <c r="B561" i="5"/>
  <c r="C560" i="5"/>
  <c r="B560" i="5"/>
  <c r="C559" i="5"/>
  <c r="B559" i="5"/>
  <c r="C558" i="5"/>
  <c r="B558" i="5"/>
  <c r="C557" i="5"/>
  <c r="B557" i="5"/>
  <c r="C556" i="5"/>
  <c r="B556" i="5"/>
  <c r="C555" i="5"/>
  <c r="B555" i="5"/>
  <c r="C554" i="5"/>
  <c r="B554" i="5"/>
  <c r="C553" i="5"/>
  <c r="B553" i="5"/>
  <c r="C552" i="5"/>
  <c r="B552" i="5"/>
  <c r="C551" i="5"/>
  <c r="B551" i="5"/>
  <c r="C550" i="5"/>
  <c r="B550" i="5"/>
  <c r="C549" i="5"/>
  <c r="B549" i="5"/>
  <c r="C548" i="5"/>
  <c r="B548" i="5"/>
  <c r="C547" i="5"/>
  <c r="B547" i="5"/>
  <c r="C546" i="5"/>
  <c r="B546" i="5"/>
  <c r="C545" i="5"/>
  <c r="B545" i="5"/>
  <c r="C544" i="5"/>
  <c r="B544" i="5"/>
  <c r="C543" i="5"/>
  <c r="B543" i="5"/>
  <c r="C542" i="5"/>
  <c r="B542" i="5"/>
  <c r="C541" i="5"/>
  <c r="B541" i="5"/>
  <c r="C540" i="5"/>
  <c r="B540" i="5"/>
  <c r="C539" i="5"/>
  <c r="B539" i="5"/>
  <c r="C538" i="5"/>
  <c r="B538" i="5"/>
  <c r="C537" i="5"/>
  <c r="B537" i="5"/>
  <c r="C536" i="5"/>
  <c r="B536" i="5"/>
  <c r="C535" i="5"/>
  <c r="B535" i="5"/>
  <c r="C534" i="5"/>
  <c r="B534" i="5"/>
  <c r="C533" i="5"/>
  <c r="B533" i="5"/>
  <c r="C532" i="5"/>
  <c r="B532" i="5"/>
  <c r="C531" i="5"/>
  <c r="B531" i="5"/>
  <c r="C530" i="5"/>
  <c r="B530" i="5"/>
  <c r="C529" i="5"/>
  <c r="B529" i="5"/>
  <c r="C528" i="5"/>
  <c r="B528" i="5"/>
  <c r="C527" i="5"/>
  <c r="B527" i="5"/>
  <c r="C526" i="5"/>
  <c r="B526" i="5"/>
  <c r="C525" i="5"/>
  <c r="B525" i="5"/>
  <c r="C524" i="5"/>
  <c r="B524" i="5"/>
  <c r="C523" i="5"/>
  <c r="B523" i="5"/>
  <c r="C522" i="5"/>
  <c r="B522" i="5"/>
  <c r="C521" i="5"/>
  <c r="B521" i="5"/>
  <c r="C520" i="5"/>
  <c r="B520" i="5"/>
  <c r="C519" i="5"/>
  <c r="B519" i="5"/>
  <c r="C518" i="5"/>
  <c r="B518" i="5"/>
  <c r="C517" i="5"/>
  <c r="B517" i="5"/>
  <c r="C516" i="5"/>
  <c r="B516" i="5"/>
  <c r="C515" i="5"/>
  <c r="B515" i="5"/>
  <c r="C514" i="5"/>
  <c r="B514" i="5"/>
  <c r="C513" i="5"/>
  <c r="B513" i="5"/>
  <c r="C512" i="5"/>
  <c r="B512" i="5"/>
  <c r="C511" i="5"/>
  <c r="B511" i="5"/>
  <c r="C510" i="5"/>
  <c r="B510" i="5"/>
  <c r="C509" i="5"/>
  <c r="B509" i="5"/>
  <c r="C508" i="5"/>
  <c r="B508" i="5"/>
  <c r="C507" i="5"/>
  <c r="B507" i="5"/>
  <c r="C506" i="5"/>
  <c r="B506" i="5"/>
  <c r="B502" i="5"/>
  <c r="C502" i="5"/>
  <c r="B501" i="5"/>
  <c r="C501" i="5"/>
  <c r="B500" i="5"/>
  <c r="C500" i="5"/>
  <c r="B499" i="5"/>
  <c r="C499" i="5"/>
  <c r="B498" i="5"/>
  <c r="C498" i="5"/>
  <c r="B497" i="5"/>
  <c r="C497" i="5"/>
  <c r="B496" i="5"/>
  <c r="C496" i="5"/>
  <c r="B495" i="5"/>
  <c r="C495" i="5"/>
  <c r="B494" i="5"/>
  <c r="C494" i="5"/>
  <c r="B493" i="5"/>
  <c r="C493" i="5"/>
  <c r="B492" i="5"/>
  <c r="C492" i="5"/>
  <c r="B491" i="5"/>
  <c r="C491" i="5"/>
  <c r="B490" i="5"/>
  <c r="C490" i="5"/>
  <c r="B489" i="5"/>
  <c r="C489" i="5"/>
  <c r="B488" i="5"/>
  <c r="C488" i="5"/>
  <c r="B487" i="5"/>
  <c r="C487" i="5"/>
  <c r="B486" i="5"/>
  <c r="C486" i="5"/>
  <c r="B485" i="5"/>
  <c r="C485" i="5"/>
  <c r="B484" i="5"/>
  <c r="C484" i="5"/>
  <c r="B483" i="5"/>
  <c r="C483" i="5"/>
  <c r="B482" i="5"/>
  <c r="C482" i="5"/>
  <c r="B481" i="5"/>
  <c r="C481" i="5"/>
  <c r="B480" i="5"/>
  <c r="C480" i="5"/>
  <c r="B479" i="5"/>
  <c r="C479" i="5"/>
  <c r="B478" i="5"/>
  <c r="C478" i="5"/>
  <c r="B477" i="5"/>
  <c r="C477" i="5"/>
  <c r="B476" i="5"/>
  <c r="C476" i="5"/>
  <c r="B475" i="5"/>
  <c r="C475" i="5"/>
  <c r="B474" i="5"/>
  <c r="C474" i="5"/>
  <c r="B473" i="5"/>
  <c r="C473" i="5"/>
  <c r="B472" i="5"/>
  <c r="C472" i="5"/>
  <c r="B471" i="5"/>
  <c r="C471" i="5"/>
  <c r="B470" i="5"/>
  <c r="C470" i="5"/>
  <c r="B469" i="5"/>
  <c r="C469" i="5"/>
  <c r="B468" i="5"/>
  <c r="C468" i="5"/>
  <c r="B467" i="5"/>
  <c r="C467" i="5"/>
  <c r="B466" i="5"/>
  <c r="C466" i="5"/>
  <c r="B465" i="5"/>
  <c r="C465" i="5"/>
  <c r="B464" i="5"/>
  <c r="C464" i="5"/>
  <c r="B463" i="5"/>
  <c r="C463" i="5"/>
  <c r="B462" i="5"/>
  <c r="C462" i="5"/>
  <c r="B461" i="5"/>
  <c r="C461" i="5"/>
  <c r="B460" i="5"/>
  <c r="C460" i="5"/>
  <c r="B459" i="5"/>
  <c r="C459" i="5"/>
  <c r="B458" i="5"/>
  <c r="C458" i="5"/>
  <c r="B457" i="5"/>
  <c r="C457" i="5"/>
  <c r="B456" i="5"/>
  <c r="C456" i="5"/>
  <c r="B455" i="5"/>
  <c r="C455" i="5"/>
  <c r="B454" i="5"/>
  <c r="C454" i="5"/>
  <c r="B453" i="5"/>
  <c r="C453" i="5"/>
  <c r="B452" i="5"/>
  <c r="C452" i="5"/>
  <c r="B451" i="5"/>
  <c r="C451" i="5"/>
  <c r="B450" i="5"/>
  <c r="C450" i="5"/>
  <c r="B449" i="5"/>
  <c r="C449" i="5"/>
  <c r="B448" i="5"/>
  <c r="C448" i="5"/>
  <c r="B447" i="5"/>
  <c r="C447" i="5"/>
  <c r="B446" i="5"/>
  <c r="C446" i="5"/>
  <c r="B445" i="5"/>
  <c r="C445" i="5"/>
  <c r="B444" i="5"/>
  <c r="C444" i="5"/>
  <c r="B443" i="5"/>
  <c r="C443" i="5"/>
  <c r="B442" i="5"/>
  <c r="C442" i="5"/>
  <c r="B441" i="5"/>
  <c r="C441" i="5"/>
  <c r="B440" i="5"/>
  <c r="C440" i="5"/>
  <c r="B439" i="5"/>
  <c r="C439" i="5"/>
  <c r="B438" i="5"/>
  <c r="C438" i="5"/>
  <c r="B437" i="5"/>
  <c r="C437" i="5"/>
  <c r="B436" i="5"/>
  <c r="C436" i="5"/>
  <c r="B435" i="5"/>
  <c r="C435" i="5"/>
  <c r="B434" i="5"/>
  <c r="C434" i="5"/>
  <c r="B433" i="5"/>
  <c r="C433" i="5"/>
  <c r="B432" i="5"/>
  <c r="C432" i="5"/>
  <c r="B431" i="5"/>
  <c r="C431" i="5"/>
  <c r="B430" i="5"/>
  <c r="C430" i="5"/>
  <c r="B429" i="5"/>
  <c r="C429" i="5"/>
  <c r="B428" i="5"/>
  <c r="C428" i="5"/>
  <c r="B427" i="5"/>
  <c r="C427" i="5"/>
  <c r="B426" i="5"/>
  <c r="C426" i="5"/>
  <c r="B425" i="5"/>
  <c r="C425" i="5"/>
  <c r="B424" i="5"/>
  <c r="C424" i="5"/>
  <c r="B423" i="5"/>
  <c r="C423" i="5"/>
  <c r="B422" i="5"/>
  <c r="C422" i="5"/>
  <c r="B421" i="5"/>
  <c r="C421" i="5"/>
  <c r="B420" i="5"/>
  <c r="C420" i="5"/>
  <c r="B419" i="5"/>
  <c r="C419" i="5"/>
  <c r="B418" i="5"/>
  <c r="C418" i="5"/>
  <c r="B417" i="5"/>
  <c r="C417" i="5"/>
  <c r="B416" i="5"/>
  <c r="C416" i="5"/>
  <c r="B415" i="5"/>
  <c r="C415" i="5"/>
  <c r="B414" i="5"/>
  <c r="C414" i="5"/>
  <c r="B413" i="5"/>
  <c r="C413" i="5"/>
  <c r="B412" i="5"/>
  <c r="C412" i="5"/>
  <c r="B411" i="5"/>
  <c r="C411" i="5"/>
  <c r="B410" i="5"/>
  <c r="C410" i="5"/>
  <c r="B409" i="5"/>
  <c r="C409" i="5"/>
  <c r="B408" i="5"/>
  <c r="C408" i="5"/>
  <c r="B407" i="5"/>
  <c r="C407" i="5"/>
  <c r="B406" i="5"/>
  <c r="C406" i="5"/>
  <c r="B405" i="5"/>
  <c r="C405" i="5"/>
  <c r="B404" i="5"/>
  <c r="C404" i="5"/>
  <c r="B403" i="5"/>
  <c r="C403" i="5"/>
  <c r="B402" i="5"/>
  <c r="C402" i="5"/>
  <c r="B401" i="5"/>
  <c r="C401" i="5"/>
  <c r="B400" i="5"/>
  <c r="C400" i="5"/>
  <c r="B399" i="5"/>
  <c r="C399" i="5"/>
  <c r="B398" i="5"/>
  <c r="C398" i="5"/>
  <c r="B397" i="5"/>
  <c r="C397" i="5"/>
  <c r="B396" i="5"/>
  <c r="C396" i="5"/>
  <c r="B395" i="5"/>
  <c r="C395" i="5"/>
  <c r="B394" i="5"/>
  <c r="C394" i="5"/>
  <c r="B393" i="5"/>
  <c r="C393" i="5"/>
  <c r="B392" i="5"/>
  <c r="C392" i="5"/>
  <c r="B391" i="5"/>
  <c r="C391" i="5"/>
  <c r="B390" i="5"/>
  <c r="C390" i="5"/>
  <c r="B389" i="5"/>
  <c r="C389" i="5"/>
  <c r="B388" i="5"/>
  <c r="C388" i="5"/>
  <c r="B387" i="5"/>
  <c r="C387" i="5"/>
  <c r="B386" i="5"/>
  <c r="C386" i="5"/>
  <c r="B385" i="5"/>
  <c r="C385" i="5"/>
  <c r="B384" i="5"/>
  <c r="C384" i="5"/>
  <c r="B383" i="5"/>
  <c r="C383" i="5"/>
  <c r="B382" i="5"/>
  <c r="C382" i="5"/>
  <c r="B381" i="5"/>
  <c r="C381" i="5"/>
  <c r="B380" i="5"/>
  <c r="C380" i="5"/>
  <c r="B379" i="5"/>
  <c r="C379" i="5"/>
  <c r="B378" i="5"/>
  <c r="C378" i="5"/>
  <c r="B377" i="5"/>
  <c r="C377" i="5"/>
  <c r="B376" i="5"/>
  <c r="C376" i="5"/>
  <c r="B375" i="5"/>
  <c r="C375" i="5"/>
  <c r="B374" i="5"/>
  <c r="C374" i="5"/>
  <c r="B373" i="5"/>
  <c r="C373" i="5"/>
  <c r="B372" i="5"/>
  <c r="C372" i="5"/>
  <c r="B371" i="5"/>
  <c r="C371" i="5"/>
  <c r="B370" i="5"/>
  <c r="C370" i="5"/>
  <c r="B369" i="5"/>
  <c r="C369" i="5"/>
  <c r="B368" i="5"/>
  <c r="C368" i="5"/>
  <c r="B367" i="5"/>
  <c r="C367" i="5"/>
  <c r="B366" i="5"/>
  <c r="C366" i="5"/>
  <c r="B365" i="5"/>
  <c r="C365" i="5"/>
  <c r="B364" i="5"/>
  <c r="C364" i="5"/>
  <c r="B363" i="5"/>
  <c r="C363" i="5"/>
  <c r="B362" i="5"/>
  <c r="C362" i="5"/>
  <c r="B361" i="5"/>
  <c r="C361" i="5"/>
  <c r="B360" i="5"/>
  <c r="C360" i="5"/>
  <c r="B359" i="5"/>
  <c r="C359" i="5"/>
  <c r="B358" i="5"/>
  <c r="C358" i="5"/>
  <c r="B357" i="5"/>
  <c r="C357" i="5"/>
  <c r="B356" i="5"/>
  <c r="C356" i="5"/>
  <c r="B355" i="5"/>
  <c r="C355" i="5"/>
  <c r="B354" i="5"/>
  <c r="C354" i="5"/>
  <c r="B353" i="5"/>
  <c r="C353" i="5"/>
  <c r="B352" i="5"/>
  <c r="C352" i="5"/>
  <c r="B351" i="5"/>
  <c r="C351" i="5"/>
  <c r="B350" i="5"/>
  <c r="C350" i="5"/>
  <c r="B349" i="5"/>
  <c r="C349" i="5"/>
  <c r="B348" i="5"/>
  <c r="C348" i="5"/>
  <c r="B347" i="5"/>
  <c r="C347" i="5"/>
  <c r="B346" i="5"/>
  <c r="C346" i="5"/>
  <c r="B345" i="5"/>
  <c r="C345" i="5"/>
  <c r="B344" i="5"/>
  <c r="C344" i="5"/>
  <c r="B343" i="5"/>
  <c r="C343" i="5"/>
  <c r="B342" i="5"/>
  <c r="C342" i="5"/>
  <c r="B341" i="5"/>
  <c r="C341" i="5"/>
  <c r="B340" i="5"/>
  <c r="C340" i="5"/>
  <c r="B339" i="5"/>
  <c r="C339" i="5"/>
  <c r="B338" i="5"/>
  <c r="C338" i="5"/>
  <c r="B337" i="5"/>
  <c r="C337" i="5"/>
  <c r="B336" i="5"/>
  <c r="C336" i="5"/>
  <c r="B335" i="5"/>
  <c r="C335" i="5"/>
  <c r="B334" i="5"/>
  <c r="C334" i="5"/>
  <c r="B333" i="5"/>
  <c r="C333" i="5"/>
  <c r="B332" i="5"/>
  <c r="C332" i="5"/>
  <c r="B331" i="5"/>
  <c r="C331" i="5"/>
  <c r="B330" i="5"/>
  <c r="C330" i="5"/>
  <c r="B329" i="5"/>
  <c r="C329" i="5"/>
  <c r="B328" i="5"/>
  <c r="C328" i="5"/>
  <c r="B327" i="5"/>
  <c r="C327" i="5"/>
  <c r="B326" i="5"/>
  <c r="C326" i="5"/>
  <c r="B325" i="5"/>
  <c r="C325" i="5"/>
  <c r="B324" i="5"/>
  <c r="C324" i="5"/>
  <c r="B323" i="5"/>
  <c r="C323" i="5"/>
  <c r="B322" i="5"/>
  <c r="C322" i="5"/>
  <c r="B321" i="5"/>
  <c r="C321" i="5"/>
  <c r="B320" i="5"/>
  <c r="C320" i="5"/>
  <c r="B319" i="5"/>
  <c r="C319" i="5"/>
  <c r="B318" i="5"/>
  <c r="C318" i="5"/>
  <c r="B317" i="5"/>
  <c r="C317" i="5"/>
  <c r="B316" i="5"/>
  <c r="C316" i="5"/>
  <c r="B315" i="5"/>
  <c r="C315" i="5"/>
  <c r="B314" i="5"/>
  <c r="C314" i="5"/>
  <c r="B313" i="5"/>
  <c r="C313" i="5"/>
  <c r="B312" i="5"/>
  <c r="C312" i="5"/>
  <c r="B311" i="5"/>
  <c r="C311" i="5"/>
  <c r="B310" i="5"/>
  <c r="C310" i="5"/>
  <c r="B309" i="5"/>
  <c r="C309" i="5"/>
  <c r="B308" i="5"/>
  <c r="C308" i="5"/>
  <c r="B307" i="5"/>
  <c r="C307" i="5"/>
  <c r="B306" i="5"/>
  <c r="C306" i="5"/>
  <c r="B305" i="5"/>
  <c r="C305" i="5"/>
  <c r="B304" i="5"/>
  <c r="C304" i="5"/>
  <c r="B303" i="5"/>
  <c r="C303" i="5"/>
  <c r="B302" i="5"/>
  <c r="C302" i="5"/>
  <c r="B301" i="5"/>
  <c r="C301" i="5"/>
  <c r="B300" i="5"/>
  <c r="C300" i="5"/>
  <c r="B299" i="5"/>
  <c r="C299" i="5"/>
  <c r="B298" i="5"/>
  <c r="C298" i="5"/>
  <c r="B297" i="5"/>
  <c r="C297" i="5"/>
  <c r="B296" i="5"/>
  <c r="C296" i="5"/>
  <c r="B295" i="5"/>
  <c r="C295" i="5"/>
  <c r="B294" i="5"/>
  <c r="C294" i="5"/>
  <c r="B293" i="5"/>
  <c r="C293" i="5"/>
  <c r="B292" i="5"/>
  <c r="C292" i="5"/>
  <c r="B291" i="5"/>
  <c r="C291" i="5"/>
  <c r="B290" i="5"/>
  <c r="C290" i="5"/>
  <c r="B289" i="5"/>
  <c r="C289" i="5"/>
  <c r="B288" i="5"/>
  <c r="C288" i="5"/>
  <c r="B287" i="5"/>
  <c r="C287" i="5"/>
  <c r="B286" i="5"/>
  <c r="C286" i="5"/>
  <c r="B285" i="5"/>
  <c r="C285" i="5"/>
  <c r="B284" i="5"/>
  <c r="C284" i="5"/>
  <c r="B283" i="5"/>
  <c r="C283" i="5"/>
  <c r="B282" i="5"/>
  <c r="C282" i="5"/>
  <c r="B281" i="5"/>
  <c r="C281" i="5"/>
  <c r="B280" i="5"/>
  <c r="C280" i="5"/>
  <c r="B279" i="5"/>
  <c r="C279" i="5"/>
  <c r="B278" i="5"/>
  <c r="C278" i="5"/>
  <c r="B277" i="5"/>
  <c r="C277" i="5"/>
  <c r="B276" i="5"/>
  <c r="C276" i="5"/>
  <c r="B275" i="5"/>
  <c r="C275" i="5"/>
  <c r="B274" i="5"/>
  <c r="C274" i="5"/>
  <c r="B273" i="5"/>
  <c r="C273" i="5"/>
  <c r="B272" i="5"/>
  <c r="C272" i="5"/>
  <c r="B271" i="5"/>
  <c r="C271" i="5"/>
  <c r="B270" i="5"/>
  <c r="C270" i="5"/>
  <c r="B269" i="5"/>
  <c r="C269" i="5"/>
  <c r="B268" i="5"/>
  <c r="C268" i="5"/>
  <c r="B267" i="5"/>
  <c r="C267" i="5"/>
  <c r="B266" i="5"/>
  <c r="C266" i="5"/>
  <c r="B265" i="5"/>
  <c r="C265" i="5"/>
  <c r="B264" i="5"/>
  <c r="C264" i="5"/>
  <c r="B263" i="5"/>
  <c r="C263" i="5"/>
  <c r="B262" i="5"/>
  <c r="C262" i="5"/>
  <c r="B261" i="5"/>
  <c r="C261" i="5"/>
  <c r="B260" i="5"/>
  <c r="C260" i="5"/>
  <c r="B259" i="5"/>
  <c r="C259" i="5"/>
  <c r="B258" i="5"/>
  <c r="C258" i="5"/>
  <c r="B257" i="5"/>
  <c r="C257" i="5"/>
  <c r="B256" i="5"/>
  <c r="C256" i="5"/>
  <c r="B255" i="5"/>
  <c r="C255" i="5"/>
  <c r="B254" i="5"/>
  <c r="C254" i="5"/>
  <c r="B253" i="5"/>
  <c r="C253" i="5"/>
  <c r="B252" i="5"/>
  <c r="C252" i="5"/>
  <c r="B251" i="5"/>
  <c r="C251" i="5"/>
  <c r="B250" i="5"/>
  <c r="C250" i="5"/>
  <c r="B249" i="5"/>
  <c r="C249" i="5"/>
  <c r="B248" i="5"/>
  <c r="C248" i="5"/>
  <c r="B247" i="5"/>
  <c r="C247" i="5"/>
  <c r="B246" i="5"/>
  <c r="C246" i="5"/>
  <c r="B245" i="5"/>
  <c r="C245" i="5"/>
  <c r="B244" i="5"/>
  <c r="C244" i="5"/>
  <c r="B243" i="5"/>
  <c r="C243" i="5"/>
  <c r="B242" i="5"/>
  <c r="C242" i="5"/>
  <c r="B241" i="5"/>
  <c r="C241" i="5"/>
  <c r="B240" i="5"/>
  <c r="C240" i="5"/>
  <c r="B239" i="5"/>
  <c r="C239" i="5"/>
  <c r="B238" i="5"/>
  <c r="C238" i="5"/>
  <c r="B237" i="5"/>
  <c r="C237" i="5"/>
  <c r="B236" i="5"/>
  <c r="C236" i="5"/>
  <c r="B235" i="5"/>
  <c r="C235" i="5"/>
  <c r="B234" i="5"/>
  <c r="C234" i="5"/>
  <c r="B233" i="5"/>
  <c r="C233" i="5"/>
  <c r="B232" i="5"/>
  <c r="C232" i="5"/>
  <c r="B231" i="5"/>
  <c r="C231" i="5"/>
  <c r="B230" i="5"/>
  <c r="C230" i="5"/>
  <c r="B229" i="5"/>
  <c r="C229" i="5"/>
  <c r="B228" i="5"/>
  <c r="C228" i="5"/>
  <c r="B227" i="5"/>
  <c r="C227" i="5"/>
  <c r="B226" i="5"/>
  <c r="C226" i="5"/>
  <c r="B225" i="5"/>
  <c r="C225" i="5"/>
  <c r="B224" i="5"/>
  <c r="C224" i="5"/>
  <c r="B223" i="5"/>
  <c r="C223" i="5"/>
  <c r="B222" i="5"/>
  <c r="C222" i="5"/>
  <c r="B221" i="5"/>
  <c r="C221" i="5"/>
  <c r="B220" i="5"/>
  <c r="C220" i="5"/>
  <c r="B219" i="5"/>
  <c r="C219" i="5"/>
  <c r="B218" i="5"/>
  <c r="C218" i="5"/>
  <c r="B217" i="5"/>
  <c r="C217" i="5"/>
  <c r="B216" i="5"/>
  <c r="C216" i="5"/>
  <c r="B215" i="5"/>
  <c r="C215" i="5"/>
  <c r="B214" i="5"/>
  <c r="C214" i="5"/>
  <c r="B213" i="5"/>
  <c r="C213" i="5"/>
  <c r="B212" i="5"/>
  <c r="C212" i="5"/>
  <c r="B211" i="5"/>
  <c r="C211" i="5"/>
  <c r="B210" i="5"/>
  <c r="C210" i="5"/>
  <c r="B209" i="5"/>
  <c r="C209" i="5"/>
  <c r="B208" i="5"/>
  <c r="C208" i="5"/>
  <c r="B207" i="5"/>
  <c r="C207" i="5"/>
  <c r="B206" i="5"/>
  <c r="C206" i="5"/>
  <c r="B205" i="5"/>
  <c r="C205" i="5"/>
  <c r="B204" i="5"/>
  <c r="C204" i="5"/>
  <c r="B203" i="5"/>
  <c r="C203" i="5"/>
  <c r="B202" i="5"/>
  <c r="C202" i="5"/>
  <c r="B201" i="5"/>
  <c r="C201" i="5"/>
  <c r="B200" i="5"/>
  <c r="C200" i="5"/>
  <c r="B199" i="5"/>
  <c r="C199" i="5"/>
  <c r="B198" i="5"/>
  <c r="C198" i="5"/>
  <c r="B197" i="5"/>
  <c r="C197" i="5"/>
  <c r="B196" i="5"/>
  <c r="C196" i="5"/>
  <c r="B195" i="5"/>
  <c r="C195" i="5"/>
  <c r="B194" i="5"/>
  <c r="C194" i="5"/>
  <c r="B193" i="5"/>
  <c r="C193" i="5"/>
  <c r="B192" i="5"/>
  <c r="C192" i="5"/>
  <c r="B191" i="5"/>
  <c r="C191" i="5"/>
  <c r="B190" i="5"/>
  <c r="C190" i="5"/>
  <c r="B189" i="5"/>
  <c r="C189" i="5"/>
  <c r="B188" i="5"/>
  <c r="C188" i="5"/>
  <c r="B187" i="5"/>
  <c r="C187" i="5"/>
  <c r="B186" i="5"/>
  <c r="C186" i="5"/>
  <c r="B185" i="5"/>
  <c r="C185" i="5"/>
  <c r="B184" i="5"/>
  <c r="C184" i="5"/>
  <c r="B183" i="5"/>
  <c r="C183" i="5"/>
  <c r="B182" i="5"/>
  <c r="C182" i="5"/>
  <c r="B181" i="5"/>
  <c r="C181" i="5"/>
  <c r="B180" i="5"/>
  <c r="C180" i="5"/>
  <c r="B179" i="5"/>
  <c r="C179" i="5"/>
  <c r="B178" i="5"/>
  <c r="C178" i="5"/>
  <c r="B177" i="5"/>
  <c r="C177" i="5"/>
  <c r="B176" i="5"/>
  <c r="C176" i="5"/>
  <c r="B175" i="5"/>
  <c r="C175" i="5"/>
  <c r="B174" i="5"/>
  <c r="C174" i="5"/>
  <c r="B173" i="5"/>
  <c r="C173" i="5"/>
  <c r="B172" i="5"/>
  <c r="C172" i="5"/>
  <c r="B171" i="5"/>
  <c r="C171" i="5"/>
  <c r="B170" i="5"/>
  <c r="C170" i="5"/>
  <c r="B169" i="5"/>
  <c r="C169" i="5"/>
  <c r="B168" i="5"/>
  <c r="C168" i="5"/>
  <c r="B167" i="5"/>
  <c r="C167" i="5"/>
  <c r="B166" i="5"/>
  <c r="C166" i="5"/>
  <c r="B165" i="5"/>
  <c r="C165" i="5"/>
  <c r="B164" i="5"/>
  <c r="C164" i="5"/>
  <c r="B163" i="5"/>
  <c r="C163" i="5"/>
  <c r="B162" i="5"/>
  <c r="C162" i="5"/>
  <c r="B161" i="5"/>
  <c r="C161" i="5"/>
  <c r="B160" i="5"/>
  <c r="C160" i="5"/>
  <c r="B159" i="5"/>
  <c r="C159" i="5"/>
  <c r="B158" i="5"/>
  <c r="C158" i="5"/>
  <c r="B157" i="5"/>
  <c r="C157" i="5"/>
  <c r="B156" i="5"/>
  <c r="C156" i="5"/>
  <c r="B155" i="5"/>
  <c r="C155" i="5"/>
  <c r="B154" i="5"/>
  <c r="C154" i="5"/>
  <c r="B153" i="5"/>
  <c r="C153" i="5"/>
  <c r="B152" i="5"/>
  <c r="C152" i="5"/>
  <c r="B151" i="5"/>
  <c r="C151" i="5"/>
  <c r="B150" i="5"/>
  <c r="C150" i="5"/>
  <c r="B149" i="5"/>
  <c r="C149" i="5"/>
  <c r="B148" i="5"/>
  <c r="C148" i="5"/>
  <c r="B147" i="5"/>
  <c r="C147" i="5"/>
  <c r="B146" i="5"/>
  <c r="C146" i="5"/>
  <c r="B145" i="5"/>
  <c r="C145" i="5"/>
  <c r="B144" i="5"/>
  <c r="C144" i="5"/>
  <c r="B143" i="5"/>
  <c r="C143" i="5"/>
  <c r="B142" i="5"/>
  <c r="C142" i="5"/>
  <c r="B141" i="5"/>
  <c r="C141" i="5"/>
  <c r="B140" i="5"/>
  <c r="C140" i="5"/>
  <c r="B139" i="5"/>
  <c r="C139" i="5"/>
  <c r="B138" i="5"/>
  <c r="C138" i="5"/>
  <c r="B137" i="5"/>
  <c r="C137" i="5"/>
  <c r="B136" i="5"/>
  <c r="C136" i="5"/>
  <c r="B135" i="5"/>
  <c r="C135" i="5"/>
  <c r="B134" i="5"/>
  <c r="C134" i="5"/>
  <c r="B133" i="5"/>
  <c r="C133" i="5"/>
  <c r="B132" i="5"/>
  <c r="C132" i="5"/>
  <c r="B131" i="5"/>
  <c r="C131" i="5"/>
  <c r="B130" i="5"/>
  <c r="C130" i="5"/>
  <c r="B129" i="5"/>
  <c r="C129" i="5"/>
  <c r="B128" i="5"/>
  <c r="C128" i="5"/>
  <c r="B127" i="5"/>
  <c r="C127" i="5"/>
  <c r="B126" i="5"/>
  <c r="C126" i="5"/>
  <c r="B125" i="5"/>
  <c r="C125" i="5"/>
  <c r="B124" i="5"/>
  <c r="C124" i="5"/>
  <c r="B123" i="5"/>
  <c r="C123" i="5"/>
  <c r="B122" i="5"/>
  <c r="C122" i="5"/>
  <c r="B121" i="5"/>
  <c r="C121" i="5"/>
  <c r="B120" i="5"/>
  <c r="C120" i="5"/>
  <c r="B119" i="5"/>
  <c r="C119" i="5"/>
  <c r="B118" i="5"/>
  <c r="C118" i="5"/>
  <c r="B117" i="5"/>
  <c r="C117" i="5"/>
  <c r="B116" i="5"/>
  <c r="C116" i="5"/>
  <c r="B115" i="5"/>
  <c r="C115" i="5"/>
  <c r="B114" i="5"/>
  <c r="C114" i="5"/>
  <c r="B113" i="5"/>
  <c r="C113" i="5"/>
  <c r="B112" i="5"/>
  <c r="C112" i="5"/>
  <c r="B111" i="5"/>
  <c r="C111" i="5"/>
  <c r="B110" i="5"/>
  <c r="C110" i="5"/>
  <c r="B109" i="5"/>
  <c r="C109" i="5"/>
  <c r="B108" i="5"/>
  <c r="C108" i="5"/>
  <c r="B107" i="5"/>
  <c r="C107" i="5"/>
  <c r="B106" i="5"/>
  <c r="C106" i="5"/>
  <c r="B105" i="5"/>
  <c r="C105" i="5"/>
  <c r="B104" i="5"/>
  <c r="C104" i="5"/>
  <c r="B103" i="5"/>
  <c r="C103" i="5"/>
  <c r="B102" i="5"/>
  <c r="C102" i="5"/>
  <c r="B101" i="5"/>
  <c r="C101" i="5"/>
  <c r="B100" i="5"/>
  <c r="C100" i="5"/>
  <c r="B99" i="5"/>
  <c r="C99" i="5"/>
  <c r="B98" i="5"/>
  <c r="C98" i="5"/>
  <c r="B97" i="5"/>
  <c r="C97" i="5"/>
  <c r="B96" i="5"/>
  <c r="C96" i="5"/>
  <c r="B95" i="5"/>
  <c r="C95" i="5"/>
  <c r="B94" i="5"/>
  <c r="C94" i="5"/>
  <c r="B93" i="5"/>
  <c r="C93" i="5"/>
  <c r="B92" i="5"/>
  <c r="C92" i="5"/>
  <c r="B91" i="5"/>
  <c r="C91" i="5"/>
  <c r="B90" i="5"/>
  <c r="C90" i="5"/>
  <c r="B89" i="5"/>
  <c r="C89" i="5"/>
  <c r="B88" i="5"/>
  <c r="C88" i="5"/>
  <c r="B87" i="5"/>
  <c r="C87" i="5"/>
  <c r="B86" i="5"/>
  <c r="C86" i="5"/>
  <c r="B85" i="5"/>
  <c r="C85" i="5"/>
  <c r="B84" i="5"/>
  <c r="C84" i="5"/>
  <c r="B83" i="5"/>
  <c r="C83" i="5"/>
  <c r="B82" i="5"/>
  <c r="C82" i="5"/>
  <c r="B81" i="5"/>
  <c r="C81" i="5"/>
  <c r="B80" i="5"/>
  <c r="C80" i="5"/>
  <c r="B79" i="5"/>
  <c r="C79" i="5"/>
  <c r="B78" i="5"/>
  <c r="C78" i="5"/>
  <c r="B77" i="5"/>
  <c r="C77" i="5"/>
  <c r="B76" i="5"/>
  <c r="C76" i="5"/>
  <c r="B75" i="5"/>
  <c r="C75" i="5"/>
  <c r="B74" i="5"/>
  <c r="C74" i="5"/>
  <c r="B73" i="5"/>
  <c r="C73" i="5"/>
  <c r="B72" i="5"/>
  <c r="C72" i="5"/>
  <c r="B71" i="5"/>
  <c r="C71" i="5"/>
  <c r="B70" i="5"/>
  <c r="C70" i="5"/>
  <c r="B69" i="5"/>
  <c r="C69" i="5"/>
  <c r="B68" i="5"/>
  <c r="C68" i="5"/>
  <c r="B67" i="5"/>
  <c r="C67" i="5"/>
  <c r="B66" i="5"/>
  <c r="C66" i="5"/>
  <c r="B65" i="5"/>
  <c r="C65" i="5"/>
  <c r="B64" i="5"/>
  <c r="C64" i="5"/>
  <c r="B63" i="5"/>
  <c r="C63" i="5"/>
  <c r="B62" i="5"/>
  <c r="C62" i="5"/>
  <c r="B61" i="5"/>
  <c r="C61" i="5"/>
  <c r="B60" i="5"/>
  <c r="C60" i="5"/>
  <c r="B59" i="5"/>
  <c r="C59" i="5"/>
  <c r="B58" i="5"/>
  <c r="C58" i="5"/>
  <c r="B57" i="5"/>
  <c r="C57" i="5"/>
  <c r="B56" i="5"/>
  <c r="C56" i="5"/>
  <c r="B55" i="5"/>
  <c r="C55" i="5"/>
  <c r="B54" i="5"/>
  <c r="C54" i="5"/>
  <c r="B53" i="5"/>
  <c r="C53" i="5"/>
  <c r="B52" i="5"/>
  <c r="C52" i="5"/>
  <c r="B51" i="5"/>
  <c r="C51" i="5"/>
  <c r="B50" i="5"/>
  <c r="C50" i="5"/>
  <c r="B49" i="5"/>
  <c r="C49" i="5"/>
  <c r="B48" i="5"/>
  <c r="C48" i="5"/>
  <c r="B47" i="5"/>
  <c r="C47" i="5"/>
  <c r="B46" i="5"/>
  <c r="C46" i="5"/>
  <c r="B45" i="5"/>
  <c r="C45" i="5"/>
  <c r="B44" i="5"/>
  <c r="C44" i="5"/>
  <c r="B43" i="5"/>
  <c r="C43" i="5"/>
  <c r="B42" i="5"/>
  <c r="C42" i="5"/>
  <c r="B41" i="5"/>
  <c r="C41" i="5"/>
  <c r="B40" i="5"/>
  <c r="C40" i="5"/>
  <c r="B39" i="5"/>
  <c r="C39" i="5"/>
  <c r="B38" i="5"/>
  <c r="C38" i="5"/>
  <c r="B37" i="5"/>
  <c r="C37" i="5"/>
  <c r="B36" i="5"/>
  <c r="C36" i="5"/>
  <c r="B35" i="5"/>
  <c r="C35" i="5"/>
  <c r="B34" i="5"/>
  <c r="C34" i="5"/>
  <c r="B33" i="5"/>
  <c r="C33" i="5"/>
  <c r="B32" i="5"/>
  <c r="C32" i="5"/>
  <c r="B31" i="5"/>
  <c r="C31" i="5"/>
  <c r="B30" i="5"/>
  <c r="C30" i="5"/>
  <c r="B29" i="5"/>
  <c r="C29" i="5"/>
  <c r="B28" i="5"/>
  <c r="C28" i="5"/>
  <c r="B27" i="5"/>
  <c r="C27" i="5"/>
  <c r="B26" i="5"/>
  <c r="C26" i="5"/>
  <c r="B25" i="5"/>
  <c r="C25" i="5"/>
  <c r="B24" i="5"/>
  <c r="C24" i="5"/>
  <c r="B23" i="5"/>
  <c r="C23" i="5"/>
  <c r="B22" i="5"/>
  <c r="C22" i="5"/>
  <c r="B21" i="5"/>
  <c r="C21" i="5"/>
  <c r="B20" i="5"/>
  <c r="C20" i="5"/>
  <c r="B19" i="5"/>
  <c r="C19" i="5"/>
  <c r="B18" i="5"/>
  <c r="C18" i="5"/>
  <c r="B17" i="5"/>
  <c r="C17" i="5"/>
  <c r="B16" i="5"/>
  <c r="C16" i="5"/>
  <c r="B15" i="5"/>
  <c r="C15" i="5"/>
  <c r="B14" i="5"/>
  <c r="C14" i="5"/>
  <c r="B13" i="5"/>
  <c r="C13" i="5"/>
  <c r="B12" i="5"/>
  <c r="C12" i="5"/>
  <c r="B11" i="5"/>
  <c r="C11" i="5"/>
  <c r="B10" i="5"/>
  <c r="C10" i="5"/>
  <c r="B9" i="5"/>
  <c r="C9" i="5"/>
  <c r="B8" i="5"/>
  <c r="C8" i="5"/>
  <c r="B7" i="5"/>
  <c r="C7" i="5"/>
  <c r="B6" i="5"/>
  <c r="C6" i="5"/>
  <c r="B5" i="5"/>
  <c r="C5" i="5"/>
  <c r="B4" i="5"/>
  <c r="C4" i="5"/>
  <c r="B3" i="5"/>
  <c r="C3" i="5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P501" i="3"/>
  <c r="O501" i="3"/>
  <c r="Q501" i="3"/>
  <c r="N501" i="3"/>
  <c r="M501" i="3"/>
  <c r="L501" i="3"/>
  <c r="K501" i="3"/>
  <c r="J501" i="3"/>
  <c r="H501" i="3"/>
  <c r="P500" i="3"/>
  <c r="O500" i="3"/>
  <c r="Q500" i="3"/>
  <c r="N500" i="3"/>
  <c r="M500" i="3"/>
  <c r="L500" i="3"/>
  <c r="K500" i="3"/>
  <c r="J500" i="3"/>
  <c r="H500" i="3"/>
  <c r="P499" i="3"/>
  <c r="O499" i="3"/>
  <c r="Q499" i="3"/>
  <c r="N499" i="3"/>
  <c r="M499" i="3"/>
  <c r="L499" i="3"/>
  <c r="K499" i="3"/>
  <c r="J499" i="3"/>
  <c r="H499" i="3"/>
  <c r="P498" i="3"/>
  <c r="O498" i="3"/>
  <c r="Q498" i="3"/>
  <c r="N498" i="3"/>
  <c r="M498" i="3"/>
  <c r="L498" i="3"/>
  <c r="K498" i="3"/>
  <c r="J498" i="3"/>
  <c r="H498" i="3"/>
  <c r="P497" i="3"/>
  <c r="O497" i="3"/>
  <c r="Q497" i="3"/>
  <c r="N497" i="3"/>
  <c r="M497" i="3"/>
  <c r="L497" i="3"/>
  <c r="K497" i="3"/>
  <c r="J497" i="3"/>
  <c r="H497" i="3"/>
  <c r="P496" i="3"/>
  <c r="O496" i="3"/>
  <c r="Q496" i="3"/>
  <c r="N496" i="3"/>
  <c r="M496" i="3"/>
  <c r="L496" i="3"/>
  <c r="K496" i="3"/>
  <c r="J496" i="3"/>
  <c r="H496" i="3"/>
  <c r="P495" i="3"/>
  <c r="O495" i="3"/>
  <c r="Q495" i="3"/>
  <c r="N495" i="3"/>
  <c r="M495" i="3"/>
  <c r="L495" i="3"/>
  <c r="K495" i="3"/>
  <c r="J495" i="3"/>
  <c r="H495" i="3"/>
  <c r="P494" i="3"/>
  <c r="O494" i="3"/>
  <c r="Q494" i="3"/>
  <c r="N494" i="3"/>
  <c r="M494" i="3"/>
  <c r="L494" i="3"/>
  <c r="K494" i="3"/>
  <c r="J494" i="3"/>
  <c r="H494" i="3"/>
  <c r="P493" i="3"/>
  <c r="O493" i="3"/>
  <c r="Q493" i="3"/>
  <c r="N493" i="3"/>
  <c r="M493" i="3"/>
  <c r="L493" i="3"/>
  <c r="K493" i="3"/>
  <c r="J493" i="3"/>
  <c r="H493" i="3"/>
  <c r="P492" i="3"/>
  <c r="O492" i="3"/>
  <c r="Q492" i="3"/>
  <c r="N492" i="3"/>
  <c r="M492" i="3"/>
  <c r="L492" i="3"/>
  <c r="K492" i="3"/>
  <c r="J492" i="3"/>
  <c r="H492" i="3"/>
  <c r="P491" i="3"/>
  <c r="O491" i="3"/>
  <c r="Q491" i="3"/>
  <c r="N491" i="3"/>
  <c r="M491" i="3"/>
  <c r="L491" i="3"/>
  <c r="K491" i="3"/>
  <c r="J491" i="3"/>
  <c r="H491" i="3"/>
  <c r="P490" i="3"/>
  <c r="O490" i="3"/>
  <c r="Q490" i="3"/>
  <c r="N490" i="3"/>
  <c r="M490" i="3"/>
  <c r="L490" i="3"/>
  <c r="K490" i="3"/>
  <c r="J490" i="3"/>
  <c r="H490" i="3"/>
  <c r="P489" i="3"/>
  <c r="O489" i="3"/>
  <c r="Q489" i="3"/>
  <c r="N489" i="3"/>
  <c r="M489" i="3"/>
  <c r="L489" i="3"/>
  <c r="K489" i="3"/>
  <c r="J489" i="3"/>
  <c r="H489" i="3"/>
  <c r="P488" i="3"/>
  <c r="O488" i="3"/>
  <c r="Q488" i="3"/>
  <c r="N488" i="3"/>
  <c r="M488" i="3"/>
  <c r="L488" i="3"/>
  <c r="K488" i="3"/>
  <c r="J488" i="3"/>
  <c r="H488" i="3"/>
  <c r="P487" i="3"/>
  <c r="O487" i="3"/>
  <c r="Q487" i="3"/>
  <c r="N487" i="3"/>
  <c r="M487" i="3"/>
  <c r="L487" i="3"/>
  <c r="K487" i="3"/>
  <c r="J487" i="3"/>
  <c r="H487" i="3"/>
  <c r="P486" i="3"/>
  <c r="O486" i="3"/>
  <c r="Q486" i="3"/>
  <c r="N486" i="3"/>
  <c r="M486" i="3"/>
  <c r="L486" i="3"/>
  <c r="K486" i="3"/>
  <c r="J486" i="3"/>
  <c r="H486" i="3"/>
  <c r="P485" i="3"/>
  <c r="O485" i="3"/>
  <c r="Q485" i="3"/>
  <c r="N485" i="3"/>
  <c r="M485" i="3"/>
  <c r="L485" i="3"/>
  <c r="K485" i="3"/>
  <c r="J485" i="3"/>
  <c r="H485" i="3"/>
  <c r="P484" i="3"/>
  <c r="O484" i="3"/>
  <c r="Q484" i="3"/>
  <c r="N484" i="3"/>
  <c r="M484" i="3"/>
  <c r="L484" i="3"/>
  <c r="K484" i="3"/>
  <c r="J484" i="3"/>
  <c r="H484" i="3"/>
  <c r="P483" i="3"/>
  <c r="O483" i="3"/>
  <c r="Q483" i="3"/>
  <c r="N483" i="3"/>
  <c r="M483" i="3"/>
  <c r="L483" i="3"/>
  <c r="K483" i="3"/>
  <c r="J483" i="3"/>
  <c r="H483" i="3"/>
  <c r="P482" i="3"/>
  <c r="O482" i="3"/>
  <c r="Q482" i="3"/>
  <c r="N482" i="3"/>
  <c r="M482" i="3"/>
  <c r="L482" i="3"/>
  <c r="K482" i="3"/>
  <c r="J482" i="3"/>
  <c r="H482" i="3"/>
  <c r="P481" i="3"/>
  <c r="O481" i="3"/>
  <c r="Q481" i="3"/>
  <c r="N481" i="3"/>
  <c r="M481" i="3"/>
  <c r="L481" i="3"/>
  <c r="K481" i="3"/>
  <c r="J481" i="3"/>
  <c r="H481" i="3"/>
  <c r="P480" i="3"/>
  <c r="O480" i="3"/>
  <c r="Q480" i="3"/>
  <c r="N480" i="3"/>
  <c r="M480" i="3"/>
  <c r="L480" i="3"/>
  <c r="K480" i="3"/>
  <c r="J480" i="3"/>
  <c r="H480" i="3"/>
  <c r="P479" i="3"/>
  <c r="O479" i="3"/>
  <c r="Q479" i="3"/>
  <c r="N479" i="3"/>
  <c r="M479" i="3"/>
  <c r="L479" i="3"/>
  <c r="K479" i="3"/>
  <c r="J479" i="3"/>
  <c r="H479" i="3"/>
  <c r="P478" i="3"/>
  <c r="O478" i="3"/>
  <c r="Q478" i="3"/>
  <c r="N478" i="3"/>
  <c r="M478" i="3"/>
  <c r="L478" i="3"/>
  <c r="K478" i="3"/>
  <c r="J478" i="3"/>
  <c r="H478" i="3"/>
  <c r="P477" i="3"/>
  <c r="O477" i="3"/>
  <c r="Q477" i="3"/>
  <c r="N477" i="3"/>
  <c r="M477" i="3"/>
  <c r="L477" i="3"/>
  <c r="K477" i="3"/>
  <c r="J477" i="3"/>
  <c r="H477" i="3"/>
  <c r="P476" i="3"/>
  <c r="O476" i="3"/>
  <c r="Q476" i="3"/>
  <c r="N476" i="3"/>
  <c r="M476" i="3"/>
  <c r="L476" i="3"/>
  <c r="K476" i="3"/>
  <c r="J476" i="3"/>
  <c r="H476" i="3"/>
  <c r="P475" i="3"/>
  <c r="O475" i="3"/>
  <c r="Q475" i="3"/>
  <c r="N475" i="3"/>
  <c r="M475" i="3"/>
  <c r="L475" i="3"/>
  <c r="K475" i="3"/>
  <c r="J475" i="3"/>
  <c r="H475" i="3"/>
  <c r="P474" i="3"/>
  <c r="O474" i="3"/>
  <c r="Q474" i="3"/>
  <c r="N474" i="3"/>
  <c r="M474" i="3"/>
  <c r="L474" i="3"/>
  <c r="K474" i="3"/>
  <c r="J474" i="3"/>
  <c r="H474" i="3"/>
  <c r="P473" i="3"/>
  <c r="O473" i="3"/>
  <c r="Q473" i="3"/>
  <c r="N473" i="3"/>
  <c r="M473" i="3"/>
  <c r="L473" i="3"/>
  <c r="K473" i="3"/>
  <c r="J473" i="3"/>
  <c r="H473" i="3"/>
  <c r="P472" i="3"/>
  <c r="O472" i="3"/>
  <c r="Q472" i="3"/>
  <c r="N472" i="3"/>
  <c r="M472" i="3"/>
  <c r="L472" i="3"/>
  <c r="K472" i="3"/>
  <c r="J472" i="3"/>
  <c r="H472" i="3"/>
  <c r="P471" i="3"/>
  <c r="O471" i="3"/>
  <c r="Q471" i="3"/>
  <c r="N471" i="3"/>
  <c r="M471" i="3"/>
  <c r="L471" i="3"/>
  <c r="K471" i="3"/>
  <c r="J471" i="3"/>
  <c r="H471" i="3"/>
  <c r="P470" i="3"/>
  <c r="O470" i="3"/>
  <c r="Q470" i="3"/>
  <c r="N470" i="3"/>
  <c r="M470" i="3"/>
  <c r="L470" i="3"/>
  <c r="K470" i="3"/>
  <c r="J470" i="3"/>
  <c r="H470" i="3"/>
  <c r="P469" i="3"/>
  <c r="O469" i="3"/>
  <c r="Q469" i="3"/>
  <c r="N469" i="3"/>
  <c r="M469" i="3"/>
  <c r="L469" i="3"/>
  <c r="K469" i="3"/>
  <c r="J469" i="3"/>
  <c r="H469" i="3"/>
  <c r="P468" i="3"/>
  <c r="O468" i="3"/>
  <c r="Q468" i="3"/>
  <c r="N468" i="3"/>
  <c r="M468" i="3"/>
  <c r="L468" i="3"/>
  <c r="K468" i="3"/>
  <c r="J468" i="3"/>
  <c r="H468" i="3"/>
  <c r="P467" i="3"/>
  <c r="O467" i="3"/>
  <c r="Q467" i="3"/>
  <c r="N467" i="3"/>
  <c r="M467" i="3"/>
  <c r="L467" i="3"/>
  <c r="K467" i="3"/>
  <c r="J467" i="3"/>
  <c r="H467" i="3"/>
  <c r="P466" i="3"/>
  <c r="O466" i="3"/>
  <c r="Q466" i="3"/>
  <c r="N466" i="3"/>
  <c r="M466" i="3"/>
  <c r="L466" i="3"/>
  <c r="K466" i="3"/>
  <c r="J466" i="3"/>
  <c r="H466" i="3"/>
  <c r="P465" i="3"/>
  <c r="O465" i="3"/>
  <c r="Q465" i="3"/>
  <c r="N465" i="3"/>
  <c r="M465" i="3"/>
  <c r="L465" i="3"/>
  <c r="K465" i="3"/>
  <c r="J465" i="3"/>
  <c r="H465" i="3"/>
  <c r="P464" i="3"/>
  <c r="O464" i="3"/>
  <c r="Q464" i="3"/>
  <c r="N464" i="3"/>
  <c r="M464" i="3"/>
  <c r="L464" i="3"/>
  <c r="K464" i="3"/>
  <c r="J464" i="3"/>
  <c r="H464" i="3"/>
  <c r="P463" i="3"/>
  <c r="O463" i="3"/>
  <c r="Q463" i="3"/>
  <c r="N463" i="3"/>
  <c r="M463" i="3"/>
  <c r="L463" i="3"/>
  <c r="K463" i="3"/>
  <c r="J463" i="3"/>
  <c r="H463" i="3"/>
  <c r="P462" i="3"/>
  <c r="O462" i="3"/>
  <c r="Q462" i="3"/>
  <c r="N462" i="3"/>
  <c r="M462" i="3"/>
  <c r="L462" i="3"/>
  <c r="K462" i="3"/>
  <c r="J462" i="3"/>
  <c r="H462" i="3"/>
  <c r="P461" i="3"/>
  <c r="O461" i="3"/>
  <c r="Q461" i="3"/>
  <c r="N461" i="3"/>
  <c r="M461" i="3"/>
  <c r="L461" i="3"/>
  <c r="K461" i="3"/>
  <c r="J461" i="3"/>
  <c r="H461" i="3"/>
  <c r="P460" i="3"/>
  <c r="O460" i="3"/>
  <c r="Q460" i="3"/>
  <c r="N460" i="3"/>
  <c r="M460" i="3"/>
  <c r="L460" i="3"/>
  <c r="K460" i="3"/>
  <c r="J460" i="3"/>
  <c r="H460" i="3"/>
  <c r="P459" i="3"/>
  <c r="O459" i="3"/>
  <c r="Q459" i="3"/>
  <c r="N459" i="3"/>
  <c r="M459" i="3"/>
  <c r="L459" i="3"/>
  <c r="K459" i="3"/>
  <c r="J459" i="3"/>
  <c r="H459" i="3"/>
  <c r="P458" i="3"/>
  <c r="O458" i="3"/>
  <c r="Q458" i="3"/>
  <c r="N458" i="3"/>
  <c r="M458" i="3"/>
  <c r="L458" i="3"/>
  <c r="K458" i="3"/>
  <c r="J458" i="3"/>
  <c r="H458" i="3"/>
  <c r="P457" i="3"/>
  <c r="O457" i="3"/>
  <c r="Q457" i="3"/>
  <c r="N457" i="3"/>
  <c r="M457" i="3"/>
  <c r="L457" i="3"/>
  <c r="K457" i="3"/>
  <c r="J457" i="3"/>
  <c r="H457" i="3"/>
  <c r="P456" i="3"/>
  <c r="O456" i="3"/>
  <c r="Q456" i="3"/>
  <c r="N456" i="3"/>
  <c r="M456" i="3"/>
  <c r="L456" i="3"/>
  <c r="K456" i="3"/>
  <c r="J456" i="3"/>
  <c r="H456" i="3"/>
  <c r="P455" i="3"/>
  <c r="O455" i="3"/>
  <c r="Q455" i="3"/>
  <c r="N455" i="3"/>
  <c r="M455" i="3"/>
  <c r="L455" i="3"/>
  <c r="K455" i="3"/>
  <c r="J455" i="3"/>
  <c r="H455" i="3"/>
  <c r="P454" i="3"/>
  <c r="O454" i="3"/>
  <c r="Q454" i="3"/>
  <c r="N454" i="3"/>
  <c r="M454" i="3"/>
  <c r="L454" i="3"/>
  <c r="K454" i="3"/>
  <c r="J454" i="3"/>
  <c r="H454" i="3"/>
  <c r="P453" i="3"/>
  <c r="O453" i="3"/>
  <c r="Q453" i="3"/>
  <c r="N453" i="3"/>
  <c r="M453" i="3"/>
  <c r="L453" i="3"/>
  <c r="K453" i="3"/>
  <c r="J453" i="3"/>
  <c r="H453" i="3"/>
  <c r="P452" i="3"/>
  <c r="O452" i="3"/>
  <c r="Q452" i="3"/>
  <c r="N452" i="3"/>
  <c r="M452" i="3"/>
  <c r="L452" i="3"/>
  <c r="K452" i="3"/>
  <c r="J452" i="3"/>
  <c r="H452" i="3"/>
  <c r="P451" i="3"/>
  <c r="O451" i="3"/>
  <c r="Q451" i="3"/>
  <c r="N451" i="3"/>
  <c r="M451" i="3"/>
  <c r="L451" i="3"/>
  <c r="K451" i="3"/>
  <c r="J451" i="3"/>
  <c r="H451" i="3"/>
  <c r="P450" i="3"/>
  <c r="O450" i="3"/>
  <c r="Q450" i="3"/>
  <c r="N450" i="3"/>
  <c r="M450" i="3"/>
  <c r="L450" i="3"/>
  <c r="K450" i="3"/>
  <c r="J450" i="3"/>
  <c r="H450" i="3"/>
  <c r="P449" i="3"/>
  <c r="O449" i="3"/>
  <c r="Q449" i="3"/>
  <c r="N449" i="3"/>
  <c r="M449" i="3"/>
  <c r="L449" i="3"/>
  <c r="K449" i="3"/>
  <c r="J449" i="3"/>
  <c r="H449" i="3"/>
  <c r="P448" i="3"/>
  <c r="O448" i="3"/>
  <c r="Q448" i="3"/>
  <c r="N448" i="3"/>
  <c r="M448" i="3"/>
  <c r="L448" i="3"/>
  <c r="K448" i="3"/>
  <c r="J448" i="3"/>
  <c r="H448" i="3"/>
  <c r="P447" i="3"/>
  <c r="O447" i="3"/>
  <c r="Q447" i="3"/>
  <c r="N447" i="3"/>
  <c r="M447" i="3"/>
  <c r="L447" i="3"/>
  <c r="K447" i="3"/>
  <c r="J447" i="3"/>
  <c r="H447" i="3"/>
  <c r="P446" i="3"/>
  <c r="O446" i="3"/>
  <c r="Q446" i="3"/>
  <c r="N446" i="3"/>
  <c r="M446" i="3"/>
  <c r="L446" i="3"/>
  <c r="K446" i="3"/>
  <c r="J446" i="3"/>
  <c r="H446" i="3"/>
  <c r="P445" i="3"/>
  <c r="O445" i="3"/>
  <c r="Q445" i="3"/>
  <c r="N445" i="3"/>
  <c r="M445" i="3"/>
  <c r="L445" i="3"/>
  <c r="K445" i="3"/>
  <c r="J445" i="3"/>
  <c r="H445" i="3"/>
  <c r="P444" i="3"/>
  <c r="O444" i="3"/>
  <c r="Q444" i="3"/>
  <c r="N444" i="3"/>
  <c r="M444" i="3"/>
  <c r="L444" i="3"/>
  <c r="K444" i="3"/>
  <c r="J444" i="3"/>
  <c r="H444" i="3"/>
  <c r="P443" i="3"/>
  <c r="O443" i="3"/>
  <c r="Q443" i="3"/>
  <c r="N443" i="3"/>
  <c r="M443" i="3"/>
  <c r="L443" i="3"/>
  <c r="K443" i="3"/>
  <c r="J443" i="3"/>
  <c r="H443" i="3"/>
  <c r="P442" i="3"/>
  <c r="O442" i="3"/>
  <c r="Q442" i="3"/>
  <c r="N442" i="3"/>
  <c r="M442" i="3"/>
  <c r="L442" i="3"/>
  <c r="K442" i="3"/>
  <c r="J442" i="3"/>
  <c r="H442" i="3"/>
  <c r="P441" i="3"/>
  <c r="O441" i="3"/>
  <c r="Q441" i="3"/>
  <c r="N441" i="3"/>
  <c r="M441" i="3"/>
  <c r="L441" i="3"/>
  <c r="K441" i="3"/>
  <c r="J441" i="3"/>
  <c r="H441" i="3"/>
  <c r="P440" i="3"/>
  <c r="O440" i="3"/>
  <c r="Q440" i="3"/>
  <c r="N440" i="3"/>
  <c r="M440" i="3"/>
  <c r="L440" i="3"/>
  <c r="K440" i="3"/>
  <c r="J440" i="3"/>
  <c r="H440" i="3"/>
  <c r="P439" i="3"/>
  <c r="O439" i="3"/>
  <c r="Q439" i="3"/>
  <c r="N439" i="3"/>
  <c r="M439" i="3"/>
  <c r="L439" i="3"/>
  <c r="K439" i="3"/>
  <c r="J439" i="3"/>
  <c r="H439" i="3"/>
  <c r="P438" i="3"/>
  <c r="O438" i="3"/>
  <c r="Q438" i="3"/>
  <c r="N438" i="3"/>
  <c r="M438" i="3"/>
  <c r="L438" i="3"/>
  <c r="K438" i="3"/>
  <c r="J438" i="3"/>
  <c r="H438" i="3"/>
  <c r="P437" i="3"/>
  <c r="O437" i="3"/>
  <c r="Q437" i="3"/>
  <c r="N437" i="3"/>
  <c r="M437" i="3"/>
  <c r="L437" i="3"/>
  <c r="K437" i="3"/>
  <c r="J437" i="3"/>
  <c r="H437" i="3"/>
  <c r="P436" i="3"/>
  <c r="O436" i="3"/>
  <c r="Q436" i="3"/>
  <c r="N436" i="3"/>
  <c r="M436" i="3"/>
  <c r="L436" i="3"/>
  <c r="K436" i="3"/>
  <c r="J436" i="3"/>
  <c r="H436" i="3"/>
  <c r="P435" i="3"/>
  <c r="O435" i="3"/>
  <c r="Q435" i="3"/>
  <c r="N435" i="3"/>
  <c r="M435" i="3"/>
  <c r="L435" i="3"/>
  <c r="K435" i="3"/>
  <c r="J435" i="3"/>
  <c r="H435" i="3"/>
  <c r="P434" i="3"/>
  <c r="O434" i="3"/>
  <c r="Q434" i="3"/>
  <c r="N434" i="3"/>
  <c r="M434" i="3"/>
  <c r="L434" i="3"/>
  <c r="K434" i="3"/>
  <c r="J434" i="3"/>
  <c r="H434" i="3"/>
  <c r="P433" i="3"/>
  <c r="O433" i="3"/>
  <c r="Q433" i="3"/>
  <c r="N433" i="3"/>
  <c r="M433" i="3"/>
  <c r="L433" i="3"/>
  <c r="K433" i="3"/>
  <c r="J433" i="3"/>
  <c r="H433" i="3"/>
  <c r="P432" i="3"/>
  <c r="O432" i="3"/>
  <c r="Q432" i="3"/>
  <c r="N432" i="3"/>
  <c r="M432" i="3"/>
  <c r="L432" i="3"/>
  <c r="K432" i="3"/>
  <c r="J432" i="3"/>
  <c r="H432" i="3"/>
  <c r="P431" i="3"/>
  <c r="O431" i="3"/>
  <c r="Q431" i="3"/>
  <c r="N431" i="3"/>
  <c r="M431" i="3"/>
  <c r="L431" i="3"/>
  <c r="K431" i="3"/>
  <c r="J431" i="3"/>
  <c r="H431" i="3"/>
  <c r="P430" i="3"/>
  <c r="O430" i="3"/>
  <c r="Q430" i="3"/>
  <c r="N430" i="3"/>
  <c r="M430" i="3"/>
  <c r="L430" i="3"/>
  <c r="K430" i="3"/>
  <c r="J430" i="3"/>
  <c r="H430" i="3"/>
  <c r="P429" i="3"/>
  <c r="O429" i="3"/>
  <c r="Q429" i="3"/>
  <c r="N429" i="3"/>
  <c r="M429" i="3"/>
  <c r="L429" i="3"/>
  <c r="K429" i="3"/>
  <c r="J429" i="3"/>
  <c r="H429" i="3"/>
  <c r="P428" i="3"/>
  <c r="O428" i="3"/>
  <c r="Q428" i="3"/>
  <c r="N428" i="3"/>
  <c r="M428" i="3"/>
  <c r="L428" i="3"/>
  <c r="K428" i="3"/>
  <c r="J428" i="3"/>
  <c r="H428" i="3"/>
  <c r="P427" i="3"/>
  <c r="O427" i="3"/>
  <c r="Q427" i="3"/>
  <c r="N427" i="3"/>
  <c r="M427" i="3"/>
  <c r="L427" i="3"/>
  <c r="K427" i="3"/>
  <c r="J427" i="3"/>
  <c r="H427" i="3"/>
  <c r="P426" i="3"/>
  <c r="O426" i="3"/>
  <c r="Q426" i="3"/>
  <c r="N426" i="3"/>
  <c r="M426" i="3"/>
  <c r="L426" i="3"/>
  <c r="K426" i="3"/>
  <c r="J426" i="3"/>
  <c r="H426" i="3"/>
  <c r="P425" i="3"/>
  <c r="O425" i="3"/>
  <c r="Q425" i="3"/>
  <c r="N425" i="3"/>
  <c r="M425" i="3"/>
  <c r="L425" i="3"/>
  <c r="K425" i="3"/>
  <c r="J425" i="3"/>
  <c r="H425" i="3"/>
  <c r="P424" i="3"/>
  <c r="O424" i="3"/>
  <c r="Q424" i="3"/>
  <c r="N424" i="3"/>
  <c r="M424" i="3"/>
  <c r="L424" i="3"/>
  <c r="K424" i="3"/>
  <c r="J424" i="3"/>
  <c r="H424" i="3"/>
  <c r="P423" i="3"/>
  <c r="O423" i="3"/>
  <c r="Q423" i="3"/>
  <c r="N423" i="3"/>
  <c r="M423" i="3"/>
  <c r="L423" i="3"/>
  <c r="K423" i="3"/>
  <c r="J423" i="3"/>
  <c r="H423" i="3"/>
  <c r="P422" i="3"/>
  <c r="O422" i="3"/>
  <c r="Q422" i="3"/>
  <c r="N422" i="3"/>
  <c r="M422" i="3"/>
  <c r="L422" i="3"/>
  <c r="K422" i="3"/>
  <c r="J422" i="3"/>
  <c r="H422" i="3"/>
  <c r="P421" i="3"/>
  <c r="O421" i="3"/>
  <c r="Q421" i="3"/>
  <c r="N421" i="3"/>
  <c r="M421" i="3"/>
  <c r="L421" i="3"/>
  <c r="K421" i="3"/>
  <c r="J421" i="3"/>
  <c r="H421" i="3"/>
  <c r="P420" i="3"/>
  <c r="O420" i="3"/>
  <c r="Q420" i="3"/>
  <c r="N420" i="3"/>
  <c r="M420" i="3"/>
  <c r="L420" i="3"/>
  <c r="K420" i="3"/>
  <c r="J420" i="3"/>
  <c r="H420" i="3"/>
  <c r="P419" i="3"/>
  <c r="O419" i="3"/>
  <c r="Q419" i="3"/>
  <c r="N419" i="3"/>
  <c r="M419" i="3"/>
  <c r="L419" i="3"/>
  <c r="K419" i="3"/>
  <c r="J419" i="3"/>
  <c r="H419" i="3"/>
  <c r="P418" i="3"/>
  <c r="O418" i="3"/>
  <c r="Q418" i="3"/>
  <c r="N418" i="3"/>
  <c r="M418" i="3"/>
  <c r="L418" i="3"/>
  <c r="K418" i="3"/>
  <c r="J418" i="3"/>
  <c r="H418" i="3"/>
  <c r="P417" i="3"/>
  <c r="O417" i="3"/>
  <c r="Q417" i="3"/>
  <c r="N417" i="3"/>
  <c r="M417" i="3"/>
  <c r="L417" i="3"/>
  <c r="K417" i="3"/>
  <c r="J417" i="3"/>
  <c r="H417" i="3"/>
  <c r="P416" i="3"/>
  <c r="O416" i="3"/>
  <c r="Q416" i="3"/>
  <c r="N416" i="3"/>
  <c r="M416" i="3"/>
  <c r="L416" i="3"/>
  <c r="K416" i="3"/>
  <c r="J416" i="3"/>
  <c r="H416" i="3"/>
  <c r="P415" i="3"/>
  <c r="O415" i="3"/>
  <c r="Q415" i="3"/>
  <c r="N415" i="3"/>
  <c r="M415" i="3"/>
  <c r="L415" i="3"/>
  <c r="K415" i="3"/>
  <c r="J415" i="3"/>
  <c r="H415" i="3"/>
  <c r="P414" i="3"/>
  <c r="O414" i="3"/>
  <c r="Q414" i="3"/>
  <c r="N414" i="3"/>
  <c r="M414" i="3"/>
  <c r="L414" i="3"/>
  <c r="K414" i="3"/>
  <c r="J414" i="3"/>
  <c r="H414" i="3"/>
  <c r="P413" i="3"/>
  <c r="O413" i="3"/>
  <c r="Q413" i="3"/>
  <c r="N413" i="3"/>
  <c r="M413" i="3"/>
  <c r="L413" i="3"/>
  <c r="K413" i="3"/>
  <c r="J413" i="3"/>
  <c r="H413" i="3"/>
  <c r="P412" i="3"/>
  <c r="O412" i="3"/>
  <c r="Q412" i="3"/>
  <c r="N412" i="3"/>
  <c r="M412" i="3"/>
  <c r="L412" i="3"/>
  <c r="K412" i="3"/>
  <c r="J412" i="3"/>
  <c r="H412" i="3"/>
  <c r="P411" i="3"/>
  <c r="O411" i="3"/>
  <c r="Q411" i="3"/>
  <c r="N411" i="3"/>
  <c r="M411" i="3"/>
  <c r="L411" i="3"/>
  <c r="K411" i="3"/>
  <c r="J411" i="3"/>
  <c r="H411" i="3"/>
  <c r="P410" i="3"/>
  <c r="O410" i="3"/>
  <c r="Q410" i="3"/>
  <c r="N410" i="3"/>
  <c r="M410" i="3"/>
  <c r="L410" i="3"/>
  <c r="K410" i="3"/>
  <c r="J410" i="3"/>
  <c r="H410" i="3"/>
  <c r="P409" i="3"/>
  <c r="O409" i="3"/>
  <c r="Q409" i="3"/>
  <c r="N409" i="3"/>
  <c r="M409" i="3"/>
  <c r="L409" i="3"/>
  <c r="K409" i="3"/>
  <c r="J409" i="3"/>
  <c r="H409" i="3"/>
  <c r="P408" i="3"/>
  <c r="O408" i="3"/>
  <c r="Q408" i="3"/>
  <c r="N408" i="3"/>
  <c r="M408" i="3"/>
  <c r="L408" i="3"/>
  <c r="K408" i="3"/>
  <c r="J408" i="3"/>
  <c r="H408" i="3"/>
  <c r="P407" i="3"/>
  <c r="O407" i="3"/>
  <c r="Q407" i="3"/>
  <c r="N407" i="3"/>
  <c r="M407" i="3"/>
  <c r="L407" i="3"/>
  <c r="K407" i="3"/>
  <c r="J407" i="3"/>
  <c r="H407" i="3"/>
  <c r="P406" i="3"/>
  <c r="O406" i="3"/>
  <c r="Q406" i="3"/>
  <c r="N406" i="3"/>
  <c r="M406" i="3"/>
  <c r="L406" i="3"/>
  <c r="K406" i="3"/>
  <c r="J406" i="3"/>
  <c r="H406" i="3"/>
  <c r="P405" i="3"/>
  <c r="O405" i="3"/>
  <c r="Q405" i="3"/>
  <c r="N405" i="3"/>
  <c r="M405" i="3"/>
  <c r="L405" i="3"/>
  <c r="K405" i="3"/>
  <c r="J405" i="3"/>
  <c r="H405" i="3"/>
  <c r="P404" i="3"/>
  <c r="O404" i="3"/>
  <c r="Q404" i="3"/>
  <c r="N404" i="3"/>
  <c r="M404" i="3"/>
  <c r="L404" i="3"/>
  <c r="K404" i="3"/>
  <c r="J404" i="3"/>
  <c r="H404" i="3"/>
  <c r="P403" i="3"/>
  <c r="O403" i="3"/>
  <c r="Q403" i="3"/>
  <c r="N403" i="3"/>
  <c r="M403" i="3"/>
  <c r="L403" i="3"/>
  <c r="K403" i="3"/>
  <c r="J403" i="3"/>
  <c r="H403" i="3"/>
  <c r="P402" i="3"/>
  <c r="O402" i="3"/>
  <c r="Q402" i="3"/>
  <c r="N402" i="3"/>
  <c r="M402" i="3"/>
  <c r="L402" i="3"/>
  <c r="K402" i="3"/>
  <c r="J402" i="3"/>
  <c r="H402" i="3"/>
  <c r="P401" i="3"/>
  <c r="O401" i="3"/>
  <c r="Q401" i="3"/>
  <c r="N401" i="3"/>
  <c r="M401" i="3"/>
  <c r="L401" i="3"/>
  <c r="K401" i="3"/>
  <c r="J401" i="3"/>
  <c r="H401" i="3"/>
  <c r="P400" i="3"/>
  <c r="O400" i="3"/>
  <c r="Q400" i="3"/>
  <c r="N400" i="3"/>
  <c r="M400" i="3"/>
  <c r="L400" i="3"/>
  <c r="K400" i="3"/>
  <c r="J400" i="3"/>
  <c r="H400" i="3"/>
  <c r="P399" i="3"/>
  <c r="O399" i="3"/>
  <c r="Q399" i="3"/>
  <c r="N399" i="3"/>
  <c r="M399" i="3"/>
  <c r="L399" i="3"/>
  <c r="K399" i="3"/>
  <c r="J399" i="3"/>
  <c r="H399" i="3"/>
  <c r="P398" i="3"/>
  <c r="O398" i="3"/>
  <c r="Q398" i="3"/>
  <c r="N398" i="3"/>
  <c r="M398" i="3"/>
  <c r="L398" i="3"/>
  <c r="K398" i="3"/>
  <c r="J398" i="3"/>
  <c r="H398" i="3"/>
  <c r="P397" i="3"/>
  <c r="O397" i="3"/>
  <c r="Q397" i="3"/>
  <c r="N397" i="3"/>
  <c r="M397" i="3"/>
  <c r="L397" i="3"/>
  <c r="K397" i="3"/>
  <c r="J397" i="3"/>
  <c r="H397" i="3"/>
  <c r="P396" i="3"/>
  <c r="O396" i="3"/>
  <c r="Q396" i="3"/>
  <c r="N396" i="3"/>
  <c r="M396" i="3"/>
  <c r="L396" i="3"/>
  <c r="K396" i="3"/>
  <c r="J396" i="3"/>
  <c r="H396" i="3"/>
  <c r="P395" i="3"/>
  <c r="O395" i="3"/>
  <c r="Q395" i="3"/>
  <c r="N395" i="3"/>
  <c r="M395" i="3"/>
  <c r="L395" i="3"/>
  <c r="K395" i="3"/>
  <c r="J395" i="3"/>
  <c r="H395" i="3"/>
  <c r="P394" i="3"/>
  <c r="O394" i="3"/>
  <c r="Q394" i="3"/>
  <c r="N394" i="3"/>
  <c r="M394" i="3"/>
  <c r="L394" i="3"/>
  <c r="K394" i="3"/>
  <c r="J394" i="3"/>
  <c r="H394" i="3"/>
  <c r="P393" i="3"/>
  <c r="O393" i="3"/>
  <c r="Q393" i="3"/>
  <c r="N393" i="3"/>
  <c r="M393" i="3"/>
  <c r="L393" i="3"/>
  <c r="K393" i="3"/>
  <c r="J393" i="3"/>
  <c r="H393" i="3"/>
  <c r="P392" i="3"/>
  <c r="O392" i="3"/>
  <c r="Q392" i="3"/>
  <c r="N392" i="3"/>
  <c r="M392" i="3"/>
  <c r="L392" i="3"/>
  <c r="K392" i="3"/>
  <c r="J392" i="3"/>
  <c r="H392" i="3"/>
  <c r="P391" i="3"/>
  <c r="O391" i="3"/>
  <c r="Q391" i="3"/>
  <c r="N391" i="3"/>
  <c r="M391" i="3"/>
  <c r="L391" i="3"/>
  <c r="K391" i="3"/>
  <c r="J391" i="3"/>
  <c r="H391" i="3"/>
  <c r="P390" i="3"/>
  <c r="O390" i="3"/>
  <c r="Q390" i="3"/>
  <c r="N390" i="3"/>
  <c r="M390" i="3"/>
  <c r="L390" i="3"/>
  <c r="K390" i="3"/>
  <c r="J390" i="3"/>
  <c r="H390" i="3"/>
  <c r="P389" i="3"/>
  <c r="O389" i="3"/>
  <c r="Q389" i="3"/>
  <c r="N389" i="3"/>
  <c r="M389" i="3"/>
  <c r="L389" i="3"/>
  <c r="K389" i="3"/>
  <c r="J389" i="3"/>
  <c r="H389" i="3"/>
  <c r="P388" i="3"/>
  <c r="O388" i="3"/>
  <c r="Q388" i="3"/>
  <c r="N388" i="3"/>
  <c r="M388" i="3"/>
  <c r="L388" i="3"/>
  <c r="K388" i="3"/>
  <c r="J388" i="3"/>
  <c r="H388" i="3"/>
  <c r="P387" i="3"/>
  <c r="O387" i="3"/>
  <c r="Q387" i="3"/>
  <c r="N387" i="3"/>
  <c r="M387" i="3"/>
  <c r="L387" i="3"/>
  <c r="K387" i="3"/>
  <c r="J387" i="3"/>
  <c r="H387" i="3"/>
  <c r="P386" i="3"/>
  <c r="O386" i="3"/>
  <c r="Q386" i="3"/>
  <c r="N386" i="3"/>
  <c r="M386" i="3"/>
  <c r="L386" i="3"/>
  <c r="K386" i="3"/>
  <c r="J386" i="3"/>
  <c r="H386" i="3"/>
  <c r="P385" i="3"/>
  <c r="O385" i="3"/>
  <c r="Q385" i="3"/>
  <c r="N385" i="3"/>
  <c r="M385" i="3"/>
  <c r="L385" i="3"/>
  <c r="K385" i="3"/>
  <c r="J385" i="3"/>
  <c r="H385" i="3"/>
  <c r="P384" i="3"/>
  <c r="O384" i="3"/>
  <c r="Q384" i="3"/>
  <c r="N384" i="3"/>
  <c r="M384" i="3"/>
  <c r="L384" i="3"/>
  <c r="K384" i="3"/>
  <c r="J384" i="3"/>
  <c r="H384" i="3"/>
  <c r="P383" i="3"/>
  <c r="O383" i="3"/>
  <c r="Q383" i="3"/>
  <c r="N383" i="3"/>
  <c r="M383" i="3"/>
  <c r="L383" i="3"/>
  <c r="K383" i="3"/>
  <c r="J383" i="3"/>
  <c r="H383" i="3"/>
  <c r="P382" i="3"/>
  <c r="O382" i="3"/>
  <c r="Q382" i="3"/>
  <c r="N382" i="3"/>
  <c r="M382" i="3"/>
  <c r="L382" i="3"/>
  <c r="K382" i="3"/>
  <c r="J382" i="3"/>
  <c r="H382" i="3"/>
  <c r="P381" i="3"/>
  <c r="O381" i="3"/>
  <c r="Q381" i="3"/>
  <c r="N381" i="3"/>
  <c r="M381" i="3"/>
  <c r="L381" i="3"/>
  <c r="K381" i="3"/>
  <c r="J381" i="3"/>
  <c r="H381" i="3"/>
  <c r="P380" i="3"/>
  <c r="O380" i="3"/>
  <c r="Q380" i="3"/>
  <c r="N380" i="3"/>
  <c r="M380" i="3"/>
  <c r="L380" i="3"/>
  <c r="K380" i="3"/>
  <c r="J380" i="3"/>
  <c r="H380" i="3"/>
  <c r="P379" i="3"/>
  <c r="O379" i="3"/>
  <c r="Q379" i="3"/>
  <c r="N379" i="3"/>
  <c r="M379" i="3"/>
  <c r="L379" i="3"/>
  <c r="K379" i="3"/>
  <c r="J379" i="3"/>
  <c r="H379" i="3"/>
  <c r="P378" i="3"/>
  <c r="O378" i="3"/>
  <c r="Q378" i="3"/>
  <c r="N378" i="3"/>
  <c r="M378" i="3"/>
  <c r="L378" i="3"/>
  <c r="K378" i="3"/>
  <c r="J378" i="3"/>
  <c r="H378" i="3"/>
  <c r="P377" i="3"/>
  <c r="O377" i="3"/>
  <c r="Q377" i="3"/>
  <c r="N377" i="3"/>
  <c r="M377" i="3"/>
  <c r="L377" i="3"/>
  <c r="K377" i="3"/>
  <c r="J377" i="3"/>
  <c r="H377" i="3"/>
  <c r="P376" i="3"/>
  <c r="O376" i="3"/>
  <c r="Q376" i="3"/>
  <c r="N376" i="3"/>
  <c r="M376" i="3"/>
  <c r="L376" i="3"/>
  <c r="K376" i="3"/>
  <c r="J376" i="3"/>
  <c r="H376" i="3"/>
  <c r="P375" i="3"/>
  <c r="O375" i="3"/>
  <c r="Q375" i="3"/>
  <c r="N375" i="3"/>
  <c r="M375" i="3"/>
  <c r="L375" i="3"/>
  <c r="K375" i="3"/>
  <c r="J375" i="3"/>
  <c r="H375" i="3"/>
  <c r="P374" i="3"/>
  <c r="O374" i="3"/>
  <c r="Q374" i="3"/>
  <c r="N374" i="3"/>
  <c r="M374" i="3"/>
  <c r="L374" i="3"/>
  <c r="K374" i="3"/>
  <c r="J374" i="3"/>
  <c r="H374" i="3"/>
  <c r="P373" i="3"/>
  <c r="O373" i="3"/>
  <c r="Q373" i="3"/>
  <c r="N373" i="3"/>
  <c r="M373" i="3"/>
  <c r="L373" i="3"/>
  <c r="K373" i="3"/>
  <c r="J373" i="3"/>
  <c r="H373" i="3"/>
  <c r="P372" i="3"/>
  <c r="O372" i="3"/>
  <c r="Q372" i="3"/>
  <c r="N372" i="3"/>
  <c r="M372" i="3"/>
  <c r="L372" i="3"/>
  <c r="K372" i="3"/>
  <c r="J372" i="3"/>
  <c r="H372" i="3"/>
  <c r="P371" i="3"/>
  <c r="O371" i="3"/>
  <c r="Q371" i="3"/>
  <c r="N371" i="3"/>
  <c r="M371" i="3"/>
  <c r="L371" i="3"/>
  <c r="K371" i="3"/>
  <c r="J371" i="3"/>
  <c r="H371" i="3"/>
  <c r="P370" i="3"/>
  <c r="O370" i="3"/>
  <c r="Q370" i="3"/>
  <c r="N370" i="3"/>
  <c r="M370" i="3"/>
  <c r="L370" i="3"/>
  <c r="K370" i="3"/>
  <c r="J370" i="3"/>
  <c r="H370" i="3"/>
  <c r="P369" i="3"/>
  <c r="O369" i="3"/>
  <c r="Q369" i="3"/>
  <c r="N369" i="3"/>
  <c r="M369" i="3"/>
  <c r="L369" i="3"/>
  <c r="K369" i="3"/>
  <c r="J369" i="3"/>
  <c r="H369" i="3"/>
  <c r="P368" i="3"/>
  <c r="O368" i="3"/>
  <c r="Q368" i="3"/>
  <c r="N368" i="3"/>
  <c r="M368" i="3"/>
  <c r="L368" i="3"/>
  <c r="K368" i="3"/>
  <c r="J368" i="3"/>
  <c r="H368" i="3"/>
  <c r="P367" i="3"/>
  <c r="O367" i="3"/>
  <c r="Q367" i="3"/>
  <c r="N367" i="3"/>
  <c r="M367" i="3"/>
  <c r="L367" i="3"/>
  <c r="K367" i="3"/>
  <c r="J367" i="3"/>
  <c r="H367" i="3"/>
  <c r="P366" i="3"/>
  <c r="O366" i="3"/>
  <c r="Q366" i="3"/>
  <c r="N366" i="3"/>
  <c r="M366" i="3"/>
  <c r="L366" i="3"/>
  <c r="K366" i="3"/>
  <c r="J366" i="3"/>
  <c r="H366" i="3"/>
  <c r="P365" i="3"/>
  <c r="O365" i="3"/>
  <c r="Q365" i="3"/>
  <c r="N365" i="3"/>
  <c r="M365" i="3"/>
  <c r="L365" i="3"/>
  <c r="K365" i="3"/>
  <c r="J365" i="3"/>
  <c r="H365" i="3"/>
  <c r="P364" i="3"/>
  <c r="O364" i="3"/>
  <c r="Q364" i="3"/>
  <c r="N364" i="3"/>
  <c r="M364" i="3"/>
  <c r="L364" i="3"/>
  <c r="K364" i="3"/>
  <c r="J364" i="3"/>
  <c r="H364" i="3"/>
  <c r="P363" i="3"/>
  <c r="O363" i="3"/>
  <c r="Q363" i="3"/>
  <c r="N363" i="3"/>
  <c r="M363" i="3"/>
  <c r="L363" i="3"/>
  <c r="K363" i="3"/>
  <c r="J363" i="3"/>
  <c r="H363" i="3"/>
  <c r="P362" i="3"/>
  <c r="O362" i="3"/>
  <c r="Q362" i="3"/>
  <c r="N362" i="3"/>
  <c r="M362" i="3"/>
  <c r="L362" i="3"/>
  <c r="K362" i="3"/>
  <c r="J362" i="3"/>
  <c r="H362" i="3"/>
  <c r="P361" i="3"/>
  <c r="O361" i="3"/>
  <c r="Q361" i="3"/>
  <c r="N361" i="3"/>
  <c r="M361" i="3"/>
  <c r="L361" i="3"/>
  <c r="K361" i="3"/>
  <c r="J361" i="3"/>
  <c r="H361" i="3"/>
  <c r="P360" i="3"/>
  <c r="O360" i="3"/>
  <c r="Q360" i="3"/>
  <c r="N360" i="3"/>
  <c r="M360" i="3"/>
  <c r="L360" i="3"/>
  <c r="K360" i="3"/>
  <c r="J360" i="3"/>
  <c r="H360" i="3"/>
  <c r="P359" i="3"/>
  <c r="O359" i="3"/>
  <c r="Q359" i="3"/>
  <c r="N359" i="3"/>
  <c r="M359" i="3"/>
  <c r="L359" i="3"/>
  <c r="K359" i="3"/>
  <c r="J359" i="3"/>
  <c r="H359" i="3"/>
  <c r="P358" i="3"/>
  <c r="O358" i="3"/>
  <c r="Q358" i="3"/>
  <c r="N358" i="3"/>
  <c r="M358" i="3"/>
  <c r="L358" i="3"/>
  <c r="K358" i="3"/>
  <c r="J358" i="3"/>
  <c r="H358" i="3"/>
  <c r="P357" i="3"/>
  <c r="O357" i="3"/>
  <c r="Q357" i="3"/>
  <c r="N357" i="3"/>
  <c r="M357" i="3"/>
  <c r="L357" i="3"/>
  <c r="K357" i="3"/>
  <c r="J357" i="3"/>
  <c r="H357" i="3"/>
  <c r="P356" i="3"/>
  <c r="O356" i="3"/>
  <c r="Q356" i="3"/>
  <c r="N356" i="3"/>
  <c r="M356" i="3"/>
  <c r="L356" i="3"/>
  <c r="K356" i="3"/>
  <c r="J356" i="3"/>
  <c r="H356" i="3"/>
  <c r="P355" i="3"/>
  <c r="O355" i="3"/>
  <c r="Q355" i="3"/>
  <c r="N355" i="3"/>
  <c r="M355" i="3"/>
  <c r="L355" i="3"/>
  <c r="K355" i="3"/>
  <c r="J355" i="3"/>
  <c r="H355" i="3"/>
  <c r="P354" i="3"/>
  <c r="O354" i="3"/>
  <c r="Q354" i="3"/>
  <c r="N354" i="3"/>
  <c r="M354" i="3"/>
  <c r="L354" i="3"/>
  <c r="K354" i="3"/>
  <c r="J354" i="3"/>
  <c r="H354" i="3"/>
  <c r="P353" i="3"/>
  <c r="O353" i="3"/>
  <c r="Q353" i="3"/>
  <c r="N353" i="3"/>
  <c r="M353" i="3"/>
  <c r="L353" i="3"/>
  <c r="K353" i="3"/>
  <c r="J353" i="3"/>
  <c r="H353" i="3"/>
  <c r="P352" i="3"/>
  <c r="O352" i="3"/>
  <c r="Q352" i="3"/>
  <c r="N352" i="3"/>
  <c r="M352" i="3"/>
  <c r="L352" i="3"/>
  <c r="K352" i="3"/>
  <c r="J352" i="3"/>
  <c r="H352" i="3"/>
  <c r="P351" i="3"/>
  <c r="O351" i="3"/>
  <c r="Q351" i="3"/>
  <c r="N351" i="3"/>
  <c r="M351" i="3"/>
  <c r="L351" i="3"/>
  <c r="K351" i="3"/>
  <c r="J351" i="3"/>
  <c r="H351" i="3"/>
  <c r="P350" i="3"/>
  <c r="O350" i="3"/>
  <c r="Q350" i="3"/>
  <c r="N350" i="3"/>
  <c r="M350" i="3"/>
  <c r="L350" i="3"/>
  <c r="K350" i="3"/>
  <c r="J350" i="3"/>
  <c r="H350" i="3"/>
  <c r="P349" i="3"/>
  <c r="O349" i="3"/>
  <c r="Q349" i="3"/>
  <c r="N349" i="3"/>
  <c r="M349" i="3"/>
  <c r="L349" i="3"/>
  <c r="K349" i="3"/>
  <c r="J349" i="3"/>
  <c r="H349" i="3"/>
  <c r="P348" i="3"/>
  <c r="O348" i="3"/>
  <c r="Q348" i="3"/>
  <c r="N348" i="3"/>
  <c r="M348" i="3"/>
  <c r="L348" i="3"/>
  <c r="K348" i="3"/>
  <c r="J348" i="3"/>
  <c r="H348" i="3"/>
  <c r="P347" i="3"/>
  <c r="O347" i="3"/>
  <c r="Q347" i="3"/>
  <c r="N347" i="3"/>
  <c r="M347" i="3"/>
  <c r="L347" i="3"/>
  <c r="K347" i="3"/>
  <c r="J347" i="3"/>
  <c r="H347" i="3"/>
  <c r="P346" i="3"/>
  <c r="O346" i="3"/>
  <c r="Q346" i="3"/>
  <c r="N346" i="3"/>
  <c r="M346" i="3"/>
  <c r="L346" i="3"/>
  <c r="K346" i="3"/>
  <c r="J346" i="3"/>
  <c r="H346" i="3"/>
  <c r="P345" i="3"/>
  <c r="O345" i="3"/>
  <c r="Q345" i="3"/>
  <c r="N345" i="3"/>
  <c r="M345" i="3"/>
  <c r="L345" i="3"/>
  <c r="K345" i="3"/>
  <c r="J345" i="3"/>
  <c r="H345" i="3"/>
  <c r="P344" i="3"/>
  <c r="O344" i="3"/>
  <c r="Q344" i="3"/>
  <c r="N344" i="3"/>
  <c r="M344" i="3"/>
  <c r="L344" i="3"/>
  <c r="K344" i="3"/>
  <c r="J344" i="3"/>
  <c r="H344" i="3"/>
  <c r="P343" i="3"/>
  <c r="O343" i="3"/>
  <c r="Q343" i="3"/>
  <c r="N343" i="3"/>
  <c r="M343" i="3"/>
  <c r="L343" i="3"/>
  <c r="K343" i="3"/>
  <c r="J343" i="3"/>
  <c r="H343" i="3"/>
  <c r="P342" i="3"/>
  <c r="O342" i="3"/>
  <c r="Q342" i="3"/>
  <c r="N342" i="3"/>
  <c r="M342" i="3"/>
  <c r="L342" i="3"/>
  <c r="K342" i="3"/>
  <c r="J342" i="3"/>
  <c r="H342" i="3"/>
  <c r="P341" i="3"/>
  <c r="O341" i="3"/>
  <c r="Q341" i="3"/>
  <c r="N341" i="3"/>
  <c r="M341" i="3"/>
  <c r="L341" i="3"/>
  <c r="K341" i="3"/>
  <c r="J341" i="3"/>
  <c r="H341" i="3"/>
  <c r="P340" i="3"/>
  <c r="O340" i="3"/>
  <c r="Q340" i="3"/>
  <c r="N340" i="3"/>
  <c r="M340" i="3"/>
  <c r="L340" i="3"/>
  <c r="K340" i="3"/>
  <c r="J340" i="3"/>
  <c r="H340" i="3"/>
  <c r="P339" i="3"/>
  <c r="O339" i="3"/>
  <c r="Q339" i="3"/>
  <c r="N339" i="3"/>
  <c r="M339" i="3"/>
  <c r="L339" i="3"/>
  <c r="K339" i="3"/>
  <c r="J339" i="3"/>
  <c r="H339" i="3"/>
  <c r="P338" i="3"/>
  <c r="O338" i="3"/>
  <c r="Q338" i="3"/>
  <c r="N338" i="3"/>
  <c r="M338" i="3"/>
  <c r="L338" i="3"/>
  <c r="K338" i="3"/>
  <c r="J338" i="3"/>
  <c r="H338" i="3"/>
  <c r="P337" i="3"/>
  <c r="O337" i="3"/>
  <c r="Q337" i="3"/>
  <c r="N337" i="3"/>
  <c r="M337" i="3"/>
  <c r="L337" i="3"/>
  <c r="K337" i="3"/>
  <c r="J337" i="3"/>
  <c r="H337" i="3"/>
  <c r="P336" i="3"/>
  <c r="O336" i="3"/>
  <c r="Q336" i="3"/>
  <c r="N336" i="3"/>
  <c r="M336" i="3"/>
  <c r="L336" i="3"/>
  <c r="K336" i="3"/>
  <c r="J336" i="3"/>
  <c r="H336" i="3"/>
  <c r="P335" i="3"/>
  <c r="O335" i="3"/>
  <c r="Q335" i="3"/>
  <c r="N335" i="3"/>
  <c r="M335" i="3"/>
  <c r="L335" i="3"/>
  <c r="K335" i="3"/>
  <c r="J335" i="3"/>
  <c r="H335" i="3"/>
  <c r="P334" i="3"/>
  <c r="O334" i="3"/>
  <c r="Q334" i="3"/>
  <c r="N334" i="3"/>
  <c r="M334" i="3"/>
  <c r="L334" i="3"/>
  <c r="K334" i="3"/>
  <c r="J334" i="3"/>
  <c r="H334" i="3"/>
  <c r="P333" i="3"/>
  <c r="O333" i="3"/>
  <c r="Q333" i="3"/>
  <c r="N333" i="3"/>
  <c r="M333" i="3"/>
  <c r="L333" i="3"/>
  <c r="K333" i="3"/>
  <c r="J333" i="3"/>
  <c r="H333" i="3"/>
  <c r="P332" i="3"/>
  <c r="O332" i="3"/>
  <c r="Q332" i="3"/>
  <c r="N332" i="3"/>
  <c r="M332" i="3"/>
  <c r="L332" i="3"/>
  <c r="K332" i="3"/>
  <c r="J332" i="3"/>
  <c r="H332" i="3"/>
  <c r="P331" i="3"/>
  <c r="O331" i="3"/>
  <c r="Q331" i="3"/>
  <c r="N331" i="3"/>
  <c r="M331" i="3"/>
  <c r="L331" i="3"/>
  <c r="K331" i="3"/>
  <c r="J331" i="3"/>
  <c r="H331" i="3"/>
  <c r="P330" i="3"/>
  <c r="O330" i="3"/>
  <c r="Q330" i="3"/>
  <c r="N330" i="3"/>
  <c r="M330" i="3"/>
  <c r="L330" i="3"/>
  <c r="K330" i="3"/>
  <c r="J330" i="3"/>
  <c r="H330" i="3"/>
  <c r="P329" i="3"/>
  <c r="O329" i="3"/>
  <c r="Q329" i="3"/>
  <c r="N329" i="3"/>
  <c r="M329" i="3"/>
  <c r="L329" i="3"/>
  <c r="K329" i="3"/>
  <c r="J329" i="3"/>
  <c r="H329" i="3"/>
  <c r="P328" i="3"/>
  <c r="O328" i="3"/>
  <c r="Q328" i="3"/>
  <c r="N328" i="3"/>
  <c r="M328" i="3"/>
  <c r="L328" i="3"/>
  <c r="K328" i="3"/>
  <c r="J328" i="3"/>
  <c r="H328" i="3"/>
  <c r="P327" i="3"/>
  <c r="O327" i="3"/>
  <c r="Q327" i="3"/>
  <c r="N327" i="3"/>
  <c r="M327" i="3"/>
  <c r="L327" i="3"/>
  <c r="K327" i="3"/>
  <c r="J327" i="3"/>
  <c r="H327" i="3"/>
  <c r="P326" i="3"/>
  <c r="O326" i="3"/>
  <c r="Q326" i="3"/>
  <c r="N326" i="3"/>
  <c r="M326" i="3"/>
  <c r="L326" i="3"/>
  <c r="K326" i="3"/>
  <c r="J326" i="3"/>
  <c r="H326" i="3"/>
  <c r="P325" i="3"/>
  <c r="O325" i="3"/>
  <c r="Q325" i="3"/>
  <c r="N325" i="3"/>
  <c r="M325" i="3"/>
  <c r="L325" i="3"/>
  <c r="K325" i="3"/>
  <c r="J325" i="3"/>
  <c r="H325" i="3"/>
  <c r="P324" i="3"/>
  <c r="O324" i="3"/>
  <c r="Q324" i="3"/>
  <c r="N324" i="3"/>
  <c r="M324" i="3"/>
  <c r="L324" i="3"/>
  <c r="K324" i="3"/>
  <c r="J324" i="3"/>
  <c r="H324" i="3"/>
  <c r="P323" i="3"/>
  <c r="O323" i="3"/>
  <c r="Q323" i="3"/>
  <c r="N323" i="3"/>
  <c r="M323" i="3"/>
  <c r="L323" i="3"/>
  <c r="K323" i="3"/>
  <c r="J323" i="3"/>
  <c r="H323" i="3"/>
  <c r="P322" i="3"/>
  <c r="O322" i="3"/>
  <c r="Q322" i="3"/>
  <c r="N322" i="3"/>
  <c r="M322" i="3"/>
  <c r="L322" i="3"/>
  <c r="K322" i="3"/>
  <c r="J322" i="3"/>
  <c r="H322" i="3"/>
  <c r="P321" i="3"/>
  <c r="O321" i="3"/>
  <c r="Q321" i="3"/>
  <c r="N321" i="3"/>
  <c r="M321" i="3"/>
  <c r="L321" i="3"/>
  <c r="K321" i="3"/>
  <c r="J321" i="3"/>
  <c r="H321" i="3"/>
  <c r="P320" i="3"/>
  <c r="O320" i="3"/>
  <c r="Q320" i="3"/>
  <c r="N320" i="3"/>
  <c r="M320" i="3"/>
  <c r="L320" i="3"/>
  <c r="K320" i="3"/>
  <c r="J320" i="3"/>
  <c r="H320" i="3"/>
  <c r="P319" i="3"/>
  <c r="O319" i="3"/>
  <c r="Q319" i="3"/>
  <c r="N319" i="3"/>
  <c r="M319" i="3"/>
  <c r="L319" i="3"/>
  <c r="K319" i="3"/>
  <c r="J319" i="3"/>
  <c r="H319" i="3"/>
  <c r="P318" i="3"/>
  <c r="O318" i="3"/>
  <c r="Q318" i="3"/>
  <c r="N318" i="3"/>
  <c r="M318" i="3"/>
  <c r="L318" i="3"/>
  <c r="K318" i="3"/>
  <c r="J318" i="3"/>
  <c r="H318" i="3"/>
  <c r="P317" i="3"/>
  <c r="O317" i="3"/>
  <c r="Q317" i="3"/>
  <c r="N317" i="3"/>
  <c r="M317" i="3"/>
  <c r="L317" i="3"/>
  <c r="K317" i="3"/>
  <c r="J317" i="3"/>
  <c r="H317" i="3"/>
  <c r="P316" i="3"/>
  <c r="O316" i="3"/>
  <c r="Q316" i="3"/>
  <c r="N316" i="3"/>
  <c r="M316" i="3"/>
  <c r="L316" i="3"/>
  <c r="K316" i="3"/>
  <c r="J316" i="3"/>
  <c r="H316" i="3"/>
  <c r="P315" i="3"/>
  <c r="O315" i="3"/>
  <c r="Q315" i="3"/>
  <c r="N315" i="3"/>
  <c r="M315" i="3"/>
  <c r="L315" i="3"/>
  <c r="K315" i="3"/>
  <c r="J315" i="3"/>
  <c r="H315" i="3"/>
  <c r="P314" i="3"/>
  <c r="O314" i="3"/>
  <c r="Q314" i="3"/>
  <c r="N314" i="3"/>
  <c r="M314" i="3"/>
  <c r="L314" i="3"/>
  <c r="K314" i="3"/>
  <c r="J314" i="3"/>
  <c r="H314" i="3"/>
  <c r="P313" i="3"/>
  <c r="O313" i="3"/>
  <c r="Q313" i="3"/>
  <c r="N313" i="3"/>
  <c r="M313" i="3"/>
  <c r="L313" i="3"/>
  <c r="K313" i="3"/>
  <c r="J313" i="3"/>
  <c r="H313" i="3"/>
  <c r="P312" i="3"/>
  <c r="O312" i="3"/>
  <c r="Q312" i="3"/>
  <c r="N312" i="3"/>
  <c r="M312" i="3"/>
  <c r="L312" i="3"/>
  <c r="K312" i="3"/>
  <c r="J312" i="3"/>
  <c r="H312" i="3"/>
  <c r="P311" i="3"/>
  <c r="O311" i="3"/>
  <c r="Q311" i="3"/>
  <c r="N311" i="3"/>
  <c r="M311" i="3"/>
  <c r="L311" i="3"/>
  <c r="K311" i="3"/>
  <c r="J311" i="3"/>
  <c r="H311" i="3"/>
  <c r="P310" i="3"/>
  <c r="O310" i="3"/>
  <c r="Q310" i="3"/>
  <c r="N310" i="3"/>
  <c r="M310" i="3"/>
  <c r="L310" i="3"/>
  <c r="K310" i="3"/>
  <c r="J310" i="3"/>
  <c r="H310" i="3"/>
  <c r="P309" i="3"/>
  <c r="O309" i="3"/>
  <c r="Q309" i="3"/>
  <c r="N309" i="3"/>
  <c r="M309" i="3"/>
  <c r="L309" i="3"/>
  <c r="K309" i="3"/>
  <c r="J309" i="3"/>
  <c r="H309" i="3"/>
  <c r="P308" i="3"/>
  <c r="O308" i="3"/>
  <c r="Q308" i="3"/>
  <c r="N308" i="3"/>
  <c r="M308" i="3"/>
  <c r="L308" i="3"/>
  <c r="K308" i="3"/>
  <c r="J308" i="3"/>
  <c r="H308" i="3"/>
  <c r="P307" i="3"/>
  <c r="O307" i="3"/>
  <c r="Q307" i="3"/>
  <c r="N307" i="3"/>
  <c r="M307" i="3"/>
  <c r="L307" i="3"/>
  <c r="K307" i="3"/>
  <c r="J307" i="3"/>
  <c r="H307" i="3"/>
  <c r="P306" i="3"/>
  <c r="O306" i="3"/>
  <c r="Q306" i="3"/>
  <c r="N306" i="3"/>
  <c r="M306" i="3"/>
  <c r="L306" i="3"/>
  <c r="K306" i="3"/>
  <c r="J306" i="3"/>
  <c r="H306" i="3"/>
  <c r="P305" i="3"/>
  <c r="O305" i="3"/>
  <c r="Q305" i="3"/>
  <c r="N305" i="3"/>
  <c r="M305" i="3"/>
  <c r="L305" i="3"/>
  <c r="K305" i="3"/>
  <c r="J305" i="3"/>
  <c r="H305" i="3"/>
  <c r="P304" i="3"/>
  <c r="O304" i="3"/>
  <c r="Q304" i="3"/>
  <c r="N304" i="3"/>
  <c r="M304" i="3"/>
  <c r="L304" i="3"/>
  <c r="K304" i="3"/>
  <c r="J304" i="3"/>
  <c r="H304" i="3"/>
  <c r="P303" i="3"/>
  <c r="O303" i="3"/>
  <c r="Q303" i="3"/>
  <c r="N303" i="3"/>
  <c r="M303" i="3"/>
  <c r="L303" i="3"/>
  <c r="K303" i="3"/>
  <c r="J303" i="3"/>
  <c r="H303" i="3"/>
  <c r="P302" i="3"/>
  <c r="O302" i="3"/>
  <c r="Q302" i="3"/>
  <c r="N302" i="3"/>
  <c r="M302" i="3"/>
  <c r="L302" i="3"/>
  <c r="K302" i="3"/>
  <c r="J302" i="3"/>
  <c r="H302" i="3"/>
  <c r="P301" i="3"/>
  <c r="O301" i="3"/>
  <c r="Q301" i="3"/>
  <c r="N301" i="3"/>
  <c r="M301" i="3"/>
  <c r="L301" i="3"/>
  <c r="K301" i="3"/>
  <c r="J301" i="3"/>
  <c r="H301" i="3"/>
  <c r="P300" i="3"/>
  <c r="O300" i="3"/>
  <c r="Q300" i="3"/>
  <c r="N300" i="3"/>
  <c r="M300" i="3"/>
  <c r="L300" i="3"/>
  <c r="K300" i="3"/>
  <c r="J300" i="3"/>
  <c r="H300" i="3"/>
  <c r="P299" i="3"/>
  <c r="O299" i="3"/>
  <c r="Q299" i="3"/>
  <c r="N299" i="3"/>
  <c r="M299" i="3"/>
  <c r="L299" i="3"/>
  <c r="K299" i="3"/>
  <c r="J299" i="3"/>
  <c r="H299" i="3"/>
  <c r="P298" i="3"/>
  <c r="O298" i="3"/>
  <c r="Q298" i="3"/>
  <c r="N298" i="3"/>
  <c r="M298" i="3"/>
  <c r="L298" i="3"/>
  <c r="K298" i="3"/>
  <c r="J298" i="3"/>
  <c r="H298" i="3"/>
  <c r="P297" i="3"/>
  <c r="O297" i="3"/>
  <c r="Q297" i="3"/>
  <c r="N297" i="3"/>
  <c r="M297" i="3"/>
  <c r="L297" i="3"/>
  <c r="K297" i="3"/>
  <c r="J297" i="3"/>
  <c r="H297" i="3"/>
  <c r="P296" i="3"/>
  <c r="O296" i="3"/>
  <c r="Q296" i="3"/>
  <c r="N296" i="3"/>
  <c r="M296" i="3"/>
  <c r="L296" i="3"/>
  <c r="K296" i="3"/>
  <c r="J296" i="3"/>
  <c r="H296" i="3"/>
  <c r="P295" i="3"/>
  <c r="O295" i="3"/>
  <c r="Q295" i="3"/>
  <c r="N295" i="3"/>
  <c r="M295" i="3"/>
  <c r="L295" i="3"/>
  <c r="K295" i="3"/>
  <c r="J295" i="3"/>
  <c r="H295" i="3"/>
  <c r="P294" i="3"/>
  <c r="O294" i="3"/>
  <c r="Q294" i="3"/>
  <c r="N294" i="3"/>
  <c r="M294" i="3"/>
  <c r="L294" i="3"/>
  <c r="K294" i="3"/>
  <c r="J294" i="3"/>
  <c r="H294" i="3"/>
  <c r="P293" i="3"/>
  <c r="O293" i="3"/>
  <c r="Q293" i="3"/>
  <c r="N293" i="3"/>
  <c r="M293" i="3"/>
  <c r="L293" i="3"/>
  <c r="K293" i="3"/>
  <c r="J293" i="3"/>
  <c r="H293" i="3"/>
  <c r="P292" i="3"/>
  <c r="O292" i="3"/>
  <c r="Q292" i="3"/>
  <c r="N292" i="3"/>
  <c r="M292" i="3"/>
  <c r="L292" i="3"/>
  <c r="K292" i="3"/>
  <c r="J292" i="3"/>
  <c r="H292" i="3"/>
  <c r="P291" i="3"/>
  <c r="O291" i="3"/>
  <c r="Q291" i="3"/>
  <c r="N291" i="3"/>
  <c r="M291" i="3"/>
  <c r="L291" i="3"/>
  <c r="K291" i="3"/>
  <c r="J291" i="3"/>
  <c r="H291" i="3"/>
  <c r="P290" i="3"/>
  <c r="O290" i="3"/>
  <c r="Q290" i="3"/>
  <c r="N290" i="3"/>
  <c r="M290" i="3"/>
  <c r="L290" i="3"/>
  <c r="K290" i="3"/>
  <c r="J290" i="3"/>
  <c r="H290" i="3"/>
  <c r="P289" i="3"/>
  <c r="O289" i="3"/>
  <c r="Q289" i="3"/>
  <c r="N289" i="3"/>
  <c r="M289" i="3"/>
  <c r="L289" i="3"/>
  <c r="K289" i="3"/>
  <c r="J289" i="3"/>
  <c r="H289" i="3"/>
  <c r="P288" i="3"/>
  <c r="O288" i="3"/>
  <c r="Q288" i="3"/>
  <c r="N288" i="3"/>
  <c r="M288" i="3"/>
  <c r="L288" i="3"/>
  <c r="K288" i="3"/>
  <c r="J288" i="3"/>
  <c r="H288" i="3"/>
  <c r="P287" i="3"/>
  <c r="O287" i="3"/>
  <c r="Q287" i="3"/>
  <c r="N287" i="3"/>
  <c r="M287" i="3"/>
  <c r="L287" i="3"/>
  <c r="K287" i="3"/>
  <c r="J287" i="3"/>
  <c r="H287" i="3"/>
  <c r="P286" i="3"/>
  <c r="O286" i="3"/>
  <c r="Q286" i="3"/>
  <c r="N286" i="3"/>
  <c r="M286" i="3"/>
  <c r="L286" i="3"/>
  <c r="K286" i="3"/>
  <c r="J286" i="3"/>
  <c r="H286" i="3"/>
  <c r="P285" i="3"/>
  <c r="O285" i="3"/>
  <c r="Q285" i="3"/>
  <c r="N285" i="3"/>
  <c r="M285" i="3"/>
  <c r="L285" i="3"/>
  <c r="K285" i="3"/>
  <c r="J285" i="3"/>
  <c r="H285" i="3"/>
  <c r="P284" i="3"/>
  <c r="O284" i="3"/>
  <c r="Q284" i="3"/>
  <c r="N284" i="3"/>
  <c r="M284" i="3"/>
  <c r="L284" i="3"/>
  <c r="K284" i="3"/>
  <c r="J284" i="3"/>
  <c r="H284" i="3"/>
  <c r="P283" i="3"/>
  <c r="O283" i="3"/>
  <c r="Q283" i="3"/>
  <c r="N283" i="3"/>
  <c r="M283" i="3"/>
  <c r="L283" i="3"/>
  <c r="K283" i="3"/>
  <c r="J283" i="3"/>
  <c r="H283" i="3"/>
  <c r="P282" i="3"/>
  <c r="O282" i="3"/>
  <c r="Q282" i="3"/>
  <c r="N282" i="3"/>
  <c r="M282" i="3"/>
  <c r="L282" i="3"/>
  <c r="K282" i="3"/>
  <c r="J282" i="3"/>
  <c r="H282" i="3"/>
  <c r="P281" i="3"/>
  <c r="O281" i="3"/>
  <c r="Q281" i="3"/>
  <c r="N281" i="3"/>
  <c r="M281" i="3"/>
  <c r="L281" i="3"/>
  <c r="K281" i="3"/>
  <c r="J281" i="3"/>
  <c r="H281" i="3"/>
  <c r="P280" i="3"/>
  <c r="O280" i="3"/>
  <c r="Q280" i="3"/>
  <c r="N280" i="3"/>
  <c r="M280" i="3"/>
  <c r="L280" i="3"/>
  <c r="K280" i="3"/>
  <c r="J280" i="3"/>
  <c r="H280" i="3"/>
  <c r="P279" i="3"/>
  <c r="O279" i="3"/>
  <c r="Q279" i="3"/>
  <c r="N279" i="3"/>
  <c r="M279" i="3"/>
  <c r="L279" i="3"/>
  <c r="K279" i="3"/>
  <c r="J279" i="3"/>
  <c r="H279" i="3"/>
  <c r="P278" i="3"/>
  <c r="O278" i="3"/>
  <c r="Q278" i="3"/>
  <c r="N278" i="3"/>
  <c r="M278" i="3"/>
  <c r="L278" i="3"/>
  <c r="K278" i="3"/>
  <c r="J278" i="3"/>
  <c r="H278" i="3"/>
  <c r="P277" i="3"/>
  <c r="O277" i="3"/>
  <c r="Q277" i="3"/>
  <c r="N277" i="3"/>
  <c r="M277" i="3"/>
  <c r="L277" i="3"/>
  <c r="K277" i="3"/>
  <c r="J277" i="3"/>
  <c r="H277" i="3"/>
  <c r="P276" i="3"/>
  <c r="O276" i="3"/>
  <c r="Q276" i="3"/>
  <c r="N276" i="3"/>
  <c r="M276" i="3"/>
  <c r="L276" i="3"/>
  <c r="K276" i="3"/>
  <c r="J276" i="3"/>
  <c r="H276" i="3"/>
  <c r="P275" i="3"/>
  <c r="O275" i="3"/>
  <c r="Q275" i="3"/>
  <c r="N275" i="3"/>
  <c r="M275" i="3"/>
  <c r="L275" i="3"/>
  <c r="K275" i="3"/>
  <c r="J275" i="3"/>
  <c r="H275" i="3"/>
  <c r="P274" i="3"/>
  <c r="O274" i="3"/>
  <c r="Q274" i="3"/>
  <c r="N274" i="3"/>
  <c r="M274" i="3"/>
  <c r="L274" i="3"/>
  <c r="K274" i="3"/>
  <c r="J274" i="3"/>
  <c r="H274" i="3"/>
  <c r="P273" i="3"/>
  <c r="O273" i="3"/>
  <c r="Q273" i="3"/>
  <c r="N273" i="3"/>
  <c r="M273" i="3"/>
  <c r="L273" i="3"/>
  <c r="K273" i="3"/>
  <c r="J273" i="3"/>
  <c r="H273" i="3"/>
  <c r="P272" i="3"/>
  <c r="O272" i="3"/>
  <c r="Q272" i="3"/>
  <c r="N272" i="3"/>
  <c r="M272" i="3"/>
  <c r="L272" i="3"/>
  <c r="K272" i="3"/>
  <c r="J272" i="3"/>
  <c r="H272" i="3"/>
  <c r="P271" i="3"/>
  <c r="O271" i="3"/>
  <c r="Q271" i="3"/>
  <c r="N271" i="3"/>
  <c r="M271" i="3"/>
  <c r="L271" i="3"/>
  <c r="K271" i="3"/>
  <c r="J271" i="3"/>
  <c r="H271" i="3"/>
  <c r="P270" i="3"/>
  <c r="O270" i="3"/>
  <c r="Q270" i="3"/>
  <c r="N270" i="3"/>
  <c r="M270" i="3"/>
  <c r="L270" i="3"/>
  <c r="K270" i="3"/>
  <c r="J270" i="3"/>
  <c r="H270" i="3"/>
  <c r="P269" i="3"/>
  <c r="O269" i="3"/>
  <c r="Q269" i="3"/>
  <c r="N269" i="3"/>
  <c r="M269" i="3"/>
  <c r="L269" i="3"/>
  <c r="K269" i="3"/>
  <c r="J269" i="3"/>
  <c r="H269" i="3"/>
  <c r="P268" i="3"/>
  <c r="O268" i="3"/>
  <c r="Q268" i="3"/>
  <c r="N268" i="3"/>
  <c r="M268" i="3"/>
  <c r="L268" i="3"/>
  <c r="K268" i="3"/>
  <c r="J268" i="3"/>
  <c r="H268" i="3"/>
  <c r="P267" i="3"/>
  <c r="O267" i="3"/>
  <c r="Q267" i="3"/>
  <c r="N267" i="3"/>
  <c r="M267" i="3"/>
  <c r="L267" i="3"/>
  <c r="K267" i="3"/>
  <c r="J267" i="3"/>
  <c r="H267" i="3"/>
  <c r="P266" i="3"/>
  <c r="O266" i="3"/>
  <c r="Q266" i="3"/>
  <c r="N266" i="3"/>
  <c r="M266" i="3"/>
  <c r="L266" i="3"/>
  <c r="K266" i="3"/>
  <c r="J266" i="3"/>
  <c r="H266" i="3"/>
  <c r="P265" i="3"/>
  <c r="O265" i="3"/>
  <c r="Q265" i="3"/>
  <c r="N265" i="3"/>
  <c r="M265" i="3"/>
  <c r="L265" i="3"/>
  <c r="K265" i="3"/>
  <c r="J265" i="3"/>
  <c r="H265" i="3"/>
  <c r="P264" i="3"/>
  <c r="O264" i="3"/>
  <c r="Q264" i="3"/>
  <c r="N264" i="3"/>
  <c r="M264" i="3"/>
  <c r="L264" i="3"/>
  <c r="K264" i="3"/>
  <c r="J264" i="3"/>
  <c r="H264" i="3"/>
  <c r="P263" i="3"/>
  <c r="O263" i="3"/>
  <c r="Q263" i="3"/>
  <c r="N263" i="3"/>
  <c r="M263" i="3"/>
  <c r="L263" i="3"/>
  <c r="K263" i="3"/>
  <c r="J263" i="3"/>
  <c r="H263" i="3"/>
  <c r="P262" i="3"/>
  <c r="O262" i="3"/>
  <c r="Q262" i="3"/>
  <c r="N262" i="3"/>
  <c r="M262" i="3"/>
  <c r="L262" i="3"/>
  <c r="K262" i="3"/>
  <c r="J262" i="3"/>
  <c r="H262" i="3"/>
  <c r="P261" i="3"/>
  <c r="O261" i="3"/>
  <c r="Q261" i="3"/>
  <c r="N261" i="3"/>
  <c r="M261" i="3"/>
  <c r="L261" i="3"/>
  <c r="K261" i="3"/>
  <c r="J261" i="3"/>
  <c r="H261" i="3"/>
  <c r="P260" i="3"/>
  <c r="O260" i="3"/>
  <c r="Q260" i="3"/>
  <c r="N260" i="3"/>
  <c r="M260" i="3"/>
  <c r="L260" i="3"/>
  <c r="K260" i="3"/>
  <c r="J260" i="3"/>
  <c r="H260" i="3"/>
  <c r="P259" i="3"/>
  <c r="O259" i="3"/>
  <c r="Q259" i="3"/>
  <c r="N259" i="3"/>
  <c r="M259" i="3"/>
  <c r="L259" i="3"/>
  <c r="K259" i="3"/>
  <c r="J259" i="3"/>
  <c r="H259" i="3"/>
  <c r="P258" i="3"/>
  <c r="O258" i="3"/>
  <c r="Q258" i="3"/>
  <c r="N258" i="3"/>
  <c r="M258" i="3"/>
  <c r="L258" i="3"/>
  <c r="K258" i="3"/>
  <c r="J258" i="3"/>
  <c r="H258" i="3"/>
  <c r="P257" i="3"/>
  <c r="O257" i="3"/>
  <c r="Q257" i="3"/>
  <c r="N257" i="3"/>
  <c r="M257" i="3"/>
  <c r="L257" i="3"/>
  <c r="K257" i="3"/>
  <c r="J257" i="3"/>
  <c r="H257" i="3"/>
  <c r="P256" i="3"/>
  <c r="O256" i="3"/>
  <c r="Q256" i="3"/>
  <c r="N256" i="3"/>
  <c r="M256" i="3"/>
  <c r="L256" i="3"/>
  <c r="K256" i="3"/>
  <c r="J256" i="3"/>
  <c r="H256" i="3"/>
  <c r="P255" i="3"/>
  <c r="O255" i="3"/>
  <c r="Q255" i="3"/>
  <c r="N255" i="3"/>
  <c r="M255" i="3"/>
  <c r="L255" i="3"/>
  <c r="K255" i="3"/>
  <c r="J255" i="3"/>
  <c r="H255" i="3"/>
  <c r="P254" i="3"/>
  <c r="O254" i="3"/>
  <c r="Q254" i="3"/>
  <c r="N254" i="3"/>
  <c r="M254" i="3"/>
  <c r="L254" i="3"/>
  <c r="K254" i="3"/>
  <c r="J254" i="3"/>
  <c r="H254" i="3"/>
  <c r="P253" i="3"/>
  <c r="O253" i="3"/>
  <c r="Q253" i="3"/>
  <c r="N253" i="3"/>
  <c r="M253" i="3"/>
  <c r="L253" i="3"/>
  <c r="K253" i="3"/>
  <c r="J253" i="3"/>
  <c r="H253" i="3"/>
  <c r="P252" i="3"/>
  <c r="O252" i="3"/>
  <c r="Q252" i="3"/>
  <c r="N252" i="3"/>
  <c r="M252" i="3"/>
  <c r="L252" i="3"/>
  <c r="K252" i="3"/>
  <c r="J252" i="3"/>
  <c r="H252" i="3"/>
  <c r="P251" i="3"/>
  <c r="O251" i="3"/>
  <c r="Q251" i="3"/>
  <c r="N251" i="3"/>
  <c r="M251" i="3"/>
  <c r="L251" i="3"/>
  <c r="K251" i="3"/>
  <c r="J251" i="3"/>
  <c r="H251" i="3"/>
  <c r="P250" i="3"/>
  <c r="O250" i="3"/>
  <c r="Q250" i="3"/>
  <c r="N250" i="3"/>
  <c r="M250" i="3"/>
  <c r="L250" i="3"/>
  <c r="K250" i="3"/>
  <c r="J250" i="3"/>
  <c r="H250" i="3"/>
  <c r="P249" i="3"/>
  <c r="O249" i="3"/>
  <c r="Q249" i="3"/>
  <c r="N249" i="3"/>
  <c r="M249" i="3"/>
  <c r="L249" i="3"/>
  <c r="K249" i="3"/>
  <c r="J249" i="3"/>
  <c r="H249" i="3"/>
  <c r="P248" i="3"/>
  <c r="O248" i="3"/>
  <c r="Q248" i="3"/>
  <c r="N248" i="3"/>
  <c r="M248" i="3"/>
  <c r="L248" i="3"/>
  <c r="K248" i="3"/>
  <c r="J248" i="3"/>
  <c r="H248" i="3"/>
  <c r="P247" i="3"/>
  <c r="O247" i="3"/>
  <c r="Q247" i="3"/>
  <c r="N247" i="3"/>
  <c r="M247" i="3"/>
  <c r="L247" i="3"/>
  <c r="K247" i="3"/>
  <c r="J247" i="3"/>
  <c r="H247" i="3"/>
  <c r="P246" i="3"/>
  <c r="O246" i="3"/>
  <c r="Q246" i="3"/>
  <c r="N246" i="3"/>
  <c r="M246" i="3"/>
  <c r="L246" i="3"/>
  <c r="K246" i="3"/>
  <c r="J246" i="3"/>
  <c r="H246" i="3"/>
  <c r="P245" i="3"/>
  <c r="O245" i="3"/>
  <c r="Q245" i="3"/>
  <c r="N245" i="3"/>
  <c r="M245" i="3"/>
  <c r="L245" i="3"/>
  <c r="K245" i="3"/>
  <c r="J245" i="3"/>
  <c r="H245" i="3"/>
  <c r="P244" i="3"/>
  <c r="O244" i="3"/>
  <c r="Q244" i="3"/>
  <c r="N244" i="3"/>
  <c r="M244" i="3"/>
  <c r="L244" i="3"/>
  <c r="K244" i="3"/>
  <c r="J244" i="3"/>
  <c r="H244" i="3"/>
  <c r="P243" i="3"/>
  <c r="O243" i="3"/>
  <c r="Q243" i="3"/>
  <c r="N243" i="3"/>
  <c r="M243" i="3"/>
  <c r="L243" i="3"/>
  <c r="K243" i="3"/>
  <c r="J243" i="3"/>
  <c r="H243" i="3"/>
  <c r="P242" i="3"/>
  <c r="O242" i="3"/>
  <c r="Q242" i="3"/>
  <c r="N242" i="3"/>
  <c r="M242" i="3"/>
  <c r="L242" i="3"/>
  <c r="K242" i="3"/>
  <c r="J242" i="3"/>
  <c r="H242" i="3"/>
  <c r="P241" i="3"/>
  <c r="O241" i="3"/>
  <c r="Q241" i="3"/>
  <c r="N241" i="3"/>
  <c r="M241" i="3"/>
  <c r="L241" i="3"/>
  <c r="K241" i="3"/>
  <c r="J241" i="3"/>
  <c r="H241" i="3"/>
  <c r="P240" i="3"/>
  <c r="O240" i="3"/>
  <c r="Q240" i="3"/>
  <c r="N240" i="3"/>
  <c r="M240" i="3"/>
  <c r="L240" i="3"/>
  <c r="K240" i="3"/>
  <c r="J240" i="3"/>
  <c r="H240" i="3"/>
  <c r="P239" i="3"/>
  <c r="O239" i="3"/>
  <c r="Q239" i="3"/>
  <c r="N239" i="3"/>
  <c r="M239" i="3"/>
  <c r="L239" i="3"/>
  <c r="K239" i="3"/>
  <c r="J239" i="3"/>
  <c r="H239" i="3"/>
  <c r="P238" i="3"/>
  <c r="O238" i="3"/>
  <c r="Q238" i="3"/>
  <c r="N238" i="3"/>
  <c r="M238" i="3"/>
  <c r="L238" i="3"/>
  <c r="K238" i="3"/>
  <c r="J238" i="3"/>
  <c r="H238" i="3"/>
  <c r="P237" i="3"/>
  <c r="O237" i="3"/>
  <c r="Q237" i="3"/>
  <c r="N237" i="3"/>
  <c r="M237" i="3"/>
  <c r="L237" i="3"/>
  <c r="K237" i="3"/>
  <c r="J237" i="3"/>
  <c r="H237" i="3"/>
  <c r="P236" i="3"/>
  <c r="O236" i="3"/>
  <c r="Q236" i="3"/>
  <c r="N236" i="3"/>
  <c r="M236" i="3"/>
  <c r="L236" i="3"/>
  <c r="K236" i="3"/>
  <c r="J236" i="3"/>
  <c r="H236" i="3"/>
  <c r="P235" i="3"/>
  <c r="O235" i="3"/>
  <c r="Q235" i="3"/>
  <c r="N235" i="3"/>
  <c r="M235" i="3"/>
  <c r="L235" i="3"/>
  <c r="K235" i="3"/>
  <c r="J235" i="3"/>
  <c r="H235" i="3"/>
  <c r="P234" i="3"/>
  <c r="O234" i="3"/>
  <c r="Q234" i="3"/>
  <c r="N234" i="3"/>
  <c r="M234" i="3"/>
  <c r="L234" i="3"/>
  <c r="K234" i="3"/>
  <c r="J234" i="3"/>
  <c r="H234" i="3"/>
  <c r="P233" i="3"/>
  <c r="O233" i="3"/>
  <c r="Q233" i="3"/>
  <c r="N233" i="3"/>
  <c r="M233" i="3"/>
  <c r="L233" i="3"/>
  <c r="K233" i="3"/>
  <c r="J233" i="3"/>
  <c r="H233" i="3"/>
  <c r="P232" i="3"/>
  <c r="O232" i="3"/>
  <c r="Q232" i="3"/>
  <c r="N232" i="3"/>
  <c r="M232" i="3"/>
  <c r="L232" i="3"/>
  <c r="K232" i="3"/>
  <c r="J232" i="3"/>
  <c r="H232" i="3"/>
  <c r="P231" i="3"/>
  <c r="O231" i="3"/>
  <c r="Q231" i="3"/>
  <c r="N231" i="3"/>
  <c r="M231" i="3"/>
  <c r="L231" i="3"/>
  <c r="K231" i="3"/>
  <c r="J231" i="3"/>
  <c r="H231" i="3"/>
  <c r="P230" i="3"/>
  <c r="O230" i="3"/>
  <c r="Q230" i="3"/>
  <c r="N230" i="3"/>
  <c r="M230" i="3"/>
  <c r="L230" i="3"/>
  <c r="K230" i="3"/>
  <c r="J230" i="3"/>
  <c r="H230" i="3"/>
  <c r="P229" i="3"/>
  <c r="O229" i="3"/>
  <c r="Q229" i="3"/>
  <c r="N229" i="3"/>
  <c r="M229" i="3"/>
  <c r="L229" i="3"/>
  <c r="K229" i="3"/>
  <c r="J229" i="3"/>
  <c r="H229" i="3"/>
  <c r="P228" i="3"/>
  <c r="O228" i="3"/>
  <c r="Q228" i="3"/>
  <c r="N228" i="3"/>
  <c r="M228" i="3"/>
  <c r="L228" i="3"/>
  <c r="K228" i="3"/>
  <c r="J228" i="3"/>
  <c r="H228" i="3"/>
  <c r="P227" i="3"/>
  <c r="O227" i="3"/>
  <c r="Q227" i="3"/>
  <c r="N227" i="3"/>
  <c r="M227" i="3"/>
  <c r="L227" i="3"/>
  <c r="K227" i="3"/>
  <c r="J227" i="3"/>
  <c r="H227" i="3"/>
  <c r="P226" i="3"/>
  <c r="O226" i="3"/>
  <c r="Q226" i="3"/>
  <c r="N226" i="3"/>
  <c r="M226" i="3"/>
  <c r="L226" i="3"/>
  <c r="K226" i="3"/>
  <c r="J226" i="3"/>
  <c r="H226" i="3"/>
  <c r="P225" i="3"/>
  <c r="O225" i="3"/>
  <c r="Q225" i="3"/>
  <c r="N225" i="3"/>
  <c r="M225" i="3"/>
  <c r="L225" i="3"/>
  <c r="K225" i="3"/>
  <c r="J225" i="3"/>
  <c r="H225" i="3"/>
  <c r="P224" i="3"/>
  <c r="O224" i="3"/>
  <c r="Q224" i="3"/>
  <c r="N224" i="3"/>
  <c r="M224" i="3"/>
  <c r="L224" i="3"/>
  <c r="K224" i="3"/>
  <c r="J224" i="3"/>
  <c r="H224" i="3"/>
  <c r="P223" i="3"/>
  <c r="O223" i="3"/>
  <c r="Q223" i="3"/>
  <c r="N223" i="3"/>
  <c r="M223" i="3"/>
  <c r="L223" i="3"/>
  <c r="K223" i="3"/>
  <c r="J223" i="3"/>
  <c r="H223" i="3"/>
  <c r="P222" i="3"/>
  <c r="O222" i="3"/>
  <c r="Q222" i="3"/>
  <c r="N222" i="3"/>
  <c r="M222" i="3"/>
  <c r="L222" i="3"/>
  <c r="K222" i="3"/>
  <c r="J222" i="3"/>
  <c r="H222" i="3"/>
  <c r="P221" i="3"/>
  <c r="O221" i="3"/>
  <c r="Q221" i="3"/>
  <c r="N221" i="3"/>
  <c r="M221" i="3"/>
  <c r="L221" i="3"/>
  <c r="K221" i="3"/>
  <c r="J221" i="3"/>
  <c r="H221" i="3"/>
  <c r="P220" i="3"/>
  <c r="O220" i="3"/>
  <c r="Q220" i="3"/>
  <c r="N220" i="3"/>
  <c r="M220" i="3"/>
  <c r="L220" i="3"/>
  <c r="K220" i="3"/>
  <c r="J220" i="3"/>
  <c r="H220" i="3"/>
  <c r="P219" i="3"/>
  <c r="O219" i="3"/>
  <c r="Q219" i="3"/>
  <c r="N219" i="3"/>
  <c r="M219" i="3"/>
  <c r="L219" i="3"/>
  <c r="K219" i="3"/>
  <c r="J219" i="3"/>
  <c r="H219" i="3"/>
  <c r="P218" i="3"/>
  <c r="O218" i="3"/>
  <c r="Q218" i="3"/>
  <c r="N218" i="3"/>
  <c r="M218" i="3"/>
  <c r="L218" i="3"/>
  <c r="K218" i="3"/>
  <c r="J218" i="3"/>
  <c r="H218" i="3"/>
  <c r="P217" i="3"/>
  <c r="O217" i="3"/>
  <c r="Q217" i="3"/>
  <c r="N217" i="3"/>
  <c r="M217" i="3"/>
  <c r="L217" i="3"/>
  <c r="K217" i="3"/>
  <c r="J217" i="3"/>
  <c r="H217" i="3"/>
  <c r="P216" i="3"/>
  <c r="O216" i="3"/>
  <c r="Q216" i="3"/>
  <c r="N216" i="3"/>
  <c r="M216" i="3"/>
  <c r="L216" i="3"/>
  <c r="K216" i="3"/>
  <c r="J216" i="3"/>
  <c r="H216" i="3"/>
  <c r="P215" i="3"/>
  <c r="O215" i="3"/>
  <c r="Q215" i="3"/>
  <c r="N215" i="3"/>
  <c r="M215" i="3"/>
  <c r="L215" i="3"/>
  <c r="K215" i="3"/>
  <c r="J215" i="3"/>
  <c r="H215" i="3"/>
  <c r="P214" i="3"/>
  <c r="O214" i="3"/>
  <c r="Q214" i="3"/>
  <c r="N214" i="3"/>
  <c r="M214" i="3"/>
  <c r="L214" i="3"/>
  <c r="K214" i="3"/>
  <c r="J214" i="3"/>
  <c r="H214" i="3"/>
  <c r="P213" i="3"/>
  <c r="O213" i="3"/>
  <c r="Q213" i="3"/>
  <c r="N213" i="3"/>
  <c r="M213" i="3"/>
  <c r="L213" i="3"/>
  <c r="K213" i="3"/>
  <c r="J213" i="3"/>
  <c r="H213" i="3"/>
  <c r="P212" i="3"/>
  <c r="O212" i="3"/>
  <c r="Q212" i="3"/>
  <c r="N212" i="3"/>
  <c r="M212" i="3"/>
  <c r="L212" i="3"/>
  <c r="K212" i="3"/>
  <c r="J212" i="3"/>
  <c r="H212" i="3"/>
  <c r="P211" i="3"/>
  <c r="O211" i="3"/>
  <c r="Q211" i="3"/>
  <c r="N211" i="3"/>
  <c r="M211" i="3"/>
  <c r="L211" i="3"/>
  <c r="K211" i="3"/>
  <c r="J211" i="3"/>
  <c r="H211" i="3"/>
  <c r="P210" i="3"/>
  <c r="O210" i="3"/>
  <c r="Q210" i="3"/>
  <c r="N210" i="3"/>
  <c r="M210" i="3"/>
  <c r="L210" i="3"/>
  <c r="K210" i="3"/>
  <c r="J210" i="3"/>
  <c r="H210" i="3"/>
  <c r="P209" i="3"/>
  <c r="O209" i="3"/>
  <c r="Q209" i="3"/>
  <c r="N209" i="3"/>
  <c r="M209" i="3"/>
  <c r="L209" i="3"/>
  <c r="K209" i="3"/>
  <c r="J209" i="3"/>
  <c r="H209" i="3"/>
  <c r="P208" i="3"/>
  <c r="O208" i="3"/>
  <c r="Q208" i="3"/>
  <c r="N208" i="3"/>
  <c r="M208" i="3"/>
  <c r="L208" i="3"/>
  <c r="K208" i="3"/>
  <c r="J208" i="3"/>
  <c r="H208" i="3"/>
  <c r="P207" i="3"/>
  <c r="O207" i="3"/>
  <c r="Q207" i="3"/>
  <c r="N207" i="3"/>
  <c r="M207" i="3"/>
  <c r="L207" i="3"/>
  <c r="K207" i="3"/>
  <c r="J207" i="3"/>
  <c r="H207" i="3"/>
  <c r="P206" i="3"/>
  <c r="O206" i="3"/>
  <c r="Q206" i="3"/>
  <c r="N206" i="3"/>
  <c r="M206" i="3"/>
  <c r="L206" i="3"/>
  <c r="K206" i="3"/>
  <c r="J206" i="3"/>
  <c r="H206" i="3"/>
  <c r="P205" i="3"/>
  <c r="O205" i="3"/>
  <c r="Q205" i="3"/>
  <c r="N205" i="3"/>
  <c r="M205" i="3"/>
  <c r="L205" i="3"/>
  <c r="K205" i="3"/>
  <c r="J205" i="3"/>
  <c r="H205" i="3"/>
  <c r="P204" i="3"/>
  <c r="O204" i="3"/>
  <c r="Q204" i="3"/>
  <c r="N204" i="3"/>
  <c r="M204" i="3"/>
  <c r="L204" i="3"/>
  <c r="K204" i="3"/>
  <c r="J204" i="3"/>
  <c r="H204" i="3"/>
  <c r="P203" i="3"/>
  <c r="O203" i="3"/>
  <c r="Q203" i="3"/>
  <c r="N203" i="3"/>
  <c r="M203" i="3"/>
  <c r="L203" i="3"/>
  <c r="K203" i="3"/>
  <c r="J203" i="3"/>
  <c r="H203" i="3"/>
  <c r="P202" i="3"/>
  <c r="O202" i="3"/>
  <c r="Q202" i="3"/>
  <c r="N202" i="3"/>
  <c r="M202" i="3"/>
  <c r="L202" i="3"/>
  <c r="K202" i="3"/>
  <c r="J202" i="3"/>
  <c r="H202" i="3"/>
  <c r="P201" i="3"/>
  <c r="O201" i="3"/>
  <c r="Q201" i="3"/>
  <c r="N201" i="3"/>
  <c r="M201" i="3"/>
  <c r="L201" i="3"/>
  <c r="K201" i="3"/>
  <c r="J201" i="3"/>
  <c r="H201" i="3"/>
  <c r="P200" i="3"/>
  <c r="O200" i="3"/>
  <c r="Q200" i="3"/>
  <c r="N200" i="3"/>
  <c r="M200" i="3"/>
  <c r="L200" i="3"/>
  <c r="K200" i="3"/>
  <c r="J200" i="3"/>
  <c r="H200" i="3"/>
  <c r="P199" i="3"/>
  <c r="O199" i="3"/>
  <c r="Q199" i="3"/>
  <c r="N199" i="3"/>
  <c r="M199" i="3"/>
  <c r="L199" i="3"/>
  <c r="K199" i="3"/>
  <c r="J199" i="3"/>
  <c r="H199" i="3"/>
  <c r="P198" i="3"/>
  <c r="O198" i="3"/>
  <c r="Q198" i="3"/>
  <c r="N198" i="3"/>
  <c r="M198" i="3"/>
  <c r="L198" i="3"/>
  <c r="K198" i="3"/>
  <c r="J198" i="3"/>
  <c r="H198" i="3"/>
  <c r="P197" i="3"/>
  <c r="O197" i="3"/>
  <c r="Q197" i="3"/>
  <c r="N197" i="3"/>
  <c r="M197" i="3"/>
  <c r="L197" i="3"/>
  <c r="K197" i="3"/>
  <c r="J197" i="3"/>
  <c r="H197" i="3"/>
  <c r="P196" i="3"/>
  <c r="O196" i="3"/>
  <c r="Q196" i="3"/>
  <c r="N196" i="3"/>
  <c r="M196" i="3"/>
  <c r="L196" i="3"/>
  <c r="K196" i="3"/>
  <c r="J196" i="3"/>
  <c r="H196" i="3"/>
  <c r="P195" i="3"/>
  <c r="O195" i="3"/>
  <c r="Q195" i="3"/>
  <c r="N195" i="3"/>
  <c r="M195" i="3"/>
  <c r="L195" i="3"/>
  <c r="K195" i="3"/>
  <c r="J195" i="3"/>
  <c r="H195" i="3"/>
  <c r="P194" i="3"/>
  <c r="O194" i="3"/>
  <c r="Q194" i="3"/>
  <c r="N194" i="3"/>
  <c r="M194" i="3"/>
  <c r="L194" i="3"/>
  <c r="K194" i="3"/>
  <c r="J194" i="3"/>
  <c r="H194" i="3"/>
  <c r="P193" i="3"/>
  <c r="O193" i="3"/>
  <c r="Q193" i="3"/>
  <c r="N193" i="3"/>
  <c r="M193" i="3"/>
  <c r="L193" i="3"/>
  <c r="K193" i="3"/>
  <c r="J193" i="3"/>
  <c r="H193" i="3"/>
  <c r="P192" i="3"/>
  <c r="O192" i="3"/>
  <c r="Q192" i="3"/>
  <c r="N192" i="3"/>
  <c r="M192" i="3"/>
  <c r="L192" i="3"/>
  <c r="K192" i="3"/>
  <c r="J192" i="3"/>
  <c r="H192" i="3"/>
  <c r="P191" i="3"/>
  <c r="O191" i="3"/>
  <c r="Q191" i="3"/>
  <c r="N191" i="3"/>
  <c r="M191" i="3"/>
  <c r="L191" i="3"/>
  <c r="K191" i="3"/>
  <c r="J191" i="3"/>
  <c r="H191" i="3"/>
  <c r="P190" i="3"/>
  <c r="O190" i="3"/>
  <c r="Q190" i="3"/>
  <c r="N190" i="3"/>
  <c r="M190" i="3"/>
  <c r="L190" i="3"/>
  <c r="K190" i="3"/>
  <c r="J190" i="3"/>
  <c r="H190" i="3"/>
  <c r="P189" i="3"/>
  <c r="O189" i="3"/>
  <c r="Q189" i="3"/>
  <c r="N189" i="3"/>
  <c r="M189" i="3"/>
  <c r="L189" i="3"/>
  <c r="K189" i="3"/>
  <c r="J189" i="3"/>
  <c r="H189" i="3"/>
  <c r="P188" i="3"/>
  <c r="O188" i="3"/>
  <c r="Q188" i="3"/>
  <c r="N188" i="3"/>
  <c r="M188" i="3"/>
  <c r="L188" i="3"/>
  <c r="K188" i="3"/>
  <c r="J188" i="3"/>
  <c r="H188" i="3"/>
  <c r="P187" i="3"/>
  <c r="O187" i="3"/>
  <c r="Q187" i="3"/>
  <c r="N187" i="3"/>
  <c r="M187" i="3"/>
  <c r="L187" i="3"/>
  <c r="K187" i="3"/>
  <c r="J187" i="3"/>
  <c r="H187" i="3"/>
  <c r="P186" i="3"/>
  <c r="O186" i="3"/>
  <c r="Q186" i="3"/>
  <c r="N186" i="3"/>
  <c r="M186" i="3"/>
  <c r="L186" i="3"/>
  <c r="K186" i="3"/>
  <c r="J186" i="3"/>
  <c r="H186" i="3"/>
  <c r="P185" i="3"/>
  <c r="O185" i="3"/>
  <c r="Q185" i="3"/>
  <c r="N185" i="3"/>
  <c r="M185" i="3"/>
  <c r="L185" i="3"/>
  <c r="K185" i="3"/>
  <c r="J185" i="3"/>
  <c r="H185" i="3"/>
  <c r="P184" i="3"/>
  <c r="O184" i="3"/>
  <c r="Q184" i="3"/>
  <c r="N184" i="3"/>
  <c r="M184" i="3"/>
  <c r="L184" i="3"/>
  <c r="K184" i="3"/>
  <c r="J184" i="3"/>
  <c r="H184" i="3"/>
  <c r="P183" i="3"/>
  <c r="O183" i="3"/>
  <c r="Q183" i="3"/>
  <c r="N183" i="3"/>
  <c r="M183" i="3"/>
  <c r="L183" i="3"/>
  <c r="K183" i="3"/>
  <c r="J183" i="3"/>
  <c r="H183" i="3"/>
  <c r="P182" i="3"/>
  <c r="O182" i="3"/>
  <c r="Q182" i="3"/>
  <c r="N182" i="3"/>
  <c r="M182" i="3"/>
  <c r="L182" i="3"/>
  <c r="K182" i="3"/>
  <c r="J182" i="3"/>
  <c r="H182" i="3"/>
  <c r="P181" i="3"/>
  <c r="O181" i="3"/>
  <c r="Q181" i="3"/>
  <c r="N181" i="3"/>
  <c r="M181" i="3"/>
  <c r="L181" i="3"/>
  <c r="K181" i="3"/>
  <c r="J181" i="3"/>
  <c r="H181" i="3"/>
  <c r="P180" i="3"/>
  <c r="O180" i="3"/>
  <c r="Q180" i="3"/>
  <c r="N180" i="3"/>
  <c r="M180" i="3"/>
  <c r="L180" i="3"/>
  <c r="K180" i="3"/>
  <c r="J180" i="3"/>
  <c r="H180" i="3"/>
  <c r="P179" i="3"/>
  <c r="O179" i="3"/>
  <c r="Q179" i="3"/>
  <c r="N179" i="3"/>
  <c r="M179" i="3"/>
  <c r="L179" i="3"/>
  <c r="K179" i="3"/>
  <c r="J179" i="3"/>
  <c r="H179" i="3"/>
  <c r="P178" i="3"/>
  <c r="O178" i="3"/>
  <c r="Q178" i="3"/>
  <c r="N178" i="3"/>
  <c r="M178" i="3"/>
  <c r="L178" i="3"/>
  <c r="K178" i="3"/>
  <c r="J178" i="3"/>
  <c r="H178" i="3"/>
  <c r="P177" i="3"/>
  <c r="O177" i="3"/>
  <c r="Q177" i="3"/>
  <c r="N177" i="3"/>
  <c r="M177" i="3"/>
  <c r="L177" i="3"/>
  <c r="K177" i="3"/>
  <c r="J177" i="3"/>
  <c r="H177" i="3"/>
  <c r="P176" i="3"/>
  <c r="O176" i="3"/>
  <c r="Q176" i="3"/>
  <c r="N176" i="3"/>
  <c r="M176" i="3"/>
  <c r="L176" i="3"/>
  <c r="K176" i="3"/>
  <c r="J176" i="3"/>
  <c r="H176" i="3"/>
  <c r="P175" i="3"/>
  <c r="O175" i="3"/>
  <c r="Q175" i="3"/>
  <c r="N175" i="3"/>
  <c r="M175" i="3"/>
  <c r="L175" i="3"/>
  <c r="K175" i="3"/>
  <c r="J175" i="3"/>
  <c r="H175" i="3"/>
  <c r="P174" i="3"/>
  <c r="O174" i="3"/>
  <c r="Q174" i="3"/>
  <c r="N174" i="3"/>
  <c r="M174" i="3"/>
  <c r="L174" i="3"/>
  <c r="K174" i="3"/>
  <c r="J174" i="3"/>
  <c r="H174" i="3"/>
  <c r="P173" i="3"/>
  <c r="O173" i="3"/>
  <c r="Q173" i="3"/>
  <c r="N173" i="3"/>
  <c r="M173" i="3"/>
  <c r="L173" i="3"/>
  <c r="K173" i="3"/>
  <c r="J173" i="3"/>
  <c r="H173" i="3"/>
  <c r="P172" i="3"/>
  <c r="O172" i="3"/>
  <c r="Q172" i="3"/>
  <c r="N172" i="3"/>
  <c r="M172" i="3"/>
  <c r="L172" i="3"/>
  <c r="K172" i="3"/>
  <c r="J172" i="3"/>
  <c r="H172" i="3"/>
  <c r="P171" i="3"/>
  <c r="O171" i="3"/>
  <c r="Q171" i="3"/>
  <c r="N171" i="3"/>
  <c r="M171" i="3"/>
  <c r="L171" i="3"/>
  <c r="K171" i="3"/>
  <c r="J171" i="3"/>
  <c r="H171" i="3"/>
  <c r="P170" i="3"/>
  <c r="O170" i="3"/>
  <c r="Q170" i="3"/>
  <c r="N170" i="3"/>
  <c r="M170" i="3"/>
  <c r="L170" i="3"/>
  <c r="K170" i="3"/>
  <c r="J170" i="3"/>
  <c r="H170" i="3"/>
  <c r="P169" i="3"/>
  <c r="O169" i="3"/>
  <c r="Q169" i="3"/>
  <c r="N169" i="3"/>
  <c r="M169" i="3"/>
  <c r="L169" i="3"/>
  <c r="K169" i="3"/>
  <c r="J169" i="3"/>
  <c r="H169" i="3"/>
  <c r="P168" i="3"/>
  <c r="O168" i="3"/>
  <c r="Q168" i="3"/>
  <c r="N168" i="3"/>
  <c r="M168" i="3"/>
  <c r="L168" i="3"/>
  <c r="K168" i="3"/>
  <c r="J168" i="3"/>
  <c r="H168" i="3"/>
  <c r="P167" i="3"/>
  <c r="O167" i="3"/>
  <c r="Q167" i="3"/>
  <c r="N167" i="3"/>
  <c r="M167" i="3"/>
  <c r="L167" i="3"/>
  <c r="K167" i="3"/>
  <c r="J167" i="3"/>
  <c r="H167" i="3"/>
  <c r="P166" i="3"/>
  <c r="O166" i="3"/>
  <c r="Q166" i="3"/>
  <c r="N166" i="3"/>
  <c r="M166" i="3"/>
  <c r="L166" i="3"/>
  <c r="K166" i="3"/>
  <c r="J166" i="3"/>
  <c r="H166" i="3"/>
  <c r="P165" i="3"/>
  <c r="O165" i="3"/>
  <c r="Q165" i="3"/>
  <c r="N165" i="3"/>
  <c r="M165" i="3"/>
  <c r="L165" i="3"/>
  <c r="K165" i="3"/>
  <c r="J165" i="3"/>
  <c r="H165" i="3"/>
  <c r="P164" i="3"/>
  <c r="O164" i="3"/>
  <c r="Q164" i="3"/>
  <c r="N164" i="3"/>
  <c r="M164" i="3"/>
  <c r="L164" i="3"/>
  <c r="K164" i="3"/>
  <c r="J164" i="3"/>
  <c r="H164" i="3"/>
  <c r="P163" i="3"/>
  <c r="O163" i="3"/>
  <c r="Q163" i="3"/>
  <c r="N163" i="3"/>
  <c r="M163" i="3"/>
  <c r="L163" i="3"/>
  <c r="K163" i="3"/>
  <c r="J163" i="3"/>
  <c r="H163" i="3"/>
  <c r="P162" i="3"/>
  <c r="O162" i="3"/>
  <c r="Q162" i="3"/>
  <c r="N162" i="3"/>
  <c r="M162" i="3"/>
  <c r="L162" i="3"/>
  <c r="K162" i="3"/>
  <c r="J162" i="3"/>
  <c r="H162" i="3"/>
  <c r="P161" i="3"/>
  <c r="O161" i="3"/>
  <c r="Q161" i="3"/>
  <c r="N161" i="3"/>
  <c r="M161" i="3"/>
  <c r="L161" i="3"/>
  <c r="K161" i="3"/>
  <c r="J161" i="3"/>
  <c r="H161" i="3"/>
  <c r="P160" i="3"/>
  <c r="O160" i="3"/>
  <c r="Q160" i="3"/>
  <c r="N160" i="3"/>
  <c r="M160" i="3"/>
  <c r="L160" i="3"/>
  <c r="K160" i="3"/>
  <c r="J160" i="3"/>
  <c r="H160" i="3"/>
  <c r="P159" i="3"/>
  <c r="O159" i="3"/>
  <c r="Q159" i="3"/>
  <c r="N159" i="3"/>
  <c r="M159" i="3"/>
  <c r="L159" i="3"/>
  <c r="K159" i="3"/>
  <c r="J159" i="3"/>
  <c r="H159" i="3"/>
  <c r="P158" i="3"/>
  <c r="O158" i="3"/>
  <c r="Q158" i="3"/>
  <c r="N158" i="3"/>
  <c r="M158" i="3"/>
  <c r="L158" i="3"/>
  <c r="K158" i="3"/>
  <c r="J158" i="3"/>
  <c r="H158" i="3"/>
  <c r="P157" i="3"/>
  <c r="O157" i="3"/>
  <c r="Q157" i="3"/>
  <c r="N157" i="3"/>
  <c r="M157" i="3"/>
  <c r="L157" i="3"/>
  <c r="K157" i="3"/>
  <c r="J157" i="3"/>
  <c r="H157" i="3"/>
  <c r="P156" i="3"/>
  <c r="O156" i="3"/>
  <c r="Q156" i="3"/>
  <c r="N156" i="3"/>
  <c r="M156" i="3"/>
  <c r="L156" i="3"/>
  <c r="K156" i="3"/>
  <c r="J156" i="3"/>
  <c r="H156" i="3"/>
  <c r="P155" i="3"/>
  <c r="O155" i="3"/>
  <c r="Q155" i="3"/>
  <c r="N155" i="3"/>
  <c r="M155" i="3"/>
  <c r="L155" i="3"/>
  <c r="K155" i="3"/>
  <c r="J155" i="3"/>
  <c r="H155" i="3"/>
  <c r="P154" i="3"/>
  <c r="O154" i="3"/>
  <c r="Q154" i="3"/>
  <c r="N154" i="3"/>
  <c r="M154" i="3"/>
  <c r="L154" i="3"/>
  <c r="K154" i="3"/>
  <c r="J154" i="3"/>
  <c r="H154" i="3"/>
  <c r="P153" i="3"/>
  <c r="O153" i="3"/>
  <c r="Q153" i="3"/>
  <c r="N153" i="3"/>
  <c r="M153" i="3"/>
  <c r="L153" i="3"/>
  <c r="K153" i="3"/>
  <c r="J153" i="3"/>
  <c r="H153" i="3"/>
  <c r="P152" i="3"/>
  <c r="O152" i="3"/>
  <c r="Q152" i="3"/>
  <c r="N152" i="3"/>
  <c r="M152" i="3"/>
  <c r="L152" i="3"/>
  <c r="K152" i="3"/>
  <c r="J152" i="3"/>
  <c r="H152" i="3"/>
  <c r="P151" i="3"/>
  <c r="O151" i="3"/>
  <c r="Q151" i="3"/>
  <c r="N151" i="3"/>
  <c r="M151" i="3"/>
  <c r="L151" i="3"/>
  <c r="K151" i="3"/>
  <c r="J151" i="3"/>
  <c r="H151" i="3"/>
  <c r="P150" i="3"/>
  <c r="O150" i="3"/>
  <c r="Q150" i="3"/>
  <c r="N150" i="3"/>
  <c r="M150" i="3"/>
  <c r="L150" i="3"/>
  <c r="K150" i="3"/>
  <c r="J150" i="3"/>
  <c r="H150" i="3"/>
  <c r="P149" i="3"/>
  <c r="O149" i="3"/>
  <c r="Q149" i="3"/>
  <c r="N149" i="3"/>
  <c r="M149" i="3"/>
  <c r="L149" i="3"/>
  <c r="K149" i="3"/>
  <c r="J149" i="3"/>
  <c r="H149" i="3"/>
  <c r="P148" i="3"/>
  <c r="O148" i="3"/>
  <c r="Q148" i="3"/>
  <c r="N148" i="3"/>
  <c r="M148" i="3"/>
  <c r="L148" i="3"/>
  <c r="K148" i="3"/>
  <c r="J148" i="3"/>
  <c r="H148" i="3"/>
  <c r="P147" i="3"/>
  <c r="O147" i="3"/>
  <c r="Q147" i="3"/>
  <c r="N147" i="3"/>
  <c r="M147" i="3"/>
  <c r="L147" i="3"/>
  <c r="K147" i="3"/>
  <c r="J147" i="3"/>
  <c r="H147" i="3"/>
  <c r="P146" i="3"/>
  <c r="O146" i="3"/>
  <c r="Q146" i="3"/>
  <c r="N146" i="3"/>
  <c r="M146" i="3"/>
  <c r="L146" i="3"/>
  <c r="K146" i="3"/>
  <c r="J146" i="3"/>
  <c r="H146" i="3"/>
  <c r="P145" i="3"/>
  <c r="O145" i="3"/>
  <c r="Q145" i="3"/>
  <c r="N145" i="3"/>
  <c r="M145" i="3"/>
  <c r="L145" i="3"/>
  <c r="K145" i="3"/>
  <c r="J145" i="3"/>
  <c r="H145" i="3"/>
  <c r="P144" i="3"/>
  <c r="O144" i="3"/>
  <c r="Q144" i="3"/>
  <c r="N144" i="3"/>
  <c r="M144" i="3"/>
  <c r="L144" i="3"/>
  <c r="K144" i="3"/>
  <c r="J144" i="3"/>
  <c r="H144" i="3"/>
  <c r="P143" i="3"/>
  <c r="O143" i="3"/>
  <c r="Q143" i="3"/>
  <c r="N143" i="3"/>
  <c r="M143" i="3"/>
  <c r="L143" i="3"/>
  <c r="K143" i="3"/>
  <c r="J143" i="3"/>
  <c r="H143" i="3"/>
  <c r="P142" i="3"/>
  <c r="O142" i="3"/>
  <c r="Q142" i="3"/>
  <c r="N142" i="3"/>
  <c r="M142" i="3"/>
  <c r="L142" i="3"/>
  <c r="K142" i="3"/>
  <c r="J142" i="3"/>
  <c r="H142" i="3"/>
  <c r="P141" i="3"/>
  <c r="O141" i="3"/>
  <c r="Q141" i="3"/>
  <c r="N141" i="3"/>
  <c r="M141" i="3"/>
  <c r="L141" i="3"/>
  <c r="K141" i="3"/>
  <c r="J141" i="3"/>
  <c r="H141" i="3"/>
  <c r="P140" i="3"/>
  <c r="O140" i="3"/>
  <c r="Q140" i="3"/>
  <c r="N140" i="3"/>
  <c r="M140" i="3"/>
  <c r="L140" i="3"/>
  <c r="K140" i="3"/>
  <c r="J140" i="3"/>
  <c r="H140" i="3"/>
  <c r="P139" i="3"/>
  <c r="O139" i="3"/>
  <c r="Q139" i="3"/>
  <c r="N139" i="3"/>
  <c r="M139" i="3"/>
  <c r="L139" i="3"/>
  <c r="K139" i="3"/>
  <c r="J139" i="3"/>
  <c r="H139" i="3"/>
  <c r="P138" i="3"/>
  <c r="O138" i="3"/>
  <c r="Q138" i="3"/>
  <c r="N138" i="3"/>
  <c r="M138" i="3"/>
  <c r="L138" i="3"/>
  <c r="K138" i="3"/>
  <c r="J138" i="3"/>
  <c r="H138" i="3"/>
  <c r="P137" i="3"/>
  <c r="O137" i="3"/>
  <c r="Q137" i="3"/>
  <c r="N137" i="3"/>
  <c r="M137" i="3"/>
  <c r="L137" i="3"/>
  <c r="K137" i="3"/>
  <c r="J137" i="3"/>
  <c r="H137" i="3"/>
  <c r="P136" i="3"/>
  <c r="O136" i="3"/>
  <c r="Q136" i="3"/>
  <c r="N136" i="3"/>
  <c r="M136" i="3"/>
  <c r="L136" i="3"/>
  <c r="K136" i="3"/>
  <c r="J136" i="3"/>
  <c r="H136" i="3"/>
  <c r="P135" i="3"/>
  <c r="O135" i="3"/>
  <c r="Q135" i="3"/>
  <c r="N135" i="3"/>
  <c r="M135" i="3"/>
  <c r="L135" i="3"/>
  <c r="K135" i="3"/>
  <c r="J135" i="3"/>
  <c r="H135" i="3"/>
  <c r="P134" i="3"/>
  <c r="O134" i="3"/>
  <c r="Q134" i="3"/>
  <c r="N134" i="3"/>
  <c r="M134" i="3"/>
  <c r="L134" i="3"/>
  <c r="K134" i="3"/>
  <c r="J134" i="3"/>
  <c r="H134" i="3"/>
  <c r="P133" i="3"/>
  <c r="O133" i="3"/>
  <c r="Q133" i="3"/>
  <c r="N133" i="3"/>
  <c r="M133" i="3"/>
  <c r="L133" i="3"/>
  <c r="K133" i="3"/>
  <c r="J133" i="3"/>
  <c r="H133" i="3"/>
  <c r="P132" i="3"/>
  <c r="O132" i="3"/>
  <c r="Q132" i="3"/>
  <c r="N132" i="3"/>
  <c r="M132" i="3"/>
  <c r="L132" i="3"/>
  <c r="K132" i="3"/>
  <c r="J132" i="3"/>
  <c r="H132" i="3"/>
  <c r="P131" i="3"/>
  <c r="O131" i="3"/>
  <c r="Q131" i="3"/>
  <c r="N131" i="3"/>
  <c r="M131" i="3"/>
  <c r="L131" i="3"/>
  <c r="K131" i="3"/>
  <c r="J131" i="3"/>
  <c r="H131" i="3"/>
  <c r="P130" i="3"/>
  <c r="O130" i="3"/>
  <c r="Q130" i="3"/>
  <c r="N130" i="3"/>
  <c r="M130" i="3"/>
  <c r="L130" i="3"/>
  <c r="K130" i="3"/>
  <c r="J130" i="3"/>
  <c r="H130" i="3"/>
  <c r="P129" i="3"/>
  <c r="O129" i="3"/>
  <c r="Q129" i="3"/>
  <c r="N129" i="3"/>
  <c r="M129" i="3"/>
  <c r="L129" i="3"/>
  <c r="K129" i="3"/>
  <c r="J129" i="3"/>
  <c r="H129" i="3"/>
  <c r="P128" i="3"/>
  <c r="O128" i="3"/>
  <c r="Q128" i="3"/>
  <c r="N128" i="3"/>
  <c r="M128" i="3"/>
  <c r="L128" i="3"/>
  <c r="K128" i="3"/>
  <c r="J128" i="3"/>
  <c r="H128" i="3"/>
  <c r="P127" i="3"/>
  <c r="O127" i="3"/>
  <c r="Q127" i="3"/>
  <c r="N127" i="3"/>
  <c r="M127" i="3"/>
  <c r="L127" i="3"/>
  <c r="K127" i="3"/>
  <c r="J127" i="3"/>
  <c r="H127" i="3"/>
  <c r="P126" i="3"/>
  <c r="O126" i="3"/>
  <c r="Q126" i="3"/>
  <c r="N126" i="3"/>
  <c r="M126" i="3"/>
  <c r="L126" i="3"/>
  <c r="K126" i="3"/>
  <c r="J126" i="3"/>
  <c r="H126" i="3"/>
  <c r="P125" i="3"/>
  <c r="O125" i="3"/>
  <c r="Q125" i="3"/>
  <c r="N125" i="3"/>
  <c r="M125" i="3"/>
  <c r="L125" i="3"/>
  <c r="K125" i="3"/>
  <c r="J125" i="3"/>
  <c r="H125" i="3"/>
  <c r="P124" i="3"/>
  <c r="O124" i="3"/>
  <c r="Q124" i="3"/>
  <c r="N124" i="3"/>
  <c r="M124" i="3"/>
  <c r="L124" i="3"/>
  <c r="K124" i="3"/>
  <c r="J124" i="3"/>
  <c r="H124" i="3"/>
  <c r="P123" i="3"/>
  <c r="O123" i="3"/>
  <c r="Q123" i="3"/>
  <c r="N123" i="3"/>
  <c r="M123" i="3"/>
  <c r="L123" i="3"/>
  <c r="K123" i="3"/>
  <c r="J123" i="3"/>
  <c r="H123" i="3"/>
  <c r="P122" i="3"/>
  <c r="O122" i="3"/>
  <c r="Q122" i="3"/>
  <c r="N122" i="3"/>
  <c r="M122" i="3"/>
  <c r="L122" i="3"/>
  <c r="K122" i="3"/>
  <c r="J122" i="3"/>
  <c r="H122" i="3"/>
  <c r="P121" i="3"/>
  <c r="O121" i="3"/>
  <c r="Q121" i="3"/>
  <c r="N121" i="3"/>
  <c r="M121" i="3"/>
  <c r="L121" i="3"/>
  <c r="K121" i="3"/>
  <c r="J121" i="3"/>
  <c r="H121" i="3"/>
  <c r="P120" i="3"/>
  <c r="O120" i="3"/>
  <c r="Q120" i="3"/>
  <c r="N120" i="3"/>
  <c r="M120" i="3"/>
  <c r="L120" i="3"/>
  <c r="K120" i="3"/>
  <c r="J120" i="3"/>
  <c r="H120" i="3"/>
  <c r="P119" i="3"/>
  <c r="O119" i="3"/>
  <c r="Q119" i="3"/>
  <c r="N119" i="3"/>
  <c r="M119" i="3"/>
  <c r="L119" i="3"/>
  <c r="K119" i="3"/>
  <c r="J119" i="3"/>
  <c r="H119" i="3"/>
  <c r="P118" i="3"/>
  <c r="O118" i="3"/>
  <c r="Q118" i="3"/>
  <c r="N118" i="3"/>
  <c r="M118" i="3"/>
  <c r="L118" i="3"/>
  <c r="K118" i="3"/>
  <c r="J118" i="3"/>
  <c r="H118" i="3"/>
  <c r="P117" i="3"/>
  <c r="O117" i="3"/>
  <c r="Q117" i="3"/>
  <c r="N117" i="3"/>
  <c r="M117" i="3"/>
  <c r="L117" i="3"/>
  <c r="K117" i="3"/>
  <c r="J117" i="3"/>
  <c r="H117" i="3"/>
  <c r="P116" i="3"/>
  <c r="O116" i="3"/>
  <c r="Q116" i="3"/>
  <c r="N116" i="3"/>
  <c r="M116" i="3"/>
  <c r="L116" i="3"/>
  <c r="K116" i="3"/>
  <c r="J116" i="3"/>
  <c r="H116" i="3"/>
  <c r="P115" i="3"/>
  <c r="O115" i="3"/>
  <c r="Q115" i="3"/>
  <c r="N115" i="3"/>
  <c r="M115" i="3"/>
  <c r="L115" i="3"/>
  <c r="K115" i="3"/>
  <c r="J115" i="3"/>
  <c r="H115" i="3"/>
  <c r="P114" i="3"/>
  <c r="O114" i="3"/>
  <c r="Q114" i="3"/>
  <c r="N114" i="3"/>
  <c r="M114" i="3"/>
  <c r="L114" i="3"/>
  <c r="K114" i="3"/>
  <c r="J114" i="3"/>
  <c r="H114" i="3"/>
  <c r="P113" i="3"/>
  <c r="O113" i="3"/>
  <c r="Q113" i="3"/>
  <c r="N113" i="3"/>
  <c r="M113" i="3"/>
  <c r="L113" i="3"/>
  <c r="K113" i="3"/>
  <c r="J113" i="3"/>
  <c r="H113" i="3"/>
  <c r="P112" i="3"/>
  <c r="O112" i="3"/>
  <c r="Q112" i="3"/>
  <c r="N112" i="3"/>
  <c r="M112" i="3"/>
  <c r="L112" i="3"/>
  <c r="K112" i="3"/>
  <c r="J112" i="3"/>
  <c r="H112" i="3"/>
  <c r="P111" i="3"/>
  <c r="O111" i="3"/>
  <c r="Q111" i="3"/>
  <c r="N111" i="3"/>
  <c r="M111" i="3"/>
  <c r="L111" i="3"/>
  <c r="K111" i="3"/>
  <c r="J111" i="3"/>
  <c r="H111" i="3"/>
  <c r="P110" i="3"/>
  <c r="O110" i="3"/>
  <c r="Q110" i="3"/>
  <c r="N110" i="3"/>
  <c r="M110" i="3"/>
  <c r="L110" i="3"/>
  <c r="K110" i="3"/>
  <c r="J110" i="3"/>
  <c r="H110" i="3"/>
  <c r="P109" i="3"/>
  <c r="O109" i="3"/>
  <c r="Q109" i="3"/>
  <c r="N109" i="3"/>
  <c r="M109" i="3"/>
  <c r="L109" i="3"/>
  <c r="K109" i="3"/>
  <c r="J109" i="3"/>
  <c r="H109" i="3"/>
  <c r="P108" i="3"/>
  <c r="O108" i="3"/>
  <c r="Q108" i="3"/>
  <c r="N108" i="3"/>
  <c r="M108" i="3"/>
  <c r="L108" i="3"/>
  <c r="K108" i="3"/>
  <c r="J108" i="3"/>
  <c r="H108" i="3"/>
  <c r="P107" i="3"/>
  <c r="O107" i="3"/>
  <c r="Q107" i="3"/>
  <c r="N107" i="3"/>
  <c r="M107" i="3"/>
  <c r="L107" i="3"/>
  <c r="K107" i="3"/>
  <c r="J107" i="3"/>
  <c r="H107" i="3"/>
  <c r="P106" i="3"/>
  <c r="O106" i="3"/>
  <c r="Q106" i="3"/>
  <c r="N106" i="3"/>
  <c r="M106" i="3"/>
  <c r="L106" i="3"/>
  <c r="K106" i="3"/>
  <c r="J106" i="3"/>
  <c r="H106" i="3"/>
  <c r="P105" i="3"/>
  <c r="O105" i="3"/>
  <c r="Q105" i="3"/>
  <c r="N105" i="3"/>
  <c r="M105" i="3"/>
  <c r="L105" i="3"/>
  <c r="K105" i="3"/>
  <c r="J105" i="3"/>
  <c r="H105" i="3"/>
  <c r="P104" i="3"/>
  <c r="O104" i="3"/>
  <c r="Q104" i="3"/>
  <c r="N104" i="3"/>
  <c r="M104" i="3"/>
  <c r="L104" i="3"/>
  <c r="K104" i="3"/>
  <c r="J104" i="3"/>
  <c r="H104" i="3"/>
  <c r="P103" i="3"/>
  <c r="O103" i="3"/>
  <c r="Q103" i="3"/>
  <c r="N103" i="3"/>
  <c r="M103" i="3"/>
  <c r="L103" i="3"/>
  <c r="K103" i="3"/>
  <c r="J103" i="3"/>
  <c r="H103" i="3"/>
  <c r="P102" i="3"/>
  <c r="O102" i="3"/>
  <c r="Q102" i="3"/>
  <c r="N102" i="3"/>
  <c r="M102" i="3"/>
  <c r="L102" i="3"/>
  <c r="K102" i="3"/>
  <c r="J102" i="3"/>
  <c r="H102" i="3"/>
  <c r="P101" i="3"/>
  <c r="O101" i="3"/>
  <c r="Q101" i="3"/>
  <c r="N101" i="3"/>
  <c r="M101" i="3"/>
  <c r="L101" i="3"/>
  <c r="K101" i="3"/>
  <c r="J101" i="3"/>
  <c r="H101" i="3"/>
  <c r="P100" i="3"/>
  <c r="O100" i="3"/>
  <c r="Q100" i="3"/>
  <c r="N100" i="3"/>
  <c r="M100" i="3"/>
  <c r="L100" i="3"/>
  <c r="K100" i="3"/>
  <c r="J100" i="3"/>
  <c r="H100" i="3"/>
  <c r="P99" i="3"/>
  <c r="O99" i="3"/>
  <c r="Q99" i="3"/>
  <c r="N99" i="3"/>
  <c r="M99" i="3"/>
  <c r="L99" i="3"/>
  <c r="K99" i="3"/>
  <c r="J99" i="3"/>
  <c r="H99" i="3"/>
  <c r="P98" i="3"/>
  <c r="O98" i="3"/>
  <c r="Q98" i="3"/>
  <c r="N98" i="3"/>
  <c r="M98" i="3"/>
  <c r="L98" i="3"/>
  <c r="K98" i="3"/>
  <c r="J98" i="3"/>
  <c r="H98" i="3"/>
  <c r="P97" i="3"/>
  <c r="O97" i="3"/>
  <c r="Q97" i="3"/>
  <c r="N97" i="3"/>
  <c r="M97" i="3"/>
  <c r="L97" i="3"/>
  <c r="K97" i="3"/>
  <c r="J97" i="3"/>
  <c r="H97" i="3"/>
  <c r="P96" i="3"/>
  <c r="O96" i="3"/>
  <c r="Q96" i="3"/>
  <c r="N96" i="3"/>
  <c r="M96" i="3"/>
  <c r="L96" i="3"/>
  <c r="K96" i="3"/>
  <c r="J96" i="3"/>
  <c r="H96" i="3"/>
  <c r="P95" i="3"/>
  <c r="O95" i="3"/>
  <c r="Q95" i="3"/>
  <c r="N95" i="3"/>
  <c r="M95" i="3"/>
  <c r="L95" i="3"/>
  <c r="K95" i="3"/>
  <c r="J95" i="3"/>
  <c r="H95" i="3"/>
  <c r="P94" i="3"/>
  <c r="O94" i="3"/>
  <c r="Q94" i="3"/>
  <c r="N94" i="3"/>
  <c r="M94" i="3"/>
  <c r="L94" i="3"/>
  <c r="K94" i="3"/>
  <c r="J94" i="3"/>
  <c r="H94" i="3"/>
  <c r="P93" i="3"/>
  <c r="O93" i="3"/>
  <c r="Q93" i="3"/>
  <c r="N93" i="3"/>
  <c r="M93" i="3"/>
  <c r="L93" i="3"/>
  <c r="K93" i="3"/>
  <c r="J93" i="3"/>
  <c r="H93" i="3"/>
  <c r="P92" i="3"/>
  <c r="O92" i="3"/>
  <c r="Q92" i="3"/>
  <c r="N92" i="3"/>
  <c r="M92" i="3"/>
  <c r="L92" i="3"/>
  <c r="K92" i="3"/>
  <c r="J92" i="3"/>
  <c r="H92" i="3"/>
  <c r="P91" i="3"/>
  <c r="O91" i="3"/>
  <c r="Q91" i="3"/>
  <c r="N91" i="3"/>
  <c r="M91" i="3"/>
  <c r="L91" i="3"/>
  <c r="K91" i="3"/>
  <c r="J91" i="3"/>
  <c r="H91" i="3"/>
  <c r="P90" i="3"/>
  <c r="O90" i="3"/>
  <c r="Q90" i="3"/>
  <c r="N90" i="3"/>
  <c r="M90" i="3"/>
  <c r="L90" i="3"/>
  <c r="K90" i="3"/>
  <c r="J90" i="3"/>
  <c r="H90" i="3"/>
  <c r="P89" i="3"/>
  <c r="O89" i="3"/>
  <c r="Q89" i="3"/>
  <c r="N89" i="3"/>
  <c r="M89" i="3"/>
  <c r="L89" i="3"/>
  <c r="K89" i="3"/>
  <c r="J89" i="3"/>
  <c r="H89" i="3"/>
  <c r="P88" i="3"/>
  <c r="O88" i="3"/>
  <c r="Q88" i="3"/>
  <c r="N88" i="3"/>
  <c r="M88" i="3"/>
  <c r="L88" i="3"/>
  <c r="K88" i="3"/>
  <c r="J88" i="3"/>
  <c r="H88" i="3"/>
  <c r="P87" i="3"/>
  <c r="O87" i="3"/>
  <c r="Q87" i="3"/>
  <c r="N87" i="3"/>
  <c r="M87" i="3"/>
  <c r="L87" i="3"/>
  <c r="K87" i="3"/>
  <c r="J87" i="3"/>
  <c r="H87" i="3"/>
  <c r="P86" i="3"/>
  <c r="O86" i="3"/>
  <c r="Q86" i="3"/>
  <c r="N86" i="3"/>
  <c r="M86" i="3"/>
  <c r="L86" i="3"/>
  <c r="K86" i="3"/>
  <c r="J86" i="3"/>
  <c r="H86" i="3"/>
  <c r="P85" i="3"/>
  <c r="O85" i="3"/>
  <c r="Q85" i="3"/>
  <c r="N85" i="3"/>
  <c r="M85" i="3"/>
  <c r="L85" i="3"/>
  <c r="K85" i="3"/>
  <c r="J85" i="3"/>
  <c r="H85" i="3"/>
  <c r="P84" i="3"/>
  <c r="O84" i="3"/>
  <c r="Q84" i="3"/>
  <c r="N84" i="3"/>
  <c r="M84" i="3"/>
  <c r="L84" i="3"/>
  <c r="K84" i="3"/>
  <c r="J84" i="3"/>
  <c r="H84" i="3"/>
  <c r="P83" i="3"/>
  <c r="O83" i="3"/>
  <c r="Q83" i="3"/>
  <c r="N83" i="3"/>
  <c r="M83" i="3"/>
  <c r="L83" i="3"/>
  <c r="K83" i="3"/>
  <c r="J83" i="3"/>
  <c r="H83" i="3"/>
  <c r="P82" i="3"/>
  <c r="O82" i="3"/>
  <c r="Q82" i="3"/>
  <c r="N82" i="3"/>
  <c r="M82" i="3"/>
  <c r="L82" i="3"/>
  <c r="K82" i="3"/>
  <c r="J82" i="3"/>
  <c r="H82" i="3"/>
  <c r="P81" i="3"/>
  <c r="O81" i="3"/>
  <c r="Q81" i="3"/>
  <c r="N81" i="3"/>
  <c r="M81" i="3"/>
  <c r="L81" i="3"/>
  <c r="K81" i="3"/>
  <c r="J81" i="3"/>
  <c r="H81" i="3"/>
  <c r="P80" i="3"/>
  <c r="O80" i="3"/>
  <c r="Q80" i="3"/>
  <c r="N80" i="3"/>
  <c r="M80" i="3"/>
  <c r="L80" i="3"/>
  <c r="K80" i="3"/>
  <c r="J80" i="3"/>
  <c r="H80" i="3"/>
  <c r="P79" i="3"/>
  <c r="O79" i="3"/>
  <c r="Q79" i="3"/>
  <c r="N79" i="3"/>
  <c r="M79" i="3"/>
  <c r="L79" i="3"/>
  <c r="K79" i="3"/>
  <c r="J79" i="3"/>
  <c r="H79" i="3"/>
  <c r="P78" i="3"/>
  <c r="O78" i="3"/>
  <c r="Q78" i="3"/>
  <c r="N78" i="3"/>
  <c r="M78" i="3"/>
  <c r="L78" i="3"/>
  <c r="K78" i="3"/>
  <c r="J78" i="3"/>
  <c r="H78" i="3"/>
  <c r="P77" i="3"/>
  <c r="O77" i="3"/>
  <c r="Q77" i="3"/>
  <c r="N77" i="3"/>
  <c r="M77" i="3"/>
  <c r="L77" i="3"/>
  <c r="K77" i="3"/>
  <c r="J77" i="3"/>
  <c r="H77" i="3"/>
  <c r="P76" i="3"/>
  <c r="O76" i="3"/>
  <c r="Q76" i="3"/>
  <c r="N76" i="3"/>
  <c r="M76" i="3"/>
  <c r="L76" i="3"/>
  <c r="K76" i="3"/>
  <c r="J76" i="3"/>
  <c r="H76" i="3"/>
  <c r="P75" i="3"/>
  <c r="O75" i="3"/>
  <c r="Q75" i="3"/>
  <c r="N75" i="3"/>
  <c r="M75" i="3"/>
  <c r="L75" i="3"/>
  <c r="K75" i="3"/>
  <c r="J75" i="3"/>
  <c r="H75" i="3"/>
  <c r="P74" i="3"/>
  <c r="O74" i="3"/>
  <c r="Q74" i="3"/>
  <c r="N74" i="3"/>
  <c r="M74" i="3"/>
  <c r="L74" i="3"/>
  <c r="K74" i="3"/>
  <c r="J74" i="3"/>
  <c r="H74" i="3"/>
  <c r="P73" i="3"/>
  <c r="O73" i="3"/>
  <c r="Q73" i="3"/>
  <c r="N73" i="3"/>
  <c r="M73" i="3"/>
  <c r="L73" i="3"/>
  <c r="K73" i="3"/>
  <c r="J73" i="3"/>
  <c r="H73" i="3"/>
  <c r="P72" i="3"/>
  <c r="O72" i="3"/>
  <c r="Q72" i="3"/>
  <c r="N72" i="3"/>
  <c r="M72" i="3"/>
  <c r="L72" i="3"/>
  <c r="K72" i="3"/>
  <c r="J72" i="3"/>
  <c r="H72" i="3"/>
  <c r="P71" i="3"/>
  <c r="O71" i="3"/>
  <c r="Q71" i="3"/>
  <c r="N71" i="3"/>
  <c r="M71" i="3"/>
  <c r="L71" i="3"/>
  <c r="K71" i="3"/>
  <c r="J71" i="3"/>
  <c r="H71" i="3"/>
  <c r="P70" i="3"/>
  <c r="O70" i="3"/>
  <c r="Q70" i="3"/>
  <c r="N70" i="3"/>
  <c r="M70" i="3"/>
  <c r="L70" i="3"/>
  <c r="K70" i="3"/>
  <c r="J70" i="3"/>
  <c r="H70" i="3"/>
  <c r="P69" i="3"/>
  <c r="O69" i="3"/>
  <c r="Q69" i="3"/>
  <c r="N69" i="3"/>
  <c r="M69" i="3"/>
  <c r="L69" i="3"/>
  <c r="K69" i="3"/>
  <c r="J69" i="3"/>
  <c r="H69" i="3"/>
  <c r="P68" i="3"/>
  <c r="O68" i="3"/>
  <c r="Q68" i="3"/>
  <c r="N68" i="3"/>
  <c r="M68" i="3"/>
  <c r="L68" i="3"/>
  <c r="K68" i="3"/>
  <c r="J68" i="3"/>
  <c r="H68" i="3"/>
  <c r="P67" i="3"/>
  <c r="O67" i="3"/>
  <c r="Q67" i="3"/>
  <c r="N67" i="3"/>
  <c r="M67" i="3"/>
  <c r="L67" i="3"/>
  <c r="K67" i="3"/>
  <c r="J67" i="3"/>
  <c r="H67" i="3"/>
  <c r="P66" i="3"/>
  <c r="O66" i="3"/>
  <c r="Q66" i="3"/>
  <c r="N66" i="3"/>
  <c r="M66" i="3"/>
  <c r="L66" i="3"/>
  <c r="K66" i="3"/>
  <c r="J66" i="3"/>
  <c r="H66" i="3"/>
  <c r="P65" i="3"/>
  <c r="O65" i="3"/>
  <c r="Q65" i="3"/>
  <c r="N65" i="3"/>
  <c r="M65" i="3"/>
  <c r="L65" i="3"/>
  <c r="K65" i="3"/>
  <c r="J65" i="3"/>
  <c r="H65" i="3"/>
  <c r="P64" i="3"/>
  <c r="O64" i="3"/>
  <c r="Q64" i="3"/>
  <c r="N64" i="3"/>
  <c r="M64" i="3"/>
  <c r="L64" i="3"/>
  <c r="K64" i="3"/>
  <c r="J64" i="3"/>
  <c r="H64" i="3"/>
  <c r="P63" i="3"/>
  <c r="O63" i="3"/>
  <c r="Q63" i="3"/>
  <c r="N63" i="3"/>
  <c r="M63" i="3"/>
  <c r="L63" i="3"/>
  <c r="K63" i="3"/>
  <c r="J63" i="3"/>
  <c r="H63" i="3"/>
  <c r="P62" i="3"/>
  <c r="O62" i="3"/>
  <c r="Q62" i="3"/>
  <c r="N62" i="3"/>
  <c r="M62" i="3"/>
  <c r="L62" i="3"/>
  <c r="K62" i="3"/>
  <c r="J62" i="3"/>
  <c r="H62" i="3"/>
  <c r="P61" i="3"/>
  <c r="O61" i="3"/>
  <c r="Q61" i="3"/>
  <c r="N61" i="3"/>
  <c r="M61" i="3"/>
  <c r="L61" i="3"/>
  <c r="K61" i="3"/>
  <c r="J61" i="3"/>
  <c r="H61" i="3"/>
  <c r="P60" i="3"/>
  <c r="O60" i="3"/>
  <c r="Q60" i="3"/>
  <c r="N60" i="3"/>
  <c r="M60" i="3"/>
  <c r="L60" i="3"/>
  <c r="K60" i="3"/>
  <c r="J60" i="3"/>
  <c r="H60" i="3"/>
  <c r="P59" i="3"/>
  <c r="O59" i="3"/>
  <c r="Q59" i="3"/>
  <c r="N59" i="3"/>
  <c r="M59" i="3"/>
  <c r="L59" i="3"/>
  <c r="K59" i="3"/>
  <c r="J59" i="3"/>
  <c r="H59" i="3"/>
  <c r="P58" i="3"/>
  <c r="O58" i="3"/>
  <c r="Q58" i="3"/>
  <c r="N58" i="3"/>
  <c r="M58" i="3"/>
  <c r="L58" i="3"/>
  <c r="K58" i="3"/>
  <c r="J58" i="3"/>
  <c r="H58" i="3"/>
  <c r="P57" i="3"/>
  <c r="O57" i="3"/>
  <c r="Q57" i="3"/>
  <c r="N57" i="3"/>
  <c r="M57" i="3"/>
  <c r="L57" i="3"/>
  <c r="K57" i="3"/>
  <c r="J57" i="3"/>
  <c r="H57" i="3"/>
  <c r="P56" i="3"/>
  <c r="O56" i="3"/>
  <c r="Q56" i="3"/>
  <c r="N56" i="3"/>
  <c r="M56" i="3"/>
  <c r="L56" i="3"/>
  <c r="K56" i="3"/>
  <c r="J56" i="3"/>
  <c r="H56" i="3"/>
  <c r="P55" i="3"/>
  <c r="O55" i="3"/>
  <c r="Q55" i="3"/>
  <c r="N55" i="3"/>
  <c r="M55" i="3"/>
  <c r="L55" i="3"/>
  <c r="K55" i="3"/>
  <c r="J55" i="3"/>
  <c r="H55" i="3"/>
  <c r="P54" i="3"/>
  <c r="O54" i="3"/>
  <c r="Q54" i="3"/>
  <c r="N54" i="3"/>
  <c r="M54" i="3"/>
  <c r="L54" i="3"/>
  <c r="K54" i="3"/>
  <c r="J54" i="3"/>
  <c r="H54" i="3"/>
  <c r="P53" i="3"/>
  <c r="O53" i="3"/>
  <c r="Q53" i="3"/>
  <c r="N53" i="3"/>
  <c r="M53" i="3"/>
  <c r="L53" i="3"/>
  <c r="K53" i="3"/>
  <c r="J53" i="3"/>
  <c r="H53" i="3"/>
  <c r="P52" i="3"/>
  <c r="O52" i="3"/>
  <c r="Q52" i="3"/>
  <c r="N52" i="3"/>
  <c r="M52" i="3"/>
  <c r="L52" i="3"/>
  <c r="K52" i="3"/>
  <c r="J52" i="3"/>
  <c r="H52" i="3"/>
  <c r="P51" i="3"/>
  <c r="O51" i="3"/>
  <c r="Q51" i="3"/>
  <c r="N51" i="3"/>
  <c r="M51" i="3"/>
  <c r="L51" i="3"/>
  <c r="K51" i="3"/>
  <c r="J51" i="3"/>
  <c r="H51" i="3"/>
  <c r="P50" i="3"/>
  <c r="O50" i="3"/>
  <c r="Q50" i="3"/>
  <c r="N50" i="3"/>
  <c r="M50" i="3"/>
  <c r="L50" i="3"/>
  <c r="K50" i="3"/>
  <c r="J50" i="3"/>
  <c r="H50" i="3"/>
  <c r="P49" i="3"/>
  <c r="O49" i="3"/>
  <c r="Q49" i="3"/>
  <c r="N49" i="3"/>
  <c r="M49" i="3"/>
  <c r="L49" i="3"/>
  <c r="K49" i="3"/>
  <c r="J49" i="3"/>
  <c r="H49" i="3"/>
  <c r="P48" i="3"/>
  <c r="O48" i="3"/>
  <c r="Q48" i="3"/>
  <c r="N48" i="3"/>
  <c r="M48" i="3"/>
  <c r="L48" i="3"/>
  <c r="K48" i="3"/>
  <c r="J48" i="3"/>
  <c r="H48" i="3"/>
  <c r="P47" i="3"/>
  <c r="O47" i="3"/>
  <c r="Q47" i="3"/>
  <c r="N47" i="3"/>
  <c r="M47" i="3"/>
  <c r="L47" i="3"/>
  <c r="K47" i="3"/>
  <c r="J47" i="3"/>
  <c r="H47" i="3"/>
  <c r="P46" i="3"/>
  <c r="O46" i="3"/>
  <c r="Q46" i="3"/>
  <c r="N46" i="3"/>
  <c r="M46" i="3"/>
  <c r="L46" i="3"/>
  <c r="K46" i="3"/>
  <c r="J46" i="3"/>
  <c r="H46" i="3"/>
  <c r="P45" i="3"/>
  <c r="O45" i="3"/>
  <c r="Q45" i="3"/>
  <c r="N45" i="3"/>
  <c r="M45" i="3"/>
  <c r="L45" i="3"/>
  <c r="K45" i="3"/>
  <c r="J45" i="3"/>
  <c r="H45" i="3"/>
  <c r="P44" i="3"/>
  <c r="O44" i="3"/>
  <c r="Q44" i="3"/>
  <c r="N44" i="3"/>
  <c r="M44" i="3"/>
  <c r="L44" i="3"/>
  <c r="K44" i="3"/>
  <c r="J44" i="3"/>
  <c r="H44" i="3"/>
  <c r="P43" i="3"/>
  <c r="O43" i="3"/>
  <c r="Q43" i="3"/>
  <c r="N43" i="3"/>
  <c r="M43" i="3"/>
  <c r="L43" i="3"/>
  <c r="K43" i="3"/>
  <c r="J43" i="3"/>
  <c r="H43" i="3"/>
  <c r="P42" i="3"/>
  <c r="O42" i="3"/>
  <c r="Q42" i="3"/>
  <c r="N42" i="3"/>
  <c r="M42" i="3"/>
  <c r="L42" i="3"/>
  <c r="K42" i="3"/>
  <c r="J42" i="3"/>
  <c r="H42" i="3"/>
  <c r="P41" i="3"/>
  <c r="O41" i="3"/>
  <c r="Q41" i="3"/>
  <c r="N41" i="3"/>
  <c r="M41" i="3"/>
  <c r="L41" i="3"/>
  <c r="K41" i="3"/>
  <c r="J41" i="3"/>
  <c r="H41" i="3"/>
  <c r="P40" i="3"/>
  <c r="O40" i="3"/>
  <c r="Q40" i="3"/>
  <c r="N40" i="3"/>
  <c r="M40" i="3"/>
  <c r="L40" i="3"/>
  <c r="K40" i="3"/>
  <c r="J40" i="3"/>
  <c r="H40" i="3"/>
  <c r="P39" i="3"/>
  <c r="O39" i="3"/>
  <c r="Q39" i="3"/>
  <c r="N39" i="3"/>
  <c r="M39" i="3"/>
  <c r="L39" i="3"/>
  <c r="K39" i="3"/>
  <c r="J39" i="3"/>
  <c r="H39" i="3"/>
  <c r="P38" i="3"/>
  <c r="O38" i="3"/>
  <c r="Q38" i="3"/>
  <c r="N38" i="3"/>
  <c r="M38" i="3"/>
  <c r="L38" i="3"/>
  <c r="K38" i="3"/>
  <c r="J38" i="3"/>
  <c r="H38" i="3"/>
  <c r="P37" i="3"/>
  <c r="O37" i="3"/>
  <c r="Q37" i="3"/>
  <c r="N37" i="3"/>
  <c r="M37" i="3"/>
  <c r="L37" i="3"/>
  <c r="K37" i="3"/>
  <c r="J37" i="3"/>
  <c r="H37" i="3"/>
  <c r="P36" i="3"/>
  <c r="O36" i="3"/>
  <c r="Q36" i="3"/>
  <c r="N36" i="3"/>
  <c r="M36" i="3"/>
  <c r="L36" i="3"/>
  <c r="K36" i="3"/>
  <c r="J36" i="3"/>
  <c r="H36" i="3"/>
  <c r="P35" i="3"/>
  <c r="O35" i="3"/>
  <c r="Q35" i="3"/>
  <c r="N35" i="3"/>
  <c r="M35" i="3"/>
  <c r="L35" i="3"/>
  <c r="K35" i="3"/>
  <c r="J35" i="3"/>
  <c r="H35" i="3"/>
  <c r="P34" i="3"/>
  <c r="O34" i="3"/>
  <c r="Q34" i="3"/>
  <c r="N34" i="3"/>
  <c r="M34" i="3"/>
  <c r="L34" i="3"/>
  <c r="K34" i="3"/>
  <c r="J34" i="3"/>
  <c r="H34" i="3"/>
  <c r="P33" i="3"/>
  <c r="O33" i="3"/>
  <c r="Q33" i="3"/>
  <c r="N33" i="3"/>
  <c r="M33" i="3"/>
  <c r="L33" i="3"/>
  <c r="K33" i="3"/>
  <c r="J33" i="3"/>
  <c r="H33" i="3"/>
  <c r="P32" i="3"/>
  <c r="O32" i="3"/>
  <c r="Q32" i="3"/>
  <c r="N32" i="3"/>
  <c r="M32" i="3"/>
  <c r="L32" i="3"/>
  <c r="K32" i="3"/>
  <c r="J32" i="3"/>
  <c r="H32" i="3"/>
  <c r="P31" i="3"/>
  <c r="O31" i="3"/>
  <c r="Q31" i="3"/>
  <c r="N31" i="3"/>
  <c r="M31" i="3"/>
  <c r="L31" i="3"/>
  <c r="K31" i="3"/>
  <c r="J31" i="3"/>
  <c r="H31" i="3"/>
  <c r="P30" i="3"/>
  <c r="O30" i="3"/>
  <c r="Q30" i="3"/>
  <c r="N30" i="3"/>
  <c r="M30" i="3"/>
  <c r="L30" i="3"/>
  <c r="K30" i="3"/>
  <c r="J30" i="3"/>
  <c r="H30" i="3"/>
  <c r="P29" i="3"/>
  <c r="O29" i="3"/>
  <c r="Q29" i="3"/>
  <c r="N29" i="3"/>
  <c r="M29" i="3"/>
  <c r="L29" i="3"/>
  <c r="K29" i="3"/>
  <c r="J29" i="3"/>
  <c r="H29" i="3"/>
  <c r="P28" i="3"/>
  <c r="O28" i="3"/>
  <c r="Q28" i="3"/>
  <c r="N28" i="3"/>
  <c r="M28" i="3"/>
  <c r="L28" i="3"/>
  <c r="K28" i="3"/>
  <c r="J28" i="3"/>
  <c r="H28" i="3"/>
  <c r="P27" i="3"/>
  <c r="O27" i="3"/>
  <c r="Q27" i="3"/>
  <c r="N27" i="3"/>
  <c r="M27" i="3"/>
  <c r="L27" i="3"/>
  <c r="K27" i="3"/>
  <c r="J27" i="3"/>
  <c r="H27" i="3"/>
  <c r="P26" i="3"/>
  <c r="O26" i="3"/>
  <c r="Q26" i="3"/>
  <c r="N26" i="3"/>
  <c r="M26" i="3"/>
  <c r="L26" i="3"/>
  <c r="K26" i="3"/>
  <c r="J26" i="3"/>
  <c r="H26" i="3"/>
  <c r="P25" i="3"/>
  <c r="O25" i="3"/>
  <c r="Q25" i="3"/>
  <c r="N25" i="3"/>
  <c r="M25" i="3"/>
  <c r="L25" i="3"/>
  <c r="K25" i="3"/>
  <c r="J25" i="3"/>
  <c r="H25" i="3"/>
  <c r="P24" i="3"/>
  <c r="O24" i="3"/>
  <c r="Q24" i="3"/>
  <c r="N24" i="3"/>
  <c r="M24" i="3"/>
  <c r="L24" i="3"/>
  <c r="K24" i="3"/>
  <c r="J24" i="3"/>
  <c r="H24" i="3"/>
  <c r="P23" i="3"/>
  <c r="O23" i="3"/>
  <c r="Q23" i="3"/>
  <c r="N23" i="3"/>
  <c r="M23" i="3"/>
  <c r="L23" i="3"/>
  <c r="K23" i="3"/>
  <c r="J23" i="3"/>
  <c r="H23" i="3"/>
  <c r="P22" i="3"/>
  <c r="O22" i="3"/>
  <c r="Q22" i="3"/>
  <c r="N22" i="3"/>
  <c r="M22" i="3"/>
  <c r="L22" i="3"/>
  <c r="K22" i="3"/>
  <c r="J22" i="3"/>
  <c r="H22" i="3"/>
  <c r="P21" i="3"/>
  <c r="O21" i="3"/>
  <c r="Q21" i="3"/>
  <c r="N21" i="3"/>
  <c r="M21" i="3"/>
  <c r="L21" i="3"/>
  <c r="K21" i="3"/>
  <c r="J21" i="3"/>
  <c r="H21" i="3"/>
  <c r="P20" i="3"/>
  <c r="O20" i="3"/>
  <c r="Q20" i="3"/>
  <c r="N20" i="3"/>
  <c r="M20" i="3"/>
  <c r="L20" i="3"/>
  <c r="K20" i="3"/>
  <c r="J20" i="3"/>
  <c r="H20" i="3"/>
  <c r="P19" i="3"/>
  <c r="O19" i="3"/>
  <c r="Q19" i="3"/>
  <c r="N19" i="3"/>
  <c r="M19" i="3"/>
  <c r="L19" i="3"/>
  <c r="K19" i="3"/>
  <c r="J19" i="3"/>
  <c r="H19" i="3"/>
  <c r="P18" i="3"/>
  <c r="O18" i="3"/>
  <c r="Q18" i="3"/>
  <c r="N18" i="3"/>
  <c r="M18" i="3"/>
  <c r="L18" i="3"/>
  <c r="K18" i="3"/>
  <c r="J18" i="3"/>
  <c r="H18" i="3"/>
  <c r="P17" i="3"/>
  <c r="O17" i="3"/>
  <c r="Q17" i="3"/>
  <c r="N17" i="3"/>
  <c r="M17" i="3"/>
  <c r="L17" i="3"/>
  <c r="K17" i="3"/>
  <c r="J17" i="3"/>
  <c r="H17" i="3"/>
  <c r="P16" i="3"/>
  <c r="O16" i="3"/>
  <c r="Q16" i="3"/>
  <c r="N16" i="3"/>
  <c r="M16" i="3"/>
  <c r="L16" i="3"/>
  <c r="K16" i="3"/>
  <c r="J16" i="3"/>
  <c r="H16" i="3"/>
  <c r="P15" i="3"/>
  <c r="O15" i="3"/>
  <c r="Q15" i="3"/>
  <c r="N15" i="3"/>
  <c r="M15" i="3"/>
  <c r="L15" i="3"/>
  <c r="K15" i="3"/>
  <c r="J15" i="3"/>
  <c r="H15" i="3"/>
  <c r="P14" i="3"/>
  <c r="O14" i="3"/>
  <c r="Q14" i="3"/>
  <c r="N14" i="3"/>
  <c r="M14" i="3"/>
  <c r="L14" i="3"/>
  <c r="K14" i="3"/>
  <c r="J14" i="3"/>
  <c r="H14" i="3"/>
  <c r="P13" i="3"/>
  <c r="O13" i="3"/>
  <c r="Q13" i="3"/>
  <c r="N13" i="3"/>
  <c r="M13" i="3"/>
  <c r="L13" i="3"/>
  <c r="K13" i="3"/>
  <c r="J13" i="3"/>
  <c r="H13" i="3"/>
  <c r="P12" i="3"/>
  <c r="O12" i="3"/>
  <c r="Q12" i="3"/>
  <c r="N12" i="3"/>
  <c r="M12" i="3"/>
  <c r="L12" i="3"/>
  <c r="K12" i="3"/>
  <c r="J12" i="3"/>
  <c r="H12" i="3"/>
  <c r="P11" i="3"/>
  <c r="O11" i="3"/>
  <c r="Q11" i="3"/>
  <c r="N11" i="3"/>
  <c r="M11" i="3"/>
  <c r="L11" i="3"/>
  <c r="K11" i="3"/>
  <c r="J11" i="3"/>
  <c r="H11" i="3"/>
  <c r="P10" i="3"/>
  <c r="O10" i="3"/>
  <c r="Q10" i="3"/>
  <c r="N10" i="3"/>
  <c r="M10" i="3"/>
  <c r="L10" i="3"/>
  <c r="K10" i="3"/>
  <c r="J10" i="3"/>
  <c r="H10" i="3"/>
  <c r="P9" i="3"/>
  <c r="O9" i="3"/>
  <c r="Q9" i="3"/>
  <c r="N9" i="3"/>
  <c r="M9" i="3"/>
  <c r="L9" i="3"/>
  <c r="K9" i="3"/>
  <c r="J9" i="3"/>
  <c r="H9" i="3"/>
  <c r="P8" i="3"/>
  <c r="O8" i="3"/>
  <c r="Q8" i="3"/>
  <c r="N8" i="3"/>
  <c r="M8" i="3"/>
  <c r="L8" i="3"/>
  <c r="K8" i="3"/>
  <c r="J8" i="3"/>
  <c r="H8" i="3"/>
  <c r="P7" i="3"/>
  <c r="O7" i="3"/>
  <c r="Q7" i="3"/>
  <c r="N7" i="3"/>
  <c r="M7" i="3"/>
  <c r="L7" i="3"/>
  <c r="K7" i="3"/>
  <c r="J7" i="3"/>
  <c r="H7" i="3"/>
  <c r="P6" i="3"/>
  <c r="O6" i="3"/>
  <c r="Q6" i="3"/>
  <c r="N6" i="3"/>
  <c r="M6" i="3"/>
  <c r="L6" i="3"/>
  <c r="K6" i="3"/>
  <c r="J6" i="3"/>
  <c r="H6" i="3"/>
  <c r="P5" i="3"/>
  <c r="O5" i="3"/>
  <c r="Q5" i="3"/>
  <c r="N5" i="3"/>
  <c r="M5" i="3"/>
  <c r="L5" i="3"/>
  <c r="K5" i="3"/>
  <c r="J5" i="3"/>
  <c r="H5" i="3"/>
  <c r="P4" i="3"/>
  <c r="O4" i="3"/>
  <c r="Q4" i="3"/>
  <c r="N4" i="3"/>
  <c r="M4" i="3"/>
  <c r="L4" i="3"/>
  <c r="K4" i="3"/>
  <c r="J4" i="3"/>
  <c r="H4" i="3"/>
  <c r="P3" i="3"/>
  <c r="O3" i="3"/>
  <c r="Q3" i="3"/>
  <c r="N3" i="3"/>
  <c r="M3" i="3"/>
  <c r="L3" i="3"/>
  <c r="K3" i="3"/>
  <c r="J3" i="3"/>
  <c r="H3" i="3"/>
  <c r="P2" i="3"/>
  <c r="O2" i="3"/>
  <c r="Q2" i="3"/>
  <c r="N2" i="3"/>
  <c r="M2" i="3"/>
  <c r="L2" i="3"/>
  <c r="K2" i="3"/>
  <c r="J2" i="3"/>
  <c r="H2" i="3"/>
  <c r="Z3000" i="2"/>
  <c r="Y3000" i="2"/>
  <c r="X3000" i="2"/>
  <c r="W3000" i="2"/>
  <c r="Z2999" i="2"/>
  <c r="Y2999" i="2"/>
  <c r="X2999" i="2"/>
  <c r="W2999" i="2"/>
  <c r="Z2998" i="2"/>
  <c r="Y2998" i="2"/>
  <c r="X2998" i="2"/>
  <c r="W2998" i="2"/>
  <c r="Z2997" i="2"/>
  <c r="Y2997" i="2"/>
  <c r="X2997" i="2"/>
  <c r="W2997" i="2"/>
  <c r="Z2996" i="2"/>
  <c r="Y2996" i="2"/>
  <c r="X2996" i="2"/>
  <c r="W2996" i="2"/>
  <c r="Z2995" i="2"/>
  <c r="Y2995" i="2"/>
  <c r="X2995" i="2"/>
  <c r="W2995" i="2"/>
  <c r="Z2994" i="2"/>
  <c r="Y2994" i="2"/>
  <c r="X2994" i="2"/>
  <c r="W2994" i="2"/>
  <c r="Z2993" i="2"/>
  <c r="Y2993" i="2"/>
  <c r="X2993" i="2"/>
  <c r="W2993" i="2"/>
  <c r="Z2992" i="2"/>
  <c r="Y2992" i="2"/>
  <c r="X2992" i="2"/>
  <c r="W2992" i="2"/>
  <c r="Z2991" i="2"/>
  <c r="Y2991" i="2"/>
  <c r="X2991" i="2"/>
  <c r="W2991" i="2"/>
  <c r="Z2990" i="2"/>
  <c r="Y2990" i="2"/>
  <c r="X2990" i="2"/>
  <c r="W2990" i="2"/>
  <c r="Z2989" i="2"/>
  <c r="Y2989" i="2"/>
  <c r="X2989" i="2"/>
  <c r="W2989" i="2"/>
  <c r="Z2988" i="2"/>
  <c r="Y2988" i="2"/>
  <c r="X2988" i="2"/>
  <c r="W2988" i="2"/>
  <c r="Z2987" i="2"/>
  <c r="Y2987" i="2"/>
  <c r="X2987" i="2"/>
  <c r="W2987" i="2"/>
  <c r="Z2986" i="2"/>
  <c r="Y2986" i="2"/>
  <c r="X2986" i="2"/>
  <c r="W2986" i="2"/>
  <c r="Z2985" i="2"/>
  <c r="Y2985" i="2"/>
  <c r="X2985" i="2"/>
  <c r="W2985" i="2"/>
  <c r="Z2984" i="2"/>
  <c r="Y2984" i="2"/>
  <c r="X2984" i="2"/>
  <c r="W2984" i="2"/>
  <c r="Z2983" i="2"/>
  <c r="Y2983" i="2"/>
  <c r="X2983" i="2"/>
  <c r="W2983" i="2"/>
  <c r="Z2982" i="2"/>
  <c r="Y2982" i="2"/>
  <c r="X2982" i="2"/>
  <c r="W2982" i="2"/>
  <c r="Z2981" i="2"/>
  <c r="Y2981" i="2"/>
  <c r="X2981" i="2"/>
  <c r="W2981" i="2"/>
  <c r="Z2980" i="2"/>
  <c r="Y2980" i="2"/>
  <c r="X2980" i="2"/>
  <c r="W2980" i="2"/>
  <c r="Z2979" i="2"/>
  <c r="Y2979" i="2"/>
  <c r="X2979" i="2"/>
  <c r="W2979" i="2"/>
  <c r="Z2978" i="2"/>
  <c r="Y2978" i="2"/>
  <c r="X2978" i="2"/>
  <c r="W2978" i="2"/>
  <c r="Z2977" i="2"/>
  <c r="Y2977" i="2"/>
  <c r="X2977" i="2"/>
  <c r="W2977" i="2"/>
  <c r="Z2976" i="2"/>
  <c r="Y2976" i="2"/>
  <c r="X2976" i="2"/>
  <c r="W2976" i="2"/>
  <c r="Z2975" i="2"/>
  <c r="Y2975" i="2"/>
  <c r="X2975" i="2"/>
  <c r="W2975" i="2"/>
  <c r="Z2974" i="2"/>
  <c r="Y2974" i="2"/>
  <c r="X2974" i="2"/>
  <c r="W2974" i="2"/>
  <c r="Z2973" i="2"/>
  <c r="Y2973" i="2"/>
  <c r="X2973" i="2"/>
  <c r="W2973" i="2"/>
  <c r="Z2972" i="2"/>
  <c r="Y2972" i="2"/>
  <c r="X2972" i="2"/>
  <c r="W2972" i="2"/>
  <c r="Z2971" i="2"/>
  <c r="Y2971" i="2"/>
  <c r="X2971" i="2"/>
  <c r="W2971" i="2"/>
  <c r="Z2970" i="2"/>
  <c r="Y2970" i="2"/>
  <c r="X2970" i="2"/>
  <c r="W2970" i="2"/>
  <c r="Z2969" i="2"/>
  <c r="Y2969" i="2"/>
  <c r="X2969" i="2"/>
  <c r="W2969" i="2"/>
  <c r="Z2968" i="2"/>
  <c r="Y2968" i="2"/>
  <c r="X2968" i="2"/>
  <c r="W2968" i="2"/>
  <c r="Z2967" i="2"/>
  <c r="Y2967" i="2"/>
  <c r="X2967" i="2"/>
  <c r="W2967" i="2"/>
  <c r="Z2966" i="2"/>
  <c r="Y2966" i="2"/>
  <c r="X2966" i="2"/>
  <c r="W2966" i="2"/>
  <c r="Z2965" i="2"/>
  <c r="Y2965" i="2"/>
  <c r="X2965" i="2"/>
  <c r="W2965" i="2"/>
  <c r="Z2964" i="2"/>
  <c r="Y2964" i="2"/>
  <c r="X2964" i="2"/>
  <c r="W2964" i="2"/>
  <c r="Z2963" i="2"/>
  <c r="Y2963" i="2"/>
  <c r="X2963" i="2"/>
  <c r="W2963" i="2"/>
  <c r="Z2962" i="2"/>
  <c r="Y2962" i="2"/>
  <c r="X2962" i="2"/>
  <c r="W2962" i="2"/>
  <c r="Z2961" i="2"/>
  <c r="Y2961" i="2"/>
  <c r="X2961" i="2"/>
  <c r="W2961" i="2"/>
  <c r="Z2960" i="2"/>
  <c r="Y2960" i="2"/>
  <c r="X2960" i="2"/>
  <c r="W2960" i="2"/>
  <c r="Z2959" i="2"/>
  <c r="Y2959" i="2"/>
  <c r="X2959" i="2"/>
  <c r="W2959" i="2"/>
  <c r="Z2958" i="2"/>
  <c r="Y2958" i="2"/>
  <c r="X2958" i="2"/>
  <c r="W2958" i="2"/>
  <c r="Z2957" i="2"/>
  <c r="Y2957" i="2"/>
  <c r="X2957" i="2"/>
  <c r="W2957" i="2"/>
  <c r="Z2956" i="2"/>
  <c r="Y2956" i="2"/>
  <c r="X2956" i="2"/>
  <c r="W2956" i="2"/>
  <c r="Z2955" i="2"/>
  <c r="Y2955" i="2"/>
  <c r="X2955" i="2"/>
  <c r="W2955" i="2"/>
  <c r="Z2954" i="2"/>
  <c r="Y2954" i="2"/>
  <c r="X2954" i="2"/>
  <c r="W2954" i="2"/>
  <c r="Z2953" i="2"/>
  <c r="Y2953" i="2"/>
  <c r="X2953" i="2"/>
  <c r="W2953" i="2"/>
  <c r="Z2952" i="2"/>
  <c r="Y2952" i="2"/>
  <c r="X2952" i="2"/>
  <c r="W2952" i="2"/>
  <c r="Z2951" i="2"/>
  <c r="Y2951" i="2"/>
  <c r="X2951" i="2"/>
  <c r="W2951" i="2"/>
  <c r="Z2950" i="2"/>
  <c r="Y2950" i="2"/>
  <c r="X2950" i="2"/>
  <c r="W2950" i="2"/>
  <c r="Z2949" i="2"/>
  <c r="Y2949" i="2"/>
  <c r="X2949" i="2"/>
  <c r="W2949" i="2"/>
  <c r="Z2948" i="2"/>
  <c r="Y2948" i="2"/>
  <c r="X2948" i="2"/>
  <c r="W2948" i="2"/>
  <c r="Z2947" i="2"/>
  <c r="Y2947" i="2"/>
  <c r="X2947" i="2"/>
  <c r="W2947" i="2"/>
  <c r="Z2946" i="2"/>
  <c r="Y2946" i="2"/>
  <c r="X2946" i="2"/>
  <c r="W2946" i="2"/>
  <c r="Z2945" i="2"/>
  <c r="Y2945" i="2"/>
  <c r="X2945" i="2"/>
  <c r="W2945" i="2"/>
  <c r="Z2944" i="2"/>
  <c r="Y2944" i="2"/>
  <c r="X2944" i="2"/>
  <c r="W2944" i="2"/>
  <c r="Z2943" i="2"/>
  <c r="Y2943" i="2"/>
  <c r="X2943" i="2"/>
  <c r="W2943" i="2"/>
  <c r="Z2942" i="2"/>
  <c r="Y2942" i="2"/>
  <c r="X2942" i="2"/>
  <c r="W2942" i="2"/>
  <c r="Z2941" i="2"/>
  <c r="Y2941" i="2"/>
  <c r="X2941" i="2"/>
  <c r="W2941" i="2"/>
  <c r="Z2940" i="2"/>
  <c r="Y2940" i="2"/>
  <c r="X2940" i="2"/>
  <c r="W2940" i="2"/>
  <c r="Z2939" i="2"/>
  <c r="Y2939" i="2"/>
  <c r="X2939" i="2"/>
  <c r="W2939" i="2"/>
  <c r="Z2938" i="2"/>
  <c r="Y2938" i="2"/>
  <c r="X2938" i="2"/>
  <c r="W2938" i="2"/>
  <c r="Z2937" i="2"/>
  <c r="Y2937" i="2"/>
  <c r="X2937" i="2"/>
  <c r="W2937" i="2"/>
  <c r="Z2936" i="2"/>
  <c r="Y2936" i="2"/>
  <c r="X2936" i="2"/>
  <c r="W2936" i="2"/>
  <c r="Z2935" i="2"/>
  <c r="Y2935" i="2"/>
  <c r="X2935" i="2"/>
  <c r="W2935" i="2"/>
  <c r="Z2934" i="2"/>
  <c r="Y2934" i="2"/>
  <c r="X2934" i="2"/>
  <c r="W2934" i="2"/>
  <c r="Z2933" i="2"/>
  <c r="Y2933" i="2"/>
  <c r="X2933" i="2"/>
  <c r="W2933" i="2"/>
  <c r="Z2932" i="2"/>
  <c r="Y2932" i="2"/>
  <c r="X2932" i="2"/>
  <c r="W2932" i="2"/>
  <c r="Z2931" i="2"/>
  <c r="Y2931" i="2"/>
  <c r="X2931" i="2"/>
  <c r="W2931" i="2"/>
  <c r="Z2930" i="2"/>
  <c r="Y2930" i="2"/>
  <c r="X2930" i="2"/>
  <c r="W2930" i="2"/>
  <c r="Z2929" i="2"/>
  <c r="Y2929" i="2"/>
  <c r="X2929" i="2"/>
  <c r="W2929" i="2"/>
  <c r="Z2928" i="2"/>
  <c r="Y2928" i="2"/>
  <c r="X2928" i="2"/>
  <c r="W2928" i="2"/>
  <c r="Z2927" i="2"/>
  <c r="Y2927" i="2"/>
  <c r="X2927" i="2"/>
  <c r="W2927" i="2"/>
  <c r="Z2926" i="2"/>
  <c r="Y2926" i="2"/>
  <c r="X2926" i="2"/>
  <c r="W2926" i="2"/>
  <c r="Z2925" i="2"/>
  <c r="Y2925" i="2"/>
  <c r="X2925" i="2"/>
  <c r="W2925" i="2"/>
  <c r="Z2924" i="2"/>
  <c r="Y2924" i="2"/>
  <c r="X2924" i="2"/>
  <c r="W2924" i="2"/>
  <c r="Z2923" i="2"/>
  <c r="Y2923" i="2"/>
  <c r="X2923" i="2"/>
  <c r="W2923" i="2"/>
  <c r="Z2922" i="2"/>
  <c r="Y2922" i="2"/>
  <c r="X2922" i="2"/>
  <c r="W2922" i="2"/>
  <c r="Z2921" i="2"/>
  <c r="Y2921" i="2"/>
  <c r="X2921" i="2"/>
  <c r="W2921" i="2"/>
  <c r="Z2920" i="2"/>
  <c r="Y2920" i="2"/>
  <c r="X2920" i="2"/>
  <c r="W2920" i="2"/>
  <c r="Z2919" i="2"/>
  <c r="Y2919" i="2"/>
  <c r="X2919" i="2"/>
  <c r="W2919" i="2"/>
  <c r="Z2918" i="2"/>
  <c r="Y2918" i="2"/>
  <c r="X2918" i="2"/>
  <c r="W2918" i="2"/>
  <c r="Z2917" i="2"/>
  <c r="Y2917" i="2"/>
  <c r="X2917" i="2"/>
  <c r="W2917" i="2"/>
  <c r="Z2916" i="2"/>
  <c r="Y2916" i="2"/>
  <c r="X2916" i="2"/>
  <c r="W2916" i="2"/>
  <c r="Z2915" i="2"/>
  <c r="Y2915" i="2"/>
  <c r="X2915" i="2"/>
  <c r="W2915" i="2"/>
  <c r="Z2914" i="2"/>
  <c r="Y2914" i="2"/>
  <c r="X2914" i="2"/>
  <c r="W2914" i="2"/>
  <c r="Z2913" i="2"/>
  <c r="Y2913" i="2"/>
  <c r="X2913" i="2"/>
  <c r="W2913" i="2"/>
  <c r="Z2912" i="2"/>
  <c r="Y2912" i="2"/>
  <c r="X2912" i="2"/>
  <c r="W2912" i="2"/>
  <c r="Z2911" i="2"/>
  <c r="Y2911" i="2"/>
  <c r="X2911" i="2"/>
  <c r="W2911" i="2"/>
  <c r="Z2910" i="2"/>
  <c r="Y2910" i="2"/>
  <c r="X2910" i="2"/>
  <c r="W2910" i="2"/>
  <c r="Z2909" i="2"/>
  <c r="Y2909" i="2"/>
  <c r="X2909" i="2"/>
  <c r="W2909" i="2"/>
  <c r="Z2908" i="2"/>
  <c r="Y2908" i="2"/>
  <c r="X2908" i="2"/>
  <c r="W2908" i="2"/>
  <c r="Z2907" i="2"/>
  <c r="Y2907" i="2"/>
  <c r="X2907" i="2"/>
  <c r="W2907" i="2"/>
  <c r="Z2906" i="2"/>
  <c r="Y2906" i="2"/>
  <c r="X2906" i="2"/>
  <c r="W2906" i="2"/>
  <c r="Z2905" i="2"/>
  <c r="Y2905" i="2"/>
  <c r="X2905" i="2"/>
  <c r="W2905" i="2"/>
  <c r="Z2904" i="2"/>
  <c r="Y2904" i="2"/>
  <c r="X2904" i="2"/>
  <c r="W2904" i="2"/>
  <c r="Z2903" i="2"/>
  <c r="Y2903" i="2"/>
  <c r="X2903" i="2"/>
  <c r="W2903" i="2"/>
  <c r="Z2902" i="2"/>
  <c r="Y2902" i="2"/>
  <c r="X2902" i="2"/>
  <c r="W2902" i="2"/>
  <c r="Z2901" i="2"/>
  <c r="Y2901" i="2"/>
  <c r="X2901" i="2"/>
  <c r="W2901" i="2"/>
  <c r="Z2900" i="2"/>
  <c r="Y2900" i="2"/>
  <c r="X2900" i="2"/>
  <c r="W2900" i="2"/>
  <c r="Z2899" i="2"/>
  <c r="Y2899" i="2"/>
  <c r="X2899" i="2"/>
  <c r="W2899" i="2"/>
  <c r="Z2898" i="2"/>
  <c r="Y2898" i="2"/>
  <c r="X2898" i="2"/>
  <c r="W2898" i="2"/>
  <c r="Z2897" i="2"/>
  <c r="Y2897" i="2"/>
  <c r="X2897" i="2"/>
  <c r="W2897" i="2"/>
  <c r="Z2896" i="2"/>
  <c r="Y2896" i="2"/>
  <c r="X2896" i="2"/>
  <c r="W2896" i="2"/>
  <c r="Z2895" i="2"/>
  <c r="Y2895" i="2"/>
  <c r="X2895" i="2"/>
  <c r="W2895" i="2"/>
  <c r="Z2894" i="2"/>
  <c r="Y2894" i="2"/>
  <c r="X2894" i="2"/>
  <c r="W2894" i="2"/>
  <c r="Z2893" i="2"/>
  <c r="Y2893" i="2"/>
  <c r="X2893" i="2"/>
  <c r="W2893" i="2"/>
  <c r="Z2892" i="2"/>
  <c r="Y2892" i="2"/>
  <c r="X2892" i="2"/>
  <c r="W2892" i="2"/>
  <c r="Z2891" i="2"/>
  <c r="Y2891" i="2"/>
  <c r="X2891" i="2"/>
  <c r="W2891" i="2"/>
  <c r="Z2890" i="2"/>
  <c r="Y2890" i="2"/>
  <c r="X2890" i="2"/>
  <c r="W2890" i="2"/>
  <c r="Z2889" i="2"/>
  <c r="Y2889" i="2"/>
  <c r="X2889" i="2"/>
  <c r="W2889" i="2"/>
  <c r="Z2888" i="2"/>
  <c r="Y2888" i="2"/>
  <c r="X2888" i="2"/>
  <c r="W2888" i="2"/>
  <c r="Z2887" i="2"/>
  <c r="Y2887" i="2"/>
  <c r="X2887" i="2"/>
  <c r="W2887" i="2"/>
  <c r="Z2886" i="2"/>
  <c r="Y2886" i="2"/>
  <c r="X2886" i="2"/>
  <c r="W2886" i="2"/>
  <c r="Z2885" i="2"/>
  <c r="Y2885" i="2"/>
  <c r="X2885" i="2"/>
  <c r="W2885" i="2"/>
  <c r="Z2884" i="2"/>
  <c r="Y2884" i="2"/>
  <c r="X2884" i="2"/>
  <c r="W2884" i="2"/>
  <c r="Z2883" i="2"/>
  <c r="Y2883" i="2"/>
  <c r="X2883" i="2"/>
  <c r="W2883" i="2"/>
  <c r="Z2882" i="2"/>
  <c r="Y2882" i="2"/>
  <c r="X2882" i="2"/>
  <c r="W2882" i="2"/>
  <c r="Z2881" i="2"/>
  <c r="Y2881" i="2"/>
  <c r="X2881" i="2"/>
  <c r="W2881" i="2"/>
  <c r="Z2880" i="2"/>
  <c r="Y2880" i="2"/>
  <c r="X2880" i="2"/>
  <c r="W2880" i="2"/>
  <c r="Z2879" i="2"/>
  <c r="Y2879" i="2"/>
  <c r="X2879" i="2"/>
  <c r="W2879" i="2"/>
  <c r="Z2878" i="2"/>
  <c r="Y2878" i="2"/>
  <c r="X2878" i="2"/>
  <c r="W2878" i="2"/>
  <c r="Z2877" i="2"/>
  <c r="Y2877" i="2"/>
  <c r="X2877" i="2"/>
  <c r="W2877" i="2"/>
  <c r="Z2876" i="2"/>
  <c r="Y2876" i="2"/>
  <c r="X2876" i="2"/>
  <c r="W2876" i="2"/>
  <c r="Z2875" i="2"/>
  <c r="Y2875" i="2"/>
  <c r="X2875" i="2"/>
  <c r="W2875" i="2"/>
  <c r="Z2874" i="2"/>
  <c r="Y2874" i="2"/>
  <c r="X2874" i="2"/>
  <c r="W2874" i="2"/>
  <c r="Z2873" i="2"/>
  <c r="Y2873" i="2"/>
  <c r="X2873" i="2"/>
  <c r="W2873" i="2"/>
  <c r="Z2872" i="2"/>
  <c r="Y2872" i="2"/>
  <c r="X2872" i="2"/>
  <c r="W2872" i="2"/>
  <c r="Z2871" i="2"/>
  <c r="Y2871" i="2"/>
  <c r="X2871" i="2"/>
  <c r="W2871" i="2"/>
  <c r="Z2870" i="2"/>
  <c r="Y2870" i="2"/>
  <c r="X2870" i="2"/>
  <c r="W2870" i="2"/>
  <c r="Z2869" i="2"/>
  <c r="Y2869" i="2"/>
  <c r="X2869" i="2"/>
  <c r="W2869" i="2"/>
  <c r="Z2868" i="2"/>
  <c r="Y2868" i="2"/>
  <c r="X2868" i="2"/>
  <c r="W2868" i="2"/>
  <c r="Z2867" i="2"/>
  <c r="Y2867" i="2"/>
  <c r="X2867" i="2"/>
  <c r="W2867" i="2"/>
  <c r="Z2866" i="2"/>
  <c r="Y2866" i="2"/>
  <c r="X2866" i="2"/>
  <c r="W2866" i="2"/>
  <c r="Z2865" i="2"/>
  <c r="Y2865" i="2"/>
  <c r="X2865" i="2"/>
  <c r="W2865" i="2"/>
  <c r="Z2864" i="2"/>
  <c r="Y2864" i="2"/>
  <c r="X2864" i="2"/>
  <c r="W2864" i="2"/>
  <c r="Z2863" i="2"/>
  <c r="Y2863" i="2"/>
  <c r="X2863" i="2"/>
  <c r="W2863" i="2"/>
  <c r="Z2862" i="2"/>
  <c r="Y2862" i="2"/>
  <c r="X2862" i="2"/>
  <c r="W2862" i="2"/>
  <c r="Z2861" i="2"/>
  <c r="Y2861" i="2"/>
  <c r="X2861" i="2"/>
  <c r="W2861" i="2"/>
  <c r="Z2860" i="2"/>
  <c r="Y2860" i="2"/>
  <c r="X2860" i="2"/>
  <c r="W2860" i="2"/>
  <c r="Z2859" i="2"/>
  <c r="Y2859" i="2"/>
  <c r="X2859" i="2"/>
  <c r="W2859" i="2"/>
  <c r="Z2858" i="2"/>
  <c r="Y2858" i="2"/>
  <c r="X2858" i="2"/>
  <c r="W2858" i="2"/>
  <c r="Z2857" i="2"/>
  <c r="Y2857" i="2"/>
  <c r="X2857" i="2"/>
  <c r="W2857" i="2"/>
  <c r="Z2856" i="2"/>
  <c r="Y2856" i="2"/>
  <c r="X2856" i="2"/>
  <c r="W2856" i="2"/>
  <c r="Z2855" i="2"/>
  <c r="Y2855" i="2"/>
  <c r="X2855" i="2"/>
  <c r="W2855" i="2"/>
  <c r="Z2854" i="2"/>
  <c r="Y2854" i="2"/>
  <c r="X2854" i="2"/>
  <c r="W2854" i="2"/>
  <c r="Z2853" i="2"/>
  <c r="Y2853" i="2"/>
  <c r="X2853" i="2"/>
  <c r="W2853" i="2"/>
  <c r="Z2852" i="2"/>
  <c r="Y2852" i="2"/>
  <c r="X2852" i="2"/>
  <c r="W2852" i="2"/>
  <c r="Z2851" i="2"/>
  <c r="Y2851" i="2"/>
  <c r="X2851" i="2"/>
  <c r="W2851" i="2"/>
  <c r="Z2850" i="2"/>
  <c r="Y2850" i="2"/>
  <c r="X2850" i="2"/>
  <c r="W2850" i="2"/>
  <c r="Z2849" i="2"/>
  <c r="Y2849" i="2"/>
  <c r="X2849" i="2"/>
  <c r="W2849" i="2"/>
  <c r="Z2848" i="2"/>
  <c r="Y2848" i="2"/>
  <c r="X2848" i="2"/>
  <c r="W2848" i="2"/>
  <c r="Z2847" i="2"/>
  <c r="Y2847" i="2"/>
  <c r="X2847" i="2"/>
  <c r="W2847" i="2"/>
  <c r="Z2846" i="2"/>
  <c r="Y2846" i="2"/>
  <c r="X2846" i="2"/>
  <c r="W2846" i="2"/>
  <c r="Z2845" i="2"/>
  <c r="Y2845" i="2"/>
  <c r="X2845" i="2"/>
  <c r="W2845" i="2"/>
  <c r="Z2844" i="2"/>
  <c r="Y2844" i="2"/>
  <c r="X2844" i="2"/>
  <c r="W2844" i="2"/>
  <c r="Z2843" i="2"/>
  <c r="Y2843" i="2"/>
  <c r="X2843" i="2"/>
  <c r="W2843" i="2"/>
  <c r="Z2842" i="2"/>
  <c r="Y2842" i="2"/>
  <c r="X2842" i="2"/>
  <c r="W2842" i="2"/>
  <c r="Z2841" i="2"/>
  <c r="Y2841" i="2"/>
  <c r="X2841" i="2"/>
  <c r="W2841" i="2"/>
  <c r="Z2840" i="2"/>
  <c r="Y2840" i="2"/>
  <c r="X2840" i="2"/>
  <c r="W2840" i="2"/>
  <c r="Z2839" i="2"/>
  <c r="Y2839" i="2"/>
  <c r="X2839" i="2"/>
  <c r="W2839" i="2"/>
  <c r="Z2838" i="2"/>
  <c r="Y2838" i="2"/>
  <c r="X2838" i="2"/>
  <c r="W2838" i="2"/>
  <c r="Z2837" i="2"/>
  <c r="Y2837" i="2"/>
  <c r="X2837" i="2"/>
  <c r="W2837" i="2"/>
  <c r="Z2836" i="2"/>
  <c r="Y2836" i="2"/>
  <c r="X2836" i="2"/>
  <c r="W2836" i="2"/>
  <c r="Z2835" i="2"/>
  <c r="Y2835" i="2"/>
  <c r="X2835" i="2"/>
  <c r="W2835" i="2"/>
  <c r="Z2834" i="2"/>
  <c r="Y2834" i="2"/>
  <c r="X2834" i="2"/>
  <c r="W2834" i="2"/>
  <c r="Z2833" i="2"/>
  <c r="Y2833" i="2"/>
  <c r="X2833" i="2"/>
  <c r="W2833" i="2"/>
  <c r="Z2832" i="2"/>
  <c r="Y2832" i="2"/>
  <c r="X2832" i="2"/>
  <c r="W2832" i="2"/>
  <c r="Z2831" i="2"/>
  <c r="Y2831" i="2"/>
  <c r="X2831" i="2"/>
  <c r="W2831" i="2"/>
  <c r="Z2830" i="2"/>
  <c r="Y2830" i="2"/>
  <c r="X2830" i="2"/>
  <c r="W2830" i="2"/>
  <c r="Z2829" i="2"/>
  <c r="Y2829" i="2"/>
  <c r="X2829" i="2"/>
  <c r="W2829" i="2"/>
  <c r="Z2828" i="2"/>
  <c r="Y2828" i="2"/>
  <c r="X2828" i="2"/>
  <c r="W2828" i="2"/>
  <c r="Z2827" i="2"/>
  <c r="Y2827" i="2"/>
  <c r="X2827" i="2"/>
  <c r="W2827" i="2"/>
  <c r="Z2826" i="2"/>
  <c r="Y2826" i="2"/>
  <c r="X2826" i="2"/>
  <c r="W2826" i="2"/>
  <c r="Z2825" i="2"/>
  <c r="Y2825" i="2"/>
  <c r="X2825" i="2"/>
  <c r="W2825" i="2"/>
  <c r="Z2824" i="2"/>
  <c r="Y2824" i="2"/>
  <c r="X2824" i="2"/>
  <c r="W2824" i="2"/>
  <c r="Z2823" i="2"/>
  <c r="Y2823" i="2"/>
  <c r="X2823" i="2"/>
  <c r="W2823" i="2"/>
  <c r="Z2822" i="2"/>
  <c r="Y2822" i="2"/>
  <c r="X2822" i="2"/>
  <c r="W2822" i="2"/>
  <c r="Z2821" i="2"/>
  <c r="Y2821" i="2"/>
  <c r="X2821" i="2"/>
  <c r="W2821" i="2"/>
  <c r="Z2820" i="2"/>
  <c r="Y2820" i="2"/>
  <c r="X2820" i="2"/>
  <c r="W2820" i="2"/>
  <c r="Z2819" i="2"/>
  <c r="Y2819" i="2"/>
  <c r="X2819" i="2"/>
  <c r="W2819" i="2"/>
  <c r="Z2818" i="2"/>
  <c r="Y2818" i="2"/>
  <c r="X2818" i="2"/>
  <c r="W2818" i="2"/>
  <c r="Z2817" i="2"/>
  <c r="Y2817" i="2"/>
  <c r="X2817" i="2"/>
  <c r="W2817" i="2"/>
  <c r="Z2816" i="2"/>
  <c r="Y2816" i="2"/>
  <c r="X2816" i="2"/>
  <c r="W2816" i="2"/>
  <c r="Z2815" i="2"/>
  <c r="Y2815" i="2"/>
  <c r="X2815" i="2"/>
  <c r="W2815" i="2"/>
  <c r="Z2814" i="2"/>
  <c r="Y2814" i="2"/>
  <c r="X2814" i="2"/>
  <c r="W2814" i="2"/>
  <c r="Z2813" i="2"/>
  <c r="Y2813" i="2"/>
  <c r="X2813" i="2"/>
  <c r="W2813" i="2"/>
  <c r="Z2812" i="2"/>
  <c r="Y2812" i="2"/>
  <c r="X2812" i="2"/>
  <c r="W2812" i="2"/>
  <c r="Z2811" i="2"/>
  <c r="Y2811" i="2"/>
  <c r="X2811" i="2"/>
  <c r="W2811" i="2"/>
  <c r="Z2810" i="2"/>
  <c r="Y2810" i="2"/>
  <c r="X2810" i="2"/>
  <c r="W2810" i="2"/>
  <c r="Z2809" i="2"/>
  <c r="Y2809" i="2"/>
  <c r="X2809" i="2"/>
  <c r="W2809" i="2"/>
  <c r="Z2808" i="2"/>
  <c r="Y2808" i="2"/>
  <c r="X2808" i="2"/>
  <c r="W2808" i="2"/>
  <c r="Z2807" i="2"/>
  <c r="Y2807" i="2"/>
  <c r="X2807" i="2"/>
  <c r="W2807" i="2"/>
  <c r="Z2806" i="2"/>
  <c r="Y2806" i="2"/>
  <c r="X2806" i="2"/>
  <c r="W2806" i="2"/>
  <c r="Z2805" i="2"/>
  <c r="Y2805" i="2"/>
  <c r="X2805" i="2"/>
  <c r="W2805" i="2"/>
  <c r="Z2804" i="2"/>
  <c r="Y2804" i="2"/>
  <c r="X2804" i="2"/>
  <c r="W2804" i="2"/>
  <c r="Z2803" i="2"/>
  <c r="Y2803" i="2"/>
  <c r="X2803" i="2"/>
  <c r="W2803" i="2"/>
  <c r="Z2802" i="2"/>
  <c r="Y2802" i="2"/>
  <c r="X2802" i="2"/>
  <c r="W2802" i="2"/>
  <c r="Z2801" i="2"/>
  <c r="Y2801" i="2"/>
  <c r="X2801" i="2"/>
  <c r="W2801" i="2"/>
  <c r="Z2800" i="2"/>
  <c r="Y2800" i="2"/>
  <c r="X2800" i="2"/>
  <c r="W2800" i="2"/>
  <c r="Z2799" i="2"/>
  <c r="Y2799" i="2"/>
  <c r="X2799" i="2"/>
  <c r="W2799" i="2"/>
  <c r="Z2798" i="2"/>
  <c r="Y2798" i="2"/>
  <c r="X2798" i="2"/>
  <c r="W2798" i="2"/>
  <c r="Z2797" i="2"/>
  <c r="Y2797" i="2"/>
  <c r="X2797" i="2"/>
  <c r="W2797" i="2"/>
  <c r="Z2796" i="2"/>
  <c r="Y2796" i="2"/>
  <c r="X2796" i="2"/>
  <c r="W2796" i="2"/>
  <c r="Z2795" i="2"/>
  <c r="Y2795" i="2"/>
  <c r="X2795" i="2"/>
  <c r="W2795" i="2"/>
  <c r="Z2794" i="2"/>
  <c r="Y2794" i="2"/>
  <c r="X2794" i="2"/>
  <c r="W2794" i="2"/>
  <c r="Z2793" i="2"/>
  <c r="Y2793" i="2"/>
  <c r="X2793" i="2"/>
  <c r="W2793" i="2"/>
  <c r="Z2792" i="2"/>
  <c r="Y2792" i="2"/>
  <c r="X2792" i="2"/>
  <c r="W2792" i="2"/>
  <c r="Z2791" i="2"/>
  <c r="Y2791" i="2"/>
  <c r="X2791" i="2"/>
  <c r="W2791" i="2"/>
  <c r="Z2790" i="2"/>
  <c r="Y2790" i="2"/>
  <c r="X2790" i="2"/>
  <c r="W2790" i="2"/>
  <c r="Z2789" i="2"/>
  <c r="Y2789" i="2"/>
  <c r="X2789" i="2"/>
  <c r="W2789" i="2"/>
  <c r="Z2788" i="2"/>
  <c r="Y2788" i="2"/>
  <c r="X2788" i="2"/>
  <c r="W2788" i="2"/>
  <c r="Z2787" i="2"/>
  <c r="Y2787" i="2"/>
  <c r="X2787" i="2"/>
  <c r="W2787" i="2"/>
  <c r="Z2786" i="2"/>
  <c r="Y2786" i="2"/>
  <c r="X2786" i="2"/>
  <c r="W2786" i="2"/>
  <c r="Z2785" i="2"/>
  <c r="Y2785" i="2"/>
  <c r="X2785" i="2"/>
  <c r="W2785" i="2"/>
  <c r="Z2784" i="2"/>
  <c r="Y2784" i="2"/>
  <c r="X2784" i="2"/>
  <c r="W2784" i="2"/>
  <c r="Z2783" i="2"/>
  <c r="Y2783" i="2"/>
  <c r="X2783" i="2"/>
  <c r="W2783" i="2"/>
  <c r="Z2782" i="2"/>
  <c r="Y2782" i="2"/>
  <c r="X2782" i="2"/>
  <c r="W2782" i="2"/>
  <c r="Z2781" i="2"/>
  <c r="Y2781" i="2"/>
  <c r="X2781" i="2"/>
  <c r="W2781" i="2"/>
  <c r="Z2780" i="2"/>
  <c r="Y2780" i="2"/>
  <c r="X2780" i="2"/>
  <c r="W2780" i="2"/>
  <c r="Z2779" i="2"/>
  <c r="Y2779" i="2"/>
  <c r="X2779" i="2"/>
  <c r="W2779" i="2"/>
  <c r="Z2778" i="2"/>
  <c r="Y2778" i="2"/>
  <c r="X2778" i="2"/>
  <c r="W2778" i="2"/>
  <c r="Z2777" i="2"/>
  <c r="Y2777" i="2"/>
  <c r="X2777" i="2"/>
  <c r="W2777" i="2"/>
  <c r="Z2776" i="2"/>
  <c r="Y2776" i="2"/>
  <c r="X2776" i="2"/>
  <c r="W2776" i="2"/>
  <c r="Z2775" i="2"/>
  <c r="Y2775" i="2"/>
  <c r="X2775" i="2"/>
  <c r="W2775" i="2"/>
  <c r="Z2774" i="2"/>
  <c r="Y2774" i="2"/>
  <c r="X2774" i="2"/>
  <c r="W2774" i="2"/>
  <c r="Z2773" i="2"/>
  <c r="Y2773" i="2"/>
  <c r="X2773" i="2"/>
  <c r="W2773" i="2"/>
  <c r="Z2772" i="2"/>
  <c r="Y2772" i="2"/>
  <c r="X2772" i="2"/>
  <c r="W2772" i="2"/>
  <c r="Z2771" i="2"/>
  <c r="Y2771" i="2"/>
  <c r="X2771" i="2"/>
  <c r="W2771" i="2"/>
  <c r="Z2770" i="2"/>
  <c r="Y2770" i="2"/>
  <c r="X2770" i="2"/>
  <c r="W2770" i="2"/>
  <c r="Z2769" i="2"/>
  <c r="Y2769" i="2"/>
  <c r="X2769" i="2"/>
  <c r="W2769" i="2"/>
  <c r="Z2768" i="2"/>
  <c r="Y2768" i="2"/>
  <c r="X2768" i="2"/>
  <c r="W2768" i="2"/>
  <c r="Z2767" i="2"/>
  <c r="Y2767" i="2"/>
  <c r="X2767" i="2"/>
  <c r="W2767" i="2"/>
  <c r="Z2766" i="2"/>
  <c r="Y2766" i="2"/>
  <c r="X2766" i="2"/>
  <c r="W2766" i="2"/>
  <c r="Z2765" i="2"/>
  <c r="Y2765" i="2"/>
  <c r="X2765" i="2"/>
  <c r="W2765" i="2"/>
  <c r="Z2764" i="2"/>
  <c r="Y2764" i="2"/>
  <c r="X2764" i="2"/>
  <c r="W2764" i="2"/>
  <c r="Z2763" i="2"/>
  <c r="Y2763" i="2"/>
  <c r="X2763" i="2"/>
  <c r="W2763" i="2"/>
  <c r="Z2762" i="2"/>
  <c r="Y2762" i="2"/>
  <c r="X2762" i="2"/>
  <c r="W2762" i="2"/>
  <c r="Z2761" i="2"/>
  <c r="Y2761" i="2"/>
  <c r="X2761" i="2"/>
  <c r="W2761" i="2"/>
  <c r="Z2760" i="2"/>
  <c r="Y2760" i="2"/>
  <c r="X2760" i="2"/>
  <c r="W2760" i="2"/>
  <c r="Z2759" i="2"/>
  <c r="Y2759" i="2"/>
  <c r="X2759" i="2"/>
  <c r="W2759" i="2"/>
  <c r="Z2758" i="2"/>
  <c r="Y2758" i="2"/>
  <c r="X2758" i="2"/>
  <c r="W2758" i="2"/>
  <c r="Z2757" i="2"/>
  <c r="Y2757" i="2"/>
  <c r="X2757" i="2"/>
  <c r="W2757" i="2"/>
  <c r="Z2756" i="2"/>
  <c r="Y2756" i="2"/>
  <c r="X2756" i="2"/>
  <c r="W2756" i="2"/>
  <c r="Z2755" i="2"/>
  <c r="Y2755" i="2"/>
  <c r="X2755" i="2"/>
  <c r="W2755" i="2"/>
  <c r="Z2754" i="2"/>
  <c r="Y2754" i="2"/>
  <c r="X2754" i="2"/>
  <c r="W2754" i="2"/>
  <c r="Z2753" i="2"/>
  <c r="Y2753" i="2"/>
  <c r="X2753" i="2"/>
  <c r="W2753" i="2"/>
  <c r="Z2752" i="2"/>
  <c r="Y2752" i="2"/>
  <c r="X2752" i="2"/>
  <c r="W2752" i="2"/>
  <c r="Z2751" i="2"/>
  <c r="Y2751" i="2"/>
  <c r="X2751" i="2"/>
  <c r="W2751" i="2"/>
  <c r="Z2750" i="2"/>
  <c r="Y2750" i="2"/>
  <c r="X2750" i="2"/>
  <c r="W2750" i="2"/>
  <c r="Z2749" i="2"/>
  <c r="Y2749" i="2"/>
  <c r="X2749" i="2"/>
  <c r="W2749" i="2"/>
  <c r="Z2748" i="2"/>
  <c r="Y2748" i="2"/>
  <c r="X2748" i="2"/>
  <c r="W2748" i="2"/>
  <c r="Z2747" i="2"/>
  <c r="Y2747" i="2"/>
  <c r="X2747" i="2"/>
  <c r="W2747" i="2"/>
  <c r="Z2746" i="2"/>
  <c r="Y2746" i="2"/>
  <c r="X2746" i="2"/>
  <c r="W2746" i="2"/>
  <c r="Z2745" i="2"/>
  <c r="Y2745" i="2"/>
  <c r="X2745" i="2"/>
  <c r="W2745" i="2"/>
  <c r="Z2744" i="2"/>
  <c r="Y2744" i="2"/>
  <c r="X2744" i="2"/>
  <c r="W2744" i="2"/>
  <c r="Z2743" i="2"/>
  <c r="Y2743" i="2"/>
  <c r="X2743" i="2"/>
  <c r="W2743" i="2"/>
  <c r="Z2742" i="2"/>
  <c r="Y2742" i="2"/>
  <c r="X2742" i="2"/>
  <c r="W2742" i="2"/>
  <c r="Z2741" i="2"/>
  <c r="Y2741" i="2"/>
  <c r="X2741" i="2"/>
  <c r="W2741" i="2"/>
  <c r="Z2740" i="2"/>
  <c r="Y2740" i="2"/>
  <c r="X2740" i="2"/>
  <c r="W2740" i="2"/>
  <c r="Z2739" i="2"/>
  <c r="Y2739" i="2"/>
  <c r="X2739" i="2"/>
  <c r="W2739" i="2"/>
  <c r="Z2738" i="2"/>
  <c r="Y2738" i="2"/>
  <c r="X2738" i="2"/>
  <c r="W2738" i="2"/>
  <c r="Z2737" i="2"/>
  <c r="Y2737" i="2"/>
  <c r="X2737" i="2"/>
  <c r="W2737" i="2"/>
  <c r="Z2736" i="2"/>
  <c r="Y2736" i="2"/>
  <c r="X2736" i="2"/>
  <c r="W2736" i="2"/>
  <c r="Z2735" i="2"/>
  <c r="Y2735" i="2"/>
  <c r="X2735" i="2"/>
  <c r="W2735" i="2"/>
  <c r="Z2734" i="2"/>
  <c r="Y2734" i="2"/>
  <c r="X2734" i="2"/>
  <c r="W2734" i="2"/>
  <c r="Z2733" i="2"/>
  <c r="Y2733" i="2"/>
  <c r="X2733" i="2"/>
  <c r="W2733" i="2"/>
  <c r="Z2732" i="2"/>
  <c r="Y2732" i="2"/>
  <c r="X2732" i="2"/>
  <c r="W2732" i="2"/>
  <c r="Z2731" i="2"/>
  <c r="Y2731" i="2"/>
  <c r="X2731" i="2"/>
  <c r="W2731" i="2"/>
  <c r="Z2730" i="2"/>
  <c r="Y2730" i="2"/>
  <c r="X2730" i="2"/>
  <c r="W2730" i="2"/>
  <c r="Z2729" i="2"/>
  <c r="Y2729" i="2"/>
  <c r="X2729" i="2"/>
  <c r="W2729" i="2"/>
  <c r="Z2728" i="2"/>
  <c r="Y2728" i="2"/>
  <c r="X2728" i="2"/>
  <c r="W2728" i="2"/>
  <c r="Z2727" i="2"/>
  <c r="Y2727" i="2"/>
  <c r="X2727" i="2"/>
  <c r="W2727" i="2"/>
  <c r="Z2726" i="2"/>
  <c r="Y2726" i="2"/>
  <c r="X2726" i="2"/>
  <c r="W2726" i="2"/>
  <c r="Z2725" i="2"/>
  <c r="Y2725" i="2"/>
  <c r="X2725" i="2"/>
  <c r="W2725" i="2"/>
  <c r="Z2724" i="2"/>
  <c r="Y2724" i="2"/>
  <c r="X2724" i="2"/>
  <c r="W2724" i="2"/>
  <c r="Z2723" i="2"/>
  <c r="Y2723" i="2"/>
  <c r="X2723" i="2"/>
  <c r="W2723" i="2"/>
  <c r="Z2722" i="2"/>
  <c r="Y2722" i="2"/>
  <c r="X2722" i="2"/>
  <c r="W2722" i="2"/>
  <c r="Z2721" i="2"/>
  <c r="Y2721" i="2"/>
  <c r="X2721" i="2"/>
  <c r="W2721" i="2"/>
  <c r="Z2720" i="2"/>
  <c r="Y2720" i="2"/>
  <c r="X2720" i="2"/>
  <c r="W2720" i="2"/>
  <c r="Z2719" i="2"/>
  <c r="Y2719" i="2"/>
  <c r="X2719" i="2"/>
  <c r="W2719" i="2"/>
  <c r="Z2718" i="2"/>
  <c r="Y2718" i="2"/>
  <c r="X2718" i="2"/>
  <c r="W2718" i="2"/>
  <c r="Z2717" i="2"/>
  <c r="Y2717" i="2"/>
  <c r="X2717" i="2"/>
  <c r="W2717" i="2"/>
  <c r="Z2716" i="2"/>
  <c r="Y2716" i="2"/>
  <c r="X2716" i="2"/>
  <c r="W2716" i="2"/>
  <c r="Z2715" i="2"/>
  <c r="Y2715" i="2"/>
  <c r="X2715" i="2"/>
  <c r="W2715" i="2"/>
  <c r="Z2714" i="2"/>
  <c r="Y2714" i="2"/>
  <c r="X2714" i="2"/>
  <c r="W2714" i="2"/>
  <c r="Z2713" i="2"/>
  <c r="Y2713" i="2"/>
  <c r="X2713" i="2"/>
  <c r="W2713" i="2"/>
  <c r="Z2712" i="2"/>
  <c r="Y2712" i="2"/>
  <c r="X2712" i="2"/>
  <c r="W2712" i="2"/>
  <c r="Z2711" i="2"/>
  <c r="Y2711" i="2"/>
  <c r="X2711" i="2"/>
  <c r="W2711" i="2"/>
  <c r="Z2710" i="2"/>
  <c r="Y2710" i="2"/>
  <c r="X2710" i="2"/>
  <c r="W2710" i="2"/>
  <c r="Z2709" i="2"/>
  <c r="Y2709" i="2"/>
  <c r="X2709" i="2"/>
  <c r="W2709" i="2"/>
  <c r="Z2708" i="2"/>
  <c r="Y2708" i="2"/>
  <c r="X2708" i="2"/>
  <c r="W2708" i="2"/>
  <c r="Z2707" i="2"/>
  <c r="Y2707" i="2"/>
  <c r="X2707" i="2"/>
  <c r="W2707" i="2"/>
  <c r="Z2706" i="2"/>
  <c r="Y2706" i="2"/>
  <c r="X2706" i="2"/>
  <c r="W2706" i="2"/>
  <c r="Z2705" i="2"/>
  <c r="Y2705" i="2"/>
  <c r="X2705" i="2"/>
  <c r="W2705" i="2"/>
  <c r="Z2704" i="2"/>
  <c r="Y2704" i="2"/>
  <c r="X2704" i="2"/>
  <c r="W2704" i="2"/>
  <c r="Z2703" i="2"/>
  <c r="Y2703" i="2"/>
  <c r="X2703" i="2"/>
  <c r="W2703" i="2"/>
  <c r="Z2702" i="2"/>
  <c r="Y2702" i="2"/>
  <c r="X2702" i="2"/>
  <c r="W2702" i="2"/>
  <c r="Z2701" i="2"/>
  <c r="Y2701" i="2"/>
  <c r="X2701" i="2"/>
  <c r="W2701" i="2"/>
  <c r="Z2700" i="2"/>
  <c r="Y2700" i="2"/>
  <c r="X2700" i="2"/>
  <c r="W2700" i="2"/>
  <c r="Z2699" i="2"/>
  <c r="Y2699" i="2"/>
  <c r="X2699" i="2"/>
  <c r="W2699" i="2"/>
  <c r="Z2698" i="2"/>
  <c r="Y2698" i="2"/>
  <c r="X2698" i="2"/>
  <c r="W2698" i="2"/>
  <c r="Z2697" i="2"/>
  <c r="Y2697" i="2"/>
  <c r="X2697" i="2"/>
  <c r="W2697" i="2"/>
  <c r="Z2696" i="2"/>
  <c r="Y2696" i="2"/>
  <c r="X2696" i="2"/>
  <c r="W2696" i="2"/>
  <c r="Z2695" i="2"/>
  <c r="Y2695" i="2"/>
  <c r="X2695" i="2"/>
  <c r="W2695" i="2"/>
  <c r="Z2694" i="2"/>
  <c r="Y2694" i="2"/>
  <c r="X2694" i="2"/>
  <c r="W2694" i="2"/>
  <c r="Z2693" i="2"/>
  <c r="Y2693" i="2"/>
  <c r="X2693" i="2"/>
  <c r="W2693" i="2"/>
  <c r="Z2692" i="2"/>
  <c r="Y2692" i="2"/>
  <c r="X2692" i="2"/>
  <c r="W2692" i="2"/>
  <c r="Z2691" i="2"/>
  <c r="Y2691" i="2"/>
  <c r="X2691" i="2"/>
  <c r="W2691" i="2"/>
  <c r="Z2690" i="2"/>
  <c r="Y2690" i="2"/>
  <c r="X2690" i="2"/>
  <c r="W2690" i="2"/>
  <c r="Z2689" i="2"/>
  <c r="Y2689" i="2"/>
  <c r="X2689" i="2"/>
  <c r="W2689" i="2"/>
  <c r="Z2688" i="2"/>
  <c r="Y2688" i="2"/>
  <c r="X2688" i="2"/>
  <c r="W2688" i="2"/>
  <c r="Z2687" i="2"/>
  <c r="Y2687" i="2"/>
  <c r="X2687" i="2"/>
  <c r="W2687" i="2"/>
  <c r="Z2686" i="2"/>
  <c r="Y2686" i="2"/>
  <c r="X2686" i="2"/>
  <c r="W2686" i="2"/>
  <c r="Z2685" i="2"/>
  <c r="Y2685" i="2"/>
  <c r="X2685" i="2"/>
  <c r="W2685" i="2"/>
  <c r="Z2684" i="2"/>
  <c r="Y2684" i="2"/>
  <c r="X2684" i="2"/>
  <c r="W2684" i="2"/>
  <c r="Z2683" i="2"/>
  <c r="Y2683" i="2"/>
  <c r="X2683" i="2"/>
  <c r="W2683" i="2"/>
  <c r="Z2682" i="2"/>
  <c r="Y2682" i="2"/>
  <c r="X2682" i="2"/>
  <c r="W2682" i="2"/>
  <c r="Z2681" i="2"/>
  <c r="Y2681" i="2"/>
  <c r="X2681" i="2"/>
  <c r="W2681" i="2"/>
  <c r="Z2680" i="2"/>
  <c r="Y2680" i="2"/>
  <c r="X2680" i="2"/>
  <c r="W2680" i="2"/>
  <c r="Z2679" i="2"/>
  <c r="Y2679" i="2"/>
  <c r="X2679" i="2"/>
  <c r="W2679" i="2"/>
  <c r="Z2678" i="2"/>
  <c r="Y2678" i="2"/>
  <c r="X2678" i="2"/>
  <c r="W2678" i="2"/>
  <c r="Z2677" i="2"/>
  <c r="Y2677" i="2"/>
  <c r="X2677" i="2"/>
  <c r="W2677" i="2"/>
  <c r="Z2676" i="2"/>
  <c r="Y2676" i="2"/>
  <c r="X2676" i="2"/>
  <c r="W2676" i="2"/>
  <c r="Z2675" i="2"/>
  <c r="Y2675" i="2"/>
  <c r="X2675" i="2"/>
  <c r="W2675" i="2"/>
  <c r="Z2674" i="2"/>
  <c r="Y2674" i="2"/>
  <c r="X2674" i="2"/>
  <c r="W2674" i="2"/>
  <c r="Z2673" i="2"/>
  <c r="Y2673" i="2"/>
  <c r="X2673" i="2"/>
  <c r="W2673" i="2"/>
  <c r="Z2672" i="2"/>
  <c r="Y2672" i="2"/>
  <c r="X2672" i="2"/>
  <c r="W2672" i="2"/>
  <c r="Z2671" i="2"/>
  <c r="Y2671" i="2"/>
  <c r="X2671" i="2"/>
  <c r="W2671" i="2"/>
  <c r="Z2670" i="2"/>
  <c r="Y2670" i="2"/>
  <c r="X2670" i="2"/>
  <c r="W2670" i="2"/>
  <c r="Z2669" i="2"/>
  <c r="Y2669" i="2"/>
  <c r="X2669" i="2"/>
  <c r="W2669" i="2"/>
  <c r="Z2668" i="2"/>
  <c r="Y2668" i="2"/>
  <c r="X2668" i="2"/>
  <c r="W2668" i="2"/>
  <c r="Z2667" i="2"/>
  <c r="Y2667" i="2"/>
  <c r="X2667" i="2"/>
  <c r="W2667" i="2"/>
  <c r="Z2666" i="2"/>
  <c r="Y2666" i="2"/>
  <c r="X2666" i="2"/>
  <c r="W2666" i="2"/>
  <c r="Z2665" i="2"/>
  <c r="Y2665" i="2"/>
  <c r="X2665" i="2"/>
  <c r="W2665" i="2"/>
  <c r="Z2664" i="2"/>
  <c r="Y2664" i="2"/>
  <c r="X2664" i="2"/>
  <c r="W2664" i="2"/>
  <c r="Z2663" i="2"/>
  <c r="Y2663" i="2"/>
  <c r="X2663" i="2"/>
  <c r="W2663" i="2"/>
  <c r="Z2662" i="2"/>
  <c r="Y2662" i="2"/>
  <c r="X2662" i="2"/>
  <c r="W2662" i="2"/>
  <c r="Z2661" i="2"/>
  <c r="Y2661" i="2"/>
  <c r="X2661" i="2"/>
  <c r="W2661" i="2"/>
  <c r="Z2660" i="2"/>
  <c r="Y2660" i="2"/>
  <c r="X2660" i="2"/>
  <c r="W2660" i="2"/>
  <c r="Z2659" i="2"/>
  <c r="Y2659" i="2"/>
  <c r="X2659" i="2"/>
  <c r="W2659" i="2"/>
  <c r="Z2658" i="2"/>
  <c r="Y2658" i="2"/>
  <c r="X2658" i="2"/>
  <c r="W2658" i="2"/>
  <c r="Z2657" i="2"/>
  <c r="Y2657" i="2"/>
  <c r="X2657" i="2"/>
  <c r="W2657" i="2"/>
  <c r="Z2656" i="2"/>
  <c r="Y2656" i="2"/>
  <c r="X2656" i="2"/>
  <c r="W2656" i="2"/>
  <c r="Z2655" i="2"/>
  <c r="Y2655" i="2"/>
  <c r="X2655" i="2"/>
  <c r="W2655" i="2"/>
  <c r="Z2654" i="2"/>
  <c r="Y2654" i="2"/>
  <c r="X2654" i="2"/>
  <c r="W2654" i="2"/>
  <c r="Z2653" i="2"/>
  <c r="Y2653" i="2"/>
  <c r="X2653" i="2"/>
  <c r="W2653" i="2"/>
  <c r="Z2652" i="2"/>
  <c r="Y2652" i="2"/>
  <c r="X2652" i="2"/>
  <c r="W2652" i="2"/>
  <c r="Z2651" i="2"/>
  <c r="Y2651" i="2"/>
  <c r="X2651" i="2"/>
  <c r="W2651" i="2"/>
  <c r="Z2650" i="2"/>
  <c r="Y2650" i="2"/>
  <c r="X2650" i="2"/>
  <c r="W2650" i="2"/>
  <c r="Z2649" i="2"/>
  <c r="Y2649" i="2"/>
  <c r="X2649" i="2"/>
  <c r="W2649" i="2"/>
  <c r="Z2648" i="2"/>
  <c r="Y2648" i="2"/>
  <c r="X2648" i="2"/>
  <c r="W2648" i="2"/>
  <c r="Z2647" i="2"/>
  <c r="Y2647" i="2"/>
  <c r="X2647" i="2"/>
  <c r="W2647" i="2"/>
  <c r="Z2646" i="2"/>
  <c r="Y2646" i="2"/>
  <c r="X2646" i="2"/>
  <c r="W2646" i="2"/>
  <c r="Z2645" i="2"/>
  <c r="Y2645" i="2"/>
  <c r="X2645" i="2"/>
  <c r="W2645" i="2"/>
  <c r="Z2644" i="2"/>
  <c r="Y2644" i="2"/>
  <c r="X2644" i="2"/>
  <c r="W2644" i="2"/>
  <c r="Z2643" i="2"/>
  <c r="Y2643" i="2"/>
  <c r="X2643" i="2"/>
  <c r="W2643" i="2"/>
  <c r="Z2642" i="2"/>
  <c r="Y2642" i="2"/>
  <c r="X2642" i="2"/>
  <c r="W2642" i="2"/>
  <c r="Z2641" i="2"/>
  <c r="Y2641" i="2"/>
  <c r="X2641" i="2"/>
  <c r="W2641" i="2"/>
  <c r="Z2640" i="2"/>
  <c r="Y2640" i="2"/>
  <c r="X2640" i="2"/>
  <c r="W2640" i="2"/>
  <c r="Z2639" i="2"/>
  <c r="Y2639" i="2"/>
  <c r="X2639" i="2"/>
  <c r="W2639" i="2"/>
  <c r="Z2638" i="2"/>
  <c r="Y2638" i="2"/>
  <c r="X2638" i="2"/>
  <c r="W2638" i="2"/>
  <c r="Z2637" i="2"/>
  <c r="Y2637" i="2"/>
  <c r="X2637" i="2"/>
  <c r="W2637" i="2"/>
  <c r="Z2636" i="2"/>
  <c r="Y2636" i="2"/>
  <c r="X2636" i="2"/>
  <c r="W2636" i="2"/>
  <c r="Z2635" i="2"/>
  <c r="Y2635" i="2"/>
  <c r="X2635" i="2"/>
  <c r="W2635" i="2"/>
  <c r="Z2634" i="2"/>
  <c r="Y2634" i="2"/>
  <c r="X2634" i="2"/>
  <c r="W2634" i="2"/>
  <c r="Z2633" i="2"/>
  <c r="Y2633" i="2"/>
  <c r="X2633" i="2"/>
  <c r="W2633" i="2"/>
  <c r="Z2632" i="2"/>
  <c r="Y2632" i="2"/>
  <c r="X2632" i="2"/>
  <c r="W2632" i="2"/>
  <c r="Z2631" i="2"/>
  <c r="Y2631" i="2"/>
  <c r="X2631" i="2"/>
  <c r="W2631" i="2"/>
  <c r="Z2630" i="2"/>
  <c r="Y2630" i="2"/>
  <c r="X2630" i="2"/>
  <c r="W2630" i="2"/>
  <c r="Z2629" i="2"/>
  <c r="Y2629" i="2"/>
  <c r="X2629" i="2"/>
  <c r="W2629" i="2"/>
  <c r="Z2628" i="2"/>
  <c r="Y2628" i="2"/>
  <c r="X2628" i="2"/>
  <c r="W2628" i="2"/>
  <c r="Z2627" i="2"/>
  <c r="Y2627" i="2"/>
  <c r="X2627" i="2"/>
  <c r="W2627" i="2"/>
  <c r="Z2626" i="2"/>
  <c r="Y2626" i="2"/>
  <c r="X2626" i="2"/>
  <c r="W2626" i="2"/>
  <c r="Z2625" i="2"/>
  <c r="Y2625" i="2"/>
  <c r="X2625" i="2"/>
  <c r="W2625" i="2"/>
  <c r="Z2624" i="2"/>
  <c r="Y2624" i="2"/>
  <c r="X2624" i="2"/>
  <c r="W2624" i="2"/>
  <c r="Z2623" i="2"/>
  <c r="Y2623" i="2"/>
  <c r="X2623" i="2"/>
  <c r="W2623" i="2"/>
  <c r="Z2622" i="2"/>
  <c r="Y2622" i="2"/>
  <c r="X2622" i="2"/>
  <c r="W2622" i="2"/>
  <c r="Z2621" i="2"/>
  <c r="Y2621" i="2"/>
  <c r="X2621" i="2"/>
  <c r="W2621" i="2"/>
  <c r="Z2620" i="2"/>
  <c r="Y2620" i="2"/>
  <c r="X2620" i="2"/>
  <c r="W2620" i="2"/>
  <c r="Z2619" i="2"/>
  <c r="Y2619" i="2"/>
  <c r="X2619" i="2"/>
  <c r="W2619" i="2"/>
  <c r="Z2618" i="2"/>
  <c r="Y2618" i="2"/>
  <c r="X2618" i="2"/>
  <c r="W2618" i="2"/>
  <c r="Z2617" i="2"/>
  <c r="Y2617" i="2"/>
  <c r="X2617" i="2"/>
  <c r="W2617" i="2"/>
  <c r="Z2616" i="2"/>
  <c r="Y2616" i="2"/>
  <c r="X2616" i="2"/>
  <c r="W2616" i="2"/>
  <c r="Z2615" i="2"/>
  <c r="Y2615" i="2"/>
  <c r="X2615" i="2"/>
  <c r="W2615" i="2"/>
  <c r="Z2614" i="2"/>
  <c r="Y2614" i="2"/>
  <c r="X2614" i="2"/>
  <c r="W2614" i="2"/>
  <c r="Z2613" i="2"/>
  <c r="Y2613" i="2"/>
  <c r="X2613" i="2"/>
  <c r="W2613" i="2"/>
  <c r="Z2612" i="2"/>
  <c r="Y2612" i="2"/>
  <c r="X2612" i="2"/>
  <c r="W2612" i="2"/>
  <c r="Z2611" i="2"/>
  <c r="Y2611" i="2"/>
  <c r="X2611" i="2"/>
  <c r="W2611" i="2"/>
  <c r="Z2610" i="2"/>
  <c r="Y2610" i="2"/>
  <c r="X2610" i="2"/>
  <c r="W2610" i="2"/>
  <c r="Z2609" i="2"/>
  <c r="Y2609" i="2"/>
  <c r="X2609" i="2"/>
  <c r="W2609" i="2"/>
  <c r="Z2608" i="2"/>
  <c r="Y2608" i="2"/>
  <c r="X2608" i="2"/>
  <c r="W2608" i="2"/>
  <c r="Z2607" i="2"/>
  <c r="Y2607" i="2"/>
  <c r="X2607" i="2"/>
  <c r="W2607" i="2"/>
  <c r="Z2606" i="2"/>
  <c r="Y2606" i="2"/>
  <c r="X2606" i="2"/>
  <c r="W2606" i="2"/>
  <c r="Z2605" i="2"/>
  <c r="Y2605" i="2"/>
  <c r="X2605" i="2"/>
  <c r="W2605" i="2"/>
  <c r="Z2604" i="2"/>
  <c r="Y2604" i="2"/>
  <c r="X2604" i="2"/>
  <c r="W2604" i="2"/>
  <c r="Z2603" i="2"/>
  <c r="Y2603" i="2"/>
  <c r="X2603" i="2"/>
  <c r="W2603" i="2"/>
  <c r="Z2602" i="2"/>
  <c r="Y2602" i="2"/>
  <c r="X2602" i="2"/>
  <c r="W2602" i="2"/>
  <c r="Z2601" i="2"/>
  <c r="Y2601" i="2"/>
  <c r="X2601" i="2"/>
  <c r="W2601" i="2"/>
  <c r="Z2600" i="2"/>
  <c r="Y2600" i="2"/>
  <c r="X2600" i="2"/>
  <c r="W2600" i="2"/>
  <c r="Z2599" i="2"/>
  <c r="Y2599" i="2"/>
  <c r="X2599" i="2"/>
  <c r="W2599" i="2"/>
  <c r="Z2598" i="2"/>
  <c r="Y2598" i="2"/>
  <c r="X2598" i="2"/>
  <c r="W2598" i="2"/>
  <c r="Z2597" i="2"/>
  <c r="Y2597" i="2"/>
  <c r="X2597" i="2"/>
  <c r="W2597" i="2"/>
  <c r="Z2596" i="2"/>
  <c r="Y2596" i="2"/>
  <c r="X2596" i="2"/>
  <c r="W2596" i="2"/>
  <c r="Z2595" i="2"/>
  <c r="Y2595" i="2"/>
  <c r="X2595" i="2"/>
  <c r="W2595" i="2"/>
  <c r="Z2594" i="2"/>
  <c r="Y2594" i="2"/>
  <c r="X2594" i="2"/>
  <c r="W2594" i="2"/>
  <c r="Z2593" i="2"/>
  <c r="Y2593" i="2"/>
  <c r="X2593" i="2"/>
  <c r="W2593" i="2"/>
  <c r="Z2592" i="2"/>
  <c r="Y2592" i="2"/>
  <c r="X2592" i="2"/>
  <c r="W2592" i="2"/>
  <c r="Z2591" i="2"/>
  <c r="Y2591" i="2"/>
  <c r="X2591" i="2"/>
  <c r="W2591" i="2"/>
  <c r="Z2590" i="2"/>
  <c r="Y2590" i="2"/>
  <c r="X2590" i="2"/>
  <c r="W2590" i="2"/>
  <c r="Z2589" i="2"/>
  <c r="Y2589" i="2"/>
  <c r="X2589" i="2"/>
  <c r="W2589" i="2"/>
  <c r="Z2588" i="2"/>
  <c r="Y2588" i="2"/>
  <c r="X2588" i="2"/>
  <c r="W2588" i="2"/>
  <c r="Z2587" i="2"/>
  <c r="Y2587" i="2"/>
  <c r="X2587" i="2"/>
  <c r="W2587" i="2"/>
  <c r="Z2586" i="2"/>
  <c r="Y2586" i="2"/>
  <c r="X2586" i="2"/>
  <c r="W2586" i="2"/>
  <c r="Z2585" i="2"/>
  <c r="Y2585" i="2"/>
  <c r="X2585" i="2"/>
  <c r="W2585" i="2"/>
  <c r="Z2584" i="2"/>
  <c r="Y2584" i="2"/>
  <c r="X2584" i="2"/>
  <c r="W2584" i="2"/>
  <c r="Z2583" i="2"/>
  <c r="Y2583" i="2"/>
  <c r="X2583" i="2"/>
  <c r="W2583" i="2"/>
  <c r="Z2582" i="2"/>
  <c r="Y2582" i="2"/>
  <c r="X2582" i="2"/>
  <c r="W2582" i="2"/>
  <c r="Z2581" i="2"/>
  <c r="Y2581" i="2"/>
  <c r="X2581" i="2"/>
  <c r="W2581" i="2"/>
  <c r="Z2580" i="2"/>
  <c r="Y2580" i="2"/>
  <c r="X2580" i="2"/>
  <c r="W2580" i="2"/>
  <c r="Z2579" i="2"/>
  <c r="Y2579" i="2"/>
  <c r="X2579" i="2"/>
  <c r="W2579" i="2"/>
  <c r="Z2578" i="2"/>
  <c r="Y2578" i="2"/>
  <c r="X2578" i="2"/>
  <c r="W2578" i="2"/>
  <c r="Z2577" i="2"/>
  <c r="Y2577" i="2"/>
  <c r="X2577" i="2"/>
  <c r="W2577" i="2"/>
  <c r="Z2576" i="2"/>
  <c r="Y2576" i="2"/>
  <c r="X2576" i="2"/>
  <c r="W2576" i="2"/>
  <c r="Z2575" i="2"/>
  <c r="Y2575" i="2"/>
  <c r="X2575" i="2"/>
  <c r="W2575" i="2"/>
  <c r="Z2574" i="2"/>
  <c r="Y2574" i="2"/>
  <c r="X2574" i="2"/>
  <c r="W2574" i="2"/>
  <c r="Z2573" i="2"/>
  <c r="Y2573" i="2"/>
  <c r="X2573" i="2"/>
  <c r="W2573" i="2"/>
  <c r="Z2572" i="2"/>
  <c r="Y2572" i="2"/>
  <c r="X2572" i="2"/>
  <c r="W2572" i="2"/>
  <c r="Z2571" i="2"/>
  <c r="Y2571" i="2"/>
  <c r="X2571" i="2"/>
  <c r="W2571" i="2"/>
  <c r="Z2570" i="2"/>
  <c r="Y2570" i="2"/>
  <c r="X2570" i="2"/>
  <c r="W2570" i="2"/>
  <c r="Z2569" i="2"/>
  <c r="Y2569" i="2"/>
  <c r="X2569" i="2"/>
  <c r="W2569" i="2"/>
  <c r="Z2568" i="2"/>
  <c r="Y2568" i="2"/>
  <c r="X2568" i="2"/>
  <c r="W2568" i="2"/>
  <c r="Z2567" i="2"/>
  <c r="Y2567" i="2"/>
  <c r="X2567" i="2"/>
  <c r="W2567" i="2"/>
  <c r="Z2566" i="2"/>
  <c r="Y2566" i="2"/>
  <c r="X2566" i="2"/>
  <c r="W2566" i="2"/>
  <c r="Z2565" i="2"/>
  <c r="Y2565" i="2"/>
  <c r="X2565" i="2"/>
  <c r="W2565" i="2"/>
  <c r="Z2564" i="2"/>
  <c r="Y2564" i="2"/>
  <c r="X2564" i="2"/>
  <c r="W2564" i="2"/>
  <c r="Z2563" i="2"/>
  <c r="Y2563" i="2"/>
  <c r="X2563" i="2"/>
  <c r="W2563" i="2"/>
  <c r="Z2562" i="2"/>
  <c r="Y2562" i="2"/>
  <c r="X2562" i="2"/>
  <c r="W2562" i="2"/>
  <c r="Z2561" i="2"/>
  <c r="Y2561" i="2"/>
  <c r="X2561" i="2"/>
  <c r="W2561" i="2"/>
  <c r="Z2560" i="2"/>
  <c r="Y2560" i="2"/>
  <c r="X2560" i="2"/>
  <c r="W2560" i="2"/>
  <c r="Z2559" i="2"/>
  <c r="Y2559" i="2"/>
  <c r="X2559" i="2"/>
  <c r="W2559" i="2"/>
  <c r="Z2558" i="2"/>
  <c r="Y2558" i="2"/>
  <c r="X2558" i="2"/>
  <c r="W2558" i="2"/>
  <c r="Z2557" i="2"/>
  <c r="Y2557" i="2"/>
  <c r="X2557" i="2"/>
  <c r="W2557" i="2"/>
  <c r="Z2556" i="2"/>
  <c r="Y2556" i="2"/>
  <c r="X2556" i="2"/>
  <c r="W2556" i="2"/>
  <c r="Z2555" i="2"/>
  <c r="Y2555" i="2"/>
  <c r="X2555" i="2"/>
  <c r="W2555" i="2"/>
  <c r="Z2554" i="2"/>
  <c r="Y2554" i="2"/>
  <c r="X2554" i="2"/>
  <c r="W2554" i="2"/>
  <c r="Z2553" i="2"/>
  <c r="Y2553" i="2"/>
  <c r="X2553" i="2"/>
  <c r="W2553" i="2"/>
  <c r="Z2552" i="2"/>
  <c r="Y2552" i="2"/>
  <c r="X2552" i="2"/>
  <c r="W2552" i="2"/>
  <c r="Z2551" i="2"/>
  <c r="Y2551" i="2"/>
  <c r="X2551" i="2"/>
  <c r="W2551" i="2"/>
  <c r="Z2550" i="2"/>
  <c r="Y2550" i="2"/>
  <c r="X2550" i="2"/>
  <c r="W2550" i="2"/>
  <c r="Z2549" i="2"/>
  <c r="Y2549" i="2"/>
  <c r="X2549" i="2"/>
  <c r="W2549" i="2"/>
  <c r="Z2548" i="2"/>
  <c r="Y2548" i="2"/>
  <c r="X2548" i="2"/>
  <c r="W2548" i="2"/>
  <c r="Z2547" i="2"/>
  <c r="Y2547" i="2"/>
  <c r="X2547" i="2"/>
  <c r="W2547" i="2"/>
  <c r="Z2546" i="2"/>
  <c r="Y2546" i="2"/>
  <c r="X2546" i="2"/>
  <c r="W2546" i="2"/>
  <c r="Z2545" i="2"/>
  <c r="Y2545" i="2"/>
  <c r="X2545" i="2"/>
  <c r="W2545" i="2"/>
  <c r="Z2544" i="2"/>
  <c r="Y2544" i="2"/>
  <c r="X2544" i="2"/>
  <c r="W2544" i="2"/>
  <c r="Z2543" i="2"/>
  <c r="Y2543" i="2"/>
  <c r="X2543" i="2"/>
  <c r="W2543" i="2"/>
  <c r="Z2542" i="2"/>
  <c r="Y2542" i="2"/>
  <c r="X2542" i="2"/>
  <c r="W2542" i="2"/>
  <c r="Z2541" i="2"/>
  <c r="Y2541" i="2"/>
  <c r="X2541" i="2"/>
  <c r="W2541" i="2"/>
  <c r="Z2540" i="2"/>
  <c r="Y2540" i="2"/>
  <c r="X2540" i="2"/>
  <c r="W2540" i="2"/>
  <c r="Z2539" i="2"/>
  <c r="Y2539" i="2"/>
  <c r="X2539" i="2"/>
  <c r="W2539" i="2"/>
  <c r="Z2538" i="2"/>
  <c r="Y2538" i="2"/>
  <c r="X2538" i="2"/>
  <c r="W2538" i="2"/>
  <c r="Z2537" i="2"/>
  <c r="Y2537" i="2"/>
  <c r="X2537" i="2"/>
  <c r="W2537" i="2"/>
  <c r="Z2536" i="2"/>
  <c r="Y2536" i="2"/>
  <c r="X2536" i="2"/>
  <c r="W2536" i="2"/>
  <c r="Z2535" i="2"/>
  <c r="Y2535" i="2"/>
  <c r="X2535" i="2"/>
  <c r="W2535" i="2"/>
  <c r="Z2534" i="2"/>
  <c r="Y2534" i="2"/>
  <c r="X2534" i="2"/>
  <c r="W2534" i="2"/>
  <c r="Z2533" i="2"/>
  <c r="Y2533" i="2"/>
  <c r="X2533" i="2"/>
  <c r="W2533" i="2"/>
  <c r="Z2532" i="2"/>
  <c r="Y2532" i="2"/>
  <c r="X2532" i="2"/>
  <c r="W2532" i="2"/>
  <c r="Z2531" i="2"/>
  <c r="Y2531" i="2"/>
  <c r="X2531" i="2"/>
  <c r="W2531" i="2"/>
  <c r="Z2530" i="2"/>
  <c r="Y2530" i="2"/>
  <c r="X2530" i="2"/>
  <c r="W2530" i="2"/>
  <c r="Z2529" i="2"/>
  <c r="Y2529" i="2"/>
  <c r="X2529" i="2"/>
  <c r="W2529" i="2"/>
  <c r="Z2528" i="2"/>
  <c r="Y2528" i="2"/>
  <c r="X2528" i="2"/>
  <c r="W2528" i="2"/>
  <c r="Z2527" i="2"/>
  <c r="Y2527" i="2"/>
  <c r="X2527" i="2"/>
  <c r="W2527" i="2"/>
  <c r="Z2526" i="2"/>
  <c r="Y2526" i="2"/>
  <c r="X2526" i="2"/>
  <c r="W2526" i="2"/>
  <c r="Z2525" i="2"/>
  <c r="Y2525" i="2"/>
  <c r="X2525" i="2"/>
  <c r="W2525" i="2"/>
  <c r="Z2524" i="2"/>
  <c r="Y2524" i="2"/>
  <c r="X2524" i="2"/>
  <c r="W2524" i="2"/>
  <c r="Z2523" i="2"/>
  <c r="Y2523" i="2"/>
  <c r="X2523" i="2"/>
  <c r="W2523" i="2"/>
  <c r="Z2522" i="2"/>
  <c r="Y2522" i="2"/>
  <c r="X2522" i="2"/>
  <c r="W2522" i="2"/>
  <c r="Z2521" i="2"/>
  <c r="Y2521" i="2"/>
  <c r="X2521" i="2"/>
  <c r="W2521" i="2"/>
  <c r="Z2520" i="2"/>
  <c r="Y2520" i="2"/>
  <c r="X2520" i="2"/>
  <c r="W2520" i="2"/>
  <c r="Z2519" i="2"/>
  <c r="Y2519" i="2"/>
  <c r="X2519" i="2"/>
  <c r="W2519" i="2"/>
  <c r="Z2518" i="2"/>
  <c r="Y2518" i="2"/>
  <c r="X2518" i="2"/>
  <c r="W2518" i="2"/>
  <c r="Z2517" i="2"/>
  <c r="Y2517" i="2"/>
  <c r="X2517" i="2"/>
  <c r="W2517" i="2"/>
  <c r="Z2516" i="2"/>
  <c r="Y2516" i="2"/>
  <c r="X2516" i="2"/>
  <c r="W2516" i="2"/>
  <c r="Z2515" i="2"/>
  <c r="Y2515" i="2"/>
  <c r="X2515" i="2"/>
  <c r="W2515" i="2"/>
  <c r="Z2514" i="2"/>
  <c r="Y2514" i="2"/>
  <c r="X2514" i="2"/>
  <c r="W2514" i="2"/>
  <c r="Z2513" i="2"/>
  <c r="Y2513" i="2"/>
  <c r="X2513" i="2"/>
  <c r="W2513" i="2"/>
  <c r="Z2512" i="2"/>
  <c r="Y2512" i="2"/>
  <c r="X2512" i="2"/>
  <c r="W2512" i="2"/>
  <c r="Z2511" i="2"/>
  <c r="Y2511" i="2"/>
  <c r="X2511" i="2"/>
  <c r="W2511" i="2"/>
  <c r="Z2510" i="2"/>
  <c r="Y2510" i="2"/>
  <c r="X2510" i="2"/>
  <c r="W2510" i="2"/>
  <c r="Z2509" i="2"/>
  <c r="Y2509" i="2"/>
  <c r="X2509" i="2"/>
  <c r="W2509" i="2"/>
  <c r="Z2508" i="2"/>
  <c r="Y2508" i="2"/>
  <c r="X2508" i="2"/>
  <c r="W2508" i="2"/>
  <c r="Z2507" i="2"/>
  <c r="Y2507" i="2"/>
  <c r="X2507" i="2"/>
  <c r="W2507" i="2"/>
  <c r="Z2506" i="2"/>
  <c r="Y2506" i="2"/>
  <c r="X2506" i="2"/>
  <c r="W2506" i="2"/>
  <c r="Z2505" i="2"/>
  <c r="Y2505" i="2"/>
  <c r="X2505" i="2"/>
  <c r="W2505" i="2"/>
  <c r="Z2504" i="2"/>
  <c r="Y2504" i="2"/>
  <c r="X2504" i="2"/>
  <c r="W2504" i="2"/>
  <c r="Z2503" i="2"/>
  <c r="Y2503" i="2"/>
  <c r="X2503" i="2"/>
  <c r="W2503" i="2"/>
  <c r="Z2502" i="2"/>
  <c r="Y2502" i="2"/>
  <c r="X2502" i="2"/>
  <c r="W2502" i="2"/>
  <c r="Z2501" i="2"/>
  <c r="Y2501" i="2"/>
  <c r="X2501" i="2"/>
  <c r="W2501" i="2"/>
  <c r="Z2500" i="2"/>
  <c r="Y2500" i="2"/>
  <c r="X2500" i="2"/>
  <c r="W2500" i="2"/>
  <c r="Z2499" i="2"/>
  <c r="Y2499" i="2"/>
  <c r="X2499" i="2"/>
  <c r="W2499" i="2"/>
  <c r="Z2498" i="2"/>
  <c r="Y2498" i="2"/>
  <c r="X2498" i="2"/>
  <c r="W2498" i="2"/>
  <c r="Z2497" i="2"/>
  <c r="Y2497" i="2"/>
  <c r="X2497" i="2"/>
  <c r="W2497" i="2"/>
  <c r="Z2496" i="2"/>
  <c r="Y2496" i="2"/>
  <c r="X2496" i="2"/>
  <c r="W2496" i="2"/>
  <c r="Z2495" i="2"/>
  <c r="Y2495" i="2"/>
  <c r="X2495" i="2"/>
  <c r="W2495" i="2"/>
  <c r="Z2494" i="2"/>
  <c r="Y2494" i="2"/>
  <c r="X2494" i="2"/>
  <c r="W2494" i="2"/>
  <c r="Z2493" i="2"/>
  <c r="Y2493" i="2"/>
  <c r="X2493" i="2"/>
  <c r="W2493" i="2"/>
  <c r="Z2492" i="2"/>
  <c r="Y2492" i="2"/>
  <c r="X2492" i="2"/>
  <c r="W2492" i="2"/>
  <c r="Z2491" i="2"/>
  <c r="Y2491" i="2"/>
  <c r="X2491" i="2"/>
  <c r="W2491" i="2"/>
  <c r="Z2490" i="2"/>
  <c r="Y2490" i="2"/>
  <c r="X2490" i="2"/>
  <c r="W2490" i="2"/>
  <c r="Z2489" i="2"/>
  <c r="Y2489" i="2"/>
  <c r="X2489" i="2"/>
  <c r="W2489" i="2"/>
  <c r="Z2488" i="2"/>
  <c r="Y2488" i="2"/>
  <c r="X2488" i="2"/>
  <c r="W2488" i="2"/>
  <c r="Z2487" i="2"/>
  <c r="Y2487" i="2"/>
  <c r="X2487" i="2"/>
  <c r="W2487" i="2"/>
  <c r="Z2486" i="2"/>
  <c r="Y2486" i="2"/>
  <c r="X2486" i="2"/>
  <c r="W2486" i="2"/>
  <c r="Z2485" i="2"/>
  <c r="Y2485" i="2"/>
  <c r="X2485" i="2"/>
  <c r="W2485" i="2"/>
  <c r="Z2484" i="2"/>
  <c r="Y2484" i="2"/>
  <c r="X2484" i="2"/>
  <c r="W2484" i="2"/>
  <c r="Z2483" i="2"/>
  <c r="Y2483" i="2"/>
  <c r="X2483" i="2"/>
  <c r="W2483" i="2"/>
  <c r="Z2482" i="2"/>
  <c r="Y2482" i="2"/>
  <c r="X2482" i="2"/>
  <c r="W2482" i="2"/>
  <c r="Z2481" i="2"/>
  <c r="Y2481" i="2"/>
  <c r="X2481" i="2"/>
  <c r="W2481" i="2"/>
  <c r="Z2480" i="2"/>
  <c r="Y2480" i="2"/>
  <c r="X2480" i="2"/>
  <c r="W2480" i="2"/>
  <c r="Z2479" i="2"/>
  <c r="Y2479" i="2"/>
  <c r="X2479" i="2"/>
  <c r="W2479" i="2"/>
  <c r="Z2478" i="2"/>
  <c r="Y2478" i="2"/>
  <c r="X2478" i="2"/>
  <c r="W2478" i="2"/>
  <c r="Z2477" i="2"/>
  <c r="Y2477" i="2"/>
  <c r="X2477" i="2"/>
  <c r="W2477" i="2"/>
  <c r="Z2476" i="2"/>
  <c r="Y2476" i="2"/>
  <c r="X2476" i="2"/>
  <c r="W2476" i="2"/>
  <c r="Z2475" i="2"/>
  <c r="Y2475" i="2"/>
  <c r="X2475" i="2"/>
  <c r="W2475" i="2"/>
  <c r="Z2474" i="2"/>
  <c r="Y2474" i="2"/>
  <c r="X2474" i="2"/>
  <c r="W2474" i="2"/>
  <c r="Z2473" i="2"/>
  <c r="Y2473" i="2"/>
  <c r="X2473" i="2"/>
  <c r="W2473" i="2"/>
  <c r="Z2472" i="2"/>
  <c r="Y2472" i="2"/>
  <c r="X2472" i="2"/>
  <c r="W2472" i="2"/>
  <c r="Z2471" i="2"/>
  <c r="Y2471" i="2"/>
  <c r="X2471" i="2"/>
  <c r="W2471" i="2"/>
  <c r="Z2470" i="2"/>
  <c r="Y2470" i="2"/>
  <c r="X2470" i="2"/>
  <c r="W2470" i="2"/>
  <c r="Z2469" i="2"/>
  <c r="Y2469" i="2"/>
  <c r="X2469" i="2"/>
  <c r="W2469" i="2"/>
  <c r="Z2468" i="2"/>
  <c r="Y2468" i="2"/>
  <c r="X2468" i="2"/>
  <c r="W2468" i="2"/>
  <c r="Z2467" i="2"/>
  <c r="Y2467" i="2"/>
  <c r="X2467" i="2"/>
  <c r="W2467" i="2"/>
  <c r="Z2466" i="2"/>
  <c r="Y2466" i="2"/>
  <c r="X2466" i="2"/>
  <c r="W2466" i="2"/>
  <c r="Z2465" i="2"/>
  <c r="Y2465" i="2"/>
  <c r="X2465" i="2"/>
  <c r="W2465" i="2"/>
  <c r="Z2464" i="2"/>
  <c r="Y2464" i="2"/>
  <c r="X2464" i="2"/>
  <c r="W2464" i="2"/>
  <c r="Z2463" i="2"/>
  <c r="Y2463" i="2"/>
  <c r="X2463" i="2"/>
  <c r="W2463" i="2"/>
  <c r="Z2462" i="2"/>
  <c r="Y2462" i="2"/>
  <c r="X2462" i="2"/>
  <c r="W2462" i="2"/>
  <c r="Z2461" i="2"/>
  <c r="Y2461" i="2"/>
  <c r="X2461" i="2"/>
  <c r="W2461" i="2"/>
  <c r="Z2460" i="2"/>
  <c r="Y2460" i="2"/>
  <c r="X2460" i="2"/>
  <c r="W2460" i="2"/>
  <c r="Z2459" i="2"/>
  <c r="Y2459" i="2"/>
  <c r="X2459" i="2"/>
  <c r="W2459" i="2"/>
  <c r="Z2458" i="2"/>
  <c r="Y2458" i="2"/>
  <c r="X2458" i="2"/>
  <c r="W2458" i="2"/>
  <c r="Z2457" i="2"/>
  <c r="Y2457" i="2"/>
  <c r="X2457" i="2"/>
  <c r="W2457" i="2"/>
  <c r="Z2456" i="2"/>
  <c r="Y2456" i="2"/>
  <c r="X2456" i="2"/>
  <c r="W2456" i="2"/>
  <c r="Z2455" i="2"/>
  <c r="Y2455" i="2"/>
  <c r="X2455" i="2"/>
  <c r="W2455" i="2"/>
  <c r="Z2454" i="2"/>
  <c r="Y2454" i="2"/>
  <c r="X2454" i="2"/>
  <c r="W2454" i="2"/>
  <c r="Z2453" i="2"/>
  <c r="Y2453" i="2"/>
  <c r="X2453" i="2"/>
  <c r="W2453" i="2"/>
  <c r="Z2452" i="2"/>
  <c r="Y2452" i="2"/>
  <c r="X2452" i="2"/>
  <c r="W2452" i="2"/>
  <c r="Z2451" i="2"/>
  <c r="Y2451" i="2"/>
  <c r="X2451" i="2"/>
  <c r="W2451" i="2"/>
  <c r="Z2450" i="2"/>
  <c r="Y2450" i="2"/>
  <c r="X2450" i="2"/>
  <c r="W2450" i="2"/>
  <c r="Z2449" i="2"/>
  <c r="Y2449" i="2"/>
  <c r="X2449" i="2"/>
  <c r="W2449" i="2"/>
  <c r="Z2448" i="2"/>
  <c r="Y2448" i="2"/>
  <c r="X2448" i="2"/>
  <c r="W2448" i="2"/>
  <c r="Z2447" i="2"/>
  <c r="Y2447" i="2"/>
  <c r="X2447" i="2"/>
  <c r="W2447" i="2"/>
  <c r="Z2446" i="2"/>
  <c r="Y2446" i="2"/>
  <c r="X2446" i="2"/>
  <c r="W2446" i="2"/>
  <c r="Z2445" i="2"/>
  <c r="Y2445" i="2"/>
  <c r="X2445" i="2"/>
  <c r="W2445" i="2"/>
  <c r="Z2444" i="2"/>
  <c r="Y2444" i="2"/>
  <c r="X2444" i="2"/>
  <c r="W2444" i="2"/>
  <c r="Z2443" i="2"/>
  <c r="Y2443" i="2"/>
  <c r="X2443" i="2"/>
  <c r="W2443" i="2"/>
  <c r="Z2442" i="2"/>
  <c r="Y2442" i="2"/>
  <c r="X2442" i="2"/>
  <c r="W2442" i="2"/>
  <c r="Z2441" i="2"/>
  <c r="Y2441" i="2"/>
  <c r="X2441" i="2"/>
  <c r="W2441" i="2"/>
  <c r="Z2440" i="2"/>
  <c r="Y2440" i="2"/>
  <c r="X2440" i="2"/>
  <c r="W2440" i="2"/>
  <c r="Z2439" i="2"/>
  <c r="Y2439" i="2"/>
  <c r="X2439" i="2"/>
  <c r="W2439" i="2"/>
  <c r="Z2438" i="2"/>
  <c r="Y2438" i="2"/>
  <c r="X2438" i="2"/>
  <c r="W2438" i="2"/>
  <c r="Z2437" i="2"/>
  <c r="Y2437" i="2"/>
  <c r="X2437" i="2"/>
  <c r="W2437" i="2"/>
  <c r="Z2436" i="2"/>
  <c r="Y2436" i="2"/>
  <c r="X2436" i="2"/>
  <c r="W2436" i="2"/>
  <c r="Z2435" i="2"/>
  <c r="Y2435" i="2"/>
  <c r="X2435" i="2"/>
  <c r="W2435" i="2"/>
  <c r="Z2434" i="2"/>
  <c r="Y2434" i="2"/>
  <c r="X2434" i="2"/>
  <c r="W2434" i="2"/>
  <c r="Z2433" i="2"/>
  <c r="Y2433" i="2"/>
  <c r="X2433" i="2"/>
  <c r="W2433" i="2"/>
  <c r="Z2432" i="2"/>
  <c r="Y2432" i="2"/>
  <c r="X2432" i="2"/>
  <c r="W2432" i="2"/>
  <c r="Z2431" i="2"/>
  <c r="Y2431" i="2"/>
  <c r="X2431" i="2"/>
  <c r="W2431" i="2"/>
  <c r="Z2430" i="2"/>
  <c r="Y2430" i="2"/>
  <c r="X2430" i="2"/>
  <c r="W2430" i="2"/>
  <c r="Z2429" i="2"/>
  <c r="Y2429" i="2"/>
  <c r="X2429" i="2"/>
  <c r="W2429" i="2"/>
  <c r="Z2428" i="2"/>
  <c r="Y2428" i="2"/>
  <c r="X2428" i="2"/>
  <c r="W2428" i="2"/>
  <c r="Z2427" i="2"/>
  <c r="Y2427" i="2"/>
  <c r="X2427" i="2"/>
  <c r="W2427" i="2"/>
  <c r="Z2426" i="2"/>
  <c r="Y2426" i="2"/>
  <c r="X2426" i="2"/>
  <c r="W2426" i="2"/>
  <c r="Z2425" i="2"/>
  <c r="Y2425" i="2"/>
  <c r="X2425" i="2"/>
  <c r="W2425" i="2"/>
  <c r="Z2424" i="2"/>
  <c r="Y2424" i="2"/>
  <c r="X2424" i="2"/>
  <c r="W2424" i="2"/>
  <c r="Z2423" i="2"/>
  <c r="Y2423" i="2"/>
  <c r="X2423" i="2"/>
  <c r="W2423" i="2"/>
  <c r="Z2422" i="2"/>
  <c r="Y2422" i="2"/>
  <c r="X2422" i="2"/>
  <c r="W2422" i="2"/>
  <c r="Z2421" i="2"/>
  <c r="Y2421" i="2"/>
  <c r="X2421" i="2"/>
  <c r="W2421" i="2"/>
  <c r="Z2420" i="2"/>
  <c r="Y2420" i="2"/>
  <c r="X2420" i="2"/>
  <c r="W2420" i="2"/>
  <c r="Z2419" i="2"/>
  <c r="Y2419" i="2"/>
  <c r="X2419" i="2"/>
  <c r="W2419" i="2"/>
  <c r="Z2418" i="2"/>
  <c r="Y2418" i="2"/>
  <c r="X2418" i="2"/>
  <c r="W2418" i="2"/>
  <c r="Z2417" i="2"/>
  <c r="Y2417" i="2"/>
  <c r="X2417" i="2"/>
  <c r="W2417" i="2"/>
  <c r="Z2416" i="2"/>
  <c r="Y2416" i="2"/>
  <c r="X2416" i="2"/>
  <c r="W2416" i="2"/>
  <c r="Z2415" i="2"/>
  <c r="Y2415" i="2"/>
  <c r="X2415" i="2"/>
  <c r="W2415" i="2"/>
  <c r="Z2414" i="2"/>
  <c r="Y2414" i="2"/>
  <c r="X2414" i="2"/>
  <c r="W2414" i="2"/>
  <c r="Z2413" i="2"/>
  <c r="Y2413" i="2"/>
  <c r="X2413" i="2"/>
  <c r="W2413" i="2"/>
  <c r="Z2412" i="2"/>
  <c r="Y2412" i="2"/>
  <c r="X2412" i="2"/>
  <c r="W2412" i="2"/>
  <c r="Z2411" i="2"/>
  <c r="Y2411" i="2"/>
  <c r="X2411" i="2"/>
  <c r="W2411" i="2"/>
  <c r="Z2410" i="2"/>
  <c r="Y2410" i="2"/>
  <c r="X2410" i="2"/>
  <c r="W2410" i="2"/>
  <c r="Z2409" i="2"/>
  <c r="Y2409" i="2"/>
  <c r="X2409" i="2"/>
  <c r="W2409" i="2"/>
  <c r="Z2408" i="2"/>
  <c r="Y2408" i="2"/>
  <c r="X2408" i="2"/>
  <c r="W2408" i="2"/>
  <c r="Z2407" i="2"/>
  <c r="Y2407" i="2"/>
  <c r="X2407" i="2"/>
  <c r="W2407" i="2"/>
  <c r="Z2406" i="2"/>
  <c r="Y2406" i="2"/>
  <c r="X2406" i="2"/>
  <c r="W2406" i="2"/>
  <c r="Z2405" i="2"/>
  <c r="Y2405" i="2"/>
  <c r="X2405" i="2"/>
  <c r="W2405" i="2"/>
  <c r="Z2404" i="2"/>
  <c r="Y2404" i="2"/>
  <c r="X2404" i="2"/>
  <c r="W2404" i="2"/>
  <c r="Z2403" i="2"/>
  <c r="Y2403" i="2"/>
  <c r="X2403" i="2"/>
  <c r="W2403" i="2"/>
  <c r="Z2402" i="2"/>
  <c r="Y2402" i="2"/>
  <c r="X2402" i="2"/>
  <c r="W2402" i="2"/>
  <c r="Z2401" i="2"/>
  <c r="Y2401" i="2"/>
  <c r="X2401" i="2"/>
  <c r="W2401" i="2"/>
  <c r="Z2400" i="2"/>
  <c r="Y2400" i="2"/>
  <c r="X2400" i="2"/>
  <c r="W2400" i="2"/>
  <c r="Z2399" i="2"/>
  <c r="Y2399" i="2"/>
  <c r="X2399" i="2"/>
  <c r="W2399" i="2"/>
  <c r="Z2398" i="2"/>
  <c r="Y2398" i="2"/>
  <c r="X2398" i="2"/>
  <c r="W2398" i="2"/>
  <c r="Z2397" i="2"/>
  <c r="Y2397" i="2"/>
  <c r="X2397" i="2"/>
  <c r="W2397" i="2"/>
  <c r="Z2396" i="2"/>
  <c r="Y2396" i="2"/>
  <c r="X2396" i="2"/>
  <c r="W2396" i="2"/>
  <c r="Z2395" i="2"/>
  <c r="Y2395" i="2"/>
  <c r="X2395" i="2"/>
  <c r="W2395" i="2"/>
  <c r="Z2394" i="2"/>
  <c r="Y2394" i="2"/>
  <c r="X2394" i="2"/>
  <c r="W2394" i="2"/>
  <c r="Z2393" i="2"/>
  <c r="Y2393" i="2"/>
  <c r="X2393" i="2"/>
  <c r="W2393" i="2"/>
  <c r="Z2392" i="2"/>
  <c r="Y2392" i="2"/>
  <c r="X2392" i="2"/>
  <c r="W2392" i="2"/>
  <c r="Z2391" i="2"/>
  <c r="Y2391" i="2"/>
  <c r="X2391" i="2"/>
  <c r="W2391" i="2"/>
  <c r="Z2390" i="2"/>
  <c r="Y2390" i="2"/>
  <c r="X2390" i="2"/>
  <c r="W2390" i="2"/>
  <c r="Z2389" i="2"/>
  <c r="Y2389" i="2"/>
  <c r="X2389" i="2"/>
  <c r="W2389" i="2"/>
  <c r="Z2388" i="2"/>
  <c r="Y2388" i="2"/>
  <c r="X2388" i="2"/>
  <c r="W2388" i="2"/>
  <c r="Z2387" i="2"/>
  <c r="Y2387" i="2"/>
  <c r="X2387" i="2"/>
  <c r="W2387" i="2"/>
  <c r="Z2386" i="2"/>
  <c r="Y2386" i="2"/>
  <c r="X2386" i="2"/>
  <c r="W2386" i="2"/>
  <c r="Z2385" i="2"/>
  <c r="Y2385" i="2"/>
  <c r="X2385" i="2"/>
  <c r="W2385" i="2"/>
  <c r="Z2384" i="2"/>
  <c r="Y2384" i="2"/>
  <c r="X2384" i="2"/>
  <c r="W2384" i="2"/>
  <c r="Z2383" i="2"/>
  <c r="Y2383" i="2"/>
  <c r="X2383" i="2"/>
  <c r="W2383" i="2"/>
  <c r="Z2382" i="2"/>
  <c r="Y2382" i="2"/>
  <c r="X2382" i="2"/>
  <c r="W2382" i="2"/>
  <c r="Z2381" i="2"/>
  <c r="Y2381" i="2"/>
  <c r="X2381" i="2"/>
  <c r="W2381" i="2"/>
  <c r="Z2380" i="2"/>
  <c r="Y2380" i="2"/>
  <c r="X2380" i="2"/>
  <c r="W2380" i="2"/>
  <c r="Z2379" i="2"/>
  <c r="Y2379" i="2"/>
  <c r="X2379" i="2"/>
  <c r="W2379" i="2"/>
  <c r="Z2378" i="2"/>
  <c r="Y2378" i="2"/>
  <c r="X2378" i="2"/>
  <c r="W2378" i="2"/>
  <c r="Z2377" i="2"/>
  <c r="Y2377" i="2"/>
  <c r="X2377" i="2"/>
  <c r="W2377" i="2"/>
  <c r="Z2376" i="2"/>
  <c r="Y2376" i="2"/>
  <c r="X2376" i="2"/>
  <c r="W2376" i="2"/>
  <c r="Z2375" i="2"/>
  <c r="Y2375" i="2"/>
  <c r="X2375" i="2"/>
  <c r="W2375" i="2"/>
  <c r="Z2374" i="2"/>
  <c r="Y2374" i="2"/>
  <c r="X2374" i="2"/>
  <c r="W2374" i="2"/>
  <c r="Z2373" i="2"/>
  <c r="Y2373" i="2"/>
  <c r="X2373" i="2"/>
  <c r="W2373" i="2"/>
  <c r="Z2372" i="2"/>
  <c r="Y2372" i="2"/>
  <c r="X2372" i="2"/>
  <c r="W2372" i="2"/>
  <c r="Z2371" i="2"/>
  <c r="Y2371" i="2"/>
  <c r="X2371" i="2"/>
  <c r="W2371" i="2"/>
  <c r="Z2370" i="2"/>
  <c r="Y2370" i="2"/>
  <c r="X2370" i="2"/>
  <c r="W2370" i="2"/>
  <c r="Z2369" i="2"/>
  <c r="Y2369" i="2"/>
  <c r="X2369" i="2"/>
  <c r="W2369" i="2"/>
  <c r="Z2368" i="2"/>
  <c r="Y2368" i="2"/>
  <c r="X2368" i="2"/>
  <c r="W2368" i="2"/>
  <c r="Z2367" i="2"/>
  <c r="Y2367" i="2"/>
  <c r="X2367" i="2"/>
  <c r="W2367" i="2"/>
  <c r="Z2366" i="2"/>
  <c r="Y2366" i="2"/>
  <c r="X2366" i="2"/>
  <c r="W2366" i="2"/>
  <c r="Z2365" i="2"/>
  <c r="Y2365" i="2"/>
  <c r="X2365" i="2"/>
  <c r="W2365" i="2"/>
  <c r="Z2364" i="2"/>
  <c r="Y2364" i="2"/>
  <c r="X2364" i="2"/>
  <c r="W2364" i="2"/>
  <c r="Z2363" i="2"/>
  <c r="Y2363" i="2"/>
  <c r="X2363" i="2"/>
  <c r="W2363" i="2"/>
  <c r="Z2362" i="2"/>
  <c r="Y2362" i="2"/>
  <c r="X2362" i="2"/>
  <c r="W2362" i="2"/>
  <c r="Z2361" i="2"/>
  <c r="Y2361" i="2"/>
  <c r="X2361" i="2"/>
  <c r="W2361" i="2"/>
  <c r="Z2360" i="2"/>
  <c r="Y2360" i="2"/>
  <c r="X2360" i="2"/>
  <c r="W2360" i="2"/>
  <c r="Z2359" i="2"/>
  <c r="Y2359" i="2"/>
  <c r="X2359" i="2"/>
  <c r="W2359" i="2"/>
  <c r="Z2358" i="2"/>
  <c r="Y2358" i="2"/>
  <c r="X2358" i="2"/>
  <c r="W2358" i="2"/>
  <c r="Z2357" i="2"/>
  <c r="Y2357" i="2"/>
  <c r="X2357" i="2"/>
  <c r="W2357" i="2"/>
  <c r="Z2356" i="2"/>
  <c r="Y2356" i="2"/>
  <c r="X2356" i="2"/>
  <c r="W2356" i="2"/>
  <c r="Z2355" i="2"/>
  <c r="Y2355" i="2"/>
  <c r="X2355" i="2"/>
  <c r="W2355" i="2"/>
  <c r="Z2354" i="2"/>
  <c r="Y2354" i="2"/>
  <c r="X2354" i="2"/>
  <c r="W2354" i="2"/>
  <c r="Z2353" i="2"/>
  <c r="Y2353" i="2"/>
  <c r="X2353" i="2"/>
  <c r="W2353" i="2"/>
  <c r="Z2352" i="2"/>
  <c r="Y2352" i="2"/>
  <c r="X2352" i="2"/>
  <c r="W2352" i="2"/>
  <c r="Z2351" i="2"/>
  <c r="Y2351" i="2"/>
  <c r="X2351" i="2"/>
  <c r="W2351" i="2"/>
  <c r="Z2350" i="2"/>
  <c r="Y2350" i="2"/>
  <c r="X2350" i="2"/>
  <c r="W2350" i="2"/>
  <c r="Z2349" i="2"/>
  <c r="Y2349" i="2"/>
  <c r="X2349" i="2"/>
  <c r="W2349" i="2"/>
  <c r="Z2348" i="2"/>
  <c r="Y2348" i="2"/>
  <c r="X2348" i="2"/>
  <c r="W2348" i="2"/>
  <c r="Z2347" i="2"/>
  <c r="Y2347" i="2"/>
  <c r="X2347" i="2"/>
  <c r="W2347" i="2"/>
  <c r="Z2346" i="2"/>
  <c r="Y2346" i="2"/>
  <c r="X2346" i="2"/>
  <c r="W2346" i="2"/>
  <c r="Z2345" i="2"/>
  <c r="Y2345" i="2"/>
  <c r="X2345" i="2"/>
  <c r="W2345" i="2"/>
  <c r="Z2344" i="2"/>
  <c r="Y2344" i="2"/>
  <c r="X2344" i="2"/>
  <c r="W2344" i="2"/>
  <c r="Z2343" i="2"/>
  <c r="Y2343" i="2"/>
  <c r="X2343" i="2"/>
  <c r="W2343" i="2"/>
  <c r="Z2342" i="2"/>
  <c r="Y2342" i="2"/>
  <c r="X2342" i="2"/>
  <c r="W2342" i="2"/>
  <c r="Z2341" i="2"/>
  <c r="Y2341" i="2"/>
  <c r="X2341" i="2"/>
  <c r="W2341" i="2"/>
  <c r="Z2340" i="2"/>
  <c r="Y2340" i="2"/>
  <c r="X2340" i="2"/>
  <c r="W2340" i="2"/>
  <c r="Z2339" i="2"/>
  <c r="Y2339" i="2"/>
  <c r="X2339" i="2"/>
  <c r="W2339" i="2"/>
  <c r="Z2338" i="2"/>
  <c r="Y2338" i="2"/>
  <c r="X2338" i="2"/>
  <c r="W2338" i="2"/>
  <c r="Z2337" i="2"/>
  <c r="Y2337" i="2"/>
  <c r="X2337" i="2"/>
  <c r="W2337" i="2"/>
  <c r="Z2336" i="2"/>
  <c r="Y2336" i="2"/>
  <c r="X2336" i="2"/>
  <c r="W2336" i="2"/>
  <c r="Z2335" i="2"/>
  <c r="Y2335" i="2"/>
  <c r="X2335" i="2"/>
  <c r="W2335" i="2"/>
  <c r="Z2334" i="2"/>
  <c r="Y2334" i="2"/>
  <c r="X2334" i="2"/>
  <c r="W2334" i="2"/>
  <c r="Z2333" i="2"/>
  <c r="Y2333" i="2"/>
  <c r="X2333" i="2"/>
  <c r="W2333" i="2"/>
  <c r="Z2332" i="2"/>
  <c r="Y2332" i="2"/>
  <c r="X2332" i="2"/>
  <c r="W2332" i="2"/>
  <c r="Z2331" i="2"/>
  <c r="Y2331" i="2"/>
  <c r="X2331" i="2"/>
  <c r="W2331" i="2"/>
  <c r="Z2330" i="2"/>
  <c r="Y2330" i="2"/>
  <c r="X2330" i="2"/>
  <c r="W2330" i="2"/>
  <c r="Z2329" i="2"/>
  <c r="Y2329" i="2"/>
  <c r="X2329" i="2"/>
  <c r="W2329" i="2"/>
  <c r="Z2328" i="2"/>
  <c r="Y2328" i="2"/>
  <c r="X2328" i="2"/>
  <c r="W2328" i="2"/>
  <c r="Z2327" i="2"/>
  <c r="Y2327" i="2"/>
  <c r="X2327" i="2"/>
  <c r="W2327" i="2"/>
  <c r="Z2326" i="2"/>
  <c r="Y2326" i="2"/>
  <c r="X2326" i="2"/>
  <c r="W2326" i="2"/>
  <c r="Z2325" i="2"/>
  <c r="Y2325" i="2"/>
  <c r="X2325" i="2"/>
  <c r="W2325" i="2"/>
  <c r="Z2324" i="2"/>
  <c r="Y2324" i="2"/>
  <c r="X2324" i="2"/>
  <c r="W2324" i="2"/>
  <c r="Z2323" i="2"/>
  <c r="Y2323" i="2"/>
  <c r="X2323" i="2"/>
  <c r="W2323" i="2"/>
  <c r="Z2322" i="2"/>
  <c r="Y2322" i="2"/>
  <c r="X2322" i="2"/>
  <c r="W2322" i="2"/>
  <c r="Z2321" i="2"/>
  <c r="Y2321" i="2"/>
  <c r="X2321" i="2"/>
  <c r="W2321" i="2"/>
  <c r="Z2320" i="2"/>
  <c r="Y2320" i="2"/>
  <c r="X2320" i="2"/>
  <c r="W2320" i="2"/>
  <c r="Z2319" i="2"/>
  <c r="Y2319" i="2"/>
  <c r="X2319" i="2"/>
  <c r="W2319" i="2"/>
  <c r="Z2318" i="2"/>
  <c r="Y2318" i="2"/>
  <c r="X2318" i="2"/>
  <c r="W2318" i="2"/>
  <c r="Z2317" i="2"/>
  <c r="Y2317" i="2"/>
  <c r="X2317" i="2"/>
  <c r="W2317" i="2"/>
  <c r="Z2316" i="2"/>
  <c r="Y2316" i="2"/>
  <c r="X2316" i="2"/>
  <c r="W2316" i="2"/>
  <c r="Z2315" i="2"/>
  <c r="Y2315" i="2"/>
  <c r="X2315" i="2"/>
  <c r="W2315" i="2"/>
  <c r="Z2314" i="2"/>
  <c r="Y2314" i="2"/>
  <c r="X2314" i="2"/>
  <c r="W2314" i="2"/>
  <c r="Z2313" i="2"/>
  <c r="Y2313" i="2"/>
  <c r="X2313" i="2"/>
  <c r="W2313" i="2"/>
  <c r="Z2312" i="2"/>
  <c r="Y2312" i="2"/>
  <c r="X2312" i="2"/>
  <c r="W2312" i="2"/>
  <c r="Z2311" i="2"/>
  <c r="Y2311" i="2"/>
  <c r="X2311" i="2"/>
  <c r="W2311" i="2"/>
  <c r="Z2310" i="2"/>
  <c r="Y2310" i="2"/>
  <c r="X2310" i="2"/>
  <c r="W2310" i="2"/>
  <c r="Z2309" i="2"/>
  <c r="Y2309" i="2"/>
  <c r="X2309" i="2"/>
  <c r="W2309" i="2"/>
  <c r="Z2308" i="2"/>
  <c r="Y2308" i="2"/>
  <c r="X2308" i="2"/>
  <c r="W2308" i="2"/>
  <c r="Z2307" i="2"/>
  <c r="Y2307" i="2"/>
  <c r="X2307" i="2"/>
  <c r="W2307" i="2"/>
  <c r="Z2306" i="2"/>
  <c r="Y2306" i="2"/>
  <c r="X2306" i="2"/>
  <c r="W2306" i="2"/>
  <c r="Z2305" i="2"/>
  <c r="Y2305" i="2"/>
  <c r="X2305" i="2"/>
  <c r="W2305" i="2"/>
  <c r="Z2304" i="2"/>
  <c r="Y2304" i="2"/>
  <c r="X2304" i="2"/>
  <c r="W2304" i="2"/>
  <c r="Z2303" i="2"/>
  <c r="Y2303" i="2"/>
  <c r="X2303" i="2"/>
  <c r="W2303" i="2"/>
  <c r="Z2302" i="2"/>
  <c r="Y2302" i="2"/>
  <c r="X2302" i="2"/>
  <c r="W2302" i="2"/>
  <c r="Z2301" i="2"/>
  <c r="Y2301" i="2"/>
  <c r="X2301" i="2"/>
  <c r="W2301" i="2"/>
  <c r="Z2300" i="2"/>
  <c r="Y2300" i="2"/>
  <c r="X2300" i="2"/>
  <c r="W2300" i="2"/>
  <c r="Z2299" i="2"/>
  <c r="Y2299" i="2"/>
  <c r="X2299" i="2"/>
  <c r="W2299" i="2"/>
  <c r="Z2298" i="2"/>
  <c r="Y2298" i="2"/>
  <c r="X2298" i="2"/>
  <c r="W2298" i="2"/>
  <c r="Z2297" i="2"/>
  <c r="Y2297" i="2"/>
  <c r="X2297" i="2"/>
  <c r="W2297" i="2"/>
  <c r="Z2296" i="2"/>
  <c r="Y2296" i="2"/>
  <c r="X2296" i="2"/>
  <c r="W2296" i="2"/>
  <c r="Z2295" i="2"/>
  <c r="Y2295" i="2"/>
  <c r="X2295" i="2"/>
  <c r="W2295" i="2"/>
  <c r="Z2294" i="2"/>
  <c r="Y2294" i="2"/>
  <c r="X2294" i="2"/>
  <c r="W2294" i="2"/>
  <c r="Z2293" i="2"/>
  <c r="Y2293" i="2"/>
  <c r="X2293" i="2"/>
  <c r="W2293" i="2"/>
  <c r="Z2292" i="2"/>
  <c r="Y2292" i="2"/>
  <c r="X2292" i="2"/>
  <c r="W2292" i="2"/>
  <c r="Z2291" i="2"/>
  <c r="Y2291" i="2"/>
  <c r="X2291" i="2"/>
  <c r="W2291" i="2"/>
  <c r="Z2290" i="2"/>
  <c r="Y2290" i="2"/>
  <c r="X2290" i="2"/>
  <c r="W2290" i="2"/>
  <c r="Z2289" i="2"/>
  <c r="Y2289" i="2"/>
  <c r="X2289" i="2"/>
  <c r="W2289" i="2"/>
  <c r="Z2288" i="2"/>
  <c r="Y2288" i="2"/>
  <c r="X2288" i="2"/>
  <c r="W2288" i="2"/>
  <c r="Z2287" i="2"/>
  <c r="Y2287" i="2"/>
  <c r="X2287" i="2"/>
  <c r="W2287" i="2"/>
  <c r="Z2286" i="2"/>
  <c r="Y2286" i="2"/>
  <c r="X2286" i="2"/>
  <c r="W2286" i="2"/>
  <c r="Z2285" i="2"/>
  <c r="Y2285" i="2"/>
  <c r="X2285" i="2"/>
  <c r="W2285" i="2"/>
  <c r="Z2284" i="2"/>
  <c r="Y2284" i="2"/>
  <c r="X2284" i="2"/>
  <c r="W2284" i="2"/>
  <c r="Z2283" i="2"/>
  <c r="Y2283" i="2"/>
  <c r="X2283" i="2"/>
  <c r="W2283" i="2"/>
  <c r="Z2282" i="2"/>
  <c r="Y2282" i="2"/>
  <c r="X2282" i="2"/>
  <c r="W2282" i="2"/>
  <c r="Z2281" i="2"/>
  <c r="Y2281" i="2"/>
  <c r="X2281" i="2"/>
  <c r="W2281" i="2"/>
  <c r="Z2280" i="2"/>
  <c r="Y2280" i="2"/>
  <c r="X2280" i="2"/>
  <c r="W2280" i="2"/>
  <c r="Z2279" i="2"/>
  <c r="Y2279" i="2"/>
  <c r="X2279" i="2"/>
  <c r="W2279" i="2"/>
  <c r="Z2278" i="2"/>
  <c r="Y2278" i="2"/>
  <c r="X2278" i="2"/>
  <c r="W2278" i="2"/>
  <c r="Z2277" i="2"/>
  <c r="Y2277" i="2"/>
  <c r="X2277" i="2"/>
  <c r="W2277" i="2"/>
  <c r="Z2276" i="2"/>
  <c r="Y2276" i="2"/>
  <c r="X2276" i="2"/>
  <c r="W2276" i="2"/>
  <c r="Z2275" i="2"/>
  <c r="Y2275" i="2"/>
  <c r="X2275" i="2"/>
  <c r="W2275" i="2"/>
  <c r="Z2274" i="2"/>
  <c r="Y2274" i="2"/>
  <c r="X2274" i="2"/>
  <c r="W2274" i="2"/>
  <c r="Z2273" i="2"/>
  <c r="Y2273" i="2"/>
  <c r="X2273" i="2"/>
  <c r="W2273" i="2"/>
  <c r="Z2272" i="2"/>
  <c r="Y2272" i="2"/>
  <c r="X2272" i="2"/>
  <c r="W2272" i="2"/>
  <c r="Z2271" i="2"/>
  <c r="Y2271" i="2"/>
  <c r="X2271" i="2"/>
  <c r="W2271" i="2"/>
  <c r="Z2270" i="2"/>
  <c r="Y2270" i="2"/>
  <c r="X2270" i="2"/>
  <c r="W2270" i="2"/>
  <c r="Z2269" i="2"/>
  <c r="Y2269" i="2"/>
  <c r="X2269" i="2"/>
  <c r="W2269" i="2"/>
  <c r="Z2268" i="2"/>
  <c r="Y2268" i="2"/>
  <c r="X2268" i="2"/>
  <c r="W2268" i="2"/>
  <c r="Z2267" i="2"/>
  <c r="Y2267" i="2"/>
  <c r="X2267" i="2"/>
  <c r="W2267" i="2"/>
  <c r="Z2266" i="2"/>
  <c r="Y2266" i="2"/>
  <c r="X2266" i="2"/>
  <c r="W2266" i="2"/>
  <c r="Z2265" i="2"/>
  <c r="Y2265" i="2"/>
  <c r="X2265" i="2"/>
  <c r="W2265" i="2"/>
  <c r="Z2264" i="2"/>
  <c r="Y2264" i="2"/>
  <c r="X2264" i="2"/>
  <c r="W2264" i="2"/>
  <c r="Z2263" i="2"/>
  <c r="Y2263" i="2"/>
  <c r="X2263" i="2"/>
  <c r="W2263" i="2"/>
  <c r="Z2262" i="2"/>
  <c r="Y2262" i="2"/>
  <c r="X2262" i="2"/>
  <c r="W2262" i="2"/>
  <c r="Z2261" i="2"/>
  <c r="Y2261" i="2"/>
  <c r="X2261" i="2"/>
  <c r="W2261" i="2"/>
  <c r="Z2260" i="2"/>
  <c r="Y2260" i="2"/>
  <c r="X2260" i="2"/>
  <c r="W2260" i="2"/>
  <c r="Z2259" i="2"/>
  <c r="Y2259" i="2"/>
  <c r="X2259" i="2"/>
  <c r="W2259" i="2"/>
  <c r="Z2258" i="2"/>
  <c r="Y2258" i="2"/>
  <c r="X2258" i="2"/>
  <c r="W2258" i="2"/>
  <c r="Z2257" i="2"/>
  <c r="Y2257" i="2"/>
  <c r="X2257" i="2"/>
  <c r="W2257" i="2"/>
  <c r="Z2256" i="2"/>
  <c r="Y2256" i="2"/>
  <c r="X2256" i="2"/>
  <c r="W2256" i="2"/>
  <c r="Z2255" i="2"/>
  <c r="Y2255" i="2"/>
  <c r="X2255" i="2"/>
  <c r="W2255" i="2"/>
  <c r="Z2254" i="2"/>
  <c r="Y2254" i="2"/>
  <c r="X2254" i="2"/>
  <c r="W2254" i="2"/>
  <c r="Z2253" i="2"/>
  <c r="Y2253" i="2"/>
  <c r="X2253" i="2"/>
  <c r="W2253" i="2"/>
  <c r="Z2252" i="2"/>
  <c r="Y2252" i="2"/>
  <c r="X2252" i="2"/>
  <c r="W2252" i="2"/>
  <c r="Z2251" i="2"/>
  <c r="Y2251" i="2"/>
  <c r="X2251" i="2"/>
  <c r="W2251" i="2"/>
  <c r="Z2250" i="2"/>
  <c r="Y2250" i="2"/>
  <c r="X2250" i="2"/>
  <c r="W2250" i="2"/>
  <c r="Z2249" i="2"/>
  <c r="Y2249" i="2"/>
  <c r="X2249" i="2"/>
  <c r="W2249" i="2"/>
  <c r="Z2248" i="2"/>
  <c r="Y2248" i="2"/>
  <c r="X2248" i="2"/>
  <c r="W2248" i="2"/>
  <c r="Z2247" i="2"/>
  <c r="Y2247" i="2"/>
  <c r="X2247" i="2"/>
  <c r="W2247" i="2"/>
  <c r="Z2246" i="2"/>
  <c r="Y2246" i="2"/>
  <c r="X2246" i="2"/>
  <c r="W2246" i="2"/>
  <c r="Z2245" i="2"/>
  <c r="Y2245" i="2"/>
  <c r="X2245" i="2"/>
  <c r="W2245" i="2"/>
  <c r="Z2244" i="2"/>
  <c r="Y2244" i="2"/>
  <c r="X2244" i="2"/>
  <c r="W2244" i="2"/>
  <c r="Z2243" i="2"/>
  <c r="Y2243" i="2"/>
  <c r="X2243" i="2"/>
  <c r="W2243" i="2"/>
  <c r="Z2242" i="2"/>
  <c r="Y2242" i="2"/>
  <c r="X2242" i="2"/>
  <c r="W2242" i="2"/>
  <c r="Z2241" i="2"/>
  <c r="Y2241" i="2"/>
  <c r="X2241" i="2"/>
  <c r="W2241" i="2"/>
  <c r="Z2240" i="2"/>
  <c r="Y2240" i="2"/>
  <c r="X2240" i="2"/>
  <c r="W2240" i="2"/>
  <c r="Z2239" i="2"/>
  <c r="Y2239" i="2"/>
  <c r="X2239" i="2"/>
  <c r="W2239" i="2"/>
  <c r="Z2238" i="2"/>
  <c r="Y2238" i="2"/>
  <c r="X2238" i="2"/>
  <c r="W2238" i="2"/>
  <c r="Z2237" i="2"/>
  <c r="Y2237" i="2"/>
  <c r="X2237" i="2"/>
  <c r="W2237" i="2"/>
  <c r="Z2236" i="2"/>
  <c r="Y2236" i="2"/>
  <c r="X2236" i="2"/>
  <c r="W2236" i="2"/>
  <c r="Z2235" i="2"/>
  <c r="Y2235" i="2"/>
  <c r="X2235" i="2"/>
  <c r="W2235" i="2"/>
  <c r="Z2234" i="2"/>
  <c r="Y2234" i="2"/>
  <c r="X2234" i="2"/>
  <c r="W2234" i="2"/>
  <c r="Z2233" i="2"/>
  <c r="Y2233" i="2"/>
  <c r="X2233" i="2"/>
  <c r="W2233" i="2"/>
  <c r="Z2232" i="2"/>
  <c r="Y2232" i="2"/>
  <c r="X2232" i="2"/>
  <c r="W2232" i="2"/>
  <c r="Z2231" i="2"/>
  <c r="Y2231" i="2"/>
  <c r="X2231" i="2"/>
  <c r="W2231" i="2"/>
  <c r="Z2230" i="2"/>
  <c r="Y2230" i="2"/>
  <c r="X2230" i="2"/>
  <c r="W2230" i="2"/>
  <c r="Z2229" i="2"/>
  <c r="Y2229" i="2"/>
  <c r="X2229" i="2"/>
  <c r="W2229" i="2"/>
  <c r="Z2228" i="2"/>
  <c r="Y2228" i="2"/>
  <c r="X2228" i="2"/>
  <c r="W2228" i="2"/>
  <c r="Z2227" i="2"/>
  <c r="Y2227" i="2"/>
  <c r="X2227" i="2"/>
  <c r="W2227" i="2"/>
  <c r="Z2226" i="2"/>
  <c r="Y2226" i="2"/>
  <c r="X2226" i="2"/>
  <c r="W2226" i="2"/>
  <c r="Z2225" i="2"/>
  <c r="Y2225" i="2"/>
  <c r="X2225" i="2"/>
  <c r="W2225" i="2"/>
  <c r="Z2224" i="2"/>
  <c r="Y2224" i="2"/>
  <c r="X2224" i="2"/>
  <c r="W2224" i="2"/>
  <c r="Z2223" i="2"/>
  <c r="Y2223" i="2"/>
  <c r="X2223" i="2"/>
  <c r="W2223" i="2"/>
  <c r="Z2222" i="2"/>
  <c r="Y2222" i="2"/>
  <c r="X2222" i="2"/>
  <c r="W2222" i="2"/>
  <c r="Z2221" i="2"/>
  <c r="Y2221" i="2"/>
  <c r="X2221" i="2"/>
  <c r="W2221" i="2"/>
  <c r="Z2220" i="2"/>
  <c r="Y2220" i="2"/>
  <c r="X2220" i="2"/>
  <c r="W2220" i="2"/>
  <c r="Z2219" i="2"/>
  <c r="Y2219" i="2"/>
  <c r="X2219" i="2"/>
  <c r="W2219" i="2"/>
  <c r="Z2218" i="2"/>
  <c r="Y2218" i="2"/>
  <c r="X2218" i="2"/>
  <c r="W2218" i="2"/>
  <c r="Z2217" i="2"/>
  <c r="Y2217" i="2"/>
  <c r="X2217" i="2"/>
  <c r="W2217" i="2"/>
  <c r="Z2216" i="2"/>
  <c r="Y2216" i="2"/>
  <c r="X2216" i="2"/>
  <c r="W2216" i="2"/>
  <c r="Z2215" i="2"/>
  <c r="Y2215" i="2"/>
  <c r="X2215" i="2"/>
  <c r="W2215" i="2"/>
  <c r="Z2214" i="2"/>
  <c r="Y2214" i="2"/>
  <c r="X2214" i="2"/>
  <c r="W2214" i="2"/>
  <c r="Z2213" i="2"/>
  <c r="Y2213" i="2"/>
  <c r="X2213" i="2"/>
  <c r="W2213" i="2"/>
  <c r="Z2212" i="2"/>
  <c r="Y2212" i="2"/>
  <c r="X2212" i="2"/>
  <c r="W2212" i="2"/>
  <c r="Z2211" i="2"/>
  <c r="Y2211" i="2"/>
  <c r="X2211" i="2"/>
  <c r="W2211" i="2"/>
  <c r="Z2210" i="2"/>
  <c r="Y2210" i="2"/>
  <c r="X2210" i="2"/>
  <c r="W2210" i="2"/>
  <c r="Z2209" i="2"/>
  <c r="Y2209" i="2"/>
  <c r="X2209" i="2"/>
  <c r="W2209" i="2"/>
  <c r="Z2208" i="2"/>
  <c r="Y2208" i="2"/>
  <c r="X2208" i="2"/>
  <c r="W2208" i="2"/>
  <c r="Z2207" i="2"/>
  <c r="Y2207" i="2"/>
  <c r="X2207" i="2"/>
  <c r="W2207" i="2"/>
  <c r="Z2206" i="2"/>
  <c r="Y2206" i="2"/>
  <c r="X2206" i="2"/>
  <c r="W2206" i="2"/>
  <c r="Z2205" i="2"/>
  <c r="Y2205" i="2"/>
  <c r="X2205" i="2"/>
  <c r="W2205" i="2"/>
  <c r="Z2204" i="2"/>
  <c r="Y2204" i="2"/>
  <c r="X2204" i="2"/>
  <c r="W2204" i="2"/>
  <c r="Z2203" i="2"/>
  <c r="Y2203" i="2"/>
  <c r="X2203" i="2"/>
  <c r="W2203" i="2"/>
  <c r="Z2202" i="2"/>
  <c r="Y2202" i="2"/>
  <c r="X2202" i="2"/>
  <c r="W2202" i="2"/>
  <c r="Z2201" i="2"/>
  <c r="Y2201" i="2"/>
  <c r="X2201" i="2"/>
  <c r="W2201" i="2"/>
  <c r="Z2200" i="2"/>
  <c r="Y2200" i="2"/>
  <c r="X2200" i="2"/>
  <c r="W2200" i="2"/>
  <c r="Z2199" i="2"/>
  <c r="Y2199" i="2"/>
  <c r="X2199" i="2"/>
  <c r="W2199" i="2"/>
  <c r="Z2198" i="2"/>
  <c r="Y2198" i="2"/>
  <c r="X2198" i="2"/>
  <c r="W2198" i="2"/>
  <c r="Z2197" i="2"/>
  <c r="Y2197" i="2"/>
  <c r="X2197" i="2"/>
  <c r="W2197" i="2"/>
  <c r="Z2196" i="2"/>
  <c r="Y2196" i="2"/>
  <c r="X2196" i="2"/>
  <c r="W2196" i="2"/>
  <c r="Z2195" i="2"/>
  <c r="Y2195" i="2"/>
  <c r="X2195" i="2"/>
  <c r="W2195" i="2"/>
  <c r="Z2194" i="2"/>
  <c r="Y2194" i="2"/>
  <c r="X2194" i="2"/>
  <c r="W2194" i="2"/>
  <c r="Z2193" i="2"/>
  <c r="Y2193" i="2"/>
  <c r="X2193" i="2"/>
  <c r="W2193" i="2"/>
  <c r="Z2192" i="2"/>
  <c r="Y2192" i="2"/>
  <c r="X2192" i="2"/>
  <c r="W2192" i="2"/>
  <c r="Z2191" i="2"/>
  <c r="Y2191" i="2"/>
  <c r="X2191" i="2"/>
  <c r="W2191" i="2"/>
  <c r="Z2190" i="2"/>
  <c r="Y2190" i="2"/>
  <c r="X2190" i="2"/>
  <c r="W2190" i="2"/>
  <c r="Z2189" i="2"/>
  <c r="Y2189" i="2"/>
  <c r="X2189" i="2"/>
  <c r="W2189" i="2"/>
  <c r="Z2188" i="2"/>
  <c r="Y2188" i="2"/>
  <c r="X2188" i="2"/>
  <c r="W2188" i="2"/>
  <c r="Z2187" i="2"/>
  <c r="Y2187" i="2"/>
  <c r="X2187" i="2"/>
  <c r="W2187" i="2"/>
  <c r="Z2186" i="2"/>
  <c r="Y2186" i="2"/>
  <c r="X2186" i="2"/>
  <c r="W2186" i="2"/>
  <c r="Z2185" i="2"/>
  <c r="Y2185" i="2"/>
  <c r="X2185" i="2"/>
  <c r="W2185" i="2"/>
  <c r="Z2184" i="2"/>
  <c r="Y2184" i="2"/>
  <c r="X2184" i="2"/>
  <c r="W2184" i="2"/>
  <c r="Z2183" i="2"/>
  <c r="Y2183" i="2"/>
  <c r="X2183" i="2"/>
  <c r="W2183" i="2"/>
  <c r="Z2182" i="2"/>
  <c r="Y2182" i="2"/>
  <c r="X2182" i="2"/>
  <c r="W2182" i="2"/>
  <c r="Z2181" i="2"/>
  <c r="Y2181" i="2"/>
  <c r="X2181" i="2"/>
  <c r="W2181" i="2"/>
  <c r="Z2180" i="2"/>
  <c r="Y2180" i="2"/>
  <c r="X2180" i="2"/>
  <c r="W2180" i="2"/>
  <c r="Z2179" i="2"/>
  <c r="Y2179" i="2"/>
  <c r="X2179" i="2"/>
  <c r="W2179" i="2"/>
  <c r="Z2178" i="2"/>
  <c r="Y2178" i="2"/>
  <c r="X2178" i="2"/>
  <c r="W2178" i="2"/>
  <c r="Z2177" i="2"/>
  <c r="Y2177" i="2"/>
  <c r="X2177" i="2"/>
  <c r="W2177" i="2"/>
  <c r="Z2176" i="2"/>
  <c r="Y2176" i="2"/>
  <c r="X2176" i="2"/>
  <c r="W2176" i="2"/>
  <c r="Z2175" i="2"/>
  <c r="Y2175" i="2"/>
  <c r="X2175" i="2"/>
  <c r="W2175" i="2"/>
  <c r="Z2174" i="2"/>
  <c r="Y2174" i="2"/>
  <c r="X2174" i="2"/>
  <c r="W2174" i="2"/>
  <c r="Z2173" i="2"/>
  <c r="Y2173" i="2"/>
  <c r="X2173" i="2"/>
  <c r="W2173" i="2"/>
  <c r="Z2172" i="2"/>
  <c r="Y2172" i="2"/>
  <c r="X2172" i="2"/>
  <c r="W2172" i="2"/>
  <c r="Z2171" i="2"/>
  <c r="Y2171" i="2"/>
  <c r="X2171" i="2"/>
  <c r="W2171" i="2"/>
  <c r="Z2170" i="2"/>
  <c r="Y2170" i="2"/>
  <c r="X2170" i="2"/>
  <c r="W2170" i="2"/>
  <c r="Z2169" i="2"/>
  <c r="Y2169" i="2"/>
  <c r="X2169" i="2"/>
  <c r="W2169" i="2"/>
  <c r="Z2168" i="2"/>
  <c r="Y2168" i="2"/>
  <c r="X2168" i="2"/>
  <c r="W2168" i="2"/>
  <c r="Z2167" i="2"/>
  <c r="Y2167" i="2"/>
  <c r="X2167" i="2"/>
  <c r="W2167" i="2"/>
  <c r="Z2166" i="2"/>
  <c r="Y2166" i="2"/>
  <c r="X2166" i="2"/>
  <c r="W2166" i="2"/>
  <c r="Z2165" i="2"/>
  <c r="Y2165" i="2"/>
  <c r="X2165" i="2"/>
  <c r="W2165" i="2"/>
  <c r="Z2164" i="2"/>
  <c r="Y2164" i="2"/>
  <c r="X2164" i="2"/>
  <c r="W2164" i="2"/>
  <c r="Z2163" i="2"/>
  <c r="Y2163" i="2"/>
  <c r="X2163" i="2"/>
  <c r="W2163" i="2"/>
  <c r="Z2162" i="2"/>
  <c r="Y2162" i="2"/>
  <c r="X2162" i="2"/>
  <c r="W2162" i="2"/>
  <c r="Z2161" i="2"/>
  <c r="Y2161" i="2"/>
  <c r="X2161" i="2"/>
  <c r="W2161" i="2"/>
  <c r="Z2160" i="2"/>
  <c r="Y2160" i="2"/>
  <c r="X2160" i="2"/>
  <c r="W2160" i="2"/>
  <c r="Z2159" i="2"/>
  <c r="Y2159" i="2"/>
  <c r="X2159" i="2"/>
  <c r="W2159" i="2"/>
  <c r="Z2158" i="2"/>
  <c r="Y2158" i="2"/>
  <c r="X2158" i="2"/>
  <c r="W2158" i="2"/>
  <c r="Z2157" i="2"/>
  <c r="Y2157" i="2"/>
  <c r="X2157" i="2"/>
  <c r="W2157" i="2"/>
  <c r="Z2156" i="2"/>
  <c r="Y2156" i="2"/>
  <c r="X2156" i="2"/>
  <c r="W2156" i="2"/>
  <c r="Z2155" i="2"/>
  <c r="Y2155" i="2"/>
  <c r="X2155" i="2"/>
  <c r="W2155" i="2"/>
  <c r="Z2154" i="2"/>
  <c r="Y2154" i="2"/>
  <c r="X2154" i="2"/>
  <c r="W2154" i="2"/>
  <c r="Z2153" i="2"/>
  <c r="Y2153" i="2"/>
  <c r="X2153" i="2"/>
  <c r="W2153" i="2"/>
  <c r="Z2152" i="2"/>
  <c r="Y2152" i="2"/>
  <c r="X2152" i="2"/>
  <c r="W2152" i="2"/>
  <c r="Z2151" i="2"/>
  <c r="Y2151" i="2"/>
  <c r="X2151" i="2"/>
  <c r="W2151" i="2"/>
  <c r="Z2150" i="2"/>
  <c r="Y2150" i="2"/>
  <c r="X2150" i="2"/>
  <c r="W2150" i="2"/>
  <c r="Z2149" i="2"/>
  <c r="Y2149" i="2"/>
  <c r="X2149" i="2"/>
  <c r="W2149" i="2"/>
  <c r="Z2148" i="2"/>
  <c r="Y2148" i="2"/>
  <c r="X2148" i="2"/>
  <c r="W2148" i="2"/>
  <c r="Z2147" i="2"/>
  <c r="Y2147" i="2"/>
  <c r="X2147" i="2"/>
  <c r="W2147" i="2"/>
  <c r="Z2146" i="2"/>
  <c r="Y2146" i="2"/>
  <c r="X2146" i="2"/>
  <c r="W2146" i="2"/>
  <c r="Z2145" i="2"/>
  <c r="Y2145" i="2"/>
  <c r="X2145" i="2"/>
  <c r="W2145" i="2"/>
  <c r="Z2144" i="2"/>
  <c r="Y2144" i="2"/>
  <c r="X2144" i="2"/>
  <c r="W2144" i="2"/>
  <c r="Z2143" i="2"/>
  <c r="Y2143" i="2"/>
  <c r="X2143" i="2"/>
  <c r="W2143" i="2"/>
  <c r="Z2142" i="2"/>
  <c r="Y2142" i="2"/>
  <c r="X2142" i="2"/>
  <c r="W2142" i="2"/>
  <c r="Z2141" i="2"/>
  <c r="Y2141" i="2"/>
  <c r="X2141" i="2"/>
  <c r="W2141" i="2"/>
  <c r="Z2140" i="2"/>
  <c r="Y2140" i="2"/>
  <c r="X2140" i="2"/>
  <c r="W2140" i="2"/>
  <c r="Z2139" i="2"/>
  <c r="Y2139" i="2"/>
  <c r="X2139" i="2"/>
  <c r="W2139" i="2"/>
  <c r="Z2138" i="2"/>
  <c r="Y2138" i="2"/>
  <c r="X2138" i="2"/>
  <c r="W2138" i="2"/>
  <c r="Z2137" i="2"/>
  <c r="Y2137" i="2"/>
  <c r="X2137" i="2"/>
  <c r="W2137" i="2"/>
  <c r="Z2136" i="2"/>
  <c r="Y2136" i="2"/>
  <c r="X2136" i="2"/>
  <c r="W2136" i="2"/>
  <c r="Z2135" i="2"/>
  <c r="Y2135" i="2"/>
  <c r="X2135" i="2"/>
  <c r="W2135" i="2"/>
  <c r="Z2134" i="2"/>
  <c r="Y2134" i="2"/>
  <c r="X2134" i="2"/>
  <c r="W2134" i="2"/>
  <c r="Z2133" i="2"/>
  <c r="Y2133" i="2"/>
  <c r="X2133" i="2"/>
  <c r="W2133" i="2"/>
  <c r="Z2132" i="2"/>
  <c r="Y2132" i="2"/>
  <c r="X2132" i="2"/>
  <c r="W2132" i="2"/>
  <c r="Z2131" i="2"/>
  <c r="Y2131" i="2"/>
  <c r="X2131" i="2"/>
  <c r="W2131" i="2"/>
  <c r="Z2130" i="2"/>
  <c r="Y2130" i="2"/>
  <c r="X2130" i="2"/>
  <c r="W2130" i="2"/>
  <c r="Z2129" i="2"/>
  <c r="Y2129" i="2"/>
  <c r="X2129" i="2"/>
  <c r="W2129" i="2"/>
  <c r="Z2128" i="2"/>
  <c r="Y2128" i="2"/>
  <c r="X2128" i="2"/>
  <c r="W2128" i="2"/>
  <c r="Z2127" i="2"/>
  <c r="Y2127" i="2"/>
  <c r="X2127" i="2"/>
  <c r="W2127" i="2"/>
  <c r="Z2126" i="2"/>
  <c r="Y2126" i="2"/>
  <c r="X2126" i="2"/>
  <c r="W2126" i="2"/>
  <c r="Z2125" i="2"/>
  <c r="Y2125" i="2"/>
  <c r="X2125" i="2"/>
  <c r="W2125" i="2"/>
  <c r="Z2124" i="2"/>
  <c r="Y2124" i="2"/>
  <c r="X2124" i="2"/>
  <c r="W2124" i="2"/>
  <c r="Z2123" i="2"/>
  <c r="Y2123" i="2"/>
  <c r="X2123" i="2"/>
  <c r="W2123" i="2"/>
  <c r="Z2122" i="2"/>
  <c r="Y2122" i="2"/>
  <c r="X2122" i="2"/>
  <c r="W2122" i="2"/>
  <c r="Z2121" i="2"/>
  <c r="Y2121" i="2"/>
  <c r="X2121" i="2"/>
  <c r="W2121" i="2"/>
  <c r="Z2120" i="2"/>
  <c r="Y2120" i="2"/>
  <c r="X2120" i="2"/>
  <c r="W2120" i="2"/>
  <c r="Z2119" i="2"/>
  <c r="Y2119" i="2"/>
  <c r="X2119" i="2"/>
  <c r="W2119" i="2"/>
  <c r="Z2118" i="2"/>
  <c r="Y2118" i="2"/>
  <c r="X2118" i="2"/>
  <c r="W2118" i="2"/>
  <c r="Z2117" i="2"/>
  <c r="Y2117" i="2"/>
  <c r="X2117" i="2"/>
  <c r="W2117" i="2"/>
  <c r="Z2116" i="2"/>
  <c r="Y2116" i="2"/>
  <c r="X2116" i="2"/>
  <c r="W2116" i="2"/>
  <c r="Z2115" i="2"/>
  <c r="Y2115" i="2"/>
  <c r="X2115" i="2"/>
  <c r="W2115" i="2"/>
  <c r="Z2114" i="2"/>
  <c r="Y2114" i="2"/>
  <c r="X2114" i="2"/>
  <c r="W2114" i="2"/>
  <c r="Z2113" i="2"/>
  <c r="Y2113" i="2"/>
  <c r="X2113" i="2"/>
  <c r="W2113" i="2"/>
  <c r="Z2112" i="2"/>
  <c r="Y2112" i="2"/>
  <c r="X2112" i="2"/>
  <c r="W2112" i="2"/>
  <c r="Z2111" i="2"/>
  <c r="Y2111" i="2"/>
  <c r="X2111" i="2"/>
  <c r="W2111" i="2"/>
  <c r="Z2110" i="2"/>
  <c r="Y2110" i="2"/>
  <c r="X2110" i="2"/>
  <c r="W2110" i="2"/>
  <c r="Z2109" i="2"/>
  <c r="Y2109" i="2"/>
  <c r="X2109" i="2"/>
  <c r="W2109" i="2"/>
  <c r="Z2108" i="2"/>
  <c r="Y2108" i="2"/>
  <c r="X2108" i="2"/>
  <c r="W2108" i="2"/>
  <c r="Z2107" i="2"/>
  <c r="Y2107" i="2"/>
  <c r="X2107" i="2"/>
  <c r="W2107" i="2"/>
  <c r="Z2106" i="2"/>
  <c r="Y2106" i="2"/>
  <c r="X2106" i="2"/>
  <c r="W2106" i="2"/>
  <c r="Z2105" i="2"/>
  <c r="Y2105" i="2"/>
  <c r="X2105" i="2"/>
  <c r="W2105" i="2"/>
  <c r="Z2104" i="2"/>
  <c r="Y2104" i="2"/>
  <c r="X2104" i="2"/>
  <c r="W2104" i="2"/>
  <c r="Z2103" i="2"/>
  <c r="Y2103" i="2"/>
  <c r="X2103" i="2"/>
  <c r="W2103" i="2"/>
  <c r="Z2102" i="2"/>
  <c r="Y2102" i="2"/>
  <c r="X2102" i="2"/>
  <c r="W2102" i="2"/>
  <c r="Z2101" i="2"/>
  <c r="Y2101" i="2"/>
  <c r="X2101" i="2"/>
  <c r="W2101" i="2"/>
  <c r="Z2100" i="2"/>
  <c r="Y2100" i="2"/>
  <c r="X2100" i="2"/>
  <c r="W2100" i="2"/>
  <c r="Z2099" i="2"/>
  <c r="Y2099" i="2"/>
  <c r="X2099" i="2"/>
  <c r="W2099" i="2"/>
  <c r="Z2098" i="2"/>
  <c r="Y2098" i="2"/>
  <c r="X2098" i="2"/>
  <c r="W2098" i="2"/>
  <c r="Z2097" i="2"/>
  <c r="Y2097" i="2"/>
  <c r="X2097" i="2"/>
  <c r="W2097" i="2"/>
  <c r="Z2096" i="2"/>
  <c r="Y2096" i="2"/>
  <c r="X2096" i="2"/>
  <c r="W2096" i="2"/>
  <c r="Z2095" i="2"/>
  <c r="Y2095" i="2"/>
  <c r="X2095" i="2"/>
  <c r="W2095" i="2"/>
  <c r="Z2094" i="2"/>
  <c r="Y2094" i="2"/>
  <c r="X2094" i="2"/>
  <c r="W2094" i="2"/>
  <c r="Z2093" i="2"/>
  <c r="Y2093" i="2"/>
  <c r="X2093" i="2"/>
  <c r="W2093" i="2"/>
  <c r="Z2092" i="2"/>
  <c r="Y2092" i="2"/>
  <c r="X2092" i="2"/>
  <c r="W2092" i="2"/>
  <c r="Z2091" i="2"/>
  <c r="Y2091" i="2"/>
  <c r="X2091" i="2"/>
  <c r="W2091" i="2"/>
  <c r="Z2090" i="2"/>
  <c r="Y2090" i="2"/>
  <c r="X2090" i="2"/>
  <c r="W2090" i="2"/>
  <c r="Z2089" i="2"/>
  <c r="Y2089" i="2"/>
  <c r="X2089" i="2"/>
  <c r="W2089" i="2"/>
  <c r="Z2088" i="2"/>
  <c r="Y2088" i="2"/>
  <c r="X2088" i="2"/>
  <c r="W2088" i="2"/>
  <c r="Z2087" i="2"/>
  <c r="Y2087" i="2"/>
  <c r="X2087" i="2"/>
  <c r="W2087" i="2"/>
  <c r="Z2086" i="2"/>
  <c r="Y2086" i="2"/>
  <c r="X2086" i="2"/>
  <c r="W2086" i="2"/>
  <c r="Z2085" i="2"/>
  <c r="Y2085" i="2"/>
  <c r="X2085" i="2"/>
  <c r="W2085" i="2"/>
  <c r="Z2084" i="2"/>
  <c r="Y2084" i="2"/>
  <c r="X2084" i="2"/>
  <c r="W2084" i="2"/>
  <c r="Z2083" i="2"/>
  <c r="Y2083" i="2"/>
  <c r="X2083" i="2"/>
  <c r="W2083" i="2"/>
  <c r="Z2082" i="2"/>
  <c r="Y2082" i="2"/>
  <c r="X2082" i="2"/>
  <c r="W2082" i="2"/>
  <c r="Z2081" i="2"/>
  <c r="Y2081" i="2"/>
  <c r="X2081" i="2"/>
  <c r="W2081" i="2"/>
  <c r="Z2080" i="2"/>
  <c r="Y2080" i="2"/>
  <c r="X2080" i="2"/>
  <c r="W2080" i="2"/>
  <c r="Z2079" i="2"/>
  <c r="Y2079" i="2"/>
  <c r="X2079" i="2"/>
  <c r="W2079" i="2"/>
  <c r="Z2078" i="2"/>
  <c r="Y2078" i="2"/>
  <c r="X2078" i="2"/>
  <c r="W2078" i="2"/>
  <c r="Z2077" i="2"/>
  <c r="Y2077" i="2"/>
  <c r="X2077" i="2"/>
  <c r="W2077" i="2"/>
  <c r="Z2076" i="2"/>
  <c r="Y2076" i="2"/>
  <c r="X2076" i="2"/>
  <c r="W2076" i="2"/>
  <c r="Z2075" i="2"/>
  <c r="Y2075" i="2"/>
  <c r="X2075" i="2"/>
  <c r="W2075" i="2"/>
  <c r="Z2074" i="2"/>
  <c r="Y2074" i="2"/>
  <c r="X2074" i="2"/>
  <c r="W2074" i="2"/>
  <c r="Z2073" i="2"/>
  <c r="Y2073" i="2"/>
  <c r="X2073" i="2"/>
  <c r="W2073" i="2"/>
  <c r="Z2072" i="2"/>
  <c r="Y2072" i="2"/>
  <c r="X2072" i="2"/>
  <c r="W2072" i="2"/>
  <c r="Z2071" i="2"/>
  <c r="Y2071" i="2"/>
  <c r="X2071" i="2"/>
  <c r="W2071" i="2"/>
  <c r="Z2070" i="2"/>
  <c r="Y2070" i="2"/>
  <c r="X2070" i="2"/>
  <c r="W2070" i="2"/>
  <c r="Z2069" i="2"/>
  <c r="Y2069" i="2"/>
  <c r="X2069" i="2"/>
  <c r="W2069" i="2"/>
  <c r="Z2068" i="2"/>
  <c r="Y2068" i="2"/>
  <c r="X2068" i="2"/>
  <c r="W2068" i="2"/>
  <c r="Z2067" i="2"/>
  <c r="Y2067" i="2"/>
  <c r="X2067" i="2"/>
  <c r="W2067" i="2"/>
  <c r="Z2066" i="2"/>
  <c r="Y2066" i="2"/>
  <c r="X2066" i="2"/>
  <c r="W2066" i="2"/>
  <c r="Z2065" i="2"/>
  <c r="Y2065" i="2"/>
  <c r="X2065" i="2"/>
  <c r="W2065" i="2"/>
  <c r="Z2064" i="2"/>
  <c r="Y2064" i="2"/>
  <c r="X2064" i="2"/>
  <c r="W2064" i="2"/>
  <c r="Z2063" i="2"/>
  <c r="Y2063" i="2"/>
  <c r="X2063" i="2"/>
  <c r="W2063" i="2"/>
  <c r="Z2062" i="2"/>
  <c r="Y2062" i="2"/>
  <c r="X2062" i="2"/>
  <c r="W2062" i="2"/>
  <c r="Z2061" i="2"/>
  <c r="Y2061" i="2"/>
  <c r="X2061" i="2"/>
  <c r="W2061" i="2"/>
  <c r="Z2060" i="2"/>
  <c r="Y2060" i="2"/>
  <c r="X2060" i="2"/>
  <c r="W2060" i="2"/>
  <c r="Z2059" i="2"/>
  <c r="Y2059" i="2"/>
  <c r="X2059" i="2"/>
  <c r="W2059" i="2"/>
  <c r="Z2058" i="2"/>
  <c r="Y2058" i="2"/>
  <c r="X2058" i="2"/>
  <c r="W2058" i="2"/>
  <c r="Z2057" i="2"/>
  <c r="Y2057" i="2"/>
  <c r="X2057" i="2"/>
  <c r="W2057" i="2"/>
  <c r="Z2056" i="2"/>
  <c r="Y2056" i="2"/>
  <c r="X2056" i="2"/>
  <c r="W2056" i="2"/>
  <c r="Z2055" i="2"/>
  <c r="Y2055" i="2"/>
  <c r="X2055" i="2"/>
  <c r="W2055" i="2"/>
  <c r="Z2054" i="2"/>
  <c r="Y2054" i="2"/>
  <c r="X2054" i="2"/>
  <c r="W2054" i="2"/>
  <c r="Z2053" i="2"/>
  <c r="Y2053" i="2"/>
  <c r="X2053" i="2"/>
  <c r="W2053" i="2"/>
  <c r="Z2052" i="2"/>
  <c r="Y2052" i="2"/>
  <c r="X2052" i="2"/>
  <c r="W2052" i="2"/>
  <c r="Z2051" i="2"/>
  <c r="Y2051" i="2"/>
  <c r="X2051" i="2"/>
  <c r="W2051" i="2"/>
  <c r="Z2050" i="2"/>
  <c r="Y2050" i="2"/>
  <c r="X2050" i="2"/>
  <c r="W2050" i="2"/>
  <c r="Z2049" i="2"/>
  <c r="Y2049" i="2"/>
  <c r="X2049" i="2"/>
  <c r="W2049" i="2"/>
  <c r="Z2048" i="2"/>
  <c r="Y2048" i="2"/>
  <c r="X2048" i="2"/>
  <c r="W2048" i="2"/>
  <c r="Z2047" i="2"/>
  <c r="Y2047" i="2"/>
  <c r="X2047" i="2"/>
  <c r="W2047" i="2"/>
  <c r="Z2046" i="2"/>
  <c r="Y2046" i="2"/>
  <c r="X2046" i="2"/>
  <c r="W2046" i="2"/>
  <c r="Z2045" i="2"/>
  <c r="Y2045" i="2"/>
  <c r="X2045" i="2"/>
  <c r="W2045" i="2"/>
  <c r="Z2044" i="2"/>
  <c r="Y2044" i="2"/>
  <c r="X2044" i="2"/>
  <c r="W2044" i="2"/>
  <c r="Z2043" i="2"/>
  <c r="Y2043" i="2"/>
  <c r="X2043" i="2"/>
  <c r="W2043" i="2"/>
  <c r="Z2042" i="2"/>
  <c r="Y2042" i="2"/>
  <c r="X2042" i="2"/>
  <c r="W2042" i="2"/>
  <c r="Z2041" i="2"/>
  <c r="Y2041" i="2"/>
  <c r="X2041" i="2"/>
  <c r="W2041" i="2"/>
  <c r="Z2040" i="2"/>
  <c r="Y2040" i="2"/>
  <c r="X2040" i="2"/>
  <c r="W2040" i="2"/>
  <c r="Z2039" i="2"/>
  <c r="Y2039" i="2"/>
  <c r="X2039" i="2"/>
  <c r="W2039" i="2"/>
  <c r="Z2038" i="2"/>
  <c r="Y2038" i="2"/>
  <c r="X2038" i="2"/>
  <c r="W2038" i="2"/>
  <c r="Z2037" i="2"/>
  <c r="Y2037" i="2"/>
  <c r="X2037" i="2"/>
  <c r="W2037" i="2"/>
  <c r="Z2036" i="2"/>
  <c r="Y2036" i="2"/>
  <c r="X2036" i="2"/>
  <c r="W2036" i="2"/>
  <c r="Z2035" i="2"/>
  <c r="Y2035" i="2"/>
  <c r="X2035" i="2"/>
  <c r="W2035" i="2"/>
  <c r="Z2034" i="2"/>
  <c r="Y2034" i="2"/>
  <c r="X2034" i="2"/>
  <c r="W2034" i="2"/>
  <c r="Z2033" i="2"/>
  <c r="Y2033" i="2"/>
  <c r="X2033" i="2"/>
  <c r="W2033" i="2"/>
  <c r="Z2032" i="2"/>
  <c r="Y2032" i="2"/>
  <c r="X2032" i="2"/>
  <c r="W2032" i="2"/>
  <c r="Z2031" i="2"/>
  <c r="Y2031" i="2"/>
  <c r="X2031" i="2"/>
  <c r="W2031" i="2"/>
  <c r="Z2030" i="2"/>
  <c r="Y2030" i="2"/>
  <c r="X2030" i="2"/>
  <c r="W2030" i="2"/>
  <c r="Z2029" i="2"/>
  <c r="Y2029" i="2"/>
  <c r="X2029" i="2"/>
  <c r="W2029" i="2"/>
  <c r="Z2028" i="2"/>
  <c r="Y2028" i="2"/>
  <c r="X2028" i="2"/>
  <c r="W2028" i="2"/>
  <c r="Z2027" i="2"/>
  <c r="Y2027" i="2"/>
  <c r="X2027" i="2"/>
  <c r="W2027" i="2"/>
  <c r="Z2026" i="2"/>
  <c r="Y2026" i="2"/>
  <c r="X2026" i="2"/>
  <c r="W2026" i="2"/>
  <c r="Z2025" i="2"/>
  <c r="Y2025" i="2"/>
  <c r="X2025" i="2"/>
  <c r="W2025" i="2"/>
  <c r="Z2024" i="2"/>
  <c r="Y2024" i="2"/>
  <c r="X2024" i="2"/>
  <c r="W2024" i="2"/>
  <c r="Z2023" i="2"/>
  <c r="Y2023" i="2"/>
  <c r="X2023" i="2"/>
  <c r="W2023" i="2"/>
  <c r="Z2022" i="2"/>
  <c r="Y2022" i="2"/>
  <c r="X2022" i="2"/>
  <c r="W2022" i="2"/>
  <c r="Z2021" i="2"/>
  <c r="Y2021" i="2"/>
  <c r="X2021" i="2"/>
  <c r="W2021" i="2"/>
  <c r="Z2020" i="2"/>
  <c r="Y2020" i="2"/>
  <c r="X2020" i="2"/>
  <c r="W2020" i="2"/>
  <c r="Z2019" i="2"/>
  <c r="Y2019" i="2"/>
  <c r="X2019" i="2"/>
  <c r="W2019" i="2"/>
  <c r="Z2018" i="2"/>
  <c r="Y2018" i="2"/>
  <c r="X2018" i="2"/>
  <c r="W2018" i="2"/>
  <c r="Z2017" i="2"/>
  <c r="Y2017" i="2"/>
  <c r="X2017" i="2"/>
  <c r="W2017" i="2"/>
  <c r="Z2016" i="2"/>
  <c r="Y2016" i="2"/>
  <c r="X2016" i="2"/>
  <c r="W2016" i="2"/>
  <c r="Z2015" i="2"/>
  <c r="Y2015" i="2"/>
  <c r="X2015" i="2"/>
  <c r="W2015" i="2"/>
  <c r="Z2014" i="2"/>
  <c r="Y2014" i="2"/>
  <c r="X2014" i="2"/>
  <c r="W2014" i="2"/>
  <c r="Z2013" i="2"/>
  <c r="Y2013" i="2"/>
  <c r="X2013" i="2"/>
  <c r="W2013" i="2"/>
  <c r="Z2012" i="2"/>
  <c r="Y2012" i="2"/>
  <c r="X2012" i="2"/>
  <c r="W2012" i="2"/>
  <c r="Z2011" i="2"/>
  <c r="Y2011" i="2"/>
  <c r="X2011" i="2"/>
  <c r="W2011" i="2"/>
  <c r="Z2010" i="2"/>
  <c r="Y2010" i="2"/>
  <c r="X2010" i="2"/>
  <c r="W2010" i="2"/>
  <c r="Z2009" i="2"/>
  <c r="Y2009" i="2"/>
  <c r="X2009" i="2"/>
  <c r="W2009" i="2"/>
  <c r="Z2008" i="2"/>
  <c r="Y2008" i="2"/>
  <c r="X2008" i="2"/>
  <c r="W2008" i="2"/>
  <c r="Z2007" i="2"/>
  <c r="Y2007" i="2"/>
  <c r="X2007" i="2"/>
  <c r="W2007" i="2"/>
  <c r="Z2006" i="2"/>
  <c r="Y2006" i="2"/>
  <c r="X2006" i="2"/>
  <c r="W2006" i="2"/>
  <c r="Z2005" i="2"/>
  <c r="Y2005" i="2"/>
  <c r="X2005" i="2"/>
  <c r="W2005" i="2"/>
  <c r="Z2004" i="2"/>
  <c r="Y2004" i="2"/>
  <c r="X2004" i="2"/>
  <c r="W2004" i="2"/>
  <c r="Z2003" i="2"/>
  <c r="Y2003" i="2"/>
  <c r="X2003" i="2"/>
  <c r="W2003" i="2"/>
  <c r="Z2002" i="2"/>
  <c r="Y2002" i="2"/>
  <c r="X2002" i="2"/>
  <c r="W2002" i="2"/>
  <c r="O2002" i="2"/>
  <c r="N2002" i="2"/>
  <c r="M2002" i="2"/>
  <c r="H2002" i="2"/>
  <c r="D2002" i="2"/>
  <c r="Z2001" i="2"/>
  <c r="Y2001" i="2"/>
  <c r="X2001" i="2"/>
  <c r="W2001" i="2"/>
  <c r="H2001" i="2"/>
  <c r="Z2000" i="2"/>
  <c r="Y2000" i="2"/>
  <c r="X2000" i="2"/>
  <c r="W2000" i="2"/>
  <c r="H2000" i="2"/>
  <c r="Z1999" i="2"/>
  <c r="Y1999" i="2"/>
  <c r="X1999" i="2"/>
  <c r="W1999" i="2"/>
  <c r="H1999" i="2"/>
  <c r="Z1998" i="2"/>
  <c r="Y1998" i="2"/>
  <c r="X1998" i="2"/>
  <c r="W1998" i="2"/>
  <c r="H1998" i="2"/>
  <c r="Z1997" i="2"/>
  <c r="Y1997" i="2"/>
  <c r="X1997" i="2"/>
  <c r="W1997" i="2"/>
  <c r="H1997" i="2"/>
  <c r="Z1996" i="2"/>
  <c r="Y1996" i="2"/>
  <c r="X1996" i="2"/>
  <c r="W1996" i="2"/>
  <c r="H1996" i="2"/>
  <c r="Z1995" i="2"/>
  <c r="Y1995" i="2"/>
  <c r="X1995" i="2"/>
  <c r="W1995" i="2"/>
  <c r="H1995" i="2"/>
  <c r="Z1994" i="2"/>
  <c r="Y1994" i="2"/>
  <c r="X1994" i="2"/>
  <c r="W1994" i="2"/>
  <c r="H1994" i="2"/>
  <c r="Z1993" i="2"/>
  <c r="Y1993" i="2"/>
  <c r="X1993" i="2"/>
  <c r="W1993" i="2"/>
  <c r="H1993" i="2"/>
  <c r="Z1992" i="2"/>
  <c r="Y1992" i="2"/>
  <c r="X1992" i="2"/>
  <c r="W1992" i="2"/>
  <c r="H1992" i="2"/>
  <c r="Z1991" i="2"/>
  <c r="Y1991" i="2"/>
  <c r="X1991" i="2"/>
  <c r="W1991" i="2"/>
  <c r="H1991" i="2"/>
  <c r="Z1990" i="2"/>
  <c r="Y1990" i="2"/>
  <c r="X1990" i="2"/>
  <c r="W1990" i="2"/>
  <c r="H1990" i="2"/>
  <c r="Z1989" i="2"/>
  <c r="Y1989" i="2"/>
  <c r="X1989" i="2"/>
  <c r="W1989" i="2"/>
  <c r="H1989" i="2"/>
  <c r="Z1988" i="2"/>
  <c r="Y1988" i="2"/>
  <c r="X1988" i="2"/>
  <c r="W1988" i="2"/>
  <c r="H1988" i="2"/>
  <c r="Z1987" i="2"/>
  <c r="Y1987" i="2"/>
  <c r="X1987" i="2"/>
  <c r="W1987" i="2"/>
  <c r="H1987" i="2"/>
  <c r="Z1986" i="2"/>
  <c r="Y1986" i="2"/>
  <c r="X1986" i="2"/>
  <c r="W1986" i="2"/>
  <c r="H1986" i="2"/>
  <c r="Z1985" i="2"/>
  <c r="Y1985" i="2"/>
  <c r="X1985" i="2"/>
  <c r="W1985" i="2"/>
  <c r="H1985" i="2"/>
  <c r="Z1984" i="2"/>
  <c r="Y1984" i="2"/>
  <c r="X1984" i="2"/>
  <c r="W1984" i="2"/>
  <c r="H1984" i="2"/>
  <c r="Z1983" i="2"/>
  <c r="Y1983" i="2"/>
  <c r="X1983" i="2"/>
  <c r="W1983" i="2"/>
  <c r="H1983" i="2"/>
  <c r="Z1982" i="2"/>
  <c r="Y1982" i="2"/>
  <c r="X1982" i="2"/>
  <c r="W1982" i="2"/>
  <c r="H1982" i="2"/>
  <c r="Z1981" i="2"/>
  <c r="Y1981" i="2"/>
  <c r="X1981" i="2"/>
  <c r="W1981" i="2"/>
  <c r="H1981" i="2"/>
  <c r="Z1980" i="2"/>
  <c r="Y1980" i="2"/>
  <c r="X1980" i="2"/>
  <c r="W1980" i="2"/>
  <c r="H1980" i="2"/>
  <c r="Z1979" i="2"/>
  <c r="Y1979" i="2"/>
  <c r="X1979" i="2"/>
  <c r="W1979" i="2"/>
  <c r="H1979" i="2"/>
  <c r="Z1978" i="2"/>
  <c r="Y1978" i="2"/>
  <c r="X1978" i="2"/>
  <c r="W1978" i="2"/>
  <c r="H1978" i="2"/>
  <c r="Z1977" i="2"/>
  <c r="Y1977" i="2"/>
  <c r="X1977" i="2"/>
  <c r="W1977" i="2"/>
  <c r="H1977" i="2"/>
  <c r="Z1976" i="2"/>
  <c r="Y1976" i="2"/>
  <c r="X1976" i="2"/>
  <c r="W1976" i="2"/>
  <c r="H1976" i="2"/>
  <c r="Z1975" i="2"/>
  <c r="Y1975" i="2"/>
  <c r="X1975" i="2"/>
  <c r="W1975" i="2"/>
  <c r="H1975" i="2"/>
  <c r="Z1974" i="2"/>
  <c r="Y1974" i="2"/>
  <c r="X1974" i="2"/>
  <c r="W1974" i="2"/>
  <c r="H1974" i="2"/>
  <c r="Z1973" i="2"/>
  <c r="Y1973" i="2"/>
  <c r="X1973" i="2"/>
  <c r="W1973" i="2"/>
  <c r="H1973" i="2"/>
  <c r="Z1972" i="2"/>
  <c r="Y1972" i="2"/>
  <c r="X1972" i="2"/>
  <c r="W1972" i="2"/>
  <c r="H1972" i="2"/>
  <c r="Z1971" i="2"/>
  <c r="Y1971" i="2"/>
  <c r="X1971" i="2"/>
  <c r="W1971" i="2"/>
  <c r="H1971" i="2"/>
  <c r="Z1970" i="2"/>
  <c r="Y1970" i="2"/>
  <c r="X1970" i="2"/>
  <c r="W1970" i="2"/>
  <c r="H1970" i="2"/>
  <c r="Z1969" i="2"/>
  <c r="Y1969" i="2"/>
  <c r="X1969" i="2"/>
  <c r="W1969" i="2"/>
  <c r="H1969" i="2"/>
  <c r="Z1968" i="2"/>
  <c r="Y1968" i="2"/>
  <c r="X1968" i="2"/>
  <c r="W1968" i="2"/>
  <c r="H1968" i="2"/>
  <c r="Z1967" i="2"/>
  <c r="Y1967" i="2"/>
  <c r="X1967" i="2"/>
  <c r="W1967" i="2"/>
  <c r="H1967" i="2"/>
  <c r="Z1966" i="2"/>
  <c r="Y1966" i="2"/>
  <c r="X1966" i="2"/>
  <c r="W1966" i="2"/>
  <c r="H1966" i="2"/>
  <c r="Z1965" i="2"/>
  <c r="Y1965" i="2"/>
  <c r="X1965" i="2"/>
  <c r="W1965" i="2"/>
  <c r="H1965" i="2"/>
  <c r="Z1964" i="2"/>
  <c r="Y1964" i="2"/>
  <c r="X1964" i="2"/>
  <c r="W1964" i="2"/>
  <c r="H1964" i="2"/>
  <c r="Z1963" i="2"/>
  <c r="Y1963" i="2"/>
  <c r="X1963" i="2"/>
  <c r="W1963" i="2"/>
  <c r="H1963" i="2"/>
  <c r="Z1962" i="2"/>
  <c r="Y1962" i="2"/>
  <c r="X1962" i="2"/>
  <c r="W1962" i="2"/>
  <c r="H1962" i="2"/>
  <c r="Z1961" i="2"/>
  <c r="Y1961" i="2"/>
  <c r="X1961" i="2"/>
  <c r="W1961" i="2"/>
  <c r="H1961" i="2"/>
  <c r="Z1960" i="2"/>
  <c r="Y1960" i="2"/>
  <c r="X1960" i="2"/>
  <c r="W1960" i="2"/>
  <c r="H1960" i="2"/>
  <c r="Z1959" i="2"/>
  <c r="Y1959" i="2"/>
  <c r="X1959" i="2"/>
  <c r="W1959" i="2"/>
  <c r="H1959" i="2"/>
  <c r="Z1958" i="2"/>
  <c r="Y1958" i="2"/>
  <c r="X1958" i="2"/>
  <c r="W1958" i="2"/>
  <c r="H1958" i="2"/>
  <c r="Z1957" i="2"/>
  <c r="Y1957" i="2"/>
  <c r="X1957" i="2"/>
  <c r="W1957" i="2"/>
  <c r="H1957" i="2"/>
  <c r="Z1956" i="2"/>
  <c r="Y1956" i="2"/>
  <c r="X1956" i="2"/>
  <c r="W1956" i="2"/>
  <c r="H1956" i="2"/>
  <c r="Z1955" i="2"/>
  <c r="Y1955" i="2"/>
  <c r="X1955" i="2"/>
  <c r="W1955" i="2"/>
  <c r="H1955" i="2"/>
  <c r="Z1954" i="2"/>
  <c r="Y1954" i="2"/>
  <c r="X1954" i="2"/>
  <c r="W1954" i="2"/>
  <c r="H1954" i="2"/>
  <c r="Z1953" i="2"/>
  <c r="Y1953" i="2"/>
  <c r="X1953" i="2"/>
  <c r="W1953" i="2"/>
  <c r="H1953" i="2"/>
  <c r="Z1952" i="2"/>
  <c r="Y1952" i="2"/>
  <c r="X1952" i="2"/>
  <c r="W1952" i="2"/>
  <c r="H1952" i="2"/>
  <c r="Z1951" i="2"/>
  <c r="Y1951" i="2"/>
  <c r="X1951" i="2"/>
  <c r="W1951" i="2"/>
  <c r="H1951" i="2"/>
  <c r="Z1950" i="2"/>
  <c r="Y1950" i="2"/>
  <c r="X1950" i="2"/>
  <c r="W1950" i="2"/>
  <c r="H1950" i="2"/>
  <c r="Z1949" i="2"/>
  <c r="Y1949" i="2"/>
  <c r="X1949" i="2"/>
  <c r="W1949" i="2"/>
  <c r="H1949" i="2"/>
  <c r="Z1948" i="2"/>
  <c r="Y1948" i="2"/>
  <c r="X1948" i="2"/>
  <c r="W1948" i="2"/>
  <c r="H1948" i="2"/>
  <c r="Z1947" i="2"/>
  <c r="Y1947" i="2"/>
  <c r="X1947" i="2"/>
  <c r="W1947" i="2"/>
  <c r="H1947" i="2"/>
  <c r="Z1946" i="2"/>
  <c r="Y1946" i="2"/>
  <c r="X1946" i="2"/>
  <c r="W1946" i="2"/>
  <c r="H1946" i="2"/>
  <c r="Z1945" i="2"/>
  <c r="Y1945" i="2"/>
  <c r="X1945" i="2"/>
  <c r="W1945" i="2"/>
  <c r="H1945" i="2"/>
  <c r="Z1944" i="2"/>
  <c r="Y1944" i="2"/>
  <c r="X1944" i="2"/>
  <c r="W1944" i="2"/>
  <c r="H1944" i="2"/>
  <c r="Z1943" i="2"/>
  <c r="Y1943" i="2"/>
  <c r="X1943" i="2"/>
  <c r="W1943" i="2"/>
  <c r="H1943" i="2"/>
  <c r="Z1942" i="2"/>
  <c r="Y1942" i="2"/>
  <c r="X1942" i="2"/>
  <c r="W1942" i="2"/>
  <c r="H1942" i="2"/>
  <c r="Z1941" i="2"/>
  <c r="Y1941" i="2"/>
  <c r="X1941" i="2"/>
  <c r="W1941" i="2"/>
  <c r="H1941" i="2"/>
  <c r="Z1940" i="2"/>
  <c r="Y1940" i="2"/>
  <c r="X1940" i="2"/>
  <c r="W1940" i="2"/>
  <c r="H1940" i="2"/>
  <c r="Z1939" i="2"/>
  <c r="Y1939" i="2"/>
  <c r="X1939" i="2"/>
  <c r="W1939" i="2"/>
  <c r="H1939" i="2"/>
  <c r="Z1938" i="2"/>
  <c r="Y1938" i="2"/>
  <c r="X1938" i="2"/>
  <c r="W1938" i="2"/>
  <c r="H1938" i="2"/>
  <c r="Z1937" i="2"/>
  <c r="Y1937" i="2"/>
  <c r="X1937" i="2"/>
  <c r="W1937" i="2"/>
  <c r="H1937" i="2"/>
  <c r="Z1936" i="2"/>
  <c r="Y1936" i="2"/>
  <c r="X1936" i="2"/>
  <c r="W1936" i="2"/>
  <c r="H1936" i="2"/>
  <c r="Z1935" i="2"/>
  <c r="Y1935" i="2"/>
  <c r="X1935" i="2"/>
  <c r="W1935" i="2"/>
  <c r="H1935" i="2"/>
  <c r="Z1934" i="2"/>
  <c r="Y1934" i="2"/>
  <c r="X1934" i="2"/>
  <c r="W1934" i="2"/>
  <c r="H1934" i="2"/>
  <c r="Z1933" i="2"/>
  <c r="Y1933" i="2"/>
  <c r="X1933" i="2"/>
  <c r="W1933" i="2"/>
  <c r="H1933" i="2"/>
  <c r="Z1932" i="2"/>
  <c r="Y1932" i="2"/>
  <c r="X1932" i="2"/>
  <c r="W1932" i="2"/>
  <c r="H1932" i="2"/>
  <c r="Z1931" i="2"/>
  <c r="Y1931" i="2"/>
  <c r="X1931" i="2"/>
  <c r="W1931" i="2"/>
  <c r="H1931" i="2"/>
  <c r="Z1930" i="2"/>
  <c r="Y1930" i="2"/>
  <c r="X1930" i="2"/>
  <c r="W1930" i="2"/>
  <c r="H1930" i="2"/>
  <c r="Z1929" i="2"/>
  <c r="Y1929" i="2"/>
  <c r="X1929" i="2"/>
  <c r="W1929" i="2"/>
  <c r="H1929" i="2"/>
  <c r="Z1928" i="2"/>
  <c r="Y1928" i="2"/>
  <c r="X1928" i="2"/>
  <c r="W1928" i="2"/>
  <c r="H1928" i="2"/>
  <c r="Z1927" i="2"/>
  <c r="Y1927" i="2"/>
  <c r="X1927" i="2"/>
  <c r="W1927" i="2"/>
  <c r="H1927" i="2"/>
  <c r="Z1926" i="2"/>
  <c r="Y1926" i="2"/>
  <c r="X1926" i="2"/>
  <c r="W1926" i="2"/>
  <c r="H1926" i="2"/>
  <c r="Z1925" i="2"/>
  <c r="Y1925" i="2"/>
  <c r="X1925" i="2"/>
  <c r="W1925" i="2"/>
  <c r="H1925" i="2"/>
  <c r="Z1924" i="2"/>
  <c r="Y1924" i="2"/>
  <c r="X1924" i="2"/>
  <c r="W1924" i="2"/>
  <c r="H1924" i="2"/>
  <c r="Z1923" i="2"/>
  <c r="Y1923" i="2"/>
  <c r="X1923" i="2"/>
  <c r="W1923" i="2"/>
  <c r="H1923" i="2"/>
  <c r="Z1922" i="2"/>
  <c r="Y1922" i="2"/>
  <c r="X1922" i="2"/>
  <c r="W1922" i="2"/>
  <c r="H1922" i="2"/>
  <c r="Z1921" i="2"/>
  <c r="Y1921" i="2"/>
  <c r="X1921" i="2"/>
  <c r="W1921" i="2"/>
  <c r="H1921" i="2"/>
  <c r="Z1920" i="2"/>
  <c r="Y1920" i="2"/>
  <c r="X1920" i="2"/>
  <c r="W1920" i="2"/>
  <c r="H1920" i="2"/>
  <c r="Z1919" i="2"/>
  <c r="Y1919" i="2"/>
  <c r="X1919" i="2"/>
  <c r="W1919" i="2"/>
  <c r="H1919" i="2"/>
  <c r="Z1918" i="2"/>
  <c r="Y1918" i="2"/>
  <c r="X1918" i="2"/>
  <c r="W1918" i="2"/>
  <c r="H1918" i="2"/>
  <c r="Z1917" i="2"/>
  <c r="Y1917" i="2"/>
  <c r="X1917" i="2"/>
  <c r="W1917" i="2"/>
  <c r="H1917" i="2"/>
  <c r="Z1916" i="2"/>
  <c r="Y1916" i="2"/>
  <c r="X1916" i="2"/>
  <c r="W1916" i="2"/>
  <c r="H1916" i="2"/>
  <c r="Z1915" i="2"/>
  <c r="Y1915" i="2"/>
  <c r="X1915" i="2"/>
  <c r="W1915" i="2"/>
  <c r="H1915" i="2"/>
  <c r="Z1914" i="2"/>
  <c r="Y1914" i="2"/>
  <c r="X1914" i="2"/>
  <c r="W1914" i="2"/>
  <c r="H1914" i="2"/>
  <c r="Z1913" i="2"/>
  <c r="Y1913" i="2"/>
  <c r="X1913" i="2"/>
  <c r="W1913" i="2"/>
  <c r="H1913" i="2"/>
  <c r="Z1912" i="2"/>
  <c r="Y1912" i="2"/>
  <c r="X1912" i="2"/>
  <c r="W1912" i="2"/>
  <c r="H1912" i="2"/>
  <c r="Z1911" i="2"/>
  <c r="Y1911" i="2"/>
  <c r="X1911" i="2"/>
  <c r="W1911" i="2"/>
  <c r="H1911" i="2"/>
  <c r="Z1910" i="2"/>
  <c r="Y1910" i="2"/>
  <c r="X1910" i="2"/>
  <c r="W1910" i="2"/>
  <c r="H1910" i="2"/>
  <c r="Z1909" i="2"/>
  <c r="Y1909" i="2"/>
  <c r="X1909" i="2"/>
  <c r="W1909" i="2"/>
  <c r="H1909" i="2"/>
  <c r="Z1908" i="2"/>
  <c r="Y1908" i="2"/>
  <c r="X1908" i="2"/>
  <c r="W1908" i="2"/>
  <c r="H1908" i="2"/>
  <c r="Z1907" i="2"/>
  <c r="Y1907" i="2"/>
  <c r="X1907" i="2"/>
  <c r="W1907" i="2"/>
  <c r="H1907" i="2"/>
  <c r="Z1906" i="2"/>
  <c r="Y1906" i="2"/>
  <c r="X1906" i="2"/>
  <c r="W1906" i="2"/>
  <c r="H1906" i="2"/>
  <c r="Z1905" i="2"/>
  <c r="Y1905" i="2"/>
  <c r="X1905" i="2"/>
  <c r="W1905" i="2"/>
  <c r="H1905" i="2"/>
  <c r="Z1904" i="2"/>
  <c r="Y1904" i="2"/>
  <c r="X1904" i="2"/>
  <c r="W1904" i="2"/>
  <c r="H1904" i="2"/>
  <c r="Z1903" i="2"/>
  <c r="Y1903" i="2"/>
  <c r="X1903" i="2"/>
  <c r="W1903" i="2"/>
  <c r="H1903" i="2"/>
  <c r="Z1902" i="2"/>
  <c r="Y1902" i="2"/>
  <c r="X1902" i="2"/>
  <c r="W1902" i="2"/>
  <c r="H1902" i="2"/>
  <c r="Z1901" i="2"/>
  <c r="Y1901" i="2"/>
  <c r="X1901" i="2"/>
  <c r="W1901" i="2"/>
  <c r="H1901" i="2"/>
  <c r="Z1900" i="2"/>
  <c r="Y1900" i="2"/>
  <c r="X1900" i="2"/>
  <c r="W1900" i="2"/>
  <c r="H1900" i="2"/>
  <c r="Z1899" i="2"/>
  <c r="Y1899" i="2"/>
  <c r="X1899" i="2"/>
  <c r="W1899" i="2"/>
  <c r="H1899" i="2"/>
  <c r="Z1898" i="2"/>
  <c r="Y1898" i="2"/>
  <c r="X1898" i="2"/>
  <c r="W1898" i="2"/>
  <c r="H1898" i="2"/>
  <c r="Z1897" i="2"/>
  <c r="Y1897" i="2"/>
  <c r="X1897" i="2"/>
  <c r="W1897" i="2"/>
  <c r="H1897" i="2"/>
  <c r="Z1896" i="2"/>
  <c r="Y1896" i="2"/>
  <c r="X1896" i="2"/>
  <c r="W1896" i="2"/>
  <c r="H1896" i="2"/>
  <c r="Z1895" i="2"/>
  <c r="Y1895" i="2"/>
  <c r="X1895" i="2"/>
  <c r="W1895" i="2"/>
  <c r="H1895" i="2"/>
  <c r="Z1894" i="2"/>
  <c r="Y1894" i="2"/>
  <c r="X1894" i="2"/>
  <c r="W1894" i="2"/>
  <c r="H1894" i="2"/>
  <c r="Z1893" i="2"/>
  <c r="Y1893" i="2"/>
  <c r="X1893" i="2"/>
  <c r="W1893" i="2"/>
  <c r="H1893" i="2"/>
  <c r="Z1892" i="2"/>
  <c r="Y1892" i="2"/>
  <c r="X1892" i="2"/>
  <c r="W1892" i="2"/>
  <c r="H1892" i="2"/>
  <c r="Z1891" i="2"/>
  <c r="Y1891" i="2"/>
  <c r="X1891" i="2"/>
  <c r="W1891" i="2"/>
  <c r="H1891" i="2"/>
  <c r="Z1890" i="2"/>
  <c r="Y1890" i="2"/>
  <c r="X1890" i="2"/>
  <c r="W1890" i="2"/>
  <c r="H1890" i="2"/>
  <c r="Z1889" i="2"/>
  <c r="Y1889" i="2"/>
  <c r="X1889" i="2"/>
  <c r="W1889" i="2"/>
  <c r="H1889" i="2"/>
  <c r="Z1888" i="2"/>
  <c r="Y1888" i="2"/>
  <c r="X1888" i="2"/>
  <c r="W1888" i="2"/>
  <c r="H1888" i="2"/>
  <c r="Z1887" i="2"/>
  <c r="Y1887" i="2"/>
  <c r="X1887" i="2"/>
  <c r="W1887" i="2"/>
  <c r="H1887" i="2"/>
  <c r="Z1886" i="2"/>
  <c r="Y1886" i="2"/>
  <c r="X1886" i="2"/>
  <c r="W1886" i="2"/>
  <c r="H1886" i="2"/>
  <c r="Z1885" i="2"/>
  <c r="Y1885" i="2"/>
  <c r="X1885" i="2"/>
  <c r="W1885" i="2"/>
  <c r="H1885" i="2"/>
  <c r="Z1884" i="2"/>
  <c r="Y1884" i="2"/>
  <c r="X1884" i="2"/>
  <c r="W1884" i="2"/>
  <c r="H1884" i="2"/>
  <c r="Z1883" i="2"/>
  <c r="Y1883" i="2"/>
  <c r="X1883" i="2"/>
  <c r="W1883" i="2"/>
  <c r="H1883" i="2"/>
  <c r="Z1882" i="2"/>
  <c r="Y1882" i="2"/>
  <c r="X1882" i="2"/>
  <c r="W1882" i="2"/>
  <c r="H1882" i="2"/>
  <c r="Z1881" i="2"/>
  <c r="Y1881" i="2"/>
  <c r="X1881" i="2"/>
  <c r="W1881" i="2"/>
  <c r="H1881" i="2"/>
  <c r="Z1880" i="2"/>
  <c r="Y1880" i="2"/>
  <c r="X1880" i="2"/>
  <c r="W1880" i="2"/>
  <c r="H1880" i="2"/>
  <c r="Z1879" i="2"/>
  <c r="Y1879" i="2"/>
  <c r="X1879" i="2"/>
  <c r="W1879" i="2"/>
  <c r="H1879" i="2"/>
  <c r="Z1878" i="2"/>
  <c r="Y1878" i="2"/>
  <c r="X1878" i="2"/>
  <c r="W1878" i="2"/>
  <c r="H1878" i="2"/>
  <c r="Z1877" i="2"/>
  <c r="Y1877" i="2"/>
  <c r="X1877" i="2"/>
  <c r="W1877" i="2"/>
  <c r="H1877" i="2"/>
  <c r="Z1876" i="2"/>
  <c r="Y1876" i="2"/>
  <c r="X1876" i="2"/>
  <c r="W1876" i="2"/>
  <c r="H1876" i="2"/>
  <c r="Z1875" i="2"/>
  <c r="Y1875" i="2"/>
  <c r="X1875" i="2"/>
  <c r="W1875" i="2"/>
  <c r="H1875" i="2"/>
  <c r="Z1874" i="2"/>
  <c r="Y1874" i="2"/>
  <c r="X1874" i="2"/>
  <c r="W1874" i="2"/>
  <c r="H1874" i="2"/>
  <c r="Z1873" i="2"/>
  <c r="Y1873" i="2"/>
  <c r="X1873" i="2"/>
  <c r="W1873" i="2"/>
  <c r="H1873" i="2"/>
  <c r="Z1872" i="2"/>
  <c r="Y1872" i="2"/>
  <c r="X1872" i="2"/>
  <c r="W1872" i="2"/>
  <c r="H1872" i="2"/>
  <c r="Z1871" i="2"/>
  <c r="Y1871" i="2"/>
  <c r="X1871" i="2"/>
  <c r="W1871" i="2"/>
  <c r="H1871" i="2"/>
  <c r="Z1870" i="2"/>
  <c r="Y1870" i="2"/>
  <c r="X1870" i="2"/>
  <c r="W1870" i="2"/>
  <c r="H1870" i="2"/>
  <c r="Z1869" i="2"/>
  <c r="Y1869" i="2"/>
  <c r="X1869" i="2"/>
  <c r="W1869" i="2"/>
  <c r="H1869" i="2"/>
  <c r="Z1868" i="2"/>
  <c r="Y1868" i="2"/>
  <c r="X1868" i="2"/>
  <c r="W1868" i="2"/>
  <c r="H1868" i="2"/>
  <c r="Z1867" i="2"/>
  <c r="Y1867" i="2"/>
  <c r="X1867" i="2"/>
  <c r="W1867" i="2"/>
  <c r="H1867" i="2"/>
  <c r="Z1866" i="2"/>
  <c r="Y1866" i="2"/>
  <c r="X1866" i="2"/>
  <c r="W1866" i="2"/>
  <c r="H1866" i="2"/>
  <c r="Z1865" i="2"/>
  <c r="Y1865" i="2"/>
  <c r="X1865" i="2"/>
  <c r="W1865" i="2"/>
  <c r="H1865" i="2"/>
  <c r="Z1864" i="2"/>
  <c r="Y1864" i="2"/>
  <c r="X1864" i="2"/>
  <c r="W1864" i="2"/>
  <c r="H1864" i="2"/>
  <c r="Z1863" i="2"/>
  <c r="Y1863" i="2"/>
  <c r="X1863" i="2"/>
  <c r="W1863" i="2"/>
  <c r="H1863" i="2"/>
  <c r="Z1862" i="2"/>
  <c r="Y1862" i="2"/>
  <c r="X1862" i="2"/>
  <c r="W1862" i="2"/>
  <c r="H1862" i="2"/>
  <c r="Z1861" i="2"/>
  <c r="Y1861" i="2"/>
  <c r="X1861" i="2"/>
  <c r="W1861" i="2"/>
  <c r="H1861" i="2"/>
  <c r="Z1860" i="2"/>
  <c r="Y1860" i="2"/>
  <c r="X1860" i="2"/>
  <c r="W1860" i="2"/>
  <c r="H1860" i="2"/>
  <c r="Z1859" i="2"/>
  <c r="Y1859" i="2"/>
  <c r="X1859" i="2"/>
  <c r="W1859" i="2"/>
  <c r="H1859" i="2"/>
  <c r="Z1858" i="2"/>
  <c r="Y1858" i="2"/>
  <c r="X1858" i="2"/>
  <c r="W1858" i="2"/>
  <c r="H1858" i="2"/>
  <c r="Z1857" i="2"/>
  <c r="Y1857" i="2"/>
  <c r="X1857" i="2"/>
  <c r="W1857" i="2"/>
  <c r="H1857" i="2"/>
  <c r="Z1856" i="2"/>
  <c r="Y1856" i="2"/>
  <c r="X1856" i="2"/>
  <c r="W1856" i="2"/>
  <c r="H1856" i="2"/>
  <c r="Z1855" i="2"/>
  <c r="Y1855" i="2"/>
  <c r="X1855" i="2"/>
  <c r="W1855" i="2"/>
  <c r="H1855" i="2"/>
  <c r="Z1854" i="2"/>
  <c r="Y1854" i="2"/>
  <c r="X1854" i="2"/>
  <c r="W1854" i="2"/>
  <c r="H1854" i="2"/>
  <c r="Z1853" i="2"/>
  <c r="Y1853" i="2"/>
  <c r="X1853" i="2"/>
  <c r="W1853" i="2"/>
  <c r="H1853" i="2"/>
  <c r="Z1852" i="2"/>
  <c r="Y1852" i="2"/>
  <c r="X1852" i="2"/>
  <c r="W1852" i="2"/>
  <c r="H1852" i="2"/>
  <c r="Z1851" i="2"/>
  <c r="Y1851" i="2"/>
  <c r="X1851" i="2"/>
  <c r="W1851" i="2"/>
  <c r="H1851" i="2"/>
  <c r="Z1850" i="2"/>
  <c r="Y1850" i="2"/>
  <c r="X1850" i="2"/>
  <c r="W1850" i="2"/>
  <c r="H1850" i="2"/>
  <c r="Z1849" i="2"/>
  <c r="Y1849" i="2"/>
  <c r="X1849" i="2"/>
  <c r="W1849" i="2"/>
  <c r="H1849" i="2"/>
  <c r="Z1848" i="2"/>
  <c r="Y1848" i="2"/>
  <c r="X1848" i="2"/>
  <c r="W1848" i="2"/>
  <c r="H1848" i="2"/>
  <c r="Z1847" i="2"/>
  <c r="Y1847" i="2"/>
  <c r="X1847" i="2"/>
  <c r="W1847" i="2"/>
  <c r="H1847" i="2"/>
  <c r="Z1846" i="2"/>
  <c r="Y1846" i="2"/>
  <c r="X1846" i="2"/>
  <c r="W1846" i="2"/>
  <c r="H1846" i="2"/>
  <c r="Z1845" i="2"/>
  <c r="Y1845" i="2"/>
  <c r="X1845" i="2"/>
  <c r="W1845" i="2"/>
  <c r="H1845" i="2"/>
  <c r="Z1844" i="2"/>
  <c r="Y1844" i="2"/>
  <c r="X1844" i="2"/>
  <c r="W1844" i="2"/>
  <c r="H1844" i="2"/>
  <c r="Z1843" i="2"/>
  <c r="Y1843" i="2"/>
  <c r="X1843" i="2"/>
  <c r="W1843" i="2"/>
  <c r="H1843" i="2"/>
  <c r="Z1842" i="2"/>
  <c r="Y1842" i="2"/>
  <c r="X1842" i="2"/>
  <c r="W1842" i="2"/>
  <c r="H1842" i="2"/>
  <c r="Z1841" i="2"/>
  <c r="Y1841" i="2"/>
  <c r="X1841" i="2"/>
  <c r="W1841" i="2"/>
  <c r="H1841" i="2"/>
  <c r="Z1840" i="2"/>
  <c r="Y1840" i="2"/>
  <c r="X1840" i="2"/>
  <c r="W1840" i="2"/>
  <c r="H1840" i="2"/>
  <c r="Z1839" i="2"/>
  <c r="Y1839" i="2"/>
  <c r="X1839" i="2"/>
  <c r="W1839" i="2"/>
  <c r="H1839" i="2"/>
  <c r="Z1838" i="2"/>
  <c r="Y1838" i="2"/>
  <c r="X1838" i="2"/>
  <c r="W1838" i="2"/>
  <c r="H1838" i="2"/>
  <c r="Z1837" i="2"/>
  <c r="Y1837" i="2"/>
  <c r="X1837" i="2"/>
  <c r="W1837" i="2"/>
  <c r="H1837" i="2"/>
  <c r="Z1836" i="2"/>
  <c r="Y1836" i="2"/>
  <c r="X1836" i="2"/>
  <c r="W1836" i="2"/>
  <c r="H1836" i="2"/>
  <c r="Z1835" i="2"/>
  <c r="Y1835" i="2"/>
  <c r="X1835" i="2"/>
  <c r="W1835" i="2"/>
  <c r="H1835" i="2"/>
  <c r="Z1834" i="2"/>
  <c r="Y1834" i="2"/>
  <c r="X1834" i="2"/>
  <c r="W1834" i="2"/>
  <c r="H1834" i="2"/>
  <c r="Z1833" i="2"/>
  <c r="Y1833" i="2"/>
  <c r="X1833" i="2"/>
  <c r="W1833" i="2"/>
  <c r="H1833" i="2"/>
  <c r="Z1832" i="2"/>
  <c r="Y1832" i="2"/>
  <c r="X1832" i="2"/>
  <c r="W1832" i="2"/>
  <c r="H1832" i="2"/>
  <c r="Z1831" i="2"/>
  <c r="Y1831" i="2"/>
  <c r="X1831" i="2"/>
  <c r="W1831" i="2"/>
  <c r="H1831" i="2"/>
  <c r="Z1830" i="2"/>
  <c r="Y1830" i="2"/>
  <c r="X1830" i="2"/>
  <c r="W1830" i="2"/>
  <c r="H1830" i="2"/>
  <c r="Z1829" i="2"/>
  <c r="Y1829" i="2"/>
  <c r="X1829" i="2"/>
  <c r="W1829" i="2"/>
  <c r="H1829" i="2"/>
  <c r="Z1828" i="2"/>
  <c r="Y1828" i="2"/>
  <c r="X1828" i="2"/>
  <c r="W1828" i="2"/>
  <c r="H1828" i="2"/>
  <c r="Z1827" i="2"/>
  <c r="Y1827" i="2"/>
  <c r="X1827" i="2"/>
  <c r="W1827" i="2"/>
  <c r="H1827" i="2"/>
  <c r="Z1826" i="2"/>
  <c r="Y1826" i="2"/>
  <c r="X1826" i="2"/>
  <c r="W1826" i="2"/>
  <c r="H1826" i="2"/>
  <c r="Z1825" i="2"/>
  <c r="Y1825" i="2"/>
  <c r="X1825" i="2"/>
  <c r="W1825" i="2"/>
  <c r="H1825" i="2"/>
  <c r="Z1824" i="2"/>
  <c r="Y1824" i="2"/>
  <c r="X1824" i="2"/>
  <c r="W1824" i="2"/>
  <c r="H1824" i="2"/>
  <c r="Z1823" i="2"/>
  <c r="Y1823" i="2"/>
  <c r="X1823" i="2"/>
  <c r="W1823" i="2"/>
  <c r="H1823" i="2"/>
  <c r="Z1822" i="2"/>
  <c r="Y1822" i="2"/>
  <c r="X1822" i="2"/>
  <c r="W1822" i="2"/>
  <c r="H1822" i="2"/>
  <c r="Z1821" i="2"/>
  <c r="Y1821" i="2"/>
  <c r="X1821" i="2"/>
  <c r="W1821" i="2"/>
  <c r="H1821" i="2"/>
  <c r="Z1820" i="2"/>
  <c r="Y1820" i="2"/>
  <c r="X1820" i="2"/>
  <c r="W1820" i="2"/>
  <c r="H1820" i="2"/>
  <c r="Z1819" i="2"/>
  <c r="Y1819" i="2"/>
  <c r="X1819" i="2"/>
  <c r="W1819" i="2"/>
  <c r="H1819" i="2"/>
  <c r="Z1818" i="2"/>
  <c r="Y1818" i="2"/>
  <c r="X1818" i="2"/>
  <c r="W1818" i="2"/>
  <c r="H1818" i="2"/>
  <c r="Z1817" i="2"/>
  <c r="Y1817" i="2"/>
  <c r="X1817" i="2"/>
  <c r="W1817" i="2"/>
  <c r="H1817" i="2"/>
  <c r="Z1816" i="2"/>
  <c r="Y1816" i="2"/>
  <c r="X1816" i="2"/>
  <c r="W1816" i="2"/>
  <c r="H1816" i="2"/>
  <c r="Z1815" i="2"/>
  <c r="Y1815" i="2"/>
  <c r="X1815" i="2"/>
  <c r="W1815" i="2"/>
  <c r="H1815" i="2"/>
  <c r="Z1814" i="2"/>
  <c r="Y1814" i="2"/>
  <c r="X1814" i="2"/>
  <c r="W1814" i="2"/>
  <c r="H1814" i="2"/>
  <c r="Z1813" i="2"/>
  <c r="Y1813" i="2"/>
  <c r="X1813" i="2"/>
  <c r="W1813" i="2"/>
  <c r="H1813" i="2"/>
  <c r="Z1812" i="2"/>
  <c r="Y1812" i="2"/>
  <c r="X1812" i="2"/>
  <c r="W1812" i="2"/>
  <c r="H1812" i="2"/>
  <c r="Z1811" i="2"/>
  <c r="Y1811" i="2"/>
  <c r="X1811" i="2"/>
  <c r="W1811" i="2"/>
  <c r="H1811" i="2"/>
  <c r="Z1810" i="2"/>
  <c r="Y1810" i="2"/>
  <c r="X1810" i="2"/>
  <c r="W1810" i="2"/>
  <c r="H1810" i="2"/>
  <c r="Z1809" i="2"/>
  <c r="Y1809" i="2"/>
  <c r="X1809" i="2"/>
  <c r="W1809" i="2"/>
  <c r="H1809" i="2"/>
  <c r="Z1808" i="2"/>
  <c r="Y1808" i="2"/>
  <c r="X1808" i="2"/>
  <c r="W1808" i="2"/>
  <c r="H1808" i="2"/>
  <c r="Z1807" i="2"/>
  <c r="Y1807" i="2"/>
  <c r="X1807" i="2"/>
  <c r="W1807" i="2"/>
  <c r="H1807" i="2"/>
  <c r="Z1806" i="2"/>
  <c r="Y1806" i="2"/>
  <c r="X1806" i="2"/>
  <c r="W1806" i="2"/>
  <c r="H1806" i="2"/>
  <c r="Z1805" i="2"/>
  <c r="Y1805" i="2"/>
  <c r="X1805" i="2"/>
  <c r="W1805" i="2"/>
  <c r="H1805" i="2"/>
  <c r="Z1804" i="2"/>
  <c r="Y1804" i="2"/>
  <c r="X1804" i="2"/>
  <c r="W1804" i="2"/>
  <c r="H1804" i="2"/>
  <c r="Z1803" i="2"/>
  <c r="Y1803" i="2"/>
  <c r="X1803" i="2"/>
  <c r="W1803" i="2"/>
  <c r="H1803" i="2"/>
  <c r="Z1802" i="2"/>
  <c r="Y1802" i="2"/>
  <c r="X1802" i="2"/>
  <c r="W1802" i="2"/>
  <c r="H1802" i="2"/>
  <c r="Z1801" i="2"/>
  <c r="Y1801" i="2"/>
  <c r="X1801" i="2"/>
  <c r="W1801" i="2"/>
  <c r="H1801" i="2"/>
  <c r="Z1800" i="2"/>
  <c r="Y1800" i="2"/>
  <c r="X1800" i="2"/>
  <c r="W1800" i="2"/>
  <c r="H1800" i="2"/>
  <c r="Z1799" i="2"/>
  <c r="Y1799" i="2"/>
  <c r="X1799" i="2"/>
  <c r="W1799" i="2"/>
  <c r="H1799" i="2"/>
  <c r="Z1798" i="2"/>
  <c r="Y1798" i="2"/>
  <c r="X1798" i="2"/>
  <c r="W1798" i="2"/>
  <c r="H1798" i="2"/>
  <c r="Z1797" i="2"/>
  <c r="Y1797" i="2"/>
  <c r="X1797" i="2"/>
  <c r="W1797" i="2"/>
  <c r="H1797" i="2"/>
  <c r="Z1796" i="2"/>
  <c r="Y1796" i="2"/>
  <c r="X1796" i="2"/>
  <c r="W1796" i="2"/>
  <c r="H1796" i="2"/>
  <c r="Z1795" i="2"/>
  <c r="Y1795" i="2"/>
  <c r="X1795" i="2"/>
  <c r="W1795" i="2"/>
  <c r="H1795" i="2"/>
  <c r="Z1794" i="2"/>
  <c r="Y1794" i="2"/>
  <c r="X1794" i="2"/>
  <c r="W1794" i="2"/>
  <c r="H1794" i="2"/>
  <c r="Z1793" i="2"/>
  <c r="Y1793" i="2"/>
  <c r="X1793" i="2"/>
  <c r="W1793" i="2"/>
  <c r="H1793" i="2"/>
  <c r="Z1792" i="2"/>
  <c r="Y1792" i="2"/>
  <c r="X1792" i="2"/>
  <c r="W1792" i="2"/>
  <c r="H1792" i="2"/>
  <c r="Z1791" i="2"/>
  <c r="Y1791" i="2"/>
  <c r="X1791" i="2"/>
  <c r="W1791" i="2"/>
  <c r="H1791" i="2"/>
  <c r="Z1790" i="2"/>
  <c r="Y1790" i="2"/>
  <c r="X1790" i="2"/>
  <c r="W1790" i="2"/>
  <c r="H1790" i="2"/>
  <c r="Z1789" i="2"/>
  <c r="Y1789" i="2"/>
  <c r="X1789" i="2"/>
  <c r="W1789" i="2"/>
  <c r="H1789" i="2"/>
  <c r="Z1788" i="2"/>
  <c r="Y1788" i="2"/>
  <c r="X1788" i="2"/>
  <c r="W1788" i="2"/>
  <c r="H1788" i="2"/>
  <c r="Z1787" i="2"/>
  <c r="Y1787" i="2"/>
  <c r="X1787" i="2"/>
  <c r="W1787" i="2"/>
  <c r="H1787" i="2"/>
  <c r="Z1786" i="2"/>
  <c r="Y1786" i="2"/>
  <c r="X1786" i="2"/>
  <c r="W1786" i="2"/>
  <c r="H1786" i="2"/>
  <c r="Z1785" i="2"/>
  <c r="Y1785" i="2"/>
  <c r="X1785" i="2"/>
  <c r="W1785" i="2"/>
  <c r="H1785" i="2"/>
  <c r="Z1784" i="2"/>
  <c r="Y1784" i="2"/>
  <c r="X1784" i="2"/>
  <c r="W1784" i="2"/>
  <c r="H1784" i="2"/>
  <c r="Z1783" i="2"/>
  <c r="Y1783" i="2"/>
  <c r="X1783" i="2"/>
  <c r="W1783" i="2"/>
  <c r="H1783" i="2"/>
  <c r="Z1782" i="2"/>
  <c r="Y1782" i="2"/>
  <c r="X1782" i="2"/>
  <c r="W1782" i="2"/>
  <c r="H1782" i="2"/>
  <c r="Z1781" i="2"/>
  <c r="Y1781" i="2"/>
  <c r="X1781" i="2"/>
  <c r="W1781" i="2"/>
  <c r="H1781" i="2"/>
  <c r="Z1780" i="2"/>
  <c r="Y1780" i="2"/>
  <c r="X1780" i="2"/>
  <c r="W1780" i="2"/>
  <c r="H1780" i="2"/>
  <c r="Z1779" i="2"/>
  <c r="Y1779" i="2"/>
  <c r="X1779" i="2"/>
  <c r="W1779" i="2"/>
  <c r="H1779" i="2"/>
  <c r="Z1778" i="2"/>
  <c r="Y1778" i="2"/>
  <c r="X1778" i="2"/>
  <c r="W1778" i="2"/>
  <c r="H1778" i="2"/>
  <c r="Z1777" i="2"/>
  <c r="Y1777" i="2"/>
  <c r="X1777" i="2"/>
  <c r="W1777" i="2"/>
  <c r="H1777" i="2"/>
  <c r="Z1776" i="2"/>
  <c r="Y1776" i="2"/>
  <c r="X1776" i="2"/>
  <c r="W1776" i="2"/>
  <c r="H1776" i="2"/>
  <c r="Z1775" i="2"/>
  <c r="Y1775" i="2"/>
  <c r="X1775" i="2"/>
  <c r="W1775" i="2"/>
  <c r="H1775" i="2"/>
  <c r="Z1774" i="2"/>
  <c r="Y1774" i="2"/>
  <c r="X1774" i="2"/>
  <c r="W1774" i="2"/>
  <c r="H1774" i="2"/>
  <c r="Z1773" i="2"/>
  <c r="Y1773" i="2"/>
  <c r="X1773" i="2"/>
  <c r="W1773" i="2"/>
  <c r="H1773" i="2"/>
  <c r="Z1772" i="2"/>
  <c r="Y1772" i="2"/>
  <c r="X1772" i="2"/>
  <c r="W1772" i="2"/>
  <c r="H1772" i="2"/>
  <c r="Z1771" i="2"/>
  <c r="Y1771" i="2"/>
  <c r="X1771" i="2"/>
  <c r="W1771" i="2"/>
  <c r="H1771" i="2"/>
  <c r="Z1770" i="2"/>
  <c r="Y1770" i="2"/>
  <c r="X1770" i="2"/>
  <c r="W1770" i="2"/>
  <c r="H1770" i="2"/>
  <c r="Z1769" i="2"/>
  <c r="Y1769" i="2"/>
  <c r="X1769" i="2"/>
  <c r="W1769" i="2"/>
  <c r="H1769" i="2"/>
  <c r="Z1768" i="2"/>
  <c r="Y1768" i="2"/>
  <c r="X1768" i="2"/>
  <c r="W1768" i="2"/>
  <c r="H1768" i="2"/>
  <c r="Z1767" i="2"/>
  <c r="Y1767" i="2"/>
  <c r="X1767" i="2"/>
  <c r="W1767" i="2"/>
  <c r="H1767" i="2"/>
  <c r="Z1766" i="2"/>
  <c r="Y1766" i="2"/>
  <c r="X1766" i="2"/>
  <c r="W1766" i="2"/>
  <c r="H1766" i="2"/>
  <c r="Z1765" i="2"/>
  <c r="Y1765" i="2"/>
  <c r="X1765" i="2"/>
  <c r="W1765" i="2"/>
  <c r="H1765" i="2"/>
  <c r="Z1764" i="2"/>
  <c r="Y1764" i="2"/>
  <c r="X1764" i="2"/>
  <c r="W1764" i="2"/>
  <c r="H1764" i="2"/>
  <c r="Z1763" i="2"/>
  <c r="Y1763" i="2"/>
  <c r="X1763" i="2"/>
  <c r="W1763" i="2"/>
  <c r="H1763" i="2"/>
  <c r="Z1762" i="2"/>
  <c r="Y1762" i="2"/>
  <c r="X1762" i="2"/>
  <c r="W1762" i="2"/>
  <c r="H1762" i="2"/>
  <c r="Z1761" i="2"/>
  <c r="Y1761" i="2"/>
  <c r="X1761" i="2"/>
  <c r="W1761" i="2"/>
  <c r="H1761" i="2"/>
  <c r="Z1760" i="2"/>
  <c r="Y1760" i="2"/>
  <c r="X1760" i="2"/>
  <c r="W1760" i="2"/>
  <c r="H1760" i="2"/>
  <c r="Z1759" i="2"/>
  <c r="Y1759" i="2"/>
  <c r="X1759" i="2"/>
  <c r="W1759" i="2"/>
  <c r="H1759" i="2"/>
  <c r="Z1758" i="2"/>
  <c r="Y1758" i="2"/>
  <c r="X1758" i="2"/>
  <c r="W1758" i="2"/>
  <c r="H1758" i="2"/>
  <c r="Z1757" i="2"/>
  <c r="Y1757" i="2"/>
  <c r="X1757" i="2"/>
  <c r="W1757" i="2"/>
  <c r="H1757" i="2"/>
  <c r="Z1756" i="2"/>
  <c r="Y1756" i="2"/>
  <c r="X1756" i="2"/>
  <c r="W1756" i="2"/>
  <c r="H1756" i="2"/>
  <c r="Z1755" i="2"/>
  <c r="Y1755" i="2"/>
  <c r="X1755" i="2"/>
  <c r="W1755" i="2"/>
  <c r="H1755" i="2"/>
  <c r="Z1754" i="2"/>
  <c r="Y1754" i="2"/>
  <c r="X1754" i="2"/>
  <c r="W1754" i="2"/>
  <c r="H1754" i="2"/>
  <c r="Z1753" i="2"/>
  <c r="Y1753" i="2"/>
  <c r="X1753" i="2"/>
  <c r="W1753" i="2"/>
  <c r="H1753" i="2"/>
  <c r="Z1752" i="2"/>
  <c r="Y1752" i="2"/>
  <c r="X1752" i="2"/>
  <c r="W1752" i="2"/>
  <c r="H1752" i="2"/>
  <c r="Z1751" i="2"/>
  <c r="Y1751" i="2"/>
  <c r="X1751" i="2"/>
  <c r="W1751" i="2"/>
  <c r="H1751" i="2"/>
  <c r="Z1750" i="2"/>
  <c r="Y1750" i="2"/>
  <c r="X1750" i="2"/>
  <c r="W1750" i="2"/>
  <c r="H1750" i="2"/>
  <c r="Z1749" i="2"/>
  <c r="Y1749" i="2"/>
  <c r="X1749" i="2"/>
  <c r="W1749" i="2"/>
  <c r="H1749" i="2"/>
  <c r="Z1748" i="2"/>
  <c r="Y1748" i="2"/>
  <c r="X1748" i="2"/>
  <c r="W1748" i="2"/>
  <c r="H1748" i="2"/>
  <c r="Z1747" i="2"/>
  <c r="Y1747" i="2"/>
  <c r="X1747" i="2"/>
  <c r="W1747" i="2"/>
  <c r="H1747" i="2"/>
  <c r="Z1746" i="2"/>
  <c r="Y1746" i="2"/>
  <c r="X1746" i="2"/>
  <c r="W1746" i="2"/>
  <c r="H1746" i="2"/>
  <c r="Z1745" i="2"/>
  <c r="Y1745" i="2"/>
  <c r="X1745" i="2"/>
  <c r="W1745" i="2"/>
  <c r="H1745" i="2"/>
  <c r="Z1744" i="2"/>
  <c r="Y1744" i="2"/>
  <c r="X1744" i="2"/>
  <c r="W1744" i="2"/>
  <c r="H1744" i="2"/>
  <c r="Z1743" i="2"/>
  <c r="Y1743" i="2"/>
  <c r="X1743" i="2"/>
  <c r="W1743" i="2"/>
  <c r="H1743" i="2"/>
  <c r="Z1742" i="2"/>
  <c r="Y1742" i="2"/>
  <c r="X1742" i="2"/>
  <c r="W1742" i="2"/>
  <c r="H1742" i="2"/>
  <c r="Z1741" i="2"/>
  <c r="Y1741" i="2"/>
  <c r="X1741" i="2"/>
  <c r="W1741" i="2"/>
  <c r="H1741" i="2"/>
  <c r="Z1740" i="2"/>
  <c r="Y1740" i="2"/>
  <c r="X1740" i="2"/>
  <c r="W1740" i="2"/>
  <c r="H1740" i="2"/>
  <c r="Z1739" i="2"/>
  <c r="Y1739" i="2"/>
  <c r="X1739" i="2"/>
  <c r="W1739" i="2"/>
  <c r="H1739" i="2"/>
  <c r="Z1738" i="2"/>
  <c r="Y1738" i="2"/>
  <c r="X1738" i="2"/>
  <c r="W1738" i="2"/>
  <c r="H1738" i="2"/>
  <c r="Z1737" i="2"/>
  <c r="Y1737" i="2"/>
  <c r="X1737" i="2"/>
  <c r="W1737" i="2"/>
  <c r="H1737" i="2"/>
  <c r="Z1736" i="2"/>
  <c r="Y1736" i="2"/>
  <c r="X1736" i="2"/>
  <c r="W1736" i="2"/>
  <c r="H1736" i="2"/>
  <c r="Z1735" i="2"/>
  <c r="Y1735" i="2"/>
  <c r="X1735" i="2"/>
  <c r="W1735" i="2"/>
  <c r="H1735" i="2"/>
  <c r="Z1734" i="2"/>
  <c r="Y1734" i="2"/>
  <c r="X1734" i="2"/>
  <c r="W1734" i="2"/>
  <c r="H1734" i="2"/>
  <c r="Z1733" i="2"/>
  <c r="Y1733" i="2"/>
  <c r="X1733" i="2"/>
  <c r="W1733" i="2"/>
  <c r="H1733" i="2"/>
  <c r="Z1732" i="2"/>
  <c r="Y1732" i="2"/>
  <c r="X1732" i="2"/>
  <c r="W1732" i="2"/>
  <c r="H1732" i="2"/>
  <c r="Z1731" i="2"/>
  <c r="Y1731" i="2"/>
  <c r="X1731" i="2"/>
  <c r="W1731" i="2"/>
  <c r="H1731" i="2"/>
  <c r="Z1730" i="2"/>
  <c r="Y1730" i="2"/>
  <c r="X1730" i="2"/>
  <c r="W1730" i="2"/>
  <c r="H1730" i="2"/>
  <c r="Z1729" i="2"/>
  <c r="Y1729" i="2"/>
  <c r="X1729" i="2"/>
  <c r="W1729" i="2"/>
  <c r="H1729" i="2"/>
  <c r="Z1728" i="2"/>
  <c r="Y1728" i="2"/>
  <c r="X1728" i="2"/>
  <c r="W1728" i="2"/>
  <c r="H1728" i="2"/>
  <c r="Z1727" i="2"/>
  <c r="Y1727" i="2"/>
  <c r="X1727" i="2"/>
  <c r="W1727" i="2"/>
  <c r="H1727" i="2"/>
  <c r="Z1726" i="2"/>
  <c r="Y1726" i="2"/>
  <c r="X1726" i="2"/>
  <c r="W1726" i="2"/>
  <c r="H1726" i="2"/>
  <c r="Z1725" i="2"/>
  <c r="Y1725" i="2"/>
  <c r="X1725" i="2"/>
  <c r="W1725" i="2"/>
  <c r="H1725" i="2"/>
  <c r="Z1724" i="2"/>
  <c r="Y1724" i="2"/>
  <c r="X1724" i="2"/>
  <c r="W1724" i="2"/>
  <c r="H1724" i="2"/>
  <c r="Z1723" i="2"/>
  <c r="Y1723" i="2"/>
  <c r="X1723" i="2"/>
  <c r="W1723" i="2"/>
  <c r="H1723" i="2"/>
  <c r="Z1722" i="2"/>
  <c r="Y1722" i="2"/>
  <c r="X1722" i="2"/>
  <c r="W1722" i="2"/>
  <c r="H1722" i="2"/>
  <c r="Z1721" i="2"/>
  <c r="Y1721" i="2"/>
  <c r="X1721" i="2"/>
  <c r="W1721" i="2"/>
  <c r="H1721" i="2"/>
  <c r="Z1720" i="2"/>
  <c r="Y1720" i="2"/>
  <c r="X1720" i="2"/>
  <c r="W1720" i="2"/>
  <c r="H1720" i="2"/>
  <c r="Z1719" i="2"/>
  <c r="Y1719" i="2"/>
  <c r="X1719" i="2"/>
  <c r="W1719" i="2"/>
  <c r="H1719" i="2"/>
  <c r="Z1718" i="2"/>
  <c r="Y1718" i="2"/>
  <c r="X1718" i="2"/>
  <c r="W1718" i="2"/>
  <c r="H1718" i="2"/>
  <c r="Z1717" i="2"/>
  <c r="Y1717" i="2"/>
  <c r="X1717" i="2"/>
  <c r="W1717" i="2"/>
  <c r="H1717" i="2"/>
  <c r="Z1716" i="2"/>
  <c r="Y1716" i="2"/>
  <c r="X1716" i="2"/>
  <c r="W1716" i="2"/>
  <c r="H1716" i="2"/>
  <c r="Z1715" i="2"/>
  <c r="Y1715" i="2"/>
  <c r="X1715" i="2"/>
  <c r="W1715" i="2"/>
  <c r="H1715" i="2"/>
  <c r="Z1714" i="2"/>
  <c r="Y1714" i="2"/>
  <c r="X1714" i="2"/>
  <c r="W1714" i="2"/>
  <c r="H1714" i="2"/>
  <c r="Z1713" i="2"/>
  <c r="Y1713" i="2"/>
  <c r="X1713" i="2"/>
  <c r="W1713" i="2"/>
  <c r="H1713" i="2"/>
  <c r="Z1712" i="2"/>
  <c r="Y1712" i="2"/>
  <c r="X1712" i="2"/>
  <c r="W1712" i="2"/>
  <c r="H1712" i="2"/>
  <c r="Z1711" i="2"/>
  <c r="Y1711" i="2"/>
  <c r="X1711" i="2"/>
  <c r="W1711" i="2"/>
  <c r="H1711" i="2"/>
  <c r="Z1710" i="2"/>
  <c r="Y1710" i="2"/>
  <c r="X1710" i="2"/>
  <c r="W1710" i="2"/>
  <c r="H1710" i="2"/>
  <c r="Z1709" i="2"/>
  <c r="Y1709" i="2"/>
  <c r="X1709" i="2"/>
  <c r="W1709" i="2"/>
  <c r="H1709" i="2"/>
  <c r="Z1708" i="2"/>
  <c r="Y1708" i="2"/>
  <c r="X1708" i="2"/>
  <c r="W1708" i="2"/>
  <c r="H1708" i="2"/>
  <c r="Z1707" i="2"/>
  <c r="Y1707" i="2"/>
  <c r="X1707" i="2"/>
  <c r="W1707" i="2"/>
  <c r="H1707" i="2"/>
  <c r="Z1706" i="2"/>
  <c r="Y1706" i="2"/>
  <c r="X1706" i="2"/>
  <c r="W1706" i="2"/>
  <c r="H1706" i="2"/>
  <c r="Z1705" i="2"/>
  <c r="Y1705" i="2"/>
  <c r="X1705" i="2"/>
  <c r="W1705" i="2"/>
  <c r="H1705" i="2"/>
  <c r="Z1704" i="2"/>
  <c r="Y1704" i="2"/>
  <c r="X1704" i="2"/>
  <c r="W1704" i="2"/>
  <c r="H1704" i="2"/>
  <c r="Z1703" i="2"/>
  <c r="Y1703" i="2"/>
  <c r="X1703" i="2"/>
  <c r="W1703" i="2"/>
  <c r="H1703" i="2"/>
  <c r="Z1702" i="2"/>
  <c r="Y1702" i="2"/>
  <c r="X1702" i="2"/>
  <c r="W1702" i="2"/>
  <c r="H1702" i="2"/>
  <c r="Z1701" i="2"/>
  <c r="Y1701" i="2"/>
  <c r="X1701" i="2"/>
  <c r="W1701" i="2"/>
  <c r="H1701" i="2"/>
  <c r="Z1700" i="2"/>
  <c r="Y1700" i="2"/>
  <c r="X1700" i="2"/>
  <c r="W1700" i="2"/>
  <c r="H1700" i="2"/>
  <c r="Z1699" i="2"/>
  <c r="Y1699" i="2"/>
  <c r="X1699" i="2"/>
  <c r="W1699" i="2"/>
  <c r="H1699" i="2"/>
  <c r="Z1698" i="2"/>
  <c r="Y1698" i="2"/>
  <c r="X1698" i="2"/>
  <c r="W1698" i="2"/>
  <c r="H1698" i="2"/>
  <c r="Z1697" i="2"/>
  <c r="Y1697" i="2"/>
  <c r="X1697" i="2"/>
  <c r="W1697" i="2"/>
  <c r="H1697" i="2"/>
  <c r="Z1696" i="2"/>
  <c r="Y1696" i="2"/>
  <c r="X1696" i="2"/>
  <c r="W1696" i="2"/>
  <c r="H1696" i="2"/>
  <c r="Z1695" i="2"/>
  <c r="Y1695" i="2"/>
  <c r="X1695" i="2"/>
  <c r="W1695" i="2"/>
  <c r="H1695" i="2"/>
  <c r="Z1694" i="2"/>
  <c r="Y1694" i="2"/>
  <c r="X1694" i="2"/>
  <c r="W1694" i="2"/>
  <c r="H1694" i="2"/>
  <c r="Z1693" i="2"/>
  <c r="Y1693" i="2"/>
  <c r="X1693" i="2"/>
  <c r="W1693" i="2"/>
  <c r="H1693" i="2"/>
  <c r="Z1692" i="2"/>
  <c r="Y1692" i="2"/>
  <c r="X1692" i="2"/>
  <c r="W1692" i="2"/>
  <c r="H1692" i="2"/>
  <c r="Z1691" i="2"/>
  <c r="Y1691" i="2"/>
  <c r="X1691" i="2"/>
  <c r="W1691" i="2"/>
  <c r="H1691" i="2"/>
  <c r="Z1690" i="2"/>
  <c r="Y1690" i="2"/>
  <c r="X1690" i="2"/>
  <c r="W1690" i="2"/>
  <c r="H1690" i="2"/>
  <c r="Z1689" i="2"/>
  <c r="Y1689" i="2"/>
  <c r="X1689" i="2"/>
  <c r="W1689" i="2"/>
  <c r="H1689" i="2"/>
  <c r="Z1688" i="2"/>
  <c r="Y1688" i="2"/>
  <c r="X1688" i="2"/>
  <c r="W1688" i="2"/>
  <c r="H1688" i="2"/>
  <c r="Z1687" i="2"/>
  <c r="Y1687" i="2"/>
  <c r="X1687" i="2"/>
  <c r="W1687" i="2"/>
  <c r="H1687" i="2"/>
  <c r="Z1686" i="2"/>
  <c r="Y1686" i="2"/>
  <c r="X1686" i="2"/>
  <c r="W1686" i="2"/>
  <c r="H1686" i="2"/>
  <c r="Z1685" i="2"/>
  <c r="Y1685" i="2"/>
  <c r="X1685" i="2"/>
  <c r="W1685" i="2"/>
  <c r="H1685" i="2"/>
  <c r="Z1684" i="2"/>
  <c r="Y1684" i="2"/>
  <c r="X1684" i="2"/>
  <c r="W1684" i="2"/>
  <c r="H1684" i="2"/>
  <c r="Z1683" i="2"/>
  <c r="Y1683" i="2"/>
  <c r="X1683" i="2"/>
  <c r="W1683" i="2"/>
  <c r="H1683" i="2"/>
  <c r="Z1682" i="2"/>
  <c r="Y1682" i="2"/>
  <c r="X1682" i="2"/>
  <c r="W1682" i="2"/>
  <c r="H1682" i="2"/>
  <c r="Z1681" i="2"/>
  <c r="Y1681" i="2"/>
  <c r="X1681" i="2"/>
  <c r="W1681" i="2"/>
  <c r="H1681" i="2"/>
  <c r="Z1680" i="2"/>
  <c r="Y1680" i="2"/>
  <c r="X1680" i="2"/>
  <c r="W1680" i="2"/>
  <c r="H1680" i="2"/>
  <c r="Z1679" i="2"/>
  <c r="Y1679" i="2"/>
  <c r="X1679" i="2"/>
  <c r="W1679" i="2"/>
  <c r="H1679" i="2"/>
  <c r="Z1678" i="2"/>
  <c r="Y1678" i="2"/>
  <c r="X1678" i="2"/>
  <c r="W1678" i="2"/>
  <c r="H1678" i="2"/>
  <c r="Z1677" i="2"/>
  <c r="Y1677" i="2"/>
  <c r="X1677" i="2"/>
  <c r="W1677" i="2"/>
  <c r="H1677" i="2"/>
  <c r="Z1676" i="2"/>
  <c r="Y1676" i="2"/>
  <c r="X1676" i="2"/>
  <c r="W1676" i="2"/>
  <c r="H1676" i="2"/>
  <c r="Z1675" i="2"/>
  <c r="Y1675" i="2"/>
  <c r="X1675" i="2"/>
  <c r="W1675" i="2"/>
  <c r="H1675" i="2"/>
  <c r="Z1674" i="2"/>
  <c r="Y1674" i="2"/>
  <c r="X1674" i="2"/>
  <c r="W1674" i="2"/>
  <c r="H1674" i="2"/>
  <c r="Z1673" i="2"/>
  <c r="Y1673" i="2"/>
  <c r="X1673" i="2"/>
  <c r="W1673" i="2"/>
  <c r="H1673" i="2"/>
  <c r="Z1672" i="2"/>
  <c r="Y1672" i="2"/>
  <c r="X1672" i="2"/>
  <c r="W1672" i="2"/>
  <c r="H1672" i="2"/>
  <c r="Z1671" i="2"/>
  <c r="Y1671" i="2"/>
  <c r="X1671" i="2"/>
  <c r="W1671" i="2"/>
  <c r="H1671" i="2"/>
  <c r="Z1670" i="2"/>
  <c r="Y1670" i="2"/>
  <c r="X1670" i="2"/>
  <c r="W1670" i="2"/>
  <c r="H1670" i="2"/>
  <c r="Z1669" i="2"/>
  <c r="Y1669" i="2"/>
  <c r="X1669" i="2"/>
  <c r="W1669" i="2"/>
  <c r="H1669" i="2"/>
  <c r="Z1668" i="2"/>
  <c r="Y1668" i="2"/>
  <c r="X1668" i="2"/>
  <c r="W1668" i="2"/>
  <c r="H1668" i="2"/>
  <c r="Z1667" i="2"/>
  <c r="Y1667" i="2"/>
  <c r="X1667" i="2"/>
  <c r="W1667" i="2"/>
  <c r="H1667" i="2"/>
  <c r="Z1666" i="2"/>
  <c r="Y1666" i="2"/>
  <c r="X1666" i="2"/>
  <c r="W1666" i="2"/>
  <c r="H1666" i="2"/>
  <c r="Z1665" i="2"/>
  <c r="Y1665" i="2"/>
  <c r="X1665" i="2"/>
  <c r="W1665" i="2"/>
  <c r="H1665" i="2"/>
  <c r="Z1664" i="2"/>
  <c r="Y1664" i="2"/>
  <c r="X1664" i="2"/>
  <c r="W1664" i="2"/>
  <c r="H1664" i="2"/>
  <c r="Z1663" i="2"/>
  <c r="Y1663" i="2"/>
  <c r="X1663" i="2"/>
  <c r="W1663" i="2"/>
  <c r="H1663" i="2"/>
  <c r="Z1662" i="2"/>
  <c r="Y1662" i="2"/>
  <c r="X1662" i="2"/>
  <c r="W1662" i="2"/>
  <c r="H1662" i="2"/>
  <c r="Z1661" i="2"/>
  <c r="Y1661" i="2"/>
  <c r="X1661" i="2"/>
  <c r="W1661" i="2"/>
  <c r="H1661" i="2"/>
  <c r="Z1660" i="2"/>
  <c r="Y1660" i="2"/>
  <c r="X1660" i="2"/>
  <c r="W1660" i="2"/>
  <c r="H1660" i="2"/>
  <c r="Z1659" i="2"/>
  <c r="Y1659" i="2"/>
  <c r="X1659" i="2"/>
  <c r="W1659" i="2"/>
  <c r="H1659" i="2"/>
  <c r="Z1658" i="2"/>
  <c r="Y1658" i="2"/>
  <c r="X1658" i="2"/>
  <c r="W1658" i="2"/>
  <c r="H1658" i="2"/>
  <c r="Z1657" i="2"/>
  <c r="Y1657" i="2"/>
  <c r="X1657" i="2"/>
  <c r="W1657" i="2"/>
  <c r="H1657" i="2"/>
  <c r="Z1656" i="2"/>
  <c r="Y1656" i="2"/>
  <c r="X1656" i="2"/>
  <c r="W1656" i="2"/>
  <c r="H1656" i="2"/>
  <c r="Z1655" i="2"/>
  <c r="Y1655" i="2"/>
  <c r="X1655" i="2"/>
  <c r="W1655" i="2"/>
  <c r="H1655" i="2"/>
  <c r="Z1654" i="2"/>
  <c r="Y1654" i="2"/>
  <c r="X1654" i="2"/>
  <c r="W1654" i="2"/>
  <c r="H1654" i="2"/>
  <c r="Z1653" i="2"/>
  <c r="Y1653" i="2"/>
  <c r="X1653" i="2"/>
  <c r="W1653" i="2"/>
  <c r="H1653" i="2"/>
  <c r="Z1652" i="2"/>
  <c r="Y1652" i="2"/>
  <c r="X1652" i="2"/>
  <c r="W1652" i="2"/>
  <c r="H1652" i="2"/>
  <c r="Z1651" i="2"/>
  <c r="Y1651" i="2"/>
  <c r="X1651" i="2"/>
  <c r="W1651" i="2"/>
  <c r="H1651" i="2"/>
  <c r="Z1650" i="2"/>
  <c r="Y1650" i="2"/>
  <c r="X1650" i="2"/>
  <c r="W1650" i="2"/>
  <c r="H1650" i="2"/>
  <c r="Z1649" i="2"/>
  <c r="Y1649" i="2"/>
  <c r="X1649" i="2"/>
  <c r="W1649" i="2"/>
  <c r="H1649" i="2"/>
  <c r="Z1648" i="2"/>
  <c r="Y1648" i="2"/>
  <c r="X1648" i="2"/>
  <c r="W1648" i="2"/>
  <c r="H1648" i="2"/>
  <c r="Z1647" i="2"/>
  <c r="Y1647" i="2"/>
  <c r="X1647" i="2"/>
  <c r="W1647" i="2"/>
  <c r="H1647" i="2"/>
  <c r="Z1646" i="2"/>
  <c r="Y1646" i="2"/>
  <c r="X1646" i="2"/>
  <c r="W1646" i="2"/>
  <c r="H1646" i="2"/>
  <c r="Z1645" i="2"/>
  <c r="Y1645" i="2"/>
  <c r="X1645" i="2"/>
  <c r="W1645" i="2"/>
  <c r="H1645" i="2"/>
  <c r="Z1644" i="2"/>
  <c r="Y1644" i="2"/>
  <c r="X1644" i="2"/>
  <c r="W1644" i="2"/>
  <c r="H1644" i="2"/>
  <c r="Z1643" i="2"/>
  <c r="Y1643" i="2"/>
  <c r="X1643" i="2"/>
  <c r="W1643" i="2"/>
  <c r="H1643" i="2"/>
  <c r="Z1642" i="2"/>
  <c r="Y1642" i="2"/>
  <c r="X1642" i="2"/>
  <c r="W1642" i="2"/>
  <c r="H1642" i="2"/>
  <c r="Z1641" i="2"/>
  <c r="Y1641" i="2"/>
  <c r="X1641" i="2"/>
  <c r="W1641" i="2"/>
  <c r="H1641" i="2"/>
  <c r="Z1640" i="2"/>
  <c r="Y1640" i="2"/>
  <c r="X1640" i="2"/>
  <c r="W1640" i="2"/>
  <c r="H1640" i="2"/>
  <c r="Z1639" i="2"/>
  <c r="Y1639" i="2"/>
  <c r="X1639" i="2"/>
  <c r="W1639" i="2"/>
  <c r="H1639" i="2"/>
  <c r="Z1638" i="2"/>
  <c r="Y1638" i="2"/>
  <c r="X1638" i="2"/>
  <c r="W1638" i="2"/>
  <c r="H1638" i="2"/>
  <c r="Z1637" i="2"/>
  <c r="Y1637" i="2"/>
  <c r="X1637" i="2"/>
  <c r="W1637" i="2"/>
  <c r="H1637" i="2"/>
  <c r="Z1636" i="2"/>
  <c r="Y1636" i="2"/>
  <c r="X1636" i="2"/>
  <c r="W1636" i="2"/>
  <c r="H1636" i="2"/>
  <c r="Z1635" i="2"/>
  <c r="Y1635" i="2"/>
  <c r="X1635" i="2"/>
  <c r="W1635" i="2"/>
  <c r="H1635" i="2"/>
  <c r="Z1634" i="2"/>
  <c r="Y1634" i="2"/>
  <c r="X1634" i="2"/>
  <c r="W1634" i="2"/>
  <c r="H1634" i="2"/>
  <c r="Z1633" i="2"/>
  <c r="Y1633" i="2"/>
  <c r="X1633" i="2"/>
  <c r="W1633" i="2"/>
  <c r="H1633" i="2"/>
  <c r="Z1632" i="2"/>
  <c r="Y1632" i="2"/>
  <c r="X1632" i="2"/>
  <c r="W1632" i="2"/>
  <c r="H1632" i="2"/>
  <c r="Z1631" i="2"/>
  <c r="Y1631" i="2"/>
  <c r="X1631" i="2"/>
  <c r="W1631" i="2"/>
  <c r="H1631" i="2"/>
  <c r="Z1630" i="2"/>
  <c r="Y1630" i="2"/>
  <c r="X1630" i="2"/>
  <c r="W1630" i="2"/>
  <c r="H1630" i="2"/>
  <c r="Z1629" i="2"/>
  <c r="Y1629" i="2"/>
  <c r="X1629" i="2"/>
  <c r="W1629" i="2"/>
  <c r="H1629" i="2"/>
  <c r="Z1628" i="2"/>
  <c r="Y1628" i="2"/>
  <c r="X1628" i="2"/>
  <c r="W1628" i="2"/>
  <c r="H1628" i="2"/>
  <c r="Z1627" i="2"/>
  <c r="Y1627" i="2"/>
  <c r="X1627" i="2"/>
  <c r="W1627" i="2"/>
  <c r="H1627" i="2"/>
  <c r="Z1626" i="2"/>
  <c r="Y1626" i="2"/>
  <c r="X1626" i="2"/>
  <c r="W1626" i="2"/>
  <c r="H1626" i="2"/>
  <c r="Z1625" i="2"/>
  <c r="Y1625" i="2"/>
  <c r="X1625" i="2"/>
  <c r="W1625" i="2"/>
  <c r="H1625" i="2"/>
  <c r="Z1624" i="2"/>
  <c r="Y1624" i="2"/>
  <c r="X1624" i="2"/>
  <c r="W1624" i="2"/>
  <c r="H1624" i="2"/>
  <c r="Z1623" i="2"/>
  <c r="Y1623" i="2"/>
  <c r="X1623" i="2"/>
  <c r="W1623" i="2"/>
  <c r="H1623" i="2"/>
  <c r="Z1622" i="2"/>
  <c r="Y1622" i="2"/>
  <c r="X1622" i="2"/>
  <c r="W1622" i="2"/>
  <c r="H1622" i="2"/>
  <c r="Z1621" i="2"/>
  <c r="Y1621" i="2"/>
  <c r="X1621" i="2"/>
  <c r="W1621" i="2"/>
  <c r="H1621" i="2"/>
  <c r="Z1620" i="2"/>
  <c r="Y1620" i="2"/>
  <c r="X1620" i="2"/>
  <c r="W1620" i="2"/>
  <c r="H1620" i="2"/>
  <c r="Z1619" i="2"/>
  <c r="Y1619" i="2"/>
  <c r="X1619" i="2"/>
  <c r="W1619" i="2"/>
  <c r="H1619" i="2"/>
  <c r="Z1618" i="2"/>
  <c r="Y1618" i="2"/>
  <c r="X1618" i="2"/>
  <c r="W1618" i="2"/>
  <c r="H1618" i="2"/>
  <c r="Z1617" i="2"/>
  <c r="Y1617" i="2"/>
  <c r="X1617" i="2"/>
  <c r="W1617" i="2"/>
  <c r="H1617" i="2"/>
  <c r="Z1616" i="2"/>
  <c r="Y1616" i="2"/>
  <c r="X1616" i="2"/>
  <c r="W1616" i="2"/>
  <c r="H1616" i="2"/>
  <c r="Z1615" i="2"/>
  <c r="Y1615" i="2"/>
  <c r="X1615" i="2"/>
  <c r="W1615" i="2"/>
  <c r="H1615" i="2"/>
  <c r="Z1614" i="2"/>
  <c r="Y1614" i="2"/>
  <c r="X1614" i="2"/>
  <c r="W1614" i="2"/>
  <c r="H1614" i="2"/>
  <c r="Z1613" i="2"/>
  <c r="Y1613" i="2"/>
  <c r="X1613" i="2"/>
  <c r="W1613" i="2"/>
  <c r="H1613" i="2"/>
  <c r="Z1612" i="2"/>
  <c r="Y1612" i="2"/>
  <c r="X1612" i="2"/>
  <c r="W1612" i="2"/>
  <c r="H1612" i="2"/>
  <c r="Z1611" i="2"/>
  <c r="Y1611" i="2"/>
  <c r="X1611" i="2"/>
  <c r="W1611" i="2"/>
  <c r="H1611" i="2"/>
  <c r="Z1610" i="2"/>
  <c r="Y1610" i="2"/>
  <c r="X1610" i="2"/>
  <c r="W1610" i="2"/>
  <c r="H1610" i="2"/>
  <c r="Z1609" i="2"/>
  <c r="Y1609" i="2"/>
  <c r="X1609" i="2"/>
  <c r="W1609" i="2"/>
  <c r="H1609" i="2"/>
  <c r="Z1608" i="2"/>
  <c r="Y1608" i="2"/>
  <c r="X1608" i="2"/>
  <c r="W1608" i="2"/>
  <c r="H1608" i="2"/>
  <c r="Z1607" i="2"/>
  <c r="Y1607" i="2"/>
  <c r="X1607" i="2"/>
  <c r="W1607" i="2"/>
  <c r="H1607" i="2"/>
  <c r="Z1606" i="2"/>
  <c r="Y1606" i="2"/>
  <c r="X1606" i="2"/>
  <c r="W1606" i="2"/>
  <c r="H1606" i="2"/>
  <c r="Z1605" i="2"/>
  <c r="Y1605" i="2"/>
  <c r="X1605" i="2"/>
  <c r="W1605" i="2"/>
  <c r="H1605" i="2"/>
  <c r="Z1604" i="2"/>
  <c r="Y1604" i="2"/>
  <c r="X1604" i="2"/>
  <c r="W1604" i="2"/>
  <c r="H1604" i="2"/>
  <c r="Z1603" i="2"/>
  <c r="Y1603" i="2"/>
  <c r="X1603" i="2"/>
  <c r="W1603" i="2"/>
  <c r="H1603" i="2"/>
  <c r="Z1602" i="2"/>
  <c r="Y1602" i="2"/>
  <c r="X1602" i="2"/>
  <c r="W1602" i="2"/>
  <c r="H1602" i="2"/>
  <c r="Z1601" i="2"/>
  <c r="Y1601" i="2"/>
  <c r="X1601" i="2"/>
  <c r="W1601" i="2"/>
  <c r="H1601" i="2"/>
  <c r="Z1600" i="2"/>
  <c r="Y1600" i="2"/>
  <c r="X1600" i="2"/>
  <c r="W1600" i="2"/>
  <c r="H1600" i="2"/>
  <c r="Z1599" i="2"/>
  <c r="Y1599" i="2"/>
  <c r="X1599" i="2"/>
  <c r="W1599" i="2"/>
  <c r="H1599" i="2"/>
  <c r="Z1598" i="2"/>
  <c r="Y1598" i="2"/>
  <c r="X1598" i="2"/>
  <c r="W1598" i="2"/>
  <c r="H1598" i="2"/>
  <c r="Z1597" i="2"/>
  <c r="Y1597" i="2"/>
  <c r="X1597" i="2"/>
  <c r="W1597" i="2"/>
  <c r="H1597" i="2"/>
  <c r="Z1596" i="2"/>
  <c r="Y1596" i="2"/>
  <c r="X1596" i="2"/>
  <c r="W1596" i="2"/>
  <c r="H1596" i="2"/>
  <c r="Z1595" i="2"/>
  <c r="Y1595" i="2"/>
  <c r="X1595" i="2"/>
  <c r="W1595" i="2"/>
  <c r="H1595" i="2"/>
  <c r="Z1594" i="2"/>
  <c r="Y1594" i="2"/>
  <c r="X1594" i="2"/>
  <c r="W1594" i="2"/>
  <c r="H1594" i="2"/>
  <c r="Z1593" i="2"/>
  <c r="Y1593" i="2"/>
  <c r="X1593" i="2"/>
  <c r="W1593" i="2"/>
  <c r="H1593" i="2"/>
  <c r="Z1592" i="2"/>
  <c r="Y1592" i="2"/>
  <c r="X1592" i="2"/>
  <c r="W1592" i="2"/>
  <c r="H1592" i="2"/>
  <c r="Z1591" i="2"/>
  <c r="Y1591" i="2"/>
  <c r="X1591" i="2"/>
  <c r="W1591" i="2"/>
  <c r="H1591" i="2"/>
  <c r="Z1590" i="2"/>
  <c r="Y1590" i="2"/>
  <c r="X1590" i="2"/>
  <c r="W1590" i="2"/>
  <c r="H1590" i="2"/>
  <c r="Z1589" i="2"/>
  <c r="Y1589" i="2"/>
  <c r="X1589" i="2"/>
  <c r="W1589" i="2"/>
  <c r="H1589" i="2"/>
  <c r="Z1588" i="2"/>
  <c r="Y1588" i="2"/>
  <c r="X1588" i="2"/>
  <c r="W1588" i="2"/>
  <c r="H1588" i="2"/>
  <c r="Z1587" i="2"/>
  <c r="Y1587" i="2"/>
  <c r="X1587" i="2"/>
  <c r="W1587" i="2"/>
  <c r="H1587" i="2"/>
  <c r="Z1586" i="2"/>
  <c r="Y1586" i="2"/>
  <c r="X1586" i="2"/>
  <c r="W1586" i="2"/>
  <c r="H1586" i="2"/>
  <c r="Z1585" i="2"/>
  <c r="Y1585" i="2"/>
  <c r="X1585" i="2"/>
  <c r="W1585" i="2"/>
  <c r="H1585" i="2"/>
  <c r="Z1584" i="2"/>
  <c r="Y1584" i="2"/>
  <c r="X1584" i="2"/>
  <c r="W1584" i="2"/>
  <c r="H1584" i="2"/>
  <c r="Z1583" i="2"/>
  <c r="Y1583" i="2"/>
  <c r="X1583" i="2"/>
  <c r="W1583" i="2"/>
  <c r="H1583" i="2"/>
  <c r="Z1582" i="2"/>
  <c r="Y1582" i="2"/>
  <c r="X1582" i="2"/>
  <c r="W1582" i="2"/>
  <c r="H1582" i="2"/>
  <c r="Z1581" i="2"/>
  <c r="Y1581" i="2"/>
  <c r="X1581" i="2"/>
  <c r="W1581" i="2"/>
  <c r="H1581" i="2"/>
  <c r="Z1580" i="2"/>
  <c r="Y1580" i="2"/>
  <c r="X1580" i="2"/>
  <c r="W1580" i="2"/>
  <c r="H1580" i="2"/>
  <c r="Z1579" i="2"/>
  <c r="Y1579" i="2"/>
  <c r="X1579" i="2"/>
  <c r="W1579" i="2"/>
  <c r="H1579" i="2"/>
  <c r="Z1578" i="2"/>
  <c r="Y1578" i="2"/>
  <c r="X1578" i="2"/>
  <c r="W1578" i="2"/>
  <c r="H1578" i="2"/>
  <c r="Z1577" i="2"/>
  <c r="Y1577" i="2"/>
  <c r="X1577" i="2"/>
  <c r="W1577" i="2"/>
  <c r="H1577" i="2"/>
  <c r="Z1576" i="2"/>
  <c r="Y1576" i="2"/>
  <c r="X1576" i="2"/>
  <c r="W1576" i="2"/>
  <c r="H1576" i="2"/>
  <c r="Z1575" i="2"/>
  <c r="Y1575" i="2"/>
  <c r="X1575" i="2"/>
  <c r="W1575" i="2"/>
  <c r="H1575" i="2"/>
  <c r="Z1574" i="2"/>
  <c r="Y1574" i="2"/>
  <c r="X1574" i="2"/>
  <c r="W1574" i="2"/>
  <c r="H1574" i="2"/>
  <c r="Z1573" i="2"/>
  <c r="Y1573" i="2"/>
  <c r="X1573" i="2"/>
  <c r="W1573" i="2"/>
  <c r="H1573" i="2"/>
  <c r="Z1572" i="2"/>
  <c r="Y1572" i="2"/>
  <c r="X1572" i="2"/>
  <c r="W1572" i="2"/>
  <c r="H1572" i="2"/>
  <c r="Z1571" i="2"/>
  <c r="Y1571" i="2"/>
  <c r="X1571" i="2"/>
  <c r="W1571" i="2"/>
  <c r="H1571" i="2"/>
  <c r="Z1570" i="2"/>
  <c r="Y1570" i="2"/>
  <c r="X1570" i="2"/>
  <c r="W1570" i="2"/>
  <c r="H1570" i="2"/>
  <c r="Z1569" i="2"/>
  <c r="Y1569" i="2"/>
  <c r="X1569" i="2"/>
  <c r="W1569" i="2"/>
  <c r="H1569" i="2"/>
  <c r="Z1568" i="2"/>
  <c r="Y1568" i="2"/>
  <c r="X1568" i="2"/>
  <c r="W1568" i="2"/>
  <c r="H1568" i="2"/>
  <c r="Z1567" i="2"/>
  <c r="Y1567" i="2"/>
  <c r="X1567" i="2"/>
  <c r="W1567" i="2"/>
  <c r="H1567" i="2"/>
  <c r="Z1566" i="2"/>
  <c r="Y1566" i="2"/>
  <c r="X1566" i="2"/>
  <c r="W1566" i="2"/>
  <c r="H1566" i="2"/>
  <c r="Z1565" i="2"/>
  <c r="Y1565" i="2"/>
  <c r="X1565" i="2"/>
  <c r="W1565" i="2"/>
  <c r="H1565" i="2"/>
  <c r="Z1564" i="2"/>
  <c r="Y1564" i="2"/>
  <c r="X1564" i="2"/>
  <c r="W1564" i="2"/>
  <c r="H1564" i="2"/>
  <c r="Z1563" i="2"/>
  <c r="Y1563" i="2"/>
  <c r="X1563" i="2"/>
  <c r="W1563" i="2"/>
  <c r="H1563" i="2"/>
  <c r="Z1562" i="2"/>
  <c r="Y1562" i="2"/>
  <c r="X1562" i="2"/>
  <c r="W1562" i="2"/>
  <c r="H1562" i="2"/>
  <c r="Z1561" i="2"/>
  <c r="Y1561" i="2"/>
  <c r="X1561" i="2"/>
  <c r="W1561" i="2"/>
  <c r="H1561" i="2"/>
  <c r="Z1560" i="2"/>
  <c r="Y1560" i="2"/>
  <c r="X1560" i="2"/>
  <c r="W1560" i="2"/>
  <c r="H1560" i="2"/>
  <c r="Z1559" i="2"/>
  <c r="Y1559" i="2"/>
  <c r="X1559" i="2"/>
  <c r="W1559" i="2"/>
  <c r="H1559" i="2"/>
  <c r="Z1558" i="2"/>
  <c r="Y1558" i="2"/>
  <c r="X1558" i="2"/>
  <c r="W1558" i="2"/>
  <c r="H1558" i="2"/>
  <c r="Z1557" i="2"/>
  <c r="Y1557" i="2"/>
  <c r="X1557" i="2"/>
  <c r="W1557" i="2"/>
  <c r="H1557" i="2"/>
  <c r="Z1556" i="2"/>
  <c r="Y1556" i="2"/>
  <c r="X1556" i="2"/>
  <c r="W1556" i="2"/>
  <c r="H1556" i="2"/>
  <c r="Z1555" i="2"/>
  <c r="Y1555" i="2"/>
  <c r="X1555" i="2"/>
  <c r="W1555" i="2"/>
  <c r="H1555" i="2"/>
  <c r="Z1554" i="2"/>
  <c r="Y1554" i="2"/>
  <c r="X1554" i="2"/>
  <c r="W1554" i="2"/>
  <c r="H1554" i="2"/>
  <c r="Z1553" i="2"/>
  <c r="Y1553" i="2"/>
  <c r="X1553" i="2"/>
  <c r="W1553" i="2"/>
  <c r="H1553" i="2"/>
  <c r="Z1552" i="2"/>
  <c r="Y1552" i="2"/>
  <c r="X1552" i="2"/>
  <c r="W1552" i="2"/>
  <c r="H1552" i="2"/>
  <c r="Z1551" i="2"/>
  <c r="Y1551" i="2"/>
  <c r="X1551" i="2"/>
  <c r="W1551" i="2"/>
  <c r="H1551" i="2"/>
  <c r="Z1550" i="2"/>
  <c r="Y1550" i="2"/>
  <c r="X1550" i="2"/>
  <c r="W1550" i="2"/>
  <c r="H1550" i="2"/>
  <c r="Z1549" i="2"/>
  <c r="Y1549" i="2"/>
  <c r="X1549" i="2"/>
  <c r="W1549" i="2"/>
  <c r="H1549" i="2"/>
  <c r="Z1548" i="2"/>
  <c r="Y1548" i="2"/>
  <c r="X1548" i="2"/>
  <c r="W1548" i="2"/>
  <c r="H1548" i="2"/>
  <c r="Z1547" i="2"/>
  <c r="Y1547" i="2"/>
  <c r="X1547" i="2"/>
  <c r="W1547" i="2"/>
  <c r="H1547" i="2"/>
  <c r="Z1546" i="2"/>
  <c r="Y1546" i="2"/>
  <c r="X1546" i="2"/>
  <c r="W1546" i="2"/>
  <c r="H1546" i="2"/>
  <c r="Z1545" i="2"/>
  <c r="Y1545" i="2"/>
  <c r="X1545" i="2"/>
  <c r="W1545" i="2"/>
  <c r="H1545" i="2"/>
  <c r="Z1544" i="2"/>
  <c r="Y1544" i="2"/>
  <c r="X1544" i="2"/>
  <c r="W1544" i="2"/>
  <c r="H1544" i="2"/>
  <c r="Z1543" i="2"/>
  <c r="Y1543" i="2"/>
  <c r="X1543" i="2"/>
  <c r="W1543" i="2"/>
  <c r="H1543" i="2"/>
  <c r="Z1542" i="2"/>
  <c r="Y1542" i="2"/>
  <c r="X1542" i="2"/>
  <c r="W1542" i="2"/>
  <c r="H1542" i="2"/>
  <c r="Z1541" i="2"/>
  <c r="Y1541" i="2"/>
  <c r="X1541" i="2"/>
  <c r="W1541" i="2"/>
  <c r="H1541" i="2"/>
  <c r="Z1540" i="2"/>
  <c r="Y1540" i="2"/>
  <c r="X1540" i="2"/>
  <c r="W1540" i="2"/>
  <c r="H1540" i="2"/>
  <c r="Z1539" i="2"/>
  <c r="Y1539" i="2"/>
  <c r="X1539" i="2"/>
  <c r="W1539" i="2"/>
  <c r="H1539" i="2"/>
  <c r="Z1538" i="2"/>
  <c r="Y1538" i="2"/>
  <c r="X1538" i="2"/>
  <c r="W1538" i="2"/>
  <c r="H1538" i="2"/>
  <c r="Z1537" i="2"/>
  <c r="Y1537" i="2"/>
  <c r="X1537" i="2"/>
  <c r="W1537" i="2"/>
  <c r="H1537" i="2"/>
  <c r="Z1536" i="2"/>
  <c r="Y1536" i="2"/>
  <c r="X1536" i="2"/>
  <c r="W1536" i="2"/>
  <c r="H1536" i="2"/>
  <c r="Z1535" i="2"/>
  <c r="Y1535" i="2"/>
  <c r="X1535" i="2"/>
  <c r="W1535" i="2"/>
  <c r="H1535" i="2"/>
  <c r="Z1534" i="2"/>
  <c r="Y1534" i="2"/>
  <c r="X1534" i="2"/>
  <c r="W1534" i="2"/>
  <c r="H1534" i="2"/>
  <c r="Z1533" i="2"/>
  <c r="Y1533" i="2"/>
  <c r="X1533" i="2"/>
  <c r="W1533" i="2"/>
  <c r="H1533" i="2"/>
  <c r="Z1532" i="2"/>
  <c r="Y1532" i="2"/>
  <c r="X1532" i="2"/>
  <c r="W1532" i="2"/>
  <c r="H1532" i="2"/>
  <c r="Z1531" i="2"/>
  <c r="Y1531" i="2"/>
  <c r="X1531" i="2"/>
  <c r="W1531" i="2"/>
  <c r="H1531" i="2"/>
  <c r="Z1530" i="2"/>
  <c r="Y1530" i="2"/>
  <c r="X1530" i="2"/>
  <c r="W1530" i="2"/>
  <c r="H1530" i="2"/>
  <c r="Z1529" i="2"/>
  <c r="Y1529" i="2"/>
  <c r="X1529" i="2"/>
  <c r="W1529" i="2"/>
  <c r="H1529" i="2"/>
  <c r="Z1528" i="2"/>
  <c r="Y1528" i="2"/>
  <c r="X1528" i="2"/>
  <c r="W1528" i="2"/>
  <c r="H1528" i="2"/>
  <c r="Z1527" i="2"/>
  <c r="Y1527" i="2"/>
  <c r="X1527" i="2"/>
  <c r="W1527" i="2"/>
  <c r="H1527" i="2"/>
  <c r="Z1526" i="2"/>
  <c r="Y1526" i="2"/>
  <c r="X1526" i="2"/>
  <c r="W1526" i="2"/>
  <c r="H1526" i="2"/>
  <c r="Z1525" i="2"/>
  <c r="Y1525" i="2"/>
  <c r="X1525" i="2"/>
  <c r="W1525" i="2"/>
  <c r="H1525" i="2"/>
  <c r="Z1524" i="2"/>
  <c r="Y1524" i="2"/>
  <c r="X1524" i="2"/>
  <c r="W1524" i="2"/>
  <c r="H1524" i="2"/>
  <c r="Z1523" i="2"/>
  <c r="Y1523" i="2"/>
  <c r="X1523" i="2"/>
  <c r="W1523" i="2"/>
  <c r="H1523" i="2"/>
  <c r="Z1522" i="2"/>
  <c r="Y1522" i="2"/>
  <c r="X1522" i="2"/>
  <c r="W1522" i="2"/>
  <c r="H1522" i="2"/>
  <c r="Z1521" i="2"/>
  <c r="Y1521" i="2"/>
  <c r="X1521" i="2"/>
  <c r="W1521" i="2"/>
  <c r="H1521" i="2"/>
  <c r="Z1520" i="2"/>
  <c r="Y1520" i="2"/>
  <c r="X1520" i="2"/>
  <c r="W1520" i="2"/>
  <c r="H1520" i="2"/>
  <c r="Z1519" i="2"/>
  <c r="Y1519" i="2"/>
  <c r="X1519" i="2"/>
  <c r="W1519" i="2"/>
  <c r="H1519" i="2"/>
  <c r="Z1518" i="2"/>
  <c r="Y1518" i="2"/>
  <c r="X1518" i="2"/>
  <c r="W1518" i="2"/>
  <c r="H1518" i="2"/>
  <c r="Z1517" i="2"/>
  <c r="Y1517" i="2"/>
  <c r="X1517" i="2"/>
  <c r="W1517" i="2"/>
  <c r="H1517" i="2"/>
  <c r="Z1516" i="2"/>
  <c r="Y1516" i="2"/>
  <c r="X1516" i="2"/>
  <c r="W1516" i="2"/>
  <c r="H1516" i="2"/>
  <c r="Z1515" i="2"/>
  <c r="Y1515" i="2"/>
  <c r="X1515" i="2"/>
  <c r="W1515" i="2"/>
  <c r="H1515" i="2"/>
  <c r="Z1514" i="2"/>
  <c r="Y1514" i="2"/>
  <c r="X1514" i="2"/>
  <c r="W1514" i="2"/>
  <c r="H1514" i="2"/>
  <c r="Z1513" i="2"/>
  <c r="Y1513" i="2"/>
  <c r="X1513" i="2"/>
  <c r="W1513" i="2"/>
  <c r="H1513" i="2"/>
  <c r="Z1512" i="2"/>
  <c r="Y1512" i="2"/>
  <c r="X1512" i="2"/>
  <c r="W1512" i="2"/>
  <c r="H1512" i="2"/>
  <c r="Z1511" i="2"/>
  <c r="Y1511" i="2"/>
  <c r="X1511" i="2"/>
  <c r="W1511" i="2"/>
  <c r="H1511" i="2"/>
  <c r="Z1510" i="2"/>
  <c r="Y1510" i="2"/>
  <c r="X1510" i="2"/>
  <c r="W1510" i="2"/>
  <c r="H1510" i="2"/>
  <c r="Z1509" i="2"/>
  <c r="Y1509" i="2"/>
  <c r="X1509" i="2"/>
  <c r="W1509" i="2"/>
  <c r="H1509" i="2"/>
  <c r="Z1508" i="2"/>
  <c r="Y1508" i="2"/>
  <c r="X1508" i="2"/>
  <c r="W1508" i="2"/>
  <c r="H1508" i="2"/>
  <c r="Z1507" i="2"/>
  <c r="Y1507" i="2"/>
  <c r="X1507" i="2"/>
  <c r="W1507" i="2"/>
  <c r="H1507" i="2"/>
  <c r="Z1506" i="2"/>
  <c r="Y1506" i="2"/>
  <c r="X1506" i="2"/>
  <c r="W1506" i="2"/>
  <c r="H1506" i="2"/>
  <c r="Z1505" i="2"/>
  <c r="Y1505" i="2"/>
  <c r="X1505" i="2"/>
  <c r="W1505" i="2"/>
  <c r="H1505" i="2"/>
  <c r="Z1504" i="2"/>
  <c r="Y1504" i="2"/>
  <c r="X1504" i="2"/>
  <c r="W1504" i="2"/>
  <c r="H1504" i="2"/>
  <c r="Z1503" i="2"/>
  <c r="Y1503" i="2"/>
  <c r="X1503" i="2"/>
  <c r="W1503" i="2"/>
  <c r="H1503" i="2"/>
  <c r="Z1502" i="2"/>
  <c r="Y1502" i="2"/>
  <c r="X1502" i="2"/>
  <c r="W1502" i="2"/>
  <c r="H1502" i="2"/>
  <c r="Z1501" i="2"/>
  <c r="Y1501" i="2"/>
  <c r="X1501" i="2"/>
  <c r="W1501" i="2"/>
  <c r="H1501" i="2"/>
  <c r="Z1500" i="2"/>
  <c r="Y1500" i="2"/>
  <c r="X1500" i="2"/>
  <c r="W1500" i="2"/>
  <c r="H1500" i="2"/>
  <c r="Z1499" i="2"/>
  <c r="Y1499" i="2"/>
  <c r="X1499" i="2"/>
  <c r="W1499" i="2"/>
  <c r="H1499" i="2"/>
  <c r="Z1498" i="2"/>
  <c r="Y1498" i="2"/>
  <c r="X1498" i="2"/>
  <c r="W1498" i="2"/>
  <c r="H1498" i="2"/>
  <c r="Z1497" i="2"/>
  <c r="Y1497" i="2"/>
  <c r="X1497" i="2"/>
  <c r="W1497" i="2"/>
  <c r="H1497" i="2"/>
  <c r="Z1496" i="2"/>
  <c r="Y1496" i="2"/>
  <c r="X1496" i="2"/>
  <c r="W1496" i="2"/>
  <c r="H1496" i="2"/>
  <c r="Z1495" i="2"/>
  <c r="Y1495" i="2"/>
  <c r="X1495" i="2"/>
  <c r="W1495" i="2"/>
  <c r="H1495" i="2"/>
  <c r="Z1494" i="2"/>
  <c r="Y1494" i="2"/>
  <c r="X1494" i="2"/>
  <c r="W1494" i="2"/>
  <c r="H1494" i="2"/>
  <c r="Z1493" i="2"/>
  <c r="Y1493" i="2"/>
  <c r="X1493" i="2"/>
  <c r="W1493" i="2"/>
  <c r="H1493" i="2"/>
  <c r="Z1492" i="2"/>
  <c r="Y1492" i="2"/>
  <c r="X1492" i="2"/>
  <c r="W1492" i="2"/>
  <c r="H1492" i="2"/>
  <c r="Z1491" i="2"/>
  <c r="Y1491" i="2"/>
  <c r="X1491" i="2"/>
  <c r="W1491" i="2"/>
  <c r="H1491" i="2"/>
  <c r="Z1490" i="2"/>
  <c r="Y1490" i="2"/>
  <c r="X1490" i="2"/>
  <c r="W1490" i="2"/>
  <c r="H1490" i="2"/>
  <c r="Z1489" i="2"/>
  <c r="Y1489" i="2"/>
  <c r="X1489" i="2"/>
  <c r="W1489" i="2"/>
  <c r="H1489" i="2"/>
  <c r="Z1488" i="2"/>
  <c r="Y1488" i="2"/>
  <c r="X1488" i="2"/>
  <c r="W1488" i="2"/>
  <c r="H1488" i="2"/>
  <c r="Z1487" i="2"/>
  <c r="Y1487" i="2"/>
  <c r="X1487" i="2"/>
  <c r="W1487" i="2"/>
  <c r="H1487" i="2"/>
  <c r="Z1486" i="2"/>
  <c r="Y1486" i="2"/>
  <c r="X1486" i="2"/>
  <c r="W1486" i="2"/>
  <c r="H1486" i="2"/>
  <c r="Z1485" i="2"/>
  <c r="Y1485" i="2"/>
  <c r="X1485" i="2"/>
  <c r="W1485" i="2"/>
  <c r="H1485" i="2"/>
  <c r="Z1484" i="2"/>
  <c r="Y1484" i="2"/>
  <c r="X1484" i="2"/>
  <c r="W1484" i="2"/>
  <c r="H1484" i="2"/>
  <c r="Z1483" i="2"/>
  <c r="Y1483" i="2"/>
  <c r="X1483" i="2"/>
  <c r="W1483" i="2"/>
  <c r="H1483" i="2"/>
  <c r="Z1482" i="2"/>
  <c r="Y1482" i="2"/>
  <c r="X1482" i="2"/>
  <c r="W1482" i="2"/>
  <c r="H1482" i="2"/>
  <c r="Z1481" i="2"/>
  <c r="Y1481" i="2"/>
  <c r="X1481" i="2"/>
  <c r="W1481" i="2"/>
  <c r="H1481" i="2"/>
  <c r="Z1480" i="2"/>
  <c r="Y1480" i="2"/>
  <c r="X1480" i="2"/>
  <c r="W1480" i="2"/>
  <c r="H1480" i="2"/>
  <c r="Z1479" i="2"/>
  <c r="Y1479" i="2"/>
  <c r="X1479" i="2"/>
  <c r="W1479" i="2"/>
  <c r="H1479" i="2"/>
  <c r="Z1478" i="2"/>
  <c r="Y1478" i="2"/>
  <c r="X1478" i="2"/>
  <c r="W1478" i="2"/>
  <c r="H1478" i="2"/>
  <c r="Z1477" i="2"/>
  <c r="Y1477" i="2"/>
  <c r="X1477" i="2"/>
  <c r="W1477" i="2"/>
  <c r="H1477" i="2"/>
  <c r="Z1476" i="2"/>
  <c r="Y1476" i="2"/>
  <c r="X1476" i="2"/>
  <c r="W1476" i="2"/>
  <c r="H1476" i="2"/>
  <c r="Z1475" i="2"/>
  <c r="Y1475" i="2"/>
  <c r="X1475" i="2"/>
  <c r="W1475" i="2"/>
  <c r="H1475" i="2"/>
  <c r="Z1474" i="2"/>
  <c r="Y1474" i="2"/>
  <c r="X1474" i="2"/>
  <c r="W1474" i="2"/>
  <c r="H1474" i="2"/>
  <c r="Z1473" i="2"/>
  <c r="Y1473" i="2"/>
  <c r="X1473" i="2"/>
  <c r="W1473" i="2"/>
  <c r="H1473" i="2"/>
  <c r="Z1472" i="2"/>
  <c r="Y1472" i="2"/>
  <c r="X1472" i="2"/>
  <c r="W1472" i="2"/>
  <c r="H1472" i="2"/>
  <c r="Z1471" i="2"/>
  <c r="Y1471" i="2"/>
  <c r="X1471" i="2"/>
  <c r="W1471" i="2"/>
  <c r="H1471" i="2"/>
  <c r="Z1470" i="2"/>
  <c r="Y1470" i="2"/>
  <c r="X1470" i="2"/>
  <c r="W1470" i="2"/>
  <c r="H1470" i="2"/>
  <c r="Z1469" i="2"/>
  <c r="Y1469" i="2"/>
  <c r="X1469" i="2"/>
  <c r="W1469" i="2"/>
  <c r="H1469" i="2"/>
  <c r="Z1468" i="2"/>
  <c r="Y1468" i="2"/>
  <c r="X1468" i="2"/>
  <c r="W1468" i="2"/>
  <c r="H1468" i="2"/>
  <c r="Z1467" i="2"/>
  <c r="Y1467" i="2"/>
  <c r="X1467" i="2"/>
  <c r="W1467" i="2"/>
  <c r="H1467" i="2"/>
  <c r="Z1466" i="2"/>
  <c r="Y1466" i="2"/>
  <c r="X1466" i="2"/>
  <c r="W1466" i="2"/>
  <c r="H1466" i="2"/>
  <c r="Z1465" i="2"/>
  <c r="Y1465" i="2"/>
  <c r="X1465" i="2"/>
  <c r="W1465" i="2"/>
  <c r="H1465" i="2"/>
  <c r="Z1464" i="2"/>
  <c r="Y1464" i="2"/>
  <c r="X1464" i="2"/>
  <c r="W1464" i="2"/>
  <c r="H1464" i="2"/>
  <c r="Z1463" i="2"/>
  <c r="Y1463" i="2"/>
  <c r="X1463" i="2"/>
  <c r="W1463" i="2"/>
  <c r="H1463" i="2"/>
  <c r="Z1462" i="2"/>
  <c r="Y1462" i="2"/>
  <c r="X1462" i="2"/>
  <c r="W1462" i="2"/>
  <c r="H1462" i="2"/>
  <c r="Z1461" i="2"/>
  <c r="Y1461" i="2"/>
  <c r="X1461" i="2"/>
  <c r="W1461" i="2"/>
  <c r="H1461" i="2"/>
  <c r="Z1460" i="2"/>
  <c r="Y1460" i="2"/>
  <c r="X1460" i="2"/>
  <c r="W1460" i="2"/>
  <c r="H1460" i="2"/>
  <c r="Z1459" i="2"/>
  <c r="Y1459" i="2"/>
  <c r="X1459" i="2"/>
  <c r="W1459" i="2"/>
  <c r="H1459" i="2"/>
  <c r="Z1458" i="2"/>
  <c r="Y1458" i="2"/>
  <c r="X1458" i="2"/>
  <c r="W1458" i="2"/>
  <c r="H1458" i="2"/>
  <c r="Z1457" i="2"/>
  <c r="Y1457" i="2"/>
  <c r="X1457" i="2"/>
  <c r="W1457" i="2"/>
  <c r="H1457" i="2"/>
  <c r="Z1456" i="2"/>
  <c r="Y1456" i="2"/>
  <c r="X1456" i="2"/>
  <c r="W1456" i="2"/>
  <c r="H1456" i="2"/>
  <c r="Z1455" i="2"/>
  <c r="Y1455" i="2"/>
  <c r="X1455" i="2"/>
  <c r="W1455" i="2"/>
  <c r="H1455" i="2"/>
  <c r="Z1454" i="2"/>
  <c r="Y1454" i="2"/>
  <c r="X1454" i="2"/>
  <c r="W1454" i="2"/>
  <c r="H1454" i="2"/>
  <c r="Z1453" i="2"/>
  <c r="Y1453" i="2"/>
  <c r="X1453" i="2"/>
  <c r="W1453" i="2"/>
  <c r="H1453" i="2"/>
  <c r="Z1452" i="2"/>
  <c r="Y1452" i="2"/>
  <c r="X1452" i="2"/>
  <c r="W1452" i="2"/>
  <c r="H1452" i="2"/>
  <c r="Z1451" i="2"/>
  <c r="Y1451" i="2"/>
  <c r="X1451" i="2"/>
  <c r="W1451" i="2"/>
  <c r="H1451" i="2"/>
  <c r="Z1450" i="2"/>
  <c r="Y1450" i="2"/>
  <c r="X1450" i="2"/>
  <c r="W1450" i="2"/>
  <c r="H1450" i="2"/>
  <c r="Z1449" i="2"/>
  <c r="Y1449" i="2"/>
  <c r="X1449" i="2"/>
  <c r="W1449" i="2"/>
  <c r="H1449" i="2"/>
  <c r="Z1448" i="2"/>
  <c r="Y1448" i="2"/>
  <c r="X1448" i="2"/>
  <c r="W1448" i="2"/>
  <c r="H1448" i="2"/>
  <c r="Z1447" i="2"/>
  <c r="Y1447" i="2"/>
  <c r="X1447" i="2"/>
  <c r="W1447" i="2"/>
  <c r="H1447" i="2"/>
  <c r="Z1446" i="2"/>
  <c r="Y1446" i="2"/>
  <c r="X1446" i="2"/>
  <c r="W1446" i="2"/>
  <c r="H1446" i="2"/>
  <c r="Z1445" i="2"/>
  <c r="Y1445" i="2"/>
  <c r="X1445" i="2"/>
  <c r="W1445" i="2"/>
  <c r="H1445" i="2"/>
  <c r="Z1444" i="2"/>
  <c r="Y1444" i="2"/>
  <c r="X1444" i="2"/>
  <c r="W1444" i="2"/>
  <c r="H1444" i="2"/>
  <c r="Z1443" i="2"/>
  <c r="Y1443" i="2"/>
  <c r="X1443" i="2"/>
  <c r="W1443" i="2"/>
  <c r="H1443" i="2"/>
  <c r="Z1442" i="2"/>
  <c r="Y1442" i="2"/>
  <c r="X1442" i="2"/>
  <c r="W1442" i="2"/>
  <c r="H1442" i="2"/>
  <c r="Z1441" i="2"/>
  <c r="Y1441" i="2"/>
  <c r="X1441" i="2"/>
  <c r="W1441" i="2"/>
  <c r="H1441" i="2"/>
  <c r="Z1440" i="2"/>
  <c r="Y1440" i="2"/>
  <c r="X1440" i="2"/>
  <c r="W1440" i="2"/>
  <c r="H1440" i="2"/>
  <c r="Z1439" i="2"/>
  <c r="Y1439" i="2"/>
  <c r="X1439" i="2"/>
  <c r="W1439" i="2"/>
  <c r="H1439" i="2"/>
  <c r="Z1438" i="2"/>
  <c r="Y1438" i="2"/>
  <c r="X1438" i="2"/>
  <c r="W1438" i="2"/>
  <c r="H1438" i="2"/>
  <c r="Z1437" i="2"/>
  <c r="Y1437" i="2"/>
  <c r="X1437" i="2"/>
  <c r="W1437" i="2"/>
  <c r="H1437" i="2"/>
  <c r="Z1436" i="2"/>
  <c r="Y1436" i="2"/>
  <c r="X1436" i="2"/>
  <c r="W1436" i="2"/>
  <c r="H1436" i="2"/>
  <c r="Z1435" i="2"/>
  <c r="Y1435" i="2"/>
  <c r="X1435" i="2"/>
  <c r="W1435" i="2"/>
  <c r="H1435" i="2"/>
  <c r="Z1434" i="2"/>
  <c r="Y1434" i="2"/>
  <c r="X1434" i="2"/>
  <c r="W1434" i="2"/>
  <c r="H1434" i="2"/>
  <c r="Z1433" i="2"/>
  <c r="Y1433" i="2"/>
  <c r="X1433" i="2"/>
  <c r="W1433" i="2"/>
  <c r="H1433" i="2"/>
  <c r="Z1432" i="2"/>
  <c r="Y1432" i="2"/>
  <c r="X1432" i="2"/>
  <c r="W1432" i="2"/>
  <c r="H1432" i="2"/>
  <c r="Z1431" i="2"/>
  <c r="Y1431" i="2"/>
  <c r="X1431" i="2"/>
  <c r="W1431" i="2"/>
  <c r="H1431" i="2"/>
  <c r="Z1430" i="2"/>
  <c r="Y1430" i="2"/>
  <c r="X1430" i="2"/>
  <c r="W1430" i="2"/>
  <c r="H1430" i="2"/>
  <c r="Z1429" i="2"/>
  <c r="Y1429" i="2"/>
  <c r="X1429" i="2"/>
  <c r="W1429" i="2"/>
  <c r="H1429" i="2"/>
  <c r="Z1428" i="2"/>
  <c r="Y1428" i="2"/>
  <c r="X1428" i="2"/>
  <c r="W1428" i="2"/>
  <c r="H1428" i="2"/>
  <c r="Z1427" i="2"/>
  <c r="Y1427" i="2"/>
  <c r="X1427" i="2"/>
  <c r="W1427" i="2"/>
  <c r="H1427" i="2"/>
  <c r="Z1426" i="2"/>
  <c r="Y1426" i="2"/>
  <c r="X1426" i="2"/>
  <c r="W1426" i="2"/>
  <c r="H1426" i="2"/>
  <c r="Z1425" i="2"/>
  <c r="Y1425" i="2"/>
  <c r="X1425" i="2"/>
  <c r="W1425" i="2"/>
  <c r="H1425" i="2"/>
  <c r="Z1424" i="2"/>
  <c r="Y1424" i="2"/>
  <c r="X1424" i="2"/>
  <c r="W1424" i="2"/>
  <c r="H1424" i="2"/>
  <c r="Z1423" i="2"/>
  <c r="Y1423" i="2"/>
  <c r="X1423" i="2"/>
  <c r="W1423" i="2"/>
  <c r="H1423" i="2"/>
  <c r="Z1422" i="2"/>
  <c r="Y1422" i="2"/>
  <c r="X1422" i="2"/>
  <c r="W1422" i="2"/>
  <c r="H1422" i="2"/>
  <c r="Z1421" i="2"/>
  <c r="Y1421" i="2"/>
  <c r="X1421" i="2"/>
  <c r="W1421" i="2"/>
  <c r="H1421" i="2"/>
  <c r="Z1420" i="2"/>
  <c r="Y1420" i="2"/>
  <c r="X1420" i="2"/>
  <c r="W1420" i="2"/>
  <c r="H1420" i="2"/>
  <c r="Z1419" i="2"/>
  <c r="Y1419" i="2"/>
  <c r="X1419" i="2"/>
  <c r="W1419" i="2"/>
  <c r="H1419" i="2"/>
  <c r="Z1418" i="2"/>
  <c r="Y1418" i="2"/>
  <c r="X1418" i="2"/>
  <c r="W1418" i="2"/>
  <c r="H1418" i="2"/>
  <c r="Z1417" i="2"/>
  <c r="Y1417" i="2"/>
  <c r="X1417" i="2"/>
  <c r="W1417" i="2"/>
  <c r="H1417" i="2"/>
  <c r="Z1416" i="2"/>
  <c r="Y1416" i="2"/>
  <c r="X1416" i="2"/>
  <c r="W1416" i="2"/>
  <c r="H1416" i="2"/>
  <c r="Z1415" i="2"/>
  <c r="Y1415" i="2"/>
  <c r="X1415" i="2"/>
  <c r="W1415" i="2"/>
  <c r="H1415" i="2"/>
  <c r="Z1414" i="2"/>
  <c r="Y1414" i="2"/>
  <c r="X1414" i="2"/>
  <c r="W1414" i="2"/>
  <c r="H1414" i="2"/>
  <c r="Z1413" i="2"/>
  <c r="Y1413" i="2"/>
  <c r="X1413" i="2"/>
  <c r="W1413" i="2"/>
  <c r="H1413" i="2"/>
  <c r="Z1412" i="2"/>
  <c r="Y1412" i="2"/>
  <c r="X1412" i="2"/>
  <c r="W1412" i="2"/>
  <c r="H1412" i="2"/>
  <c r="Z1411" i="2"/>
  <c r="Y1411" i="2"/>
  <c r="X1411" i="2"/>
  <c r="W1411" i="2"/>
  <c r="H1411" i="2"/>
  <c r="Z1410" i="2"/>
  <c r="Y1410" i="2"/>
  <c r="X1410" i="2"/>
  <c r="W1410" i="2"/>
  <c r="H1410" i="2"/>
  <c r="Z1409" i="2"/>
  <c r="Y1409" i="2"/>
  <c r="X1409" i="2"/>
  <c r="W1409" i="2"/>
  <c r="H1409" i="2"/>
  <c r="Z1408" i="2"/>
  <c r="Y1408" i="2"/>
  <c r="X1408" i="2"/>
  <c r="W1408" i="2"/>
  <c r="H1408" i="2"/>
  <c r="Z1407" i="2"/>
  <c r="Y1407" i="2"/>
  <c r="X1407" i="2"/>
  <c r="W1407" i="2"/>
  <c r="H1407" i="2"/>
  <c r="Z1406" i="2"/>
  <c r="Y1406" i="2"/>
  <c r="X1406" i="2"/>
  <c r="W1406" i="2"/>
  <c r="H1406" i="2"/>
  <c r="Z1405" i="2"/>
  <c r="Y1405" i="2"/>
  <c r="X1405" i="2"/>
  <c r="W1405" i="2"/>
  <c r="H1405" i="2"/>
  <c r="Z1404" i="2"/>
  <c r="Y1404" i="2"/>
  <c r="X1404" i="2"/>
  <c r="W1404" i="2"/>
  <c r="H1404" i="2"/>
  <c r="Z1403" i="2"/>
  <c r="Y1403" i="2"/>
  <c r="X1403" i="2"/>
  <c r="W1403" i="2"/>
  <c r="H1403" i="2"/>
  <c r="Z1402" i="2"/>
  <c r="Y1402" i="2"/>
  <c r="X1402" i="2"/>
  <c r="W1402" i="2"/>
  <c r="H1402" i="2"/>
  <c r="Z1401" i="2"/>
  <c r="Y1401" i="2"/>
  <c r="X1401" i="2"/>
  <c r="W1401" i="2"/>
  <c r="H1401" i="2"/>
  <c r="Z1400" i="2"/>
  <c r="Y1400" i="2"/>
  <c r="X1400" i="2"/>
  <c r="W1400" i="2"/>
  <c r="H1400" i="2"/>
  <c r="Z1399" i="2"/>
  <c r="Y1399" i="2"/>
  <c r="X1399" i="2"/>
  <c r="W1399" i="2"/>
  <c r="H1399" i="2"/>
  <c r="Z1398" i="2"/>
  <c r="Y1398" i="2"/>
  <c r="X1398" i="2"/>
  <c r="W1398" i="2"/>
  <c r="H1398" i="2"/>
  <c r="Z1397" i="2"/>
  <c r="Y1397" i="2"/>
  <c r="X1397" i="2"/>
  <c r="W1397" i="2"/>
  <c r="H1397" i="2"/>
  <c r="Z1396" i="2"/>
  <c r="Y1396" i="2"/>
  <c r="X1396" i="2"/>
  <c r="W1396" i="2"/>
  <c r="H1396" i="2"/>
  <c r="Z1395" i="2"/>
  <c r="Y1395" i="2"/>
  <c r="X1395" i="2"/>
  <c r="W1395" i="2"/>
  <c r="H1395" i="2"/>
  <c r="Z1394" i="2"/>
  <c r="Y1394" i="2"/>
  <c r="X1394" i="2"/>
  <c r="W1394" i="2"/>
  <c r="H1394" i="2"/>
  <c r="Z1393" i="2"/>
  <c r="Y1393" i="2"/>
  <c r="X1393" i="2"/>
  <c r="W1393" i="2"/>
  <c r="H1393" i="2"/>
  <c r="Z1392" i="2"/>
  <c r="Y1392" i="2"/>
  <c r="X1392" i="2"/>
  <c r="W1392" i="2"/>
  <c r="H1392" i="2"/>
  <c r="Z1391" i="2"/>
  <c r="Y1391" i="2"/>
  <c r="X1391" i="2"/>
  <c r="W1391" i="2"/>
  <c r="H1391" i="2"/>
  <c r="Z1390" i="2"/>
  <c r="Y1390" i="2"/>
  <c r="X1390" i="2"/>
  <c r="W1390" i="2"/>
  <c r="H1390" i="2"/>
  <c r="Z1389" i="2"/>
  <c r="Y1389" i="2"/>
  <c r="X1389" i="2"/>
  <c r="W1389" i="2"/>
  <c r="H1389" i="2"/>
  <c r="Z1388" i="2"/>
  <c r="Y1388" i="2"/>
  <c r="X1388" i="2"/>
  <c r="W1388" i="2"/>
  <c r="H1388" i="2"/>
  <c r="Z1387" i="2"/>
  <c r="Y1387" i="2"/>
  <c r="X1387" i="2"/>
  <c r="W1387" i="2"/>
  <c r="H1387" i="2"/>
  <c r="Z1386" i="2"/>
  <c r="Y1386" i="2"/>
  <c r="X1386" i="2"/>
  <c r="W1386" i="2"/>
  <c r="H1386" i="2"/>
  <c r="Z1385" i="2"/>
  <c r="Y1385" i="2"/>
  <c r="X1385" i="2"/>
  <c r="W1385" i="2"/>
  <c r="H1385" i="2"/>
  <c r="Z1384" i="2"/>
  <c r="Y1384" i="2"/>
  <c r="X1384" i="2"/>
  <c r="W1384" i="2"/>
  <c r="H1384" i="2"/>
  <c r="Z1383" i="2"/>
  <c r="Y1383" i="2"/>
  <c r="X1383" i="2"/>
  <c r="W1383" i="2"/>
  <c r="H1383" i="2"/>
  <c r="Z1382" i="2"/>
  <c r="Y1382" i="2"/>
  <c r="X1382" i="2"/>
  <c r="W1382" i="2"/>
  <c r="H1382" i="2"/>
  <c r="Z1381" i="2"/>
  <c r="Y1381" i="2"/>
  <c r="X1381" i="2"/>
  <c r="W1381" i="2"/>
  <c r="H1381" i="2"/>
  <c r="Z1380" i="2"/>
  <c r="Y1380" i="2"/>
  <c r="X1380" i="2"/>
  <c r="W1380" i="2"/>
  <c r="H1380" i="2"/>
  <c r="Z1379" i="2"/>
  <c r="Y1379" i="2"/>
  <c r="X1379" i="2"/>
  <c r="W1379" i="2"/>
  <c r="H1379" i="2"/>
  <c r="Z1378" i="2"/>
  <c r="Y1378" i="2"/>
  <c r="X1378" i="2"/>
  <c r="W1378" i="2"/>
  <c r="H1378" i="2"/>
  <c r="Z1377" i="2"/>
  <c r="Y1377" i="2"/>
  <c r="X1377" i="2"/>
  <c r="W1377" i="2"/>
  <c r="H1377" i="2"/>
  <c r="Z1376" i="2"/>
  <c r="Y1376" i="2"/>
  <c r="X1376" i="2"/>
  <c r="W1376" i="2"/>
  <c r="H1376" i="2"/>
  <c r="Z1375" i="2"/>
  <c r="Y1375" i="2"/>
  <c r="X1375" i="2"/>
  <c r="W1375" i="2"/>
  <c r="H1375" i="2"/>
  <c r="Z1374" i="2"/>
  <c r="Y1374" i="2"/>
  <c r="X1374" i="2"/>
  <c r="W1374" i="2"/>
  <c r="H1374" i="2"/>
  <c r="Z1373" i="2"/>
  <c r="Y1373" i="2"/>
  <c r="X1373" i="2"/>
  <c r="W1373" i="2"/>
  <c r="H1373" i="2"/>
  <c r="Z1372" i="2"/>
  <c r="Y1372" i="2"/>
  <c r="X1372" i="2"/>
  <c r="W1372" i="2"/>
  <c r="H1372" i="2"/>
  <c r="Z1371" i="2"/>
  <c r="Y1371" i="2"/>
  <c r="X1371" i="2"/>
  <c r="W1371" i="2"/>
  <c r="H1371" i="2"/>
  <c r="Z1370" i="2"/>
  <c r="Y1370" i="2"/>
  <c r="X1370" i="2"/>
  <c r="W1370" i="2"/>
  <c r="H1370" i="2"/>
  <c r="Z1369" i="2"/>
  <c r="Y1369" i="2"/>
  <c r="X1369" i="2"/>
  <c r="W1369" i="2"/>
  <c r="H1369" i="2"/>
  <c r="Z1368" i="2"/>
  <c r="Y1368" i="2"/>
  <c r="X1368" i="2"/>
  <c r="W1368" i="2"/>
  <c r="H1368" i="2"/>
  <c r="Z1367" i="2"/>
  <c r="Y1367" i="2"/>
  <c r="X1367" i="2"/>
  <c r="W1367" i="2"/>
  <c r="H1367" i="2"/>
  <c r="Z1366" i="2"/>
  <c r="Y1366" i="2"/>
  <c r="X1366" i="2"/>
  <c r="W1366" i="2"/>
  <c r="H1366" i="2"/>
  <c r="Z1365" i="2"/>
  <c r="Y1365" i="2"/>
  <c r="X1365" i="2"/>
  <c r="W1365" i="2"/>
  <c r="H1365" i="2"/>
  <c r="Z1364" i="2"/>
  <c r="Y1364" i="2"/>
  <c r="X1364" i="2"/>
  <c r="W1364" i="2"/>
  <c r="H1364" i="2"/>
  <c r="Z1363" i="2"/>
  <c r="Y1363" i="2"/>
  <c r="X1363" i="2"/>
  <c r="W1363" i="2"/>
  <c r="H1363" i="2"/>
  <c r="Z1362" i="2"/>
  <c r="Y1362" i="2"/>
  <c r="X1362" i="2"/>
  <c r="W1362" i="2"/>
  <c r="H1362" i="2"/>
  <c r="Z1361" i="2"/>
  <c r="Y1361" i="2"/>
  <c r="X1361" i="2"/>
  <c r="W1361" i="2"/>
  <c r="H1361" i="2"/>
  <c r="Z1360" i="2"/>
  <c r="Y1360" i="2"/>
  <c r="X1360" i="2"/>
  <c r="W1360" i="2"/>
  <c r="H1360" i="2"/>
  <c r="Z1359" i="2"/>
  <c r="Y1359" i="2"/>
  <c r="X1359" i="2"/>
  <c r="W1359" i="2"/>
  <c r="H1359" i="2"/>
  <c r="Z1358" i="2"/>
  <c r="Y1358" i="2"/>
  <c r="X1358" i="2"/>
  <c r="W1358" i="2"/>
  <c r="H1358" i="2"/>
  <c r="Z1357" i="2"/>
  <c r="Y1357" i="2"/>
  <c r="X1357" i="2"/>
  <c r="W1357" i="2"/>
  <c r="H1357" i="2"/>
  <c r="Z1356" i="2"/>
  <c r="Y1356" i="2"/>
  <c r="X1356" i="2"/>
  <c r="W1356" i="2"/>
  <c r="H1356" i="2"/>
  <c r="Z1355" i="2"/>
  <c r="Y1355" i="2"/>
  <c r="X1355" i="2"/>
  <c r="W1355" i="2"/>
  <c r="H1355" i="2"/>
  <c r="Z1354" i="2"/>
  <c r="Y1354" i="2"/>
  <c r="X1354" i="2"/>
  <c r="W1354" i="2"/>
  <c r="H1354" i="2"/>
  <c r="Z1353" i="2"/>
  <c r="Y1353" i="2"/>
  <c r="X1353" i="2"/>
  <c r="W1353" i="2"/>
  <c r="H1353" i="2"/>
  <c r="Z1352" i="2"/>
  <c r="Y1352" i="2"/>
  <c r="X1352" i="2"/>
  <c r="W1352" i="2"/>
  <c r="H1352" i="2"/>
  <c r="Z1351" i="2"/>
  <c r="Y1351" i="2"/>
  <c r="X1351" i="2"/>
  <c r="W1351" i="2"/>
  <c r="H1351" i="2"/>
  <c r="Z1350" i="2"/>
  <c r="Y1350" i="2"/>
  <c r="X1350" i="2"/>
  <c r="W1350" i="2"/>
  <c r="H1350" i="2"/>
  <c r="Z1349" i="2"/>
  <c r="Y1349" i="2"/>
  <c r="X1349" i="2"/>
  <c r="W1349" i="2"/>
  <c r="H1349" i="2"/>
  <c r="Z1348" i="2"/>
  <c r="Y1348" i="2"/>
  <c r="X1348" i="2"/>
  <c r="W1348" i="2"/>
  <c r="H1348" i="2"/>
  <c r="Z1347" i="2"/>
  <c r="Y1347" i="2"/>
  <c r="X1347" i="2"/>
  <c r="W1347" i="2"/>
  <c r="H1347" i="2"/>
  <c r="Z1346" i="2"/>
  <c r="Y1346" i="2"/>
  <c r="X1346" i="2"/>
  <c r="W1346" i="2"/>
  <c r="H1346" i="2"/>
  <c r="Z1345" i="2"/>
  <c r="Y1345" i="2"/>
  <c r="X1345" i="2"/>
  <c r="W1345" i="2"/>
  <c r="H1345" i="2"/>
  <c r="Z1344" i="2"/>
  <c r="Y1344" i="2"/>
  <c r="X1344" i="2"/>
  <c r="W1344" i="2"/>
  <c r="H1344" i="2"/>
  <c r="Z1343" i="2"/>
  <c r="Y1343" i="2"/>
  <c r="X1343" i="2"/>
  <c r="W1343" i="2"/>
  <c r="H1343" i="2"/>
  <c r="Z1342" i="2"/>
  <c r="Y1342" i="2"/>
  <c r="X1342" i="2"/>
  <c r="W1342" i="2"/>
  <c r="H1342" i="2"/>
  <c r="Z1341" i="2"/>
  <c r="Y1341" i="2"/>
  <c r="X1341" i="2"/>
  <c r="W1341" i="2"/>
  <c r="H1341" i="2"/>
  <c r="Z1340" i="2"/>
  <c r="Y1340" i="2"/>
  <c r="X1340" i="2"/>
  <c r="W1340" i="2"/>
  <c r="H1340" i="2"/>
  <c r="Z1339" i="2"/>
  <c r="Y1339" i="2"/>
  <c r="X1339" i="2"/>
  <c r="W1339" i="2"/>
  <c r="H1339" i="2"/>
  <c r="Z1338" i="2"/>
  <c r="Y1338" i="2"/>
  <c r="X1338" i="2"/>
  <c r="W1338" i="2"/>
  <c r="H1338" i="2"/>
  <c r="Z1337" i="2"/>
  <c r="Y1337" i="2"/>
  <c r="X1337" i="2"/>
  <c r="W1337" i="2"/>
  <c r="H1337" i="2"/>
  <c r="Z1336" i="2"/>
  <c r="Y1336" i="2"/>
  <c r="X1336" i="2"/>
  <c r="W1336" i="2"/>
  <c r="H1336" i="2"/>
  <c r="Z1335" i="2"/>
  <c r="Y1335" i="2"/>
  <c r="X1335" i="2"/>
  <c r="W1335" i="2"/>
  <c r="H1335" i="2"/>
  <c r="Z1334" i="2"/>
  <c r="Y1334" i="2"/>
  <c r="X1334" i="2"/>
  <c r="W1334" i="2"/>
  <c r="H1334" i="2"/>
  <c r="Z1333" i="2"/>
  <c r="Y1333" i="2"/>
  <c r="X1333" i="2"/>
  <c r="W1333" i="2"/>
  <c r="H1333" i="2"/>
  <c r="Z1332" i="2"/>
  <c r="Y1332" i="2"/>
  <c r="X1332" i="2"/>
  <c r="W1332" i="2"/>
  <c r="H1332" i="2"/>
  <c r="Z1331" i="2"/>
  <c r="Y1331" i="2"/>
  <c r="X1331" i="2"/>
  <c r="W1331" i="2"/>
  <c r="H1331" i="2"/>
  <c r="Z1330" i="2"/>
  <c r="Y1330" i="2"/>
  <c r="X1330" i="2"/>
  <c r="W1330" i="2"/>
  <c r="H1330" i="2"/>
  <c r="Z1329" i="2"/>
  <c r="Y1329" i="2"/>
  <c r="X1329" i="2"/>
  <c r="W1329" i="2"/>
  <c r="H1329" i="2"/>
  <c r="Z1328" i="2"/>
  <c r="Y1328" i="2"/>
  <c r="X1328" i="2"/>
  <c r="W1328" i="2"/>
  <c r="H1328" i="2"/>
  <c r="Z1327" i="2"/>
  <c r="Y1327" i="2"/>
  <c r="X1327" i="2"/>
  <c r="W1327" i="2"/>
  <c r="H1327" i="2"/>
  <c r="Z1326" i="2"/>
  <c r="Y1326" i="2"/>
  <c r="X1326" i="2"/>
  <c r="W1326" i="2"/>
  <c r="H1326" i="2"/>
  <c r="Z1325" i="2"/>
  <c r="Y1325" i="2"/>
  <c r="X1325" i="2"/>
  <c r="W1325" i="2"/>
  <c r="H1325" i="2"/>
  <c r="Z1324" i="2"/>
  <c r="Y1324" i="2"/>
  <c r="X1324" i="2"/>
  <c r="W1324" i="2"/>
  <c r="H1324" i="2"/>
  <c r="Z1323" i="2"/>
  <c r="Y1323" i="2"/>
  <c r="X1323" i="2"/>
  <c r="W1323" i="2"/>
  <c r="H1323" i="2"/>
  <c r="Z1322" i="2"/>
  <c r="Y1322" i="2"/>
  <c r="X1322" i="2"/>
  <c r="W1322" i="2"/>
  <c r="H1322" i="2"/>
  <c r="Z1321" i="2"/>
  <c r="Y1321" i="2"/>
  <c r="X1321" i="2"/>
  <c r="W1321" i="2"/>
  <c r="H1321" i="2"/>
  <c r="Z1320" i="2"/>
  <c r="Y1320" i="2"/>
  <c r="X1320" i="2"/>
  <c r="W1320" i="2"/>
  <c r="H1320" i="2"/>
  <c r="Z1319" i="2"/>
  <c r="Y1319" i="2"/>
  <c r="X1319" i="2"/>
  <c r="W1319" i="2"/>
  <c r="H1319" i="2"/>
  <c r="Z1318" i="2"/>
  <c r="Y1318" i="2"/>
  <c r="X1318" i="2"/>
  <c r="W1318" i="2"/>
  <c r="H1318" i="2"/>
  <c r="Z1317" i="2"/>
  <c r="Y1317" i="2"/>
  <c r="X1317" i="2"/>
  <c r="W1317" i="2"/>
  <c r="H1317" i="2"/>
  <c r="Z1316" i="2"/>
  <c r="Y1316" i="2"/>
  <c r="X1316" i="2"/>
  <c r="W1316" i="2"/>
  <c r="H1316" i="2"/>
  <c r="Z1315" i="2"/>
  <c r="Y1315" i="2"/>
  <c r="X1315" i="2"/>
  <c r="W1315" i="2"/>
  <c r="H1315" i="2"/>
  <c r="Z1314" i="2"/>
  <c r="Y1314" i="2"/>
  <c r="X1314" i="2"/>
  <c r="W1314" i="2"/>
  <c r="H1314" i="2"/>
  <c r="Z1313" i="2"/>
  <c r="Y1313" i="2"/>
  <c r="X1313" i="2"/>
  <c r="W1313" i="2"/>
  <c r="H1313" i="2"/>
  <c r="Z1312" i="2"/>
  <c r="Y1312" i="2"/>
  <c r="X1312" i="2"/>
  <c r="W1312" i="2"/>
  <c r="H1312" i="2"/>
  <c r="Z1311" i="2"/>
  <c r="Y1311" i="2"/>
  <c r="X1311" i="2"/>
  <c r="W1311" i="2"/>
  <c r="H1311" i="2"/>
  <c r="Z1310" i="2"/>
  <c r="Y1310" i="2"/>
  <c r="X1310" i="2"/>
  <c r="W1310" i="2"/>
  <c r="H1310" i="2"/>
  <c r="Z1309" i="2"/>
  <c r="Y1309" i="2"/>
  <c r="X1309" i="2"/>
  <c r="W1309" i="2"/>
  <c r="H1309" i="2"/>
  <c r="Z1308" i="2"/>
  <c r="Y1308" i="2"/>
  <c r="X1308" i="2"/>
  <c r="W1308" i="2"/>
  <c r="H1308" i="2"/>
  <c r="Z1307" i="2"/>
  <c r="Y1307" i="2"/>
  <c r="X1307" i="2"/>
  <c r="W1307" i="2"/>
  <c r="H1307" i="2"/>
  <c r="Z1306" i="2"/>
  <c r="Y1306" i="2"/>
  <c r="X1306" i="2"/>
  <c r="W1306" i="2"/>
  <c r="H1306" i="2"/>
  <c r="Z1305" i="2"/>
  <c r="Y1305" i="2"/>
  <c r="X1305" i="2"/>
  <c r="W1305" i="2"/>
  <c r="H1305" i="2"/>
  <c r="Z1304" i="2"/>
  <c r="Y1304" i="2"/>
  <c r="X1304" i="2"/>
  <c r="W1304" i="2"/>
  <c r="H1304" i="2"/>
  <c r="Z1303" i="2"/>
  <c r="Y1303" i="2"/>
  <c r="X1303" i="2"/>
  <c r="W1303" i="2"/>
  <c r="H1303" i="2"/>
  <c r="Z1302" i="2"/>
  <c r="Y1302" i="2"/>
  <c r="X1302" i="2"/>
  <c r="W1302" i="2"/>
  <c r="H1302" i="2"/>
  <c r="Z1301" i="2"/>
  <c r="Y1301" i="2"/>
  <c r="X1301" i="2"/>
  <c r="W1301" i="2"/>
  <c r="H1301" i="2"/>
  <c r="Z1300" i="2"/>
  <c r="Y1300" i="2"/>
  <c r="X1300" i="2"/>
  <c r="W1300" i="2"/>
  <c r="H1300" i="2"/>
  <c r="Z1299" i="2"/>
  <c r="Y1299" i="2"/>
  <c r="X1299" i="2"/>
  <c r="W1299" i="2"/>
  <c r="H1299" i="2"/>
  <c r="Z1298" i="2"/>
  <c r="Y1298" i="2"/>
  <c r="X1298" i="2"/>
  <c r="W1298" i="2"/>
  <c r="H1298" i="2"/>
  <c r="Z1297" i="2"/>
  <c r="Y1297" i="2"/>
  <c r="X1297" i="2"/>
  <c r="W1297" i="2"/>
  <c r="H1297" i="2"/>
  <c r="Z1296" i="2"/>
  <c r="Y1296" i="2"/>
  <c r="X1296" i="2"/>
  <c r="W1296" i="2"/>
  <c r="H1296" i="2"/>
  <c r="Z1295" i="2"/>
  <c r="Y1295" i="2"/>
  <c r="X1295" i="2"/>
  <c r="W1295" i="2"/>
  <c r="H1295" i="2"/>
  <c r="Z1294" i="2"/>
  <c r="Y1294" i="2"/>
  <c r="X1294" i="2"/>
  <c r="W1294" i="2"/>
  <c r="H1294" i="2"/>
  <c r="Z1293" i="2"/>
  <c r="Y1293" i="2"/>
  <c r="X1293" i="2"/>
  <c r="W1293" i="2"/>
  <c r="H1293" i="2"/>
  <c r="Z1292" i="2"/>
  <c r="Y1292" i="2"/>
  <c r="X1292" i="2"/>
  <c r="W1292" i="2"/>
  <c r="H1292" i="2"/>
  <c r="Z1291" i="2"/>
  <c r="Y1291" i="2"/>
  <c r="X1291" i="2"/>
  <c r="W1291" i="2"/>
  <c r="H1291" i="2"/>
  <c r="Z1290" i="2"/>
  <c r="Y1290" i="2"/>
  <c r="X1290" i="2"/>
  <c r="W1290" i="2"/>
  <c r="H1290" i="2"/>
  <c r="Z1289" i="2"/>
  <c r="Y1289" i="2"/>
  <c r="X1289" i="2"/>
  <c r="W1289" i="2"/>
  <c r="H1289" i="2"/>
  <c r="Z1288" i="2"/>
  <c r="Y1288" i="2"/>
  <c r="X1288" i="2"/>
  <c r="W1288" i="2"/>
  <c r="H1288" i="2"/>
  <c r="Z1287" i="2"/>
  <c r="Y1287" i="2"/>
  <c r="X1287" i="2"/>
  <c r="W1287" i="2"/>
  <c r="H1287" i="2"/>
  <c r="Z1286" i="2"/>
  <c r="Y1286" i="2"/>
  <c r="X1286" i="2"/>
  <c r="W1286" i="2"/>
  <c r="H1286" i="2"/>
  <c r="Z1285" i="2"/>
  <c r="Y1285" i="2"/>
  <c r="X1285" i="2"/>
  <c r="W1285" i="2"/>
  <c r="H1285" i="2"/>
  <c r="Z1284" i="2"/>
  <c r="Y1284" i="2"/>
  <c r="X1284" i="2"/>
  <c r="W1284" i="2"/>
  <c r="H1284" i="2"/>
  <c r="Z1283" i="2"/>
  <c r="Y1283" i="2"/>
  <c r="X1283" i="2"/>
  <c r="W1283" i="2"/>
  <c r="H1283" i="2"/>
  <c r="Z1282" i="2"/>
  <c r="Y1282" i="2"/>
  <c r="X1282" i="2"/>
  <c r="W1282" i="2"/>
  <c r="H1282" i="2"/>
  <c r="Z1281" i="2"/>
  <c r="Y1281" i="2"/>
  <c r="X1281" i="2"/>
  <c r="W1281" i="2"/>
  <c r="H1281" i="2"/>
  <c r="Z1280" i="2"/>
  <c r="Y1280" i="2"/>
  <c r="X1280" i="2"/>
  <c r="W1280" i="2"/>
  <c r="H1280" i="2"/>
  <c r="Z1279" i="2"/>
  <c r="Y1279" i="2"/>
  <c r="X1279" i="2"/>
  <c r="W1279" i="2"/>
  <c r="H1279" i="2"/>
  <c r="Z1278" i="2"/>
  <c r="Y1278" i="2"/>
  <c r="X1278" i="2"/>
  <c r="W1278" i="2"/>
  <c r="H1278" i="2"/>
  <c r="Z1277" i="2"/>
  <c r="Y1277" i="2"/>
  <c r="X1277" i="2"/>
  <c r="W1277" i="2"/>
  <c r="H1277" i="2"/>
  <c r="Z1276" i="2"/>
  <c r="Y1276" i="2"/>
  <c r="X1276" i="2"/>
  <c r="W1276" i="2"/>
  <c r="H1276" i="2"/>
  <c r="Z1275" i="2"/>
  <c r="Y1275" i="2"/>
  <c r="X1275" i="2"/>
  <c r="W1275" i="2"/>
  <c r="H1275" i="2"/>
  <c r="Z1274" i="2"/>
  <c r="Y1274" i="2"/>
  <c r="X1274" i="2"/>
  <c r="W1274" i="2"/>
  <c r="H1274" i="2"/>
  <c r="Z1273" i="2"/>
  <c r="Y1273" i="2"/>
  <c r="X1273" i="2"/>
  <c r="W1273" i="2"/>
  <c r="H1273" i="2"/>
  <c r="Z1272" i="2"/>
  <c r="Y1272" i="2"/>
  <c r="X1272" i="2"/>
  <c r="W1272" i="2"/>
  <c r="H1272" i="2"/>
  <c r="Z1271" i="2"/>
  <c r="Y1271" i="2"/>
  <c r="X1271" i="2"/>
  <c r="W1271" i="2"/>
  <c r="H1271" i="2"/>
  <c r="Z1270" i="2"/>
  <c r="Y1270" i="2"/>
  <c r="X1270" i="2"/>
  <c r="W1270" i="2"/>
  <c r="H1270" i="2"/>
  <c r="Z1269" i="2"/>
  <c r="Y1269" i="2"/>
  <c r="X1269" i="2"/>
  <c r="W1269" i="2"/>
  <c r="H1269" i="2"/>
  <c r="Z1268" i="2"/>
  <c r="Y1268" i="2"/>
  <c r="X1268" i="2"/>
  <c r="W1268" i="2"/>
  <c r="H1268" i="2"/>
  <c r="Z1267" i="2"/>
  <c r="Y1267" i="2"/>
  <c r="X1267" i="2"/>
  <c r="W1267" i="2"/>
  <c r="H1267" i="2"/>
  <c r="Z1266" i="2"/>
  <c r="Y1266" i="2"/>
  <c r="X1266" i="2"/>
  <c r="W1266" i="2"/>
  <c r="H1266" i="2"/>
  <c r="Z1265" i="2"/>
  <c r="Y1265" i="2"/>
  <c r="X1265" i="2"/>
  <c r="W1265" i="2"/>
  <c r="H1265" i="2"/>
  <c r="Z1264" i="2"/>
  <c r="Y1264" i="2"/>
  <c r="X1264" i="2"/>
  <c r="W1264" i="2"/>
  <c r="H1264" i="2"/>
  <c r="Z1263" i="2"/>
  <c r="Y1263" i="2"/>
  <c r="X1263" i="2"/>
  <c r="W1263" i="2"/>
  <c r="H1263" i="2"/>
  <c r="Z1262" i="2"/>
  <c r="Y1262" i="2"/>
  <c r="X1262" i="2"/>
  <c r="W1262" i="2"/>
  <c r="H1262" i="2"/>
  <c r="Z1261" i="2"/>
  <c r="Y1261" i="2"/>
  <c r="X1261" i="2"/>
  <c r="W1261" i="2"/>
  <c r="H1261" i="2"/>
  <c r="Z1260" i="2"/>
  <c r="Y1260" i="2"/>
  <c r="X1260" i="2"/>
  <c r="W1260" i="2"/>
  <c r="H1260" i="2"/>
  <c r="Z1259" i="2"/>
  <c r="Y1259" i="2"/>
  <c r="X1259" i="2"/>
  <c r="W1259" i="2"/>
  <c r="H1259" i="2"/>
  <c r="Z1258" i="2"/>
  <c r="Y1258" i="2"/>
  <c r="X1258" i="2"/>
  <c r="W1258" i="2"/>
  <c r="H1258" i="2"/>
  <c r="Z1257" i="2"/>
  <c r="Y1257" i="2"/>
  <c r="X1257" i="2"/>
  <c r="W1257" i="2"/>
  <c r="H1257" i="2"/>
  <c r="Z1256" i="2"/>
  <c r="Y1256" i="2"/>
  <c r="X1256" i="2"/>
  <c r="W1256" i="2"/>
  <c r="H1256" i="2"/>
  <c r="Z1255" i="2"/>
  <c r="Y1255" i="2"/>
  <c r="X1255" i="2"/>
  <c r="W1255" i="2"/>
  <c r="H1255" i="2"/>
  <c r="Z1254" i="2"/>
  <c r="Y1254" i="2"/>
  <c r="X1254" i="2"/>
  <c r="W1254" i="2"/>
  <c r="H1254" i="2"/>
  <c r="Z1253" i="2"/>
  <c r="Y1253" i="2"/>
  <c r="X1253" i="2"/>
  <c r="W1253" i="2"/>
  <c r="H1253" i="2"/>
  <c r="Z1252" i="2"/>
  <c r="Y1252" i="2"/>
  <c r="X1252" i="2"/>
  <c r="W1252" i="2"/>
  <c r="H1252" i="2"/>
  <c r="Z1251" i="2"/>
  <c r="Y1251" i="2"/>
  <c r="X1251" i="2"/>
  <c r="W1251" i="2"/>
  <c r="H1251" i="2"/>
  <c r="Z1250" i="2"/>
  <c r="Y1250" i="2"/>
  <c r="X1250" i="2"/>
  <c r="W1250" i="2"/>
  <c r="H1250" i="2"/>
  <c r="Z1249" i="2"/>
  <c r="Y1249" i="2"/>
  <c r="X1249" i="2"/>
  <c r="W1249" i="2"/>
  <c r="H1249" i="2"/>
  <c r="Z1248" i="2"/>
  <c r="Y1248" i="2"/>
  <c r="X1248" i="2"/>
  <c r="W1248" i="2"/>
  <c r="H1248" i="2"/>
  <c r="Z1247" i="2"/>
  <c r="Y1247" i="2"/>
  <c r="X1247" i="2"/>
  <c r="W1247" i="2"/>
  <c r="H1247" i="2"/>
  <c r="Z1246" i="2"/>
  <c r="Y1246" i="2"/>
  <c r="X1246" i="2"/>
  <c r="W1246" i="2"/>
  <c r="H1246" i="2"/>
  <c r="Z1245" i="2"/>
  <c r="Y1245" i="2"/>
  <c r="X1245" i="2"/>
  <c r="W1245" i="2"/>
  <c r="H1245" i="2"/>
  <c r="Z1244" i="2"/>
  <c r="Y1244" i="2"/>
  <c r="X1244" i="2"/>
  <c r="W1244" i="2"/>
  <c r="H1244" i="2"/>
  <c r="Z1243" i="2"/>
  <c r="Y1243" i="2"/>
  <c r="X1243" i="2"/>
  <c r="W1243" i="2"/>
  <c r="H1243" i="2"/>
  <c r="Z1242" i="2"/>
  <c r="Y1242" i="2"/>
  <c r="X1242" i="2"/>
  <c r="W1242" i="2"/>
  <c r="H1242" i="2"/>
  <c r="Z1241" i="2"/>
  <c r="Y1241" i="2"/>
  <c r="X1241" i="2"/>
  <c r="W1241" i="2"/>
  <c r="H1241" i="2"/>
  <c r="Z1240" i="2"/>
  <c r="Y1240" i="2"/>
  <c r="X1240" i="2"/>
  <c r="W1240" i="2"/>
  <c r="H1240" i="2"/>
  <c r="Z1239" i="2"/>
  <c r="Y1239" i="2"/>
  <c r="X1239" i="2"/>
  <c r="W1239" i="2"/>
  <c r="H1239" i="2"/>
  <c r="Z1238" i="2"/>
  <c r="Y1238" i="2"/>
  <c r="X1238" i="2"/>
  <c r="W1238" i="2"/>
  <c r="H1238" i="2"/>
  <c r="Z1237" i="2"/>
  <c r="Y1237" i="2"/>
  <c r="X1237" i="2"/>
  <c r="W1237" i="2"/>
  <c r="H1237" i="2"/>
  <c r="Z1236" i="2"/>
  <c r="Y1236" i="2"/>
  <c r="X1236" i="2"/>
  <c r="W1236" i="2"/>
  <c r="H1236" i="2"/>
  <c r="Z1235" i="2"/>
  <c r="Y1235" i="2"/>
  <c r="X1235" i="2"/>
  <c r="W1235" i="2"/>
  <c r="H1235" i="2"/>
  <c r="Z1234" i="2"/>
  <c r="Y1234" i="2"/>
  <c r="X1234" i="2"/>
  <c r="W1234" i="2"/>
  <c r="H1234" i="2"/>
  <c r="Z1233" i="2"/>
  <c r="Y1233" i="2"/>
  <c r="X1233" i="2"/>
  <c r="W1233" i="2"/>
  <c r="H1233" i="2"/>
  <c r="Z1232" i="2"/>
  <c r="Y1232" i="2"/>
  <c r="X1232" i="2"/>
  <c r="W1232" i="2"/>
  <c r="H1232" i="2"/>
  <c r="Z1231" i="2"/>
  <c r="Y1231" i="2"/>
  <c r="X1231" i="2"/>
  <c r="W1231" i="2"/>
  <c r="H1231" i="2"/>
  <c r="Z1230" i="2"/>
  <c r="Y1230" i="2"/>
  <c r="X1230" i="2"/>
  <c r="W1230" i="2"/>
  <c r="H1230" i="2"/>
  <c r="Z1229" i="2"/>
  <c r="Y1229" i="2"/>
  <c r="X1229" i="2"/>
  <c r="W1229" i="2"/>
  <c r="H1229" i="2"/>
  <c r="Z1228" i="2"/>
  <c r="Y1228" i="2"/>
  <c r="X1228" i="2"/>
  <c r="W1228" i="2"/>
  <c r="H1228" i="2"/>
  <c r="Z1227" i="2"/>
  <c r="Y1227" i="2"/>
  <c r="X1227" i="2"/>
  <c r="W1227" i="2"/>
  <c r="H1227" i="2"/>
  <c r="Z1226" i="2"/>
  <c r="Y1226" i="2"/>
  <c r="X1226" i="2"/>
  <c r="W1226" i="2"/>
  <c r="H1226" i="2"/>
  <c r="Z1225" i="2"/>
  <c r="Y1225" i="2"/>
  <c r="X1225" i="2"/>
  <c r="W1225" i="2"/>
  <c r="H1225" i="2"/>
  <c r="Z1224" i="2"/>
  <c r="Y1224" i="2"/>
  <c r="X1224" i="2"/>
  <c r="W1224" i="2"/>
  <c r="H1224" i="2"/>
  <c r="Z1223" i="2"/>
  <c r="Y1223" i="2"/>
  <c r="X1223" i="2"/>
  <c r="W1223" i="2"/>
  <c r="H1223" i="2"/>
  <c r="Z1222" i="2"/>
  <c r="Y1222" i="2"/>
  <c r="X1222" i="2"/>
  <c r="W1222" i="2"/>
  <c r="H1222" i="2"/>
  <c r="Z1221" i="2"/>
  <c r="Y1221" i="2"/>
  <c r="X1221" i="2"/>
  <c r="W1221" i="2"/>
  <c r="H1221" i="2"/>
  <c r="Z1220" i="2"/>
  <c r="Y1220" i="2"/>
  <c r="X1220" i="2"/>
  <c r="W1220" i="2"/>
  <c r="H1220" i="2"/>
  <c r="Z1219" i="2"/>
  <c r="Y1219" i="2"/>
  <c r="X1219" i="2"/>
  <c r="W1219" i="2"/>
  <c r="H1219" i="2"/>
  <c r="Z1218" i="2"/>
  <c r="Y1218" i="2"/>
  <c r="X1218" i="2"/>
  <c r="W1218" i="2"/>
  <c r="H1218" i="2"/>
  <c r="Z1217" i="2"/>
  <c r="Y1217" i="2"/>
  <c r="X1217" i="2"/>
  <c r="W1217" i="2"/>
  <c r="H1217" i="2"/>
  <c r="Z1216" i="2"/>
  <c r="Y1216" i="2"/>
  <c r="X1216" i="2"/>
  <c r="W1216" i="2"/>
  <c r="H1216" i="2"/>
  <c r="Z1215" i="2"/>
  <c r="Y1215" i="2"/>
  <c r="X1215" i="2"/>
  <c r="W1215" i="2"/>
  <c r="H1215" i="2"/>
  <c r="Z1214" i="2"/>
  <c r="Y1214" i="2"/>
  <c r="X1214" i="2"/>
  <c r="W1214" i="2"/>
  <c r="H1214" i="2"/>
  <c r="Z1213" i="2"/>
  <c r="Y1213" i="2"/>
  <c r="X1213" i="2"/>
  <c r="W1213" i="2"/>
  <c r="H1213" i="2"/>
  <c r="Z1212" i="2"/>
  <c r="Y1212" i="2"/>
  <c r="X1212" i="2"/>
  <c r="W1212" i="2"/>
  <c r="H1212" i="2"/>
  <c r="Z1211" i="2"/>
  <c r="Y1211" i="2"/>
  <c r="X1211" i="2"/>
  <c r="W1211" i="2"/>
  <c r="H1211" i="2"/>
  <c r="Z1210" i="2"/>
  <c r="Y1210" i="2"/>
  <c r="X1210" i="2"/>
  <c r="W1210" i="2"/>
  <c r="H1210" i="2"/>
  <c r="Z1209" i="2"/>
  <c r="Y1209" i="2"/>
  <c r="X1209" i="2"/>
  <c r="W1209" i="2"/>
  <c r="H1209" i="2"/>
  <c r="Z1208" i="2"/>
  <c r="Y1208" i="2"/>
  <c r="X1208" i="2"/>
  <c r="W1208" i="2"/>
  <c r="H1208" i="2"/>
  <c r="Z1207" i="2"/>
  <c r="Y1207" i="2"/>
  <c r="X1207" i="2"/>
  <c r="W1207" i="2"/>
  <c r="H1207" i="2"/>
  <c r="Z1206" i="2"/>
  <c r="Y1206" i="2"/>
  <c r="X1206" i="2"/>
  <c r="W1206" i="2"/>
  <c r="H1206" i="2"/>
  <c r="Z1205" i="2"/>
  <c r="Y1205" i="2"/>
  <c r="X1205" i="2"/>
  <c r="W1205" i="2"/>
  <c r="H1205" i="2"/>
  <c r="Z1204" i="2"/>
  <c r="Y1204" i="2"/>
  <c r="X1204" i="2"/>
  <c r="W1204" i="2"/>
  <c r="H1204" i="2"/>
  <c r="Z1203" i="2"/>
  <c r="Y1203" i="2"/>
  <c r="X1203" i="2"/>
  <c r="W1203" i="2"/>
  <c r="H1203" i="2"/>
  <c r="Z1202" i="2"/>
  <c r="Y1202" i="2"/>
  <c r="X1202" i="2"/>
  <c r="W1202" i="2"/>
  <c r="H1202" i="2"/>
  <c r="Z1201" i="2"/>
  <c r="Y1201" i="2"/>
  <c r="X1201" i="2"/>
  <c r="W1201" i="2"/>
  <c r="H1201" i="2"/>
  <c r="Z1200" i="2"/>
  <c r="Y1200" i="2"/>
  <c r="X1200" i="2"/>
  <c r="W1200" i="2"/>
  <c r="H1200" i="2"/>
  <c r="Z1199" i="2"/>
  <c r="Y1199" i="2"/>
  <c r="X1199" i="2"/>
  <c r="W1199" i="2"/>
  <c r="H1199" i="2"/>
  <c r="Z1198" i="2"/>
  <c r="Y1198" i="2"/>
  <c r="X1198" i="2"/>
  <c r="W1198" i="2"/>
  <c r="H1198" i="2"/>
  <c r="Z1197" i="2"/>
  <c r="Y1197" i="2"/>
  <c r="X1197" i="2"/>
  <c r="W1197" i="2"/>
  <c r="H1197" i="2"/>
  <c r="Z1196" i="2"/>
  <c r="Y1196" i="2"/>
  <c r="X1196" i="2"/>
  <c r="W1196" i="2"/>
  <c r="H1196" i="2"/>
  <c r="Z1195" i="2"/>
  <c r="Y1195" i="2"/>
  <c r="X1195" i="2"/>
  <c r="W1195" i="2"/>
  <c r="H1195" i="2"/>
  <c r="Z1194" i="2"/>
  <c r="Y1194" i="2"/>
  <c r="X1194" i="2"/>
  <c r="W1194" i="2"/>
  <c r="H1194" i="2"/>
  <c r="Z1193" i="2"/>
  <c r="Y1193" i="2"/>
  <c r="X1193" i="2"/>
  <c r="W1193" i="2"/>
  <c r="H1193" i="2"/>
  <c r="Z1192" i="2"/>
  <c r="Y1192" i="2"/>
  <c r="X1192" i="2"/>
  <c r="W1192" i="2"/>
  <c r="H1192" i="2"/>
  <c r="Z1191" i="2"/>
  <c r="Y1191" i="2"/>
  <c r="X1191" i="2"/>
  <c r="W1191" i="2"/>
  <c r="H1191" i="2"/>
  <c r="Z1190" i="2"/>
  <c r="Y1190" i="2"/>
  <c r="X1190" i="2"/>
  <c r="W1190" i="2"/>
  <c r="H1190" i="2"/>
  <c r="Z1189" i="2"/>
  <c r="Y1189" i="2"/>
  <c r="X1189" i="2"/>
  <c r="W1189" i="2"/>
  <c r="H1189" i="2"/>
  <c r="Z1188" i="2"/>
  <c r="Y1188" i="2"/>
  <c r="X1188" i="2"/>
  <c r="W1188" i="2"/>
  <c r="H1188" i="2"/>
  <c r="Z1187" i="2"/>
  <c r="Y1187" i="2"/>
  <c r="X1187" i="2"/>
  <c r="W1187" i="2"/>
  <c r="H1187" i="2"/>
  <c r="Z1186" i="2"/>
  <c r="Y1186" i="2"/>
  <c r="X1186" i="2"/>
  <c r="W1186" i="2"/>
  <c r="H1186" i="2"/>
  <c r="Z1185" i="2"/>
  <c r="Y1185" i="2"/>
  <c r="X1185" i="2"/>
  <c r="W1185" i="2"/>
  <c r="H1185" i="2"/>
  <c r="Z1184" i="2"/>
  <c r="Y1184" i="2"/>
  <c r="X1184" i="2"/>
  <c r="W1184" i="2"/>
  <c r="H1184" i="2"/>
  <c r="Z1183" i="2"/>
  <c r="Y1183" i="2"/>
  <c r="X1183" i="2"/>
  <c r="W1183" i="2"/>
  <c r="H1183" i="2"/>
  <c r="Z1182" i="2"/>
  <c r="Y1182" i="2"/>
  <c r="X1182" i="2"/>
  <c r="W1182" i="2"/>
  <c r="H1182" i="2"/>
  <c r="Z1181" i="2"/>
  <c r="Y1181" i="2"/>
  <c r="X1181" i="2"/>
  <c r="W1181" i="2"/>
  <c r="H1181" i="2"/>
  <c r="Z1180" i="2"/>
  <c r="Y1180" i="2"/>
  <c r="X1180" i="2"/>
  <c r="W1180" i="2"/>
  <c r="H1180" i="2"/>
  <c r="Z1179" i="2"/>
  <c r="Y1179" i="2"/>
  <c r="X1179" i="2"/>
  <c r="W1179" i="2"/>
  <c r="H1179" i="2"/>
  <c r="Z1178" i="2"/>
  <c r="Y1178" i="2"/>
  <c r="X1178" i="2"/>
  <c r="W1178" i="2"/>
  <c r="H1178" i="2"/>
  <c r="Z1177" i="2"/>
  <c r="Y1177" i="2"/>
  <c r="X1177" i="2"/>
  <c r="W1177" i="2"/>
  <c r="H1177" i="2"/>
  <c r="Z1176" i="2"/>
  <c r="Y1176" i="2"/>
  <c r="X1176" i="2"/>
  <c r="W1176" i="2"/>
  <c r="H1176" i="2"/>
  <c r="Z1175" i="2"/>
  <c r="Y1175" i="2"/>
  <c r="X1175" i="2"/>
  <c r="W1175" i="2"/>
  <c r="H1175" i="2"/>
  <c r="Z1174" i="2"/>
  <c r="Y1174" i="2"/>
  <c r="X1174" i="2"/>
  <c r="W1174" i="2"/>
  <c r="H1174" i="2"/>
  <c r="Z1173" i="2"/>
  <c r="Y1173" i="2"/>
  <c r="X1173" i="2"/>
  <c r="W1173" i="2"/>
  <c r="H1173" i="2"/>
  <c r="Z1172" i="2"/>
  <c r="Y1172" i="2"/>
  <c r="X1172" i="2"/>
  <c r="W1172" i="2"/>
  <c r="H1172" i="2"/>
  <c r="Z1171" i="2"/>
  <c r="Y1171" i="2"/>
  <c r="X1171" i="2"/>
  <c r="W1171" i="2"/>
  <c r="H1171" i="2"/>
  <c r="Z1170" i="2"/>
  <c r="Y1170" i="2"/>
  <c r="X1170" i="2"/>
  <c r="W1170" i="2"/>
  <c r="H1170" i="2"/>
  <c r="Z1169" i="2"/>
  <c r="Y1169" i="2"/>
  <c r="X1169" i="2"/>
  <c r="W1169" i="2"/>
  <c r="H1169" i="2"/>
  <c r="Z1168" i="2"/>
  <c r="Y1168" i="2"/>
  <c r="X1168" i="2"/>
  <c r="W1168" i="2"/>
  <c r="H1168" i="2"/>
  <c r="Z1167" i="2"/>
  <c r="Y1167" i="2"/>
  <c r="X1167" i="2"/>
  <c r="W1167" i="2"/>
  <c r="H1167" i="2"/>
  <c r="Z1166" i="2"/>
  <c r="Y1166" i="2"/>
  <c r="X1166" i="2"/>
  <c r="W1166" i="2"/>
  <c r="H1166" i="2"/>
  <c r="Z1165" i="2"/>
  <c r="Y1165" i="2"/>
  <c r="X1165" i="2"/>
  <c r="W1165" i="2"/>
  <c r="H1165" i="2"/>
  <c r="Z1164" i="2"/>
  <c r="Y1164" i="2"/>
  <c r="X1164" i="2"/>
  <c r="W1164" i="2"/>
  <c r="H1164" i="2"/>
  <c r="Z1163" i="2"/>
  <c r="Y1163" i="2"/>
  <c r="X1163" i="2"/>
  <c r="W1163" i="2"/>
  <c r="H1163" i="2"/>
  <c r="Z1162" i="2"/>
  <c r="Y1162" i="2"/>
  <c r="X1162" i="2"/>
  <c r="W1162" i="2"/>
  <c r="H1162" i="2"/>
  <c r="Z1161" i="2"/>
  <c r="Y1161" i="2"/>
  <c r="X1161" i="2"/>
  <c r="W1161" i="2"/>
  <c r="H1161" i="2"/>
  <c r="Z1160" i="2"/>
  <c r="Y1160" i="2"/>
  <c r="X1160" i="2"/>
  <c r="W1160" i="2"/>
  <c r="H1160" i="2"/>
  <c r="Z1159" i="2"/>
  <c r="Y1159" i="2"/>
  <c r="X1159" i="2"/>
  <c r="W1159" i="2"/>
  <c r="H1159" i="2"/>
  <c r="Z1158" i="2"/>
  <c r="Y1158" i="2"/>
  <c r="X1158" i="2"/>
  <c r="W1158" i="2"/>
  <c r="H1158" i="2"/>
  <c r="Z1157" i="2"/>
  <c r="Y1157" i="2"/>
  <c r="X1157" i="2"/>
  <c r="W1157" i="2"/>
  <c r="H1157" i="2"/>
  <c r="Z1156" i="2"/>
  <c r="Y1156" i="2"/>
  <c r="X1156" i="2"/>
  <c r="W1156" i="2"/>
  <c r="H1156" i="2"/>
  <c r="Z1155" i="2"/>
  <c r="Y1155" i="2"/>
  <c r="X1155" i="2"/>
  <c r="W1155" i="2"/>
  <c r="H1155" i="2"/>
  <c r="Z1154" i="2"/>
  <c r="Y1154" i="2"/>
  <c r="X1154" i="2"/>
  <c r="W1154" i="2"/>
  <c r="H1154" i="2"/>
  <c r="Z1153" i="2"/>
  <c r="Y1153" i="2"/>
  <c r="X1153" i="2"/>
  <c r="W1153" i="2"/>
  <c r="H1153" i="2"/>
  <c r="Z1152" i="2"/>
  <c r="Y1152" i="2"/>
  <c r="X1152" i="2"/>
  <c r="W1152" i="2"/>
  <c r="H1152" i="2"/>
  <c r="Z1151" i="2"/>
  <c r="Y1151" i="2"/>
  <c r="X1151" i="2"/>
  <c r="W1151" i="2"/>
  <c r="H1151" i="2"/>
  <c r="Z1150" i="2"/>
  <c r="Y1150" i="2"/>
  <c r="X1150" i="2"/>
  <c r="W1150" i="2"/>
  <c r="H1150" i="2"/>
  <c r="Z1149" i="2"/>
  <c r="Y1149" i="2"/>
  <c r="X1149" i="2"/>
  <c r="W1149" i="2"/>
  <c r="H1149" i="2"/>
  <c r="Z1148" i="2"/>
  <c r="Y1148" i="2"/>
  <c r="X1148" i="2"/>
  <c r="W1148" i="2"/>
  <c r="H1148" i="2"/>
  <c r="Z1147" i="2"/>
  <c r="Y1147" i="2"/>
  <c r="X1147" i="2"/>
  <c r="W1147" i="2"/>
  <c r="H1147" i="2"/>
  <c r="Z1146" i="2"/>
  <c r="Y1146" i="2"/>
  <c r="X1146" i="2"/>
  <c r="W1146" i="2"/>
  <c r="H1146" i="2"/>
  <c r="Z1145" i="2"/>
  <c r="Y1145" i="2"/>
  <c r="X1145" i="2"/>
  <c r="W1145" i="2"/>
  <c r="H1145" i="2"/>
  <c r="Z1144" i="2"/>
  <c r="Y1144" i="2"/>
  <c r="X1144" i="2"/>
  <c r="W1144" i="2"/>
  <c r="H1144" i="2"/>
  <c r="Z1143" i="2"/>
  <c r="Y1143" i="2"/>
  <c r="X1143" i="2"/>
  <c r="W1143" i="2"/>
  <c r="H1143" i="2"/>
  <c r="Z1142" i="2"/>
  <c r="Y1142" i="2"/>
  <c r="X1142" i="2"/>
  <c r="W1142" i="2"/>
  <c r="H1142" i="2"/>
  <c r="Z1141" i="2"/>
  <c r="Y1141" i="2"/>
  <c r="X1141" i="2"/>
  <c r="W1141" i="2"/>
  <c r="H1141" i="2"/>
  <c r="Z1140" i="2"/>
  <c r="Y1140" i="2"/>
  <c r="X1140" i="2"/>
  <c r="W1140" i="2"/>
  <c r="H1140" i="2"/>
  <c r="Z1139" i="2"/>
  <c r="Y1139" i="2"/>
  <c r="X1139" i="2"/>
  <c r="W1139" i="2"/>
  <c r="H1139" i="2"/>
  <c r="Z1138" i="2"/>
  <c r="Y1138" i="2"/>
  <c r="X1138" i="2"/>
  <c r="W1138" i="2"/>
  <c r="H1138" i="2"/>
  <c r="Z1137" i="2"/>
  <c r="Y1137" i="2"/>
  <c r="X1137" i="2"/>
  <c r="W1137" i="2"/>
  <c r="H1137" i="2"/>
  <c r="Z1136" i="2"/>
  <c r="Y1136" i="2"/>
  <c r="X1136" i="2"/>
  <c r="W1136" i="2"/>
  <c r="H1136" i="2"/>
  <c r="Z1135" i="2"/>
  <c r="Y1135" i="2"/>
  <c r="X1135" i="2"/>
  <c r="W1135" i="2"/>
  <c r="H1135" i="2"/>
  <c r="Z1134" i="2"/>
  <c r="Y1134" i="2"/>
  <c r="X1134" i="2"/>
  <c r="W1134" i="2"/>
  <c r="H1134" i="2"/>
  <c r="Z1133" i="2"/>
  <c r="Y1133" i="2"/>
  <c r="X1133" i="2"/>
  <c r="W1133" i="2"/>
  <c r="H1133" i="2"/>
  <c r="Z1132" i="2"/>
  <c r="Y1132" i="2"/>
  <c r="X1132" i="2"/>
  <c r="W1132" i="2"/>
  <c r="H1132" i="2"/>
  <c r="Z1131" i="2"/>
  <c r="Y1131" i="2"/>
  <c r="X1131" i="2"/>
  <c r="W1131" i="2"/>
  <c r="H1131" i="2"/>
  <c r="Z1130" i="2"/>
  <c r="Y1130" i="2"/>
  <c r="X1130" i="2"/>
  <c r="W1130" i="2"/>
  <c r="H1130" i="2"/>
  <c r="Z1129" i="2"/>
  <c r="Y1129" i="2"/>
  <c r="X1129" i="2"/>
  <c r="W1129" i="2"/>
  <c r="H1129" i="2"/>
  <c r="Z1128" i="2"/>
  <c r="Y1128" i="2"/>
  <c r="X1128" i="2"/>
  <c r="W1128" i="2"/>
  <c r="H1128" i="2"/>
  <c r="Z1127" i="2"/>
  <c r="Y1127" i="2"/>
  <c r="X1127" i="2"/>
  <c r="W1127" i="2"/>
  <c r="H1127" i="2"/>
  <c r="Z1126" i="2"/>
  <c r="Y1126" i="2"/>
  <c r="X1126" i="2"/>
  <c r="W1126" i="2"/>
  <c r="H1126" i="2"/>
  <c r="Z1125" i="2"/>
  <c r="Y1125" i="2"/>
  <c r="X1125" i="2"/>
  <c r="W1125" i="2"/>
  <c r="H1125" i="2"/>
  <c r="Z1124" i="2"/>
  <c r="Y1124" i="2"/>
  <c r="X1124" i="2"/>
  <c r="W1124" i="2"/>
  <c r="H1124" i="2"/>
  <c r="Z1123" i="2"/>
  <c r="Y1123" i="2"/>
  <c r="X1123" i="2"/>
  <c r="W1123" i="2"/>
  <c r="H1123" i="2"/>
  <c r="Z1122" i="2"/>
  <c r="Y1122" i="2"/>
  <c r="X1122" i="2"/>
  <c r="W1122" i="2"/>
  <c r="H1122" i="2"/>
  <c r="Z1121" i="2"/>
  <c r="Y1121" i="2"/>
  <c r="X1121" i="2"/>
  <c r="W1121" i="2"/>
  <c r="H1121" i="2"/>
  <c r="Z1120" i="2"/>
  <c r="Y1120" i="2"/>
  <c r="X1120" i="2"/>
  <c r="W1120" i="2"/>
  <c r="H1120" i="2"/>
  <c r="Z1119" i="2"/>
  <c r="Y1119" i="2"/>
  <c r="X1119" i="2"/>
  <c r="W1119" i="2"/>
  <c r="H1119" i="2"/>
  <c r="Z1118" i="2"/>
  <c r="Y1118" i="2"/>
  <c r="X1118" i="2"/>
  <c r="W1118" i="2"/>
  <c r="H1118" i="2"/>
  <c r="Z1117" i="2"/>
  <c r="Y1117" i="2"/>
  <c r="X1117" i="2"/>
  <c r="W1117" i="2"/>
  <c r="H1117" i="2"/>
  <c r="Z1116" i="2"/>
  <c r="Y1116" i="2"/>
  <c r="X1116" i="2"/>
  <c r="W1116" i="2"/>
  <c r="H1116" i="2"/>
  <c r="Z1115" i="2"/>
  <c r="Y1115" i="2"/>
  <c r="X1115" i="2"/>
  <c r="W1115" i="2"/>
  <c r="H1115" i="2"/>
  <c r="Z1114" i="2"/>
  <c r="Y1114" i="2"/>
  <c r="X1114" i="2"/>
  <c r="W1114" i="2"/>
  <c r="H1114" i="2"/>
  <c r="Z1113" i="2"/>
  <c r="Y1113" i="2"/>
  <c r="X1113" i="2"/>
  <c r="W1113" i="2"/>
  <c r="H1113" i="2"/>
  <c r="Z1112" i="2"/>
  <c r="Y1112" i="2"/>
  <c r="X1112" i="2"/>
  <c r="W1112" i="2"/>
  <c r="H1112" i="2"/>
  <c r="Z1111" i="2"/>
  <c r="Y1111" i="2"/>
  <c r="X1111" i="2"/>
  <c r="W1111" i="2"/>
  <c r="H1111" i="2"/>
  <c r="Z1110" i="2"/>
  <c r="Y1110" i="2"/>
  <c r="X1110" i="2"/>
  <c r="W1110" i="2"/>
  <c r="H1110" i="2"/>
  <c r="Z1109" i="2"/>
  <c r="Y1109" i="2"/>
  <c r="X1109" i="2"/>
  <c r="W1109" i="2"/>
  <c r="H1109" i="2"/>
  <c r="Z1108" i="2"/>
  <c r="Y1108" i="2"/>
  <c r="X1108" i="2"/>
  <c r="W1108" i="2"/>
  <c r="H1108" i="2"/>
  <c r="Z1107" i="2"/>
  <c r="Y1107" i="2"/>
  <c r="X1107" i="2"/>
  <c r="W1107" i="2"/>
  <c r="H1107" i="2"/>
  <c r="Z1106" i="2"/>
  <c r="Y1106" i="2"/>
  <c r="X1106" i="2"/>
  <c r="W1106" i="2"/>
  <c r="H1106" i="2"/>
  <c r="Z1105" i="2"/>
  <c r="Y1105" i="2"/>
  <c r="X1105" i="2"/>
  <c r="W1105" i="2"/>
  <c r="H1105" i="2"/>
  <c r="Z1104" i="2"/>
  <c r="Y1104" i="2"/>
  <c r="X1104" i="2"/>
  <c r="W1104" i="2"/>
  <c r="H1104" i="2"/>
  <c r="Z1103" i="2"/>
  <c r="Y1103" i="2"/>
  <c r="X1103" i="2"/>
  <c r="W1103" i="2"/>
  <c r="H1103" i="2"/>
  <c r="Z1102" i="2"/>
  <c r="Y1102" i="2"/>
  <c r="X1102" i="2"/>
  <c r="W1102" i="2"/>
  <c r="H1102" i="2"/>
  <c r="Z1101" i="2"/>
  <c r="Y1101" i="2"/>
  <c r="X1101" i="2"/>
  <c r="W1101" i="2"/>
  <c r="H1101" i="2"/>
  <c r="Z1100" i="2"/>
  <c r="Y1100" i="2"/>
  <c r="X1100" i="2"/>
  <c r="W1100" i="2"/>
  <c r="H1100" i="2"/>
  <c r="Z1099" i="2"/>
  <c r="Y1099" i="2"/>
  <c r="X1099" i="2"/>
  <c r="W1099" i="2"/>
  <c r="H1099" i="2"/>
  <c r="Z1098" i="2"/>
  <c r="Y1098" i="2"/>
  <c r="X1098" i="2"/>
  <c r="W1098" i="2"/>
  <c r="H1098" i="2"/>
  <c r="Z1097" i="2"/>
  <c r="Y1097" i="2"/>
  <c r="X1097" i="2"/>
  <c r="W1097" i="2"/>
  <c r="H1097" i="2"/>
  <c r="Z1096" i="2"/>
  <c r="Y1096" i="2"/>
  <c r="X1096" i="2"/>
  <c r="W1096" i="2"/>
  <c r="H1096" i="2"/>
  <c r="Z1095" i="2"/>
  <c r="Y1095" i="2"/>
  <c r="X1095" i="2"/>
  <c r="W1095" i="2"/>
  <c r="H1095" i="2"/>
  <c r="Z1094" i="2"/>
  <c r="Y1094" i="2"/>
  <c r="X1094" i="2"/>
  <c r="W1094" i="2"/>
  <c r="H1094" i="2"/>
  <c r="Z1093" i="2"/>
  <c r="Y1093" i="2"/>
  <c r="X1093" i="2"/>
  <c r="W1093" i="2"/>
  <c r="H1093" i="2"/>
  <c r="Z1092" i="2"/>
  <c r="Y1092" i="2"/>
  <c r="X1092" i="2"/>
  <c r="W1092" i="2"/>
  <c r="H1092" i="2"/>
  <c r="Z1091" i="2"/>
  <c r="Y1091" i="2"/>
  <c r="X1091" i="2"/>
  <c r="W1091" i="2"/>
  <c r="H1091" i="2"/>
  <c r="Z1090" i="2"/>
  <c r="Y1090" i="2"/>
  <c r="X1090" i="2"/>
  <c r="W1090" i="2"/>
  <c r="H1090" i="2"/>
  <c r="Z1089" i="2"/>
  <c r="Y1089" i="2"/>
  <c r="X1089" i="2"/>
  <c r="W1089" i="2"/>
  <c r="H1089" i="2"/>
  <c r="Z1088" i="2"/>
  <c r="Y1088" i="2"/>
  <c r="X1088" i="2"/>
  <c r="W1088" i="2"/>
  <c r="H1088" i="2"/>
  <c r="Z1087" i="2"/>
  <c r="Y1087" i="2"/>
  <c r="X1087" i="2"/>
  <c r="W1087" i="2"/>
  <c r="H1087" i="2"/>
  <c r="Z1086" i="2"/>
  <c r="Y1086" i="2"/>
  <c r="X1086" i="2"/>
  <c r="W1086" i="2"/>
  <c r="H1086" i="2"/>
  <c r="Z1085" i="2"/>
  <c r="Y1085" i="2"/>
  <c r="X1085" i="2"/>
  <c r="W1085" i="2"/>
  <c r="H1085" i="2"/>
  <c r="Z1084" i="2"/>
  <c r="Y1084" i="2"/>
  <c r="X1084" i="2"/>
  <c r="W1084" i="2"/>
  <c r="H1084" i="2"/>
  <c r="Z1083" i="2"/>
  <c r="Y1083" i="2"/>
  <c r="X1083" i="2"/>
  <c r="W1083" i="2"/>
  <c r="H1083" i="2"/>
  <c r="Z1082" i="2"/>
  <c r="Y1082" i="2"/>
  <c r="X1082" i="2"/>
  <c r="W1082" i="2"/>
  <c r="H1082" i="2"/>
  <c r="Z1081" i="2"/>
  <c r="Y1081" i="2"/>
  <c r="X1081" i="2"/>
  <c r="W1081" i="2"/>
  <c r="H1081" i="2"/>
  <c r="Z1080" i="2"/>
  <c r="Y1080" i="2"/>
  <c r="X1080" i="2"/>
  <c r="W1080" i="2"/>
  <c r="H1080" i="2"/>
  <c r="Z1079" i="2"/>
  <c r="Y1079" i="2"/>
  <c r="X1079" i="2"/>
  <c r="W1079" i="2"/>
  <c r="H1079" i="2"/>
  <c r="Z1078" i="2"/>
  <c r="Y1078" i="2"/>
  <c r="X1078" i="2"/>
  <c r="W1078" i="2"/>
  <c r="H1078" i="2"/>
  <c r="Z1077" i="2"/>
  <c r="Y1077" i="2"/>
  <c r="X1077" i="2"/>
  <c r="W1077" i="2"/>
  <c r="H1077" i="2"/>
  <c r="Z1076" i="2"/>
  <c r="Y1076" i="2"/>
  <c r="X1076" i="2"/>
  <c r="W1076" i="2"/>
  <c r="H1076" i="2"/>
  <c r="Z1075" i="2"/>
  <c r="Y1075" i="2"/>
  <c r="X1075" i="2"/>
  <c r="W1075" i="2"/>
  <c r="H1075" i="2"/>
  <c r="Z1074" i="2"/>
  <c r="Y1074" i="2"/>
  <c r="X1074" i="2"/>
  <c r="W1074" i="2"/>
  <c r="H1074" i="2"/>
  <c r="Z1073" i="2"/>
  <c r="Y1073" i="2"/>
  <c r="X1073" i="2"/>
  <c r="W1073" i="2"/>
  <c r="H1073" i="2"/>
  <c r="Z1072" i="2"/>
  <c r="Y1072" i="2"/>
  <c r="X1072" i="2"/>
  <c r="W1072" i="2"/>
  <c r="H1072" i="2"/>
  <c r="Z1071" i="2"/>
  <c r="Y1071" i="2"/>
  <c r="X1071" i="2"/>
  <c r="W1071" i="2"/>
  <c r="H1071" i="2"/>
  <c r="Z1070" i="2"/>
  <c r="Y1070" i="2"/>
  <c r="X1070" i="2"/>
  <c r="W1070" i="2"/>
  <c r="H1070" i="2"/>
  <c r="Z1069" i="2"/>
  <c r="Y1069" i="2"/>
  <c r="X1069" i="2"/>
  <c r="W1069" i="2"/>
  <c r="H1069" i="2"/>
  <c r="Z1068" i="2"/>
  <c r="Y1068" i="2"/>
  <c r="X1068" i="2"/>
  <c r="W1068" i="2"/>
  <c r="H1068" i="2"/>
  <c r="Z1067" i="2"/>
  <c r="Y1067" i="2"/>
  <c r="X1067" i="2"/>
  <c r="W1067" i="2"/>
  <c r="H1067" i="2"/>
  <c r="Z1066" i="2"/>
  <c r="Y1066" i="2"/>
  <c r="X1066" i="2"/>
  <c r="W1066" i="2"/>
  <c r="H1066" i="2"/>
  <c r="Z1065" i="2"/>
  <c r="Y1065" i="2"/>
  <c r="X1065" i="2"/>
  <c r="W1065" i="2"/>
  <c r="H1065" i="2"/>
  <c r="Z1064" i="2"/>
  <c r="Y1064" i="2"/>
  <c r="X1064" i="2"/>
  <c r="W1064" i="2"/>
  <c r="H1064" i="2"/>
  <c r="Z1063" i="2"/>
  <c r="Y1063" i="2"/>
  <c r="X1063" i="2"/>
  <c r="W1063" i="2"/>
  <c r="H1063" i="2"/>
  <c r="Z1062" i="2"/>
  <c r="Y1062" i="2"/>
  <c r="X1062" i="2"/>
  <c r="W1062" i="2"/>
  <c r="H1062" i="2"/>
  <c r="Z1061" i="2"/>
  <c r="Y1061" i="2"/>
  <c r="X1061" i="2"/>
  <c r="W1061" i="2"/>
  <c r="H1061" i="2"/>
  <c r="Z1060" i="2"/>
  <c r="Y1060" i="2"/>
  <c r="X1060" i="2"/>
  <c r="W1060" i="2"/>
  <c r="H1060" i="2"/>
  <c r="Z1059" i="2"/>
  <c r="Y1059" i="2"/>
  <c r="X1059" i="2"/>
  <c r="W1059" i="2"/>
  <c r="H1059" i="2"/>
  <c r="Z1058" i="2"/>
  <c r="Y1058" i="2"/>
  <c r="X1058" i="2"/>
  <c r="W1058" i="2"/>
  <c r="H1058" i="2"/>
  <c r="Z1057" i="2"/>
  <c r="Y1057" i="2"/>
  <c r="X1057" i="2"/>
  <c r="W1057" i="2"/>
  <c r="H1057" i="2"/>
  <c r="Z1056" i="2"/>
  <c r="Y1056" i="2"/>
  <c r="X1056" i="2"/>
  <c r="W1056" i="2"/>
  <c r="H1056" i="2"/>
  <c r="Z1055" i="2"/>
  <c r="Y1055" i="2"/>
  <c r="X1055" i="2"/>
  <c r="W1055" i="2"/>
  <c r="H1055" i="2"/>
  <c r="Z1054" i="2"/>
  <c r="Y1054" i="2"/>
  <c r="X1054" i="2"/>
  <c r="W1054" i="2"/>
  <c r="H1054" i="2"/>
  <c r="Z1053" i="2"/>
  <c r="Y1053" i="2"/>
  <c r="X1053" i="2"/>
  <c r="W1053" i="2"/>
  <c r="H1053" i="2"/>
  <c r="Z1052" i="2"/>
  <c r="Y1052" i="2"/>
  <c r="X1052" i="2"/>
  <c r="W1052" i="2"/>
  <c r="H1052" i="2"/>
  <c r="Z1051" i="2"/>
  <c r="Y1051" i="2"/>
  <c r="X1051" i="2"/>
  <c r="W1051" i="2"/>
  <c r="H1051" i="2"/>
  <c r="Z1050" i="2"/>
  <c r="Y1050" i="2"/>
  <c r="X1050" i="2"/>
  <c r="W1050" i="2"/>
  <c r="H1050" i="2"/>
  <c r="Z1049" i="2"/>
  <c r="Y1049" i="2"/>
  <c r="X1049" i="2"/>
  <c r="W1049" i="2"/>
  <c r="H1049" i="2"/>
  <c r="Z1048" i="2"/>
  <c r="Y1048" i="2"/>
  <c r="X1048" i="2"/>
  <c r="W1048" i="2"/>
  <c r="H1048" i="2"/>
  <c r="Z1047" i="2"/>
  <c r="Y1047" i="2"/>
  <c r="X1047" i="2"/>
  <c r="W1047" i="2"/>
  <c r="H1047" i="2"/>
  <c r="Z1046" i="2"/>
  <c r="Y1046" i="2"/>
  <c r="X1046" i="2"/>
  <c r="W1046" i="2"/>
  <c r="H1046" i="2"/>
  <c r="Z1045" i="2"/>
  <c r="Y1045" i="2"/>
  <c r="X1045" i="2"/>
  <c r="W1045" i="2"/>
  <c r="H1045" i="2"/>
  <c r="Z1044" i="2"/>
  <c r="Y1044" i="2"/>
  <c r="X1044" i="2"/>
  <c r="W1044" i="2"/>
  <c r="H1044" i="2"/>
  <c r="Z1043" i="2"/>
  <c r="Y1043" i="2"/>
  <c r="X1043" i="2"/>
  <c r="W1043" i="2"/>
  <c r="H1043" i="2"/>
  <c r="Z1042" i="2"/>
  <c r="Y1042" i="2"/>
  <c r="X1042" i="2"/>
  <c r="W1042" i="2"/>
  <c r="H1042" i="2"/>
  <c r="Z1041" i="2"/>
  <c r="Y1041" i="2"/>
  <c r="X1041" i="2"/>
  <c r="W1041" i="2"/>
  <c r="H1041" i="2"/>
  <c r="Z1040" i="2"/>
  <c r="Y1040" i="2"/>
  <c r="X1040" i="2"/>
  <c r="W1040" i="2"/>
  <c r="H1040" i="2"/>
  <c r="Z1039" i="2"/>
  <c r="Y1039" i="2"/>
  <c r="X1039" i="2"/>
  <c r="W1039" i="2"/>
  <c r="H1039" i="2"/>
  <c r="Z1038" i="2"/>
  <c r="Y1038" i="2"/>
  <c r="X1038" i="2"/>
  <c r="W1038" i="2"/>
  <c r="H1038" i="2"/>
  <c r="Z1037" i="2"/>
  <c r="Y1037" i="2"/>
  <c r="X1037" i="2"/>
  <c r="W1037" i="2"/>
  <c r="H1037" i="2"/>
  <c r="Z1036" i="2"/>
  <c r="Y1036" i="2"/>
  <c r="X1036" i="2"/>
  <c r="W1036" i="2"/>
  <c r="H1036" i="2"/>
  <c r="Z1035" i="2"/>
  <c r="Y1035" i="2"/>
  <c r="X1035" i="2"/>
  <c r="W1035" i="2"/>
  <c r="H1035" i="2"/>
  <c r="Z1034" i="2"/>
  <c r="Y1034" i="2"/>
  <c r="X1034" i="2"/>
  <c r="W1034" i="2"/>
  <c r="H1034" i="2"/>
  <c r="Z1033" i="2"/>
  <c r="Y1033" i="2"/>
  <c r="X1033" i="2"/>
  <c r="W1033" i="2"/>
  <c r="H1033" i="2"/>
  <c r="Z1032" i="2"/>
  <c r="Y1032" i="2"/>
  <c r="X1032" i="2"/>
  <c r="W1032" i="2"/>
  <c r="H1032" i="2"/>
  <c r="Z1031" i="2"/>
  <c r="Y1031" i="2"/>
  <c r="X1031" i="2"/>
  <c r="W1031" i="2"/>
  <c r="H1031" i="2"/>
  <c r="Z1030" i="2"/>
  <c r="Y1030" i="2"/>
  <c r="X1030" i="2"/>
  <c r="W1030" i="2"/>
  <c r="H1030" i="2"/>
  <c r="Z1029" i="2"/>
  <c r="Y1029" i="2"/>
  <c r="X1029" i="2"/>
  <c r="W1029" i="2"/>
  <c r="H1029" i="2"/>
  <c r="Z1028" i="2"/>
  <c r="Y1028" i="2"/>
  <c r="X1028" i="2"/>
  <c r="W1028" i="2"/>
  <c r="H1028" i="2"/>
  <c r="Z1027" i="2"/>
  <c r="Y1027" i="2"/>
  <c r="X1027" i="2"/>
  <c r="W1027" i="2"/>
  <c r="H1027" i="2"/>
  <c r="Z1026" i="2"/>
  <c r="Y1026" i="2"/>
  <c r="X1026" i="2"/>
  <c r="W1026" i="2"/>
  <c r="H1026" i="2"/>
  <c r="Z1025" i="2"/>
  <c r="Y1025" i="2"/>
  <c r="X1025" i="2"/>
  <c r="W1025" i="2"/>
  <c r="H1025" i="2"/>
  <c r="Z1024" i="2"/>
  <c r="Y1024" i="2"/>
  <c r="X1024" i="2"/>
  <c r="W1024" i="2"/>
  <c r="H1024" i="2"/>
  <c r="Z1023" i="2"/>
  <c r="Y1023" i="2"/>
  <c r="X1023" i="2"/>
  <c r="W1023" i="2"/>
  <c r="H1023" i="2"/>
  <c r="Z1022" i="2"/>
  <c r="Y1022" i="2"/>
  <c r="X1022" i="2"/>
  <c r="W1022" i="2"/>
  <c r="H1022" i="2"/>
  <c r="Z1021" i="2"/>
  <c r="Y1021" i="2"/>
  <c r="X1021" i="2"/>
  <c r="W1021" i="2"/>
  <c r="H1021" i="2"/>
  <c r="Z1020" i="2"/>
  <c r="Y1020" i="2"/>
  <c r="X1020" i="2"/>
  <c r="W1020" i="2"/>
  <c r="H1020" i="2"/>
  <c r="Z1019" i="2"/>
  <c r="Y1019" i="2"/>
  <c r="X1019" i="2"/>
  <c r="W1019" i="2"/>
  <c r="H1019" i="2"/>
  <c r="Z1018" i="2"/>
  <c r="Y1018" i="2"/>
  <c r="X1018" i="2"/>
  <c r="W1018" i="2"/>
  <c r="H1018" i="2"/>
  <c r="Z1017" i="2"/>
  <c r="Y1017" i="2"/>
  <c r="X1017" i="2"/>
  <c r="W1017" i="2"/>
  <c r="H1017" i="2"/>
  <c r="Z1016" i="2"/>
  <c r="Y1016" i="2"/>
  <c r="X1016" i="2"/>
  <c r="W1016" i="2"/>
  <c r="H1016" i="2"/>
  <c r="Z1015" i="2"/>
  <c r="Y1015" i="2"/>
  <c r="X1015" i="2"/>
  <c r="W1015" i="2"/>
  <c r="H1015" i="2"/>
  <c r="Z1014" i="2"/>
  <c r="Y1014" i="2"/>
  <c r="X1014" i="2"/>
  <c r="W1014" i="2"/>
  <c r="H1014" i="2"/>
  <c r="Z1013" i="2"/>
  <c r="Y1013" i="2"/>
  <c r="X1013" i="2"/>
  <c r="W1013" i="2"/>
  <c r="H1013" i="2"/>
  <c r="Z1012" i="2"/>
  <c r="Y1012" i="2"/>
  <c r="X1012" i="2"/>
  <c r="W1012" i="2"/>
  <c r="H1012" i="2"/>
  <c r="Z1011" i="2"/>
  <c r="Y1011" i="2"/>
  <c r="X1011" i="2"/>
  <c r="W1011" i="2"/>
  <c r="H1011" i="2"/>
  <c r="Z1010" i="2"/>
  <c r="Y1010" i="2"/>
  <c r="X1010" i="2"/>
  <c r="W1010" i="2"/>
  <c r="H1010" i="2"/>
  <c r="Z1009" i="2"/>
  <c r="Y1009" i="2"/>
  <c r="X1009" i="2"/>
  <c r="W1009" i="2"/>
  <c r="H1009" i="2"/>
  <c r="Z1008" i="2"/>
  <c r="Y1008" i="2"/>
  <c r="X1008" i="2"/>
  <c r="W1008" i="2"/>
  <c r="H1008" i="2"/>
  <c r="Z1007" i="2"/>
  <c r="Y1007" i="2"/>
  <c r="X1007" i="2"/>
  <c r="W1007" i="2"/>
  <c r="H1007" i="2"/>
  <c r="Z1006" i="2"/>
  <c r="Y1006" i="2"/>
  <c r="X1006" i="2"/>
  <c r="W1006" i="2"/>
  <c r="H1006" i="2"/>
  <c r="Z1005" i="2"/>
  <c r="Y1005" i="2"/>
  <c r="X1005" i="2"/>
  <c r="W1005" i="2"/>
  <c r="H1005" i="2"/>
  <c r="Z1004" i="2"/>
  <c r="Y1004" i="2"/>
  <c r="X1004" i="2"/>
  <c r="W1004" i="2"/>
  <c r="H1004" i="2"/>
  <c r="Z1003" i="2"/>
  <c r="Y1003" i="2"/>
  <c r="X1003" i="2"/>
  <c r="W1003" i="2"/>
  <c r="H1003" i="2"/>
  <c r="Z1002" i="2"/>
  <c r="Y1002" i="2"/>
  <c r="X1002" i="2"/>
  <c r="W1002" i="2"/>
  <c r="H1002" i="2"/>
  <c r="Z1001" i="2"/>
  <c r="Y1001" i="2"/>
  <c r="X1001" i="2"/>
  <c r="W1001" i="2"/>
  <c r="H1001" i="2"/>
  <c r="Z1000" i="2"/>
  <c r="Y1000" i="2"/>
  <c r="X1000" i="2"/>
  <c r="W1000" i="2"/>
  <c r="H1000" i="2"/>
  <c r="Z999" i="2"/>
  <c r="Y999" i="2"/>
  <c r="X999" i="2"/>
  <c r="W999" i="2"/>
  <c r="H999" i="2"/>
  <c r="Z998" i="2"/>
  <c r="Y998" i="2"/>
  <c r="X998" i="2"/>
  <c r="W998" i="2"/>
  <c r="H998" i="2"/>
  <c r="Z997" i="2"/>
  <c r="Y997" i="2"/>
  <c r="X997" i="2"/>
  <c r="W997" i="2"/>
  <c r="H997" i="2"/>
  <c r="Z996" i="2"/>
  <c r="Y996" i="2"/>
  <c r="X996" i="2"/>
  <c r="W996" i="2"/>
  <c r="H996" i="2"/>
  <c r="Z995" i="2"/>
  <c r="Y995" i="2"/>
  <c r="X995" i="2"/>
  <c r="W995" i="2"/>
  <c r="H995" i="2"/>
  <c r="Z994" i="2"/>
  <c r="Y994" i="2"/>
  <c r="X994" i="2"/>
  <c r="W994" i="2"/>
  <c r="H994" i="2"/>
  <c r="Z993" i="2"/>
  <c r="Y993" i="2"/>
  <c r="X993" i="2"/>
  <c r="W993" i="2"/>
  <c r="H993" i="2"/>
  <c r="Z992" i="2"/>
  <c r="Y992" i="2"/>
  <c r="X992" i="2"/>
  <c r="W992" i="2"/>
  <c r="H992" i="2"/>
  <c r="Z991" i="2"/>
  <c r="Y991" i="2"/>
  <c r="X991" i="2"/>
  <c r="W991" i="2"/>
  <c r="H991" i="2"/>
  <c r="Z990" i="2"/>
  <c r="Y990" i="2"/>
  <c r="X990" i="2"/>
  <c r="W990" i="2"/>
  <c r="H990" i="2"/>
  <c r="Z989" i="2"/>
  <c r="Y989" i="2"/>
  <c r="X989" i="2"/>
  <c r="W989" i="2"/>
  <c r="H989" i="2"/>
  <c r="Z988" i="2"/>
  <c r="Y988" i="2"/>
  <c r="X988" i="2"/>
  <c r="W988" i="2"/>
  <c r="H988" i="2"/>
  <c r="Z987" i="2"/>
  <c r="Y987" i="2"/>
  <c r="X987" i="2"/>
  <c r="W987" i="2"/>
  <c r="H987" i="2"/>
  <c r="Z986" i="2"/>
  <c r="Y986" i="2"/>
  <c r="X986" i="2"/>
  <c r="W986" i="2"/>
  <c r="H986" i="2"/>
  <c r="Z985" i="2"/>
  <c r="Y985" i="2"/>
  <c r="X985" i="2"/>
  <c r="W985" i="2"/>
  <c r="H985" i="2"/>
  <c r="Z984" i="2"/>
  <c r="Y984" i="2"/>
  <c r="X984" i="2"/>
  <c r="W984" i="2"/>
  <c r="H984" i="2"/>
  <c r="Z983" i="2"/>
  <c r="Y983" i="2"/>
  <c r="X983" i="2"/>
  <c r="W983" i="2"/>
  <c r="H983" i="2"/>
  <c r="Z982" i="2"/>
  <c r="Y982" i="2"/>
  <c r="X982" i="2"/>
  <c r="W982" i="2"/>
  <c r="H982" i="2"/>
  <c r="Z981" i="2"/>
  <c r="Y981" i="2"/>
  <c r="X981" i="2"/>
  <c r="W981" i="2"/>
  <c r="H981" i="2"/>
  <c r="Z980" i="2"/>
  <c r="Y980" i="2"/>
  <c r="X980" i="2"/>
  <c r="W980" i="2"/>
  <c r="H980" i="2"/>
  <c r="Z979" i="2"/>
  <c r="Y979" i="2"/>
  <c r="X979" i="2"/>
  <c r="W979" i="2"/>
  <c r="H979" i="2"/>
  <c r="Z978" i="2"/>
  <c r="Y978" i="2"/>
  <c r="X978" i="2"/>
  <c r="W978" i="2"/>
  <c r="H978" i="2"/>
  <c r="Z977" i="2"/>
  <c r="Y977" i="2"/>
  <c r="X977" i="2"/>
  <c r="W977" i="2"/>
  <c r="H977" i="2"/>
  <c r="Z976" i="2"/>
  <c r="Y976" i="2"/>
  <c r="X976" i="2"/>
  <c r="W976" i="2"/>
  <c r="H976" i="2"/>
  <c r="Z975" i="2"/>
  <c r="Y975" i="2"/>
  <c r="X975" i="2"/>
  <c r="W975" i="2"/>
  <c r="H975" i="2"/>
  <c r="Z974" i="2"/>
  <c r="Y974" i="2"/>
  <c r="X974" i="2"/>
  <c r="W974" i="2"/>
  <c r="H974" i="2"/>
  <c r="Z973" i="2"/>
  <c r="Y973" i="2"/>
  <c r="X973" i="2"/>
  <c r="W973" i="2"/>
  <c r="H973" i="2"/>
  <c r="Z972" i="2"/>
  <c r="Y972" i="2"/>
  <c r="X972" i="2"/>
  <c r="W972" i="2"/>
  <c r="H972" i="2"/>
  <c r="Z971" i="2"/>
  <c r="Y971" i="2"/>
  <c r="X971" i="2"/>
  <c r="W971" i="2"/>
  <c r="H971" i="2"/>
  <c r="Z970" i="2"/>
  <c r="Y970" i="2"/>
  <c r="X970" i="2"/>
  <c r="W970" i="2"/>
  <c r="H970" i="2"/>
  <c r="Z969" i="2"/>
  <c r="Y969" i="2"/>
  <c r="X969" i="2"/>
  <c r="W969" i="2"/>
  <c r="H969" i="2"/>
  <c r="Z968" i="2"/>
  <c r="Y968" i="2"/>
  <c r="X968" i="2"/>
  <c r="W968" i="2"/>
  <c r="H968" i="2"/>
  <c r="Z967" i="2"/>
  <c r="Y967" i="2"/>
  <c r="X967" i="2"/>
  <c r="W967" i="2"/>
  <c r="H967" i="2"/>
  <c r="Z966" i="2"/>
  <c r="Y966" i="2"/>
  <c r="X966" i="2"/>
  <c r="W966" i="2"/>
  <c r="H966" i="2"/>
  <c r="Z965" i="2"/>
  <c r="Y965" i="2"/>
  <c r="X965" i="2"/>
  <c r="W965" i="2"/>
  <c r="H965" i="2"/>
  <c r="Z964" i="2"/>
  <c r="Y964" i="2"/>
  <c r="X964" i="2"/>
  <c r="W964" i="2"/>
  <c r="H964" i="2"/>
  <c r="Z963" i="2"/>
  <c r="Y963" i="2"/>
  <c r="X963" i="2"/>
  <c r="W963" i="2"/>
  <c r="H963" i="2"/>
  <c r="Z962" i="2"/>
  <c r="Y962" i="2"/>
  <c r="X962" i="2"/>
  <c r="W962" i="2"/>
  <c r="H962" i="2"/>
  <c r="Z961" i="2"/>
  <c r="Y961" i="2"/>
  <c r="X961" i="2"/>
  <c r="W961" i="2"/>
  <c r="H961" i="2"/>
  <c r="Z960" i="2"/>
  <c r="Y960" i="2"/>
  <c r="X960" i="2"/>
  <c r="W960" i="2"/>
  <c r="H960" i="2"/>
  <c r="Z959" i="2"/>
  <c r="Y959" i="2"/>
  <c r="X959" i="2"/>
  <c r="W959" i="2"/>
  <c r="H959" i="2"/>
  <c r="Z958" i="2"/>
  <c r="Y958" i="2"/>
  <c r="X958" i="2"/>
  <c r="W958" i="2"/>
  <c r="H958" i="2"/>
  <c r="Z957" i="2"/>
  <c r="Y957" i="2"/>
  <c r="X957" i="2"/>
  <c r="W957" i="2"/>
  <c r="H957" i="2"/>
  <c r="Z956" i="2"/>
  <c r="Y956" i="2"/>
  <c r="X956" i="2"/>
  <c r="W956" i="2"/>
  <c r="H956" i="2"/>
  <c r="Z955" i="2"/>
  <c r="Y955" i="2"/>
  <c r="X955" i="2"/>
  <c r="W955" i="2"/>
  <c r="H955" i="2"/>
  <c r="Z954" i="2"/>
  <c r="Y954" i="2"/>
  <c r="X954" i="2"/>
  <c r="W954" i="2"/>
  <c r="H954" i="2"/>
  <c r="Z953" i="2"/>
  <c r="Y953" i="2"/>
  <c r="X953" i="2"/>
  <c r="W953" i="2"/>
  <c r="H953" i="2"/>
  <c r="Z952" i="2"/>
  <c r="Y952" i="2"/>
  <c r="X952" i="2"/>
  <c r="W952" i="2"/>
  <c r="H952" i="2"/>
  <c r="Z951" i="2"/>
  <c r="Y951" i="2"/>
  <c r="X951" i="2"/>
  <c r="W951" i="2"/>
  <c r="H951" i="2"/>
  <c r="Z950" i="2"/>
  <c r="Y950" i="2"/>
  <c r="X950" i="2"/>
  <c r="W950" i="2"/>
  <c r="H950" i="2"/>
  <c r="Z949" i="2"/>
  <c r="Y949" i="2"/>
  <c r="X949" i="2"/>
  <c r="W949" i="2"/>
  <c r="H949" i="2"/>
  <c r="Z948" i="2"/>
  <c r="Y948" i="2"/>
  <c r="X948" i="2"/>
  <c r="W948" i="2"/>
  <c r="H948" i="2"/>
  <c r="Z947" i="2"/>
  <c r="Y947" i="2"/>
  <c r="X947" i="2"/>
  <c r="W947" i="2"/>
  <c r="H947" i="2"/>
  <c r="Z946" i="2"/>
  <c r="Y946" i="2"/>
  <c r="X946" i="2"/>
  <c r="W946" i="2"/>
  <c r="H946" i="2"/>
  <c r="Z945" i="2"/>
  <c r="Y945" i="2"/>
  <c r="X945" i="2"/>
  <c r="W945" i="2"/>
  <c r="H945" i="2"/>
  <c r="Z944" i="2"/>
  <c r="Y944" i="2"/>
  <c r="X944" i="2"/>
  <c r="W944" i="2"/>
  <c r="H944" i="2"/>
  <c r="Z943" i="2"/>
  <c r="Y943" i="2"/>
  <c r="X943" i="2"/>
  <c r="W943" i="2"/>
  <c r="H943" i="2"/>
  <c r="Z942" i="2"/>
  <c r="Y942" i="2"/>
  <c r="X942" i="2"/>
  <c r="W942" i="2"/>
  <c r="H942" i="2"/>
  <c r="Z941" i="2"/>
  <c r="Y941" i="2"/>
  <c r="X941" i="2"/>
  <c r="W941" i="2"/>
  <c r="H941" i="2"/>
  <c r="Z940" i="2"/>
  <c r="Y940" i="2"/>
  <c r="X940" i="2"/>
  <c r="W940" i="2"/>
  <c r="H940" i="2"/>
  <c r="Z939" i="2"/>
  <c r="Y939" i="2"/>
  <c r="X939" i="2"/>
  <c r="W939" i="2"/>
  <c r="H939" i="2"/>
  <c r="Z938" i="2"/>
  <c r="Y938" i="2"/>
  <c r="X938" i="2"/>
  <c r="W938" i="2"/>
  <c r="H938" i="2"/>
  <c r="Z937" i="2"/>
  <c r="Y937" i="2"/>
  <c r="X937" i="2"/>
  <c r="W937" i="2"/>
  <c r="H937" i="2"/>
  <c r="Z936" i="2"/>
  <c r="Y936" i="2"/>
  <c r="X936" i="2"/>
  <c r="W936" i="2"/>
  <c r="H936" i="2"/>
  <c r="Z935" i="2"/>
  <c r="Y935" i="2"/>
  <c r="X935" i="2"/>
  <c r="W935" i="2"/>
  <c r="H935" i="2"/>
  <c r="Z934" i="2"/>
  <c r="Y934" i="2"/>
  <c r="X934" i="2"/>
  <c r="W934" i="2"/>
  <c r="H934" i="2"/>
  <c r="Z933" i="2"/>
  <c r="Y933" i="2"/>
  <c r="X933" i="2"/>
  <c r="W933" i="2"/>
  <c r="H933" i="2"/>
  <c r="Z932" i="2"/>
  <c r="Y932" i="2"/>
  <c r="X932" i="2"/>
  <c r="W932" i="2"/>
  <c r="H932" i="2"/>
  <c r="Z931" i="2"/>
  <c r="Y931" i="2"/>
  <c r="X931" i="2"/>
  <c r="W931" i="2"/>
  <c r="H931" i="2"/>
  <c r="Z930" i="2"/>
  <c r="Y930" i="2"/>
  <c r="X930" i="2"/>
  <c r="W930" i="2"/>
  <c r="H930" i="2"/>
  <c r="Z929" i="2"/>
  <c r="Y929" i="2"/>
  <c r="X929" i="2"/>
  <c r="W929" i="2"/>
  <c r="H929" i="2"/>
  <c r="Z928" i="2"/>
  <c r="Y928" i="2"/>
  <c r="X928" i="2"/>
  <c r="W928" i="2"/>
  <c r="H928" i="2"/>
  <c r="Z927" i="2"/>
  <c r="Y927" i="2"/>
  <c r="X927" i="2"/>
  <c r="W927" i="2"/>
  <c r="H927" i="2"/>
  <c r="Z926" i="2"/>
  <c r="Y926" i="2"/>
  <c r="X926" i="2"/>
  <c r="W926" i="2"/>
  <c r="H926" i="2"/>
  <c r="Z925" i="2"/>
  <c r="Y925" i="2"/>
  <c r="X925" i="2"/>
  <c r="W925" i="2"/>
  <c r="H925" i="2"/>
  <c r="Z924" i="2"/>
  <c r="Y924" i="2"/>
  <c r="X924" i="2"/>
  <c r="W924" i="2"/>
  <c r="H924" i="2"/>
  <c r="Z923" i="2"/>
  <c r="Y923" i="2"/>
  <c r="X923" i="2"/>
  <c r="W923" i="2"/>
  <c r="H923" i="2"/>
  <c r="Z922" i="2"/>
  <c r="Y922" i="2"/>
  <c r="X922" i="2"/>
  <c r="W922" i="2"/>
  <c r="H922" i="2"/>
  <c r="Z921" i="2"/>
  <c r="Y921" i="2"/>
  <c r="X921" i="2"/>
  <c r="W921" i="2"/>
  <c r="H921" i="2"/>
  <c r="Z920" i="2"/>
  <c r="Y920" i="2"/>
  <c r="X920" i="2"/>
  <c r="W920" i="2"/>
  <c r="H920" i="2"/>
  <c r="Z919" i="2"/>
  <c r="Y919" i="2"/>
  <c r="X919" i="2"/>
  <c r="W919" i="2"/>
  <c r="H919" i="2"/>
  <c r="Z918" i="2"/>
  <c r="Y918" i="2"/>
  <c r="X918" i="2"/>
  <c r="W918" i="2"/>
  <c r="H918" i="2"/>
  <c r="Z917" i="2"/>
  <c r="Y917" i="2"/>
  <c r="X917" i="2"/>
  <c r="W917" i="2"/>
  <c r="H917" i="2"/>
  <c r="Z916" i="2"/>
  <c r="Y916" i="2"/>
  <c r="X916" i="2"/>
  <c r="W916" i="2"/>
  <c r="H916" i="2"/>
  <c r="Z915" i="2"/>
  <c r="Y915" i="2"/>
  <c r="X915" i="2"/>
  <c r="W915" i="2"/>
  <c r="H915" i="2"/>
  <c r="Z914" i="2"/>
  <c r="Y914" i="2"/>
  <c r="X914" i="2"/>
  <c r="W914" i="2"/>
  <c r="H914" i="2"/>
  <c r="Z913" i="2"/>
  <c r="Y913" i="2"/>
  <c r="X913" i="2"/>
  <c r="W913" i="2"/>
  <c r="H913" i="2"/>
  <c r="Z912" i="2"/>
  <c r="Y912" i="2"/>
  <c r="X912" i="2"/>
  <c r="W912" i="2"/>
  <c r="H912" i="2"/>
  <c r="Z911" i="2"/>
  <c r="Y911" i="2"/>
  <c r="X911" i="2"/>
  <c r="W911" i="2"/>
  <c r="H911" i="2"/>
  <c r="Z910" i="2"/>
  <c r="Y910" i="2"/>
  <c r="X910" i="2"/>
  <c r="W910" i="2"/>
  <c r="H910" i="2"/>
  <c r="Z909" i="2"/>
  <c r="Y909" i="2"/>
  <c r="X909" i="2"/>
  <c r="W909" i="2"/>
  <c r="H909" i="2"/>
  <c r="Z908" i="2"/>
  <c r="Y908" i="2"/>
  <c r="X908" i="2"/>
  <c r="W908" i="2"/>
  <c r="H908" i="2"/>
  <c r="Z907" i="2"/>
  <c r="Y907" i="2"/>
  <c r="X907" i="2"/>
  <c r="W907" i="2"/>
  <c r="H907" i="2"/>
  <c r="Z906" i="2"/>
  <c r="Y906" i="2"/>
  <c r="X906" i="2"/>
  <c r="W906" i="2"/>
  <c r="H906" i="2"/>
  <c r="Z905" i="2"/>
  <c r="Y905" i="2"/>
  <c r="X905" i="2"/>
  <c r="W905" i="2"/>
  <c r="H905" i="2"/>
  <c r="Z904" i="2"/>
  <c r="Y904" i="2"/>
  <c r="X904" i="2"/>
  <c r="W904" i="2"/>
  <c r="H904" i="2"/>
  <c r="Z903" i="2"/>
  <c r="Y903" i="2"/>
  <c r="X903" i="2"/>
  <c r="W903" i="2"/>
  <c r="H903" i="2"/>
  <c r="Z902" i="2"/>
  <c r="Y902" i="2"/>
  <c r="X902" i="2"/>
  <c r="W902" i="2"/>
  <c r="H902" i="2"/>
  <c r="Z901" i="2"/>
  <c r="Y901" i="2"/>
  <c r="X901" i="2"/>
  <c r="W901" i="2"/>
  <c r="H901" i="2"/>
  <c r="Z900" i="2"/>
  <c r="Y900" i="2"/>
  <c r="X900" i="2"/>
  <c r="W900" i="2"/>
  <c r="H900" i="2"/>
  <c r="Z899" i="2"/>
  <c r="Y899" i="2"/>
  <c r="X899" i="2"/>
  <c r="W899" i="2"/>
  <c r="H899" i="2"/>
  <c r="Z898" i="2"/>
  <c r="Y898" i="2"/>
  <c r="X898" i="2"/>
  <c r="W898" i="2"/>
  <c r="H898" i="2"/>
  <c r="Z897" i="2"/>
  <c r="Y897" i="2"/>
  <c r="X897" i="2"/>
  <c r="W897" i="2"/>
  <c r="H897" i="2"/>
  <c r="Z896" i="2"/>
  <c r="Y896" i="2"/>
  <c r="X896" i="2"/>
  <c r="W896" i="2"/>
  <c r="H896" i="2"/>
  <c r="Z895" i="2"/>
  <c r="Y895" i="2"/>
  <c r="X895" i="2"/>
  <c r="W895" i="2"/>
  <c r="H895" i="2"/>
  <c r="Z894" i="2"/>
  <c r="Y894" i="2"/>
  <c r="X894" i="2"/>
  <c r="W894" i="2"/>
  <c r="H894" i="2"/>
  <c r="Z893" i="2"/>
  <c r="Y893" i="2"/>
  <c r="X893" i="2"/>
  <c r="W893" i="2"/>
  <c r="H893" i="2"/>
  <c r="Z892" i="2"/>
  <c r="Y892" i="2"/>
  <c r="X892" i="2"/>
  <c r="W892" i="2"/>
  <c r="H892" i="2"/>
  <c r="Z891" i="2"/>
  <c r="Y891" i="2"/>
  <c r="X891" i="2"/>
  <c r="W891" i="2"/>
  <c r="H891" i="2"/>
  <c r="Z890" i="2"/>
  <c r="Y890" i="2"/>
  <c r="X890" i="2"/>
  <c r="W890" i="2"/>
  <c r="H890" i="2"/>
  <c r="Z889" i="2"/>
  <c r="Y889" i="2"/>
  <c r="X889" i="2"/>
  <c r="W889" i="2"/>
  <c r="H889" i="2"/>
  <c r="Z888" i="2"/>
  <c r="Y888" i="2"/>
  <c r="X888" i="2"/>
  <c r="W888" i="2"/>
  <c r="H888" i="2"/>
  <c r="Z887" i="2"/>
  <c r="Y887" i="2"/>
  <c r="X887" i="2"/>
  <c r="W887" i="2"/>
  <c r="H887" i="2"/>
  <c r="Z886" i="2"/>
  <c r="Y886" i="2"/>
  <c r="X886" i="2"/>
  <c r="W886" i="2"/>
  <c r="H886" i="2"/>
  <c r="Z885" i="2"/>
  <c r="Y885" i="2"/>
  <c r="X885" i="2"/>
  <c r="W885" i="2"/>
  <c r="H885" i="2"/>
  <c r="Z884" i="2"/>
  <c r="Y884" i="2"/>
  <c r="X884" i="2"/>
  <c r="W884" i="2"/>
  <c r="H884" i="2"/>
  <c r="Z883" i="2"/>
  <c r="Y883" i="2"/>
  <c r="X883" i="2"/>
  <c r="W883" i="2"/>
  <c r="H883" i="2"/>
  <c r="Z882" i="2"/>
  <c r="Y882" i="2"/>
  <c r="X882" i="2"/>
  <c r="W882" i="2"/>
  <c r="H882" i="2"/>
  <c r="Z881" i="2"/>
  <c r="Y881" i="2"/>
  <c r="X881" i="2"/>
  <c r="W881" i="2"/>
  <c r="H881" i="2"/>
  <c r="Z880" i="2"/>
  <c r="Y880" i="2"/>
  <c r="X880" i="2"/>
  <c r="W880" i="2"/>
  <c r="H880" i="2"/>
  <c r="Z879" i="2"/>
  <c r="Y879" i="2"/>
  <c r="X879" i="2"/>
  <c r="W879" i="2"/>
  <c r="H879" i="2"/>
  <c r="Z878" i="2"/>
  <c r="Y878" i="2"/>
  <c r="X878" i="2"/>
  <c r="W878" i="2"/>
  <c r="H878" i="2"/>
  <c r="Z877" i="2"/>
  <c r="Y877" i="2"/>
  <c r="X877" i="2"/>
  <c r="W877" i="2"/>
  <c r="H877" i="2"/>
  <c r="Z876" i="2"/>
  <c r="Y876" i="2"/>
  <c r="X876" i="2"/>
  <c r="W876" i="2"/>
  <c r="H876" i="2"/>
  <c r="Z875" i="2"/>
  <c r="Y875" i="2"/>
  <c r="X875" i="2"/>
  <c r="W875" i="2"/>
  <c r="H875" i="2"/>
  <c r="Z874" i="2"/>
  <c r="Y874" i="2"/>
  <c r="X874" i="2"/>
  <c r="W874" i="2"/>
  <c r="H874" i="2"/>
  <c r="Z873" i="2"/>
  <c r="Y873" i="2"/>
  <c r="X873" i="2"/>
  <c r="W873" i="2"/>
  <c r="H873" i="2"/>
  <c r="Z872" i="2"/>
  <c r="Y872" i="2"/>
  <c r="X872" i="2"/>
  <c r="W872" i="2"/>
  <c r="H872" i="2"/>
  <c r="Z871" i="2"/>
  <c r="Y871" i="2"/>
  <c r="X871" i="2"/>
  <c r="W871" i="2"/>
  <c r="H871" i="2"/>
  <c r="Z870" i="2"/>
  <c r="Y870" i="2"/>
  <c r="X870" i="2"/>
  <c r="W870" i="2"/>
  <c r="H870" i="2"/>
  <c r="Z869" i="2"/>
  <c r="Y869" i="2"/>
  <c r="X869" i="2"/>
  <c r="W869" i="2"/>
  <c r="H869" i="2"/>
  <c r="Z868" i="2"/>
  <c r="Y868" i="2"/>
  <c r="X868" i="2"/>
  <c r="W868" i="2"/>
  <c r="H868" i="2"/>
  <c r="Z867" i="2"/>
  <c r="Y867" i="2"/>
  <c r="X867" i="2"/>
  <c r="W867" i="2"/>
  <c r="H867" i="2"/>
  <c r="Z866" i="2"/>
  <c r="Y866" i="2"/>
  <c r="X866" i="2"/>
  <c r="W866" i="2"/>
  <c r="H866" i="2"/>
  <c r="Z865" i="2"/>
  <c r="Y865" i="2"/>
  <c r="X865" i="2"/>
  <c r="W865" i="2"/>
  <c r="H865" i="2"/>
  <c r="Z864" i="2"/>
  <c r="Y864" i="2"/>
  <c r="X864" i="2"/>
  <c r="W864" i="2"/>
  <c r="H864" i="2"/>
  <c r="Z863" i="2"/>
  <c r="Y863" i="2"/>
  <c r="X863" i="2"/>
  <c r="W863" i="2"/>
  <c r="H863" i="2"/>
  <c r="Z862" i="2"/>
  <c r="Y862" i="2"/>
  <c r="X862" i="2"/>
  <c r="W862" i="2"/>
  <c r="H862" i="2"/>
  <c r="Z861" i="2"/>
  <c r="Y861" i="2"/>
  <c r="X861" i="2"/>
  <c r="W861" i="2"/>
  <c r="H861" i="2"/>
  <c r="Z860" i="2"/>
  <c r="Y860" i="2"/>
  <c r="X860" i="2"/>
  <c r="W860" i="2"/>
  <c r="H860" i="2"/>
  <c r="Z859" i="2"/>
  <c r="Y859" i="2"/>
  <c r="X859" i="2"/>
  <c r="W859" i="2"/>
  <c r="H859" i="2"/>
  <c r="Z858" i="2"/>
  <c r="Y858" i="2"/>
  <c r="X858" i="2"/>
  <c r="W858" i="2"/>
  <c r="H858" i="2"/>
  <c r="Z857" i="2"/>
  <c r="Y857" i="2"/>
  <c r="X857" i="2"/>
  <c r="W857" i="2"/>
  <c r="H857" i="2"/>
  <c r="Z856" i="2"/>
  <c r="Y856" i="2"/>
  <c r="X856" i="2"/>
  <c r="W856" i="2"/>
  <c r="H856" i="2"/>
  <c r="Z855" i="2"/>
  <c r="Y855" i="2"/>
  <c r="X855" i="2"/>
  <c r="W855" i="2"/>
  <c r="H855" i="2"/>
  <c r="Z854" i="2"/>
  <c r="Y854" i="2"/>
  <c r="X854" i="2"/>
  <c r="W854" i="2"/>
  <c r="H854" i="2"/>
  <c r="Z853" i="2"/>
  <c r="Y853" i="2"/>
  <c r="X853" i="2"/>
  <c r="W853" i="2"/>
  <c r="H853" i="2"/>
  <c r="Z852" i="2"/>
  <c r="Y852" i="2"/>
  <c r="X852" i="2"/>
  <c r="W852" i="2"/>
  <c r="H852" i="2"/>
  <c r="Z851" i="2"/>
  <c r="Y851" i="2"/>
  <c r="X851" i="2"/>
  <c r="W851" i="2"/>
  <c r="H851" i="2"/>
  <c r="Z850" i="2"/>
  <c r="Y850" i="2"/>
  <c r="X850" i="2"/>
  <c r="W850" i="2"/>
  <c r="H850" i="2"/>
  <c r="Z849" i="2"/>
  <c r="Y849" i="2"/>
  <c r="X849" i="2"/>
  <c r="W849" i="2"/>
  <c r="H849" i="2"/>
  <c r="Z848" i="2"/>
  <c r="Y848" i="2"/>
  <c r="X848" i="2"/>
  <c r="W848" i="2"/>
  <c r="H848" i="2"/>
  <c r="Z847" i="2"/>
  <c r="Y847" i="2"/>
  <c r="X847" i="2"/>
  <c r="W847" i="2"/>
  <c r="H847" i="2"/>
  <c r="Z846" i="2"/>
  <c r="Y846" i="2"/>
  <c r="X846" i="2"/>
  <c r="W846" i="2"/>
  <c r="H846" i="2"/>
  <c r="Z845" i="2"/>
  <c r="Y845" i="2"/>
  <c r="X845" i="2"/>
  <c r="W845" i="2"/>
  <c r="H845" i="2"/>
  <c r="Z844" i="2"/>
  <c r="Y844" i="2"/>
  <c r="X844" i="2"/>
  <c r="W844" i="2"/>
  <c r="H844" i="2"/>
  <c r="Z843" i="2"/>
  <c r="Y843" i="2"/>
  <c r="X843" i="2"/>
  <c r="W843" i="2"/>
  <c r="H843" i="2"/>
  <c r="Z842" i="2"/>
  <c r="Y842" i="2"/>
  <c r="X842" i="2"/>
  <c r="W842" i="2"/>
  <c r="H842" i="2"/>
  <c r="Z841" i="2"/>
  <c r="Y841" i="2"/>
  <c r="X841" i="2"/>
  <c r="W841" i="2"/>
  <c r="H841" i="2"/>
  <c r="Z840" i="2"/>
  <c r="Y840" i="2"/>
  <c r="X840" i="2"/>
  <c r="W840" i="2"/>
  <c r="H840" i="2"/>
  <c r="Z839" i="2"/>
  <c r="Y839" i="2"/>
  <c r="X839" i="2"/>
  <c r="W839" i="2"/>
  <c r="H839" i="2"/>
  <c r="Z838" i="2"/>
  <c r="Y838" i="2"/>
  <c r="X838" i="2"/>
  <c r="W838" i="2"/>
  <c r="H838" i="2"/>
  <c r="Z837" i="2"/>
  <c r="Y837" i="2"/>
  <c r="X837" i="2"/>
  <c r="W837" i="2"/>
  <c r="H837" i="2"/>
  <c r="Z836" i="2"/>
  <c r="Y836" i="2"/>
  <c r="X836" i="2"/>
  <c r="W836" i="2"/>
  <c r="H836" i="2"/>
  <c r="Z835" i="2"/>
  <c r="Y835" i="2"/>
  <c r="X835" i="2"/>
  <c r="W835" i="2"/>
  <c r="H835" i="2"/>
  <c r="Z834" i="2"/>
  <c r="Y834" i="2"/>
  <c r="X834" i="2"/>
  <c r="W834" i="2"/>
  <c r="H834" i="2"/>
  <c r="Z833" i="2"/>
  <c r="Y833" i="2"/>
  <c r="X833" i="2"/>
  <c r="W833" i="2"/>
  <c r="H833" i="2"/>
  <c r="Z832" i="2"/>
  <c r="Y832" i="2"/>
  <c r="X832" i="2"/>
  <c r="W832" i="2"/>
  <c r="H832" i="2"/>
  <c r="Z831" i="2"/>
  <c r="Y831" i="2"/>
  <c r="X831" i="2"/>
  <c r="W831" i="2"/>
  <c r="H831" i="2"/>
  <c r="Z830" i="2"/>
  <c r="Y830" i="2"/>
  <c r="X830" i="2"/>
  <c r="W830" i="2"/>
  <c r="H830" i="2"/>
  <c r="Z829" i="2"/>
  <c r="Y829" i="2"/>
  <c r="X829" i="2"/>
  <c r="W829" i="2"/>
  <c r="H829" i="2"/>
  <c r="Z828" i="2"/>
  <c r="Y828" i="2"/>
  <c r="X828" i="2"/>
  <c r="W828" i="2"/>
  <c r="H828" i="2"/>
  <c r="Z827" i="2"/>
  <c r="Y827" i="2"/>
  <c r="X827" i="2"/>
  <c r="W827" i="2"/>
  <c r="H827" i="2"/>
  <c r="Z826" i="2"/>
  <c r="Y826" i="2"/>
  <c r="X826" i="2"/>
  <c r="W826" i="2"/>
  <c r="H826" i="2"/>
  <c r="Z825" i="2"/>
  <c r="Y825" i="2"/>
  <c r="X825" i="2"/>
  <c r="W825" i="2"/>
  <c r="H825" i="2"/>
  <c r="Z824" i="2"/>
  <c r="Y824" i="2"/>
  <c r="X824" i="2"/>
  <c r="W824" i="2"/>
  <c r="H824" i="2"/>
  <c r="Z823" i="2"/>
  <c r="Y823" i="2"/>
  <c r="X823" i="2"/>
  <c r="W823" i="2"/>
  <c r="H823" i="2"/>
  <c r="Z822" i="2"/>
  <c r="Y822" i="2"/>
  <c r="X822" i="2"/>
  <c r="W822" i="2"/>
  <c r="H822" i="2"/>
  <c r="Z821" i="2"/>
  <c r="Y821" i="2"/>
  <c r="X821" i="2"/>
  <c r="W821" i="2"/>
  <c r="H821" i="2"/>
  <c r="Z820" i="2"/>
  <c r="Y820" i="2"/>
  <c r="X820" i="2"/>
  <c r="W820" i="2"/>
  <c r="H820" i="2"/>
  <c r="Z819" i="2"/>
  <c r="Y819" i="2"/>
  <c r="X819" i="2"/>
  <c r="W819" i="2"/>
  <c r="H819" i="2"/>
  <c r="Z818" i="2"/>
  <c r="Y818" i="2"/>
  <c r="X818" i="2"/>
  <c r="W818" i="2"/>
  <c r="H818" i="2"/>
  <c r="Z817" i="2"/>
  <c r="Y817" i="2"/>
  <c r="X817" i="2"/>
  <c r="W817" i="2"/>
  <c r="H817" i="2"/>
  <c r="Z816" i="2"/>
  <c r="Y816" i="2"/>
  <c r="X816" i="2"/>
  <c r="W816" i="2"/>
  <c r="H816" i="2"/>
  <c r="Z815" i="2"/>
  <c r="Y815" i="2"/>
  <c r="X815" i="2"/>
  <c r="W815" i="2"/>
  <c r="H815" i="2"/>
  <c r="Z814" i="2"/>
  <c r="Y814" i="2"/>
  <c r="X814" i="2"/>
  <c r="W814" i="2"/>
  <c r="H814" i="2"/>
  <c r="Z813" i="2"/>
  <c r="Y813" i="2"/>
  <c r="X813" i="2"/>
  <c r="W813" i="2"/>
  <c r="H813" i="2"/>
  <c r="Z812" i="2"/>
  <c r="Y812" i="2"/>
  <c r="X812" i="2"/>
  <c r="W812" i="2"/>
  <c r="H812" i="2"/>
  <c r="Z811" i="2"/>
  <c r="Y811" i="2"/>
  <c r="X811" i="2"/>
  <c r="W811" i="2"/>
  <c r="H811" i="2"/>
  <c r="Z810" i="2"/>
  <c r="Y810" i="2"/>
  <c r="X810" i="2"/>
  <c r="W810" i="2"/>
  <c r="H810" i="2"/>
  <c r="Z809" i="2"/>
  <c r="Y809" i="2"/>
  <c r="X809" i="2"/>
  <c r="W809" i="2"/>
  <c r="H809" i="2"/>
  <c r="Z808" i="2"/>
  <c r="Y808" i="2"/>
  <c r="X808" i="2"/>
  <c r="W808" i="2"/>
  <c r="H808" i="2"/>
  <c r="Z807" i="2"/>
  <c r="Y807" i="2"/>
  <c r="X807" i="2"/>
  <c r="W807" i="2"/>
  <c r="H807" i="2"/>
  <c r="Z806" i="2"/>
  <c r="Y806" i="2"/>
  <c r="X806" i="2"/>
  <c r="W806" i="2"/>
  <c r="H806" i="2"/>
  <c r="Z805" i="2"/>
  <c r="Y805" i="2"/>
  <c r="X805" i="2"/>
  <c r="W805" i="2"/>
  <c r="H805" i="2"/>
  <c r="Z804" i="2"/>
  <c r="Y804" i="2"/>
  <c r="X804" i="2"/>
  <c r="W804" i="2"/>
  <c r="H804" i="2"/>
  <c r="Z803" i="2"/>
  <c r="Y803" i="2"/>
  <c r="X803" i="2"/>
  <c r="W803" i="2"/>
  <c r="H803" i="2"/>
  <c r="Z802" i="2"/>
  <c r="Y802" i="2"/>
  <c r="X802" i="2"/>
  <c r="W802" i="2"/>
  <c r="H802" i="2"/>
  <c r="Z801" i="2"/>
  <c r="Y801" i="2"/>
  <c r="X801" i="2"/>
  <c r="W801" i="2"/>
  <c r="H801" i="2"/>
  <c r="Z800" i="2"/>
  <c r="Y800" i="2"/>
  <c r="X800" i="2"/>
  <c r="W800" i="2"/>
  <c r="H800" i="2"/>
  <c r="Z799" i="2"/>
  <c r="Y799" i="2"/>
  <c r="X799" i="2"/>
  <c r="W799" i="2"/>
  <c r="H799" i="2"/>
  <c r="Z798" i="2"/>
  <c r="Y798" i="2"/>
  <c r="X798" i="2"/>
  <c r="W798" i="2"/>
  <c r="H798" i="2"/>
  <c r="Z797" i="2"/>
  <c r="Y797" i="2"/>
  <c r="X797" i="2"/>
  <c r="W797" i="2"/>
  <c r="H797" i="2"/>
  <c r="Z796" i="2"/>
  <c r="Y796" i="2"/>
  <c r="X796" i="2"/>
  <c r="W796" i="2"/>
  <c r="H796" i="2"/>
  <c r="Z795" i="2"/>
  <c r="Y795" i="2"/>
  <c r="X795" i="2"/>
  <c r="W795" i="2"/>
  <c r="H795" i="2"/>
  <c r="Z794" i="2"/>
  <c r="Y794" i="2"/>
  <c r="X794" i="2"/>
  <c r="W794" i="2"/>
  <c r="H794" i="2"/>
  <c r="Z793" i="2"/>
  <c r="Y793" i="2"/>
  <c r="X793" i="2"/>
  <c r="W793" i="2"/>
  <c r="H793" i="2"/>
  <c r="Z792" i="2"/>
  <c r="Y792" i="2"/>
  <c r="X792" i="2"/>
  <c r="W792" i="2"/>
  <c r="H792" i="2"/>
  <c r="Z791" i="2"/>
  <c r="Y791" i="2"/>
  <c r="X791" i="2"/>
  <c r="W791" i="2"/>
  <c r="H791" i="2"/>
  <c r="Z790" i="2"/>
  <c r="Y790" i="2"/>
  <c r="X790" i="2"/>
  <c r="W790" i="2"/>
  <c r="H790" i="2"/>
  <c r="Z789" i="2"/>
  <c r="Y789" i="2"/>
  <c r="X789" i="2"/>
  <c r="W789" i="2"/>
  <c r="H789" i="2"/>
  <c r="Z788" i="2"/>
  <c r="Y788" i="2"/>
  <c r="X788" i="2"/>
  <c r="W788" i="2"/>
  <c r="H788" i="2"/>
  <c r="Z787" i="2"/>
  <c r="Y787" i="2"/>
  <c r="X787" i="2"/>
  <c r="W787" i="2"/>
  <c r="H787" i="2"/>
  <c r="Z786" i="2"/>
  <c r="Y786" i="2"/>
  <c r="X786" i="2"/>
  <c r="W786" i="2"/>
  <c r="H786" i="2"/>
  <c r="Z785" i="2"/>
  <c r="Y785" i="2"/>
  <c r="X785" i="2"/>
  <c r="W785" i="2"/>
  <c r="H785" i="2"/>
  <c r="Z784" i="2"/>
  <c r="Y784" i="2"/>
  <c r="X784" i="2"/>
  <c r="W784" i="2"/>
  <c r="H784" i="2"/>
  <c r="Z783" i="2"/>
  <c r="Y783" i="2"/>
  <c r="X783" i="2"/>
  <c r="W783" i="2"/>
  <c r="H783" i="2"/>
  <c r="Z782" i="2"/>
  <c r="Y782" i="2"/>
  <c r="X782" i="2"/>
  <c r="W782" i="2"/>
  <c r="H782" i="2"/>
  <c r="Z781" i="2"/>
  <c r="Y781" i="2"/>
  <c r="X781" i="2"/>
  <c r="W781" i="2"/>
  <c r="H781" i="2"/>
  <c r="Z780" i="2"/>
  <c r="Y780" i="2"/>
  <c r="X780" i="2"/>
  <c r="W780" i="2"/>
  <c r="H780" i="2"/>
  <c r="Z779" i="2"/>
  <c r="Y779" i="2"/>
  <c r="X779" i="2"/>
  <c r="W779" i="2"/>
  <c r="H779" i="2"/>
  <c r="Z778" i="2"/>
  <c r="Y778" i="2"/>
  <c r="X778" i="2"/>
  <c r="W778" i="2"/>
  <c r="H778" i="2"/>
  <c r="Z777" i="2"/>
  <c r="Y777" i="2"/>
  <c r="X777" i="2"/>
  <c r="W777" i="2"/>
  <c r="H777" i="2"/>
  <c r="Z776" i="2"/>
  <c r="Y776" i="2"/>
  <c r="X776" i="2"/>
  <c r="W776" i="2"/>
  <c r="H776" i="2"/>
  <c r="Z775" i="2"/>
  <c r="Y775" i="2"/>
  <c r="X775" i="2"/>
  <c r="W775" i="2"/>
  <c r="H775" i="2"/>
  <c r="Z774" i="2"/>
  <c r="Y774" i="2"/>
  <c r="X774" i="2"/>
  <c r="W774" i="2"/>
  <c r="H774" i="2"/>
  <c r="Z773" i="2"/>
  <c r="Y773" i="2"/>
  <c r="X773" i="2"/>
  <c r="W773" i="2"/>
  <c r="H773" i="2"/>
  <c r="Z772" i="2"/>
  <c r="Y772" i="2"/>
  <c r="X772" i="2"/>
  <c r="W772" i="2"/>
  <c r="H772" i="2"/>
  <c r="Z771" i="2"/>
  <c r="Y771" i="2"/>
  <c r="X771" i="2"/>
  <c r="W771" i="2"/>
  <c r="H771" i="2"/>
  <c r="Z770" i="2"/>
  <c r="Y770" i="2"/>
  <c r="X770" i="2"/>
  <c r="W770" i="2"/>
  <c r="H770" i="2"/>
  <c r="Z769" i="2"/>
  <c r="Y769" i="2"/>
  <c r="X769" i="2"/>
  <c r="W769" i="2"/>
  <c r="H769" i="2"/>
  <c r="Z768" i="2"/>
  <c r="Y768" i="2"/>
  <c r="X768" i="2"/>
  <c r="W768" i="2"/>
  <c r="H768" i="2"/>
  <c r="Z767" i="2"/>
  <c r="Y767" i="2"/>
  <c r="X767" i="2"/>
  <c r="W767" i="2"/>
  <c r="H767" i="2"/>
  <c r="Z766" i="2"/>
  <c r="Y766" i="2"/>
  <c r="X766" i="2"/>
  <c r="W766" i="2"/>
  <c r="H766" i="2"/>
  <c r="Z765" i="2"/>
  <c r="Y765" i="2"/>
  <c r="X765" i="2"/>
  <c r="W765" i="2"/>
  <c r="H765" i="2"/>
  <c r="Z764" i="2"/>
  <c r="Y764" i="2"/>
  <c r="X764" i="2"/>
  <c r="W764" i="2"/>
  <c r="H764" i="2"/>
  <c r="Z763" i="2"/>
  <c r="Y763" i="2"/>
  <c r="X763" i="2"/>
  <c r="W763" i="2"/>
  <c r="H763" i="2"/>
  <c r="Z762" i="2"/>
  <c r="Y762" i="2"/>
  <c r="X762" i="2"/>
  <c r="W762" i="2"/>
  <c r="H762" i="2"/>
  <c r="Z761" i="2"/>
  <c r="Y761" i="2"/>
  <c r="X761" i="2"/>
  <c r="W761" i="2"/>
  <c r="H761" i="2"/>
  <c r="Z760" i="2"/>
  <c r="Y760" i="2"/>
  <c r="X760" i="2"/>
  <c r="W760" i="2"/>
  <c r="H760" i="2"/>
  <c r="Z759" i="2"/>
  <c r="Y759" i="2"/>
  <c r="X759" i="2"/>
  <c r="W759" i="2"/>
  <c r="H759" i="2"/>
  <c r="Z758" i="2"/>
  <c r="Y758" i="2"/>
  <c r="X758" i="2"/>
  <c r="W758" i="2"/>
  <c r="H758" i="2"/>
  <c r="Z757" i="2"/>
  <c r="Y757" i="2"/>
  <c r="X757" i="2"/>
  <c r="W757" i="2"/>
  <c r="H757" i="2"/>
  <c r="Z756" i="2"/>
  <c r="Y756" i="2"/>
  <c r="X756" i="2"/>
  <c r="W756" i="2"/>
  <c r="H756" i="2"/>
  <c r="Z755" i="2"/>
  <c r="Y755" i="2"/>
  <c r="X755" i="2"/>
  <c r="W755" i="2"/>
  <c r="H755" i="2"/>
  <c r="Z754" i="2"/>
  <c r="Y754" i="2"/>
  <c r="X754" i="2"/>
  <c r="W754" i="2"/>
  <c r="H754" i="2"/>
  <c r="Z753" i="2"/>
  <c r="Y753" i="2"/>
  <c r="X753" i="2"/>
  <c r="W753" i="2"/>
  <c r="H753" i="2"/>
  <c r="Z752" i="2"/>
  <c r="Y752" i="2"/>
  <c r="X752" i="2"/>
  <c r="W752" i="2"/>
  <c r="H752" i="2"/>
  <c r="Z751" i="2"/>
  <c r="Y751" i="2"/>
  <c r="X751" i="2"/>
  <c r="W751" i="2"/>
  <c r="H751" i="2"/>
  <c r="Z750" i="2"/>
  <c r="Y750" i="2"/>
  <c r="X750" i="2"/>
  <c r="W750" i="2"/>
  <c r="H750" i="2"/>
  <c r="Z749" i="2"/>
  <c r="Y749" i="2"/>
  <c r="X749" i="2"/>
  <c r="W749" i="2"/>
  <c r="H749" i="2"/>
  <c r="Z748" i="2"/>
  <c r="Y748" i="2"/>
  <c r="X748" i="2"/>
  <c r="W748" i="2"/>
  <c r="H748" i="2"/>
  <c r="Z747" i="2"/>
  <c r="Y747" i="2"/>
  <c r="X747" i="2"/>
  <c r="W747" i="2"/>
  <c r="H747" i="2"/>
  <c r="Z746" i="2"/>
  <c r="Y746" i="2"/>
  <c r="X746" i="2"/>
  <c r="W746" i="2"/>
  <c r="H746" i="2"/>
  <c r="Z745" i="2"/>
  <c r="Y745" i="2"/>
  <c r="X745" i="2"/>
  <c r="W745" i="2"/>
  <c r="H745" i="2"/>
  <c r="Z744" i="2"/>
  <c r="Y744" i="2"/>
  <c r="X744" i="2"/>
  <c r="W744" i="2"/>
  <c r="H744" i="2"/>
  <c r="Z743" i="2"/>
  <c r="Y743" i="2"/>
  <c r="X743" i="2"/>
  <c r="W743" i="2"/>
  <c r="H743" i="2"/>
  <c r="Z742" i="2"/>
  <c r="Y742" i="2"/>
  <c r="X742" i="2"/>
  <c r="W742" i="2"/>
  <c r="H742" i="2"/>
  <c r="Z741" i="2"/>
  <c r="Y741" i="2"/>
  <c r="X741" i="2"/>
  <c r="W741" i="2"/>
  <c r="H741" i="2"/>
  <c r="Z740" i="2"/>
  <c r="Y740" i="2"/>
  <c r="X740" i="2"/>
  <c r="W740" i="2"/>
  <c r="H740" i="2"/>
  <c r="Z739" i="2"/>
  <c r="Y739" i="2"/>
  <c r="X739" i="2"/>
  <c r="W739" i="2"/>
  <c r="H739" i="2"/>
  <c r="Z738" i="2"/>
  <c r="Y738" i="2"/>
  <c r="X738" i="2"/>
  <c r="W738" i="2"/>
  <c r="H738" i="2"/>
  <c r="Z737" i="2"/>
  <c r="Y737" i="2"/>
  <c r="X737" i="2"/>
  <c r="W737" i="2"/>
  <c r="H737" i="2"/>
  <c r="Z736" i="2"/>
  <c r="Y736" i="2"/>
  <c r="X736" i="2"/>
  <c r="W736" i="2"/>
  <c r="H736" i="2"/>
  <c r="Z735" i="2"/>
  <c r="Y735" i="2"/>
  <c r="X735" i="2"/>
  <c r="W735" i="2"/>
  <c r="H735" i="2"/>
  <c r="Z734" i="2"/>
  <c r="Y734" i="2"/>
  <c r="X734" i="2"/>
  <c r="W734" i="2"/>
  <c r="H734" i="2"/>
  <c r="Z733" i="2"/>
  <c r="Y733" i="2"/>
  <c r="X733" i="2"/>
  <c r="W733" i="2"/>
  <c r="H733" i="2"/>
  <c r="Z732" i="2"/>
  <c r="Y732" i="2"/>
  <c r="X732" i="2"/>
  <c r="W732" i="2"/>
  <c r="H732" i="2"/>
  <c r="Z731" i="2"/>
  <c r="Y731" i="2"/>
  <c r="X731" i="2"/>
  <c r="W731" i="2"/>
  <c r="H731" i="2"/>
  <c r="Z730" i="2"/>
  <c r="Y730" i="2"/>
  <c r="X730" i="2"/>
  <c r="W730" i="2"/>
  <c r="H730" i="2"/>
  <c r="Z729" i="2"/>
  <c r="Y729" i="2"/>
  <c r="X729" i="2"/>
  <c r="W729" i="2"/>
  <c r="H729" i="2"/>
  <c r="Z728" i="2"/>
  <c r="Y728" i="2"/>
  <c r="X728" i="2"/>
  <c r="W728" i="2"/>
  <c r="H728" i="2"/>
  <c r="Z727" i="2"/>
  <c r="Y727" i="2"/>
  <c r="X727" i="2"/>
  <c r="W727" i="2"/>
  <c r="H727" i="2"/>
  <c r="Z726" i="2"/>
  <c r="Y726" i="2"/>
  <c r="X726" i="2"/>
  <c r="W726" i="2"/>
  <c r="H726" i="2"/>
  <c r="Z725" i="2"/>
  <c r="Y725" i="2"/>
  <c r="X725" i="2"/>
  <c r="W725" i="2"/>
  <c r="H725" i="2"/>
  <c r="Z724" i="2"/>
  <c r="Y724" i="2"/>
  <c r="X724" i="2"/>
  <c r="W724" i="2"/>
  <c r="H724" i="2"/>
  <c r="Z723" i="2"/>
  <c r="Y723" i="2"/>
  <c r="X723" i="2"/>
  <c r="W723" i="2"/>
  <c r="H723" i="2"/>
  <c r="Z722" i="2"/>
  <c r="Y722" i="2"/>
  <c r="X722" i="2"/>
  <c r="W722" i="2"/>
  <c r="H722" i="2"/>
  <c r="Z721" i="2"/>
  <c r="Y721" i="2"/>
  <c r="X721" i="2"/>
  <c r="W721" i="2"/>
  <c r="H721" i="2"/>
  <c r="Z720" i="2"/>
  <c r="Y720" i="2"/>
  <c r="X720" i="2"/>
  <c r="W720" i="2"/>
  <c r="H720" i="2"/>
  <c r="Z719" i="2"/>
  <c r="Y719" i="2"/>
  <c r="X719" i="2"/>
  <c r="W719" i="2"/>
  <c r="H719" i="2"/>
  <c r="Z718" i="2"/>
  <c r="Y718" i="2"/>
  <c r="X718" i="2"/>
  <c r="W718" i="2"/>
  <c r="H718" i="2"/>
  <c r="Z717" i="2"/>
  <c r="Y717" i="2"/>
  <c r="X717" i="2"/>
  <c r="W717" i="2"/>
  <c r="H717" i="2"/>
  <c r="Z716" i="2"/>
  <c r="Y716" i="2"/>
  <c r="X716" i="2"/>
  <c r="W716" i="2"/>
  <c r="H716" i="2"/>
  <c r="Z715" i="2"/>
  <c r="Y715" i="2"/>
  <c r="X715" i="2"/>
  <c r="W715" i="2"/>
  <c r="H715" i="2"/>
  <c r="Z714" i="2"/>
  <c r="Y714" i="2"/>
  <c r="X714" i="2"/>
  <c r="W714" i="2"/>
  <c r="H714" i="2"/>
  <c r="Z713" i="2"/>
  <c r="Y713" i="2"/>
  <c r="X713" i="2"/>
  <c r="W713" i="2"/>
  <c r="H713" i="2"/>
  <c r="Z712" i="2"/>
  <c r="Y712" i="2"/>
  <c r="X712" i="2"/>
  <c r="W712" i="2"/>
  <c r="H712" i="2"/>
  <c r="Z711" i="2"/>
  <c r="Y711" i="2"/>
  <c r="X711" i="2"/>
  <c r="W711" i="2"/>
  <c r="H711" i="2"/>
  <c r="Z710" i="2"/>
  <c r="Y710" i="2"/>
  <c r="X710" i="2"/>
  <c r="W710" i="2"/>
  <c r="H710" i="2"/>
  <c r="Z709" i="2"/>
  <c r="Y709" i="2"/>
  <c r="X709" i="2"/>
  <c r="W709" i="2"/>
  <c r="H709" i="2"/>
  <c r="Z708" i="2"/>
  <c r="Y708" i="2"/>
  <c r="X708" i="2"/>
  <c r="W708" i="2"/>
  <c r="H708" i="2"/>
  <c r="Z707" i="2"/>
  <c r="Y707" i="2"/>
  <c r="X707" i="2"/>
  <c r="W707" i="2"/>
  <c r="H707" i="2"/>
  <c r="Z706" i="2"/>
  <c r="Y706" i="2"/>
  <c r="X706" i="2"/>
  <c r="W706" i="2"/>
  <c r="H706" i="2"/>
  <c r="Z705" i="2"/>
  <c r="Y705" i="2"/>
  <c r="X705" i="2"/>
  <c r="W705" i="2"/>
  <c r="H705" i="2"/>
  <c r="Z704" i="2"/>
  <c r="Y704" i="2"/>
  <c r="X704" i="2"/>
  <c r="W704" i="2"/>
  <c r="H704" i="2"/>
  <c r="Z703" i="2"/>
  <c r="Y703" i="2"/>
  <c r="X703" i="2"/>
  <c r="W703" i="2"/>
  <c r="H703" i="2"/>
  <c r="Z702" i="2"/>
  <c r="Y702" i="2"/>
  <c r="X702" i="2"/>
  <c r="W702" i="2"/>
  <c r="H702" i="2"/>
  <c r="Z701" i="2"/>
  <c r="Y701" i="2"/>
  <c r="X701" i="2"/>
  <c r="W701" i="2"/>
  <c r="H701" i="2"/>
  <c r="Z700" i="2"/>
  <c r="Y700" i="2"/>
  <c r="X700" i="2"/>
  <c r="W700" i="2"/>
  <c r="H700" i="2"/>
  <c r="Z699" i="2"/>
  <c r="Y699" i="2"/>
  <c r="X699" i="2"/>
  <c r="W699" i="2"/>
  <c r="H699" i="2"/>
  <c r="Z698" i="2"/>
  <c r="Y698" i="2"/>
  <c r="X698" i="2"/>
  <c r="W698" i="2"/>
  <c r="H698" i="2"/>
  <c r="Z697" i="2"/>
  <c r="Y697" i="2"/>
  <c r="X697" i="2"/>
  <c r="W697" i="2"/>
  <c r="H697" i="2"/>
  <c r="Z696" i="2"/>
  <c r="Y696" i="2"/>
  <c r="X696" i="2"/>
  <c r="W696" i="2"/>
  <c r="H696" i="2"/>
  <c r="Z695" i="2"/>
  <c r="Y695" i="2"/>
  <c r="X695" i="2"/>
  <c r="W695" i="2"/>
  <c r="H695" i="2"/>
  <c r="Z694" i="2"/>
  <c r="Y694" i="2"/>
  <c r="X694" i="2"/>
  <c r="W694" i="2"/>
  <c r="H694" i="2"/>
  <c r="Z693" i="2"/>
  <c r="Y693" i="2"/>
  <c r="X693" i="2"/>
  <c r="W693" i="2"/>
  <c r="H693" i="2"/>
  <c r="Z692" i="2"/>
  <c r="Y692" i="2"/>
  <c r="X692" i="2"/>
  <c r="W692" i="2"/>
  <c r="H692" i="2"/>
  <c r="Z691" i="2"/>
  <c r="Y691" i="2"/>
  <c r="X691" i="2"/>
  <c r="W691" i="2"/>
  <c r="H691" i="2"/>
  <c r="Z690" i="2"/>
  <c r="Y690" i="2"/>
  <c r="X690" i="2"/>
  <c r="W690" i="2"/>
  <c r="H690" i="2"/>
  <c r="Z689" i="2"/>
  <c r="Y689" i="2"/>
  <c r="X689" i="2"/>
  <c r="W689" i="2"/>
  <c r="H689" i="2"/>
  <c r="Z688" i="2"/>
  <c r="Y688" i="2"/>
  <c r="X688" i="2"/>
  <c r="W688" i="2"/>
  <c r="H688" i="2"/>
  <c r="Z687" i="2"/>
  <c r="Y687" i="2"/>
  <c r="X687" i="2"/>
  <c r="W687" i="2"/>
  <c r="H687" i="2"/>
  <c r="Z686" i="2"/>
  <c r="Y686" i="2"/>
  <c r="X686" i="2"/>
  <c r="W686" i="2"/>
  <c r="H686" i="2"/>
  <c r="Z685" i="2"/>
  <c r="Y685" i="2"/>
  <c r="X685" i="2"/>
  <c r="W685" i="2"/>
  <c r="H685" i="2"/>
  <c r="Z684" i="2"/>
  <c r="Y684" i="2"/>
  <c r="X684" i="2"/>
  <c r="W684" i="2"/>
  <c r="H684" i="2"/>
  <c r="Z683" i="2"/>
  <c r="Y683" i="2"/>
  <c r="X683" i="2"/>
  <c r="W683" i="2"/>
  <c r="H683" i="2"/>
  <c r="Z682" i="2"/>
  <c r="Y682" i="2"/>
  <c r="X682" i="2"/>
  <c r="W682" i="2"/>
  <c r="H682" i="2"/>
  <c r="Z681" i="2"/>
  <c r="Y681" i="2"/>
  <c r="X681" i="2"/>
  <c r="W681" i="2"/>
  <c r="H681" i="2"/>
  <c r="Z680" i="2"/>
  <c r="Y680" i="2"/>
  <c r="X680" i="2"/>
  <c r="W680" i="2"/>
  <c r="H680" i="2"/>
  <c r="Z679" i="2"/>
  <c r="Y679" i="2"/>
  <c r="X679" i="2"/>
  <c r="W679" i="2"/>
  <c r="H679" i="2"/>
  <c r="Z678" i="2"/>
  <c r="Y678" i="2"/>
  <c r="X678" i="2"/>
  <c r="W678" i="2"/>
  <c r="H678" i="2"/>
  <c r="Z677" i="2"/>
  <c r="Y677" i="2"/>
  <c r="X677" i="2"/>
  <c r="W677" i="2"/>
  <c r="H677" i="2"/>
  <c r="Z676" i="2"/>
  <c r="Y676" i="2"/>
  <c r="X676" i="2"/>
  <c r="W676" i="2"/>
  <c r="H676" i="2"/>
  <c r="Z675" i="2"/>
  <c r="Y675" i="2"/>
  <c r="X675" i="2"/>
  <c r="W675" i="2"/>
  <c r="H675" i="2"/>
  <c r="Z674" i="2"/>
  <c r="Y674" i="2"/>
  <c r="X674" i="2"/>
  <c r="W674" i="2"/>
  <c r="H674" i="2"/>
  <c r="Z673" i="2"/>
  <c r="Y673" i="2"/>
  <c r="X673" i="2"/>
  <c r="W673" i="2"/>
  <c r="H673" i="2"/>
  <c r="Z672" i="2"/>
  <c r="Y672" i="2"/>
  <c r="X672" i="2"/>
  <c r="W672" i="2"/>
  <c r="H672" i="2"/>
  <c r="Z671" i="2"/>
  <c r="Y671" i="2"/>
  <c r="X671" i="2"/>
  <c r="W671" i="2"/>
  <c r="H671" i="2"/>
  <c r="Z670" i="2"/>
  <c r="Y670" i="2"/>
  <c r="X670" i="2"/>
  <c r="W670" i="2"/>
  <c r="H670" i="2"/>
  <c r="Z669" i="2"/>
  <c r="Y669" i="2"/>
  <c r="X669" i="2"/>
  <c r="W669" i="2"/>
  <c r="H669" i="2"/>
  <c r="Z668" i="2"/>
  <c r="Y668" i="2"/>
  <c r="X668" i="2"/>
  <c r="W668" i="2"/>
  <c r="H668" i="2"/>
  <c r="Z667" i="2"/>
  <c r="Y667" i="2"/>
  <c r="X667" i="2"/>
  <c r="W667" i="2"/>
  <c r="H667" i="2"/>
  <c r="Z666" i="2"/>
  <c r="Y666" i="2"/>
  <c r="X666" i="2"/>
  <c r="W666" i="2"/>
  <c r="H666" i="2"/>
  <c r="Z665" i="2"/>
  <c r="Y665" i="2"/>
  <c r="X665" i="2"/>
  <c r="W665" i="2"/>
  <c r="H665" i="2"/>
  <c r="Z664" i="2"/>
  <c r="Y664" i="2"/>
  <c r="X664" i="2"/>
  <c r="W664" i="2"/>
  <c r="H664" i="2"/>
  <c r="Z663" i="2"/>
  <c r="Y663" i="2"/>
  <c r="X663" i="2"/>
  <c r="W663" i="2"/>
  <c r="H663" i="2"/>
  <c r="Z662" i="2"/>
  <c r="Y662" i="2"/>
  <c r="X662" i="2"/>
  <c r="W662" i="2"/>
  <c r="H662" i="2"/>
  <c r="Z661" i="2"/>
  <c r="Y661" i="2"/>
  <c r="X661" i="2"/>
  <c r="W661" i="2"/>
  <c r="H661" i="2"/>
  <c r="Z660" i="2"/>
  <c r="Y660" i="2"/>
  <c r="X660" i="2"/>
  <c r="W660" i="2"/>
  <c r="H660" i="2"/>
  <c r="Z659" i="2"/>
  <c r="Y659" i="2"/>
  <c r="X659" i="2"/>
  <c r="W659" i="2"/>
  <c r="H659" i="2"/>
  <c r="Z658" i="2"/>
  <c r="Y658" i="2"/>
  <c r="X658" i="2"/>
  <c r="W658" i="2"/>
  <c r="H658" i="2"/>
  <c r="Z657" i="2"/>
  <c r="Y657" i="2"/>
  <c r="X657" i="2"/>
  <c r="W657" i="2"/>
  <c r="H657" i="2"/>
  <c r="Z656" i="2"/>
  <c r="Y656" i="2"/>
  <c r="X656" i="2"/>
  <c r="W656" i="2"/>
  <c r="H656" i="2"/>
  <c r="Z655" i="2"/>
  <c r="Y655" i="2"/>
  <c r="X655" i="2"/>
  <c r="W655" i="2"/>
  <c r="H655" i="2"/>
  <c r="Z654" i="2"/>
  <c r="Y654" i="2"/>
  <c r="X654" i="2"/>
  <c r="W654" i="2"/>
  <c r="H654" i="2"/>
  <c r="Z653" i="2"/>
  <c r="Y653" i="2"/>
  <c r="X653" i="2"/>
  <c r="W653" i="2"/>
  <c r="H653" i="2"/>
  <c r="Z652" i="2"/>
  <c r="Y652" i="2"/>
  <c r="X652" i="2"/>
  <c r="W652" i="2"/>
  <c r="H652" i="2"/>
  <c r="Z651" i="2"/>
  <c r="Y651" i="2"/>
  <c r="X651" i="2"/>
  <c r="W651" i="2"/>
  <c r="H651" i="2"/>
  <c r="Z650" i="2"/>
  <c r="Y650" i="2"/>
  <c r="X650" i="2"/>
  <c r="W650" i="2"/>
  <c r="H650" i="2"/>
  <c r="Z649" i="2"/>
  <c r="Y649" i="2"/>
  <c r="X649" i="2"/>
  <c r="W649" i="2"/>
  <c r="H649" i="2"/>
  <c r="Z648" i="2"/>
  <c r="Y648" i="2"/>
  <c r="X648" i="2"/>
  <c r="W648" i="2"/>
  <c r="H648" i="2"/>
  <c r="Z647" i="2"/>
  <c r="Y647" i="2"/>
  <c r="X647" i="2"/>
  <c r="W647" i="2"/>
  <c r="H647" i="2"/>
  <c r="Z646" i="2"/>
  <c r="Y646" i="2"/>
  <c r="X646" i="2"/>
  <c r="W646" i="2"/>
  <c r="H646" i="2"/>
  <c r="Z645" i="2"/>
  <c r="Y645" i="2"/>
  <c r="X645" i="2"/>
  <c r="W645" i="2"/>
  <c r="H645" i="2"/>
  <c r="Z644" i="2"/>
  <c r="Y644" i="2"/>
  <c r="X644" i="2"/>
  <c r="W644" i="2"/>
  <c r="H644" i="2"/>
  <c r="Z643" i="2"/>
  <c r="Y643" i="2"/>
  <c r="X643" i="2"/>
  <c r="W643" i="2"/>
  <c r="H643" i="2"/>
  <c r="Z642" i="2"/>
  <c r="Y642" i="2"/>
  <c r="X642" i="2"/>
  <c r="W642" i="2"/>
  <c r="H642" i="2"/>
  <c r="Z641" i="2"/>
  <c r="Y641" i="2"/>
  <c r="X641" i="2"/>
  <c r="W641" i="2"/>
  <c r="H641" i="2"/>
  <c r="Z640" i="2"/>
  <c r="Y640" i="2"/>
  <c r="X640" i="2"/>
  <c r="W640" i="2"/>
  <c r="H640" i="2"/>
  <c r="Z639" i="2"/>
  <c r="Y639" i="2"/>
  <c r="X639" i="2"/>
  <c r="W639" i="2"/>
  <c r="H639" i="2"/>
  <c r="Z638" i="2"/>
  <c r="Y638" i="2"/>
  <c r="X638" i="2"/>
  <c r="W638" i="2"/>
  <c r="H638" i="2"/>
  <c r="Z637" i="2"/>
  <c r="Y637" i="2"/>
  <c r="X637" i="2"/>
  <c r="W637" i="2"/>
  <c r="H637" i="2"/>
  <c r="Z636" i="2"/>
  <c r="Y636" i="2"/>
  <c r="X636" i="2"/>
  <c r="W636" i="2"/>
  <c r="H636" i="2"/>
  <c r="Z635" i="2"/>
  <c r="Y635" i="2"/>
  <c r="X635" i="2"/>
  <c r="W635" i="2"/>
  <c r="H635" i="2"/>
  <c r="Z634" i="2"/>
  <c r="Y634" i="2"/>
  <c r="X634" i="2"/>
  <c r="W634" i="2"/>
  <c r="H634" i="2"/>
  <c r="Z633" i="2"/>
  <c r="Y633" i="2"/>
  <c r="X633" i="2"/>
  <c r="W633" i="2"/>
  <c r="H633" i="2"/>
  <c r="Z632" i="2"/>
  <c r="Y632" i="2"/>
  <c r="X632" i="2"/>
  <c r="W632" i="2"/>
  <c r="H632" i="2"/>
  <c r="Z631" i="2"/>
  <c r="Y631" i="2"/>
  <c r="X631" i="2"/>
  <c r="W631" i="2"/>
  <c r="H631" i="2"/>
  <c r="Z630" i="2"/>
  <c r="Y630" i="2"/>
  <c r="X630" i="2"/>
  <c r="W630" i="2"/>
  <c r="H630" i="2"/>
  <c r="Z629" i="2"/>
  <c r="Y629" i="2"/>
  <c r="X629" i="2"/>
  <c r="W629" i="2"/>
  <c r="H629" i="2"/>
  <c r="Z628" i="2"/>
  <c r="Y628" i="2"/>
  <c r="X628" i="2"/>
  <c r="W628" i="2"/>
  <c r="H628" i="2"/>
  <c r="Z627" i="2"/>
  <c r="Y627" i="2"/>
  <c r="X627" i="2"/>
  <c r="W627" i="2"/>
  <c r="H627" i="2"/>
  <c r="Z626" i="2"/>
  <c r="Y626" i="2"/>
  <c r="X626" i="2"/>
  <c r="W626" i="2"/>
  <c r="H626" i="2"/>
  <c r="Z625" i="2"/>
  <c r="Y625" i="2"/>
  <c r="X625" i="2"/>
  <c r="W625" i="2"/>
  <c r="H625" i="2"/>
  <c r="Z624" i="2"/>
  <c r="Y624" i="2"/>
  <c r="X624" i="2"/>
  <c r="W624" i="2"/>
  <c r="H624" i="2"/>
  <c r="Z623" i="2"/>
  <c r="Y623" i="2"/>
  <c r="X623" i="2"/>
  <c r="W623" i="2"/>
  <c r="H623" i="2"/>
  <c r="Z622" i="2"/>
  <c r="Y622" i="2"/>
  <c r="X622" i="2"/>
  <c r="W622" i="2"/>
  <c r="H622" i="2"/>
  <c r="Z621" i="2"/>
  <c r="Y621" i="2"/>
  <c r="X621" i="2"/>
  <c r="W621" i="2"/>
  <c r="H621" i="2"/>
  <c r="Z620" i="2"/>
  <c r="Y620" i="2"/>
  <c r="X620" i="2"/>
  <c r="W620" i="2"/>
  <c r="H620" i="2"/>
  <c r="Z619" i="2"/>
  <c r="Y619" i="2"/>
  <c r="X619" i="2"/>
  <c r="W619" i="2"/>
  <c r="H619" i="2"/>
  <c r="Z618" i="2"/>
  <c r="Y618" i="2"/>
  <c r="X618" i="2"/>
  <c r="W618" i="2"/>
  <c r="H618" i="2"/>
  <c r="Z617" i="2"/>
  <c r="Y617" i="2"/>
  <c r="X617" i="2"/>
  <c r="W617" i="2"/>
  <c r="H617" i="2"/>
  <c r="Z616" i="2"/>
  <c r="Y616" i="2"/>
  <c r="X616" i="2"/>
  <c r="W616" i="2"/>
  <c r="H616" i="2"/>
  <c r="Z615" i="2"/>
  <c r="Y615" i="2"/>
  <c r="X615" i="2"/>
  <c r="W615" i="2"/>
  <c r="H615" i="2"/>
  <c r="Z614" i="2"/>
  <c r="Y614" i="2"/>
  <c r="X614" i="2"/>
  <c r="W614" i="2"/>
  <c r="H614" i="2"/>
  <c r="Z613" i="2"/>
  <c r="Y613" i="2"/>
  <c r="X613" i="2"/>
  <c r="W613" i="2"/>
  <c r="H613" i="2"/>
  <c r="Z612" i="2"/>
  <c r="Y612" i="2"/>
  <c r="X612" i="2"/>
  <c r="W612" i="2"/>
  <c r="H612" i="2"/>
  <c r="Z611" i="2"/>
  <c r="Y611" i="2"/>
  <c r="X611" i="2"/>
  <c r="W611" i="2"/>
  <c r="H611" i="2"/>
  <c r="Z610" i="2"/>
  <c r="Y610" i="2"/>
  <c r="X610" i="2"/>
  <c r="W610" i="2"/>
  <c r="H610" i="2"/>
  <c r="Z609" i="2"/>
  <c r="Y609" i="2"/>
  <c r="X609" i="2"/>
  <c r="W609" i="2"/>
  <c r="H609" i="2"/>
  <c r="Z608" i="2"/>
  <c r="Y608" i="2"/>
  <c r="X608" i="2"/>
  <c r="W608" i="2"/>
  <c r="H608" i="2"/>
  <c r="Z607" i="2"/>
  <c r="Y607" i="2"/>
  <c r="X607" i="2"/>
  <c r="W607" i="2"/>
  <c r="H607" i="2"/>
  <c r="Z606" i="2"/>
  <c r="Y606" i="2"/>
  <c r="X606" i="2"/>
  <c r="W606" i="2"/>
  <c r="H606" i="2"/>
  <c r="Z605" i="2"/>
  <c r="Y605" i="2"/>
  <c r="X605" i="2"/>
  <c r="W605" i="2"/>
  <c r="H605" i="2"/>
  <c r="Z604" i="2"/>
  <c r="Y604" i="2"/>
  <c r="X604" i="2"/>
  <c r="W604" i="2"/>
  <c r="H604" i="2"/>
  <c r="Z603" i="2"/>
  <c r="Y603" i="2"/>
  <c r="X603" i="2"/>
  <c r="W603" i="2"/>
  <c r="H603" i="2"/>
  <c r="Z602" i="2"/>
  <c r="Y602" i="2"/>
  <c r="X602" i="2"/>
  <c r="W602" i="2"/>
  <c r="H602" i="2"/>
  <c r="Z601" i="2"/>
  <c r="Y601" i="2"/>
  <c r="X601" i="2"/>
  <c r="W601" i="2"/>
  <c r="H601" i="2"/>
  <c r="Z600" i="2"/>
  <c r="Y600" i="2"/>
  <c r="X600" i="2"/>
  <c r="W600" i="2"/>
  <c r="H600" i="2"/>
  <c r="Z599" i="2"/>
  <c r="Y599" i="2"/>
  <c r="X599" i="2"/>
  <c r="W599" i="2"/>
  <c r="H599" i="2"/>
  <c r="Z598" i="2"/>
  <c r="Y598" i="2"/>
  <c r="X598" i="2"/>
  <c r="W598" i="2"/>
  <c r="H598" i="2"/>
  <c r="Z597" i="2"/>
  <c r="Y597" i="2"/>
  <c r="X597" i="2"/>
  <c r="W597" i="2"/>
  <c r="H597" i="2"/>
  <c r="Z596" i="2"/>
  <c r="Y596" i="2"/>
  <c r="X596" i="2"/>
  <c r="W596" i="2"/>
  <c r="H596" i="2"/>
  <c r="Z595" i="2"/>
  <c r="Y595" i="2"/>
  <c r="X595" i="2"/>
  <c r="W595" i="2"/>
  <c r="H595" i="2"/>
  <c r="Z594" i="2"/>
  <c r="Y594" i="2"/>
  <c r="X594" i="2"/>
  <c r="W594" i="2"/>
  <c r="H594" i="2"/>
  <c r="Z593" i="2"/>
  <c r="Y593" i="2"/>
  <c r="X593" i="2"/>
  <c r="W593" i="2"/>
  <c r="H593" i="2"/>
  <c r="Z592" i="2"/>
  <c r="Y592" i="2"/>
  <c r="X592" i="2"/>
  <c r="W592" i="2"/>
  <c r="H592" i="2"/>
  <c r="Z591" i="2"/>
  <c r="Y591" i="2"/>
  <c r="X591" i="2"/>
  <c r="W591" i="2"/>
  <c r="H591" i="2"/>
  <c r="Z590" i="2"/>
  <c r="Y590" i="2"/>
  <c r="X590" i="2"/>
  <c r="W590" i="2"/>
  <c r="H590" i="2"/>
  <c r="Z589" i="2"/>
  <c r="Y589" i="2"/>
  <c r="X589" i="2"/>
  <c r="W589" i="2"/>
  <c r="H589" i="2"/>
  <c r="Z588" i="2"/>
  <c r="Y588" i="2"/>
  <c r="X588" i="2"/>
  <c r="W588" i="2"/>
  <c r="H588" i="2"/>
  <c r="Z587" i="2"/>
  <c r="Y587" i="2"/>
  <c r="X587" i="2"/>
  <c r="W587" i="2"/>
  <c r="H587" i="2"/>
  <c r="Z586" i="2"/>
  <c r="Y586" i="2"/>
  <c r="X586" i="2"/>
  <c r="W586" i="2"/>
  <c r="H586" i="2"/>
  <c r="Z585" i="2"/>
  <c r="Y585" i="2"/>
  <c r="X585" i="2"/>
  <c r="W585" i="2"/>
  <c r="H585" i="2"/>
  <c r="Z584" i="2"/>
  <c r="Y584" i="2"/>
  <c r="X584" i="2"/>
  <c r="W584" i="2"/>
  <c r="H584" i="2"/>
  <c r="Z583" i="2"/>
  <c r="Y583" i="2"/>
  <c r="X583" i="2"/>
  <c r="W583" i="2"/>
  <c r="H583" i="2"/>
  <c r="Z582" i="2"/>
  <c r="Y582" i="2"/>
  <c r="X582" i="2"/>
  <c r="W582" i="2"/>
  <c r="H582" i="2"/>
  <c r="Z581" i="2"/>
  <c r="Y581" i="2"/>
  <c r="X581" i="2"/>
  <c r="W581" i="2"/>
  <c r="H581" i="2"/>
  <c r="Z580" i="2"/>
  <c r="Y580" i="2"/>
  <c r="X580" i="2"/>
  <c r="W580" i="2"/>
  <c r="H580" i="2"/>
  <c r="Z579" i="2"/>
  <c r="Y579" i="2"/>
  <c r="X579" i="2"/>
  <c r="W579" i="2"/>
  <c r="H579" i="2"/>
  <c r="Z578" i="2"/>
  <c r="Y578" i="2"/>
  <c r="X578" i="2"/>
  <c r="W578" i="2"/>
  <c r="H578" i="2"/>
  <c r="Z577" i="2"/>
  <c r="Y577" i="2"/>
  <c r="X577" i="2"/>
  <c r="W577" i="2"/>
  <c r="H577" i="2"/>
  <c r="Z576" i="2"/>
  <c r="Y576" i="2"/>
  <c r="X576" i="2"/>
  <c r="W576" i="2"/>
  <c r="H576" i="2"/>
  <c r="Z575" i="2"/>
  <c r="Y575" i="2"/>
  <c r="X575" i="2"/>
  <c r="W575" i="2"/>
  <c r="H575" i="2"/>
  <c r="Z574" i="2"/>
  <c r="Y574" i="2"/>
  <c r="X574" i="2"/>
  <c r="W574" i="2"/>
  <c r="H574" i="2"/>
  <c r="Z573" i="2"/>
  <c r="Y573" i="2"/>
  <c r="X573" i="2"/>
  <c r="W573" i="2"/>
  <c r="H573" i="2"/>
  <c r="Z572" i="2"/>
  <c r="Y572" i="2"/>
  <c r="X572" i="2"/>
  <c r="W572" i="2"/>
  <c r="H572" i="2"/>
  <c r="Z571" i="2"/>
  <c r="Y571" i="2"/>
  <c r="X571" i="2"/>
  <c r="W571" i="2"/>
  <c r="H571" i="2"/>
  <c r="Z570" i="2"/>
  <c r="Y570" i="2"/>
  <c r="X570" i="2"/>
  <c r="W570" i="2"/>
  <c r="H570" i="2"/>
  <c r="Z569" i="2"/>
  <c r="Y569" i="2"/>
  <c r="X569" i="2"/>
  <c r="W569" i="2"/>
  <c r="H569" i="2"/>
  <c r="Z568" i="2"/>
  <c r="Y568" i="2"/>
  <c r="X568" i="2"/>
  <c r="W568" i="2"/>
  <c r="H568" i="2"/>
  <c r="Z567" i="2"/>
  <c r="Y567" i="2"/>
  <c r="X567" i="2"/>
  <c r="W567" i="2"/>
  <c r="H567" i="2"/>
  <c r="Z566" i="2"/>
  <c r="Y566" i="2"/>
  <c r="X566" i="2"/>
  <c r="W566" i="2"/>
  <c r="H566" i="2"/>
  <c r="Z565" i="2"/>
  <c r="Y565" i="2"/>
  <c r="X565" i="2"/>
  <c r="W565" i="2"/>
  <c r="H565" i="2"/>
  <c r="Z564" i="2"/>
  <c r="Y564" i="2"/>
  <c r="X564" i="2"/>
  <c r="W564" i="2"/>
  <c r="H564" i="2"/>
  <c r="Z563" i="2"/>
  <c r="Y563" i="2"/>
  <c r="X563" i="2"/>
  <c r="W563" i="2"/>
  <c r="H563" i="2"/>
  <c r="Z562" i="2"/>
  <c r="Y562" i="2"/>
  <c r="X562" i="2"/>
  <c r="W562" i="2"/>
  <c r="H562" i="2"/>
  <c r="Z561" i="2"/>
  <c r="Y561" i="2"/>
  <c r="X561" i="2"/>
  <c r="W561" i="2"/>
  <c r="H561" i="2"/>
  <c r="Z560" i="2"/>
  <c r="Y560" i="2"/>
  <c r="X560" i="2"/>
  <c r="W560" i="2"/>
  <c r="H560" i="2"/>
  <c r="Z559" i="2"/>
  <c r="Y559" i="2"/>
  <c r="X559" i="2"/>
  <c r="W559" i="2"/>
  <c r="H559" i="2"/>
  <c r="Z558" i="2"/>
  <c r="Y558" i="2"/>
  <c r="X558" i="2"/>
  <c r="W558" i="2"/>
  <c r="H558" i="2"/>
  <c r="Z557" i="2"/>
  <c r="Y557" i="2"/>
  <c r="X557" i="2"/>
  <c r="W557" i="2"/>
  <c r="H557" i="2"/>
  <c r="Z556" i="2"/>
  <c r="Y556" i="2"/>
  <c r="X556" i="2"/>
  <c r="W556" i="2"/>
  <c r="H556" i="2"/>
  <c r="Z555" i="2"/>
  <c r="Y555" i="2"/>
  <c r="X555" i="2"/>
  <c r="W555" i="2"/>
  <c r="H555" i="2"/>
  <c r="Z554" i="2"/>
  <c r="Y554" i="2"/>
  <c r="X554" i="2"/>
  <c r="W554" i="2"/>
  <c r="H554" i="2"/>
  <c r="Z553" i="2"/>
  <c r="Y553" i="2"/>
  <c r="X553" i="2"/>
  <c r="W553" i="2"/>
  <c r="H553" i="2"/>
  <c r="Z552" i="2"/>
  <c r="Y552" i="2"/>
  <c r="X552" i="2"/>
  <c r="W552" i="2"/>
  <c r="H552" i="2"/>
  <c r="Z551" i="2"/>
  <c r="Y551" i="2"/>
  <c r="X551" i="2"/>
  <c r="W551" i="2"/>
  <c r="H551" i="2"/>
  <c r="Z550" i="2"/>
  <c r="Y550" i="2"/>
  <c r="X550" i="2"/>
  <c r="W550" i="2"/>
  <c r="H550" i="2"/>
  <c r="Z549" i="2"/>
  <c r="Y549" i="2"/>
  <c r="X549" i="2"/>
  <c r="W549" i="2"/>
  <c r="H549" i="2"/>
  <c r="Z548" i="2"/>
  <c r="Y548" i="2"/>
  <c r="X548" i="2"/>
  <c r="W548" i="2"/>
  <c r="H548" i="2"/>
  <c r="Z547" i="2"/>
  <c r="Y547" i="2"/>
  <c r="X547" i="2"/>
  <c r="W547" i="2"/>
  <c r="H547" i="2"/>
  <c r="Z546" i="2"/>
  <c r="Y546" i="2"/>
  <c r="X546" i="2"/>
  <c r="W546" i="2"/>
  <c r="H546" i="2"/>
  <c r="Z545" i="2"/>
  <c r="Y545" i="2"/>
  <c r="X545" i="2"/>
  <c r="W545" i="2"/>
  <c r="H545" i="2"/>
  <c r="Z544" i="2"/>
  <c r="Y544" i="2"/>
  <c r="X544" i="2"/>
  <c r="W544" i="2"/>
  <c r="H544" i="2"/>
  <c r="Z543" i="2"/>
  <c r="Y543" i="2"/>
  <c r="X543" i="2"/>
  <c r="W543" i="2"/>
  <c r="H543" i="2"/>
  <c r="Z542" i="2"/>
  <c r="Y542" i="2"/>
  <c r="X542" i="2"/>
  <c r="W542" i="2"/>
  <c r="H542" i="2"/>
  <c r="Z541" i="2"/>
  <c r="Y541" i="2"/>
  <c r="X541" i="2"/>
  <c r="W541" i="2"/>
  <c r="H541" i="2"/>
  <c r="Z540" i="2"/>
  <c r="Y540" i="2"/>
  <c r="X540" i="2"/>
  <c r="W540" i="2"/>
  <c r="H540" i="2"/>
  <c r="Z539" i="2"/>
  <c r="Y539" i="2"/>
  <c r="X539" i="2"/>
  <c r="W539" i="2"/>
  <c r="H539" i="2"/>
  <c r="Z538" i="2"/>
  <c r="Y538" i="2"/>
  <c r="X538" i="2"/>
  <c r="W538" i="2"/>
  <c r="H538" i="2"/>
  <c r="Z537" i="2"/>
  <c r="Y537" i="2"/>
  <c r="X537" i="2"/>
  <c r="W537" i="2"/>
  <c r="H537" i="2"/>
  <c r="Z536" i="2"/>
  <c r="Y536" i="2"/>
  <c r="X536" i="2"/>
  <c r="W536" i="2"/>
  <c r="H536" i="2"/>
  <c r="Z535" i="2"/>
  <c r="Y535" i="2"/>
  <c r="X535" i="2"/>
  <c r="W535" i="2"/>
  <c r="H535" i="2"/>
  <c r="Z534" i="2"/>
  <c r="Y534" i="2"/>
  <c r="X534" i="2"/>
  <c r="W534" i="2"/>
  <c r="H534" i="2"/>
  <c r="Z533" i="2"/>
  <c r="Y533" i="2"/>
  <c r="X533" i="2"/>
  <c r="W533" i="2"/>
  <c r="H533" i="2"/>
  <c r="Z532" i="2"/>
  <c r="Y532" i="2"/>
  <c r="X532" i="2"/>
  <c r="W532" i="2"/>
  <c r="H532" i="2"/>
  <c r="Z531" i="2"/>
  <c r="Y531" i="2"/>
  <c r="X531" i="2"/>
  <c r="W531" i="2"/>
  <c r="H531" i="2"/>
  <c r="Z530" i="2"/>
  <c r="Y530" i="2"/>
  <c r="X530" i="2"/>
  <c r="W530" i="2"/>
  <c r="H530" i="2"/>
  <c r="Z529" i="2"/>
  <c r="Y529" i="2"/>
  <c r="X529" i="2"/>
  <c r="W529" i="2"/>
  <c r="H529" i="2"/>
  <c r="Z528" i="2"/>
  <c r="Y528" i="2"/>
  <c r="X528" i="2"/>
  <c r="W528" i="2"/>
  <c r="H528" i="2"/>
  <c r="Z527" i="2"/>
  <c r="Y527" i="2"/>
  <c r="X527" i="2"/>
  <c r="W527" i="2"/>
  <c r="H527" i="2"/>
  <c r="Z526" i="2"/>
  <c r="Y526" i="2"/>
  <c r="X526" i="2"/>
  <c r="W526" i="2"/>
  <c r="H526" i="2"/>
  <c r="Z525" i="2"/>
  <c r="Y525" i="2"/>
  <c r="X525" i="2"/>
  <c r="W525" i="2"/>
  <c r="H525" i="2"/>
  <c r="Z524" i="2"/>
  <c r="Y524" i="2"/>
  <c r="X524" i="2"/>
  <c r="W524" i="2"/>
  <c r="H524" i="2"/>
  <c r="Z523" i="2"/>
  <c r="Y523" i="2"/>
  <c r="X523" i="2"/>
  <c r="W523" i="2"/>
  <c r="H523" i="2"/>
  <c r="Z522" i="2"/>
  <c r="Y522" i="2"/>
  <c r="X522" i="2"/>
  <c r="W522" i="2"/>
  <c r="H522" i="2"/>
  <c r="Z521" i="2"/>
  <c r="Y521" i="2"/>
  <c r="X521" i="2"/>
  <c r="W521" i="2"/>
  <c r="H521" i="2"/>
  <c r="Z520" i="2"/>
  <c r="Y520" i="2"/>
  <c r="X520" i="2"/>
  <c r="W520" i="2"/>
  <c r="H520" i="2"/>
  <c r="Z519" i="2"/>
  <c r="Y519" i="2"/>
  <c r="X519" i="2"/>
  <c r="W519" i="2"/>
  <c r="H519" i="2"/>
  <c r="Z518" i="2"/>
  <c r="Y518" i="2"/>
  <c r="X518" i="2"/>
  <c r="W518" i="2"/>
  <c r="H518" i="2"/>
  <c r="Z517" i="2"/>
  <c r="Y517" i="2"/>
  <c r="X517" i="2"/>
  <c r="W517" i="2"/>
  <c r="H517" i="2"/>
  <c r="Z516" i="2"/>
  <c r="Y516" i="2"/>
  <c r="X516" i="2"/>
  <c r="W516" i="2"/>
  <c r="H516" i="2"/>
  <c r="Z515" i="2"/>
  <c r="Y515" i="2"/>
  <c r="X515" i="2"/>
  <c r="W515" i="2"/>
  <c r="H515" i="2"/>
  <c r="Z514" i="2"/>
  <c r="Y514" i="2"/>
  <c r="X514" i="2"/>
  <c r="W514" i="2"/>
  <c r="H514" i="2"/>
  <c r="Z513" i="2"/>
  <c r="Y513" i="2"/>
  <c r="X513" i="2"/>
  <c r="W513" i="2"/>
  <c r="H513" i="2"/>
  <c r="Z512" i="2"/>
  <c r="Y512" i="2"/>
  <c r="X512" i="2"/>
  <c r="W512" i="2"/>
  <c r="H512" i="2"/>
  <c r="Z511" i="2"/>
  <c r="Y511" i="2"/>
  <c r="X511" i="2"/>
  <c r="W511" i="2"/>
  <c r="H511" i="2"/>
  <c r="Z510" i="2"/>
  <c r="Y510" i="2"/>
  <c r="X510" i="2"/>
  <c r="W510" i="2"/>
  <c r="H510" i="2"/>
  <c r="Z509" i="2"/>
  <c r="Y509" i="2"/>
  <c r="X509" i="2"/>
  <c r="W509" i="2"/>
  <c r="H509" i="2"/>
  <c r="Z508" i="2"/>
  <c r="Y508" i="2"/>
  <c r="X508" i="2"/>
  <c r="W508" i="2"/>
  <c r="H508" i="2"/>
  <c r="Z507" i="2"/>
  <c r="Y507" i="2"/>
  <c r="X507" i="2"/>
  <c r="W507" i="2"/>
  <c r="H507" i="2"/>
  <c r="Z506" i="2"/>
  <c r="Y506" i="2"/>
  <c r="X506" i="2"/>
  <c r="W506" i="2"/>
  <c r="H506" i="2"/>
  <c r="Z505" i="2"/>
  <c r="Y505" i="2"/>
  <c r="X505" i="2"/>
  <c r="W505" i="2"/>
  <c r="H505" i="2"/>
  <c r="Z504" i="2"/>
  <c r="Y504" i="2"/>
  <c r="X504" i="2"/>
  <c r="W504" i="2"/>
  <c r="H504" i="2"/>
  <c r="Z503" i="2"/>
  <c r="Y503" i="2"/>
  <c r="X503" i="2"/>
  <c r="W503" i="2"/>
  <c r="H503" i="2"/>
  <c r="Z502" i="2"/>
  <c r="Y502" i="2"/>
  <c r="X502" i="2"/>
  <c r="W502" i="2"/>
  <c r="H502" i="2"/>
  <c r="Z501" i="2"/>
  <c r="Y501" i="2"/>
  <c r="X501" i="2"/>
  <c r="W501" i="2"/>
  <c r="H501" i="2"/>
  <c r="Z500" i="2"/>
  <c r="Y500" i="2"/>
  <c r="X500" i="2"/>
  <c r="W500" i="2"/>
  <c r="O500" i="2"/>
  <c r="N500" i="2"/>
  <c r="M500" i="2"/>
  <c r="H500" i="2"/>
  <c r="D500" i="2"/>
  <c r="Z499" i="2"/>
  <c r="Y499" i="2"/>
  <c r="X499" i="2"/>
  <c r="W499" i="2"/>
  <c r="O499" i="2"/>
  <c r="N499" i="2"/>
  <c r="M499" i="2"/>
  <c r="H499" i="2"/>
  <c r="D499" i="2"/>
  <c r="Z498" i="2"/>
  <c r="Y498" i="2"/>
  <c r="X498" i="2"/>
  <c r="W498" i="2"/>
  <c r="O498" i="2"/>
  <c r="N498" i="2"/>
  <c r="M498" i="2"/>
  <c r="H498" i="2"/>
  <c r="D498" i="2"/>
  <c r="Z497" i="2"/>
  <c r="Y497" i="2"/>
  <c r="X497" i="2"/>
  <c r="W497" i="2"/>
  <c r="O497" i="2"/>
  <c r="N497" i="2"/>
  <c r="M497" i="2"/>
  <c r="H497" i="2"/>
  <c r="D497" i="2"/>
  <c r="Z496" i="2"/>
  <c r="Y496" i="2"/>
  <c r="X496" i="2"/>
  <c r="W496" i="2"/>
  <c r="O496" i="2"/>
  <c r="N496" i="2"/>
  <c r="M496" i="2"/>
  <c r="H496" i="2"/>
  <c r="D496" i="2"/>
  <c r="Z495" i="2"/>
  <c r="Y495" i="2"/>
  <c r="X495" i="2"/>
  <c r="W495" i="2"/>
  <c r="O495" i="2"/>
  <c r="N495" i="2"/>
  <c r="M495" i="2"/>
  <c r="H495" i="2"/>
  <c r="D495" i="2"/>
  <c r="Z494" i="2"/>
  <c r="Y494" i="2"/>
  <c r="X494" i="2"/>
  <c r="W494" i="2"/>
  <c r="O494" i="2"/>
  <c r="N494" i="2"/>
  <c r="M494" i="2"/>
  <c r="H494" i="2"/>
  <c r="D494" i="2"/>
  <c r="Z493" i="2"/>
  <c r="Y493" i="2"/>
  <c r="X493" i="2"/>
  <c r="W493" i="2"/>
  <c r="O493" i="2"/>
  <c r="N493" i="2"/>
  <c r="M493" i="2"/>
  <c r="H493" i="2"/>
  <c r="D493" i="2"/>
  <c r="Z492" i="2"/>
  <c r="Y492" i="2"/>
  <c r="X492" i="2"/>
  <c r="W492" i="2"/>
  <c r="O492" i="2"/>
  <c r="N492" i="2"/>
  <c r="M492" i="2"/>
  <c r="H492" i="2"/>
  <c r="D492" i="2"/>
  <c r="Z491" i="2"/>
  <c r="Y491" i="2"/>
  <c r="X491" i="2"/>
  <c r="W491" i="2"/>
  <c r="O491" i="2"/>
  <c r="N491" i="2"/>
  <c r="M491" i="2"/>
  <c r="H491" i="2"/>
  <c r="D491" i="2"/>
  <c r="Z490" i="2"/>
  <c r="Y490" i="2"/>
  <c r="X490" i="2"/>
  <c r="W490" i="2"/>
  <c r="O490" i="2"/>
  <c r="N490" i="2"/>
  <c r="M490" i="2"/>
  <c r="H490" i="2"/>
  <c r="D490" i="2"/>
  <c r="Z489" i="2"/>
  <c r="Y489" i="2"/>
  <c r="X489" i="2"/>
  <c r="W489" i="2"/>
  <c r="O489" i="2"/>
  <c r="N489" i="2"/>
  <c r="M489" i="2"/>
  <c r="H489" i="2"/>
  <c r="D489" i="2"/>
  <c r="Z488" i="2"/>
  <c r="Y488" i="2"/>
  <c r="X488" i="2"/>
  <c r="W488" i="2"/>
  <c r="O488" i="2"/>
  <c r="N488" i="2"/>
  <c r="M488" i="2"/>
  <c r="H488" i="2"/>
  <c r="D488" i="2"/>
  <c r="Z487" i="2"/>
  <c r="Y487" i="2"/>
  <c r="X487" i="2"/>
  <c r="W487" i="2"/>
  <c r="O487" i="2"/>
  <c r="N487" i="2"/>
  <c r="M487" i="2"/>
  <c r="H487" i="2"/>
  <c r="D487" i="2"/>
  <c r="Z486" i="2"/>
  <c r="Y486" i="2"/>
  <c r="X486" i="2"/>
  <c r="W486" i="2"/>
  <c r="O486" i="2"/>
  <c r="N486" i="2"/>
  <c r="M486" i="2"/>
  <c r="H486" i="2"/>
  <c r="D486" i="2"/>
  <c r="Z485" i="2"/>
  <c r="Y485" i="2"/>
  <c r="X485" i="2"/>
  <c r="W485" i="2"/>
  <c r="O485" i="2"/>
  <c r="N485" i="2"/>
  <c r="M485" i="2"/>
  <c r="H485" i="2"/>
  <c r="D485" i="2"/>
  <c r="Z484" i="2"/>
  <c r="Y484" i="2"/>
  <c r="X484" i="2"/>
  <c r="W484" i="2"/>
  <c r="O484" i="2"/>
  <c r="N484" i="2"/>
  <c r="M484" i="2"/>
  <c r="H484" i="2"/>
  <c r="D484" i="2"/>
  <c r="Z483" i="2"/>
  <c r="Y483" i="2"/>
  <c r="X483" i="2"/>
  <c r="W483" i="2"/>
  <c r="O483" i="2"/>
  <c r="N483" i="2"/>
  <c r="M483" i="2"/>
  <c r="H483" i="2"/>
  <c r="D483" i="2"/>
  <c r="Z482" i="2"/>
  <c r="Y482" i="2"/>
  <c r="X482" i="2"/>
  <c r="W482" i="2"/>
  <c r="O482" i="2"/>
  <c r="N482" i="2"/>
  <c r="M482" i="2"/>
  <c r="H482" i="2"/>
  <c r="D482" i="2"/>
  <c r="Z481" i="2"/>
  <c r="Y481" i="2"/>
  <c r="X481" i="2"/>
  <c r="W481" i="2"/>
  <c r="O481" i="2"/>
  <c r="N481" i="2"/>
  <c r="M481" i="2"/>
  <c r="H481" i="2"/>
  <c r="D481" i="2"/>
  <c r="Z480" i="2"/>
  <c r="Y480" i="2"/>
  <c r="X480" i="2"/>
  <c r="W480" i="2"/>
  <c r="O480" i="2"/>
  <c r="N480" i="2"/>
  <c r="M480" i="2"/>
  <c r="H480" i="2"/>
  <c r="D480" i="2"/>
  <c r="Z479" i="2"/>
  <c r="Y479" i="2"/>
  <c r="X479" i="2"/>
  <c r="W479" i="2"/>
  <c r="O479" i="2"/>
  <c r="N479" i="2"/>
  <c r="M479" i="2"/>
  <c r="H479" i="2"/>
  <c r="D479" i="2"/>
  <c r="Z478" i="2"/>
  <c r="Y478" i="2"/>
  <c r="X478" i="2"/>
  <c r="W478" i="2"/>
  <c r="O478" i="2"/>
  <c r="N478" i="2"/>
  <c r="M478" i="2"/>
  <c r="H478" i="2"/>
  <c r="D478" i="2"/>
  <c r="Z477" i="2"/>
  <c r="Y477" i="2"/>
  <c r="X477" i="2"/>
  <c r="W477" i="2"/>
  <c r="O477" i="2"/>
  <c r="N477" i="2"/>
  <c r="M477" i="2"/>
  <c r="H477" i="2"/>
  <c r="D477" i="2"/>
  <c r="Z476" i="2"/>
  <c r="Y476" i="2"/>
  <c r="X476" i="2"/>
  <c r="W476" i="2"/>
  <c r="O476" i="2"/>
  <c r="N476" i="2"/>
  <c r="M476" i="2"/>
  <c r="H476" i="2"/>
  <c r="D476" i="2"/>
  <c r="Z475" i="2"/>
  <c r="Y475" i="2"/>
  <c r="X475" i="2"/>
  <c r="W475" i="2"/>
  <c r="O475" i="2"/>
  <c r="N475" i="2"/>
  <c r="M475" i="2"/>
  <c r="H475" i="2"/>
  <c r="D475" i="2"/>
  <c r="Z474" i="2"/>
  <c r="Y474" i="2"/>
  <c r="X474" i="2"/>
  <c r="W474" i="2"/>
  <c r="O474" i="2"/>
  <c r="N474" i="2"/>
  <c r="M474" i="2"/>
  <c r="H474" i="2"/>
  <c r="D474" i="2"/>
  <c r="Z473" i="2"/>
  <c r="Y473" i="2"/>
  <c r="X473" i="2"/>
  <c r="W473" i="2"/>
  <c r="O473" i="2"/>
  <c r="N473" i="2"/>
  <c r="M473" i="2"/>
  <c r="H473" i="2"/>
  <c r="D473" i="2"/>
  <c r="Z472" i="2"/>
  <c r="Y472" i="2"/>
  <c r="X472" i="2"/>
  <c r="W472" i="2"/>
  <c r="O472" i="2"/>
  <c r="N472" i="2"/>
  <c r="M472" i="2"/>
  <c r="H472" i="2"/>
  <c r="D472" i="2"/>
  <c r="Z471" i="2"/>
  <c r="Y471" i="2"/>
  <c r="X471" i="2"/>
  <c r="W471" i="2"/>
  <c r="O471" i="2"/>
  <c r="N471" i="2"/>
  <c r="M471" i="2"/>
  <c r="H471" i="2"/>
  <c r="D471" i="2"/>
  <c r="Z470" i="2"/>
  <c r="Y470" i="2"/>
  <c r="X470" i="2"/>
  <c r="W470" i="2"/>
  <c r="O470" i="2"/>
  <c r="N470" i="2"/>
  <c r="M470" i="2"/>
  <c r="H470" i="2"/>
  <c r="D470" i="2"/>
  <c r="Z469" i="2"/>
  <c r="Y469" i="2"/>
  <c r="X469" i="2"/>
  <c r="W469" i="2"/>
  <c r="O469" i="2"/>
  <c r="N469" i="2"/>
  <c r="M469" i="2"/>
  <c r="H469" i="2"/>
  <c r="D469" i="2"/>
  <c r="Z468" i="2"/>
  <c r="Y468" i="2"/>
  <c r="X468" i="2"/>
  <c r="W468" i="2"/>
  <c r="O468" i="2"/>
  <c r="N468" i="2"/>
  <c r="M468" i="2"/>
  <c r="H468" i="2"/>
  <c r="D468" i="2"/>
  <c r="Z467" i="2"/>
  <c r="Y467" i="2"/>
  <c r="X467" i="2"/>
  <c r="W467" i="2"/>
  <c r="O467" i="2"/>
  <c r="N467" i="2"/>
  <c r="M467" i="2"/>
  <c r="H467" i="2"/>
  <c r="D467" i="2"/>
  <c r="Z466" i="2"/>
  <c r="Y466" i="2"/>
  <c r="X466" i="2"/>
  <c r="W466" i="2"/>
  <c r="O466" i="2"/>
  <c r="N466" i="2"/>
  <c r="M466" i="2"/>
  <c r="H466" i="2"/>
  <c r="D466" i="2"/>
  <c r="Z465" i="2"/>
  <c r="Y465" i="2"/>
  <c r="X465" i="2"/>
  <c r="W465" i="2"/>
  <c r="O465" i="2"/>
  <c r="N465" i="2"/>
  <c r="M465" i="2"/>
  <c r="H465" i="2"/>
  <c r="D465" i="2"/>
  <c r="Z464" i="2"/>
  <c r="Y464" i="2"/>
  <c r="X464" i="2"/>
  <c r="W464" i="2"/>
  <c r="O464" i="2"/>
  <c r="N464" i="2"/>
  <c r="M464" i="2"/>
  <c r="H464" i="2"/>
  <c r="D464" i="2"/>
  <c r="Z463" i="2"/>
  <c r="Y463" i="2"/>
  <c r="X463" i="2"/>
  <c r="W463" i="2"/>
  <c r="O463" i="2"/>
  <c r="N463" i="2"/>
  <c r="M463" i="2"/>
  <c r="H463" i="2"/>
  <c r="D463" i="2"/>
  <c r="Z462" i="2"/>
  <c r="Y462" i="2"/>
  <c r="X462" i="2"/>
  <c r="W462" i="2"/>
  <c r="O462" i="2"/>
  <c r="N462" i="2"/>
  <c r="M462" i="2"/>
  <c r="H462" i="2"/>
  <c r="D462" i="2"/>
  <c r="Z461" i="2"/>
  <c r="Y461" i="2"/>
  <c r="X461" i="2"/>
  <c r="W461" i="2"/>
  <c r="O461" i="2"/>
  <c r="N461" i="2"/>
  <c r="M461" i="2"/>
  <c r="H461" i="2"/>
  <c r="D461" i="2"/>
  <c r="Z460" i="2"/>
  <c r="Y460" i="2"/>
  <c r="X460" i="2"/>
  <c r="W460" i="2"/>
  <c r="O460" i="2"/>
  <c r="N460" i="2"/>
  <c r="M460" i="2"/>
  <c r="H460" i="2"/>
  <c r="D460" i="2"/>
  <c r="Z459" i="2"/>
  <c r="Y459" i="2"/>
  <c r="X459" i="2"/>
  <c r="W459" i="2"/>
  <c r="O459" i="2"/>
  <c r="N459" i="2"/>
  <c r="M459" i="2"/>
  <c r="H459" i="2"/>
  <c r="D459" i="2"/>
  <c r="Z458" i="2"/>
  <c r="Y458" i="2"/>
  <c r="X458" i="2"/>
  <c r="W458" i="2"/>
  <c r="O458" i="2"/>
  <c r="N458" i="2"/>
  <c r="M458" i="2"/>
  <c r="H458" i="2"/>
  <c r="D458" i="2"/>
  <c r="Z457" i="2"/>
  <c r="Y457" i="2"/>
  <c r="X457" i="2"/>
  <c r="W457" i="2"/>
  <c r="O457" i="2"/>
  <c r="N457" i="2"/>
  <c r="M457" i="2"/>
  <c r="H457" i="2"/>
  <c r="D457" i="2"/>
  <c r="Z456" i="2"/>
  <c r="Y456" i="2"/>
  <c r="X456" i="2"/>
  <c r="W456" i="2"/>
  <c r="O456" i="2"/>
  <c r="N456" i="2"/>
  <c r="M456" i="2"/>
  <c r="H456" i="2"/>
  <c r="D456" i="2"/>
  <c r="Z455" i="2"/>
  <c r="Y455" i="2"/>
  <c r="X455" i="2"/>
  <c r="W455" i="2"/>
  <c r="O455" i="2"/>
  <c r="N455" i="2"/>
  <c r="M455" i="2"/>
  <c r="H455" i="2"/>
  <c r="D455" i="2"/>
  <c r="Z454" i="2"/>
  <c r="Y454" i="2"/>
  <c r="X454" i="2"/>
  <c r="W454" i="2"/>
  <c r="O454" i="2"/>
  <c r="N454" i="2"/>
  <c r="M454" i="2"/>
  <c r="H454" i="2"/>
  <c r="D454" i="2"/>
  <c r="Z453" i="2"/>
  <c r="Y453" i="2"/>
  <c r="X453" i="2"/>
  <c r="W453" i="2"/>
  <c r="O453" i="2"/>
  <c r="N453" i="2"/>
  <c r="M453" i="2"/>
  <c r="H453" i="2"/>
  <c r="D453" i="2"/>
  <c r="Z452" i="2"/>
  <c r="Y452" i="2"/>
  <c r="X452" i="2"/>
  <c r="W452" i="2"/>
  <c r="O452" i="2"/>
  <c r="N452" i="2"/>
  <c r="M452" i="2"/>
  <c r="H452" i="2"/>
  <c r="D452" i="2"/>
  <c r="Z451" i="2"/>
  <c r="Y451" i="2"/>
  <c r="X451" i="2"/>
  <c r="W451" i="2"/>
  <c r="O451" i="2"/>
  <c r="N451" i="2"/>
  <c r="M451" i="2"/>
  <c r="H451" i="2"/>
  <c r="D451" i="2"/>
  <c r="Z450" i="2"/>
  <c r="Y450" i="2"/>
  <c r="X450" i="2"/>
  <c r="W450" i="2"/>
  <c r="O450" i="2"/>
  <c r="N450" i="2"/>
  <c r="M450" i="2"/>
  <c r="H450" i="2"/>
  <c r="D450" i="2"/>
  <c r="Z449" i="2"/>
  <c r="Y449" i="2"/>
  <c r="X449" i="2"/>
  <c r="W449" i="2"/>
  <c r="O449" i="2"/>
  <c r="N449" i="2"/>
  <c r="M449" i="2"/>
  <c r="H449" i="2"/>
  <c r="D449" i="2"/>
  <c r="Z448" i="2"/>
  <c r="Y448" i="2"/>
  <c r="X448" i="2"/>
  <c r="W448" i="2"/>
  <c r="O448" i="2"/>
  <c r="N448" i="2"/>
  <c r="M448" i="2"/>
  <c r="H448" i="2"/>
  <c r="D448" i="2"/>
  <c r="Z447" i="2"/>
  <c r="Y447" i="2"/>
  <c r="X447" i="2"/>
  <c r="W447" i="2"/>
  <c r="O447" i="2"/>
  <c r="N447" i="2"/>
  <c r="M447" i="2"/>
  <c r="H447" i="2"/>
  <c r="D447" i="2"/>
  <c r="Z446" i="2"/>
  <c r="Y446" i="2"/>
  <c r="X446" i="2"/>
  <c r="W446" i="2"/>
  <c r="O446" i="2"/>
  <c r="N446" i="2"/>
  <c r="M446" i="2"/>
  <c r="H446" i="2"/>
  <c r="D446" i="2"/>
  <c r="Z445" i="2"/>
  <c r="Y445" i="2"/>
  <c r="X445" i="2"/>
  <c r="W445" i="2"/>
  <c r="O445" i="2"/>
  <c r="N445" i="2"/>
  <c r="M445" i="2"/>
  <c r="H445" i="2"/>
  <c r="D445" i="2"/>
  <c r="Z444" i="2"/>
  <c r="Y444" i="2"/>
  <c r="X444" i="2"/>
  <c r="W444" i="2"/>
  <c r="O444" i="2"/>
  <c r="N444" i="2"/>
  <c r="M444" i="2"/>
  <c r="H444" i="2"/>
  <c r="D444" i="2"/>
  <c r="Z443" i="2"/>
  <c r="Y443" i="2"/>
  <c r="X443" i="2"/>
  <c r="W443" i="2"/>
  <c r="O443" i="2"/>
  <c r="N443" i="2"/>
  <c r="M443" i="2"/>
  <c r="H443" i="2"/>
  <c r="D443" i="2"/>
  <c r="Z442" i="2"/>
  <c r="Y442" i="2"/>
  <c r="X442" i="2"/>
  <c r="W442" i="2"/>
  <c r="O442" i="2"/>
  <c r="N442" i="2"/>
  <c r="M442" i="2"/>
  <c r="H442" i="2"/>
  <c r="D442" i="2"/>
  <c r="Z441" i="2"/>
  <c r="Y441" i="2"/>
  <c r="X441" i="2"/>
  <c r="W441" i="2"/>
  <c r="O441" i="2"/>
  <c r="N441" i="2"/>
  <c r="M441" i="2"/>
  <c r="H441" i="2"/>
  <c r="D441" i="2"/>
  <c r="Z440" i="2"/>
  <c r="Y440" i="2"/>
  <c r="X440" i="2"/>
  <c r="W440" i="2"/>
  <c r="O440" i="2"/>
  <c r="N440" i="2"/>
  <c r="M440" i="2"/>
  <c r="H440" i="2"/>
  <c r="D440" i="2"/>
  <c r="Z439" i="2"/>
  <c r="Y439" i="2"/>
  <c r="X439" i="2"/>
  <c r="W439" i="2"/>
  <c r="O439" i="2"/>
  <c r="N439" i="2"/>
  <c r="M439" i="2"/>
  <c r="H439" i="2"/>
  <c r="D439" i="2"/>
  <c r="Z438" i="2"/>
  <c r="Y438" i="2"/>
  <c r="X438" i="2"/>
  <c r="W438" i="2"/>
  <c r="O438" i="2"/>
  <c r="N438" i="2"/>
  <c r="M438" i="2"/>
  <c r="H438" i="2"/>
  <c r="D438" i="2"/>
  <c r="Z437" i="2"/>
  <c r="Y437" i="2"/>
  <c r="X437" i="2"/>
  <c r="W437" i="2"/>
  <c r="O437" i="2"/>
  <c r="N437" i="2"/>
  <c r="M437" i="2"/>
  <c r="H437" i="2"/>
  <c r="D437" i="2"/>
  <c r="Z436" i="2"/>
  <c r="Y436" i="2"/>
  <c r="X436" i="2"/>
  <c r="W436" i="2"/>
  <c r="O436" i="2"/>
  <c r="N436" i="2"/>
  <c r="M436" i="2"/>
  <c r="H436" i="2"/>
  <c r="D436" i="2"/>
  <c r="Z435" i="2"/>
  <c r="Y435" i="2"/>
  <c r="X435" i="2"/>
  <c r="W435" i="2"/>
  <c r="O435" i="2"/>
  <c r="N435" i="2"/>
  <c r="M435" i="2"/>
  <c r="H435" i="2"/>
  <c r="D435" i="2"/>
  <c r="Z434" i="2"/>
  <c r="Y434" i="2"/>
  <c r="X434" i="2"/>
  <c r="W434" i="2"/>
  <c r="O434" i="2"/>
  <c r="N434" i="2"/>
  <c r="M434" i="2"/>
  <c r="H434" i="2"/>
  <c r="D434" i="2"/>
  <c r="Z433" i="2"/>
  <c r="Y433" i="2"/>
  <c r="X433" i="2"/>
  <c r="W433" i="2"/>
  <c r="O433" i="2"/>
  <c r="N433" i="2"/>
  <c r="M433" i="2"/>
  <c r="H433" i="2"/>
  <c r="D433" i="2"/>
  <c r="Z432" i="2"/>
  <c r="Y432" i="2"/>
  <c r="X432" i="2"/>
  <c r="W432" i="2"/>
  <c r="O432" i="2"/>
  <c r="N432" i="2"/>
  <c r="M432" i="2"/>
  <c r="H432" i="2"/>
  <c r="D432" i="2"/>
  <c r="Z431" i="2"/>
  <c r="Y431" i="2"/>
  <c r="X431" i="2"/>
  <c r="W431" i="2"/>
  <c r="O431" i="2"/>
  <c r="N431" i="2"/>
  <c r="M431" i="2"/>
  <c r="H431" i="2"/>
  <c r="D431" i="2"/>
  <c r="Z430" i="2"/>
  <c r="Y430" i="2"/>
  <c r="X430" i="2"/>
  <c r="W430" i="2"/>
  <c r="O430" i="2"/>
  <c r="N430" i="2"/>
  <c r="M430" i="2"/>
  <c r="H430" i="2"/>
  <c r="D430" i="2"/>
  <c r="Z429" i="2"/>
  <c r="Y429" i="2"/>
  <c r="X429" i="2"/>
  <c r="W429" i="2"/>
  <c r="O429" i="2"/>
  <c r="N429" i="2"/>
  <c r="M429" i="2"/>
  <c r="H429" i="2"/>
  <c r="D429" i="2"/>
  <c r="Z428" i="2"/>
  <c r="Y428" i="2"/>
  <c r="X428" i="2"/>
  <c r="W428" i="2"/>
  <c r="O428" i="2"/>
  <c r="N428" i="2"/>
  <c r="M428" i="2"/>
  <c r="H428" i="2"/>
  <c r="D428" i="2"/>
  <c r="Z427" i="2"/>
  <c r="Y427" i="2"/>
  <c r="X427" i="2"/>
  <c r="W427" i="2"/>
  <c r="O427" i="2"/>
  <c r="N427" i="2"/>
  <c r="M427" i="2"/>
  <c r="H427" i="2"/>
  <c r="D427" i="2"/>
  <c r="Z426" i="2"/>
  <c r="Y426" i="2"/>
  <c r="X426" i="2"/>
  <c r="W426" i="2"/>
  <c r="O426" i="2"/>
  <c r="N426" i="2"/>
  <c r="M426" i="2"/>
  <c r="H426" i="2"/>
  <c r="D426" i="2"/>
  <c r="Z425" i="2"/>
  <c r="Y425" i="2"/>
  <c r="X425" i="2"/>
  <c r="W425" i="2"/>
  <c r="O425" i="2"/>
  <c r="N425" i="2"/>
  <c r="M425" i="2"/>
  <c r="H425" i="2"/>
  <c r="D425" i="2"/>
  <c r="Z424" i="2"/>
  <c r="Y424" i="2"/>
  <c r="X424" i="2"/>
  <c r="W424" i="2"/>
  <c r="O424" i="2"/>
  <c r="N424" i="2"/>
  <c r="M424" i="2"/>
  <c r="H424" i="2"/>
  <c r="D424" i="2"/>
  <c r="Z423" i="2"/>
  <c r="Y423" i="2"/>
  <c r="X423" i="2"/>
  <c r="W423" i="2"/>
  <c r="O423" i="2"/>
  <c r="N423" i="2"/>
  <c r="M423" i="2"/>
  <c r="H423" i="2"/>
  <c r="D423" i="2"/>
  <c r="Z422" i="2"/>
  <c r="Y422" i="2"/>
  <c r="X422" i="2"/>
  <c r="W422" i="2"/>
  <c r="O422" i="2"/>
  <c r="N422" i="2"/>
  <c r="M422" i="2"/>
  <c r="H422" i="2"/>
  <c r="D422" i="2"/>
  <c r="Z421" i="2"/>
  <c r="Y421" i="2"/>
  <c r="X421" i="2"/>
  <c r="W421" i="2"/>
  <c r="O421" i="2"/>
  <c r="N421" i="2"/>
  <c r="M421" i="2"/>
  <c r="H421" i="2"/>
  <c r="D421" i="2"/>
  <c r="Z420" i="2"/>
  <c r="Y420" i="2"/>
  <c r="X420" i="2"/>
  <c r="W420" i="2"/>
  <c r="O420" i="2"/>
  <c r="N420" i="2"/>
  <c r="M420" i="2"/>
  <c r="H420" i="2"/>
  <c r="D420" i="2"/>
  <c r="Z419" i="2"/>
  <c r="Y419" i="2"/>
  <c r="X419" i="2"/>
  <c r="W419" i="2"/>
  <c r="O419" i="2"/>
  <c r="N419" i="2"/>
  <c r="M419" i="2"/>
  <c r="H419" i="2"/>
  <c r="D419" i="2"/>
  <c r="Z418" i="2"/>
  <c r="Y418" i="2"/>
  <c r="X418" i="2"/>
  <c r="W418" i="2"/>
  <c r="O418" i="2"/>
  <c r="N418" i="2"/>
  <c r="M418" i="2"/>
  <c r="H418" i="2"/>
  <c r="D418" i="2"/>
  <c r="Z417" i="2"/>
  <c r="Y417" i="2"/>
  <c r="X417" i="2"/>
  <c r="W417" i="2"/>
  <c r="O417" i="2"/>
  <c r="N417" i="2"/>
  <c r="M417" i="2"/>
  <c r="H417" i="2"/>
  <c r="D417" i="2"/>
  <c r="Z416" i="2"/>
  <c r="Y416" i="2"/>
  <c r="X416" i="2"/>
  <c r="W416" i="2"/>
  <c r="O416" i="2"/>
  <c r="N416" i="2"/>
  <c r="M416" i="2"/>
  <c r="H416" i="2"/>
  <c r="D416" i="2"/>
  <c r="Z415" i="2"/>
  <c r="Y415" i="2"/>
  <c r="X415" i="2"/>
  <c r="W415" i="2"/>
  <c r="O415" i="2"/>
  <c r="N415" i="2"/>
  <c r="M415" i="2"/>
  <c r="H415" i="2"/>
  <c r="D415" i="2"/>
  <c r="Z414" i="2"/>
  <c r="Y414" i="2"/>
  <c r="X414" i="2"/>
  <c r="W414" i="2"/>
  <c r="O414" i="2"/>
  <c r="N414" i="2"/>
  <c r="M414" i="2"/>
  <c r="H414" i="2"/>
  <c r="D414" i="2"/>
  <c r="Z413" i="2"/>
  <c r="Y413" i="2"/>
  <c r="X413" i="2"/>
  <c r="W413" i="2"/>
  <c r="O413" i="2"/>
  <c r="N413" i="2"/>
  <c r="M413" i="2"/>
  <c r="H413" i="2"/>
  <c r="D413" i="2"/>
  <c r="Z412" i="2"/>
  <c r="Y412" i="2"/>
  <c r="X412" i="2"/>
  <c r="W412" i="2"/>
  <c r="O412" i="2"/>
  <c r="N412" i="2"/>
  <c r="M412" i="2"/>
  <c r="H412" i="2"/>
  <c r="D412" i="2"/>
  <c r="Z411" i="2"/>
  <c r="Y411" i="2"/>
  <c r="X411" i="2"/>
  <c r="W411" i="2"/>
  <c r="O411" i="2"/>
  <c r="N411" i="2"/>
  <c r="M411" i="2"/>
  <c r="H411" i="2"/>
  <c r="D411" i="2"/>
  <c r="Z410" i="2"/>
  <c r="Y410" i="2"/>
  <c r="X410" i="2"/>
  <c r="W410" i="2"/>
  <c r="O410" i="2"/>
  <c r="N410" i="2"/>
  <c r="M410" i="2"/>
  <c r="H410" i="2"/>
  <c r="D410" i="2"/>
  <c r="Z409" i="2"/>
  <c r="Y409" i="2"/>
  <c r="X409" i="2"/>
  <c r="W409" i="2"/>
  <c r="O409" i="2"/>
  <c r="N409" i="2"/>
  <c r="M409" i="2"/>
  <c r="H409" i="2"/>
  <c r="D409" i="2"/>
  <c r="Z408" i="2"/>
  <c r="Y408" i="2"/>
  <c r="X408" i="2"/>
  <c r="W408" i="2"/>
  <c r="O408" i="2"/>
  <c r="N408" i="2"/>
  <c r="M408" i="2"/>
  <c r="H408" i="2"/>
  <c r="D408" i="2"/>
  <c r="Z407" i="2"/>
  <c r="Y407" i="2"/>
  <c r="X407" i="2"/>
  <c r="W407" i="2"/>
  <c r="O407" i="2"/>
  <c r="N407" i="2"/>
  <c r="M407" i="2"/>
  <c r="H407" i="2"/>
  <c r="D407" i="2"/>
  <c r="Z406" i="2"/>
  <c r="Y406" i="2"/>
  <c r="X406" i="2"/>
  <c r="W406" i="2"/>
  <c r="O406" i="2"/>
  <c r="N406" i="2"/>
  <c r="M406" i="2"/>
  <c r="H406" i="2"/>
  <c r="D406" i="2"/>
  <c r="Z405" i="2"/>
  <c r="Y405" i="2"/>
  <c r="X405" i="2"/>
  <c r="W405" i="2"/>
  <c r="O405" i="2"/>
  <c r="N405" i="2"/>
  <c r="M405" i="2"/>
  <c r="H405" i="2"/>
  <c r="D405" i="2"/>
  <c r="Z404" i="2"/>
  <c r="Y404" i="2"/>
  <c r="X404" i="2"/>
  <c r="W404" i="2"/>
  <c r="O404" i="2"/>
  <c r="N404" i="2"/>
  <c r="M404" i="2"/>
  <c r="H404" i="2"/>
  <c r="D404" i="2"/>
  <c r="Z403" i="2"/>
  <c r="Y403" i="2"/>
  <c r="X403" i="2"/>
  <c r="W403" i="2"/>
  <c r="O403" i="2"/>
  <c r="N403" i="2"/>
  <c r="M403" i="2"/>
  <c r="H403" i="2"/>
  <c r="D403" i="2"/>
  <c r="Z402" i="2"/>
  <c r="Y402" i="2"/>
  <c r="X402" i="2"/>
  <c r="W402" i="2"/>
  <c r="O402" i="2"/>
  <c r="N402" i="2"/>
  <c r="M402" i="2"/>
  <c r="H402" i="2"/>
  <c r="D402" i="2"/>
  <c r="Z401" i="2"/>
  <c r="Y401" i="2"/>
  <c r="X401" i="2"/>
  <c r="W401" i="2"/>
  <c r="O401" i="2"/>
  <c r="N401" i="2"/>
  <c r="M401" i="2"/>
  <c r="H401" i="2"/>
  <c r="D401" i="2"/>
  <c r="Z400" i="2"/>
  <c r="Y400" i="2"/>
  <c r="X400" i="2"/>
  <c r="W400" i="2"/>
  <c r="O400" i="2"/>
  <c r="N400" i="2"/>
  <c r="M400" i="2"/>
  <c r="H400" i="2"/>
  <c r="D400" i="2"/>
  <c r="Z399" i="2"/>
  <c r="Y399" i="2"/>
  <c r="X399" i="2"/>
  <c r="W399" i="2"/>
  <c r="O399" i="2"/>
  <c r="N399" i="2"/>
  <c r="M399" i="2"/>
  <c r="H399" i="2"/>
  <c r="D399" i="2"/>
  <c r="Z398" i="2"/>
  <c r="Y398" i="2"/>
  <c r="X398" i="2"/>
  <c r="W398" i="2"/>
  <c r="O398" i="2"/>
  <c r="N398" i="2"/>
  <c r="M398" i="2"/>
  <c r="H398" i="2"/>
  <c r="D398" i="2"/>
  <c r="Z397" i="2"/>
  <c r="Y397" i="2"/>
  <c r="X397" i="2"/>
  <c r="W397" i="2"/>
  <c r="O397" i="2"/>
  <c r="N397" i="2"/>
  <c r="M397" i="2"/>
  <c r="H397" i="2"/>
  <c r="D397" i="2"/>
  <c r="Z396" i="2"/>
  <c r="Y396" i="2"/>
  <c r="X396" i="2"/>
  <c r="W396" i="2"/>
  <c r="O396" i="2"/>
  <c r="N396" i="2"/>
  <c r="M396" i="2"/>
  <c r="H396" i="2"/>
  <c r="D396" i="2"/>
  <c r="Z395" i="2"/>
  <c r="Y395" i="2"/>
  <c r="X395" i="2"/>
  <c r="W395" i="2"/>
  <c r="O395" i="2"/>
  <c r="N395" i="2"/>
  <c r="M395" i="2"/>
  <c r="H395" i="2"/>
  <c r="D395" i="2"/>
  <c r="Z394" i="2"/>
  <c r="Y394" i="2"/>
  <c r="X394" i="2"/>
  <c r="W394" i="2"/>
  <c r="O394" i="2"/>
  <c r="N394" i="2"/>
  <c r="M394" i="2"/>
  <c r="H394" i="2"/>
  <c r="D394" i="2"/>
  <c r="Z393" i="2"/>
  <c r="Y393" i="2"/>
  <c r="X393" i="2"/>
  <c r="W393" i="2"/>
  <c r="O393" i="2"/>
  <c r="N393" i="2"/>
  <c r="M393" i="2"/>
  <c r="H393" i="2"/>
  <c r="D393" i="2"/>
  <c r="Z392" i="2"/>
  <c r="Y392" i="2"/>
  <c r="X392" i="2"/>
  <c r="W392" i="2"/>
  <c r="O392" i="2"/>
  <c r="N392" i="2"/>
  <c r="M392" i="2"/>
  <c r="H392" i="2"/>
  <c r="D392" i="2"/>
  <c r="Z391" i="2"/>
  <c r="Y391" i="2"/>
  <c r="X391" i="2"/>
  <c r="W391" i="2"/>
  <c r="O391" i="2"/>
  <c r="N391" i="2"/>
  <c r="M391" i="2"/>
  <c r="H391" i="2"/>
  <c r="D391" i="2"/>
  <c r="Z390" i="2"/>
  <c r="Y390" i="2"/>
  <c r="X390" i="2"/>
  <c r="W390" i="2"/>
  <c r="O390" i="2"/>
  <c r="N390" i="2"/>
  <c r="M390" i="2"/>
  <c r="H390" i="2"/>
  <c r="D390" i="2"/>
  <c r="Z389" i="2"/>
  <c r="Y389" i="2"/>
  <c r="X389" i="2"/>
  <c r="W389" i="2"/>
  <c r="O389" i="2"/>
  <c r="N389" i="2"/>
  <c r="M389" i="2"/>
  <c r="H389" i="2"/>
  <c r="D389" i="2"/>
  <c r="Z388" i="2"/>
  <c r="Y388" i="2"/>
  <c r="X388" i="2"/>
  <c r="W388" i="2"/>
  <c r="O388" i="2"/>
  <c r="N388" i="2"/>
  <c r="M388" i="2"/>
  <c r="H388" i="2"/>
  <c r="D388" i="2"/>
  <c r="Z387" i="2"/>
  <c r="Y387" i="2"/>
  <c r="X387" i="2"/>
  <c r="W387" i="2"/>
  <c r="O387" i="2"/>
  <c r="N387" i="2"/>
  <c r="M387" i="2"/>
  <c r="H387" i="2"/>
  <c r="D387" i="2"/>
  <c r="Z386" i="2"/>
  <c r="Y386" i="2"/>
  <c r="X386" i="2"/>
  <c r="W386" i="2"/>
  <c r="O386" i="2"/>
  <c r="N386" i="2"/>
  <c r="M386" i="2"/>
  <c r="H386" i="2"/>
  <c r="D386" i="2"/>
  <c r="Z385" i="2"/>
  <c r="Y385" i="2"/>
  <c r="X385" i="2"/>
  <c r="W385" i="2"/>
  <c r="O385" i="2"/>
  <c r="N385" i="2"/>
  <c r="M385" i="2"/>
  <c r="H385" i="2"/>
  <c r="D385" i="2"/>
  <c r="Z384" i="2"/>
  <c r="Y384" i="2"/>
  <c r="X384" i="2"/>
  <c r="W384" i="2"/>
  <c r="O384" i="2"/>
  <c r="N384" i="2"/>
  <c r="M384" i="2"/>
  <c r="H384" i="2"/>
  <c r="D384" i="2"/>
  <c r="Z383" i="2"/>
  <c r="Y383" i="2"/>
  <c r="X383" i="2"/>
  <c r="W383" i="2"/>
  <c r="O383" i="2"/>
  <c r="N383" i="2"/>
  <c r="M383" i="2"/>
  <c r="H383" i="2"/>
  <c r="D383" i="2"/>
  <c r="Z382" i="2"/>
  <c r="Y382" i="2"/>
  <c r="X382" i="2"/>
  <c r="W382" i="2"/>
  <c r="O382" i="2"/>
  <c r="N382" i="2"/>
  <c r="M382" i="2"/>
  <c r="H382" i="2"/>
  <c r="D382" i="2"/>
  <c r="Z381" i="2"/>
  <c r="Y381" i="2"/>
  <c r="X381" i="2"/>
  <c r="W381" i="2"/>
  <c r="O381" i="2"/>
  <c r="N381" i="2"/>
  <c r="M381" i="2"/>
  <c r="H381" i="2"/>
  <c r="D381" i="2"/>
  <c r="Z380" i="2"/>
  <c r="Y380" i="2"/>
  <c r="X380" i="2"/>
  <c r="W380" i="2"/>
  <c r="O380" i="2"/>
  <c r="N380" i="2"/>
  <c r="M380" i="2"/>
  <c r="H380" i="2"/>
  <c r="D380" i="2"/>
  <c r="Z379" i="2"/>
  <c r="Y379" i="2"/>
  <c r="X379" i="2"/>
  <c r="W379" i="2"/>
  <c r="O379" i="2"/>
  <c r="N379" i="2"/>
  <c r="M379" i="2"/>
  <c r="H379" i="2"/>
  <c r="D379" i="2"/>
  <c r="Z378" i="2"/>
  <c r="Y378" i="2"/>
  <c r="X378" i="2"/>
  <c r="W378" i="2"/>
  <c r="O378" i="2"/>
  <c r="N378" i="2"/>
  <c r="M378" i="2"/>
  <c r="H378" i="2"/>
  <c r="D378" i="2"/>
  <c r="Z377" i="2"/>
  <c r="Y377" i="2"/>
  <c r="X377" i="2"/>
  <c r="W377" i="2"/>
  <c r="O377" i="2"/>
  <c r="N377" i="2"/>
  <c r="M377" i="2"/>
  <c r="H377" i="2"/>
  <c r="D377" i="2"/>
  <c r="Z376" i="2"/>
  <c r="Y376" i="2"/>
  <c r="X376" i="2"/>
  <c r="W376" i="2"/>
  <c r="O376" i="2"/>
  <c r="N376" i="2"/>
  <c r="M376" i="2"/>
  <c r="H376" i="2"/>
  <c r="D376" i="2"/>
  <c r="Z375" i="2"/>
  <c r="Y375" i="2"/>
  <c r="X375" i="2"/>
  <c r="W375" i="2"/>
  <c r="O375" i="2"/>
  <c r="N375" i="2"/>
  <c r="M375" i="2"/>
  <c r="H375" i="2"/>
  <c r="D375" i="2"/>
  <c r="Z374" i="2"/>
  <c r="Y374" i="2"/>
  <c r="X374" i="2"/>
  <c r="W374" i="2"/>
  <c r="O374" i="2"/>
  <c r="N374" i="2"/>
  <c r="M374" i="2"/>
  <c r="H374" i="2"/>
  <c r="D374" i="2"/>
  <c r="Z373" i="2"/>
  <c r="Y373" i="2"/>
  <c r="X373" i="2"/>
  <c r="W373" i="2"/>
  <c r="O373" i="2"/>
  <c r="N373" i="2"/>
  <c r="M373" i="2"/>
  <c r="H373" i="2"/>
  <c r="D373" i="2"/>
  <c r="Z372" i="2"/>
  <c r="Y372" i="2"/>
  <c r="X372" i="2"/>
  <c r="W372" i="2"/>
  <c r="O372" i="2"/>
  <c r="N372" i="2"/>
  <c r="M372" i="2"/>
  <c r="H372" i="2"/>
  <c r="D372" i="2"/>
  <c r="Z371" i="2"/>
  <c r="Y371" i="2"/>
  <c r="X371" i="2"/>
  <c r="W371" i="2"/>
  <c r="O371" i="2"/>
  <c r="N371" i="2"/>
  <c r="M371" i="2"/>
  <c r="H371" i="2"/>
  <c r="D371" i="2"/>
  <c r="Z370" i="2"/>
  <c r="Y370" i="2"/>
  <c r="X370" i="2"/>
  <c r="W370" i="2"/>
  <c r="O370" i="2"/>
  <c r="N370" i="2"/>
  <c r="M370" i="2"/>
  <c r="H370" i="2"/>
  <c r="D370" i="2"/>
  <c r="Z369" i="2"/>
  <c r="Y369" i="2"/>
  <c r="X369" i="2"/>
  <c r="W369" i="2"/>
  <c r="O369" i="2"/>
  <c r="N369" i="2"/>
  <c r="M369" i="2"/>
  <c r="H369" i="2"/>
  <c r="D369" i="2"/>
  <c r="Z368" i="2"/>
  <c r="Y368" i="2"/>
  <c r="X368" i="2"/>
  <c r="W368" i="2"/>
  <c r="O368" i="2"/>
  <c r="N368" i="2"/>
  <c r="M368" i="2"/>
  <c r="H368" i="2"/>
  <c r="D368" i="2"/>
  <c r="Z367" i="2"/>
  <c r="Y367" i="2"/>
  <c r="X367" i="2"/>
  <c r="W367" i="2"/>
  <c r="O367" i="2"/>
  <c r="N367" i="2"/>
  <c r="M367" i="2"/>
  <c r="H367" i="2"/>
  <c r="D367" i="2"/>
  <c r="Z366" i="2"/>
  <c r="Y366" i="2"/>
  <c r="X366" i="2"/>
  <c r="W366" i="2"/>
  <c r="O366" i="2"/>
  <c r="N366" i="2"/>
  <c r="M366" i="2"/>
  <c r="H366" i="2"/>
  <c r="D366" i="2"/>
  <c r="Z365" i="2"/>
  <c r="Y365" i="2"/>
  <c r="X365" i="2"/>
  <c r="W365" i="2"/>
  <c r="O365" i="2"/>
  <c r="N365" i="2"/>
  <c r="M365" i="2"/>
  <c r="H365" i="2"/>
  <c r="D365" i="2"/>
  <c r="Z364" i="2"/>
  <c r="Y364" i="2"/>
  <c r="X364" i="2"/>
  <c r="W364" i="2"/>
  <c r="O364" i="2"/>
  <c r="N364" i="2"/>
  <c r="M364" i="2"/>
  <c r="H364" i="2"/>
  <c r="D364" i="2"/>
  <c r="Z363" i="2"/>
  <c r="Y363" i="2"/>
  <c r="X363" i="2"/>
  <c r="W363" i="2"/>
  <c r="O363" i="2"/>
  <c r="N363" i="2"/>
  <c r="M363" i="2"/>
  <c r="H363" i="2"/>
  <c r="D363" i="2"/>
  <c r="Z362" i="2"/>
  <c r="Y362" i="2"/>
  <c r="X362" i="2"/>
  <c r="W362" i="2"/>
  <c r="O362" i="2"/>
  <c r="N362" i="2"/>
  <c r="M362" i="2"/>
  <c r="H362" i="2"/>
  <c r="D362" i="2"/>
  <c r="Z361" i="2"/>
  <c r="Y361" i="2"/>
  <c r="X361" i="2"/>
  <c r="W361" i="2"/>
  <c r="O361" i="2"/>
  <c r="N361" i="2"/>
  <c r="M361" i="2"/>
  <c r="H361" i="2"/>
  <c r="D361" i="2"/>
  <c r="Z360" i="2"/>
  <c r="Y360" i="2"/>
  <c r="X360" i="2"/>
  <c r="W360" i="2"/>
  <c r="O360" i="2"/>
  <c r="N360" i="2"/>
  <c r="M360" i="2"/>
  <c r="H360" i="2"/>
  <c r="D360" i="2"/>
  <c r="Z359" i="2"/>
  <c r="Y359" i="2"/>
  <c r="X359" i="2"/>
  <c r="W359" i="2"/>
  <c r="O359" i="2"/>
  <c r="N359" i="2"/>
  <c r="M359" i="2"/>
  <c r="H359" i="2"/>
  <c r="D359" i="2"/>
  <c r="Z358" i="2"/>
  <c r="Y358" i="2"/>
  <c r="X358" i="2"/>
  <c r="W358" i="2"/>
  <c r="O358" i="2"/>
  <c r="N358" i="2"/>
  <c r="M358" i="2"/>
  <c r="H358" i="2"/>
  <c r="D358" i="2"/>
  <c r="Z357" i="2"/>
  <c r="Y357" i="2"/>
  <c r="X357" i="2"/>
  <c r="W357" i="2"/>
  <c r="O357" i="2"/>
  <c r="N357" i="2"/>
  <c r="M357" i="2"/>
  <c r="H357" i="2"/>
  <c r="D357" i="2"/>
  <c r="Z356" i="2"/>
  <c r="Y356" i="2"/>
  <c r="X356" i="2"/>
  <c r="W356" i="2"/>
  <c r="O356" i="2"/>
  <c r="N356" i="2"/>
  <c r="M356" i="2"/>
  <c r="H356" i="2"/>
  <c r="D356" i="2"/>
  <c r="Z355" i="2"/>
  <c r="Y355" i="2"/>
  <c r="X355" i="2"/>
  <c r="W355" i="2"/>
  <c r="O355" i="2"/>
  <c r="N355" i="2"/>
  <c r="M355" i="2"/>
  <c r="H355" i="2"/>
  <c r="D355" i="2"/>
  <c r="Z354" i="2"/>
  <c r="Y354" i="2"/>
  <c r="X354" i="2"/>
  <c r="W354" i="2"/>
  <c r="O354" i="2"/>
  <c r="N354" i="2"/>
  <c r="M354" i="2"/>
  <c r="H354" i="2"/>
  <c r="D354" i="2"/>
  <c r="Z353" i="2"/>
  <c r="Y353" i="2"/>
  <c r="X353" i="2"/>
  <c r="W353" i="2"/>
  <c r="O353" i="2"/>
  <c r="N353" i="2"/>
  <c r="M353" i="2"/>
  <c r="H353" i="2"/>
  <c r="D353" i="2"/>
  <c r="Z352" i="2"/>
  <c r="Y352" i="2"/>
  <c r="X352" i="2"/>
  <c r="W352" i="2"/>
  <c r="O352" i="2"/>
  <c r="N352" i="2"/>
  <c r="M352" i="2"/>
  <c r="H352" i="2"/>
  <c r="D352" i="2"/>
  <c r="Z351" i="2"/>
  <c r="Y351" i="2"/>
  <c r="X351" i="2"/>
  <c r="W351" i="2"/>
  <c r="O351" i="2"/>
  <c r="N351" i="2"/>
  <c r="M351" i="2"/>
  <c r="H351" i="2"/>
  <c r="D351" i="2"/>
  <c r="Z350" i="2"/>
  <c r="Y350" i="2"/>
  <c r="X350" i="2"/>
  <c r="W350" i="2"/>
  <c r="O350" i="2"/>
  <c r="N350" i="2"/>
  <c r="M350" i="2"/>
  <c r="H350" i="2"/>
  <c r="D350" i="2"/>
  <c r="Z349" i="2"/>
  <c r="Y349" i="2"/>
  <c r="X349" i="2"/>
  <c r="W349" i="2"/>
  <c r="O349" i="2"/>
  <c r="N349" i="2"/>
  <c r="M349" i="2"/>
  <c r="H349" i="2"/>
  <c r="D349" i="2"/>
  <c r="Z348" i="2"/>
  <c r="Y348" i="2"/>
  <c r="X348" i="2"/>
  <c r="W348" i="2"/>
  <c r="O348" i="2"/>
  <c r="N348" i="2"/>
  <c r="M348" i="2"/>
  <c r="H348" i="2"/>
  <c r="D348" i="2"/>
  <c r="Z347" i="2"/>
  <c r="Y347" i="2"/>
  <c r="X347" i="2"/>
  <c r="W347" i="2"/>
  <c r="O347" i="2"/>
  <c r="N347" i="2"/>
  <c r="M347" i="2"/>
  <c r="H347" i="2"/>
  <c r="D347" i="2"/>
  <c r="Z346" i="2"/>
  <c r="Y346" i="2"/>
  <c r="X346" i="2"/>
  <c r="W346" i="2"/>
  <c r="O346" i="2"/>
  <c r="N346" i="2"/>
  <c r="M346" i="2"/>
  <c r="H346" i="2"/>
  <c r="D346" i="2"/>
  <c r="Z345" i="2"/>
  <c r="Y345" i="2"/>
  <c r="X345" i="2"/>
  <c r="W345" i="2"/>
  <c r="O345" i="2"/>
  <c r="N345" i="2"/>
  <c r="M345" i="2"/>
  <c r="H345" i="2"/>
  <c r="D345" i="2"/>
  <c r="Z344" i="2"/>
  <c r="Y344" i="2"/>
  <c r="X344" i="2"/>
  <c r="W344" i="2"/>
  <c r="O344" i="2"/>
  <c r="N344" i="2"/>
  <c r="M344" i="2"/>
  <c r="H344" i="2"/>
  <c r="D344" i="2"/>
  <c r="Z343" i="2"/>
  <c r="Y343" i="2"/>
  <c r="X343" i="2"/>
  <c r="W343" i="2"/>
  <c r="O343" i="2"/>
  <c r="N343" i="2"/>
  <c r="M343" i="2"/>
  <c r="H343" i="2"/>
  <c r="D343" i="2"/>
  <c r="Z342" i="2"/>
  <c r="Y342" i="2"/>
  <c r="X342" i="2"/>
  <c r="W342" i="2"/>
  <c r="O342" i="2"/>
  <c r="N342" i="2"/>
  <c r="M342" i="2"/>
  <c r="H342" i="2"/>
  <c r="D342" i="2"/>
  <c r="Z341" i="2"/>
  <c r="Y341" i="2"/>
  <c r="X341" i="2"/>
  <c r="W341" i="2"/>
  <c r="O341" i="2"/>
  <c r="N341" i="2"/>
  <c r="M341" i="2"/>
  <c r="H341" i="2"/>
  <c r="D341" i="2"/>
  <c r="Z340" i="2"/>
  <c r="Y340" i="2"/>
  <c r="X340" i="2"/>
  <c r="W340" i="2"/>
  <c r="O340" i="2"/>
  <c r="N340" i="2"/>
  <c r="M340" i="2"/>
  <c r="H340" i="2"/>
  <c r="D340" i="2"/>
  <c r="Z339" i="2"/>
  <c r="Y339" i="2"/>
  <c r="X339" i="2"/>
  <c r="W339" i="2"/>
  <c r="O339" i="2"/>
  <c r="N339" i="2"/>
  <c r="M339" i="2"/>
  <c r="H339" i="2"/>
  <c r="D339" i="2"/>
  <c r="Z338" i="2"/>
  <c r="Y338" i="2"/>
  <c r="X338" i="2"/>
  <c r="W338" i="2"/>
  <c r="O338" i="2"/>
  <c r="N338" i="2"/>
  <c r="M338" i="2"/>
  <c r="H338" i="2"/>
  <c r="D338" i="2"/>
  <c r="Z337" i="2"/>
  <c r="Y337" i="2"/>
  <c r="X337" i="2"/>
  <c r="W337" i="2"/>
  <c r="O337" i="2"/>
  <c r="N337" i="2"/>
  <c r="M337" i="2"/>
  <c r="H337" i="2"/>
  <c r="D337" i="2"/>
  <c r="Z336" i="2"/>
  <c r="Y336" i="2"/>
  <c r="X336" i="2"/>
  <c r="W336" i="2"/>
  <c r="O336" i="2"/>
  <c r="N336" i="2"/>
  <c r="M336" i="2"/>
  <c r="H336" i="2"/>
  <c r="D336" i="2"/>
  <c r="Z335" i="2"/>
  <c r="Y335" i="2"/>
  <c r="X335" i="2"/>
  <c r="W335" i="2"/>
  <c r="O335" i="2"/>
  <c r="N335" i="2"/>
  <c r="M335" i="2"/>
  <c r="H335" i="2"/>
  <c r="D335" i="2"/>
  <c r="Z334" i="2"/>
  <c r="Y334" i="2"/>
  <c r="X334" i="2"/>
  <c r="W334" i="2"/>
  <c r="O334" i="2"/>
  <c r="N334" i="2"/>
  <c r="M334" i="2"/>
  <c r="H334" i="2"/>
  <c r="D334" i="2"/>
  <c r="Z333" i="2"/>
  <c r="Y333" i="2"/>
  <c r="X333" i="2"/>
  <c r="W333" i="2"/>
  <c r="O333" i="2"/>
  <c r="N333" i="2"/>
  <c r="M333" i="2"/>
  <c r="H333" i="2"/>
  <c r="D333" i="2"/>
  <c r="Z332" i="2"/>
  <c r="Y332" i="2"/>
  <c r="X332" i="2"/>
  <c r="W332" i="2"/>
  <c r="O332" i="2"/>
  <c r="N332" i="2"/>
  <c r="M332" i="2"/>
  <c r="H332" i="2"/>
  <c r="D332" i="2"/>
  <c r="Z331" i="2"/>
  <c r="Y331" i="2"/>
  <c r="X331" i="2"/>
  <c r="W331" i="2"/>
  <c r="O331" i="2"/>
  <c r="N331" i="2"/>
  <c r="M331" i="2"/>
  <c r="H331" i="2"/>
  <c r="D331" i="2"/>
  <c r="Z330" i="2"/>
  <c r="Y330" i="2"/>
  <c r="X330" i="2"/>
  <c r="W330" i="2"/>
  <c r="O330" i="2"/>
  <c r="N330" i="2"/>
  <c r="M330" i="2"/>
  <c r="H330" i="2"/>
  <c r="D330" i="2"/>
  <c r="Z329" i="2"/>
  <c r="Y329" i="2"/>
  <c r="X329" i="2"/>
  <c r="W329" i="2"/>
  <c r="O329" i="2"/>
  <c r="N329" i="2"/>
  <c r="M329" i="2"/>
  <c r="H329" i="2"/>
  <c r="D329" i="2"/>
  <c r="Z328" i="2"/>
  <c r="Y328" i="2"/>
  <c r="X328" i="2"/>
  <c r="W328" i="2"/>
  <c r="O328" i="2"/>
  <c r="N328" i="2"/>
  <c r="M328" i="2"/>
  <c r="H328" i="2"/>
  <c r="D328" i="2"/>
  <c r="Z327" i="2"/>
  <c r="Y327" i="2"/>
  <c r="X327" i="2"/>
  <c r="W327" i="2"/>
  <c r="O327" i="2"/>
  <c r="N327" i="2"/>
  <c r="M327" i="2"/>
  <c r="H327" i="2"/>
  <c r="D327" i="2"/>
  <c r="Z326" i="2"/>
  <c r="Y326" i="2"/>
  <c r="X326" i="2"/>
  <c r="W326" i="2"/>
  <c r="O326" i="2"/>
  <c r="N326" i="2"/>
  <c r="M326" i="2"/>
  <c r="H326" i="2"/>
  <c r="D326" i="2"/>
  <c r="Z325" i="2"/>
  <c r="Y325" i="2"/>
  <c r="X325" i="2"/>
  <c r="W325" i="2"/>
  <c r="O325" i="2"/>
  <c r="N325" i="2"/>
  <c r="M325" i="2"/>
  <c r="H325" i="2"/>
  <c r="D325" i="2"/>
  <c r="Z324" i="2"/>
  <c r="Y324" i="2"/>
  <c r="X324" i="2"/>
  <c r="W324" i="2"/>
  <c r="O324" i="2"/>
  <c r="N324" i="2"/>
  <c r="M324" i="2"/>
  <c r="H324" i="2"/>
  <c r="D324" i="2"/>
  <c r="Z323" i="2"/>
  <c r="Y323" i="2"/>
  <c r="X323" i="2"/>
  <c r="W323" i="2"/>
  <c r="O323" i="2"/>
  <c r="N323" i="2"/>
  <c r="M323" i="2"/>
  <c r="H323" i="2"/>
  <c r="D323" i="2"/>
  <c r="Z322" i="2"/>
  <c r="Y322" i="2"/>
  <c r="X322" i="2"/>
  <c r="W322" i="2"/>
  <c r="O322" i="2"/>
  <c r="N322" i="2"/>
  <c r="M322" i="2"/>
  <c r="H322" i="2"/>
  <c r="D322" i="2"/>
  <c r="Z321" i="2"/>
  <c r="Y321" i="2"/>
  <c r="X321" i="2"/>
  <c r="W321" i="2"/>
  <c r="O321" i="2"/>
  <c r="N321" i="2"/>
  <c r="M321" i="2"/>
  <c r="H321" i="2"/>
  <c r="D321" i="2"/>
  <c r="Z320" i="2"/>
  <c r="Y320" i="2"/>
  <c r="X320" i="2"/>
  <c r="W320" i="2"/>
  <c r="O320" i="2"/>
  <c r="N320" i="2"/>
  <c r="M320" i="2"/>
  <c r="H320" i="2"/>
  <c r="D320" i="2"/>
  <c r="Z319" i="2"/>
  <c r="Y319" i="2"/>
  <c r="X319" i="2"/>
  <c r="W319" i="2"/>
  <c r="O319" i="2"/>
  <c r="N319" i="2"/>
  <c r="M319" i="2"/>
  <c r="H319" i="2"/>
  <c r="D319" i="2"/>
  <c r="Z318" i="2"/>
  <c r="Y318" i="2"/>
  <c r="X318" i="2"/>
  <c r="W318" i="2"/>
  <c r="O318" i="2"/>
  <c r="N318" i="2"/>
  <c r="M318" i="2"/>
  <c r="H318" i="2"/>
  <c r="D318" i="2"/>
  <c r="Z317" i="2"/>
  <c r="Y317" i="2"/>
  <c r="X317" i="2"/>
  <c r="W317" i="2"/>
  <c r="O317" i="2"/>
  <c r="N317" i="2"/>
  <c r="M317" i="2"/>
  <c r="H317" i="2"/>
  <c r="D317" i="2"/>
  <c r="Z316" i="2"/>
  <c r="Y316" i="2"/>
  <c r="X316" i="2"/>
  <c r="W316" i="2"/>
  <c r="O316" i="2"/>
  <c r="N316" i="2"/>
  <c r="M316" i="2"/>
  <c r="H316" i="2"/>
  <c r="D316" i="2"/>
  <c r="Z315" i="2"/>
  <c r="Y315" i="2"/>
  <c r="X315" i="2"/>
  <c r="W315" i="2"/>
  <c r="O315" i="2"/>
  <c r="N315" i="2"/>
  <c r="M315" i="2"/>
  <c r="H315" i="2"/>
  <c r="D315" i="2"/>
  <c r="Z314" i="2"/>
  <c r="Y314" i="2"/>
  <c r="X314" i="2"/>
  <c r="W314" i="2"/>
  <c r="O314" i="2"/>
  <c r="N314" i="2"/>
  <c r="M314" i="2"/>
  <c r="H314" i="2"/>
  <c r="D314" i="2"/>
  <c r="Z313" i="2"/>
  <c r="Y313" i="2"/>
  <c r="X313" i="2"/>
  <c r="W313" i="2"/>
  <c r="O313" i="2"/>
  <c r="N313" i="2"/>
  <c r="M313" i="2"/>
  <c r="H313" i="2"/>
  <c r="D313" i="2"/>
  <c r="Z312" i="2"/>
  <c r="Y312" i="2"/>
  <c r="X312" i="2"/>
  <c r="W312" i="2"/>
  <c r="O312" i="2"/>
  <c r="N312" i="2"/>
  <c r="M312" i="2"/>
  <c r="H312" i="2"/>
  <c r="D312" i="2"/>
  <c r="Z311" i="2"/>
  <c r="Y311" i="2"/>
  <c r="X311" i="2"/>
  <c r="W311" i="2"/>
  <c r="O311" i="2"/>
  <c r="N311" i="2"/>
  <c r="M311" i="2"/>
  <c r="H311" i="2"/>
  <c r="D311" i="2"/>
  <c r="Z310" i="2"/>
  <c r="Y310" i="2"/>
  <c r="X310" i="2"/>
  <c r="W310" i="2"/>
  <c r="O310" i="2"/>
  <c r="N310" i="2"/>
  <c r="M310" i="2"/>
  <c r="H310" i="2"/>
  <c r="D310" i="2"/>
  <c r="Z309" i="2"/>
  <c r="Y309" i="2"/>
  <c r="X309" i="2"/>
  <c r="W309" i="2"/>
  <c r="O309" i="2"/>
  <c r="N309" i="2"/>
  <c r="M309" i="2"/>
  <c r="H309" i="2"/>
  <c r="D309" i="2"/>
  <c r="Z308" i="2"/>
  <c r="Y308" i="2"/>
  <c r="X308" i="2"/>
  <c r="W308" i="2"/>
  <c r="O308" i="2"/>
  <c r="N308" i="2"/>
  <c r="M308" i="2"/>
  <c r="H308" i="2"/>
  <c r="D308" i="2"/>
  <c r="Z307" i="2"/>
  <c r="Y307" i="2"/>
  <c r="X307" i="2"/>
  <c r="W307" i="2"/>
  <c r="O307" i="2"/>
  <c r="N307" i="2"/>
  <c r="M307" i="2"/>
  <c r="H307" i="2"/>
  <c r="D307" i="2"/>
  <c r="Z306" i="2"/>
  <c r="Y306" i="2"/>
  <c r="X306" i="2"/>
  <c r="W306" i="2"/>
  <c r="O306" i="2"/>
  <c r="N306" i="2"/>
  <c r="M306" i="2"/>
  <c r="H306" i="2"/>
  <c r="D306" i="2"/>
  <c r="Z305" i="2"/>
  <c r="Y305" i="2"/>
  <c r="X305" i="2"/>
  <c r="W305" i="2"/>
  <c r="O305" i="2"/>
  <c r="N305" i="2"/>
  <c r="M305" i="2"/>
  <c r="H305" i="2"/>
  <c r="D305" i="2"/>
  <c r="Z304" i="2"/>
  <c r="Y304" i="2"/>
  <c r="X304" i="2"/>
  <c r="W304" i="2"/>
  <c r="O304" i="2"/>
  <c r="N304" i="2"/>
  <c r="M304" i="2"/>
  <c r="H304" i="2"/>
  <c r="D304" i="2"/>
  <c r="Z303" i="2"/>
  <c r="Y303" i="2"/>
  <c r="X303" i="2"/>
  <c r="W303" i="2"/>
  <c r="O303" i="2"/>
  <c r="N303" i="2"/>
  <c r="M303" i="2"/>
  <c r="H303" i="2"/>
  <c r="D303" i="2"/>
  <c r="Z302" i="2"/>
  <c r="Y302" i="2"/>
  <c r="X302" i="2"/>
  <c r="W302" i="2"/>
  <c r="O302" i="2"/>
  <c r="N302" i="2"/>
  <c r="M302" i="2"/>
  <c r="H302" i="2"/>
  <c r="D302" i="2"/>
  <c r="Z301" i="2"/>
  <c r="Y301" i="2"/>
  <c r="X301" i="2"/>
  <c r="W301" i="2"/>
  <c r="O301" i="2"/>
  <c r="N301" i="2"/>
  <c r="M301" i="2"/>
  <c r="H301" i="2"/>
  <c r="D301" i="2"/>
  <c r="Z300" i="2"/>
  <c r="Y300" i="2"/>
  <c r="X300" i="2"/>
  <c r="W300" i="2"/>
  <c r="O300" i="2"/>
  <c r="N300" i="2"/>
  <c r="M300" i="2"/>
  <c r="H300" i="2"/>
  <c r="D300" i="2"/>
  <c r="Z299" i="2"/>
  <c r="Y299" i="2"/>
  <c r="X299" i="2"/>
  <c r="W299" i="2"/>
  <c r="O299" i="2"/>
  <c r="N299" i="2"/>
  <c r="M299" i="2"/>
  <c r="H299" i="2"/>
  <c r="D299" i="2"/>
  <c r="Z298" i="2"/>
  <c r="Y298" i="2"/>
  <c r="X298" i="2"/>
  <c r="W298" i="2"/>
  <c r="O298" i="2"/>
  <c r="N298" i="2"/>
  <c r="M298" i="2"/>
  <c r="H298" i="2"/>
  <c r="D298" i="2"/>
  <c r="Z297" i="2"/>
  <c r="Y297" i="2"/>
  <c r="X297" i="2"/>
  <c r="W297" i="2"/>
  <c r="O297" i="2"/>
  <c r="N297" i="2"/>
  <c r="M297" i="2"/>
  <c r="H297" i="2"/>
  <c r="D297" i="2"/>
  <c r="Z296" i="2"/>
  <c r="Y296" i="2"/>
  <c r="X296" i="2"/>
  <c r="W296" i="2"/>
  <c r="O296" i="2"/>
  <c r="N296" i="2"/>
  <c r="M296" i="2"/>
  <c r="H296" i="2"/>
  <c r="D296" i="2"/>
  <c r="Z295" i="2"/>
  <c r="Y295" i="2"/>
  <c r="X295" i="2"/>
  <c r="W295" i="2"/>
  <c r="O295" i="2"/>
  <c r="N295" i="2"/>
  <c r="M295" i="2"/>
  <c r="H295" i="2"/>
  <c r="D295" i="2"/>
  <c r="Z294" i="2"/>
  <c r="Y294" i="2"/>
  <c r="X294" i="2"/>
  <c r="W294" i="2"/>
  <c r="O294" i="2"/>
  <c r="N294" i="2"/>
  <c r="M294" i="2"/>
  <c r="H294" i="2"/>
  <c r="D294" i="2"/>
  <c r="Z293" i="2"/>
  <c r="Y293" i="2"/>
  <c r="X293" i="2"/>
  <c r="W293" i="2"/>
  <c r="O293" i="2"/>
  <c r="N293" i="2"/>
  <c r="M293" i="2"/>
  <c r="H293" i="2"/>
  <c r="D293" i="2"/>
  <c r="Z292" i="2"/>
  <c r="Y292" i="2"/>
  <c r="X292" i="2"/>
  <c r="W292" i="2"/>
  <c r="O292" i="2"/>
  <c r="N292" i="2"/>
  <c r="M292" i="2"/>
  <c r="H292" i="2"/>
  <c r="D292" i="2"/>
  <c r="Z291" i="2"/>
  <c r="Y291" i="2"/>
  <c r="X291" i="2"/>
  <c r="W291" i="2"/>
  <c r="O291" i="2"/>
  <c r="N291" i="2"/>
  <c r="M291" i="2"/>
  <c r="H291" i="2"/>
  <c r="D291" i="2"/>
  <c r="Z290" i="2"/>
  <c r="Y290" i="2"/>
  <c r="X290" i="2"/>
  <c r="W290" i="2"/>
  <c r="O290" i="2"/>
  <c r="N290" i="2"/>
  <c r="M290" i="2"/>
  <c r="H290" i="2"/>
  <c r="D290" i="2"/>
  <c r="Z289" i="2"/>
  <c r="Y289" i="2"/>
  <c r="X289" i="2"/>
  <c r="W289" i="2"/>
  <c r="O289" i="2"/>
  <c r="N289" i="2"/>
  <c r="M289" i="2"/>
  <c r="H289" i="2"/>
  <c r="D289" i="2"/>
  <c r="Z288" i="2"/>
  <c r="Y288" i="2"/>
  <c r="X288" i="2"/>
  <c r="W288" i="2"/>
  <c r="O288" i="2"/>
  <c r="N288" i="2"/>
  <c r="M288" i="2"/>
  <c r="H288" i="2"/>
  <c r="D288" i="2"/>
  <c r="Z287" i="2"/>
  <c r="Y287" i="2"/>
  <c r="X287" i="2"/>
  <c r="W287" i="2"/>
  <c r="O287" i="2"/>
  <c r="N287" i="2"/>
  <c r="M287" i="2"/>
  <c r="H287" i="2"/>
  <c r="D287" i="2"/>
  <c r="Z286" i="2"/>
  <c r="Y286" i="2"/>
  <c r="X286" i="2"/>
  <c r="W286" i="2"/>
  <c r="O286" i="2"/>
  <c r="N286" i="2"/>
  <c r="M286" i="2"/>
  <c r="H286" i="2"/>
  <c r="D286" i="2"/>
  <c r="Z285" i="2"/>
  <c r="Y285" i="2"/>
  <c r="X285" i="2"/>
  <c r="W285" i="2"/>
  <c r="O285" i="2"/>
  <c r="N285" i="2"/>
  <c r="M285" i="2"/>
  <c r="H285" i="2"/>
  <c r="D285" i="2"/>
  <c r="Z284" i="2"/>
  <c r="Y284" i="2"/>
  <c r="X284" i="2"/>
  <c r="W284" i="2"/>
  <c r="O284" i="2"/>
  <c r="N284" i="2"/>
  <c r="M284" i="2"/>
  <c r="H284" i="2"/>
  <c r="D284" i="2"/>
  <c r="Z283" i="2"/>
  <c r="Y283" i="2"/>
  <c r="X283" i="2"/>
  <c r="W283" i="2"/>
  <c r="O283" i="2"/>
  <c r="N283" i="2"/>
  <c r="M283" i="2"/>
  <c r="H283" i="2"/>
  <c r="D283" i="2"/>
  <c r="Z282" i="2"/>
  <c r="Y282" i="2"/>
  <c r="X282" i="2"/>
  <c r="W282" i="2"/>
  <c r="O282" i="2"/>
  <c r="N282" i="2"/>
  <c r="M282" i="2"/>
  <c r="H282" i="2"/>
  <c r="D282" i="2"/>
  <c r="Z281" i="2"/>
  <c r="Y281" i="2"/>
  <c r="X281" i="2"/>
  <c r="W281" i="2"/>
  <c r="O281" i="2"/>
  <c r="N281" i="2"/>
  <c r="M281" i="2"/>
  <c r="H281" i="2"/>
  <c r="D281" i="2"/>
  <c r="Z280" i="2"/>
  <c r="Y280" i="2"/>
  <c r="X280" i="2"/>
  <c r="W280" i="2"/>
  <c r="O280" i="2"/>
  <c r="N280" i="2"/>
  <c r="M280" i="2"/>
  <c r="H280" i="2"/>
  <c r="D280" i="2"/>
  <c r="Z279" i="2"/>
  <c r="Y279" i="2"/>
  <c r="X279" i="2"/>
  <c r="W279" i="2"/>
  <c r="O279" i="2"/>
  <c r="N279" i="2"/>
  <c r="M279" i="2"/>
  <c r="H279" i="2"/>
  <c r="D279" i="2"/>
  <c r="Z278" i="2"/>
  <c r="Y278" i="2"/>
  <c r="X278" i="2"/>
  <c r="W278" i="2"/>
  <c r="O278" i="2"/>
  <c r="N278" i="2"/>
  <c r="M278" i="2"/>
  <c r="H278" i="2"/>
  <c r="D278" i="2"/>
  <c r="Z277" i="2"/>
  <c r="Y277" i="2"/>
  <c r="X277" i="2"/>
  <c r="W277" i="2"/>
  <c r="O277" i="2"/>
  <c r="N277" i="2"/>
  <c r="M277" i="2"/>
  <c r="H277" i="2"/>
  <c r="D277" i="2"/>
  <c r="Z276" i="2"/>
  <c r="Y276" i="2"/>
  <c r="X276" i="2"/>
  <c r="W276" i="2"/>
  <c r="O276" i="2"/>
  <c r="N276" i="2"/>
  <c r="M276" i="2"/>
  <c r="H276" i="2"/>
  <c r="D276" i="2"/>
  <c r="Z275" i="2"/>
  <c r="Y275" i="2"/>
  <c r="X275" i="2"/>
  <c r="W275" i="2"/>
  <c r="O275" i="2"/>
  <c r="N275" i="2"/>
  <c r="M275" i="2"/>
  <c r="H275" i="2"/>
  <c r="D275" i="2"/>
  <c r="Z274" i="2"/>
  <c r="Y274" i="2"/>
  <c r="X274" i="2"/>
  <c r="W274" i="2"/>
  <c r="O274" i="2"/>
  <c r="N274" i="2"/>
  <c r="M274" i="2"/>
  <c r="H274" i="2"/>
  <c r="D274" i="2"/>
  <c r="Z273" i="2"/>
  <c r="Y273" i="2"/>
  <c r="X273" i="2"/>
  <c r="W273" i="2"/>
  <c r="O273" i="2"/>
  <c r="N273" i="2"/>
  <c r="M273" i="2"/>
  <c r="H273" i="2"/>
  <c r="D273" i="2"/>
  <c r="Z272" i="2"/>
  <c r="Y272" i="2"/>
  <c r="X272" i="2"/>
  <c r="W272" i="2"/>
  <c r="O272" i="2"/>
  <c r="N272" i="2"/>
  <c r="M272" i="2"/>
  <c r="H272" i="2"/>
  <c r="D272" i="2"/>
  <c r="Z271" i="2"/>
  <c r="Y271" i="2"/>
  <c r="X271" i="2"/>
  <c r="W271" i="2"/>
  <c r="O271" i="2"/>
  <c r="N271" i="2"/>
  <c r="M271" i="2"/>
  <c r="H271" i="2"/>
  <c r="D271" i="2"/>
  <c r="Z270" i="2"/>
  <c r="Y270" i="2"/>
  <c r="X270" i="2"/>
  <c r="W270" i="2"/>
  <c r="O270" i="2"/>
  <c r="N270" i="2"/>
  <c r="M270" i="2"/>
  <c r="H270" i="2"/>
  <c r="D270" i="2"/>
  <c r="Z269" i="2"/>
  <c r="Y269" i="2"/>
  <c r="X269" i="2"/>
  <c r="W269" i="2"/>
  <c r="O269" i="2"/>
  <c r="N269" i="2"/>
  <c r="M269" i="2"/>
  <c r="H269" i="2"/>
  <c r="D269" i="2"/>
  <c r="Z268" i="2"/>
  <c r="Y268" i="2"/>
  <c r="X268" i="2"/>
  <c r="W268" i="2"/>
  <c r="O268" i="2"/>
  <c r="N268" i="2"/>
  <c r="M268" i="2"/>
  <c r="H268" i="2"/>
  <c r="D268" i="2"/>
  <c r="Z267" i="2"/>
  <c r="Y267" i="2"/>
  <c r="X267" i="2"/>
  <c r="W267" i="2"/>
  <c r="O267" i="2"/>
  <c r="N267" i="2"/>
  <c r="M267" i="2"/>
  <c r="H267" i="2"/>
  <c r="D267" i="2"/>
  <c r="Z266" i="2"/>
  <c r="Y266" i="2"/>
  <c r="X266" i="2"/>
  <c r="W266" i="2"/>
  <c r="O266" i="2"/>
  <c r="N266" i="2"/>
  <c r="M266" i="2"/>
  <c r="H266" i="2"/>
  <c r="D266" i="2"/>
  <c r="Z265" i="2"/>
  <c r="Y265" i="2"/>
  <c r="X265" i="2"/>
  <c r="W265" i="2"/>
  <c r="O265" i="2"/>
  <c r="N265" i="2"/>
  <c r="M265" i="2"/>
  <c r="H265" i="2"/>
  <c r="D265" i="2"/>
  <c r="Z264" i="2"/>
  <c r="Y264" i="2"/>
  <c r="X264" i="2"/>
  <c r="W264" i="2"/>
  <c r="O264" i="2"/>
  <c r="N264" i="2"/>
  <c r="M264" i="2"/>
  <c r="H264" i="2"/>
  <c r="D264" i="2"/>
  <c r="Z263" i="2"/>
  <c r="Y263" i="2"/>
  <c r="X263" i="2"/>
  <c r="W263" i="2"/>
  <c r="O263" i="2"/>
  <c r="N263" i="2"/>
  <c r="M263" i="2"/>
  <c r="H263" i="2"/>
  <c r="D263" i="2"/>
  <c r="Z262" i="2"/>
  <c r="Y262" i="2"/>
  <c r="X262" i="2"/>
  <c r="W262" i="2"/>
  <c r="O262" i="2"/>
  <c r="N262" i="2"/>
  <c r="M262" i="2"/>
  <c r="H262" i="2"/>
  <c r="D262" i="2"/>
  <c r="Z261" i="2"/>
  <c r="Y261" i="2"/>
  <c r="X261" i="2"/>
  <c r="W261" i="2"/>
  <c r="O261" i="2"/>
  <c r="N261" i="2"/>
  <c r="M261" i="2"/>
  <c r="H261" i="2"/>
  <c r="D261" i="2"/>
  <c r="Z260" i="2"/>
  <c r="Y260" i="2"/>
  <c r="X260" i="2"/>
  <c r="W260" i="2"/>
  <c r="O260" i="2"/>
  <c r="N260" i="2"/>
  <c r="M260" i="2"/>
  <c r="H260" i="2"/>
  <c r="D260" i="2"/>
  <c r="Z259" i="2"/>
  <c r="Y259" i="2"/>
  <c r="X259" i="2"/>
  <c r="W259" i="2"/>
  <c r="O259" i="2"/>
  <c r="N259" i="2"/>
  <c r="M259" i="2"/>
  <c r="H259" i="2"/>
  <c r="D259" i="2"/>
  <c r="Z258" i="2"/>
  <c r="Y258" i="2"/>
  <c r="X258" i="2"/>
  <c r="W258" i="2"/>
  <c r="O258" i="2"/>
  <c r="N258" i="2"/>
  <c r="M258" i="2"/>
  <c r="H258" i="2"/>
  <c r="D258" i="2"/>
  <c r="Z257" i="2"/>
  <c r="Y257" i="2"/>
  <c r="X257" i="2"/>
  <c r="W257" i="2"/>
  <c r="O257" i="2"/>
  <c r="N257" i="2"/>
  <c r="M257" i="2"/>
  <c r="H257" i="2"/>
  <c r="D257" i="2"/>
  <c r="Z256" i="2"/>
  <c r="Y256" i="2"/>
  <c r="X256" i="2"/>
  <c r="W256" i="2"/>
  <c r="O256" i="2"/>
  <c r="N256" i="2"/>
  <c r="M256" i="2"/>
  <c r="H256" i="2"/>
  <c r="D256" i="2"/>
  <c r="Z255" i="2"/>
  <c r="Y255" i="2"/>
  <c r="X255" i="2"/>
  <c r="W255" i="2"/>
  <c r="O255" i="2"/>
  <c r="N255" i="2"/>
  <c r="M255" i="2"/>
  <c r="H255" i="2"/>
  <c r="D255" i="2"/>
  <c r="Z254" i="2"/>
  <c r="Y254" i="2"/>
  <c r="X254" i="2"/>
  <c r="W254" i="2"/>
  <c r="O254" i="2"/>
  <c r="N254" i="2"/>
  <c r="M254" i="2"/>
  <c r="H254" i="2"/>
  <c r="D254" i="2"/>
  <c r="Z253" i="2"/>
  <c r="Y253" i="2"/>
  <c r="X253" i="2"/>
  <c r="W253" i="2"/>
  <c r="O253" i="2"/>
  <c r="N253" i="2"/>
  <c r="M253" i="2"/>
  <c r="H253" i="2"/>
  <c r="D253" i="2"/>
  <c r="Z252" i="2"/>
  <c r="Y252" i="2"/>
  <c r="X252" i="2"/>
  <c r="W252" i="2"/>
  <c r="O252" i="2"/>
  <c r="N252" i="2"/>
  <c r="M252" i="2"/>
  <c r="H252" i="2"/>
  <c r="D252" i="2"/>
  <c r="Z251" i="2"/>
  <c r="Y251" i="2"/>
  <c r="X251" i="2"/>
  <c r="W251" i="2"/>
  <c r="O251" i="2"/>
  <c r="N251" i="2"/>
  <c r="M251" i="2"/>
  <c r="H251" i="2"/>
  <c r="D251" i="2"/>
  <c r="Z250" i="2"/>
  <c r="Y250" i="2"/>
  <c r="X250" i="2"/>
  <c r="W250" i="2"/>
  <c r="O250" i="2"/>
  <c r="N250" i="2"/>
  <c r="M250" i="2"/>
  <c r="H250" i="2"/>
  <c r="D250" i="2"/>
  <c r="Z249" i="2"/>
  <c r="Y249" i="2"/>
  <c r="X249" i="2"/>
  <c r="W249" i="2"/>
  <c r="O249" i="2"/>
  <c r="N249" i="2"/>
  <c r="M249" i="2"/>
  <c r="H249" i="2"/>
  <c r="D249" i="2"/>
  <c r="Z248" i="2"/>
  <c r="Y248" i="2"/>
  <c r="X248" i="2"/>
  <c r="W248" i="2"/>
  <c r="O248" i="2"/>
  <c r="N248" i="2"/>
  <c r="M248" i="2"/>
  <c r="H248" i="2"/>
  <c r="D248" i="2"/>
  <c r="Z247" i="2"/>
  <c r="Y247" i="2"/>
  <c r="X247" i="2"/>
  <c r="W247" i="2"/>
  <c r="O247" i="2"/>
  <c r="N247" i="2"/>
  <c r="M247" i="2"/>
  <c r="H247" i="2"/>
  <c r="D247" i="2"/>
  <c r="Z246" i="2"/>
  <c r="Y246" i="2"/>
  <c r="X246" i="2"/>
  <c r="W246" i="2"/>
  <c r="O246" i="2"/>
  <c r="N246" i="2"/>
  <c r="M246" i="2"/>
  <c r="H246" i="2"/>
  <c r="D246" i="2"/>
  <c r="Z245" i="2"/>
  <c r="Y245" i="2"/>
  <c r="X245" i="2"/>
  <c r="W245" i="2"/>
  <c r="O245" i="2"/>
  <c r="N245" i="2"/>
  <c r="M245" i="2"/>
  <c r="H245" i="2"/>
  <c r="D245" i="2"/>
  <c r="Z244" i="2"/>
  <c r="Y244" i="2"/>
  <c r="X244" i="2"/>
  <c r="W244" i="2"/>
  <c r="O244" i="2"/>
  <c r="N244" i="2"/>
  <c r="M244" i="2"/>
  <c r="H244" i="2"/>
  <c r="D244" i="2"/>
  <c r="Z243" i="2"/>
  <c r="Y243" i="2"/>
  <c r="X243" i="2"/>
  <c r="W243" i="2"/>
  <c r="O243" i="2"/>
  <c r="N243" i="2"/>
  <c r="M243" i="2"/>
  <c r="H243" i="2"/>
  <c r="D243" i="2"/>
  <c r="Z242" i="2"/>
  <c r="Y242" i="2"/>
  <c r="X242" i="2"/>
  <c r="W242" i="2"/>
  <c r="O242" i="2"/>
  <c r="N242" i="2"/>
  <c r="M242" i="2"/>
  <c r="H242" i="2"/>
  <c r="D242" i="2"/>
  <c r="Z241" i="2"/>
  <c r="Y241" i="2"/>
  <c r="X241" i="2"/>
  <c r="W241" i="2"/>
  <c r="O241" i="2"/>
  <c r="N241" i="2"/>
  <c r="M241" i="2"/>
  <c r="H241" i="2"/>
  <c r="D241" i="2"/>
  <c r="Z240" i="2"/>
  <c r="Y240" i="2"/>
  <c r="X240" i="2"/>
  <c r="W240" i="2"/>
  <c r="O240" i="2"/>
  <c r="N240" i="2"/>
  <c r="M240" i="2"/>
  <c r="H240" i="2"/>
  <c r="D240" i="2"/>
  <c r="Z239" i="2"/>
  <c r="Y239" i="2"/>
  <c r="X239" i="2"/>
  <c r="W239" i="2"/>
  <c r="O239" i="2"/>
  <c r="N239" i="2"/>
  <c r="M239" i="2"/>
  <c r="H239" i="2"/>
  <c r="D239" i="2"/>
  <c r="Z238" i="2"/>
  <c r="Y238" i="2"/>
  <c r="X238" i="2"/>
  <c r="W238" i="2"/>
  <c r="O238" i="2"/>
  <c r="N238" i="2"/>
  <c r="M238" i="2"/>
  <c r="H238" i="2"/>
  <c r="D238" i="2"/>
  <c r="Z237" i="2"/>
  <c r="Y237" i="2"/>
  <c r="X237" i="2"/>
  <c r="W237" i="2"/>
  <c r="O237" i="2"/>
  <c r="N237" i="2"/>
  <c r="M237" i="2"/>
  <c r="H237" i="2"/>
  <c r="D237" i="2"/>
  <c r="Z236" i="2"/>
  <c r="Y236" i="2"/>
  <c r="X236" i="2"/>
  <c r="W236" i="2"/>
  <c r="O236" i="2"/>
  <c r="N236" i="2"/>
  <c r="M236" i="2"/>
  <c r="H236" i="2"/>
  <c r="D236" i="2"/>
  <c r="Z235" i="2"/>
  <c r="Y235" i="2"/>
  <c r="X235" i="2"/>
  <c r="W235" i="2"/>
  <c r="O235" i="2"/>
  <c r="N235" i="2"/>
  <c r="M235" i="2"/>
  <c r="H235" i="2"/>
  <c r="D235" i="2"/>
  <c r="Z234" i="2"/>
  <c r="Y234" i="2"/>
  <c r="X234" i="2"/>
  <c r="W234" i="2"/>
  <c r="O234" i="2"/>
  <c r="N234" i="2"/>
  <c r="M234" i="2"/>
  <c r="H234" i="2"/>
  <c r="D234" i="2"/>
  <c r="Z233" i="2"/>
  <c r="Y233" i="2"/>
  <c r="X233" i="2"/>
  <c r="W233" i="2"/>
  <c r="O233" i="2"/>
  <c r="N233" i="2"/>
  <c r="M233" i="2"/>
  <c r="H233" i="2"/>
  <c r="D233" i="2"/>
  <c r="Z232" i="2"/>
  <c r="Y232" i="2"/>
  <c r="X232" i="2"/>
  <c r="W232" i="2"/>
  <c r="O232" i="2"/>
  <c r="N232" i="2"/>
  <c r="M232" i="2"/>
  <c r="H232" i="2"/>
  <c r="D232" i="2"/>
  <c r="Z231" i="2"/>
  <c r="Y231" i="2"/>
  <c r="X231" i="2"/>
  <c r="W231" i="2"/>
  <c r="O231" i="2"/>
  <c r="N231" i="2"/>
  <c r="M231" i="2"/>
  <c r="H231" i="2"/>
  <c r="D231" i="2"/>
  <c r="Z230" i="2"/>
  <c r="Y230" i="2"/>
  <c r="X230" i="2"/>
  <c r="W230" i="2"/>
  <c r="O230" i="2"/>
  <c r="N230" i="2"/>
  <c r="M230" i="2"/>
  <c r="H230" i="2"/>
  <c r="D230" i="2"/>
  <c r="Z229" i="2"/>
  <c r="Y229" i="2"/>
  <c r="X229" i="2"/>
  <c r="W229" i="2"/>
  <c r="O229" i="2"/>
  <c r="N229" i="2"/>
  <c r="M229" i="2"/>
  <c r="H229" i="2"/>
  <c r="D229" i="2"/>
  <c r="Z228" i="2"/>
  <c r="Y228" i="2"/>
  <c r="X228" i="2"/>
  <c r="W228" i="2"/>
  <c r="O228" i="2"/>
  <c r="N228" i="2"/>
  <c r="M228" i="2"/>
  <c r="H228" i="2"/>
  <c r="D228" i="2"/>
  <c r="Z227" i="2"/>
  <c r="Y227" i="2"/>
  <c r="X227" i="2"/>
  <c r="W227" i="2"/>
  <c r="O227" i="2"/>
  <c r="N227" i="2"/>
  <c r="M227" i="2"/>
  <c r="H227" i="2"/>
  <c r="D227" i="2"/>
  <c r="Z226" i="2"/>
  <c r="Y226" i="2"/>
  <c r="X226" i="2"/>
  <c r="W226" i="2"/>
  <c r="O226" i="2"/>
  <c r="N226" i="2"/>
  <c r="M226" i="2"/>
  <c r="H226" i="2"/>
  <c r="D226" i="2"/>
  <c r="Z225" i="2"/>
  <c r="Y225" i="2"/>
  <c r="X225" i="2"/>
  <c r="W225" i="2"/>
  <c r="O225" i="2"/>
  <c r="N225" i="2"/>
  <c r="M225" i="2"/>
  <c r="H225" i="2"/>
  <c r="D225" i="2"/>
  <c r="Z224" i="2"/>
  <c r="Y224" i="2"/>
  <c r="X224" i="2"/>
  <c r="W224" i="2"/>
  <c r="O224" i="2"/>
  <c r="N224" i="2"/>
  <c r="M224" i="2"/>
  <c r="H224" i="2"/>
  <c r="D224" i="2"/>
  <c r="Z223" i="2"/>
  <c r="Y223" i="2"/>
  <c r="X223" i="2"/>
  <c r="W223" i="2"/>
  <c r="O223" i="2"/>
  <c r="N223" i="2"/>
  <c r="M223" i="2"/>
  <c r="H223" i="2"/>
  <c r="D223" i="2"/>
  <c r="Z222" i="2"/>
  <c r="Y222" i="2"/>
  <c r="X222" i="2"/>
  <c r="W222" i="2"/>
  <c r="O222" i="2"/>
  <c r="N222" i="2"/>
  <c r="M222" i="2"/>
  <c r="H222" i="2"/>
  <c r="D222" i="2"/>
  <c r="Z221" i="2"/>
  <c r="Y221" i="2"/>
  <c r="X221" i="2"/>
  <c r="W221" i="2"/>
  <c r="O221" i="2"/>
  <c r="N221" i="2"/>
  <c r="M221" i="2"/>
  <c r="H221" i="2"/>
  <c r="D221" i="2"/>
  <c r="Z220" i="2"/>
  <c r="Y220" i="2"/>
  <c r="X220" i="2"/>
  <c r="W220" i="2"/>
  <c r="O220" i="2"/>
  <c r="N220" i="2"/>
  <c r="M220" i="2"/>
  <c r="H220" i="2"/>
  <c r="D220" i="2"/>
  <c r="Z219" i="2"/>
  <c r="Y219" i="2"/>
  <c r="X219" i="2"/>
  <c r="W219" i="2"/>
  <c r="O219" i="2"/>
  <c r="N219" i="2"/>
  <c r="M219" i="2"/>
  <c r="H219" i="2"/>
  <c r="D219" i="2"/>
  <c r="Z218" i="2"/>
  <c r="Y218" i="2"/>
  <c r="X218" i="2"/>
  <c r="W218" i="2"/>
  <c r="O218" i="2"/>
  <c r="N218" i="2"/>
  <c r="M218" i="2"/>
  <c r="H218" i="2"/>
  <c r="D218" i="2"/>
  <c r="Z217" i="2"/>
  <c r="Y217" i="2"/>
  <c r="X217" i="2"/>
  <c r="W217" i="2"/>
  <c r="O217" i="2"/>
  <c r="N217" i="2"/>
  <c r="M217" i="2"/>
  <c r="H217" i="2"/>
  <c r="D217" i="2"/>
  <c r="Z216" i="2"/>
  <c r="Y216" i="2"/>
  <c r="X216" i="2"/>
  <c r="W216" i="2"/>
  <c r="O216" i="2"/>
  <c r="N216" i="2"/>
  <c r="M216" i="2"/>
  <c r="H216" i="2"/>
  <c r="D216" i="2"/>
  <c r="Z215" i="2"/>
  <c r="Y215" i="2"/>
  <c r="X215" i="2"/>
  <c r="W215" i="2"/>
  <c r="O215" i="2"/>
  <c r="N215" i="2"/>
  <c r="M215" i="2"/>
  <c r="H215" i="2"/>
  <c r="D215" i="2"/>
  <c r="Z214" i="2"/>
  <c r="Y214" i="2"/>
  <c r="X214" i="2"/>
  <c r="W214" i="2"/>
  <c r="O214" i="2"/>
  <c r="N214" i="2"/>
  <c r="M214" i="2"/>
  <c r="H214" i="2"/>
  <c r="D214" i="2"/>
  <c r="Z213" i="2"/>
  <c r="Y213" i="2"/>
  <c r="X213" i="2"/>
  <c r="W213" i="2"/>
  <c r="O213" i="2"/>
  <c r="N213" i="2"/>
  <c r="M213" i="2"/>
  <c r="H213" i="2"/>
  <c r="D213" i="2"/>
  <c r="Z212" i="2"/>
  <c r="Y212" i="2"/>
  <c r="X212" i="2"/>
  <c r="W212" i="2"/>
  <c r="O212" i="2"/>
  <c r="N212" i="2"/>
  <c r="M212" i="2"/>
  <c r="H212" i="2"/>
  <c r="D212" i="2"/>
  <c r="Z211" i="2"/>
  <c r="Y211" i="2"/>
  <c r="X211" i="2"/>
  <c r="W211" i="2"/>
  <c r="O211" i="2"/>
  <c r="N211" i="2"/>
  <c r="M211" i="2"/>
  <c r="H211" i="2"/>
  <c r="D211" i="2"/>
  <c r="Z210" i="2"/>
  <c r="Y210" i="2"/>
  <c r="X210" i="2"/>
  <c r="W210" i="2"/>
  <c r="O210" i="2"/>
  <c r="N210" i="2"/>
  <c r="M210" i="2"/>
  <c r="H210" i="2"/>
  <c r="D210" i="2"/>
  <c r="Z209" i="2"/>
  <c r="Y209" i="2"/>
  <c r="X209" i="2"/>
  <c r="W209" i="2"/>
  <c r="O209" i="2"/>
  <c r="N209" i="2"/>
  <c r="M209" i="2"/>
  <c r="H209" i="2"/>
  <c r="D209" i="2"/>
  <c r="Z208" i="2"/>
  <c r="Y208" i="2"/>
  <c r="X208" i="2"/>
  <c r="W208" i="2"/>
  <c r="O208" i="2"/>
  <c r="N208" i="2"/>
  <c r="M208" i="2"/>
  <c r="H208" i="2"/>
  <c r="D208" i="2"/>
  <c r="Z207" i="2"/>
  <c r="Y207" i="2"/>
  <c r="X207" i="2"/>
  <c r="W207" i="2"/>
  <c r="O207" i="2"/>
  <c r="N207" i="2"/>
  <c r="M207" i="2"/>
  <c r="H207" i="2"/>
  <c r="D207" i="2"/>
  <c r="Z206" i="2"/>
  <c r="Y206" i="2"/>
  <c r="X206" i="2"/>
  <c r="W206" i="2"/>
  <c r="O206" i="2"/>
  <c r="N206" i="2"/>
  <c r="M206" i="2"/>
  <c r="H206" i="2"/>
  <c r="D206" i="2"/>
  <c r="Z205" i="2"/>
  <c r="Y205" i="2"/>
  <c r="X205" i="2"/>
  <c r="W205" i="2"/>
  <c r="O205" i="2"/>
  <c r="N205" i="2"/>
  <c r="M205" i="2"/>
  <c r="H205" i="2"/>
  <c r="D205" i="2"/>
  <c r="Z204" i="2"/>
  <c r="Y204" i="2"/>
  <c r="X204" i="2"/>
  <c r="W204" i="2"/>
  <c r="O204" i="2"/>
  <c r="N204" i="2"/>
  <c r="M204" i="2"/>
  <c r="H204" i="2"/>
  <c r="D204" i="2"/>
  <c r="Z203" i="2"/>
  <c r="Y203" i="2"/>
  <c r="X203" i="2"/>
  <c r="W203" i="2"/>
  <c r="O203" i="2"/>
  <c r="N203" i="2"/>
  <c r="M203" i="2"/>
  <c r="H203" i="2"/>
  <c r="D203" i="2"/>
  <c r="Z202" i="2"/>
  <c r="Y202" i="2"/>
  <c r="X202" i="2"/>
  <c r="W202" i="2"/>
  <c r="O202" i="2"/>
  <c r="N202" i="2"/>
  <c r="M202" i="2"/>
  <c r="H202" i="2"/>
  <c r="D202" i="2"/>
  <c r="Z201" i="2"/>
  <c r="Y201" i="2"/>
  <c r="X201" i="2"/>
  <c r="W201" i="2"/>
  <c r="O201" i="2"/>
  <c r="N201" i="2"/>
  <c r="M201" i="2"/>
  <c r="H201" i="2"/>
  <c r="D201" i="2"/>
  <c r="Z200" i="2"/>
  <c r="Y200" i="2"/>
  <c r="X200" i="2"/>
  <c r="W200" i="2"/>
  <c r="O200" i="2"/>
  <c r="N200" i="2"/>
  <c r="M200" i="2"/>
  <c r="H200" i="2"/>
  <c r="D200" i="2"/>
  <c r="Z199" i="2"/>
  <c r="Y199" i="2"/>
  <c r="X199" i="2"/>
  <c r="W199" i="2"/>
  <c r="O199" i="2"/>
  <c r="N199" i="2"/>
  <c r="M199" i="2"/>
  <c r="H199" i="2"/>
  <c r="D199" i="2"/>
  <c r="Z198" i="2"/>
  <c r="Y198" i="2"/>
  <c r="X198" i="2"/>
  <c r="W198" i="2"/>
  <c r="O198" i="2"/>
  <c r="N198" i="2"/>
  <c r="M198" i="2"/>
  <c r="H198" i="2"/>
  <c r="D198" i="2"/>
  <c r="Z197" i="2"/>
  <c r="Y197" i="2"/>
  <c r="X197" i="2"/>
  <c r="W197" i="2"/>
  <c r="O197" i="2"/>
  <c r="N197" i="2"/>
  <c r="M197" i="2"/>
  <c r="H197" i="2"/>
  <c r="D197" i="2"/>
  <c r="Z196" i="2"/>
  <c r="Y196" i="2"/>
  <c r="X196" i="2"/>
  <c r="W196" i="2"/>
  <c r="O196" i="2"/>
  <c r="N196" i="2"/>
  <c r="M196" i="2"/>
  <c r="H196" i="2"/>
  <c r="D196" i="2"/>
  <c r="Z195" i="2"/>
  <c r="Y195" i="2"/>
  <c r="X195" i="2"/>
  <c r="W195" i="2"/>
  <c r="O195" i="2"/>
  <c r="N195" i="2"/>
  <c r="M195" i="2"/>
  <c r="H195" i="2"/>
  <c r="D195" i="2"/>
  <c r="Z194" i="2"/>
  <c r="Y194" i="2"/>
  <c r="X194" i="2"/>
  <c r="W194" i="2"/>
  <c r="O194" i="2"/>
  <c r="N194" i="2"/>
  <c r="M194" i="2"/>
  <c r="H194" i="2"/>
  <c r="D194" i="2"/>
  <c r="Z193" i="2"/>
  <c r="Y193" i="2"/>
  <c r="X193" i="2"/>
  <c r="W193" i="2"/>
  <c r="O193" i="2"/>
  <c r="N193" i="2"/>
  <c r="M193" i="2"/>
  <c r="H193" i="2"/>
  <c r="D193" i="2"/>
  <c r="Z192" i="2"/>
  <c r="Y192" i="2"/>
  <c r="X192" i="2"/>
  <c r="W192" i="2"/>
  <c r="O192" i="2"/>
  <c r="N192" i="2"/>
  <c r="M192" i="2"/>
  <c r="H192" i="2"/>
  <c r="D192" i="2"/>
  <c r="Z191" i="2"/>
  <c r="Y191" i="2"/>
  <c r="X191" i="2"/>
  <c r="W191" i="2"/>
  <c r="O191" i="2"/>
  <c r="N191" i="2"/>
  <c r="M191" i="2"/>
  <c r="H191" i="2"/>
  <c r="D191" i="2"/>
  <c r="Z190" i="2"/>
  <c r="Y190" i="2"/>
  <c r="X190" i="2"/>
  <c r="W190" i="2"/>
  <c r="O190" i="2"/>
  <c r="N190" i="2"/>
  <c r="M190" i="2"/>
  <c r="H190" i="2"/>
  <c r="D190" i="2"/>
  <c r="Z189" i="2"/>
  <c r="Y189" i="2"/>
  <c r="X189" i="2"/>
  <c r="W189" i="2"/>
  <c r="O189" i="2"/>
  <c r="N189" i="2"/>
  <c r="M189" i="2"/>
  <c r="H189" i="2"/>
  <c r="D189" i="2"/>
  <c r="Z188" i="2"/>
  <c r="Y188" i="2"/>
  <c r="X188" i="2"/>
  <c r="W188" i="2"/>
  <c r="O188" i="2"/>
  <c r="N188" i="2"/>
  <c r="M188" i="2"/>
  <c r="H188" i="2"/>
  <c r="D188" i="2"/>
  <c r="Z187" i="2"/>
  <c r="Y187" i="2"/>
  <c r="X187" i="2"/>
  <c r="W187" i="2"/>
  <c r="O187" i="2"/>
  <c r="N187" i="2"/>
  <c r="M187" i="2"/>
  <c r="H187" i="2"/>
  <c r="D187" i="2"/>
  <c r="Z186" i="2"/>
  <c r="Y186" i="2"/>
  <c r="X186" i="2"/>
  <c r="W186" i="2"/>
  <c r="O186" i="2"/>
  <c r="N186" i="2"/>
  <c r="M186" i="2"/>
  <c r="H186" i="2"/>
  <c r="D186" i="2"/>
  <c r="Z185" i="2"/>
  <c r="Y185" i="2"/>
  <c r="X185" i="2"/>
  <c r="W185" i="2"/>
  <c r="O185" i="2"/>
  <c r="N185" i="2"/>
  <c r="M185" i="2"/>
  <c r="H185" i="2"/>
  <c r="D185" i="2"/>
  <c r="Z184" i="2"/>
  <c r="Y184" i="2"/>
  <c r="X184" i="2"/>
  <c r="W184" i="2"/>
  <c r="O184" i="2"/>
  <c r="N184" i="2"/>
  <c r="M184" i="2"/>
  <c r="H184" i="2"/>
  <c r="D184" i="2"/>
  <c r="Z183" i="2"/>
  <c r="Y183" i="2"/>
  <c r="X183" i="2"/>
  <c r="W183" i="2"/>
  <c r="O183" i="2"/>
  <c r="N183" i="2"/>
  <c r="M183" i="2"/>
  <c r="H183" i="2"/>
  <c r="D183" i="2"/>
  <c r="Z182" i="2"/>
  <c r="Y182" i="2"/>
  <c r="X182" i="2"/>
  <c r="W182" i="2"/>
  <c r="O182" i="2"/>
  <c r="N182" i="2"/>
  <c r="M182" i="2"/>
  <c r="H182" i="2"/>
  <c r="D182" i="2"/>
  <c r="Z181" i="2"/>
  <c r="Y181" i="2"/>
  <c r="X181" i="2"/>
  <c r="W181" i="2"/>
  <c r="O181" i="2"/>
  <c r="N181" i="2"/>
  <c r="M181" i="2"/>
  <c r="H181" i="2"/>
  <c r="D181" i="2"/>
  <c r="Z180" i="2"/>
  <c r="Y180" i="2"/>
  <c r="X180" i="2"/>
  <c r="W180" i="2"/>
  <c r="O180" i="2"/>
  <c r="N180" i="2"/>
  <c r="M180" i="2"/>
  <c r="H180" i="2"/>
  <c r="D180" i="2"/>
  <c r="Z179" i="2"/>
  <c r="Y179" i="2"/>
  <c r="X179" i="2"/>
  <c r="W179" i="2"/>
  <c r="O179" i="2"/>
  <c r="N179" i="2"/>
  <c r="M179" i="2"/>
  <c r="H179" i="2"/>
  <c r="D179" i="2"/>
  <c r="Z178" i="2"/>
  <c r="Y178" i="2"/>
  <c r="X178" i="2"/>
  <c r="W178" i="2"/>
  <c r="O178" i="2"/>
  <c r="N178" i="2"/>
  <c r="M178" i="2"/>
  <c r="H178" i="2"/>
  <c r="D178" i="2"/>
  <c r="Z177" i="2"/>
  <c r="Y177" i="2"/>
  <c r="X177" i="2"/>
  <c r="W177" i="2"/>
  <c r="O177" i="2"/>
  <c r="N177" i="2"/>
  <c r="M177" i="2"/>
  <c r="H177" i="2"/>
  <c r="D177" i="2"/>
  <c r="Z176" i="2"/>
  <c r="Y176" i="2"/>
  <c r="X176" i="2"/>
  <c r="W176" i="2"/>
  <c r="O176" i="2"/>
  <c r="N176" i="2"/>
  <c r="M176" i="2"/>
  <c r="H176" i="2"/>
  <c r="D176" i="2"/>
  <c r="Z175" i="2"/>
  <c r="Y175" i="2"/>
  <c r="X175" i="2"/>
  <c r="W175" i="2"/>
  <c r="O175" i="2"/>
  <c r="N175" i="2"/>
  <c r="M175" i="2"/>
  <c r="H175" i="2"/>
  <c r="D175" i="2"/>
  <c r="Z174" i="2"/>
  <c r="Y174" i="2"/>
  <c r="X174" i="2"/>
  <c r="W174" i="2"/>
  <c r="O174" i="2"/>
  <c r="N174" i="2"/>
  <c r="M174" i="2"/>
  <c r="H174" i="2"/>
  <c r="D174" i="2"/>
  <c r="Z173" i="2"/>
  <c r="Y173" i="2"/>
  <c r="X173" i="2"/>
  <c r="W173" i="2"/>
  <c r="O173" i="2"/>
  <c r="N173" i="2"/>
  <c r="M173" i="2"/>
  <c r="H173" i="2"/>
  <c r="D173" i="2"/>
  <c r="Z172" i="2"/>
  <c r="Y172" i="2"/>
  <c r="X172" i="2"/>
  <c r="W172" i="2"/>
  <c r="O172" i="2"/>
  <c r="N172" i="2"/>
  <c r="M172" i="2"/>
  <c r="H172" i="2"/>
  <c r="D172" i="2"/>
  <c r="Z171" i="2"/>
  <c r="Y171" i="2"/>
  <c r="X171" i="2"/>
  <c r="W171" i="2"/>
  <c r="O171" i="2"/>
  <c r="N171" i="2"/>
  <c r="M171" i="2"/>
  <c r="H171" i="2"/>
  <c r="D171" i="2"/>
  <c r="Z170" i="2"/>
  <c r="Y170" i="2"/>
  <c r="X170" i="2"/>
  <c r="W170" i="2"/>
  <c r="O170" i="2"/>
  <c r="N170" i="2"/>
  <c r="M170" i="2"/>
  <c r="H170" i="2"/>
  <c r="D170" i="2"/>
  <c r="Z169" i="2"/>
  <c r="Y169" i="2"/>
  <c r="X169" i="2"/>
  <c r="W169" i="2"/>
  <c r="O169" i="2"/>
  <c r="N169" i="2"/>
  <c r="M169" i="2"/>
  <c r="H169" i="2"/>
  <c r="D169" i="2"/>
  <c r="Z168" i="2"/>
  <c r="Y168" i="2"/>
  <c r="X168" i="2"/>
  <c r="W168" i="2"/>
  <c r="O168" i="2"/>
  <c r="N168" i="2"/>
  <c r="M168" i="2"/>
  <c r="H168" i="2"/>
  <c r="D168" i="2"/>
  <c r="Z167" i="2"/>
  <c r="Y167" i="2"/>
  <c r="X167" i="2"/>
  <c r="W167" i="2"/>
  <c r="O167" i="2"/>
  <c r="N167" i="2"/>
  <c r="M167" i="2"/>
  <c r="H167" i="2"/>
  <c r="D167" i="2"/>
  <c r="Z166" i="2"/>
  <c r="Y166" i="2"/>
  <c r="X166" i="2"/>
  <c r="W166" i="2"/>
  <c r="O166" i="2"/>
  <c r="N166" i="2"/>
  <c r="M166" i="2"/>
  <c r="H166" i="2"/>
  <c r="D166" i="2"/>
  <c r="Z165" i="2"/>
  <c r="Y165" i="2"/>
  <c r="X165" i="2"/>
  <c r="W165" i="2"/>
  <c r="O165" i="2"/>
  <c r="N165" i="2"/>
  <c r="M165" i="2"/>
  <c r="H165" i="2"/>
  <c r="D165" i="2"/>
  <c r="Z164" i="2"/>
  <c r="Y164" i="2"/>
  <c r="X164" i="2"/>
  <c r="W164" i="2"/>
  <c r="O164" i="2"/>
  <c r="N164" i="2"/>
  <c r="M164" i="2"/>
  <c r="H164" i="2"/>
  <c r="D164" i="2"/>
  <c r="Z163" i="2"/>
  <c r="Y163" i="2"/>
  <c r="X163" i="2"/>
  <c r="W163" i="2"/>
  <c r="O163" i="2"/>
  <c r="N163" i="2"/>
  <c r="M163" i="2"/>
  <c r="H163" i="2"/>
  <c r="D163" i="2"/>
  <c r="Z162" i="2"/>
  <c r="Y162" i="2"/>
  <c r="X162" i="2"/>
  <c r="W162" i="2"/>
  <c r="O162" i="2"/>
  <c r="N162" i="2"/>
  <c r="M162" i="2"/>
  <c r="H162" i="2"/>
  <c r="D162" i="2"/>
  <c r="Z161" i="2"/>
  <c r="Y161" i="2"/>
  <c r="X161" i="2"/>
  <c r="W161" i="2"/>
  <c r="O161" i="2"/>
  <c r="N161" i="2"/>
  <c r="M161" i="2"/>
  <c r="H161" i="2"/>
  <c r="D161" i="2"/>
  <c r="Z160" i="2"/>
  <c r="Y160" i="2"/>
  <c r="X160" i="2"/>
  <c r="W160" i="2"/>
  <c r="O160" i="2"/>
  <c r="N160" i="2"/>
  <c r="M160" i="2"/>
  <c r="H160" i="2"/>
  <c r="D160" i="2"/>
  <c r="Z159" i="2"/>
  <c r="Y159" i="2"/>
  <c r="X159" i="2"/>
  <c r="W159" i="2"/>
  <c r="O159" i="2"/>
  <c r="N159" i="2"/>
  <c r="M159" i="2"/>
  <c r="H159" i="2"/>
  <c r="D159" i="2"/>
  <c r="Z158" i="2"/>
  <c r="Y158" i="2"/>
  <c r="X158" i="2"/>
  <c r="W158" i="2"/>
  <c r="O158" i="2"/>
  <c r="N158" i="2"/>
  <c r="M158" i="2"/>
  <c r="H158" i="2"/>
  <c r="D158" i="2"/>
  <c r="Z157" i="2"/>
  <c r="Y157" i="2"/>
  <c r="X157" i="2"/>
  <c r="W157" i="2"/>
  <c r="O157" i="2"/>
  <c r="N157" i="2"/>
  <c r="M157" i="2"/>
  <c r="H157" i="2"/>
  <c r="D157" i="2"/>
  <c r="Z156" i="2"/>
  <c r="Y156" i="2"/>
  <c r="X156" i="2"/>
  <c r="W156" i="2"/>
  <c r="O156" i="2"/>
  <c r="N156" i="2"/>
  <c r="M156" i="2"/>
  <c r="H156" i="2"/>
  <c r="D156" i="2"/>
  <c r="Z155" i="2"/>
  <c r="Y155" i="2"/>
  <c r="X155" i="2"/>
  <c r="W155" i="2"/>
  <c r="O155" i="2"/>
  <c r="N155" i="2"/>
  <c r="M155" i="2"/>
  <c r="H155" i="2"/>
  <c r="D155" i="2"/>
  <c r="Z154" i="2"/>
  <c r="Y154" i="2"/>
  <c r="X154" i="2"/>
  <c r="W154" i="2"/>
  <c r="O154" i="2"/>
  <c r="N154" i="2"/>
  <c r="M154" i="2"/>
  <c r="H154" i="2"/>
  <c r="D154" i="2"/>
  <c r="Z153" i="2"/>
  <c r="Y153" i="2"/>
  <c r="X153" i="2"/>
  <c r="W153" i="2"/>
  <c r="O153" i="2"/>
  <c r="N153" i="2"/>
  <c r="M153" i="2"/>
  <c r="H153" i="2"/>
  <c r="D153" i="2"/>
  <c r="Z152" i="2"/>
  <c r="Y152" i="2"/>
  <c r="X152" i="2"/>
  <c r="W152" i="2"/>
  <c r="O152" i="2"/>
  <c r="N152" i="2"/>
  <c r="M152" i="2"/>
  <c r="H152" i="2"/>
  <c r="D152" i="2"/>
  <c r="Z151" i="2"/>
  <c r="Y151" i="2"/>
  <c r="X151" i="2"/>
  <c r="W151" i="2"/>
  <c r="O151" i="2"/>
  <c r="N151" i="2"/>
  <c r="M151" i="2"/>
  <c r="H151" i="2"/>
  <c r="D151" i="2"/>
  <c r="Z150" i="2"/>
  <c r="Y150" i="2"/>
  <c r="X150" i="2"/>
  <c r="W150" i="2"/>
  <c r="O150" i="2"/>
  <c r="N150" i="2"/>
  <c r="M150" i="2"/>
  <c r="H150" i="2"/>
  <c r="D150" i="2"/>
  <c r="Z149" i="2"/>
  <c r="Y149" i="2"/>
  <c r="X149" i="2"/>
  <c r="W149" i="2"/>
  <c r="O149" i="2"/>
  <c r="N149" i="2"/>
  <c r="M149" i="2"/>
  <c r="H149" i="2"/>
  <c r="D149" i="2"/>
  <c r="Z148" i="2"/>
  <c r="Y148" i="2"/>
  <c r="X148" i="2"/>
  <c r="W148" i="2"/>
  <c r="O148" i="2"/>
  <c r="N148" i="2"/>
  <c r="M148" i="2"/>
  <c r="H148" i="2"/>
  <c r="D148" i="2"/>
  <c r="Z147" i="2"/>
  <c r="Y147" i="2"/>
  <c r="X147" i="2"/>
  <c r="W147" i="2"/>
  <c r="O147" i="2"/>
  <c r="N147" i="2"/>
  <c r="M147" i="2"/>
  <c r="H147" i="2"/>
  <c r="D147" i="2"/>
  <c r="Z146" i="2"/>
  <c r="Y146" i="2"/>
  <c r="X146" i="2"/>
  <c r="W146" i="2"/>
  <c r="O146" i="2"/>
  <c r="N146" i="2"/>
  <c r="M146" i="2"/>
  <c r="H146" i="2"/>
  <c r="D146" i="2"/>
  <c r="Z145" i="2"/>
  <c r="Y145" i="2"/>
  <c r="X145" i="2"/>
  <c r="W145" i="2"/>
  <c r="O145" i="2"/>
  <c r="N145" i="2"/>
  <c r="M145" i="2"/>
  <c r="H145" i="2"/>
  <c r="D145" i="2"/>
  <c r="Z144" i="2"/>
  <c r="Y144" i="2"/>
  <c r="X144" i="2"/>
  <c r="W144" i="2"/>
  <c r="O144" i="2"/>
  <c r="N144" i="2"/>
  <c r="M144" i="2"/>
  <c r="H144" i="2"/>
  <c r="D144" i="2"/>
  <c r="Z143" i="2"/>
  <c r="Y143" i="2"/>
  <c r="X143" i="2"/>
  <c r="W143" i="2"/>
  <c r="O143" i="2"/>
  <c r="N143" i="2"/>
  <c r="M143" i="2"/>
  <c r="H143" i="2"/>
  <c r="D143" i="2"/>
  <c r="Z142" i="2"/>
  <c r="Y142" i="2"/>
  <c r="X142" i="2"/>
  <c r="W142" i="2"/>
  <c r="O142" i="2"/>
  <c r="N142" i="2"/>
  <c r="M142" i="2"/>
  <c r="H142" i="2"/>
  <c r="D142" i="2"/>
  <c r="Z141" i="2"/>
  <c r="Y141" i="2"/>
  <c r="X141" i="2"/>
  <c r="W141" i="2"/>
  <c r="O141" i="2"/>
  <c r="N141" i="2"/>
  <c r="M141" i="2"/>
  <c r="H141" i="2"/>
  <c r="D141" i="2"/>
  <c r="Z140" i="2"/>
  <c r="Y140" i="2"/>
  <c r="X140" i="2"/>
  <c r="W140" i="2"/>
  <c r="O140" i="2"/>
  <c r="N140" i="2"/>
  <c r="M140" i="2"/>
  <c r="H140" i="2"/>
  <c r="D140" i="2"/>
  <c r="Z139" i="2"/>
  <c r="Y139" i="2"/>
  <c r="X139" i="2"/>
  <c r="W139" i="2"/>
  <c r="O139" i="2"/>
  <c r="N139" i="2"/>
  <c r="M139" i="2"/>
  <c r="H139" i="2"/>
  <c r="D139" i="2"/>
  <c r="Z138" i="2"/>
  <c r="Y138" i="2"/>
  <c r="X138" i="2"/>
  <c r="W138" i="2"/>
  <c r="O138" i="2"/>
  <c r="N138" i="2"/>
  <c r="M138" i="2"/>
  <c r="H138" i="2"/>
  <c r="D138" i="2"/>
  <c r="Z137" i="2"/>
  <c r="Y137" i="2"/>
  <c r="X137" i="2"/>
  <c r="W137" i="2"/>
  <c r="O137" i="2"/>
  <c r="N137" i="2"/>
  <c r="M137" i="2"/>
  <c r="H137" i="2"/>
  <c r="D137" i="2"/>
  <c r="Z136" i="2"/>
  <c r="Y136" i="2"/>
  <c r="X136" i="2"/>
  <c r="W136" i="2"/>
  <c r="O136" i="2"/>
  <c r="N136" i="2"/>
  <c r="M136" i="2"/>
  <c r="H136" i="2"/>
  <c r="D136" i="2"/>
  <c r="Z135" i="2"/>
  <c r="Y135" i="2"/>
  <c r="X135" i="2"/>
  <c r="W135" i="2"/>
  <c r="O135" i="2"/>
  <c r="N135" i="2"/>
  <c r="M135" i="2"/>
  <c r="H135" i="2"/>
  <c r="D135" i="2"/>
  <c r="Z134" i="2"/>
  <c r="Y134" i="2"/>
  <c r="X134" i="2"/>
  <c r="W134" i="2"/>
  <c r="O134" i="2"/>
  <c r="N134" i="2"/>
  <c r="M134" i="2"/>
  <c r="H134" i="2"/>
  <c r="D134" i="2"/>
  <c r="Z133" i="2"/>
  <c r="Y133" i="2"/>
  <c r="X133" i="2"/>
  <c r="W133" i="2"/>
  <c r="O133" i="2"/>
  <c r="N133" i="2"/>
  <c r="M133" i="2"/>
  <c r="H133" i="2"/>
  <c r="D133" i="2"/>
  <c r="Z132" i="2"/>
  <c r="Y132" i="2"/>
  <c r="X132" i="2"/>
  <c r="W132" i="2"/>
  <c r="O132" i="2"/>
  <c r="N132" i="2"/>
  <c r="M132" i="2"/>
  <c r="H132" i="2"/>
  <c r="D132" i="2"/>
  <c r="Z131" i="2"/>
  <c r="Y131" i="2"/>
  <c r="X131" i="2"/>
  <c r="W131" i="2"/>
  <c r="O131" i="2"/>
  <c r="N131" i="2"/>
  <c r="M131" i="2"/>
  <c r="H131" i="2"/>
  <c r="D131" i="2"/>
  <c r="Z130" i="2"/>
  <c r="Y130" i="2"/>
  <c r="X130" i="2"/>
  <c r="W130" i="2"/>
  <c r="O130" i="2"/>
  <c r="N130" i="2"/>
  <c r="M130" i="2"/>
  <c r="H130" i="2"/>
  <c r="D130" i="2"/>
  <c r="Z129" i="2"/>
  <c r="Y129" i="2"/>
  <c r="X129" i="2"/>
  <c r="W129" i="2"/>
  <c r="O129" i="2"/>
  <c r="N129" i="2"/>
  <c r="M129" i="2"/>
  <c r="H129" i="2"/>
  <c r="D129" i="2"/>
  <c r="Z128" i="2"/>
  <c r="Y128" i="2"/>
  <c r="X128" i="2"/>
  <c r="W128" i="2"/>
  <c r="O128" i="2"/>
  <c r="N128" i="2"/>
  <c r="M128" i="2"/>
  <c r="H128" i="2"/>
  <c r="D128" i="2"/>
  <c r="Z127" i="2"/>
  <c r="Y127" i="2"/>
  <c r="X127" i="2"/>
  <c r="W127" i="2"/>
  <c r="O127" i="2"/>
  <c r="N127" i="2"/>
  <c r="M127" i="2"/>
  <c r="H127" i="2"/>
  <c r="D127" i="2"/>
  <c r="Z126" i="2"/>
  <c r="Y126" i="2"/>
  <c r="X126" i="2"/>
  <c r="W126" i="2"/>
  <c r="O126" i="2"/>
  <c r="N126" i="2"/>
  <c r="M126" i="2"/>
  <c r="H126" i="2"/>
  <c r="D126" i="2"/>
  <c r="Z125" i="2"/>
  <c r="Y125" i="2"/>
  <c r="X125" i="2"/>
  <c r="W125" i="2"/>
  <c r="O125" i="2"/>
  <c r="N125" i="2"/>
  <c r="M125" i="2"/>
  <c r="H125" i="2"/>
  <c r="D125" i="2"/>
  <c r="Z124" i="2"/>
  <c r="Y124" i="2"/>
  <c r="X124" i="2"/>
  <c r="W124" i="2"/>
  <c r="O124" i="2"/>
  <c r="N124" i="2"/>
  <c r="M124" i="2"/>
  <c r="H124" i="2"/>
  <c r="D124" i="2"/>
  <c r="Z123" i="2"/>
  <c r="Y123" i="2"/>
  <c r="X123" i="2"/>
  <c r="W123" i="2"/>
  <c r="O123" i="2"/>
  <c r="N123" i="2"/>
  <c r="M123" i="2"/>
  <c r="H123" i="2"/>
  <c r="D123" i="2"/>
  <c r="Z122" i="2"/>
  <c r="Y122" i="2"/>
  <c r="X122" i="2"/>
  <c r="W122" i="2"/>
  <c r="O122" i="2"/>
  <c r="N122" i="2"/>
  <c r="M122" i="2"/>
  <c r="H122" i="2"/>
  <c r="D122" i="2"/>
  <c r="Z121" i="2"/>
  <c r="Y121" i="2"/>
  <c r="X121" i="2"/>
  <c r="W121" i="2"/>
  <c r="O121" i="2"/>
  <c r="N121" i="2"/>
  <c r="M121" i="2"/>
  <c r="H121" i="2"/>
  <c r="D121" i="2"/>
  <c r="Z120" i="2"/>
  <c r="Y120" i="2"/>
  <c r="X120" i="2"/>
  <c r="W120" i="2"/>
  <c r="O120" i="2"/>
  <c r="N120" i="2"/>
  <c r="M120" i="2"/>
  <c r="H120" i="2"/>
  <c r="D120" i="2"/>
  <c r="Z119" i="2"/>
  <c r="Y119" i="2"/>
  <c r="X119" i="2"/>
  <c r="W119" i="2"/>
  <c r="O119" i="2"/>
  <c r="N119" i="2"/>
  <c r="M119" i="2"/>
  <c r="H119" i="2"/>
  <c r="D119" i="2"/>
  <c r="Z118" i="2"/>
  <c r="Y118" i="2"/>
  <c r="X118" i="2"/>
  <c r="W118" i="2"/>
  <c r="O118" i="2"/>
  <c r="N118" i="2"/>
  <c r="M118" i="2"/>
  <c r="H118" i="2"/>
  <c r="D118" i="2"/>
  <c r="Z117" i="2"/>
  <c r="Y117" i="2"/>
  <c r="X117" i="2"/>
  <c r="W117" i="2"/>
  <c r="O117" i="2"/>
  <c r="N117" i="2"/>
  <c r="M117" i="2"/>
  <c r="H117" i="2"/>
  <c r="D117" i="2"/>
  <c r="Z116" i="2"/>
  <c r="Y116" i="2"/>
  <c r="X116" i="2"/>
  <c r="W116" i="2"/>
  <c r="O116" i="2"/>
  <c r="N116" i="2"/>
  <c r="M116" i="2"/>
  <c r="H116" i="2"/>
  <c r="D116" i="2"/>
  <c r="Z115" i="2"/>
  <c r="Y115" i="2"/>
  <c r="X115" i="2"/>
  <c r="W115" i="2"/>
  <c r="O115" i="2"/>
  <c r="N115" i="2"/>
  <c r="M115" i="2"/>
  <c r="H115" i="2"/>
  <c r="D115" i="2"/>
  <c r="Z114" i="2"/>
  <c r="Y114" i="2"/>
  <c r="X114" i="2"/>
  <c r="W114" i="2"/>
  <c r="O114" i="2"/>
  <c r="N114" i="2"/>
  <c r="M114" i="2"/>
  <c r="H114" i="2"/>
  <c r="D114" i="2"/>
  <c r="Z113" i="2"/>
  <c r="Y113" i="2"/>
  <c r="X113" i="2"/>
  <c r="W113" i="2"/>
  <c r="O113" i="2"/>
  <c r="N113" i="2"/>
  <c r="M113" i="2"/>
  <c r="H113" i="2"/>
  <c r="D113" i="2"/>
  <c r="Z112" i="2"/>
  <c r="Y112" i="2"/>
  <c r="X112" i="2"/>
  <c r="W112" i="2"/>
  <c r="O112" i="2"/>
  <c r="N112" i="2"/>
  <c r="M112" i="2"/>
  <c r="H112" i="2"/>
  <c r="D112" i="2"/>
  <c r="Z111" i="2"/>
  <c r="Y111" i="2"/>
  <c r="X111" i="2"/>
  <c r="W111" i="2"/>
  <c r="O111" i="2"/>
  <c r="N111" i="2"/>
  <c r="M111" i="2"/>
  <c r="H111" i="2"/>
  <c r="D111" i="2"/>
  <c r="Z110" i="2"/>
  <c r="Y110" i="2"/>
  <c r="X110" i="2"/>
  <c r="W110" i="2"/>
  <c r="O110" i="2"/>
  <c r="N110" i="2"/>
  <c r="M110" i="2"/>
  <c r="H110" i="2"/>
  <c r="D110" i="2"/>
  <c r="Z109" i="2"/>
  <c r="Y109" i="2"/>
  <c r="X109" i="2"/>
  <c r="W109" i="2"/>
  <c r="O109" i="2"/>
  <c r="N109" i="2"/>
  <c r="M109" i="2"/>
  <c r="H109" i="2"/>
  <c r="D109" i="2"/>
  <c r="Z108" i="2"/>
  <c r="Y108" i="2"/>
  <c r="X108" i="2"/>
  <c r="W108" i="2"/>
  <c r="O108" i="2"/>
  <c r="N108" i="2"/>
  <c r="M108" i="2"/>
  <c r="H108" i="2"/>
  <c r="D108" i="2"/>
  <c r="Z107" i="2"/>
  <c r="Y107" i="2"/>
  <c r="X107" i="2"/>
  <c r="W107" i="2"/>
  <c r="O107" i="2"/>
  <c r="N107" i="2"/>
  <c r="M107" i="2"/>
  <c r="H107" i="2"/>
  <c r="D107" i="2"/>
  <c r="Z106" i="2"/>
  <c r="Y106" i="2"/>
  <c r="X106" i="2"/>
  <c r="W106" i="2"/>
  <c r="O106" i="2"/>
  <c r="N106" i="2"/>
  <c r="M106" i="2"/>
  <c r="H106" i="2"/>
  <c r="D106" i="2"/>
  <c r="Z105" i="2"/>
  <c r="Y105" i="2"/>
  <c r="X105" i="2"/>
  <c r="W105" i="2"/>
  <c r="O105" i="2"/>
  <c r="N105" i="2"/>
  <c r="M105" i="2"/>
  <c r="H105" i="2"/>
  <c r="D105" i="2"/>
  <c r="Z104" i="2"/>
  <c r="Y104" i="2"/>
  <c r="X104" i="2"/>
  <c r="W104" i="2"/>
  <c r="O104" i="2"/>
  <c r="N104" i="2"/>
  <c r="M104" i="2"/>
  <c r="H104" i="2"/>
  <c r="D104" i="2"/>
  <c r="Z103" i="2"/>
  <c r="Y103" i="2"/>
  <c r="X103" i="2"/>
  <c r="W103" i="2"/>
  <c r="O103" i="2"/>
  <c r="N103" i="2"/>
  <c r="M103" i="2"/>
  <c r="H103" i="2"/>
  <c r="D103" i="2"/>
  <c r="Z102" i="2"/>
  <c r="Y102" i="2"/>
  <c r="X102" i="2"/>
  <c r="W102" i="2"/>
  <c r="O102" i="2"/>
  <c r="N102" i="2"/>
  <c r="M102" i="2"/>
  <c r="H102" i="2"/>
  <c r="D102" i="2"/>
  <c r="Z101" i="2"/>
  <c r="Y101" i="2"/>
  <c r="X101" i="2"/>
  <c r="W101" i="2"/>
  <c r="O101" i="2"/>
  <c r="N101" i="2"/>
  <c r="M101" i="2"/>
  <c r="H101" i="2"/>
  <c r="D101" i="2"/>
  <c r="Z100" i="2"/>
  <c r="Y100" i="2"/>
  <c r="X100" i="2"/>
  <c r="W100" i="2"/>
  <c r="O100" i="2"/>
  <c r="N100" i="2"/>
  <c r="M100" i="2"/>
  <c r="H100" i="2"/>
  <c r="D100" i="2"/>
  <c r="Z99" i="2"/>
  <c r="Y99" i="2"/>
  <c r="X99" i="2"/>
  <c r="W99" i="2"/>
  <c r="O99" i="2"/>
  <c r="N99" i="2"/>
  <c r="M99" i="2"/>
  <c r="H99" i="2"/>
  <c r="D99" i="2"/>
  <c r="Z98" i="2"/>
  <c r="Y98" i="2"/>
  <c r="X98" i="2"/>
  <c r="W98" i="2"/>
  <c r="O98" i="2"/>
  <c r="N98" i="2"/>
  <c r="M98" i="2"/>
  <c r="H98" i="2"/>
  <c r="D98" i="2"/>
  <c r="Z97" i="2"/>
  <c r="Y97" i="2"/>
  <c r="X97" i="2"/>
  <c r="W97" i="2"/>
  <c r="O97" i="2"/>
  <c r="N97" i="2"/>
  <c r="M97" i="2"/>
  <c r="H97" i="2"/>
  <c r="D97" i="2"/>
  <c r="Z96" i="2"/>
  <c r="Y96" i="2"/>
  <c r="X96" i="2"/>
  <c r="W96" i="2"/>
  <c r="O96" i="2"/>
  <c r="N96" i="2"/>
  <c r="M96" i="2"/>
  <c r="H96" i="2"/>
  <c r="D96" i="2"/>
  <c r="Z95" i="2"/>
  <c r="Y95" i="2"/>
  <c r="X95" i="2"/>
  <c r="W95" i="2"/>
  <c r="O95" i="2"/>
  <c r="N95" i="2"/>
  <c r="M95" i="2"/>
  <c r="H95" i="2"/>
  <c r="D95" i="2"/>
  <c r="Z94" i="2"/>
  <c r="Y94" i="2"/>
  <c r="X94" i="2"/>
  <c r="W94" i="2"/>
  <c r="O94" i="2"/>
  <c r="N94" i="2"/>
  <c r="M94" i="2"/>
  <c r="H94" i="2"/>
  <c r="D94" i="2"/>
  <c r="Z93" i="2"/>
  <c r="Y93" i="2"/>
  <c r="X93" i="2"/>
  <c r="W93" i="2"/>
  <c r="O93" i="2"/>
  <c r="N93" i="2"/>
  <c r="M93" i="2"/>
  <c r="H93" i="2"/>
  <c r="D93" i="2"/>
  <c r="Z92" i="2"/>
  <c r="Y92" i="2"/>
  <c r="X92" i="2"/>
  <c r="W92" i="2"/>
  <c r="O92" i="2"/>
  <c r="N92" i="2"/>
  <c r="M92" i="2"/>
  <c r="H92" i="2"/>
  <c r="D92" i="2"/>
  <c r="Z91" i="2"/>
  <c r="Y91" i="2"/>
  <c r="X91" i="2"/>
  <c r="W91" i="2"/>
  <c r="O91" i="2"/>
  <c r="N91" i="2"/>
  <c r="M91" i="2"/>
  <c r="H91" i="2"/>
  <c r="D91" i="2"/>
  <c r="Z90" i="2"/>
  <c r="Y90" i="2"/>
  <c r="X90" i="2"/>
  <c r="W90" i="2"/>
  <c r="O90" i="2"/>
  <c r="N90" i="2"/>
  <c r="M90" i="2"/>
  <c r="H90" i="2"/>
  <c r="D90" i="2"/>
  <c r="Z89" i="2"/>
  <c r="Y89" i="2"/>
  <c r="X89" i="2"/>
  <c r="W89" i="2"/>
  <c r="O89" i="2"/>
  <c r="N89" i="2"/>
  <c r="M89" i="2"/>
  <c r="H89" i="2"/>
  <c r="D89" i="2"/>
  <c r="Z88" i="2"/>
  <c r="Y88" i="2"/>
  <c r="X88" i="2"/>
  <c r="W88" i="2"/>
  <c r="O88" i="2"/>
  <c r="N88" i="2"/>
  <c r="M88" i="2"/>
  <c r="H88" i="2"/>
  <c r="D88" i="2"/>
  <c r="Z87" i="2"/>
  <c r="Y87" i="2"/>
  <c r="X87" i="2"/>
  <c r="W87" i="2"/>
  <c r="O87" i="2"/>
  <c r="N87" i="2"/>
  <c r="M87" i="2"/>
  <c r="H87" i="2"/>
  <c r="D87" i="2"/>
  <c r="Z86" i="2"/>
  <c r="Y86" i="2"/>
  <c r="X86" i="2"/>
  <c r="W86" i="2"/>
  <c r="O86" i="2"/>
  <c r="N86" i="2"/>
  <c r="M86" i="2"/>
  <c r="H86" i="2"/>
  <c r="D86" i="2"/>
  <c r="Z85" i="2"/>
  <c r="Y85" i="2"/>
  <c r="X85" i="2"/>
  <c r="W85" i="2"/>
  <c r="O85" i="2"/>
  <c r="N85" i="2"/>
  <c r="M85" i="2"/>
  <c r="H85" i="2"/>
  <c r="D85" i="2"/>
  <c r="Z84" i="2"/>
  <c r="Y84" i="2"/>
  <c r="X84" i="2"/>
  <c r="W84" i="2"/>
  <c r="O84" i="2"/>
  <c r="N84" i="2"/>
  <c r="M84" i="2"/>
  <c r="H84" i="2"/>
  <c r="D84" i="2"/>
  <c r="Z83" i="2"/>
  <c r="Y83" i="2"/>
  <c r="X83" i="2"/>
  <c r="W83" i="2"/>
  <c r="O83" i="2"/>
  <c r="N83" i="2"/>
  <c r="M83" i="2"/>
  <c r="H83" i="2"/>
  <c r="D83" i="2"/>
  <c r="Z82" i="2"/>
  <c r="Y82" i="2"/>
  <c r="X82" i="2"/>
  <c r="W82" i="2"/>
  <c r="O82" i="2"/>
  <c r="N82" i="2"/>
  <c r="M82" i="2"/>
  <c r="H82" i="2"/>
  <c r="D82" i="2"/>
  <c r="Z81" i="2"/>
  <c r="Y81" i="2"/>
  <c r="X81" i="2"/>
  <c r="W81" i="2"/>
  <c r="O81" i="2"/>
  <c r="N81" i="2"/>
  <c r="M81" i="2"/>
  <c r="H81" i="2"/>
  <c r="D81" i="2"/>
  <c r="Z80" i="2"/>
  <c r="Y80" i="2"/>
  <c r="X80" i="2"/>
  <c r="W80" i="2"/>
  <c r="O80" i="2"/>
  <c r="N80" i="2"/>
  <c r="M80" i="2"/>
  <c r="H80" i="2"/>
  <c r="D80" i="2"/>
  <c r="Z79" i="2"/>
  <c r="Y79" i="2"/>
  <c r="X79" i="2"/>
  <c r="W79" i="2"/>
  <c r="O79" i="2"/>
  <c r="N79" i="2"/>
  <c r="M79" i="2"/>
  <c r="H79" i="2"/>
  <c r="D79" i="2"/>
  <c r="Z78" i="2"/>
  <c r="Y78" i="2"/>
  <c r="X78" i="2"/>
  <c r="W78" i="2"/>
  <c r="O78" i="2"/>
  <c r="N78" i="2"/>
  <c r="M78" i="2"/>
  <c r="H78" i="2"/>
  <c r="D78" i="2"/>
  <c r="Z77" i="2"/>
  <c r="Y77" i="2"/>
  <c r="X77" i="2"/>
  <c r="W77" i="2"/>
  <c r="O77" i="2"/>
  <c r="N77" i="2"/>
  <c r="M77" i="2"/>
  <c r="H77" i="2"/>
  <c r="D77" i="2"/>
  <c r="Z76" i="2"/>
  <c r="Y76" i="2"/>
  <c r="X76" i="2"/>
  <c r="W76" i="2"/>
  <c r="O76" i="2"/>
  <c r="N76" i="2"/>
  <c r="M76" i="2"/>
  <c r="H76" i="2"/>
  <c r="D76" i="2"/>
  <c r="Z75" i="2"/>
  <c r="Y75" i="2"/>
  <c r="X75" i="2"/>
  <c r="W75" i="2"/>
  <c r="O75" i="2"/>
  <c r="N75" i="2"/>
  <c r="M75" i="2"/>
  <c r="H75" i="2"/>
  <c r="D75" i="2"/>
  <c r="Z74" i="2"/>
  <c r="Y74" i="2"/>
  <c r="X74" i="2"/>
  <c r="W74" i="2"/>
  <c r="O74" i="2"/>
  <c r="N74" i="2"/>
  <c r="M74" i="2"/>
  <c r="H74" i="2"/>
  <c r="D74" i="2"/>
  <c r="Z73" i="2"/>
  <c r="Y73" i="2"/>
  <c r="X73" i="2"/>
  <c r="W73" i="2"/>
  <c r="O73" i="2"/>
  <c r="N73" i="2"/>
  <c r="M73" i="2"/>
  <c r="H73" i="2"/>
  <c r="D73" i="2"/>
  <c r="Z72" i="2"/>
  <c r="Y72" i="2"/>
  <c r="X72" i="2"/>
  <c r="W72" i="2"/>
  <c r="O72" i="2"/>
  <c r="N72" i="2"/>
  <c r="M72" i="2"/>
  <c r="H72" i="2"/>
  <c r="D72" i="2"/>
  <c r="Z71" i="2"/>
  <c r="Y71" i="2"/>
  <c r="X71" i="2"/>
  <c r="W71" i="2"/>
  <c r="O71" i="2"/>
  <c r="N71" i="2"/>
  <c r="M71" i="2"/>
  <c r="H71" i="2"/>
  <c r="D71" i="2"/>
  <c r="Z70" i="2"/>
  <c r="Y70" i="2"/>
  <c r="X70" i="2"/>
  <c r="W70" i="2"/>
  <c r="O70" i="2"/>
  <c r="N70" i="2"/>
  <c r="M70" i="2"/>
  <c r="H70" i="2"/>
  <c r="D70" i="2"/>
  <c r="Z69" i="2"/>
  <c r="Y69" i="2"/>
  <c r="X69" i="2"/>
  <c r="W69" i="2"/>
  <c r="O69" i="2"/>
  <c r="N69" i="2"/>
  <c r="M69" i="2"/>
  <c r="H69" i="2"/>
  <c r="D69" i="2"/>
  <c r="Z68" i="2"/>
  <c r="Y68" i="2"/>
  <c r="X68" i="2"/>
  <c r="W68" i="2"/>
  <c r="O68" i="2"/>
  <c r="N68" i="2"/>
  <c r="M68" i="2"/>
  <c r="H68" i="2"/>
  <c r="D68" i="2"/>
  <c r="Z67" i="2"/>
  <c r="Y67" i="2"/>
  <c r="X67" i="2"/>
  <c r="W67" i="2"/>
  <c r="O67" i="2"/>
  <c r="N67" i="2"/>
  <c r="M67" i="2"/>
  <c r="H67" i="2"/>
  <c r="D67" i="2"/>
  <c r="Z66" i="2"/>
  <c r="Y66" i="2"/>
  <c r="X66" i="2"/>
  <c r="W66" i="2"/>
  <c r="O66" i="2"/>
  <c r="N66" i="2"/>
  <c r="M66" i="2"/>
  <c r="H66" i="2"/>
  <c r="D66" i="2"/>
  <c r="Z65" i="2"/>
  <c r="Y65" i="2"/>
  <c r="X65" i="2"/>
  <c r="W65" i="2"/>
  <c r="O65" i="2"/>
  <c r="N65" i="2"/>
  <c r="M65" i="2"/>
  <c r="H65" i="2"/>
  <c r="D65" i="2"/>
  <c r="Z64" i="2"/>
  <c r="Y64" i="2"/>
  <c r="X64" i="2"/>
  <c r="W64" i="2"/>
  <c r="O64" i="2"/>
  <c r="N64" i="2"/>
  <c r="M64" i="2"/>
  <c r="H64" i="2"/>
  <c r="D64" i="2"/>
  <c r="Z63" i="2"/>
  <c r="Y63" i="2"/>
  <c r="X63" i="2"/>
  <c r="W63" i="2"/>
  <c r="O63" i="2"/>
  <c r="N63" i="2"/>
  <c r="M63" i="2"/>
  <c r="H63" i="2"/>
  <c r="D63" i="2"/>
  <c r="Z62" i="2"/>
  <c r="Y62" i="2"/>
  <c r="X62" i="2"/>
  <c r="W62" i="2"/>
  <c r="O62" i="2"/>
  <c r="N62" i="2"/>
  <c r="M62" i="2"/>
  <c r="H62" i="2"/>
  <c r="D62" i="2"/>
  <c r="Z61" i="2"/>
  <c r="Y61" i="2"/>
  <c r="X61" i="2"/>
  <c r="W61" i="2"/>
  <c r="O61" i="2"/>
  <c r="N61" i="2"/>
  <c r="M61" i="2"/>
  <c r="H61" i="2"/>
  <c r="D61" i="2"/>
  <c r="Z60" i="2"/>
  <c r="Y60" i="2"/>
  <c r="X60" i="2"/>
  <c r="W60" i="2"/>
  <c r="O60" i="2"/>
  <c r="N60" i="2"/>
  <c r="M60" i="2"/>
  <c r="H60" i="2"/>
  <c r="D60" i="2"/>
  <c r="Z59" i="2"/>
  <c r="Y59" i="2"/>
  <c r="X59" i="2"/>
  <c r="W59" i="2"/>
  <c r="O59" i="2"/>
  <c r="N59" i="2"/>
  <c r="M59" i="2"/>
  <c r="H59" i="2"/>
  <c r="D59" i="2"/>
  <c r="Z58" i="2"/>
  <c r="Y58" i="2"/>
  <c r="X58" i="2"/>
  <c r="W58" i="2"/>
  <c r="O58" i="2"/>
  <c r="N58" i="2"/>
  <c r="M58" i="2"/>
  <c r="H58" i="2"/>
  <c r="D58" i="2"/>
  <c r="Z57" i="2"/>
  <c r="Y57" i="2"/>
  <c r="X57" i="2"/>
  <c r="W57" i="2"/>
  <c r="O57" i="2"/>
  <c r="N57" i="2"/>
  <c r="M57" i="2"/>
  <c r="H57" i="2"/>
  <c r="D57" i="2"/>
  <c r="Z56" i="2"/>
  <c r="Y56" i="2"/>
  <c r="X56" i="2"/>
  <c r="W56" i="2"/>
  <c r="O56" i="2"/>
  <c r="N56" i="2"/>
  <c r="M56" i="2"/>
  <c r="H56" i="2"/>
  <c r="D56" i="2"/>
  <c r="Z55" i="2"/>
  <c r="Y55" i="2"/>
  <c r="X55" i="2"/>
  <c r="W55" i="2"/>
  <c r="O55" i="2"/>
  <c r="N55" i="2"/>
  <c r="M55" i="2"/>
  <c r="H55" i="2"/>
  <c r="D55" i="2"/>
  <c r="Z54" i="2"/>
  <c r="Y54" i="2"/>
  <c r="X54" i="2"/>
  <c r="W54" i="2"/>
  <c r="O54" i="2"/>
  <c r="N54" i="2"/>
  <c r="M54" i="2"/>
  <c r="H54" i="2"/>
  <c r="D54" i="2"/>
  <c r="Z53" i="2"/>
  <c r="Y53" i="2"/>
  <c r="X53" i="2"/>
  <c r="W53" i="2"/>
  <c r="O53" i="2"/>
  <c r="N53" i="2"/>
  <c r="M53" i="2"/>
  <c r="H53" i="2"/>
  <c r="D53" i="2"/>
  <c r="Z52" i="2"/>
  <c r="Y52" i="2"/>
  <c r="X52" i="2"/>
  <c r="W52" i="2"/>
  <c r="O52" i="2"/>
  <c r="N52" i="2"/>
  <c r="M52" i="2"/>
  <c r="H52" i="2"/>
  <c r="D52" i="2"/>
  <c r="Z51" i="2"/>
  <c r="Y51" i="2"/>
  <c r="X51" i="2"/>
  <c r="W51" i="2"/>
  <c r="O51" i="2"/>
  <c r="N51" i="2"/>
  <c r="M51" i="2"/>
  <c r="H51" i="2"/>
  <c r="D51" i="2"/>
  <c r="Z50" i="2"/>
  <c r="Y50" i="2"/>
  <c r="X50" i="2"/>
  <c r="W50" i="2"/>
  <c r="O50" i="2"/>
  <c r="N50" i="2"/>
  <c r="M50" i="2"/>
  <c r="H50" i="2"/>
  <c r="D50" i="2"/>
  <c r="Z49" i="2"/>
  <c r="Y49" i="2"/>
  <c r="X49" i="2"/>
  <c r="W49" i="2"/>
  <c r="O49" i="2"/>
  <c r="N49" i="2"/>
  <c r="M49" i="2"/>
  <c r="H49" i="2"/>
  <c r="D49" i="2"/>
  <c r="Z48" i="2"/>
  <c r="Y48" i="2"/>
  <c r="X48" i="2"/>
  <c r="W48" i="2"/>
  <c r="O48" i="2"/>
  <c r="N48" i="2"/>
  <c r="M48" i="2"/>
  <c r="H48" i="2"/>
  <c r="D48" i="2"/>
  <c r="Z47" i="2"/>
  <c r="Y47" i="2"/>
  <c r="X47" i="2"/>
  <c r="W47" i="2"/>
  <c r="O47" i="2"/>
  <c r="N47" i="2"/>
  <c r="M47" i="2"/>
  <c r="H47" i="2"/>
  <c r="D47" i="2"/>
  <c r="Z46" i="2"/>
  <c r="Y46" i="2"/>
  <c r="X46" i="2"/>
  <c r="W46" i="2"/>
  <c r="O46" i="2"/>
  <c r="N46" i="2"/>
  <c r="M46" i="2"/>
  <c r="H46" i="2"/>
  <c r="D46" i="2"/>
  <c r="Z45" i="2"/>
  <c r="Y45" i="2"/>
  <c r="X45" i="2"/>
  <c r="W45" i="2"/>
  <c r="O45" i="2"/>
  <c r="N45" i="2"/>
  <c r="M45" i="2"/>
  <c r="H45" i="2"/>
  <c r="D45" i="2"/>
  <c r="Z44" i="2"/>
  <c r="Y44" i="2"/>
  <c r="X44" i="2"/>
  <c r="W44" i="2"/>
  <c r="O44" i="2"/>
  <c r="N44" i="2"/>
  <c r="M44" i="2"/>
  <c r="H44" i="2"/>
  <c r="D44" i="2"/>
  <c r="Z43" i="2"/>
  <c r="Y43" i="2"/>
  <c r="X43" i="2"/>
  <c r="W43" i="2"/>
  <c r="O43" i="2"/>
  <c r="N43" i="2"/>
  <c r="M43" i="2"/>
  <c r="H43" i="2"/>
  <c r="D43" i="2"/>
  <c r="Z42" i="2"/>
  <c r="Y42" i="2"/>
  <c r="X42" i="2"/>
  <c r="W42" i="2"/>
  <c r="O42" i="2"/>
  <c r="N42" i="2"/>
  <c r="M42" i="2"/>
  <c r="H42" i="2"/>
  <c r="D42" i="2"/>
  <c r="Z41" i="2"/>
  <c r="Y41" i="2"/>
  <c r="X41" i="2"/>
  <c r="W41" i="2"/>
  <c r="O41" i="2"/>
  <c r="N41" i="2"/>
  <c r="M41" i="2"/>
  <c r="H41" i="2"/>
  <c r="D41" i="2"/>
  <c r="Z40" i="2"/>
  <c r="Y40" i="2"/>
  <c r="X40" i="2"/>
  <c r="W40" i="2"/>
  <c r="O40" i="2"/>
  <c r="N40" i="2"/>
  <c r="M40" i="2"/>
  <c r="H40" i="2"/>
  <c r="D40" i="2"/>
  <c r="Z39" i="2"/>
  <c r="Y39" i="2"/>
  <c r="X39" i="2"/>
  <c r="W39" i="2"/>
  <c r="O39" i="2"/>
  <c r="N39" i="2"/>
  <c r="M39" i="2"/>
  <c r="H39" i="2"/>
  <c r="D39" i="2"/>
  <c r="Z38" i="2"/>
  <c r="Y38" i="2"/>
  <c r="X38" i="2"/>
  <c r="W38" i="2"/>
  <c r="O38" i="2"/>
  <c r="N38" i="2"/>
  <c r="M38" i="2"/>
  <c r="H38" i="2"/>
  <c r="D38" i="2"/>
  <c r="Z37" i="2"/>
  <c r="Y37" i="2"/>
  <c r="X37" i="2"/>
  <c r="W37" i="2"/>
  <c r="O37" i="2"/>
  <c r="N37" i="2"/>
  <c r="M37" i="2"/>
  <c r="H37" i="2"/>
  <c r="D37" i="2"/>
  <c r="Z36" i="2"/>
  <c r="Y36" i="2"/>
  <c r="X36" i="2"/>
  <c r="W36" i="2"/>
  <c r="O36" i="2"/>
  <c r="N36" i="2"/>
  <c r="M36" i="2"/>
  <c r="H36" i="2"/>
  <c r="D36" i="2"/>
  <c r="Z35" i="2"/>
  <c r="Y35" i="2"/>
  <c r="X35" i="2"/>
  <c r="W35" i="2"/>
  <c r="O35" i="2"/>
  <c r="N35" i="2"/>
  <c r="M35" i="2"/>
  <c r="H35" i="2"/>
  <c r="D35" i="2"/>
  <c r="Z34" i="2"/>
  <c r="Y34" i="2"/>
  <c r="X34" i="2"/>
  <c r="W34" i="2"/>
  <c r="O34" i="2"/>
  <c r="N34" i="2"/>
  <c r="M34" i="2"/>
  <c r="H34" i="2"/>
  <c r="D34" i="2"/>
  <c r="Z33" i="2"/>
  <c r="Y33" i="2"/>
  <c r="X33" i="2"/>
  <c r="W33" i="2"/>
  <c r="O33" i="2"/>
  <c r="N33" i="2"/>
  <c r="M33" i="2"/>
  <c r="H33" i="2"/>
  <c r="D33" i="2"/>
  <c r="Z32" i="2"/>
  <c r="Y32" i="2"/>
  <c r="X32" i="2"/>
  <c r="W32" i="2"/>
  <c r="O32" i="2"/>
  <c r="N32" i="2"/>
  <c r="M32" i="2"/>
  <c r="H32" i="2"/>
  <c r="D32" i="2"/>
  <c r="Z31" i="2"/>
  <c r="Y31" i="2"/>
  <c r="X31" i="2"/>
  <c r="W31" i="2"/>
  <c r="O31" i="2"/>
  <c r="N31" i="2"/>
  <c r="M31" i="2"/>
  <c r="H31" i="2"/>
  <c r="D31" i="2"/>
  <c r="Z30" i="2"/>
  <c r="Y30" i="2"/>
  <c r="X30" i="2"/>
  <c r="W30" i="2"/>
  <c r="O30" i="2"/>
  <c r="N30" i="2"/>
  <c r="M30" i="2"/>
  <c r="H30" i="2"/>
  <c r="D30" i="2"/>
  <c r="Z29" i="2"/>
  <c r="Y29" i="2"/>
  <c r="X29" i="2"/>
  <c r="W29" i="2"/>
  <c r="O29" i="2"/>
  <c r="N29" i="2"/>
  <c r="M29" i="2"/>
  <c r="H29" i="2"/>
  <c r="D29" i="2"/>
  <c r="Z28" i="2"/>
  <c r="Y28" i="2"/>
  <c r="X28" i="2"/>
  <c r="W28" i="2"/>
  <c r="O28" i="2"/>
  <c r="N28" i="2"/>
  <c r="M28" i="2"/>
  <c r="H28" i="2"/>
  <c r="D28" i="2"/>
  <c r="Z27" i="2"/>
  <c r="Y27" i="2"/>
  <c r="X27" i="2"/>
  <c r="W27" i="2"/>
  <c r="O27" i="2"/>
  <c r="N27" i="2"/>
  <c r="M27" i="2"/>
  <c r="H27" i="2"/>
  <c r="D27" i="2"/>
  <c r="Z26" i="2"/>
  <c r="Y26" i="2"/>
  <c r="X26" i="2"/>
  <c r="W26" i="2"/>
  <c r="O26" i="2"/>
  <c r="N26" i="2"/>
  <c r="M26" i="2"/>
  <c r="H26" i="2"/>
  <c r="D26" i="2"/>
  <c r="Z25" i="2"/>
  <c r="Y25" i="2"/>
  <c r="X25" i="2"/>
  <c r="W25" i="2"/>
  <c r="O25" i="2"/>
  <c r="N25" i="2"/>
  <c r="M25" i="2"/>
  <c r="H25" i="2"/>
  <c r="D25" i="2"/>
  <c r="Z24" i="2"/>
  <c r="Y24" i="2"/>
  <c r="X24" i="2"/>
  <c r="W24" i="2"/>
  <c r="O24" i="2"/>
  <c r="N24" i="2"/>
  <c r="M24" i="2"/>
  <c r="H24" i="2"/>
  <c r="D24" i="2"/>
  <c r="Z23" i="2"/>
  <c r="Y23" i="2"/>
  <c r="X23" i="2"/>
  <c r="W23" i="2"/>
  <c r="O23" i="2"/>
  <c r="N23" i="2"/>
  <c r="M23" i="2"/>
  <c r="H23" i="2"/>
  <c r="D23" i="2"/>
  <c r="Z22" i="2"/>
  <c r="Y22" i="2"/>
  <c r="X22" i="2"/>
  <c r="W22" i="2"/>
  <c r="O22" i="2"/>
  <c r="N22" i="2"/>
  <c r="M22" i="2"/>
  <c r="H22" i="2"/>
  <c r="D22" i="2"/>
  <c r="Z21" i="2"/>
  <c r="Y21" i="2"/>
  <c r="X21" i="2"/>
  <c r="W21" i="2"/>
  <c r="O21" i="2"/>
  <c r="N21" i="2"/>
  <c r="M21" i="2"/>
  <c r="H21" i="2"/>
  <c r="D21" i="2"/>
  <c r="Z20" i="2"/>
  <c r="Y20" i="2"/>
  <c r="X20" i="2"/>
  <c r="W20" i="2"/>
  <c r="O20" i="2"/>
  <c r="N20" i="2"/>
  <c r="M20" i="2"/>
  <c r="H20" i="2"/>
  <c r="D20" i="2"/>
  <c r="Z19" i="2"/>
  <c r="Y19" i="2"/>
  <c r="X19" i="2"/>
  <c r="W19" i="2"/>
  <c r="O19" i="2"/>
  <c r="N19" i="2"/>
  <c r="M19" i="2"/>
  <c r="H19" i="2"/>
  <c r="D19" i="2"/>
  <c r="Z18" i="2"/>
  <c r="Y18" i="2"/>
  <c r="X18" i="2"/>
  <c r="W18" i="2"/>
  <c r="O18" i="2"/>
  <c r="N18" i="2"/>
  <c r="M18" i="2"/>
  <c r="H18" i="2"/>
  <c r="D18" i="2"/>
  <c r="Z17" i="2"/>
  <c r="Y17" i="2"/>
  <c r="X17" i="2"/>
  <c r="W17" i="2"/>
  <c r="O17" i="2"/>
  <c r="N17" i="2"/>
  <c r="M17" i="2"/>
  <c r="H17" i="2"/>
  <c r="D17" i="2"/>
  <c r="Z16" i="2"/>
  <c r="Y16" i="2"/>
  <c r="X16" i="2"/>
  <c r="W16" i="2"/>
  <c r="O16" i="2"/>
  <c r="N16" i="2"/>
  <c r="M16" i="2"/>
  <c r="H16" i="2"/>
  <c r="D16" i="2"/>
  <c r="Z15" i="2"/>
  <c r="Y15" i="2"/>
  <c r="X15" i="2"/>
  <c r="W15" i="2"/>
  <c r="O15" i="2"/>
  <c r="N15" i="2"/>
  <c r="M15" i="2"/>
  <c r="H15" i="2"/>
  <c r="D15" i="2"/>
  <c r="Z14" i="2"/>
  <c r="Y14" i="2"/>
  <c r="X14" i="2"/>
  <c r="W14" i="2"/>
  <c r="O14" i="2"/>
  <c r="N14" i="2"/>
  <c r="M14" i="2"/>
  <c r="H14" i="2"/>
  <c r="D14" i="2"/>
  <c r="Z13" i="2"/>
  <c r="Y13" i="2"/>
  <c r="X13" i="2"/>
  <c r="W13" i="2"/>
  <c r="O13" i="2"/>
  <c r="N13" i="2"/>
  <c r="M13" i="2"/>
  <c r="H13" i="2"/>
  <c r="D13" i="2"/>
  <c r="Z12" i="2"/>
  <c r="Y12" i="2"/>
  <c r="X12" i="2"/>
  <c r="W12" i="2"/>
  <c r="O12" i="2"/>
  <c r="N12" i="2"/>
  <c r="M12" i="2"/>
  <c r="H12" i="2"/>
  <c r="D12" i="2"/>
  <c r="Z11" i="2"/>
  <c r="Y11" i="2"/>
  <c r="X11" i="2"/>
  <c r="W11" i="2"/>
  <c r="O11" i="2"/>
  <c r="N11" i="2"/>
  <c r="M11" i="2"/>
  <c r="H11" i="2"/>
  <c r="D11" i="2"/>
  <c r="Z10" i="2"/>
  <c r="Y10" i="2"/>
  <c r="X10" i="2"/>
  <c r="W10" i="2"/>
  <c r="O10" i="2"/>
  <c r="N10" i="2"/>
  <c r="M10" i="2"/>
  <c r="H10" i="2"/>
  <c r="D10" i="2"/>
  <c r="Z9" i="2"/>
  <c r="Y9" i="2"/>
  <c r="X9" i="2"/>
  <c r="W9" i="2"/>
  <c r="O9" i="2"/>
  <c r="N9" i="2"/>
  <c r="M9" i="2"/>
  <c r="H9" i="2"/>
  <c r="D9" i="2"/>
  <c r="Z8" i="2"/>
  <c r="Y8" i="2"/>
  <c r="X8" i="2"/>
  <c r="W8" i="2"/>
  <c r="O8" i="2"/>
  <c r="N8" i="2"/>
  <c r="M8" i="2"/>
  <c r="H8" i="2"/>
  <c r="D8" i="2"/>
  <c r="Z7" i="2"/>
  <c r="Y7" i="2"/>
  <c r="X7" i="2"/>
  <c r="W7" i="2"/>
  <c r="O7" i="2"/>
  <c r="N7" i="2"/>
  <c r="M7" i="2"/>
  <c r="H7" i="2"/>
  <c r="D7" i="2"/>
  <c r="Z6" i="2"/>
  <c r="Y6" i="2"/>
  <c r="X6" i="2"/>
  <c r="W6" i="2"/>
  <c r="O6" i="2"/>
  <c r="N6" i="2"/>
  <c r="M6" i="2"/>
  <c r="H6" i="2"/>
  <c r="D6" i="2"/>
  <c r="Z5" i="2"/>
  <c r="Y5" i="2"/>
  <c r="X5" i="2"/>
  <c r="W5" i="2"/>
  <c r="O5" i="2"/>
  <c r="N5" i="2"/>
  <c r="M5" i="2"/>
  <c r="H5" i="2"/>
  <c r="Z4" i="2"/>
  <c r="Y4" i="2"/>
  <c r="X4" i="2"/>
  <c r="W4" i="2"/>
  <c r="O4" i="2"/>
  <c r="N4" i="2"/>
  <c r="M4" i="2"/>
  <c r="H4" i="2"/>
  <c r="D4" i="2"/>
  <c r="Z3" i="2"/>
  <c r="Y3" i="2"/>
  <c r="X3" i="2"/>
  <c r="W3" i="2"/>
  <c r="O3" i="2"/>
  <c r="N3" i="2"/>
  <c r="M3" i="2"/>
  <c r="H3" i="2"/>
  <c r="D3" i="2"/>
  <c r="Z2" i="2"/>
  <c r="Y2" i="2"/>
  <c r="X2" i="2"/>
  <c r="W2" i="2"/>
  <c r="O2" i="2"/>
  <c r="N2" i="2"/>
  <c r="M2" i="2"/>
  <c r="H2" i="2"/>
  <c r="D2" i="2"/>
  <c r="B4" i="7"/>
  <c r="B15" i="6"/>
  <c r="B14" i="6"/>
  <c r="B3" i="7"/>
  <c r="B13" i="6"/>
  <c r="B2" i="7"/>
  <c r="B12" i="6"/>
  <c r="B11" i="6"/>
  <c r="B10" i="6"/>
  <c r="B9" i="6"/>
  <c r="B8" i="6"/>
  <c r="B7" i="6"/>
  <c r="D15" i="13"/>
  <c r="S13" i="12"/>
  <c r="N2" i="12"/>
  <c r="X2" i="11"/>
  <c r="BU54" i="10"/>
  <c r="O54" i="12" s="1"/>
  <c r="N3" i="12"/>
  <c r="X3" i="11"/>
  <c r="BU55" i="10"/>
  <c r="O55" i="12" s="1"/>
  <c r="O3" i="12"/>
  <c r="N4" i="12"/>
  <c r="X4" i="11"/>
  <c r="BU56" i="10"/>
  <c r="O56" i="12" s="1"/>
  <c r="O4" i="12"/>
  <c r="N5" i="12"/>
  <c r="X5" i="11"/>
  <c r="BU57" i="10"/>
  <c r="O57" i="12" s="1"/>
  <c r="O5" i="12"/>
  <c r="N6" i="12"/>
  <c r="X6" i="11"/>
  <c r="BU58" i="10"/>
  <c r="O58" i="12" s="1"/>
  <c r="O6" i="12"/>
  <c r="N7" i="12"/>
  <c r="X7" i="11"/>
  <c r="BU59" i="10"/>
  <c r="O59" i="12" s="1"/>
  <c r="O7" i="12"/>
  <c r="N8" i="12"/>
  <c r="X8" i="11"/>
  <c r="BU60" i="10"/>
  <c r="O60" i="12" s="1"/>
  <c r="O8" i="12"/>
  <c r="N9" i="12"/>
  <c r="X9" i="11"/>
  <c r="BU61" i="10"/>
  <c r="O61" i="12" s="1"/>
  <c r="O9" i="12"/>
  <c r="N10" i="12"/>
  <c r="X10" i="11"/>
  <c r="BU62" i="10"/>
  <c r="O62" i="12" s="1"/>
  <c r="O10" i="12"/>
  <c r="N11" i="12"/>
  <c r="X11" i="11"/>
  <c r="BU63" i="10"/>
  <c r="O63" i="12" s="1"/>
  <c r="O11" i="12"/>
  <c r="N12" i="12"/>
  <c r="X12" i="11"/>
  <c r="BU64" i="10"/>
  <c r="O64" i="12" s="1"/>
  <c r="O12" i="12"/>
  <c r="N13" i="12"/>
  <c r="X13" i="11"/>
  <c r="BU65" i="10"/>
  <c r="O65" i="12" s="1"/>
  <c r="O13" i="12"/>
  <c r="N14" i="12"/>
  <c r="X14" i="11"/>
  <c r="BU66" i="10"/>
  <c r="O66" i="12" s="1"/>
  <c r="O14" i="12"/>
  <c r="N15" i="12"/>
  <c r="X15" i="11"/>
  <c r="BU67" i="10"/>
  <c r="O67" i="12" s="1"/>
  <c r="O15" i="12"/>
  <c r="N16" i="12"/>
  <c r="X16" i="11"/>
  <c r="BU68" i="10"/>
  <c r="O68" i="12" s="1"/>
  <c r="O16" i="12"/>
  <c r="N17" i="12"/>
  <c r="X17" i="11"/>
  <c r="BU69" i="10"/>
  <c r="O69" i="12" s="1"/>
  <c r="O17" i="12"/>
  <c r="N18" i="12"/>
  <c r="X18" i="11"/>
  <c r="BU70" i="10"/>
  <c r="O70" i="12" s="1"/>
  <c r="O18" i="12"/>
  <c r="N19" i="12"/>
  <c r="X19" i="11"/>
  <c r="BU71" i="10"/>
  <c r="O71" i="12" s="1"/>
  <c r="O19" i="12"/>
  <c r="N20" i="12"/>
  <c r="X20" i="11"/>
  <c r="BU72" i="10"/>
  <c r="O72" i="12" s="1"/>
  <c r="O20" i="12"/>
  <c r="N21" i="12"/>
  <c r="X21" i="11"/>
  <c r="BU73" i="10"/>
  <c r="O73" i="12" s="1"/>
  <c r="O21" i="12"/>
  <c r="N22" i="12"/>
  <c r="X22" i="11"/>
  <c r="BU74" i="10"/>
  <c r="O74" i="12" s="1"/>
  <c r="O22" i="12"/>
  <c r="N23" i="12"/>
  <c r="X23" i="11"/>
  <c r="BU75" i="10"/>
  <c r="O75" i="12" s="1"/>
  <c r="O23" i="12"/>
  <c r="N24" i="12"/>
  <c r="X24" i="11"/>
  <c r="BU76" i="10"/>
  <c r="O76" i="12" s="1"/>
  <c r="O24" i="12"/>
  <c r="N25" i="12"/>
  <c r="X25" i="11"/>
  <c r="BU77" i="10"/>
  <c r="O77" i="12" s="1"/>
  <c r="O25" i="12"/>
  <c r="N26" i="12"/>
  <c r="X26" i="11"/>
  <c r="BU78" i="10"/>
  <c r="O78" i="12" s="1"/>
  <c r="O26" i="12"/>
  <c r="N27" i="12"/>
  <c r="X27" i="11"/>
  <c r="BU79" i="10"/>
  <c r="O79" i="12" s="1"/>
  <c r="O27" i="12"/>
  <c r="N28" i="12"/>
  <c r="X28" i="11"/>
  <c r="BU80" i="10"/>
  <c r="O80" i="12" s="1"/>
  <c r="O28" i="12"/>
  <c r="N29" i="12"/>
  <c r="X29" i="11"/>
  <c r="BU81" i="10"/>
  <c r="O81" i="12" s="1"/>
  <c r="O29" i="12"/>
  <c r="N30" i="12"/>
  <c r="X30" i="11"/>
  <c r="BU82" i="10"/>
  <c r="O82" i="12" s="1"/>
  <c r="O30" i="12"/>
  <c r="N31" i="12"/>
  <c r="X31" i="11"/>
  <c r="BU83" i="10"/>
  <c r="O83" i="12" s="1"/>
  <c r="O31" i="12"/>
  <c r="N32" i="12"/>
  <c r="X32" i="11"/>
  <c r="BU84" i="10"/>
  <c r="O84" i="12" s="1"/>
  <c r="O32" i="12"/>
  <c r="N33" i="12"/>
  <c r="X33" i="11"/>
  <c r="BU85" i="10"/>
  <c r="O85" i="12" s="1"/>
  <c r="O33" i="12"/>
  <c r="N34" i="12"/>
  <c r="X34" i="11"/>
  <c r="BU86" i="10"/>
  <c r="O86" i="12" s="1"/>
  <c r="O34" i="12"/>
  <c r="N35" i="12"/>
  <c r="X35" i="11"/>
  <c r="BU87" i="10"/>
  <c r="O87" i="12" s="1"/>
  <c r="O35" i="12"/>
  <c r="N36" i="12"/>
  <c r="X36" i="11"/>
  <c r="BU88" i="10"/>
  <c r="O88" i="12" s="1"/>
  <c r="O36" i="12"/>
  <c r="N37" i="12"/>
  <c r="X37" i="11"/>
  <c r="BU89" i="10"/>
  <c r="O89" i="12" s="1"/>
  <c r="O37" i="12"/>
  <c r="N38" i="12"/>
  <c r="X38" i="11"/>
  <c r="BU90" i="10"/>
  <c r="O38" i="12"/>
  <c r="N39" i="12"/>
  <c r="X39" i="11"/>
  <c r="BU91" i="10"/>
  <c r="O39" i="12"/>
  <c r="N40" i="12"/>
  <c r="X40" i="11"/>
  <c r="BU92" i="10"/>
  <c r="O40" i="12"/>
  <c r="N41" i="12"/>
  <c r="X41" i="11"/>
  <c r="BU93" i="10"/>
  <c r="O41" i="12"/>
  <c r="N42" i="12"/>
  <c r="X42" i="11"/>
  <c r="BU94" i="10"/>
  <c r="O42" i="12"/>
  <c r="N43" i="12"/>
  <c r="X43" i="11"/>
  <c r="BU95" i="10"/>
  <c r="O43" i="12"/>
  <c r="N44" i="12"/>
  <c r="X44" i="11"/>
  <c r="BU96" i="10"/>
  <c r="O96" i="12" s="1"/>
  <c r="O44" i="12"/>
  <c r="N45" i="12"/>
  <c r="X45" i="11"/>
  <c r="BU97" i="10"/>
  <c r="O45" i="12"/>
  <c r="N46" i="12"/>
  <c r="X46" i="11"/>
  <c r="N47" i="12"/>
  <c r="X47" i="11"/>
  <c r="BU99" i="10"/>
  <c r="O47" i="12"/>
  <c r="N48" i="12"/>
  <c r="X48" i="11"/>
  <c r="BU100" i="10"/>
  <c r="O100" i="12" s="1"/>
  <c r="O48" i="12"/>
  <c r="N49" i="12"/>
  <c r="X49" i="11"/>
  <c r="BU101" i="10"/>
  <c r="O49" i="12"/>
  <c r="N50" i="12"/>
  <c r="X50" i="11"/>
  <c r="N51" i="12"/>
  <c r="X51" i="11"/>
  <c r="N52" i="12"/>
  <c r="X52" i="11"/>
  <c r="N53" i="12"/>
  <c r="X53" i="11"/>
  <c r="N54" i="12"/>
  <c r="X54" i="11"/>
  <c r="N55" i="12"/>
  <c r="X55" i="11"/>
  <c r="N56" i="12"/>
  <c r="X56" i="11"/>
  <c r="N57" i="12"/>
  <c r="X57" i="11"/>
  <c r="N58" i="12"/>
  <c r="X58" i="11"/>
  <c r="N59" i="12"/>
  <c r="X59" i="11"/>
  <c r="N60" i="12"/>
  <c r="X60" i="11"/>
  <c r="N61" i="12"/>
  <c r="X61" i="11"/>
  <c r="N62" i="12"/>
  <c r="X62" i="11"/>
  <c r="N63" i="12"/>
  <c r="X63" i="11"/>
  <c r="N64" i="12"/>
  <c r="X64" i="11"/>
  <c r="N65" i="12"/>
  <c r="X65" i="11"/>
  <c r="N66" i="12"/>
  <c r="X66" i="11"/>
  <c r="N67" i="12"/>
  <c r="X67" i="11"/>
  <c r="N68" i="12"/>
  <c r="X68" i="11"/>
  <c r="N69" i="12"/>
  <c r="X69" i="11"/>
  <c r="N70" i="12"/>
  <c r="X70" i="11"/>
  <c r="N71" i="12"/>
  <c r="X71" i="11"/>
  <c r="N72" i="12"/>
  <c r="X72" i="11"/>
  <c r="N73" i="12"/>
  <c r="X73" i="11"/>
  <c r="N74" i="12"/>
  <c r="X74" i="11"/>
  <c r="N75" i="12"/>
  <c r="X75" i="11"/>
  <c r="N76" i="12"/>
  <c r="X76" i="11"/>
  <c r="N77" i="12"/>
  <c r="X77" i="11"/>
  <c r="N78" i="12"/>
  <c r="X78" i="11"/>
  <c r="N79" i="12"/>
  <c r="X79" i="11"/>
  <c r="N80" i="12"/>
  <c r="X80" i="11"/>
  <c r="N81" i="12"/>
  <c r="X81" i="11"/>
  <c r="N82" i="12"/>
  <c r="X82" i="11"/>
  <c r="N83" i="12"/>
  <c r="X83" i="11"/>
  <c r="N84" i="12"/>
  <c r="X84" i="11"/>
  <c r="N85" i="12"/>
  <c r="X85" i="11"/>
  <c r="N86" i="12"/>
  <c r="X86" i="11"/>
  <c r="N87" i="12"/>
  <c r="X87" i="11"/>
  <c r="N88" i="12"/>
  <c r="X88" i="11"/>
  <c r="N89" i="12"/>
  <c r="X89" i="11"/>
  <c r="N90" i="12"/>
  <c r="X90" i="11"/>
  <c r="N91" i="12"/>
  <c r="X91" i="11"/>
  <c r="N92" i="12"/>
  <c r="X92" i="11"/>
  <c r="N143" i="12"/>
  <c r="X143" i="11"/>
  <c r="N144" i="12"/>
  <c r="X144" i="11"/>
  <c r="N145" i="12"/>
  <c r="X145" i="11"/>
  <c r="N146" i="12"/>
  <c r="X146" i="11"/>
  <c r="N147" i="12"/>
  <c r="X147" i="11"/>
  <c r="N148" i="12"/>
  <c r="X148" i="11"/>
  <c r="N149" i="12"/>
  <c r="X149" i="11"/>
  <c r="N150" i="12"/>
  <c r="X150" i="11"/>
  <c r="N151" i="12"/>
  <c r="X151" i="11"/>
  <c r="N152" i="12"/>
  <c r="X152" i="11"/>
  <c r="N153" i="12"/>
  <c r="X153" i="11"/>
  <c r="N154" i="12"/>
  <c r="X154" i="11"/>
  <c r="N155" i="12"/>
  <c r="X155" i="11"/>
  <c r="N156" i="12"/>
  <c r="X156" i="11"/>
  <c r="N157" i="12"/>
  <c r="X157" i="11"/>
  <c r="N158" i="12"/>
  <c r="X158" i="11"/>
  <c r="N159" i="12"/>
  <c r="X159" i="11"/>
  <c r="N160" i="12"/>
  <c r="X160" i="11"/>
  <c r="N161" i="12"/>
  <c r="X161" i="11"/>
  <c r="N162" i="12"/>
  <c r="X162" i="11"/>
  <c r="N163" i="12"/>
  <c r="X163" i="11"/>
  <c r="N164" i="12"/>
  <c r="X164" i="11"/>
  <c r="N165" i="12"/>
  <c r="X165" i="11"/>
  <c r="N166" i="12"/>
  <c r="X166" i="11"/>
  <c r="N167" i="12"/>
  <c r="X167" i="11"/>
  <c r="N168" i="12"/>
  <c r="X168" i="11"/>
  <c r="N169" i="12"/>
  <c r="X169" i="11"/>
  <c r="N170" i="12"/>
  <c r="X170" i="11"/>
  <c r="N171" i="12"/>
  <c r="X171" i="11"/>
  <c r="N172" i="12"/>
  <c r="X172" i="11"/>
  <c r="N173" i="12"/>
  <c r="X173" i="11"/>
  <c r="N174" i="12"/>
  <c r="X174" i="11"/>
  <c r="N175" i="12"/>
  <c r="X175" i="11"/>
  <c r="N176" i="12"/>
  <c r="X176" i="11"/>
  <c r="N177" i="12"/>
  <c r="X177" i="11"/>
  <c r="N178" i="12"/>
  <c r="X178" i="11"/>
  <c r="N179" i="12"/>
  <c r="X179" i="11"/>
  <c r="N180" i="12"/>
  <c r="X180" i="11"/>
  <c r="N181" i="12"/>
  <c r="X181" i="11"/>
  <c r="N182" i="12"/>
  <c r="X182" i="11"/>
  <c r="N183" i="12"/>
  <c r="X183" i="11"/>
  <c r="N184" i="12"/>
  <c r="X184" i="11"/>
  <c r="N185" i="12"/>
  <c r="X185" i="11"/>
  <c r="N186" i="12"/>
  <c r="X186" i="11"/>
  <c r="N187" i="12"/>
  <c r="X187" i="11"/>
  <c r="N188" i="12"/>
  <c r="X188" i="11"/>
  <c r="N189" i="12"/>
  <c r="X189" i="11"/>
  <c r="N190" i="12"/>
  <c r="X190" i="11"/>
  <c r="N191" i="12"/>
  <c r="X191" i="11"/>
  <c r="N192" i="12"/>
  <c r="X192" i="11"/>
  <c r="N193" i="12"/>
  <c r="X193" i="11"/>
  <c r="N194" i="12"/>
  <c r="X194" i="11"/>
  <c r="N195" i="12"/>
  <c r="X195" i="11"/>
  <c r="N196" i="12"/>
  <c r="X196" i="11"/>
  <c r="N197" i="12"/>
  <c r="X197" i="11"/>
  <c r="N198" i="12"/>
  <c r="X198" i="11"/>
  <c r="N199" i="12"/>
  <c r="X199" i="11"/>
  <c r="N200" i="12"/>
  <c r="X200" i="11"/>
  <c r="N201" i="12"/>
  <c r="X201" i="11"/>
  <c r="N202" i="12"/>
  <c r="X202" i="11"/>
  <c r="N203" i="12"/>
  <c r="X203" i="11"/>
  <c r="N204" i="12"/>
  <c r="X204" i="11"/>
  <c r="N205" i="12"/>
  <c r="X205" i="11"/>
  <c r="N206" i="12"/>
  <c r="X206" i="11"/>
  <c r="N207" i="12"/>
  <c r="X207" i="11"/>
  <c r="N208" i="12"/>
  <c r="X208" i="11"/>
  <c r="N209" i="12"/>
  <c r="X209" i="11"/>
  <c r="N210" i="12"/>
  <c r="X210" i="11"/>
  <c r="N211" i="12"/>
  <c r="X211" i="11"/>
  <c r="N212" i="12"/>
  <c r="X212" i="11"/>
  <c r="N213" i="12"/>
  <c r="X213" i="11"/>
  <c r="N214" i="12"/>
  <c r="X214" i="11"/>
  <c r="N215" i="12"/>
  <c r="X215" i="11"/>
  <c r="N216" i="12"/>
  <c r="X216" i="11"/>
  <c r="N217" i="12"/>
  <c r="X217" i="11"/>
  <c r="N218" i="12"/>
  <c r="X218" i="11"/>
  <c r="N219" i="12"/>
  <c r="X219" i="11"/>
  <c r="N220" i="12"/>
  <c r="X220" i="11"/>
  <c r="N221" i="12"/>
  <c r="X221" i="11"/>
  <c r="N222" i="12"/>
  <c r="X222" i="11"/>
  <c r="N223" i="12"/>
  <c r="X223" i="11"/>
  <c r="N224" i="12"/>
  <c r="X224" i="11"/>
  <c r="N225" i="12"/>
  <c r="X225" i="11"/>
  <c r="N226" i="12"/>
  <c r="X226" i="11"/>
  <c r="N227" i="12"/>
  <c r="X227" i="11"/>
  <c r="N228" i="12"/>
  <c r="X228" i="11"/>
  <c r="N229" i="12"/>
  <c r="X229" i="11"/>
  <c r="N230" i="12"/>
  <c r="X230" i="11"/>
  <c r="N231" i="12"/>
  <c r="X231" i="11"/>
  <c r="N232" i="12"/>
  <c r="X232" i="11"/>
  <c r="N233" i="12"/>
  <c r="X233" i="11"/>
  <c r="N234" i="12"/>
  <c r="X234" i="11"/>
  <c r="N235" i="12"/>
  <c r="X235" i="11"/>
  <c r="N236" i="12"/>
  <c r="X236" i="11"/>
  <c r="N237" i="12"/>
  <c r="X237" i="11"/>
  <c r="N238" i="12"/>
  <c r="X238" i="11"/>
  <c r="N239" i="12"/>
  <c r="X239" i="11"/>
  <c r="N240" i="12"/>
  <c r="X240" i="11"/>
  <c r="N241" i="12"/>
  <c r="X241" i="11"/>
  <c r="N242" i="12"/>
  <c r="X242" i="11"/>
  <c r="N243" i="12"/>
  <c r="X243" i="11"/>
  <c r="N244" i="12"/>
  <c r="X244" i="11"/>
  <c r="N245" i="12"/>
  <c r="X245" i="11"/>
  <c r="N246" i="12"/>
  <c r="X246" i="11"/>
  <c r="N247" i="12"/>
  <c r="X247" i="11"/>
  <c r="N248" i="12"/>
  <c r="X248" i="11"/>
  <c r="N249" i="12"/>
  <c r="X249" i="11"/>
  <c r="N250" i="12"/>
  <c r="X250" i="11"/>
  <c r="N251" i="12"/>
  <c r="X251" i="11"/>
  <c r="N252" i="12"/>
  <c r="X252" i="11"/>
  <c r="N253" i="12"/>
  <c r="X253" i="11"/>
  <c r="N254" i="12"/>
  <c r="X254" i="11"/>
  <c r="N255" i="12"/>
  <c r="X255" i="11"/>
  <c r="N256" i="12"/>
  <c r="X256" i="11"/>
  <c r="N257" i="12"/>
  <c r="X257" i="11"/>
  <c r="N258" i="12"/>
  <c r="X258" i="11"/>
  <c r="N259" i="12"/>
  <c r="X259" i="11"/>
  <c r="N260" i="12"/>
  <c r="X260" i="11"/>
  <c r="N261" i="12"/>
  <c r="X261" i="11"/>
  <c r="N262" i="12"/>
  <c r="X262" i="11"/>
  <c r="N263" i="12"/>
  <c r="X263" i="11"/>
  <c r="N264" i="12"/>
  <c r="X264" i="11"/>
  <c r="N265" i="12"/>
  <c r="X265" i="11"/>
  <c r="N266" i="12"/>
  <c r="X266" i="11"/>
  <c r="N267" i="12"/>
  <c r="X267" i="11"/>
  <c r="N268" i="12"/>
  <c r="X268" i="11"/>
  <c r="N269" i="12"/>
  <c r="X269" i="11"/>
  <c r="N270" i="12"/>
  <c r="X270" i="11"/>
  <c r="N271" i="12"/>
  <c r="X271" i="11"/>
  <c r="N272" i="12"/>
  <c r="X272" i="11"/>
  <c r="N273" i="12"/>
  <c r="X273" i="11"/>
  <c r="N274" i="12"/>
  <c r="X274" i="11"/>
  <c r="N275" i="12"/>
  <c r="X275" i="11"/>
  <c r="N276" i="12"/>
  <c r="X276" i="11"/>
  <c r="N277" i="12"/>
  <c r="X277" i="11"/>
  <c r="N278" i="12"/>
  <c r="X278" i="11"/>
  <c r="N279" i="12"/>
  <c r="X279" i="11"/>
  <c r="N280" i="12"/>
  <c r="X280" i="11"/>
  <c r="N281" i="12"/>
  <c r="X281" i="11"/>
  <c r="N282" i="12"/>
  <c r="X282" i="11"/>
  <c r="N283" i="12"/>
  <c r="X283" i="11"/>
  <c r="N284" i="12"/>
  <c r="X284" i="11"/>
  <c r="N285" i="12"/>
  <c r="X285" i="11"/>
  <c r="N286" i="12"/>
  <c r="X286" i="11"/>
  <c r="N287" i="12"/>
  <c r="X287" i="11"/>
  <c r="N288" i="12"/>
  <c r="X288" i="11"/>
  <c r="N289" i="12"/>
  <c r="X289" i="11"/>
  <c r="N290" i="12"/>
  <c r="X290" i="11"/>
  <c r="N291" i="12"/>
  <c r="X291" i="11"/>
  <c r="N292" i="12"/>
  <c r="X292" i="11"/>
  <c r="N293" i="12"/>
  <c r="X293" i="11"/>
  <c r="N294" i="12"/>
  <c r="X294" i="11"/>
  <c r="N295" i="12"/>
  <c r="X295" i="11"/>
  <c r="N296" i="12"/>
  <c r="X296" i="11"/>
  <c r="N297" i="12"/>
  <c r="X297" i="11"/>
  <c r="N298" i="12"/>
  <c r="X298" i="11"/>
  <c r="N299" i="12"/>
  <c r="X299" i="11"/>
  <c r="N300" i="12"/>
  <c r="X300" i="11"/>
  <c r="N301" i="12"/>
  <c r="X301" i="11"/>
  <c r="N302" i="12"/>
  <c r="X302" i="11"/>
  <c r="N303" i="12"/>
  <c r="X303" i="11"/>
  <c r="N304" i="12"/>
  <c r="X304" i="11"/>
  <c r="N305" i="12"/>
  <c r="X305" i="11"/>
  <c r="N306" i="12"/>
  <c r="X306" i="11"/>
  <c r="N307" i="12"/>
  <c r="X307" i="11"/>
  <c r="N308" i="12"/>
  <c r="X308" i="11"/>
  <c r="N309" i="12"/>
  <c r="X309" i="11"/>
  <c r="N310" i="12"/>
  <c r="X310" i="11"/>
  <c r="N311" i="12"/>
  <c r="X311" i="11"/>
  <c r="N312" i="12"/>
  <c r="X312" i="11"/>
  <c r="N313" i="12"/>
  <c r="X313" i="11"/>
  <c r="N314" i="12"/>
  <c r="X314" i="11"/>
  <c r="N315" i="12"/>
  <c r="X315" i="11"/>
  <c r="N316" i="12"/>
  <c r="X316" i="11"/>
  <c r="N317" i="12"/>
  <c r="X317" i="11"/>
  <c r="N318" i="12"/>
  <c r="X318" i="11"/>
  <c r="N319" i="12"/>
  <c r="X319" i="11"/>
  <c r="N320" i="12"/>
  <c r="X320" i="11"/>
  <c r="N321" i="12"/>
  <c r="X321" i="11"/>
  <c r="N322" i="12"/>
  <c r="X322" i="11"/>
  <c r="N323" i="12"/>
  <c r="X323" i="11"/>
  <c r="N324" i="12"/>
  <c r="X324" i="11"/>
  <c r="N325" i="12"/>
  <c r="X325" i="11"/>
  <c r="N326" i="12"/>
  <c r="X326" i="11"/>
  <c r="N327" i="12"/>
  <c r="X327" i="11"/>
  <c r="N328" i="12"/>
  <c r="X328" i="11"/>
  <c r="N329" i="12"/>
  <c r="X329" i="11"/>
  <c r="N330" i="12"/>
  <c r="X330" i="11"/>
  <c r="N331" i="12"/>
  <c r="X331" i="11"/>
  <c r="N332" i="12"/>
  <c r="X332" i="11"/>
  <c r="N333" i="12"/>
  <c r="X333" i="11"/>
  <c r="N334" i="12"/>
  <c r="X334" i="11"/>
  <c r="N335" i="12"/>
  <c r="X335" i="11"/>
  <c r="N336" i="12"/>
  <c r="X336" i="11"/>
  <c r="N337" i="12"/>
  <c r="X337" i="11"/>
  <c r="N338" i="12"/>
  <c r="X338" i="11"/>
  <c r="N339" i="12"/>
  <c r="X339" i="11"/>
  <c r="N340" i="12"/>
  <c r="X340" i="11"/>
  <c r="N341" i="12"/>
  <c r="X341" i="11"/>
  <c r="N342" i="12"/>
  <c r="X342" i="11"/>
  <c r="N343" i="12"/>
  <c r="X343" i="11"/>
  <c r="N344" i="12"/>
  <c r="X344" i="11"/>
  <c r="N345" i="12"/>
  <c r="X345" i="11"/>
  <c r="N346" i="12"/>
  <c r="X346" i="11"/>
  <c r="N347" i="12"/>
  <c r="X347" i="11"/>
  <c r="N348" i="12"/>
  <c r="X348" i="11"/>
  <c r="N349" i="12"/>
  <c r="X349" i="11"/>
  <c r="N350" i="12"/>
  <c r="X350" i="11"/>
  <c r="N351" i="12"/>
  <c r="X351" i="11"/>
  <c r="N352" i="12"/>
  <c r="X352" i="11"/>
  <c r="N353" i="12"/>
  <c r="X353" i="11"/>
  <c r="N354" i="12"/>
  <c r="X354" i="11"/>
  <c r="N355" i="12"/>
  <c r="X355" i="11"/>
  <c r="N356" i="12"/>
  <c r="X356" i="11"/>
  <c r="N357" i="12"/>
  <c r="X357" i="11"/>
  <c r="N358" i="12"/>
  <c r="X358" i="11"/>
  <c r="N359" i="12"/>
  <c r="X359" i="11"/>
  <c r="N360" i="12"/>
  <c r="X360" i="11"/>
  <c r="N361" i="12"/>
  <c r="X361" i="11"/>
  <c r="N362" i="12"/>
  <c r="X362" i="11"/>
  <c r="N363" i="12"/>
  <c r="X363" i="11"/>
  <c r="N364" i="12"/>
  <c r="X364" i="11"/>
  <c r="N365" i="12"/>
  <c r="X365" i="11"/>
  <c r="N366" i="12"/>
  <c r="X366" i="11"/>
  <c r="N367" i="12"/>
  <c r="X367" i="11"/>
  <c r="N368" i="12"/>
  <c r="X368" i="11"/>
  <c r="N369" i="12"/>
  <c r="X369" i="11"/>
  <c r="N370" i="12"/>
  <c r="X370" i="11"/>
  <c r="N371" i="12"/>
  <c r="X371" i="11"/>
  <c r="N372" i="12"/>
  <c r="X372" i="11"/>
  <c r="N373" i="12"/>
  <c r="X373" i="11"/>
  <c r="N374" i="12"/>
  <c r="X374" i="11"/>
  <c r="N375" i="12"/>
  <c r="X375" i="11"/>
  <c r="N376" i="12"/>
  <c r="X376" i="11"/>
  <c r="N377" i="12"/>
  <c r="X377" i="11"/>
  <c r="N378" i="12"/>
  <c r="X378" i="11"/>
  <c r="N379" i="12"/>
  <c r="X379" i="11"/>
  <c r="N380" i="12"/>
  <c r="X380" i="11"/>
  <c r="N381" i="12"/>
  <c r="X381" i="11"/>
  <c r="N382" i="12"/>
  <c r="X382" i="11"/>
  <c r="N383" i="12"/>
  <c r="X383" i="11"/>
  <c r="N384" i="12"/>
  <c r="X384" i="11"/>
  <c r="N385" i="12"/>
  <c r="X385" i="11"/>
  <c r="N386" i="12"/>
  <c r="X386" i="11"/>
  <c r="N387" i="12"/>
  <c r="X387" i="11"/>
  <c r="N388" i="12"/>
  <c r="X388" i="11"/>
  <c r="N389" i="12"/>
  <c r="X389" i="11"/>
  <c r="N390" i="12"/>
  <c r="X390" i="11"/>
  <c r="N391" i="12"/>
  <c r="X391" i="11"/>
  <c r="N392" i="12"/>
  <c r="X392" i="11"/>
  <c r="N393" i="12"/>
  <c r="X393" i="11"/>
  <c r="N394" i="12"/>
  <c r="X394" i="11"/>
  <c r="N395" i="12"/>
  <c r="X395" i="11"/>
  <c r="N396" i="12"/>
  <c r="X396" i="11"/>
  <c r="N397" i="12"/>
  <c r="X397" i="11"/>
  <c r="N398" i="12"/>
  <c r="X398" i="11"/>
  <c r="N399" i="12"/>
  <c r="X399" i="11"/>
  <c r="N400" i="12"/>
  <c r="X400" i="11"/>
  <c r="N401" i="12"/>
  <c r="X401" i="11"/>
  <c r="N402" i="12"/>
  <c r="X402" i="11"/>
  <c r="N403" i="12"/>
  <c r="X403" i="11"/>
  <c r="N404" i="12"/>
  <c r="X404" i="11"/>
  <c r="N405" i="12"/>
  <c r="X405" i="11"/>
  <c r="N406" i="12"/>
  <c r="X406" i="11"/>
  <c r="N407" i="12"/>
  <c r="X407" i="11"/>
  <c r="N408" i="12"/>
  <c r="X408" i="11"/>
  <c r="N409" i="12"/>
  <c r="X409" i="11"/>
  <c r="N410" i="12"/>
  <c r="X410" i="11"/>
  <c r="N411" i="12"/>
  <c r="X411" i="11"/>
  <c r="N412" i="12"/>
  <c r="X412" i="11"/>
  <c r="N413" i="12"/>
  <c r="X413" i="11"/>
  <c r="N414" i="12"/>
  <c r="X414" i="11"/>
  <c r="N415" i="12"/>
  <c r="X415" i="11"/>
  <c r="N416" i="12"/>
  <c r="X416" i="11"/>
  <c r="N417" i="12"/>
  <c r="X417" i="11"/>
  <c r="N418" i="12"/>
  <c r="X418" i="11"/>
  <c r="N419" i="12"/>
  <c r="X419" i="11"/>
  <c r="N420" i="12"/>
  <c r="X420" i="11"/>
  <c r="N421" i="12"/>
  <c r="X421" i="11"/>
  <c r="N422" i="12"/>
  <c r="X422" i="11"/>
  <c r="N423" i="12"/>
  <c r="X423" i="11"/>
  <c r="N424" i="12"/>
  <c r="X424" i="11"/>
  <c r="N425" i="12"/>
  <c r="X425" i="11"/>
  <c r="N426" i="12"/>
  <c r="X426" i="11"/>
  <c r="N427" i="12"/>
  <c r="X427" i="11"/>
  <c r="N428" i="12"/>
  <c r="X428" i="11"/>
  <c r="N429" i="12"/>
  <c r="X429" i="11"/>
  <c r="N430" i="12"/>
  <c r="X430" i="11"/>
  <c r="N431" i="12"/>
  <c r="X431" i="11"/>
  <c r="N432" i="12"/>
  <c r="X432" i="11"/>
  <c r="N433" i="12"/>
  <c r="X433" i="11"/>
  <c r="N434" i="12"/>
  <c r="X434" i="11"/>
  <c r="N435" i="12"/>
  <c r="X435" i="11"/>
  <c r="N436" i="12"/>
  <c r="X436" i="11"/>
  <c r="N437" i="12"/>
  <c r="X437" i="11"/>
  <c r="N438" i="12"/>
  <c r="X438" i="11"/>
  <c r="N439" i="12"/>
  <c r="X439" i="11"/>
  <c r="N440" i="12"/>
  <c r="X440" i="11"/>
  <c r="N441" i="12"/>
  <c r="X441" i="11"/>
  <c r="N442" i="12"/>
  <c r="X442" i="11"/>
  <c r="N443" i="12"/>
  <c r="X443" i="11"/>
  <c r="N444" i="12"/>
  <c r="X444" i="11"/>
  <c r="N445" i="12"/>
  <c r="X445" i="11"/>
  <c r="N446" i="12"/>
  <c r="X446" i="11"/>
  <c r="N447" i="12"/>
  <c r="X447" i="11"/>
  <c r="N448" i="12"/>
  <c r="X448" i="11"/>
  <c r="N449" i="12"/>
  <c r="X449" i="11"/>
  <c r="N450" i="12"/>
  <c r="X450" i="11"/>
  <c r="N451" i="12"/>
  <c r="X451" i="11"/>
  <c r="N452" i="12"/>
  <c r="X452" i="11"/>
  <c r="N453" i="12"/>
  <c r="X453" i="11"/>
  <c r="N454" i="12"/>
  <c r="X454" i="11"/>
  <c r="N455" i="12"/>
  <c r="X455" i="11"/>
  <c r="N456" i="12"/>
  <c r="X456" i="11"/>
  <c r="N457" i="12"/>
  <c r="X457" i="11"/>
  <c r="N458" i="12"/>
  <c r="X458" i="11"/>
  <c r="N459" i="12"/>
  <c r="X459" i="11"/>
  <c r="N460" i="12"/>
  <c r="X460" i="11"/>
  <c r="N461" i="12"/>
  <c r="X461" i="11"/>
  <c r="N462" i="12"/>
  <c r="X462" i="11"/>
  <c r="N463" i="12"/>
  <c r="X463" i="11"/>
  <c r="N464" i="12"/>
  <c r="X464" i="11"/>
  <c r="N465" i="12"/>
  <c r="X465" i="11"/>
  <c r="N466" i="12"/>
  <c r="X466" i="11"/>
  <c r="N467" i="12"/>
  <c r="X467" i="11"/>
  <c r="N468" i="12"/>
  <c r="X468" i="11"/>
  <c r="N469" i="12"/>
  <c r="X469" i="11"/>
  <c r="N470" i="12"/>
  <c r="X470" i="11"/>
  <c r="N471" i="12"/>
  <c r="X471" i="11"/>
  <c r="N472" i="12"/>
  <c r="X472" i="11"/>
  <c r="N473" i="12"/>
  <c r="X473" i="11"/>
  <c r="N474" i="12"/>
  <c r="X474" i="11"/>
  <c r="N475" i="12"/>
  <c r="X475" i="11"/>
  <c r="N476" i="12"/>
  <c r="X476" i="11"/>
  <c r="N477" i="12"/>
  <c r="X477" i="11"/>
  <c r="N478" i="12"/>
  <c r="X478" i="11"/>
  <c r="N479" i="12"/>
  <c r="X479" i="11"/>
  <c r="N480" i="12"/>
  <c r="X480" i="11"/>
  <c r="N481" i="12"/>
  <c r="X481" i="11"/>
  <c r="N482" i="12"/>
  <c r="X482" i="11"/>
  <c r="N483" i="12"/>
  <c r="X483" i="11"/>
  <c r="N484" i="12"/>
  <c r="X484" i="11"/>
  <c r="N485" i="12"/>
  <c r="X485" i="11"/>
  <c r="N486" i="12"/>
  <c r="X486" i="11"/>
  <c r="N487" i="12"/>
  <c r="X487" i="11"/>
  <c r="N488" i="12"/>
  <c r="X488" i="11"/>
  <c r="N489" i="12"/>
  <c r="X489" i="11"/>
  <c r="N490" i="12"/>
  <c r="X490" i="11"/>
  <c r="N491" i="12"/>
  <c r="X491" i="11"/>
  <c r="N492" i="12"/>
  <c r="X492" i="11"/>
  <c r="N493" i="12"/>
  <c r="X493" i="11"/>
  <c r="N494" i="12"/>
  <c r="X494" i="11"/>
  <c r="N495" i="12"/>
  <c r="X495" i="11"/>
  <c r="N496" i="12"/>
  <c r="X496" i="11"/>
  <c r="N497" i="12"/>
  <c r="X497" i="11"/>
  <c r="N498" i="12"/>
  <c r="X498" i="11"/>
  <c r="N499" i="12"/>
  <c r="X499" i="11"/>
  <c r="N500" i="12"/>
  <c r="X500" i="11"/>
  <c r="N501" i="12"/>
  <c r="X501" i="11"/>
  <c r="N502" i="12"/>
  <c r="X502" i="11"/>
  <c r="N503" i="12"/>
  <c r="X503" i="11"/>
  <c r="S2" i="12"/>
  <c r="S3" i="12"/>
  <c r="T3" i="12"/>
  <c r="S4" i="12"/>
  <c r="T4" i="12"/>
  <c r="S5" i="12"/>
  <c r="T5" i="12"/>
  <c r="S6" i="12"/>
  <c r="T6" i="12"/>
  <c r="S7" i="12"/>
  <c r="T7" i="12"/>
  <c r="S8" i="12"/>
  <c r="T8" i="12"/>
  <c r="S9" i="12"/>
  <c r="T9" i="12"/>
  <c r="S10" i="12"/>
  <c r="T10" i="12"/>
  <c r="S11" i="12"/>
  <c r="T11" i="12"/>
  <c r="S12" i="12"/>
  <c r="T12" i="12"/>
  <c r="T13" i="12"/>
  <c r="S14" i="12"/>
  <c r="T14" i="12"/>
  <c r="S15" i="12"/>
  <c r="T15" i="12"/>
  <c r="S16" i="12"/>
  <c r="T16" i="12"/>
  <c r="S17" i="12"/>
  <c r="T17" i="12"/>
  <c r="S18" i="12"/>
  <c r="T18" i="12"/>
  <c r="S19" i="12"/>
  <c r="T19" i="12"/>
  <c r="S20" i="12"/>
  <c r="T20" i="12"/>
  <c r="S21" i="12"/>
  <c r="T21" i="12"/>
  <c r="S22" i="12"/>
  <c r="T22" i="12"/>
  <c r="S23" i="12"/>
  <c r="T23" i="12"/>
  <c r="S24" i="12"/>
  <c r="T24" i="12"/>
  <c r="S25" i="12"/>
  <c r="T25" i="12"/>
  <c r="S26" i="12"/>
  <c r="T26" i="12"/>
  <c r="S27" i="12"/>
  <c r="T27" i="12"/>
  <c r="S28" i="12"/>
  <c r="T28" i="12"/>
  <c r="S29" i="12"/>
  <c r="T29" i="12"/>
  <c r="S30" i="12"/>
  <c r="T30" i="12"/>
  <c r="S31" i="12"/>
  <c r="T31" i="12"/>
  <c r="S32" i="12"/>
  <c r="T32" i="12"/>
  <c r="S33" i="12"/>
  <c r="T33" i="12"/>
  <c r="S34" i="12"/>
  <c r="T34" i="12"/>
  <c r="S35" i="12"/>
  <c r="T35" i="12"/>
  <c r="S36" i="12"/>
  <c r="T36" i="12"/>
  <c r="S37" i="12"/>
  <c r="T37" i="12"/>
  <c r="S38" i="12"/>
  <c r="T38" i="12"/>
  <c r="S39" i="12"/>
  <c r="T39" i="12"/>
  <c r="S40" i="12"/>
  <c r="T40" i="12"/>
  <c r="S41" i="12"/>
  <c r="T41" i="12"/>
  <c r="S42" i="12"/>
  <c r="T42" i="12"/>
  <c r="S43" i="12"/>
  <c r="T43" i="12"/>
  <c r="S44" i="12"/>
  <c r="T44" i="12"/>
  <c r="S45" i="12"/>
  <c r="T45" i="12"/>
  <c r="S46" i="12"/>
  <c r="T46" i="12"/>
  <c r="S47" i="12"/>
  <c r="T47" i="12"/>
  <c r="S48" i="12"/>
  <c r="T48" i="12"/>
  <c r="S49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Q93" i="12"/>
  <c r="T93" i="12"/>
  <c r="Q94" i="12"/>
  <c r="T94" i="12"/>
  <c r="Q95" i="12"/>
  <c r="T95" i="12"/>
  <c r="Q96" i="12"/>
  <c r="T96" i="12"/>
  <c r="Q97" i="12"/>
  <c r="T97" i="12"/>
  <c r="Q98" i="12"/>
  <c r="T98" i="12"/>
  <c r="Q114" i="12"/>
  <c r="S114" i="12"/>
  <c r="Q115" i="12"/>
  <c r="S115" i="12"/>
  <c r="Q116" i="12"/>
  <c r="S116" i="12"/>
  <c r="Q117" i="12"/>
  <c r="S117" i="12"/>
  <c r="Q118" i="12"/>
  <c r="S118" i="12"/>
  <c r="Q119" i="12"/>
  <c r="S119" i="12"/>
  <c r="Q120" i="12"/>
  <c r="S120" i="12"/>
  <c r="Q121" i="12"/>
  <c r="S121" i="12"/>
  <c r="Q122" i="12"/>
  <c r="S122" i="12"/>
  <c r="Q123" i="12"/>
  <c r="S123" i="12"/>
  <c r="Q124" i="12"/>
  <c r="S124" i="12"/>
  <c r="Q125" i="12"/>
  <c r="S125" i="12"/>
  <c r="Q126" i="12"/>
  <c r="S126" i="12"/>
  <c r="Q127" i="12"/>
  <c r="S127" i="12"/>
  <c r="Q128" i="12"/>
  <c r="S128" i="12"/>
  <c r="Q129" i="12"/>
  <c r="S129" i="12"/>
  <c r="Q130" i="12"/>
  <c r="S130" i="12"/>
  <c r="Q131" i="12"/>
  <c r="S131" i="12"/>
  <c r="Q132" i="12"/>
  <c r="S132" i="12"/>
  <c r="Q133" i="12"/>
  <c r="S133" i="12"/>
  <c r="Q134" i="12"/>
  <c r="S134" i="12"/>
  <c r="Q135" i="12"/>
  <c r="S135" i="12"/>
  <c r="Q136" i="12"/>
  <c r="S136" i="12"/>
  <c r="Q137" i="12"/>
  <c r="S137" i="12"/>
  <c r="Q138" i="12"/>
  <c r="S138" i="12"/>
  <c r="Q139" i="12"/>
  <c r="S139" i="12"/>
  <c r="Q140" i="12"/>
  <c r="S140" i="12"/>
  <c r="Q141" i="12"/>
  <c r="S141" i="12"/>
  <c r="Q142" i="12"/>
  <c r="S142" i="12"/>
  <c r="S143" i="12"/>
  <c r="T143" i="12"/>
  <c r="S144" i="12"/>
  <c r="T144" i="12"/>
  <c r="S145" i="12"/>
  <c r="T145" i="12"/>
  <c r="S146" i="12"/>
  <c r="T146" i="12"/>
  <c r="S147" i="12"/>
  <c r="T147" i="12"/>
  <c r="S148" i="12"/>
  <c r="T148" i="12"/>
  <c r="S149" i="12"/>
  <c r="T149" i="12"/>
  <c r="S150" i="12"/>
  <c r="T150" i="12"/>
  <c r="S151" i="12"/>
  <c r="T151" i="12"/>
  <c r="S152" i="12"/>
  <c r="T152" i="12"/>
  <c r="S153" i="12"/>
  <c r="T153" i="12"/>
  <c r="S154" i="12"/>
  <c r="T154" i="12"/>
  <c r="S155" i="12"/>
  <c r="T155" i="12"/>
  <c r="S156" i="12"/>
  <c r="T156" i="12"/>
  <c r="S157" i="12"/>
  <c r="T157" i="12"/>
  <c r="S158" i="12"/>
  <c r="T158" i="12"/>
  <c r="S159" i="12"/>
  <c r="T159" i="12"/>
  <c r="S160" i="12"/>
  <c r="T160" i="12"/>
  <c r="S161" i="12"/>
  <c r="T161" i="12"/>
  <c r="S162" i="12"/>
  <c r="T162" i="12"/>
  <c r="S163" i="12"/>
  <c r="T163" i="12"/>
  <c r="S164" i="12"/>
  <c r="T164" i="12"/>
  <c r="S165" i="12"/>
  <c r="T165" i="12"/>
  <c r="S166" i="12"/>
  <c r="T166" i="12"/>
  <c r="S167" i="12"/>
  <c r="T167" i="12"/>
  <c r="S168" i="12"/>
  <c r="T168" i="12"/>
  <c r="S169" i="12"/>
  <c r="T169" i="12"/>
  <c r="S170" i="12"/>
  <c r="T170" i="12"/>
  <c r="S171" i="12"/>
  <c r="T171" i="12"/>
  <c r="S172" i="12"/>
  <c r="T172" i="12"/>
  <c r="S173" i="12"/>
  <c r="T173" i="12"/>
  <c r="S174" i="12"/>
  <c r="T174" i="12"/>
  <c r="S175" i="12"/>
  <c r="T175" i="12"/>
  <c r="S176" i="12"/>
  <c r="T176" i="12"/>
  <c r="S177" i="12"/>
  <c r="T177" i="12"/>
  <c r="S178" i="12"/>
  <c r="T178" i="12"/>
  <c r="S179" i="12"/>
  <c r="T179" i="12"/>
  <c r="S180" i="12"/>
  <c r="T180" i="12"/>
  <c r="S181" i="12"/>
  <c r="T181" i="12"/>
  <c r="S182" i="12"/>
  <c r="T182" i="12"/>
  <c r="S183" i="12"/>
  <c r="T183" i="12"/>
  <c r="S184" i="12"/>
  <c r="T184" i="12"/>
  <c r="S185" i="12"/>
  <c r="T185" i="12"/>
  <c r="S186" i="12"/>
  <c r="T186" i="12"/>
  <c r="S187" i="12"/>
  <c r="T187" i="12"/>
  <c r="S188" i="12"/>
  <c r="T188" i="12"/>
  <c r="S189" i="12"/>
  <c r="T189" i="12"/>
  <c r="S190" i="12"/>
  <c r="T190" i="12"/>
  <c r="S191" i="12"/>
  <c r="T191" i="12"/>
  <c r="S192" i="12"/>
  <c r="T192" i="12"/>
  <c r="S193" i="12"/>
  <c r="T193" i="12"/>
  <c r="S194" i="12"/>
  <c r="T194" i="12"/>
  <c r="S195" i="12"/>
  <c r="T195" i="12"/>
  <c r="S196" i="12"/>
  <c r="T196" i="12"/>
  <c r="S197" i="12"/>
  <c r="T197" i="12"/>
  <c r="S198" i="12"/>
  <c r="T198" i="12"/>
  <c r="S199" i="12"/>
  <c r="T199" i="12"/>
  <c r="S200" i="12"/>
  <c r="T200" i="12"/>
  <c r="S201" i="12"/>
  <c r="T201" i="12"/>
  <c r="S202" i="12"/>
  <c r="T202" i="12"/>
  <c r="S203" i="12"/>
  <c r="T203" i="12"/>
  <c r="S204" i="12"/>
  <c r="T204" i="12"/>
  <c r="S205" i="12"/>
  <c r="T205" i="12"/>
  <c r="S206" i="12"/>
  <c r="T206" i="12"/>
  <c r="S207" i="12"/>
  <c r="T207" i="12"/>
  <c r="S208" i="12"/>
  <c r="T208" i="12"/>
  <c r="S209" i="12"/>
  <c r="T209" i="12"/>
  <c r="S210" i="12"/>
  <c r="T210" i="12"/>
  <c r="S211" i="12"/>
  <c r="T211" i="12"/>
  <c r="S212" i="12"/>
  <c r="T212" i="12"/>
  <c r="S213" i="12"/>
  <c r="T213" i="12"/>
  <c r="S214" i="12"/>
  <c r="T214" i="12"/>
  <c r="S215" i="12"/>
  <c r="T215" i="12"/>
  <c r="S216" i="12"/>
  <c r="T216" i="12"/>
  <c r="S217" i="12"/>
  <c r="T217" i="12"/>
  <c r="S218" i="12"/>
  <c r="T218" i="12"/>
  <c r="S219" i="12"/>
  <c r="T219" i="12"/>
  <c r="S220" i="12"/>
  <c r="T220" i="12"/>
  <c r="S221" i="12"/>
  <c r="T221" i="12"/>
  <c r="S222" i="12"/>
  <c r="T222" i="12"/>
  <c r="S223" i="12"/>
  <c r="T223" i="12"/>
  <c r="S224" i="12"/>
  <c r="T224" i="12"/>
  <c r="S225" i="12"/>
  <c r="T225" i="12"/>
  <c r="S226" i="12"/>
  <c r="T226" i="12"/>
  <c r="S227" i="12"/>
  <c r="T227" i="12"/>
  <c r="S228" i="12"/>
  <c r="T228" i="12"/>
  <c r="S229" i="12"/>
  <c r="T229" i="12"/>
  <c r="S230" i="12"/>
  <c r="T230" i="12"/>
  <c r="S231" i="12"/>
  <c r="T231" i="12"/>
  <c r="S232" i="12"/>
  <c r="T232" i="12"/>
  <c r="S233" i="12"/>
  <c r="T233" i="12"/>
  <c r="S234" i="12"/>
  <c r="T234" i="12"/>
  <c r="S235" i="12"/>
  <c r="T235" i="12"/>
  <c r="S236" i="12"/>
  <c r="T236" i="12"/>
  <c r="S237" i="12"/>
  <c r="T237" i="12"/>
  <c r="S238" i="12"/>
  <c r="T238" i="12"/>
  <c r="S239" i="12"/>
  <c r="T239" i="12"/>
  <c r="S240" i="12"/>
  <c r="T240" i="12"/>
  <c r="S241" i="12"/>
  <c r="T241" i="12"/>
  <c r="S242" i="12"/>
  <c r="T242" i="12"/>
  <c r="S243" i="12"/>
  <c r="T243" i="12"/>
  <c r="S244" i="12"/>
  <c r="T244" i="12"/>
  <c r="S245" i="12"/>
  <c r="T245" i="12"/>
  <c r="S246" i="12"/>
  <c r="T246" i="12"/>
  <c r="S247" i="12"/>
  <c r="T247" i="12"/>
  <c r="S248" i="12"/>
  <c r="T248" i="12"/>
  <c r="S249" i="12"/>
  <c r="T249" i="12"/>
  <c r="S250" i="12"/>
  <c r="T250" i="12"/>
  <c r="S251" i="12"/>
  <c r="T251" i="12"/>
  <c r="S252" i="12"/>
  <c r="T252" i="12"/>
  <c r="S253" i="12"/>
  <c r="T253" i="12"/>
  <c r="S254" i="12"/>
  <c r="T254" i="12"/>
  <c r="S255" i="12"/>
  <c r="T255" i="12"/>
  <c r="S256" i="12"/>
  <c r="T256" i="12"/>
  <c r="S257" i="12"/>
  <c r="T257" i="12"/>
  <c r="S258" i="12"/>
  <c r="T258" i="12"/>
  <c r="S259" i="12"/>
  <c r="T259" i="12"/>
  <c r="S260" i="12"/>
  <c r="T260" i="12"/>
  <c r="S261" i="12"/>
  <c r="T261" i="12"/>
  <c r="S262" i="12"/>
  <c r="T262" i="12"/>
  <c r="S263" i="12"/>
  <c r="T263" i="12"/>
  <c r="S264" i="12"/>
  <c r="T264" i="12"/>
  <c r="S265" i="12"/>
  <c r="T265" i="12"/>
  <c r="S266" i="12"/>
  <c r="T266" i="12"/>
  <c r="S267" i="12"/>
  <c r="T267" i="12"/>
  <c r="S268" i="12"/>
  <c r="T268" i="12"/>
  <c r="S269" i="12"/>
  <c r="T269" i="12"/>
  <c r="S270" i="12"/>
  <c r="T270" i="12"/>
  <c r="S271" i="12"/>
  <c r="T271" i="12"/>
  <c r="S272" i="12"/>
  <c r="T272" i="12"/>
  <c r="S273" i="12"/>
  <c r="T273" i="12"/>
  <c r="S274" i="12"/>
  <c r="T274" i="12"/>
  <c r="S275" i="12"/>
  <c r="T275" i="12"/>
  <c r="S276" i="12"/>
  <c r="T276" i="12"/>
  <c r="S277" i="12"/>
  <c r="T277" i="12"/>
  <c r="S278" i="12"/>
  <c r="T278" i="12"/>
  <c r="S279" i="12"/>
  <c r="T279" i="12"/>
  <c r="S280" i="12"/>
  <c r="T280" i="12"/>
  <c r="S281" i="12"/>
  <c r="T281" i="12"/>
  <c r="S282" i="12"/>
  <c r="T282" i="12"/>
  <c r="S283" i="12"/>
  <c r="T283" i="12"/>
  <c r="S284" i="12"/>
  <c r="T284" i="12"/>
  <c r="S285" i="12"/>
  <c r="T285" i="12"/>
  <c r="S286" i="12"/>
  <c r="T286" i="12"/>
  <c r="S287" i="12"/>
  <c r="T287" i="12"/>
  <c r="S288" i="12"/>
  <c r="T288" i="12"/>
  <c r="S289" i="12"/>
  <c r="T289" i="12"/>
  <c r="S290" i="12"/>
  <c r="T290" i="12"/>
  <c r="S291" i="12"/>
  <c r="T291" i="12"/>
  <c r="S292" i="12"/>
  <c r="T292" i="12"/>
  <c r="S293" i="12"/>
  <c r="T293" i="12"/>
  <c r="S294" i="12"/>
  <c r="T294" i="12"/>
  <c r="S295" i="12"/>
  <c r="T295" i="12"/>
  <c r="S296" i="12"/>
  <c r="T296" i="12"/>
  <c r="S297" i="12"/>
  <c r="T297" i="12"/>
  <c r="S298" i="12"/>
  <c r="T298" i="12"/>
  <c r="S299" i="12"/>
  <c r="T299" i="12"/>
  <c r="S300" i="12"/>
  <c r="T300" i="12"/>
  <c r="S301" i="12"/>
  <c r="T301" i="12"/>
  <c r="S302" i="12"/>
  <c r="T302" i="12"/>
  <c r="S303" i="12"/>
  <c r="T303" i="12"/>
  <c r="S304" i="12"/>
  <c r="T304" i="12"/>
  <c r="S305" i="12"/>
  <c r="T305" i="12"/>
  <c r="S306" i="12"/>
  <c r="T306" i="12"/>
  <c r="S307" i="12"/>
  <c r="T307" i="12"/>
  <c r="S308" i="12"/>
  <c r="T308" i="12"/>
  <c r="S309" i="12"/>
  <c r="T309" i="12"/>
  <c r="S310" i="12"/>
  <c r="T310" i="12"/>
  <c r="S311" i="12"/>
  <c r="T311" i="12"/>
  <c r="S312" i="12"/>
  <c r="T312" i="12"/>
  <c r="S313" i="12"/>
  <c r="T313" i="12"/>
  <c r="S314" i="12"/>
  <c r="T314" i="12"/>
  <c r="S315" i="12"/>
  <c r="T315" i="12"/>
  <c r="S316" i="12"/>
  <c r="T316" i="12"/>
  <c r="S317" i="12"/>
  <c r="T317" i="12"/>
  <c r="S318" i="12"/>
  <c r="T318" i="12"/>
  <c r="S319" i="12"/>
  <c r="T319" i="12"/>
  <c r="S320" i="12"/>
  <c r="T320" i="12"/>
  <c r="S321" i="12"/>
  <c r="T321" i="12"/>
  <c r="S322" i="12"/>
  <c r="T322" i="12"/>
  <c r="S323" i="12"/>
  <c r="T323" i="12"/>
  <c r="S324" i="12"/>
  <c r="T324" i="12"/>
  <c r="S325" i="12"/>
  <c r="T325" i="12"/>
  <c r="S326" i="12"/>
  <c r="T326" i="12"/>
  <c r="S327" i="12"/>
  <c r="T327" i="12"/>
  <c r="S328" i="12"/>
  <c r="T328" i="12"/>
  <c r="S329" i="12"/>
  <c r="T329" i="12"/>
  <c r="S330" i="12"/>
  <c r="T330" i="12"/>
  <c r="S331" i="12"/>
  <c r="T331" i="12"/>
  <c r="S332" i="12"/>
  <c r="T332" i="12"/>
  <c r="S333" i="12"/>
  <c r="T333" i="12"/>
  <c r="S334" i="12"/>
  <c r="T334" i="12"/>
  <c r="S335" i="12"/>
  <c r="T335" i="12"/>
  <c r="S336" i="12"/>
  <c r="T336" i="12"/>
  <c r="S337" i="12"/>
  <c r="T337" i="12"/>
  <c r="S338" i="12"/>
  <c r="T338" i="12"/>
  <c r="S339" i="12"/>
  <c r="T339" i="12"/>
  <c r="S340" i="12"/>
  <c r="T340" i="12"/>
  <c r="S341" i="12"/>
  <c r="T341" i="12"/>
  <c r="S342" i="12"/>
  <c r="T342" i="12"/>
  <c r="S343" i="12"/>
  <c r="T343" i="12"/>
  <c r="S344" i="12"/>
  <c r="T344" i="12"/>
  <c r="S345" i="12"/>
  <c r="T345" i="12"/>
  <c r="S346" i="12"/>
  <c r="T346" i="12"/>
  <c r="S347" i="12"/>
  <c r="T347" i="12"/>
  <c r="S348" i="12"/>
  <c r="T348" i="12"/>
  <c r="S349" i="12"/>
  <c r="T349" i="12"/>
  <c r="S350" i="12"/>
  <c r="T350" i="12"/>
  <c r="S351" i="12"/>
  <c r="T351" i="12"/>
  <c r="S352" i="12"/>
  <c r="T352" i="12"/>
  <c r="S353" i="12"/>
  <c r="T353" i="12"/>
  <c r="S354" i="12"/>
  <c r="T354" i="12"/>
  <c r="S355" i="12"/>
  <c r="T355" i="12"/>
  <c r="S356" i="12"/>
  <c r="T356" i="12"/>
  <c r="S357" i="12"/>
  <c r="T357" i="12"/>
  <c r="S358" i="12"/>
  <c r="T358" i="12"/>
  <c r="S359" i="12"/>
  <c r="T359" i="12"/>
  <c r="S360" i="12"/>
  <c r="T360" i="12"/>
  <c r="S361" i="12"/>
  <c r="T361" i="12"/>
  <c r="S362" i="12"/>
  <c r="T362" i="12"/>
  <c r="S363" i="12"/>
  <c r="T363" i="12"/>
  <c r="S364" i="12"/>
  <c r="T364" i="12"/>
  <c r="S365" i="12"/>
  <c r="T365" i="12"/>
  <c r="S366" i="12"/>
  <c r="T366" i="12"/>
  <c r="S367" i="12"/>
  <c r="T367" i="12"/>
  <c r="S368" i="12"/>
  <c r="T368" i="12"/>
  <c r="S369" i="12"/>
  <c r="T369" i="12"/>
  <c r="S370" i="12"/>
  <c r="T370" i="12"/>
  <c r="S371" i="12"/>
  <c r="T371" i="12"/>
  <c r="S372" i="12"/>
  <c r="T372" i="12"/>
  <c r="S373" i="12"/>
  <c r="T373" i="12"/>
  <c r="S374" i="12"/>
  <c r="T374" i="12"/>
  <c r="S375" i="12"/>
  <c r="T375" i="12"/>
  <c r="S376" i="12"/>
  <c r="T376" i="12"/>
  <c r="S377" i="12"/>
  <c r="T377" i="12"/>
  <c r="S378" i="12"/>
  <c r="T378" i="12"/>
  <c r="S379" i="12"/>
  <c r="T379" i="12"/>
  <c r="S380" i="12"/>
  <c r="T380" i="12"/>
  <c r="S381" i="12"/>
  <c r="T381" i="12"/>
  <c r="S382" i="12"/>
  <c r="T382" i="12"/>
  <c r="S383" i="12"/>
  <c r="T383" i="12"/>
  <c r="S384" i="12"/>
  <c r="T384" i="12"/>
  <c r="S385" i="12"/>
  <c r="T385" i="12"/>
  <c r="S386" i="12"/>
  <c r="T386" i="12"/>
  <c r="S387" i="12"/>
  <c r="T387" i="12"/>
  <c r="S388" i="12"/>
  <c r="T388" i="12"/>
  <c r="S389" i="12"/>
  <c r="T389" i="12"/>
  <c r="S390" i="12"/>
  <c r="T390" i="12"/>
  <c r="S391" i="12"/>
  <c r="T391" i="12"/>
  <c r="S392" i="12"/>
  <c r="T392" i="12"/>
  <c r="S393" i="12"/>
  <c r="T393" i="12"/>
  <c r="S394" i="12"/>
  <c r="T394" i="12"/>
  <c r="S395" i="12"/>
  <c r="T395" i="12"/>
  <c r="S396" i="12"/>
  <c r="T396" i="12"/>
  <c r="S397" i="12"/>
  <c r="T397" i="12"/>
  <c r="S398" i="12"/>
  <c r="T398" i="12"/>
  <c r="S399" i="12"/>
  <c r="T399" i="12"/>
  <c r="S400" i="12"/>
  <c r="T400" i="12"/>
  <c r="S401" i="12"/>
  <c r="T401" i="12"/>
  <c r="S402" i="12"/>
  <c r="T402" i="12"/>
  <c r="S403" i="12"/>
  <c r="T403" i="12"/>
  <c r="S404" i="12"/>
  <c r="T404" i="12"/>
  <c r="S405" i="12"/>
  <c r="T405" i="12"/>
  <c r="S406" i="12"/>
  <c r="T406" i="12"/>
  <c r="S407" i="12"/>
  <c r="T407" i="12"/>
  <c r="S408" i="12"/>
  <c r="T408" i="12"/>
  <c r="S409" i="12"/>
  <c r="T409" i="12"/>
  <c r="S410" i="12"/>
  <c r="T410" i="12"/>
  <c r="S411" i="12"/>
  <c r="T411" i="12"/>
  <c r="S412" i="12"/>
  <c r="T412" i="12"/>
  <c r="S413" i="12"/>
  <c r="T413" i="12"/>
  <c r="S414" i="12"/>
  <c r="T414" i="12"/>
  <c r="S415" i="12"/>
  <c r="T415" i="12"/>
  <c r="S416" i="12"/>
  <c r="T416" i="12"/>
  <c r="S417" i="12"/>
  <c r="T417" i="12"/>
  <c r="S418" i="12"/>
  <c r="T418" i="12"/>
  <c r="S419" i="12"/>
  <c r="T419" i="12"/>
  <c r="S420" i="12"/>
  <c r="T420" i="12"/>
  <c r="S421" i="12"/>
  <c r="T421" i="12"/>
  <c r="S422" i="12"/>
  <c r="T422" i="12"/>
  <c r="S423" i="12"/>
  <c r="T423" i="12"/>
  <c r="S424" i="12"/>
  <c r="T424" i="12"/>
  <c r="S425" i="12"/>
  <c r="T425" i="12"/>
  <c r="S426" i="12"/>
  <c r="T426" i="12"/>
  <c r="S427" i="12"/>
  <c r="T427" i="12"/>
  <c r="S428" i="12"/>
  <c r="T428" i="12"/>
  <c r="S429" i="12"/>
  <c r="T429" i="12"/>
  <c r="S430" i="12"/>
  <c r="T430" i="12"/>
  <c r="S431" i="12"/>
  <c r="T431" i="12"/>
  <c r="S432" i="12"/>
  <c r="T432" i="12"/>
  <c r="S433" i="12"/>
  <c r="T433" i="12"/>
  <c r="S434" i="12"/>
  <c r="T434" i="12"/>
  <c r="S435" i="12"/>
  <c r="T435" i="12"/>
  <c r="S436" i="12"/>
  <c r="T436" i="12"/>
  <c r="S437" i="12"/>
  <c r="T437" i="12"/>
  <c r="S438" i="12"/>
  <c r="T438" i="12"/>
  <c r="S439" i="12"/>
  <c r="T439" i="12"/>
  <c r="S440" i="12"/>
  <c r="T440" i="12"/>
  <c r="S441" i="12"/>
  <c r="T441" i="12"/>
  <c r="S442" i="12"/>
  <c r="T442" i="12"/>
  <c r="S443" i="12"/>
  <c r="T443" i="12"/>
  <c r="S444" i="12"/>
  <c r="T444" i="12"/>
  <c r="S445" i="12"/>
  <c r="T445" i="12"/>
  <c r="S446" i="12"/>
  <c r="T446" i="12"/>
  <c r="S447" i="12"/>
  <c r="T447" i="12"/>
  <c r="S448" i="12"/>
  <c r="T448" i="12"/>
  <c r="S449" i="12"/>
  <c r="T449" i="12"/>
  <c r="S450" i="12"/>
  <c r="T450" i="12"/>
  <c r="S451" i="12"/>
  <c r="T451" i="12"/>
  <c r="S452" i="12"/>
  <c r="T452" i="12"/>
  <c r="S453" i="12"/>
  <c r="T453" i="12"/>
  <c r="S454" i="12"/>
  <c r="T454" i="12"/>
  <c r="S455" i="12"/>
  <c r="T455" i="12"/>
  <c r="S456" i="12"/>
  <c r="T456" i="12"/>
  <c r="S457" i="12"/>
  <c r="T457" i="12"/>
  <c r="S458" i="12"/>
  <c r="T458" i="12"/>
  <c r="S459" i="12"/>
  <c r="T459" i="12"/>
  <c r="S460" i="12"/>
  <c r="T460" i="12"/>
  <c r="S461" i="12"/>
  <c r="T461" i="12"/>
  <c r="S462" i="12"/>
  <c r="T462" i="12"/>
  <c r="S463" i="12"/>
  <c r="T463" i="12"/>
  <c r="S464" i="12"/>
  <c r="T464" i="12"/>
  <c r="S465" i="12"/>
  <c r="T465" i="12"/>
  <c r="S466" i="12"/>
  <c r="T466" i="12"/>
  <c r="S467" i="12"/>
  <c r="T467" i="12"/>
  <c r="S468" i="12"/>
  <c r="T468" i="12"/>
  <c r="S469" i="12"/>
  <c r="T469" i="12"/>
  <c r="S470" i="12"/>
  <c r="T470" i="12"/>
  <c r="S471" i="12"/>
  <c r="T471" i="12"/>
  <c r="S472" i="12"/>
  <c r="T472" i="12"/>
  <c r="S473" i="12"/>
  <c r="T473" i="12"/>
  <c r="S474" i="12"/>
  <c r="T474" i="12"/>
  <c r="S475" i="12"/>
  <c r="T475" i="12"/>
  <c r="S476" i="12"/>
  <c r="T476" i="12"/>
  <c r="S477" i="12"/>
  <c r="T477" i="12"/>
  <c r="S478" i="12"/>
  <c r="T478" i="12"/>
  <c r="S479" i="12"/>
  <c r="T479" i="12"/>
  <c r="S480" i="12"/>
  <c r="T480" i="12"/>
  <c r="S481" i="12"/>
  <c r="T481" i="12"/>
  <c r="S482" i="12"/>
  <c r="T482" i="12"/>
  <c r="S483" i="12"/>
  <c r="T483" i="12"/>
  <c r="S484" i="12"/>
  <c r="T484" i="12"/>
  <c r="S485" i="12"/>
  <c r="T485" i="12"/>
  <c r="S486" i="12"/>
  <c r="T486" i="12"/>
  <c r="S487" i="12"/>
  <c r="T487" i="12"/>
  <c r="S488" i="12"/>
  <c r="T488" i="12"/>
  <c r="S489" i="12"/>
  <c r="T489" i="12"/>
  <c r="S490" i="12"/>
  <c r="T490" i="12"/>
  <c r="S491" i="12"/>
  <c r="T491" i="12"/>
  <c r="S492" i="12"/>
  <c r="T492" i="12"/>
  <c r="S493" i="12"/>
  <c r="T493" i="12"/>
  <c r="S494" i="12"/>
  <c r="T494" i="12"/>
  <c r="S495" i="12"/>
  <c r="T495" i="12"/>
  <c r="S496" i="12"/>
  <c r="T496" i="12"/>
  <c r="S497" i="12"/>
  <c r="T497" i="12"/>
  <c r="S498" i="12"/>
  <c r="T498" i="12"/>
  <c r="S499" i="12"/>
  <c r="T499" i="12"/>
  <c r="S500" i="12"/>
  <c r="T500" i="12"/>
  <c r="S501" i="12"/>
  <c r="T501" i="12"/>
  <c r="S502" i="12"/>
  <c r="T502" i="12"/>
  <c r="S503" i="12"/>
  <c r="T503" i="12"/>
  <c r="Q111" i="12"/>
  <c r="T111" i="12"/>
  <c r="Q112" i="12"/>
  <c r="T112" i="12"/>
  <c r="Q113" i="12"/>
  <c r="T113" i="12"/>
  <c r="Q99" i="12"/>
  <c r="T99" i="12"/>
  <c r="Q100" i="12"/>
  <c r="T100" i="12"/>
  <c r="Q101" i="12"/>
  <c r="T101" i="12"/>
  <c r="Q102" i="12"/>
  <c r="T102" i="12"/>
  <c r="Q103" i="12"/>
  <c r="T103" i="12"/>
  <c r="Q104" i="12"/>
  <c r="T104" i="12"/>
  <c r="Q105" i="12"/>
  <c r="T105" i="12"/>
  <c r="Q106" i="12"/>
  <c r="T106" i="12"/>
  <c r="Q107" i="12"/>
  <c r="T107" i="12"/>
  <c r="Q108" i="12"/>
  <c r="T108" i="12"/>
  <c r="Q110" i="12"/>
  <c r="T110" i="12"/>
  <c r="Q109" i="12"/>
  <c r="T109" i="12"/>
  <c r="N93" i="12"/>
  <c r="X93" i="11"/>
  <c r="O93" i="12"/>
  <c r="N94" i="12"/>
  <c r="X94" i="11"/>
  <c r="N95" i="12"/>
  <c r="X95" i="11"/>
  <c r="N96" i="12"/>
  <c r="X96" i="11"/>
  <c r="N97" i="12"/>
  <c r="X97" i="11"/>
  <c r="N98" i="12"/>
  <c r="X98" i="11"/>
  <c r="N99" i="12"/>
  <c r="X99" i="11"/>
  <c r="N100" i="12"/>
  <c r="X100" i="11"/>
  <c r="N101" i="12"/>
  <c r="X101" i="11"/>
  <c r="N102" i="12"/>
  <c r="X102" i="11"/>
  <c r="N103" i="12"/>
  <c r="X103" i="11"/>
  <c r="N104" i="12"/>
  <c r="X104" i="11"/>
  <c r="N105" i="12"/>
  <c r="X105" i="11"/>
  <c r="N106" i="12"/>
  <c r="X106" i="11"/>
  <c r="N107" i="12"/>
  <c r="X107" i="11"/>
  <c r="N108" i="12"/>
  <c r="X108" i="11"/>
  <c r="N109" i="12"/>
  <c r="X109" i="11"/>
  <c r="N110" i="12"/>
  <c r="X110" i="11"/>
  <c r="N111" i="12"/>
  <c r="X111" i="11"/>
  <c r="N112" i="12"/>
  <c r="X112" i="11"/>
  <c r="N113" i="12"/>
  <c r="X113" i="11"/>
  <c r="N114" i="12"/>
  <c r="X114" i="11"/>
  <c r="N115" i="12"/>
  <c r="X115" i="11"/>
  <c r="N116" i="12"/>
  <c r="X116" i="11"/>
  <c r="N117" i="12"/>
  <c r="X117" i="11"/>
  <c r="N118" i="12"/>
  <c r="X118" i="11"/>
  <c r="N119" i="12"/>
  <c r="X119" i="11"/>
  <c r="N120" i="12"/>
  <c r="X120" i="11"/>
  <c r="N121" i="12"/>
  <c r="X121" i="11"/>
  <c r="N122" i="12"/>
  <c r="X122" i="11"/>
  <c r="N123" i="12"/>
  <c r="X123" i="11"/>
  <c r="N124" i="12"/>
  <c r="X124" i="11"/>
  <c r="N125" i="12"/>
  <c r="X125" i="11"/>
  <c r="N126" i="12"/>
  <c r="X126" i="11"/>
  <c r="N127" i="12"/>
  <c r="X127" i="11"/>
  <c r="N128" i="12"/>
  <c r="X128" i="11"/>
  <c r="N129" i="12"/>
  <c r="X129" i="11"/>
  <c r="N130" i="12"/>
  <c r="X130" i="11"/>
  <c r="N131" i="12"/>
  <c r="X131" i="11"/>
  <c r="N132" i="12"/>
  <c r="X132" i="11"/>
  <c r="N133" i="12"/>
  <c r="X133" i="11"/>
  <c r="N134" i="12"/>
  <c r="X134" i="11"/>
  <c r="N135" i="12"/>
  <c r="X135" i="11"/>
  <c r="N136" i="12"/>
  <c r="X136" i="11"/>
  <c r="N137" i="12"/>
  <c r="X137" i="11"/>
  <c r="N138" i="12"/>
  <c r="X138" i="11"/>
  <c r="N139" i="12"/>
  <c r="X139" i="11"/>
  <c r="N140" i="12"/>
  <c r="X140" i="11"/>
  <c r="N141" i="12"/>
  <c r="X141" i="11"/>
  <c r="N142" i="12"/>
  <c r="X142" i="11"/>
  <c r="O2" i="12"/>
  <c r="T2" i="12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O90" i="12" l="1"/>
  <c r="O91" i="12"/>
  <c r="O92" i="12"/>
  <c r="O94" i="12"/>
  <c r="O95" i="12"/>
  <c r="O97" i="12"/>
  <c r="O98" i="12"/>
  <c r="O99" i="12"/>
  <c r="O101" i="12"/>
  <c r="O102" i="12"/>
  <c r="O103" i="12"/>
  <c r="O104" i="12"/>
  <c r="O105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20" i="12"/>
  <c r="O121" i="12"/>
  <c r="O122" i="12"/>
  <c r="O123" i="12"/>
  <c r="O124" i="12"/>
  <c r="O125" i="12"/>
  <c r="O126" i="12"/>
  <c r="O128" i="12"/>
  <c r="O129" i="12"/>
  <c r="O130" i="12"/>
  <c r="O141" i="12"/>
  <c r="O152" i="12"/>
  <c r="O142" i="12"/>
  <c r="O153" i="12"/>
  <c r="O143" i="12"/>
  <c r="O154" i="12"/>
  <c r="O144" i="12"/>
  <c r="O155" i="12"/>
  <c r="B21" i="20"/>
  <c r="B19" i="20" a="1"/>
  <c r="B19" i="20" s="1"/>
  <c r="B20" i="20" a="1"/>
  <c r="B20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<sst xmlns="http://schemas.openxmlformats.org/spreadsheetml/2006/main" count="9764" uniqueCount="2528">
  <si>
    <t>README - Warehouse Ledger + Configuration + Deployment Tracker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</si>
  <si>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</si>
  <si>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</si>
  <si>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</si>
  <si>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</si>
  <si>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</si>
  <si>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</si>
  <si>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</si>
  <si>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</si>
  <si>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</si>
  <si>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</si>
  <si>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</si>
  <si>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</si>
  <si>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</si>
  <si>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</si>
  <si>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</si>
  <si>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</si>
  <si>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</si>
  <si>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</si>
  <si>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</si>
  <si>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</si>
  <si>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</si>
  <si>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</si>
  <si>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</si>
  <si>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</si>
  <si>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</si>
  <si>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</si>
  <si>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12 - Device_Configuration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</si>
  <si>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</si>
  <si>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</si>
  <si>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</si>
  <si>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</si>
  <si>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</si>
  <si>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</si>
  <si>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</si>
  <si>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</si>
  <si>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</si>
  <si>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</si>
  <si>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</si>
  <si>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</si>
  <si>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</si>
  <si>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</si>
  <si>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</si>
  <si>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</si>
  <si>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</si>
  <si>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</si>
  <si>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</si>
  <si>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</si>
  <si>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</si>
  <si>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</si>
  <si>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</si>
  <si>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</si>
  <si>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</si>
  <si>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</si>
  <si>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</si>
  <si>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</si>
  <si>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</si>
  <si>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</si>
  <si>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</si>
  <si>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</si>
  <si>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</si>
  <si>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</si>
  <si>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</si>
  <si>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PalletID</t>
  </si>
  <si>
    <t>PalletCallSign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</si>
  <si>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</si>
  <si>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</si>
  <si>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</si>
  <si>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</si>
  <si>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</si>
  <si>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</si>
  <si>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</si>
  <si>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Notes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</si>
  <si>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</si>
  <si>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</si>
  <si>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</si>
  <si>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</si>
  <si>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</si>
  <si>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</si>
  <si>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</si>
  <si>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</si>
  <si>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</si>
  <si>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</si>
  <si>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</si>
  <si>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</si>
  <si>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</si>
  <si>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</si>
  <si>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</si>
  <si>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</si>
  <si>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</si>
  <si>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</si>
  <si>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</si>
  <si>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</si>
  <si>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</si>
  <si>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</si>
  <si>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</si>
  <si>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</si>
  <si>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</si>
  <si>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</si>
  <si>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</si>
  <si>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</si>
  <si>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</si>
  <si>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</si>
  <si>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</si>
  <si>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</si>
  <si>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</si>
  <si>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</si>
  <si>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</si>
  <si>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</si>
  <si>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</si>
  <si>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</si>
  <si>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</si>
  <si>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</si>
  <si>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</si>
  <si>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</si>
  <si>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</si>
  <si>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</si>
  <si>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</si>
  <si>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</si>
  <si>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</si>
  <si>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</si>
  <si>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</si>
  <si>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</si>
  <si>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</si>
  <si>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</si>
  <si>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</si>
  <si>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</si>
  <si>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</si>
  <si>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</si>
  <si>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</si>
  <si>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</si>
  <si>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</si>
  <si>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</si>
  <si>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</si>
  <si>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</si>
  <si>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</si>
  <si>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</si>
  <si>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</si>
  <si>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</si>
  <si>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</si>
  <si>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</si>
  <si>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</si>
  <si>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</si>
  <si>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</si>
  <si>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</si>
  <si>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</si>
  <si>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</si>
  <si>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</si>
  <si>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</si>
  <si>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</si>
  <si>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</si>
  <si>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</si>
  <si>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</si>
  <si>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</si>
  <si>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</si>
  <si>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</si>
  <si>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</si>
  <si>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</si>
  <si>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</si>
  <si>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</si>
  <si>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</si>
  <si>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</si>
  <si>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</si>
  <si>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</si>
  <si>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</si>
  <si>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</si>
  <si>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</si>
  <si>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</si>
  <si>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</si>
  <si>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</si>
  <si>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</si>
  <si>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</si>
  <si>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</si>
  <si>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</si>
  <si>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</si>
  <si>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</si>
  <si>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</si>
  <si>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</si>
  <si>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</si>
  <si>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</si>
  <si>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</si>
  <si>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</si>
  <si>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</si>
  <si>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</si>
  <si>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</si>
  <si>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</si>
  <si>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</si>
  <si>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</si>
  <si>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</si>
  <si>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</si>
  <si>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</si>
  <si>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</si>
  <si>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</si>
  <si>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</si>
  <si>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</si>
  <si>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</si>
  <si>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</si>
  <si>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</si>
  <si>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</si>
  <si>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</si>
  <si>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</si>
  <si>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</si>
  <si>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</si>
  <si>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</si>
  <si>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</si>
  <si>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</si>
  <si>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</si>
  <si>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</si>
  <si>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</si>
  <si>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</si>
  <si>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</si>
  <si>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</si>
  <si>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</si>
  <si>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</si>
  <si>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</si>
  <si>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</si>
  <si>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</si>
  <si>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</si>
  <si>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</si>
  <si>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</si>
  <si>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</si>
  <si>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</si>
  <si>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</si>
  <si>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</si>
  <si>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</si>
  <si>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</si>
  <si>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</si>
  <si>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</si>
  <si>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</si>
  <si>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</si>
  <si>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</si>
  <si>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</si>
  <si>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</si>
  <si>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</si>
  <si>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</si>
  <si>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</si>
  <si>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</si>
  <si>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</si>
  <si>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</si>
  <si>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</si>
  <si>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</si>
  <si>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</si>
  <si>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</si>
  <si>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</si>
  <si>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</si>
  <si>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</si>
  <si>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</si>
  <si>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</si>
  <si>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</si>
  <si>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</si>
  <si>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</si>
  <si>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</si>
  <si>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</si>
  <si>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</si>
  <si>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</si>
  <si>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</si>
  <si>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</si>
  <si>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</si>
  <si>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</si>
  <si>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</si>
  <si>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</si>
  <si>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</si>
  <si>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</si>
  <si>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</si>
  <si>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</si>
  <si>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</si>
  <si>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</si>
  <si>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</si>
  <si>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</si>
  <si>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</si>
  <si>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</si>
  <si>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</si>
  <si>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</si>
  <si>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</si>
  <si>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</si>
  <si>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</si>
  <si>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</si>
  <si>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</si>
  <si>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</si>
  <si>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</si>
  <si>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</si>
  <si>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</si>
  <si>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</si>
  <si>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</si>
  <si>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</si>
  <si>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</si>
  <si>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</si>
  <si>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</si>
  <si>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</si>
  <si>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</si>
  <si>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</si>
  <si>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</si>
  <si>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</si>
  <si>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</si>
  <si>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</si>
  <si>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</si>
  <si>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</si>
  <si>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</si>
  <si>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</si>
  <si>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</si>
  <si>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</si>
  <si>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</si>
  <si>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</si>
  <si>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</si>
  <si>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</si>
  <si>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</si>
  <si>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</si>
  <si>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</si>
  <si>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</si>
  <si>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</si>
  <si>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</si>
  <si>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</si>
  <si>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</si>
  <si>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</si>
  <si>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</si>
  <si>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</si>
  <si>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</si>
  <si>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</si>
  <si>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</si>
  <si>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</si>
  <si>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</si>
  <si>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</si>
  <si>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</si>
  <si>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</si>
  <si>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</si>
  <si>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</si>
  <si>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</si>
  <si>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</si>
  <si>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</si>
  <si>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</si>
  <si>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</si>
  <si>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</si>
  <si>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</si>
  <si>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</si>
  <si>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</si>
  <si>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</si>
  <si>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</si>
  <si>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</si>
  <si>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</si>
  <si>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</si>
  <si>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</si>
  <si>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</si>
  <si>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</si>
  <si>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</si>
  <si>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</si>
  <si>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</si>
  <si>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</si>
  <si>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</si>
  <si>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</si>
  <si>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</si>
  <si>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</si>
  <si>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</si>
  <si>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</si>
  <si>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</si>
  <si>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</si>
  <si>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</si>
  <si>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</si>
  <si>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</si>
  <si>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</si>
  <si>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</si>
  <si>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</si>
  <si>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</si>
  <si>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</si>
  <si>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</si>
  <si>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</si>
  <si>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</si>
  <si>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</si>
  <si>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</si>
  <si>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</si>
  <si>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</si>
  <si>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</si>
  <si>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</si>
  <si>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</si>
  <si>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</si>
  <si>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</si>
  <si>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</si>
  <si>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</si>
  <si>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</si>
  <si>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</si>
  <si>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</si>
  <si>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</si>
  <si>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</si>
  <si>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</si>
  <si>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</si>
  <si>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</si>
  <si>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</si>
  <si>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</si>
  <si>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</si>
  <si>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</si>
  <si>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</si>
  <si>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</si>
  <si>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</si>
  <si>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</si>
  <si>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</si>
  <si>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</si>
  <si>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</si>
  <si>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</si>
  <si>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</si>
  <si>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</si>
  <si>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</si>
  <si>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</si>
  <si>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</si>
  <si>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</si>
  <si>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</si>
  <si>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</si>
  <si>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</si>
  <si>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</si>
  <si>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</si>
  <si>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</si>
  <si>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</si>
  <si>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</si>
  <si>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</si>
  <si>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</si>
  <si>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</si>
  <si>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</si>
  <si>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</si>
  <si>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</si>
  <si>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</si>
  <si>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</si>
  <si>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</si>
  <si>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</si>
  <si>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</si>
  <si>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</si>
  <si>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</si>
  <si>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</si>
  <si>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</si>
  <si>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</si>
  <si>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</si>
  <si>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</si>
  <si>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</si>
  <si>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</si>
  <si>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</si>
  <si>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</si>
  <si>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</si>
  <si>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</si>
  <si>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</si>
  <si>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</si>
  <si>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</si>
  <si>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</si>
  <si>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</si>
  <si>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</si>
  <si>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</si>
  <si>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</si>
  <si>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</si>
  <si>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</si>
  <si>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</si>
  <si>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</si>
  <si>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</si>
  <si>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</si>
  <si>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</si>
  <si>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</si>
  <si>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</si>
  <si>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</si>
  <si>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</si>
  <si>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</si>
  <si>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</si>
  <si>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</si>
  <si>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</si>
  <si>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</si>
  <si>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</si>
  <si>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</si>
  <si>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</si>
  <si>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</si>
  <si>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</si>
  <si>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</si>
  <si>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</si>
  <si>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</si>
  <si>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</si>
  <si>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</si>
  <si>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</si>
  <si>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</si>
  <si>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</si>
  <si>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</si>
  <si>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</si>
  <si>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</si>
  <si>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</si>
  <si>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</si>
  <si>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</si>
  <si>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</si>
  <si>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</si>
  <si>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</si>
  <si>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</si>
  <si>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</si>
  <si>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</si>
  <si>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</si>
  <si>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</si>
  <si>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</si>
  <si>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</si>
  <si>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</si>
  <si>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</si>
  <si>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</si>
  <si>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</si>
  <si>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</si>
  <si>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</si>
  <si>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</si>
  <si>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</si>
  <si>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</si>
  <si>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</si>
  <si>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</si>
  <si>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</si>
  <si>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</si>
  <si>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</si>
  <si>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</si>
  <si>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</si>
  <si>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</si>
  <si>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</si>
  <si>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</si>
  <si>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</si>
  <si>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</si>
  <si>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</si>
  <si>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</si>
  <si>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</si>
  <si>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</si>
  <si>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</si>
  <si>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</si>
  <si>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</si>
  <si>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</si>
  <si>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</si>
  <si>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</si>
  <si>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</si>
  <si>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</si>
  <si>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</si>
  <si>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</si>
  <si>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</si>
  <si>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</si>
  <si>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</si>
  <si>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</si>
  <si>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</si>
  <si>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</si>
  <si>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</si>
  <si>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</si>
  <si>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</si>
  <si>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</si>
  <si>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</si>
  <si>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</si>
  <si>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</si>
  <si>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</si>
  <si>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</si>
  <si>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</si>
  <si>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</si>
  <si>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</si>
  <si>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</si>
  <si>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</si>
  <si>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</si>
  <si>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</si>
  <si>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</si>
  <si>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</si>
  <si>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</si>
  <si>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</si>
  <si>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</si>
  <si>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</si>
  <si>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</si>
  <si>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</si>
  <si>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</si>
  <si>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</si>
  <si>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</si>
  <si>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</si>
  <si>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</si>
  <si>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</si>
  <si>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</si>
  <si>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</si>
  <si>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</si>
  <si>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</si>
  <si>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</si>
  <si>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</si>
  <si>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</si>
  <si>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</si>
  <si>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</si>
  <si>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</si>
  <si>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</si>
  <si>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</si>
  <si>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</si>
  <si>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</si>
  <si>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</si>
  <si>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</si>
  <si>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</si>
  <si>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</si>
  <si>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</si>
  <si>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</si>
  <si>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</si>
  <si>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</si>
  <si>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</si>
  <si>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</si>
  <si>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</si>
  <si>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</si>
  <si>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</si>
  <si>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</si>
  <si>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</si>
  <si>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</si>
  <si>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</si>
  <si>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</si>
  <si>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</si>
  <si>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</si>
  <si>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</si>
  <si>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</si>
  <si>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</si>
  <si>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</si>
  <si>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</si>
  <si>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</si>
  <si>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</si>
  <si>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</si>
  <si>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</si>
  <si>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</si>
  <si>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</si>
  <si>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</si>
  <si>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</si>
  <si>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</si>
  <si>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</si>
  <si>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</si>
  <si>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</si>
  <si>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</si>
  <si>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</si>
  <si>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</si>
  <si>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</si>
  <si>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</si>
  <si>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</si>
  <si>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</si>
  <si>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</si>
  <si>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</si>
  <si>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</si>
  <si>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</si>
  <si>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</si>
  <si>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</si>
  <si>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</si>
  <si>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</si>
  <si>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</si>
  <si>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</si>
  <si>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</si>
  <si>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</si>
  <si>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</si>
  <si>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</si>
  <si>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</si>
  <si>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</si>
  <si>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</si>
  <si>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</si>
  <si>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</si>
  <si>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</si>
  <si>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</si>
  <si>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</si>
  <si>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</si>
  <si>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</si>
  <si>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</si>
  <si>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</si>
  <si>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</si>
  <si>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</si>
  <si>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</si>
  <si>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</si>
  <si>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</si>
  <si>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</si>
  <si>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</si>
  <si>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</si>
  <si>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</si>
  <si>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</si>
  <si>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</si>
  <si>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</si>
  <si>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</si>
  <si>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</si>
  <si>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</si>
  <si>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</si>
  <si>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</si>
  <si>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</si>
  <si>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</si>
  <si>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</si>
  <si>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</si>
  <si>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</si>
  <si>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</si>
  <si>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</si>
  <si>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</si>
  <si>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</si>
  <si>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</si>
  <si>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</si>
  <si>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</si>
  <si>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</si>
  <si>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</si>
  <si>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</si>
  <si>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</si>
  <si>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</si>
  <si>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</si>
  <si>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</si>
  <si>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</si>
  <si>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</si>
  <si>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</si>
  <si>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</si>
  <si>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</si>
  <si>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</si>
  <si>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</si>
  <si>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</si>
  <si>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</si>
  <si>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</si>
  <si>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</si>
  <si>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</si>
  <si>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</si>
  <si>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</si>
  <si>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</si>
  <si>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</si>
  <si>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</si>
  <si>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</si>
  <si>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</si>
  <si>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</si>
  <si>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</si>
  <si>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</si>
  <si>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</si>
  <si>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</si>
  <si>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</si>
  <si>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</si>
  <si>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</si>
  <si>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</si>
  <si>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</si>
  <si>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</si>
  <si>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</si>
  <si>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</si>
  <si>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</si>
  <si>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</si>
  <si>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</si>
  <si>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</si>
  <si>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</si>
  <si>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</si>
  <si>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</si>
  <si>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</si>
  <si>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</si>
  <si>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</si>
  <si>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</si>
  <si>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</si>
  <si>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</si>
  <si>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</si>
  <si>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</si>
  <si>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</si>
  <si>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</si>
  <si>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</si>
  <si>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</si>
  <si>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</si>
  <si>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</si>
  <si>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</si>
  <si>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</si>
  <si>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</si>
  <si>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</si>
  <si>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</si>
  <si>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</si>
  <si>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</si>
  <si>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</si>
  <si>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</si>
  <si>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</si>
  <si>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</si>
  <si>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</si>
  <si>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</si>
  <si>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</si>
  <si>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</si>
  <si>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</si>
  <si>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</si>
  <si>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</si>
  <si>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</si>
  <si>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</si>
  <si>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</si>
  <si>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</si>
  <si>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</si>
  <si>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</si>
  <si>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</si>
  <si>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</si>
  <si>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</si>
  <si>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</si>
  <si>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</si>
  <si>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</si>
  <si>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</si>
  <si>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</si>
  <si>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</si>
  <si>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</si>
  <si>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</si>
  <si>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</si>
  <si>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</si>
  <si>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</si>
  <si>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</si>
  <si>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</si>
  <si>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</si>
  <si>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</si>
  <si>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</si>
  <si>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</si>
  <si>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</si>
  <si>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</si>
  <si>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</si>
  <si>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</si>
  <si>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</si>
  <si>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</si>
  <si>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</si>
  <si>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</si>
  <si>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</si>
  <si>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</si>
  <si>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</si>
  <si>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</si>
  <si>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</si>
  <si>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</si>
  <si>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</si>
  <si>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</si>
  <si>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</si>
  <si>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</si>
  <si>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</si>
  <si>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</si>
  <si>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</si>
  <si>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</si>
  <si>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</si>
  <si>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</si>
  <si>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</si>
  <si>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</si>
  <si>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</si>
  <si>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</si>
  <si>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</si>
  <si>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</si>
  <si>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</si>
  <si>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</si>
  <si>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</si>
  <si>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</si>
  <si>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</si>
  <si>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</si>
  <si>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</si>
  <si>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</si>
  <si>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</si>
  <si>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</si>
  <si>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</si>
  <si>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</si>
  <si>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</si>
  <si>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</si>
  <si>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</si>
  <si>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</si>
  <si>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</si>
  <si>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</si>
  <si>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</si>
  <si>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</si>
  <si>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</si>
  <si>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</si>
  <si>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</si>
  <si>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</si>
  <si>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</si>
  <si>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</si>
  <si>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</si>
  <si>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</si>
  <si>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</si>
  <si>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</si>
  <si>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</si>
  <si>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</si>
  <si>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</si>
  <si>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</si>
  <si>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</si>
  <si>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</si>
  <si>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</si>
  <si>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</si>
  <si>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</si>
  <si>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</si>
  <si>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</si>
  <si>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</si>
  <si>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</si>
  <si>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</si>
  <si>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</si>
  <si>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</si>
  <si>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</si>
  <si>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</si>
  <si>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</si>
  <si>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</si>
  <si>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</si>
  <si>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</si>
  <si>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</si>
  <si>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</si>
  <si>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</si>
  <si>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</si>
  <si>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</si>
  <si>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</si>
  <si>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</si>
  <si>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</si>
  <si>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</si>
  <si>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</si>
  <si>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</si>
  <si>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</si>
  <si>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</si>
  <si>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</si>
  <si>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</si>
  <si>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</si>
  <si>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</si>
  <si>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</si>
  <si>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</si>
  <si>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</si>
  <si>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</si>
  <si>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</si>
  <si>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</si>
  <si>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</si>
  <si>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</si>
  <si>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</si>
  <si>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</si>
  <si>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</si>
  <si>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</si>
  <si>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</si>
  <si>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</si>
  <si>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</si>
  <si>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</si>
  <si>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</si>
  <si>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</si>
  <si>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</si>
  <si>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</si>
  <si>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</si>
  <si>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</si>
  <si>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</si>
  <si>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</si>
  <si>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</si>
  <si>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</si>
  <si>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</si>
  <si>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</si>
  <si>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</si>
  <si>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</si>
  <si>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</si>
  <si>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</si>
  <si>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</si>
  <si>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</si>
  <si>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</si>
  <si>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</si>
  <si>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</si>
  <si>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</si>
  <si>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</si>
  <si>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</si>
  <si>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</si>
  <si>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</si>
  <si>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</si>
  <si>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</si>
  <si>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</si>
  <si>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</si>
  <si>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</si>
  <si>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</si>
  <si>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</si>
  <si>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</si>
  <si>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</si>
  <si>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</si>
  <si>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</si>
  <si>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</si>
  <si>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</si>
  <si>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</si>
  <si>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</si>
  <si>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</si>
  <si>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</si>
  <si>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</si>
  <si>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</si>
  <si>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</si>
  <si>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</si>
  <si>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</si>
  <si>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</si>
  <si>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</si>
  <si>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Qty</t>
  </si>
  <si>
    <t>ByWho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</si>
  <si>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</si>
  <si>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</si>
  <si>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</si>
  <si>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</si>
  <si>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</si>
  <si>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</si>
  <si>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</si>
  <si>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</si>
  <si>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</si>
  <si>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</si>
  <si>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</si>
  <si>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</si>
  <si>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</si>
  <si>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</si>
  <si>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</si>
  <si>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</si>
  <si>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</si>
  <si>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</si>
  <si>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</si>
  <si>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</si>
  <si>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</si>
  <si>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</si>
  <si>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</si>
  <si>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</si>
  <si>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</si>
  <si>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</si>
  <si>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</si>
  <si>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</si>
  <si>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</si>
  <si>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</si>
  <si>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</si>
  <si>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</si>
  <si>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</si>
  <si>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</si>
  <si>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</si>
  <si>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</si>
  <si>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</si>
  <si>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</si>
  <si>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</si>
  <si>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</si>
  <si>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</si>
  <si>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</si>
  <si>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</si>
  <si>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</si>
  <si>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</si>
  <si>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</si>
  <si>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</si>
  <si>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</si>
  <si>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</si>
  <si>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</si>
  <si>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</si>
  <si>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</si>
  <si>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</si>
  <si>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</si>
  <si>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</si>
  <si>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</si>
  <si>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</si>
  <si>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</si>
  <si>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</si>
  <si>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</si>
  <si>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</si>
  <si>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</si>
  <si>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</si>
  <si>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</si>
  <si>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</si>
  <si>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</si>
  <si>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</si>
  <si>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</si>
  <si>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</si>
  <si>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</si>
  <si>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</si>
  <si>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</si>
  <si>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</si>
  <si>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</si>
  <si>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</si>
  <si>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</si>
  <si>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</si>
  <si>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</si>
  <si>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</si>
  <si>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</si>
  <si>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</si>
  <si>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</si>
  <si>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</si>
  <si>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</si>
  <si>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</si>
  <si>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</si>
  <si>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</si>
  <si>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</si>
  <si>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</si>
  <si>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</si>
  <si>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</si>
  <si>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</si>
  <si>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</si>
  <si>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</si>
  <si>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</si>
  <si>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</si>
  <si>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</si>
  <si>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</si>
  <si>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</si>
  <si>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</si>
  <si>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</si>
  <si>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</si>
  <si>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</si>
  <si>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</si>
  <si>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</si>
  <si>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</si>
  <si>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</si>
  <si>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</si>
  <si>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</si>
  <si>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</si>
  <si>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</si>
  <si>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</si>
  <si>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</si>
  <si>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</si>
  <si>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</si>
  <si>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</si>
  <si>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</si>
  <si>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</si>
  <si>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</si>
  <si>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</si>
  <si>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</si>
  <si>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</si>
  <si>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</si>
  <si>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</si>
  <si>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</si>
  <si>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</si>
  <si>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</si>
  <si>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</si>
  <si>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</si>
  <si>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</si>
  <si>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</si>
  <si>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</si>
  <si>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</si>
  <si>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</si>
  <si>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</si>
  <si>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</si>
  <si>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</si>
  <si>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</si>
  <si>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</si>
  <si>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</si>
  <si>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</si>
  <si>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</si>
  <si>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</si>
  <si>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</si>
  <si>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</si>
  <si>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</si>
  <si>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</si>
  <si>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</si>
  <si>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</si>
  <si>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</si>
  <si>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</si>
  <si>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</si>
  <si>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</si>
  <si>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</si>
  <si>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</si>
  <si>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</si>
  <si>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</si>
  <si>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</si>
  <si>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</si>
  <si>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</si>
  <si>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</si>
  <si>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</si>
  <si>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</si>
  <si>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</si>
  <si>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</si>
  <si>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</si>
  <si>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</si>
  <si>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</si>
  <si>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</si>
  <si>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</si>
  <si>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</si>
  <si>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</si>
  <si>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</si>
  <si>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</si>
  <si>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</si>
  <si>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</si>
  <si>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</si>
  <si>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</si>
  <si>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</si>
  <si>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</si>
  <si>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</si>
  <si>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</si>
  <si>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</si>
  <si>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</si>
  <si>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</si>
  <si>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</si>
  <si>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</si>
  <si>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</si>
  <si>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</si>
  <si>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</si>
  <si>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</si>
  <si>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</si>
  <si>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</si>
  <si>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</si>
  <si>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</si>
  <si>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</si>
  <si>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</si>
  <si>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</si>
  <si>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</si>
  <si>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</si>
  <si>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</si>
  <si>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</si>
  <si>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</si>
  <si>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</si>
  <si>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</si>
  <si>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</si>
  <si>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</si>
  <si>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</si>
  <si>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</si>
  <si>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</si>
  <si>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</si>
  <si>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</si>
  <si>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</si>
  <si>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</si>
  <si>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</si>
  <si>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</si>
  <si>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</si>
  <si>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</si>
  <si>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</si>
  <si>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</si>
  <si>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</si>
  <si>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</si>
  <si>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</si>
  <si>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</si>
  <si>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</si>
  <si>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</si>
  <si>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</si>
  <si>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</si>
  <si>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</si>
  <si>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</si>
  <si>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Item Type</t>
  </si>
  <si>
    <t>Item Name</t>
  </si>
  <si>
    <t>Count</t>
  </si>
  <si>
    <t>Site Locations</t>
  </si>
  <si>
    <t>Area</t>
  </si>
  <si>
    <t>Subarea</t>
  </si>
  <si>
    <t>Date Updated</t>
  </si>
  <si>
    <t>Updated By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</si>
  <si>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</si>
  <si>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</si>
  <si>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</si>
  <si>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</si>
  <si>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</si>
  <si>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</si>
  <si>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</si>
  <si>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</si>
  <si>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</si>
  <si>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</si>
  <si>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</si>
  <si>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</si>
  <si>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</si>
  <si>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</si>
  <si>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</si>
  <si>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</si>
  <si>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</si>
  <si>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</si>
  <si>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</si>
  <si>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</si>
  <si>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</si>
  <si>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</si>
  <si>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</si>
  <si>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</si>
  <si>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</si>
  <si>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</si>
  <si>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</si>
  <si>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</si>
  <si>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</si>
  <si>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</si>
  <si>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</si>
  <si>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</si>
  <si>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</si>
  <si>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Wireless Keyboards</t>
  </si>
  <si>
    <t>Mice</t>
  </si>
  <si>
    <t>Wireless Mice</t>
  </si>
  <si>
    <t>Neuron</t>
  </si>
  <si>
    <t>Neurons</t>
  </si>
  <si>
    <t>12 + 1(defective)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</si>
  <si>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</si>
  <si>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</si>
  <si>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</si>
  <si>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</si>
  <si>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</si>
  <si>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</si>
  <si>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</si>
  <si>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</si>
  <si>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</si>
  <si>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</si>
  <si>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</si>
  <si>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</si>
  <si>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</si>
  <si>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</si>
  <si>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</si>
  <si>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</si>
  <si>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</si>
  <si>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</si>
  <si>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</si>
  <si>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</si>
  <si>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Device Type</t>
  </si>
  <si>
    <t>Ready for Deployment</t>
  </si>
  <si>
    <t>Deployed</t>
  </si>
  <si>
    <t>Installed</t>
  </si>
  <si>
    <t>Spare</t>
  </si>
  <si>
    <t>DesignationChanged</t>
  </si>
  <si>
    <t>DupDeployed</t>
  </si>
  <si>
    <t>Current Building</t>
  </si>
  <si>
    <t>Install Building</t>
  </si>
  <si>
    <t>Area/Unit</t>
  </si>
  <si>
    <t>Room</t>
  </si>
  <si>
    <t>Bay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</si>
  <si>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</si>
  <si>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</si>
  <si>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</si>
  <si>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</si>
  <si>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</si>
  <si>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</si>
  <si>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</si>
  <si>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</si>
  <si>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Configuration Date (not necessarily PI)</t>
  </si>
  <si>
    <t>PI_Validated_Date</t>
  </si>
  <si>
    <t>Deployment Device Asset Tag</t>
  </si>
  <si>
    <t>Cybernet Hostname</t>
  </si>
  <si>
    <t>Cybernet Serial</t>
  </si>
  <si>
    <t>Cybernet MAC</t>
  </si>
  <si>
    <t>Neuron Hostname</t>
  </si>
  <si>
    <t>Neuron MAC</t>
  </si>
  <si>
    <t>Neuron IP</t>
  </si>
  <si>
    <t>Neuron Renamed</t>
  </si>
  <si>
    <t>Neuron S/N</t>
  </si>
  <si>
    <t>Neuron Profile</t>
  </si>
  <si>
    <t>Neuron Firmware Downloaded</t>
  </si>
  <si>
    <t>Neuron Firmware Installed</t>
  </si>
  <si>
    <t>Neuron Software Downloaded</t>
  </si>
  <si>
    <t>Neuron Software Installed</t>
  </si>
  <si>
    <t>Medical Device
Class</t>
  </si>
  <si>
    <t>Dialysis S/N</t>
  </si>
  <si>
    <t>Anesthesia S/N</t>
  </si>
  <si>
    <t>Medical Device ID</t>
  </si>
  <si>
    <t>Medical Device Manufacturer</t>
  </si>
  <si>
    <t>Medical Device
Model</t>
  </si>
  <si>
    <t>Port No.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</si>
  <si>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</si>
  <si>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</si>
  <si>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</si>
  <si>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</si>
  <si>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</si>
  <si>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</si>
  <si>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</si>
  <si>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</si>
  <si>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</si>
  <si>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</si>
  <si>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Baud Rate 1</t>
  </si>
  <si>
    <t>Baud Rate 2</t>
  </si>
  <si>
    <t>Baud Rate 3</t>
  </si>
  <si>
    <t>Baud Rate 4</t>
  </si>
  <si>
    <t>Baud Rate 5</t>
  </si>
  <si>
    <t>Parity 1</t>
  </si>
  <si>
    <t>Parity 2</t>
  </si>
  <si>
    <t>Parity 3</t>
  </si>
  <si>
    <t>Parity 4</t>
  </si>
  <si>
    <t>Parity 5</t>
  </si>
  <si>
    <t>Neuron Power Cable Present</t>
  </si>
  <si>
    <t>Battery Present</t>
  </si>
  <si>
    <t>Has Barcode Scanner</t>
  </si>
  <si>
    <t>Has Badge Scanner</t>
  </si>
  <si>
    <t>Software List</t>
  </si>
  <si>
    <t>Device ID Assigned</t>
  </si>
  <si>
    <t>Epic Beans Data Sent</t>
  </si>
  <si>
    <t>Blocker Reason</t>
  </si>
  <si>
    <t>Wave/PO</t>
  </si>
  <si>
    <t>Readiness (Auto)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</si>
  <si>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</si>
  <si>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</si>
  <si>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</si>
  <si>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</si>
  <si>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</si>
  <si>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</si>
  <si>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</si>
  <si>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</si>
  <si>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</si>
  <si>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Part Numbers</t>
  </si>
  <si>
    <t>GCX Arm Part Numbers</t>
  </si>
  <si>
    <t>Pallet Association</t>
  </si>
  <si>
    <t>Column2</t>
  </si>
  <si>
    <t>Weekend_Targets (Automated)</t>
  </si>
  <si>
    <t>LET helper (Automated)</t>
  </si>
  <si>
    <t>CleanHost (Automated)</t>
  </si>
  <si>
    <t>DD Helper (Automated)</t>
  </si>
  <si>
    <t xml:space="preserve"> (Automated)</t>
  </si>
  <si>
    <t>Test Fails  (Automated)</t>
  </si>
  <si>
    <t>Manual IT Device Status (the state of any device we deploy with data validation to be updated accordingly)</t>
  </si>
  <si>
    <t>Manual Note of Reallocations</t>
  </si>
  <si>
    <t>Cybernet</t>
  </si>
  <si>
    <t>Yes</t>
  </si>
  <si>
    <t>No</t>
  </si>
  <si>
    <t>LIJ Main / LIJ OR</t>
  </si>
  <si>
    <t>LIJ - Proc</t>
  </si>
  <si>
    <t>LIJ ORs</t>
  </si>
  <si>
    <t>LIJ - OR21</t>
  </si>
  <si>
    <t>OR iPro Cybernet Workstation</t>
  </si>
  <si>
    <t>WNH270OPR403</t>
  </si>
  <si>
    <t>MEDSG2425F-0282</t>
  </si>
  <si>
    <t>00:0D:05:0A:A8:DF</t>
  </si>
  <si>
    <t>LIJ-MACH-D</t>
  </si>
  <si>
    <t>00187DE0ADF1</t>
  </si>
  <si>
    <t>Anesthesia Machine</t>
  </si>
  <si>
    <t>ASCJ-0094</t>
  </si>
  <si>
    <t>OR21=TUR-</t>
  </si>
  <si>
    <t>iPro
Epic Satellite
ALLSCRIPTS
EPIC BCA</t>
  </si>
  <si>
    <t>LIJ - Proc 2</t>
  </si>
  <si>
    <t>WNH270OPR404</t>
  </si>
  <si>
    <t>MEDSG2425F-0091</t>
  </si>
  <si>
    <t>00:0D:05:0A:a7:91</t>
  </si>
  <si>
    <t>LIJ-MACH-X</t>
  </si>
  <si>
    <t>00187DE01940</t>
  </si>
  <si>
    <t>8606500-09ARXM-0347</t>
  </si>
  <si>
    <t>Drager</t>
  </si>
  <si>
    <t>Apollo</t>
  </si>
  <si>
    <t>837-CH3-838</t>
  </si>
  <si>
    <t>Patient Monitor - MX750 - 010088483808333221DE776690359086647191866471</t>
  </si>
  <si>
    <t>ROAMING SPARE</t>
  </si>
  <si>
    <t>WNH270OPR405</t>
  </si>
  <si>
    <t>MEDSG2425F-0160</t>
  </si>
  <si>
    <t>00:0D:05:0A:a6:85</t>
  </si>
  <si>
    <t>????</t>
  </si>
  <si>
    <t>??????</t>
  </si>
  <si>
    <t>LDR ORs</t>
  </si>
  <si>
    <t>OB OR 3</t>
  </si>
  <si>
    <t>WNH270OPR406</t>
  </si>
  <si>
    <t>MEDSG2425F-0149</t>
  </si>
  <si>
    <t>00:0D:05:0A:a5:f7</t>
  </si>
  <si>
    <t>LIJ-MACH-TT</t>
  </si>
  <si>
    <t>00187DE0E266</t>
  </si>
  <si>
    <t>n/a</t>
  </si>
  <si>
    <t>ASKF-0208</t>
  </si>
  <si>
    <t>2403BM026</t>
  </si>
  <si>
    <t>MX750 -  DE77669054</t>
  </si>
  <si>
    <t>ENDO Proc</t>
  </si>
  <si>
    <t>PR 2</t>
  </si>
  <si>
    <t>WNH270OPR407</t>
  </si>
  <si>
    <t>MEDSG2425F-3075</t>
  </si>
  <si>
    <t>00:0D:05:0A:B2:5B</t>
  </si>
  <si>
    <t>LIJ-MACH-LL</t>
  </si>
  <si>
    <t>00187DE09B50</t>
  </si>
  <si>
    <t>ASDK-0194</t>
  </si>
  <si>
    <t>2102BM015</t>
  </si>
  <si>
    <t>MX750 -  DE77672781</t>
  </si>
  <si>
    <t>OB OR 4</t>
  </si>
  <si>
    <t>WNH270OPR408</t>
  </si>
  <si>
    <t>MEDNG2425E-3063</t>
  </si>
  <si>
    <t>00:0D:05:0A:B2:29</t>
  </si>
  <si>
    <t>LIJ-MACH-C</t>
  </si>
  <si>
    <t>00187DE0ADF3</t>
  </si>
  <si>
    <t>SL-NU3-UMPC-IOM7S</t>
  </si>
  <si>
    <t>8606500-15ARYJ-0051</t>
  </si>
  <si>
    <t>ARYJ-0051</t>
  </si>
  <si>
    <t>350-01 A,B,C</t>
  </si>
  <si>
    <t>MX750 - 010088483808333221DE776690539086647191866471</t>
  </si>
  <si>
    <t>Motility Room</t>
  </si>
  <si>
    <t>WNH270OPR410</t>
  </si>
  <si>
    <t>MEDSG2425F-3009</t>
  </si>
  <si>
    <t>00:0D:05:0A:B1:85</t>
  </si>
  <si>
    <t>LIJ-MACH-OO</t>
  </si>
  <si>
    <t>00187DE0E345</t>
  </si>
  <si>
    <t>ASRF-0105</t>
  </si>
  <si>
    <t>2102BM013</t>
  </si>
  <si>
    <t>MX750 -  DE77672777</t>
  </si>
  <si>
    <t>PR 3</t>
  </si>
  <si>
    <t>WNH270OPR411</t>
  </si>
  <si>
    <t>MEDSG2425F-3044</t>
  </si>
  <si>
    <t>00:0D:05:0A:B2:6b</t>
  </si>
  <si>
    <t>LIJ-MACH-GG</t>
  </si>
  <si>
    <t>00187DE04EB0</t>
  </si>
  <si>
    <t>ASBM-0233</t>
  </si>
  <si>
    <t>2102BM016</t>
  </si>
  <si>
    <t>MX750 -  DE77672773</t>
  </si>
  <si>
    <t>OB OR 1</t>
  </si>
  <si>
    <t>WNH270OPR412</t>
  </si>
  <si>
    <t>MEDSG2425F-3302</t>
  </si>
  <si>
    <t>00:0D:05:0A:B3:1f</t>
  </si>
  <si>
    <t>LIJ-MACH-CC</t>
  </si>
  <si>
    <t>00187DE0E33A</t>
  </si>
  <si>
    <t>ASHF-0079</t>
  </si>
  <si>
    <t>354-15 A,B,C</t>
  </si>
  <si>
    <t>MX750 -  DE77669090</t>
  </si>
  <si>
    <t>LIJ - OR</t>
  </si>
  <si>
    <t>LIJ ORS</t>
  </si>
  <si>
    <t>OR 23</t>
  </si>
  <si>
    <t>WNH270OPR425</t>
  </si>
  <si>
    <t>MEDSG2425F-0013</t>
  </si>
  <si>
    <t>00:0D:05:0A:A4:fb</t>
  </si>
  <si>
    <t>LIJ-MACH-T</t>
  </si>
  <si>
    <t>00187DE0E373</t>
  </si>
  <si>
    <t>AESA=0179</t>
  </si>
  <si>
    <t>BOOM A 731</t>
  </si>
  <si>
    <t>OR 8 SPARE???</t>
  </si>
  <si>
    <t>WNH270OPR427</t>
  </si>
  <si>
    <t>MEDSG2425F-3696</t>
  </si>
  <si>
    <t>00:0D:05:0A:B3:65</t>
  </si>
  <si>
    <t>LIJ-MACH-Y</t>
  </si>
  <si>
    <t>00187DE0E260</t>
  </si>
  <si>
    <t>ASEA-0184</t>
  </si>
  <si>
    <t>OR#8-TUR</t>
  </si>
  <si>
    <t>MX750 - DE77673014</t>
  </si>
  <si>
    <t>ANNEX</t>
  </si>
  <si>
    <t>OR 1</t>
  </si>
  <si>
    <t>WNH270OPR426</t>
  </si>
  <si>
    <t>MEDSG2425F-3358</t>
  </si>
  <si>
    <t>00:0D:05:0A:B6:D7</t>
  </si>
  <si>
    <t>LIJ-MACH-BB</t>
  </si>
  <si>
    <t>00187DE0E318</t>
  </si>
  <si>
    <t>ARZD-0001</t>
  </si>
  <si>
    <t>MX750 -  DE77669066</t>
  </si>
  <si>
    <t>OR 2</t>
  </si>
  <si>
    <t>WNH270OPR428</t>
  </si>
  <si>
    <t>MEDSG2425F-3294</t>
  </si>
  <si>
    <t>00:0D:05:0A:B6:AB</t>
  </si>
  <si>
    <t>LIJ-MACH-J</t>
  </si>
  <si>
    <t>00187DE0E2BF</t>
  </si>
  <si>
    <t>ASCJ-0096</t>
  </si>
  <si>
    <t>MX750 -  DE77669084</t>
  </si>
  <si>
    <t>PR 4</t>
  </si>
  <si>
    <t>WNH270OPR433</t>
  </si>
  <si>
    <t>MEDSG2425E-3033</t>
  </si>
  <si>
    <t>00:0D:05:0A:B1:1F</t>
  </si>
  <si>
    <t>LIJ-MACH-NN</t>
  </si>
  <si>
    <t>00187DE0AC69</t>
  </si>
  <si>
    <t>ASKF-0146</t>
  </si>
  <si>
    <t>MX750 -  DE77672788</t>
  </si>
  <si>
    <t>OR 3</t>
  </si>
  <si>
    <t>WNH270OPR434</t>
  </si>
  <si>
    <t>MEDSG2425E-3070</t>
  </si>
  <si>
    <t>00:0D:05:0A:B0:E7</t>
  </si>
  <si>
    <t>LIJ-MACH-R</t>
  </si>
  <si>
    <t>00187DE0E283</t>
  </si>
  <si>
    <t>ASEA-0175</t>
  </si>
  <si>
    <t>MX750 -  DE77669033</t>
  </si>
  <si>
    <t>LIJ - Annex</t>
  </si>
  <si>
    <t>PR 1</t>
  </si>
  <si>
    <t>WNH270OPR452</t>
  </si>
  <si>
    <t>MEDNG2425E-3100</t>
  </si>
  <si>
    <t>00:0D:05:0A:B2:A1</t>
  </si>
  <si>
    <t>LIJ-MACH-KK</t>
  </si>
  <si>
    <t>00187DE0AC66</t>
  </si>
  <si>
    <t>ASKF-0200</t>
  </si>
  <si>
    <t>MX750 -  DE77672793</t>
  </si>
  <si>
    <t>CATH</t>
  </si>
  <si>
    <t>CAT Lab 1</t>
  </si>
  <si>
    <t>WNH270OPR453</t>
  </si>
  <si>
    <t>MEDNG2425E-3136</t>
  </si>
  <si>
    <t>00:0D:05:0A:B3:BB</t>
  </si>
  <si>
    <t>LIJ-MACH-Q</t>
  </si>
  <si>
    <t>00187DE0ADFE</t>
  </si>
  <si>
    <t>ASFC-0112</t>
  </si>
  <si>
    <t>MX750 -  DE77679421</t>
  </si>
  <si>
    <t>OB OR 2</t>
  </si>
  <si>
    <t>WNH270OPR454</t>
  </si>
  <si>
    <t>MEDNG2425E-3101</t>
  </si>
  <si>
    <t>00:0D:05:0A:B2:61</t>
  </si>
  <si>
    <t>LIJ-MACH-P</t>
  </si>
  <si>
    <t>00187DE0E3F8</t>
  </si>
  <si>
    <t>ARZJ-0067</t>
  </si>
  <si>
    <t>CAT Lab 2</t>
  </si>
  <si>
    <t>inpatient</t>
  </si>
  <si>
    <t>WNH270OPR457</t>
  </si>
  <si>
    <t>MEDNG2425E-3152</t>
  </si>
  <si>
    <t>00:0D:05:0A:B6:2D</t>
  </si>
  <si>
    <t>LIJ-MACH-V</t>
  </si>
  <si>
    <t>00187DE0E7842</t>
  </si>
  <si>
    <t>ASHK-0199</t>
  </si>
  <si>
    <t>SS12-253</t>
  </si>
  <si>
    <t>IR 8 / PROCEDURAL ROOM</t>
  </si>
  <si>
    <t>WNH270OPR459</t>
  </si>
  <si>
    <t>MEDNG2425E-3342</t>
  </si>
  <si>
    <t>00:0D:05:0A:B1:27</t>
  </si>
  <si>
    <t>LIJ-MACH-K</t>
  </si>
  <si>
    <t>00187DE0E263</t>
  </si>
  <si>
    <t>01040486752296741115092921ASHK-0199938606500-59</t>
  </si>
  <si>
    <t>Inpatient</t>
  </si>
  <si>
    <t>Pass</t>
  </si>
  <si>
    <t>1427182 LIJ Installation - Tim W. Seeberger, Akbar, Chris Perkins, Epic Team, Anesthesia Techs, and Admins</t>
  </si>
  <si>
    <t>WNH270OPR413</t>
  </si>
  <si>
    <t>MEDSG2425F-3319</t>
  </si>
  <si>
    <t>00:0D:05:0A:B6:a7</t>
  </si>
  <si>
    <t>LIJ-MACH-FF</t>
  </si>
  <si>
    <t>00187DE0E35F</t>
  </si>
  <si>
    <t>ARZJ-0068</t>
  </si>
  <si>
    <t>OR#1-TUR / IPRO</t>
  </si>
  <si>
    <t>MX750 - DE77669038</t>
  </si>
  <si>
    <t>WNH270OPR414</t>
  </si>
  <si>
    <t>MEDSG2425F-3168</t>
  </si>
  <si>
    <t>00:0D:05:0A:B0:CD</t>
  </si>
  <si>
    <t>LIJ-MACH-WW</t>
  </si>
  <si>
    <t>00187DE09A86</t>
  </si>
  <si>
    <t>ARXM-0372</t>
  </si>
  <si>
    <t>MX750 - DE77669044</t>
  </si>
  <si>
    <t>WNH270OPR415</t>
  </si>
  <si>
    <t>MEDSG2425F-3131</t>
  </si>
  <si>
    <t>00:0D:05:0A:B3:b7</t>
  </si>
  <si>
    <t>LIJ-MACH-N</t>
  </si>
  <si>
    <t>00187DE0E28E</t>
  </si>
  <si>
    <t>ARYJ-0052</t>
  </si>
  <si>
    <t>MX750 - DE77668935</t>
  </si>
  <si>
    <t>OR 4</t>
  </si>
  <si>
    <t>WNH270OPR416</t>
  </si>
  <si>
    <t>MEDSG2425F-0019</t>
  </si>
  <si>
    <t>00:0D:05:0A:A8:29</t>
  </si>
  <si>
    <t>LIJ-MACH-DD</t>
  </si>
  <si>
    <t>00187DE0E2BB</t>
  </si>
  <si>
    <t>ASEA-0173</t>
  </si>
  <si>
    <t>OR#4-TUR / IPRO</t>
  </si>
  <si>
    <t>MX750 - DE77668944</t>
  </si>
  <si>
    <t>OR 5</t>
  </si>
  <si>
    <t>WNH270OPR417</t>
  </si>
  <si>
    <t>MEDSG2425F-0083</t>
  </si>
  <si>
    <t>00:0D:05:0A:A8:57</t>
  </si>
  <si>
    <t>LIJ-MACH-RR</t>
  </si>
  <si>
    <t>00187DE0E350</t>
  </si>
  <si>
    <t>ASHH-0186</t>
  </si>
  <si>
    <t xml:space="preserve">OR 15-TUR </t>
  </si>
  <si>
    <t>MX750 - DE77669023</t>
  </si>
  <si>
    <t>OR 16</t>
  </si>
  <si>
    <t>WNH270OPR418</t>
  </si>
  <si>
    <t>MEDSG2425F-0060</t>
  </si>
  <si>
    <t>00:0D:05:0A:A5:b7</t>
  </si>
  <si>
    <t>LIJ-MACH-O</t>
  </si>
  <si>
    <t>ARYJ-0053</t>
  </si>
  <si>
    <t>OR 6</t>
  </si>
  <si>
    <t>WNH270OPR419</t>
  </si>
  <si>
    <t>MEDSG2425F-0094</t>
  </si>
  <si>
    <t>00:0D:05:0A:A7:8f</t>
  </si>
  <si>
    <t>LIJ-MACH-Z</t>
  </si>
  <si>
    <t>00187DE0E276</t>
  </si>
  <si>
    <t>ARZD-0003</t>
  </si>
  <si>
    <t>OR#6-TUR / IPRO</t>
  </si>
  <si>
    <t>MX750 - DE77669068</t>
  </si>
  <si>
    <t>OR 18</t>
  </si>
  <si>
    <t>WNH270OPR420</t>
  </si>
  <si>
    <t>MEDSG2425F-0068</t>
  </si>
  <si>
    <t>00:0D:05:0A:A7:f7</t>
  </si>
  <si>
    <t>LIJ-MACH-H</t>
  </si>
  <si>
    <t>00187DE0E258</t>
  </si>
  <si>
    <t>ARXM-0373</t>
  </si>
  <si>
    <t>MX750 - DE77669027</t>
  </si>
  <si>
    <t>OR 20</t>
  </si>
  <si>
    <t>WNH270OPR421</t>
  </si>
  <si>
    <t>MEDSG2425F-0146</t>
  </si>
  <si>
    <t>00:0D:05:0A:A5:FF</t>
  </si>
  <si>
    <t>LIJ-MACH-B</t>
  </si>
  <si>
    <t>00187DE0ADF6</t>
  </si>
  <si>
    <t>ARZD-0002</t>
  </si>
  <si>
    <t>MX750 - DE77669070</t>
  </si>
  <si>
    <t>OR 7</t>
  </si>
  <si>
    <t>WNH270OPR422</t>
  </si>
  <si>
    <t>MEDSG2425F-0076</t>
  </si>
  <si>
    <t>00:0D:05:0A:A5:35</t>
  </si>
  <si>
    <t>LIJ-MACH-G</t>
  </si>
  <si>
    <t>00187DE0E229</t>
  </si>
  <si>
    <t>ASCJ-0102</t>
  </si>
  <si>
    <t>OR7-TUR- / 1802BM007</t>
  </si>
  <si>
    <t>MX750 - DE77668953</t>
  </si>
  <si>
    <t>OR 8</t>
  </si>
  <si>
    <t>WNH270OPR423</t>
  </si>
  <si>
    <t>MEDSG2425F-0166</t>
  </si>
  <si>
    <t>00:0D:05:0A:A6:c3</t>
  </si>
  <si>
    <t>LIJ-MACH-AA</t>
  </si>
  <si>
    <t>00187DE0E205</t>
  </si>
  <si>
    <t>ASEA-0168</t>
  </si>
  <si>
    <t>MX750 - DE77669043</t>
  </si>
  <si>
    <t>OR 9</t>
  </si>
  <si>
    <t>WNH270OPR424</t>
  </si>
  <si>
    <t>MEDSG2425F-0172</t>
  </si>
  <si>
    <t>00:0D:05:0A:A6:BD</t>
  </si>
  <si>
    <t>LIJ-MACH-W</t>
  </si>
  <si>
    <t>00187DE07843</t>
  </si>
  <si>
    <t>ASKF-0202</t>
  </si>
  <si>
    <t>MX750 - DE77668950</t>
  </si>
  <si>
    <t>OR 17</t>
  </si>
  <si>
    <t>WNH270OPR429</t>
  </si>
  <si>
    <t>MEDSG2425F-3310</t>
  </si>
  <si>
    <t>00:0D:05:0A:B1:73</t>
  </si>
  <si>
    <t>LIJ-MACH-QQ</t>
  </si>
  <si>
    <t>00187DE0E213</t>
  </si>
  <si>
    <t>ASPM-0001</t>
  </si>
  <si>
    <t>MX750 - DE77673010</t>
  </si>
  <si>
    <t>OR 25 / OR 13</t>
  </si>
  <si>
    <t>WNH270OPR430</t>
  </si>
  <si>
    <t>MEDSG2425E-3206</t>
  </si>
  <si>
    <t>00:0D:05:0A:B3:3D</t>
  </si>
  <si>
    <t>LIJ-MACH-I</t>
  </si>
  <si>
    <t>00187DE0E2B9</t>
  </si>
  <si>
    <t>ARXM-0371</t>
  </si>
  <si>
    <t>MX750 - DE77669020</t>
  </si>
  <si>
    <t>OR 21</t>
  </si>
  <si>
    <t>WNH270OPR432</t>
  </si>
  <si>
    <t>MEDSG2425E-3291</t>
  </si>
  <si>
    <t>00:0D:05:0A:B0:BB</t>
  </si>
  <si>
    <t>ARXM-0403</t>
  </si>
  <si>
    <t>OR 22</t>
  </si>
  <si>
    <t>WNH270OPR435</t>
  </si>
  <si>
    <t>MEDSG2425E-3749</t>
  </si>
  <si>
    <t>00:0D:05:0A:B0:F3</t>
  </si>
  <si>
    <t>LIJ-MACH-F</t>
  </si>
  <si>
    <t>00187DE0E222</t>
  </si>
  <si>
    <t>ASCJ-0113</t>
  </si>
  <si>
    <t>MX750 - DE77669057</t>
  </si>
  <si>
    <t>OR 19</t>
  </si>
  <si>
    <t>WNH270OPR436</t>
  </si>
  <si>
    <t>MEDSG2425E-3219</t>
  </si>
  <si>
    <t>00:0D:05:0A:B6:59</t>
  </si>
  <si>
    <t>LIJ-MACH-L</t>
  </si>
  <si>
    <t>00187DE0E265</t>
  </si>
  <si>
    <t>ASBJ-0311</t>
  </si>
  <si>
    <t>MX750 - DE77668939</t>
  </si>
  <si>
    <t>OR 15</t>
  </si>
  <si>
    <t>WNH270OPR437</t>
  </si>
  <si>
    <t>MEDSG2425E-3209</t>
  </si>
  <si>
    <t>00:0D:05:0A:B4:81</t>
  </si>
  <si>
    <t>LIJ-MACH-A</t>
  </si>
  <si>
    <t>0018DE0ADF7</t>
  </si>
  <si>
    <t>ARXM-0293</t>
  </si>
  <si>
    <t>MX750 - DE77669069</t>
  </si>
  <si>
    <t>OR 12</t>
  </si>
  <si>
    <t>WNH270OPR438</t>
  </si>
  <si>
    <t>MEDSG2425E-3050</t>
  </si>
  <si>
    <t>00:0D:05:0A:B2:4D</t>
  </si>
  <si>
    <t>LIJ-MACH-E</t>
  </si>
  <si>
    <t>00187DE0E27F</t>
  </si>
  <si>
    <t>ARXM-0366</t>
  </si>
  <si>
    <t>NX750 - DE77668952</t>
  </si>
  <si>
    <t>Procedural Room 1</t>
  </si>
  <si>
    <t>WNH270OPR439</t>
  </si>
  <si>
    <t>LIJ-MACH-S</t>
  </si>
  <si>
    <t>00187DE0E379</t>
  </si>
  <si>
    <t>ASEA-0253</t>
  </si>
  <si>
    <t>MX750 - DE77669021</t>
  </si>
  <si>
    <t>OR 14</t>
  </si>
  <si>
    <t>WNH270OPR440</t>
  </si>
  <si>
    <t>MEDSG2425E-3210</t>
  </si>
  <si>
    <t>00:0D:05:0A:B6:e7</t>
  </si>
  <si>
    <t>LIJ-MACH-M</t>
  </si>
  <si>
    <t>00187DE0E2BA</t>
  </si>
  <si>
    <t>ASCJ-0097</t>
  </si>
  <si>
    <t>MX750 - DE77669060</t>
  </si>
  <si>
    <t>OR 11</t>
  </si>
  <si>
    <t>WNH270OPR441</t>
  </si>
  <si>
    <t>MEDSG2425E-0173</t>
  </si>
  <si>
    <t>00:0D:05:0A:A6:C7</t>
  </si>
  <si>
    <t>LIJ-MACH-U</t>
  </si>
  <si>
    <t>00187DE07866</t>
  </si>
  <si>
    <t>ASCJ-0095</t>
  </si>
  <si>
    <t>MX750 - DE77668941</t>
  </si>
  <si>
    <t>OR 10</t>
  </si>
  <si>
    <t>WNH270OPR442</t>
  </si>
  <si>
    <t>MEDSG2425E-0026</t>
  </si>
  <si>
    <t>00:0D:05:0A:A8:3F</t>
  </si>
  <si>
    <t>LIJ-MACH-EE</t>
  </si>
  <si>
    <t>A0F5097FF5A7</t>
  </si>
  <si>
    <t>ASCJ-0098</t>
  </si>
  <si>
    <t>MX750 - DE77669022</t>
  </si>
  <si>
    <t>CCMC</t>
  </si>
  <si>
    <t>Floor 1</t>
  </si>
  <si>
    <t>iPro OR Workstation</t>
  </si>
  <si>
    <t>no</t>
  </si>
  <si>
    <t>yes</t>
  </si>
  <si>
    <t>pass</t>
  </si>
  <si>
    <t>akbar, Diane from Anesthesia, and Metasource badge-in TDR</t>
  </si>
  <si>
    <t>WNH269OPR020</t>
  </si>
  <si>
    <t>MEDNG2425E-3046</t>
  </si>
  <si>
    <t>gather from Tim's spreadsheet</t>
  </si>
  <si>
    <t>8605505-08106008076502</t>
  </si>
  <si>
    <t>Anesthesia Tech 10783</t>
  </si>
  <si>
    <t>Drager Apollo</t>
  </si>
  <si>
    <t>APOLLO</t>
  </si>
  <si>
    <t>Philips Intellivue MX800</t>
  </si>
  <si>
    <t>WNH269OPR021</t>
  </si>
  <si>
    <t>MEDNG2425E-3235</t>
  </si>
  <si>
    <t>8605505-08106008076500</t>
  </si>
  <si>
    <t/>
  </si>
  <si>
    <t>WNH269OPR017</t>
  </si>
  <si>
    <t>MEDNG2425E-3097</t>
  </si>
  <si>
    <t>8605505-08106008075761</t>
  </si>
  <si>
    <t>WNH269OPR018</t>
  </si>
  <si>
    <t>MEDNG2425E-3214</t>
  </si>
  <si>
    <t>8605505-08106008076496</t>
  </si>
  <si>
    <t>WNH269OPR019</t>
  </si>
  <si>
    <t>MEDNG2425E-3218</t>
  </si>
  <si>
    <t>8605505-08106008073299</t>
  </si>
  <si>
    <t>WNH269OPR015</t>
  </si>
  <si>
    <t>MEDNG2425E-3315</t>
  </si>
  <si>
    <t>8605505-08106008075770</t>
  </si>
  <si>
    <t>WNH269OPR016</t>
  </si>
  <si>
    <t>MEDNG2425E-3312</t>
  </si>
  <si>
    <t>8605505-08106008075768</t>
  </si>
  <si>
    <t>WNH269OPR014</t>
  </si>
  <si>
    <t>MEDNG2425E-3222</t>
  </si>
  <si>
    <t>8605505-08106008075769</t>
  </si>
  <si>
    <t>IR 11</t>
  </si>
  <si>
    <t>WNH269OPR022</t>
  </si>
  <si>
    <t>MEDNG2425E-?</t>
  </si>
  <si>
    <t>ASPB0089</t>
  </si>
  <si>
    <t>LIJ SDF</t>
  </si>
  <si>
    <t>Ground Level/Dialysis</t>
  </si>
  <si>
    <t>Open Patient Area</t>
  </si>
  <si>
    <t>NA</t>
  </si>
  <si>
    <t>LIJ-SDF-MACH-A</t>
  </si>
  <si>
    <t>A0F5097FEC20</t>
  </si>
  <si>
    <t>10.134.18.57</t>
  </si>
  <si>
    <t>WA24406274</t>
  </si>
  <si>
    <t>LIJ</t>
  </si>
  <si>
    <t>Dialysis Machine</t>
  </si>
  <si>
    <t>9T0S237854</t>
  </si>
  <si>
    <t>Fresenius BlueStar</t>
  </si>
  <si>
    <t>2008T</t>
  </si>
  <si>
    <t>BSM 051 A</t>
  </si>
  <si>
    <t>Fresenius BlueStar - 2008T</t>
  </si>
  <si>
    <t>Firmware Installed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</si>
  <si>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</si>
  <si>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</si>
  <si>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</si>
  <si>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</si>
  <si>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</si>
  <si>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</si>
  <si>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</si>
  <si>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</si>
  <si>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</si>
  <si>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</si>
  <si>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</si>
  <si>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</si>
  <si>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</si>
  <si>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</si>
  <si>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</si>
  <si>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</si>
  <si>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</si>
  <si>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</si>
  <si>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</si>
  <si>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</si>
  <si>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</si>
  <si>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</si>
  <si>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</si>
  <si>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</si>
  <si>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</si>
  <si>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</si>
  <si>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</si>
  <si>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</si>
  <si>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</si>
  <si>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</si>
  <si>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</si>
  <si>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</si>
  <si>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</si>
  <si>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</si>
  <si>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</si>
  <si>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</si>
  <si>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</si>
  <si>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</si>
  <si>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</si>
  <si>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</si>
  <si>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</si>
  <si>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</si>
  <si>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</si>
  <si>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</si>
  <si>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</si>
  <si>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</si>
  <si>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</si>
  <si>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</si>
  <si>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</si>
  <si>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</si>
  <si>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</si>
  <si>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</si>
  <si>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</si>
  <si>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</si>
  <si>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</si>
  <si>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</si>
  <si>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</si>
  <si>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</si>
  <si>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</si>
  <si>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</si>
  <si>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</si>
  <si>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</si>
  <si>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</si>
  <si>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</si>
  <si>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</si>
  <si>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</si>
  <si>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</si>
  <si>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</si>
  <si>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</si>
  <si>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</si>
  <si>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</si>
  <si>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</si>
  <si>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</si>
  <si>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</si>
  <si>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</si>
  <si>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</si>
  <si>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</si>
  <si>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</si>
  <si>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</si>
  <si>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</si>
  <si>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</si>
  <si>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</si>
  <si>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</si>
  <si>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</si>
  <si>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</si>
  <si>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</si>
  <si>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</si>
  <si>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</si>
  <si>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</si>
  <si>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</si>
  <si>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</si>
  <si>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</si>
  <si>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</si>
  <si>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</si>
  <si>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</si>
  <si>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</si>
  <si>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</si>
  <si>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</si>
  <si>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</si>
  <si>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</si>
  <si>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</si>
  <si>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</si>
  <si>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</si>
  <si>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</si>
  <si>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</si>
  <si>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</si>
  <si>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</si>
  <si>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</si>
  <si>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</si>
  <si>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</si>
  <si>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</si>
  <si>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</si>
  <si>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</si>
  <si>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</si>
  <si>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</si>
  <si>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</si>
  <si>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</si>
  <si>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</si>
  <si>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</si>
  <si>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</si>
  <si>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</si>
  <si>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</si>
  <si>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</si>
  <si>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</si>
  <si>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</si>
  <si>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</si>
  <si>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</si>
  <si>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</si>
  <si>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</si>
  <si>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</si>
  <si>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</si>
  <si>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</si>
  <si>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</si>
  <si>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</si>
  <si>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</si>
  <si>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</si>
  <si>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</si>
  <si>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</si>
  <si>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</si>
  <si>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</si>
  <si>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</si>
  <si>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</si>
  <si>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</si>
  <si>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</si>
  <si>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</si>
  <si>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</si>
  <si>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</si>
  <si>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</si>
  <si>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</si>
  <si>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</si>
  <si>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</si>
  <si>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</si>
  <si>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</si>
  <si>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</si>
  <si>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</si>
  <si>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</si>
  <si>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</si>
  <si>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</si>
  <si>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</si>
  <si>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</si>
  <si>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</si>
  <si>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Changed to GC</t>
  </si>
  <si>
    <t>Spare Unit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</si>
  <si>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</si>
  <si>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</si>
  <si>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</si>
  <si>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</si>
  <si>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</si>
  <si>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</si>
  <si>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</si>
  <si>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</si>
  <si>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</si>
  <si>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</si>
  <si>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</si>
  <si>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</si>
  <si>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</si>
  <si>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</si>
  <si>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Third Floor/Cath Lab</t>
  </si>
  <si>
    <t>Lab 3/ Neuro BiPlane</t>
  </si>
  <si>
    <t>N/A</t>
  </si>
  <si>
    <t>PBMC-MACH-N</t>
  </si>
  <si>
    <t>A0F5097BA02C</t>
  </si>
  <si>
    <t>10.134.18.77</t>
  </si>
  <si>
    <t>WA25300321</t>
  </si>
  <si>
    <t>ASUL-0203</t>
  </si>
  <si>
    <t>Atlan A350</t>
  </si>
  <si>
    <t>Patient Monitor - Philips MX750</t>
  </si>
  <si>
    <t>Anesthesia Machine - Drager Atlan 350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</si>
  <si>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</si>
  <si>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</si>
  <si>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</si>
  <si>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</si>
  <si>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</si>
  <si>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</si>
  <si>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</si>
  <si>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</si>
  <si>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</si>
  <si>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</si>
  <si>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</si>
  <si>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</si>
  <si>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</si>
  <si>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</si>
  <si>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</si>
  <si>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</si>
  <si>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</si>
  <si>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</si>
  <si>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</si>
  <si>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</si>
  <si>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</si>
  <si>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</si>
  <si>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</si>
  <si>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</si>
  <si>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</si>
  <si>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</si>
  <si>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</si>
  <si>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</si>
  <si>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</si>
  <si>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</si>
  <si>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</si>
  <si>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</si>
  <si>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</si>
  <si>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</si>
  <si>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</si>
  <si>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</si>
  <si>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</si>
  <si>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</si>
  <si>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</si>
  <si>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</si>
  <si>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</si>
  <si>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</si>
  <si>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</si>
  <si>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</si>
  <si>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</si>
  <si>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</si>
  <si>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</si>
  <si>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</si>
  <si>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</si>
  <si>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</si>
  <si>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</si>
  <si>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</si>
  <si>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</si>
  <si>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</si>
  <si>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</si>
  <si>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</si>
  <si>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</si>
  <si>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</si>
  <si>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</si>
  <si>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</si>
  <si>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</si>
  <si>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</si>
  <si>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</si>
  <si>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</si>
  <si>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</si>
  <si>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</si>
  <si>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</si>
  <si>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</si>
  <si>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</si>
  <si>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</si>
  <si>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</si>
  <si>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</si>
  <si>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</si>
  <si>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</si>
  <si>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</si>
  <si>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</si>
  <si>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</si>
  <si>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</si>
  <si>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</si>
  <si>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</si>
  <si>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</si>
  <si>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</si>
  <si>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</si>
  <si>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</si>
  <si>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</si>
  <si>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</si>
  <si>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</si>
  <si>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</si>
  <si>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</si>
  <si>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</si>
  <si>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</si>
  <si>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</si>
  <si>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</si>
  <si>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</si>
  <si>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</si>
  <si>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</si>
  <si>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</si>
  <si>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</si>
  <si>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</si>
  <si>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</si>
  <si>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</si>
  <si>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</si>
  <si>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</si>
  <si>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</si>
  <si>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</si>
  <si>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</si>
  <si>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</si>
  <si>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</si>
  <si>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</si>
  <si>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</si>
  <si>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</si>
  <si>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</si>
  <si>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</si>
  <si>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</si>
  <si>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</si>
  <si>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</si>
  <si>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</si>
  <si>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 xml:space="preserve">LIJ - CCMC </t>
  </si>
  <si>
    <t>MEDSG2425F-3312</t>
  </si>
  <si>
    <t>00:0D:05:0A:B6:A1</t>
  </si>
  <si>
    <t>MEDSG2425F-3315</t>
  </si>
  <si>
    <t>00:0D:05:0A:b6:65</t>
  </si>
  <si>
    <t>MEDSG2425F-3222</t>
  </si>
  <si>
    <t>00:0D:05:0A:b4:71</t>
  </si>
  <si>
    <t>MEDSG2425F-3097</t>
  </si>
  <si>
    <t>00:0D:05:0A:B2:AD</t>
  </si>
  <si>
    <t>MEDSG2425F-3214</t>
  </si>
  <si>
    <t>00:0D:05:0A:B2:99</t>
  </si>
  <si>
    <t>MEDSG2425F-3218</t>
  </si>
  <si>
    <t>00:0D:05:0A:B4:47</t>
  </si>
  <si>
    <t>MEDSG2425F-3046</t>
  </si>
  <si>
    <t>00:0D:05:0A:B2:77</t>
  </si>
  <si>
    <t>MEDSG2425F-3235</t>
  </si>
  <si>
    <t>00:0D:05:0A:B2:31</t>
  </si>
  <si>
    <t>450 Lakeville Rd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</si>
  <si>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</si>
  <si>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</si>
  <si>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</si>
  <si>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</si>
  <si>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</si>
  <si>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</si>
  <si>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</si>
  <si>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</si>
  <si>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</si>
  <si>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</si>
  <si>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</si>
  <si>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</si>
  <si>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</si>
  <si>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</si>
  <si>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</si>
  <si>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</si>
  <si>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</si>
  <si>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</si>
  <si>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</si>
  <si>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</si>
  <si>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</si>
  <si>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</si>
  <si>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</si>
  <si>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</si>
  <si>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</si>
  <si>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</si>
  <si>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</si>
  <si>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</si>
  <si>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</si>
  <si>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</si>
  <si>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</si>
  <si>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</si>
  <si>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</si>
  <si>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</si>
  <si>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</si>
  <si>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</si>
  <si>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WNH270OPR409</t>
  </si>
  <si>
    <t>MEDSG2425F-3058</t>
  </si>
  <si>
    <t>00:0D:05:0A:B2:47</t>
  </si>
  <si>
    <t>100 Commerial St</t>
  </si>
  <si>
    <t>BROKEN - Bluescreen@boot</t>
  </si>
  <si>
    <t>MEDSG2425F-3062</t>
  </si>
  <si>
    <t>00:0D:05:0A:B2:43</t>
  </si>
  <si>
    <t>WNH270OPR431</t>
  </si>
  <si>
    <t>MEDSG2425F-3304</t>
  </si>
  <si>
    <t>00:0D:05:0A:B0:AF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</si>
  <si>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</si>
  <si>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</si>
  <si>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</si>
  <si>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</si>
  <si>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</si>
  <si>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</si>
  <si>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</si>
  <si>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</si>
  <si>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WNH270OPR451</t>
  </si>
  <si>
    <t>Peripherals</t>
  </si>
  <si>
    <t>LIJVS</t>
  </si>
  <si>
    <t>Endoscopy Suite</t>
  </si>
  <si>
    <t>1-C-2</t>
  </si>
  <si>
    <t>WVS900OPR028</t>
  </si>
  <si>
    <t>MEDNG2425E-3292</t>
  </si>
  <si>
    <t>DC:90:09:61:8B:EA</t>
  </si>
  <si>
    <t>A0F5097FA59B</t>
  </si>
  <si>
    <t>WA23C03815</t>
  </si>
  <si>
    <t>scan</t>
  </si>
  <si>
    <t>Mindray A5 - EJ-57023077</t>
  </si>
  <si>
    <t>MX550</t>
  </si>
  <si>
    <t>Philips Mindray</t>
  </si>
  <si>
    <t>ran AL</t>
  </si>
  <si>
    <t>OR</t>
  </si>
  <si>
    <t>WVS900OPR023</t>
  </si>
  <si>
    <t>MEDNG2425E-3673</t>
  </si>
  <si>
    <t>A0F5097FA526</t>
  </si>
  <si>
    <t>WA23C03913</t>
  </si>
  <si>
    <t>Phillips</t>
  </si>
  <si>
    <t>WVS900OPR026</t>
  </si>
  <si>
    <t>MEDNG2425E-3698</t>
  </si>
  <si>
    <t>A0F5097FA52B</t>
  </si>
  <si>
    <t>WA23C03907</t>
  </si>
  <si>
    <t>PHILLIPS</t>
  </si>
  <si>
    <t>ALREADY HAD A BADGE SCANNER INSTALLED / RAN AL</t>
  </si>
  <si>
    <t>WVS900OPR030</t>
  </si>
  <si>
    <t>medng2425e-3739</t>
  </si>
  <si>
    <t>A0F5097FA5C5</t>
  </si>
  <si>
    <t>WA23C03201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</si>
  <si>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</si>
  <si>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</si>
  <si>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</si>
  <si>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</si>
  <si>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MEDNG2425E-3069</t>
  </si>
  <si>
    <t>A0F5097FA3F3</t>
  </si>
  <si>
    <t>WA23C03752</t>
  </si>
  <si>
    <t>RAN AL / DIDNT PROGRAM SCANNER</t>
  </si>
  <si>
    <t>WVS900OPR024</t>
  </si>
  <si>
    <t>MEDNG2425E-3059</t>
  </si>
  <si>
    <t>A0F5097FA58A</t>
  </si>
  <si>
    <t>WA23C03908</t>
  </si>
  <si>
    <t>MINDRAY A5</t>
  </si>
  <si>
    <t>NEURON</t>
  </si>
  <si>
    <t>ALREADY HAS BADGE SCANNER / SCANNER PROGRAMMED / RAN AL</t>
  </si>
  <si>
    <t>WVS900OPR025</t>
  </si>
  <si>
    <t>MEDNG2425E-3061</t>
  </si>
  <si>
    <t>A0F5097F9550</t>
  </si>
  <si>
    <t>WA23C03136</t>
  </si>
  <si>
    <t>PHILLIP</t>
  </si>
  <si>
    <t>did not get to install</t>
  </si>
  <si>
    <t>WNH270OPR458</t>
  </si>
  <si>
    <t>MEDNG2425E-3137</t>
  </si>
  <si>
    <t>00:0D:05:0A:B3:BF</t>
  </si>
  <si>
    <t>WNH270OPR460</t>
  </si>
  <si>
    <t>MEDNG2425E-3205</t>
  </si>
  <si>
    <t>00:0D:05:0A:B3:05</t>
  </si>
  <si>
    <t>WNH270OPR461</t>
  </si>
  <si>
    <t>MEDNG2425E-3670</t>
  </si>
  <si>
    <t>00:0D:05:0A:B1:45</t>
  </si>
  <si>
    <t>LIJFH</t>
  </si>
  <si>
    <t>1OR L&amp;D</t>
  </si>
  <si>
    <t>Neurons and Cybernets already deployed but off the domain and require peripherals: Mouse, Keyboard, Barcode Scanner, and Badge Scanner</t>
  </si>
  <si>
    <t>WFH102OPR058</t>
  </si>
  <si>
    <t>8606500-30ASAF-0177</t>
  </si>
  <si>
    <t>PHILLIPS MX550 - DE7580BGKE</t>
  </si>
  <si>
    <t>Draeger Apollo</t>
  </si>
  <si>
    <t>7th Floor - OR 4</t>
  </si>
  <si>
    <t>WHH102OPR054</t>
  </si>
  <si>
    <t>MEDNG2425D-2730</t>
  </si>
  <si>
    <t>LFH-MACH-C</t>
  </si>
  <si>
    <t>A0F5097FA2E8</t>
  </si>
  <si>
    <t>WA23C03767</t>
  </si>
  <si>
    <t>01040486752536001116110821ASJL-013193MK06000-33</t>
  </si>
  <si>
    <t>PHILLIPS MX550 - DE7580BL1C</t>
  </si>
  <si>
    <t>7th Floor - OR 7</t>
  </si>
  <si>
    <t>WFH102OPR051</t>
  </si>
  <si>
    <t>MEDNG2425D-2748</t>
  </si>
  <si>
    <t>LFH-MACH-D</t>
  </si>
  <si>
    <t>A0F5097FA4FF</t>
  </si>
  <si>
    <t>WA23C03753</t>
  </si>
  <si>
    <t>01040486755561761125121021ASUN-0430938621500-22</t>
  </si>
  <si>
    <t>PHILIPS - MX550 - 010088483803878321DE7580BL1A9086606691866066</t>
  </si>
  <si>
    <t>7th Floor - OR 5</t>
  </si>
  <si>
    <t>WFH102OPR065</t>
  </si>
  <si>
    <t>MEDNG2425D-2756</t>
  </si>
  <si>
    <t>LFH-MACH-M</t>
  </si>
  <si>
    <t>A0F5097FA55F</t>
  </si>
  <si>
    <t>WA23C03876</t>
  </si>
  <si>
    <t>8606500-09ARXD-0132</t>
  </si>
  <si>
    <t>PHILIPS - MX550 - MOO</t>
  </si>
  <si>
    <t>7th Floor - OR 6</t>
  </si>
  <si>
    <t>WFH102OPR055</t>
  </si>
  <si>
    <t>MEDNG2425D-2530</t>
  </si>
  <si>
    <t>LFH-MACH-I</t>
  </si>
  <si>
    <t>A0F5097FEB89</t>
  </si>
  <si>
    <t>WA24406844</t>
  </si>
  <si>
    <t>8606500-30ASAF-0154</t>
  </si>
  <si>
    <t>PHILLIPS MX550 - 010088483803878321DE7580BL179086606691866066</t>
  </si>
  <si>
    <t>WFH102OPR062</t>
  </si>
  <si>
    <t>LFH-MACH-K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</si>
  <si>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</si>
  <si>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</si>
  <si>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</si>
  <si>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</si>
  <si>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</si>
  <si>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</si>
  <si>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</si>
  <si>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</si>
  <si>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Pull By (Delivery Day)</t>
  </si>
  <si>
    <t>Pull Owner (Chris or Dylan)</t>
  </si>
  <si>
    <t>Staging</t>
  </si>
  <si>
    <t>Pull Status</t>
  </si>
  <si>
    <t>LIJ CFAM</t>
  </si>
  <si>
    <t>WLS450OPR001+</t>
  </si>
  <si>
    <t>REQ1310102</t>
  </si>
  <si>
    <t>Chris</t>
  </si>
  <si>
    <t>TBD</t>
  </si>
  <si>
    <t>Inactive</t>
  </si>
  <si>
    <t>LIJ CCMC</t>
  </si>
  <si>
    <t>WNH269OPR013+</t>
  </si>
  <si>
    <t>REQ1303256</t>
  </si>
  <si>
    <t>Financial Conference Room</t>
  </si>
  <si>
    <t>Complete</t>
  </si>
  <si>
    <t>LIJ Proc</t>
  </si>
  <si>
    <t>WNH270OPR403-412, 457-459</t>
  </si>
  <si>
    <t>REQ1303274</t>
  </si>
  <si>
    <t>Room 153</t>
  </si>
  <si>
    <t>Triage</t>
  </si>
  <si>
    <t>LIJ OR</t>
  </si>
  <si>
    <t>WNH270OPR413-430,432-451</t>
  </si>
  <si>
    <t>LIJ Annex</t>
  </si>
  <si>
    <t>WNH270OPR452-454</t>
  </si>
  <si>
    <t>REQ1303274 / REQ1316802</t>
  </si>
  <si>
    <t>LIJ Zucker</t>
  </si>
  <si>
    <t>WNH265OPRXXX+</t>
  </si>
  <si>
    <t>LIJ Perfusion</t>
  </si>
  <si>
    <t>455, 456, 460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</si>
  <si>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</si>
  <si>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</si>
  <si>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</si>
  <si>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</si>
  <si>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</si>
  <si>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</si>
  <si>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</si>
  <si>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</si>
  <si>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</t>
  </si>
  <si>
    <t>Tim's Request for the LIJ Area:
Number of Anesthesia Workstations per Site
(Removing completed sites over time)</t>
  </si>
  <si>
    <t>Sum the next pull according to Tim's request</t>
  </si>
  <si>
    <t>LIJ Related</t>
  </si>
  <si>
    <t xml:space="preserve">   CCMC</t>
  </si>
  <si>
    <t>CCMC Complete</t>
  </si>
  <si>
    <t xml:space="preserve">   LIJ OR </t>
  </si>
  <si>
    <t xml:space="preserve">   LIJ Procedural Areas -</t>
  </si>
  <si>
    <t xml:space="preserve">   CFAM (8)and ZHH (3)</t>
  </si>
  <si>
    <t>MRI</t>
  </si>
  <si>
    <t xml:space="preserve">   LIJ Perfusion</t>
  </si>
  <si>
    <t>Total Needed to Pull (LIJ ORs Included)</t>
  </si>
  <si>
    <t>Site (Client)</t>
  </si>
  <si>
    <t>Department (ServiceNow name)</t>
  </si>
  <si>
    <t>Manufacturer</t>
  </si>
  <si>
    <t>Medical Device Model</t>
  </si>
  <si>
    <t>Medical Device Class</t>
  </si>
  <si>
    <t>Credential Type (Client)</t>
  </si>
  <si>
    <t>Software List (Client Approved)</t>
  </si>
  <si>
    <t>Power Cable Present</t>
  </si>
  <si>
    <t>IT Device Status</t>
  </si>
  <si>
    <t>Neuron ID</t>
  </si>
  <si>
    <t>Software List (Operational)</t>
  </si>
  <si>
    <t>Software Source</t>
  </si>
  <si>
    <t>Software Installed</t>
  </si>
  <si>
    <t>Flag - Critical Missing</t>
  </si>
  <si>
    <t>Flag - Software</t>
  </si>
  <si>
    <t>Flag - Autologon</t>
  </si>
  <si>
    <t>Overall Status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</si>
  <si>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</si>
  <si>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</si>
  <si>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</si>
  <si>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</si>
  <si>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</si>
  <si>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</si>
  <si>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</si>
  <si>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</si>
  <si>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</si>
  <si>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</si>
  <si>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</si>
  <si>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</si>
  <si>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</si>
  <si>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</si>
  <si>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</si>
  <si>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</si>
  <si>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</si>
  <si>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</si>
  <si>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</si>
  <si>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</si>
  <si>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</si>
  <si>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</si>
  <si>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Date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</si>
  <si>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</si>
  <si>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</si>
  <si>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</si>
  <si>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</si>
  <si>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</si>
  <si>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</si>
  <si>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</si>
  <si>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</si>
  <si>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</si>
  <si>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</si>
  <si>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</si>
  <si>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</si>
  <si>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</si>
  <si>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</si>
  <si>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</si>
  <si>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</si>
  <si>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</si>
  <si>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</si>
  <si>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</si>
  <si>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</si>
  <si>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</si>
  <si>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</si>
  <si>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</si>
  <si>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</si>
  <si>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</si>
  <si>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</si>
  <si>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</si>
  <si>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</si>
  <si>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</si>
  <si>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</si>
  <si>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</si>
  <si>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</si>
  <si>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</si>
  <si>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</si>
  <si>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</si>
  <si>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</si>
  <si>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</si>
  <si>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</si>
  <si>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</si>
  <si>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</si>
  <si>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</si>
  <si>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</si>
  <si>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</si>
  <si>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</si>
  <si>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</si>
  <si>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</si>
  <si>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</si>
  <si>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</si>
  <si>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</si>
  <si>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</si>
  <si>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</si>
  <si>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</si>
  <si>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</si>
  <si>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</si>
  <si>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</si>
  <si>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</si>
  <si>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</si>
  <si>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</si>
  <si>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</si>
  <si>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</si>
  <si>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</si>
  <si>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</si>
  <si>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</si>
  <si>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</si>
  <si>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</si>
  <si>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</si>
  <si>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</si>
  <si>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</si>
  <si>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</si>
  <si>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</si>
  <si>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</si>
  <si>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</si>
  <si>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</si>
  <si>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</si>
  <si>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</si>
  <si>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</si>
  <si>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</si>
  <si>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</si>
  <si>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</si>
  <si>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</si>
  <si>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</si>
  <si>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</si>
  <si>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</si>
  <si>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</si>
  <si>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Formula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</si>
  <si>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</si>
  <si>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</si>
  <si>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</si>
  <si>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</si>
  <si>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</si>
  <si>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</si>
  <si>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</si>
  <si>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</si>
  <si>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</si>
  <si>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</si>
  <si>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</si>
  <si>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</si>
  <si>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</si>
  <si>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</si>
  <si>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</si>
  <si>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</si>
  <si>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</si>
  <si>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</si>
  <si>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</si>
  <si>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</si>
  <si>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</si>
  <si>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</si>
  <si>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</si>
  <si>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</si>
  <si>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</si>
  <si>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</si>
  <si>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</si>
  <si>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</si>
  <si>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</si>
  <si>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</si>
  <si>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</si>
  <si>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</si>
  <si>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</si>
  <si>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</si>
  <si>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</si>
  <si>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</si>
  <si>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</si>
  <si>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</si>
  <si>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</si>
  <si>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</si>
  <si>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</si>
  <si>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</si>
  <si>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</si>
  <si>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</si>
  <si>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</si>
  <si>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</si>
  <si>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</si>
  <si>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</si>
  <si>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</si>
  <si>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</si>
  <si>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</si>
  <si>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</si>
  <si>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</si>
  <si>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</si>
  <si>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</si>
  <si>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</si>
  <si>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</si>
  <si>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</si>
  <si>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</si>
  <si>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</si>
  <si>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</si>
  <si>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</si>
  <si>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</si>
  <si>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</si>
  <si>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</si>
  <si>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</si>
  <si>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</si>
  <si>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</si>
  <si>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</si>
  <si>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</si>
  <si>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</si>
  <si>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</si>
  <si>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WAVE_3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</si>
  <si>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</si>
  <si>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</si>
  <si>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</si>
  <si>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Deployment:</t>
  </si>
  <si>
    <t>LIJ OR 2/21</t>
  </si>
  <si>
    <t>LIJ Other, Annex 2/28</t>
  </si>
  <si>
    <t>CFAM 3/7</t>
  </si>
  <si>
    <t>Zucker 3/7</t>
  </si>
  <si>
    <t>LIJ Perfusion ??</t>
  </si>
  <si>
    <t>NSUH Schwartz 3/14</t>
  </si>
  <si>
    <t>NSUH Legacy OR 3/21</t>
  </si>
  <si>
    <t>NSUH PSP OR 3/22</t>
  </si>
  <si>
    <t>NSUH NSCU 3/28</t>
  </si>
  <si>
    <t>NSUH Other 4/4</t>
  </si>
  <si>
    <t>NSUH Perfusion ?</t>
  </si>
  <si>
    <t>Column13</t>
  </si>
  <si>
    <t>Column14</t>
  </si>
  <si>
    <t>Part Desc</t>
  </si>
  <si>
    <t>Workstations:</t>
  </si>
  <si>
    <t>TOTAL:</t>
  </si>
  <si>
    <t>Part No ↓</t>
  </si>
  <si>
    <t xml:space="preserve">WS-0008-02 </t>
  </si>
  <si>
    <t xml:space="preserve">VHM-25 Variable Height Arm with 7" Extension (VESA 75/100mm) </t>
  </si>
  <si>
    <t xml:space="preserve">WS-0008-07 </t>
  </si>
  <si>
    <t xml:space="preserve">VHM-25 Variable Height Arm with Folding Keyboard Function </t>
  </si>
  <si>
    <t xml:space="preserve">WM-0023-56B </t>
  </si>
  <si>
    <t xml:space="preserve">20.8" Ergo Keyboard Tray w/ Wrist Rest &amp; Slide-Out Mouse Trays </t>
  </si>
  <si>
    <t xml:space="preserve">WM-0024-03C </t>
  </si>
  <si>
    <t xml:space="preserve">Flush Channel Power Supply Mount with Velcro Straps </t>
  </si>
  <si>
    <t xml:space="preserve">DR-0015-79 </t>
  </si>
  <si>
    <t xml:space="preserve">11.5" Channel for Drager Apollo/Primus Accessory Track </t>
  </si>
  <si>
    <t>Mouse</t>
  </si>
  <si>
    <t>Badge Scanner</t>
  </si>
  <si>
    <t>Ethernet</t>
  </si>
  <si>
    <t>Breakaways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</si>
</sst>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2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rgb="FF000000"/>
      <name val="Calibri"/>
      <scheme val="minor"/>
    </font>
    <font>
      <sz val="12"/>
      <color theme="1"/>
      <name val="Aptos Narrow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4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1" fillId="0" borderId="0" xfId="0" applyFont="1"/>
    <xf numFmtId="0" fontId="11" fillId="0" borderId="4" xfId="0" applyFont="1" applyBorder="1"/>
    <xf numFmtId="166" fontId="0" fillId="0" borderId="0" xfId="0" applyNumberFormat="1"/>
    <xf numFmtId="14" fontId="0" fillId="0" borderId="0" xfId="0" applyNumberFormat="1"/>
    <xf numFmtId="166" fontId="11" fillId="0" borderId="0" xfId="0" applyNumberFormat="1" applyFon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20" fillId="0" borderId="0" xfId="0" applyFont="1"/>
    <xf numFmtId="0" fontId="0" fillId="13" borderId="0" xfId="0" applyFill="1"/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23" fillId="14" borderId="11" xfId="0" applyFont="1" applyFill="1" applyBorder="1" applyAlignment="1">
      <alignment vertical="center" wrapText="1"/>
    </xf>
    <xf numFmtId="0" fontId="23" fillId="14" borderId="11" xfId="0" applyFont="1" applyFill="1" applyBorder="1" applyAlignment="1">
      <alignment horizontal="left" vertical="top" wrapText="1"/>
    </xf>
    <xf numFmtId="0" fontId="23" fillId="14" borderId="12" xfId="0" applyFont="1" applyFill="1" applyBorder="1" applyAlignment="1">
      <alignment vertical="center" wrapText="1"/>
    </xf>
    <xf numFmtId="49" fontId="0" fillId="0" borderId="1" xfId="0" applyNumberFormat="1" applyBorder="1" applyAlignment="1">
      <alignment vertical="top" wrapText="1"/>
    </xf>
    <xf numFmtId="49" fontId="0" fillId="0" borderId="0" xfId="0" applyNumberFormat="1"/>
    <xf numFmtId="49" fontId="0" fillId="10" borderId="1" xfId="0" applyNumberFormat="1" applyFill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0" fillId="12" borderId="0" xfId="0" applyNumberFormat="1" applyFill="1" applyAlignment="1">
      <alignment horizontal="center"/>
    </xf>
    <xf numFmtId="14" fontId="0" fillId="8" borderId="1" xfId="0" applyNumberFormat="1" applyFill="1" applyBorder="1" applyAlignment="1">
      <alignment vertical="top" wrapText="1"/>
    </xf>
    <xf numFmtId="14" fontId="0" fillId="9" borderId="1" xfId="0" applyNumberFormat="1" applyFill="1" applyBorder="1" applyAlignment="1">
      <alignment vertical="top" wrapText="1"/>
    </xf>
    <xf numFmtId="0" fontId="0" fillId="15" borderId="1" xfId="0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15" borderId="1" xfId="0" applyFill="1" applyBorder="1" applyAlignment="1">
      <alignment vertical="top" wrapText="1"/>
    </xf>
    <xf numFmtId="14" fontId="0" fillId="15" borderId="1" xfId="0" applyNumberFormat="1" applyFill="1" applyBorder="1" applyAlignment="1">
      <alignment vertical="top" wrapText="1"/>
    </xf>
    <xf numFmtId="0" fontId="0" fillId="15" borderId="1" xfId="0" applyFill="1" applyBorder="1" applyAlignment="1">
      <alignment horizontal="center" vertical="top" wrapText="1"/>
    </xf>
    <xf numFmtId="49" fontId="0" fillId="15" borderId="1" xfId="0" applyNumberFormat="1" applyFill="1" applyBorder="1" applyAlignment="1">
      <alignment vertical="top" wrapText="1"/>
    </xf>
    <xf numFmtId="164" fontId="0" fillId="15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1" xfId="0" applyFont="1" applyBorder="1"/>
    <xf numFmtId="0" fontId="0" fillId="10" borderId="0" xfId="0" applyFill="1" applyAlignment="1">
      <alignment vertical="top" wrapText="1"/>
    </xf>
    <xf numFmtId="14" fontId="0" fillId="0" borderId="0" xfId="0" applyNumberFormat="1" applyAlignment="1">
      <alignment vertical="top" wrapText="1"/>
    </xf>
    <xf numFmtId="14" fontId="7" fillId="0" borderId="1" xfId="0" applyNumberFormat="1" applyFont="1" applyBorder="1"/>
    <xf numFmtId="0" fontId="0" fillId="9" borderId="1" xfId="0" applyFill="1" applyBorder="1"/>
    <xf numFmtId="0" fontId="0" fillId="0" borderId="6" xfId="0" applyBorder="1" applyAlignment="1">
      <alignment vertical="top" wrapText="1"/>
    </xf>
    <xf numFmtId="0" fontId="0" fillId="8" borderId="1" xfId="0" applyFill="1" applyBorder="1"/>
    <xf numFmtId="0" fontId="7" fillId="0" borderId="6" xfId="0" applyFont="1" applyBorder="1"/>
    <xf numFmtId="0" fontId="0" fillId="0" borderId="0" xfId="0" applyAlignment="1">
      <alignment horizontal="center" vertical="top" wrapText="1"/>
    </xf>
    <xf numFmtId="0" fontId="0" fillId="15" borderId="1" xfId="0" applyFill="1" applyBorder="1"/>
    <xf numFmtId="0" fontId="9" fillId="3" borderId="1" xfId="0" applyFont="1" applyFill="1" applyBorder="1" applyAlignment="1">
      <alignment wrapText="1"/>
    </xf>
    <xf numFmtId="0" fontId="13" fillId="8" borderId="1" xfId="0" applyFont="1" applyFill="1" applyBorder="1"/>
    <xf numFmtId="0" fontId="13" fillId="9" borderId="1" xfId="0" applyFont="1" applyFill="1" applyBorder="1"/>
    <xf numFmtId="0" fontId="10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7" fillId="0" borderId="1" xfId="0" applyFont="1" applyBorder="1"/>
    <xf numFmtId="0" fontId="7" fillId="15" borderId="1" xfId="0" applyFont="1" applyFill="1" applyBorder="1"/>
    <xf numFmtId="49" fontId="0" fillId="0" borderId="1" xfId="0" applyNumberFormat="1" applyBorder="1"/>
    <xf numFmtId="49" fontId="0" fillId="0" borderId="0" xfId="0" applyNumberFormat="1" applyAlignment="1">
      <alignment vertical="top" wrapText="1"/>
    </xf>
    <xf numFmtId="16" fontId="0" fillId="0" borderId="1" xfId="0" applyNumberFormat="1" applyBorder="1" applyAlignment="1">
      <alignment vertical="top" wrapText="1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10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numFmt numFmtId="30" formatCode="@"/>
    </dxf>
    <dxf>
      <border outline="0"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/>
        <bottom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colors>
    <mruColors>
      <color rgb="FFF2F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Neuron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9-4A5E-AC7D-733E487D3FC6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9-4A5E-AC7D-733E487D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Power Cable</c:v>
                </c:pt>
                <c:pt idx="1">
                  <c:v>Battery</c:v>
                </c:pt>
                <c:pt idx="2">
                  <c:v>Firmware Download</c:v>
                </c:pt>
                <c:pt idx="3">
                  <c:v>Firmware Install</c:v>
                </c:pt>
                <c:pt idx="4">
                  <c:v>Device ID</c:v>
                </c:pt>
                <c:pt idx="5">
                  <c:v>Epic Beans Relay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1A5-A604-834D1C90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  <a:ext uri="{147F2762-F138-4A5C-976F-8EAC2B608ADB}">
              <a16:predDERef xmlns:a16="http://schemas.microsoft.com/office/drawing/2014/main" pre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eekend_Targe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end_Targets"/>
    </sheetNames>
    <sheetDataSet>
      <sheetData sheetId="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lejandro Survey - LIJ - Proc  LIJ - OR  LIJ - Annex" id="{85D2C617-44CF-4565-A32B-E435C5A90D58}">
    <nsvFilter filterId="{00000000-0009-0000-0100-000002000000}" ref="A1:CQ532" tableId="2">
      <columnFilter colId="8" id="{00000000-0010-0000-0100-00001D000000}">
        <filter colId="8">
          <x:filters>
            <x:filter val="LIJ - Annex"/>
            <x:filter val="LIJ - OR"/>
            <x:filter val="LIJ - Proc"/>
          </x:filters>
        </filter>
      </columnFilter>
    </nsvFilter>
  </namedSheetView>
  <namedSheetView name="Cybernet Deployments" id="{836C4316-558A-41E3-9D51-CD43B955737E}">
    <nsvFilter filterId="{00000000-0009-0000-0100-000002000000}" ref="A1:CQ532" tableId="2">
      <columnFilter colId="21" id="{00000000-0010-0000-0100-00002C000000}">
        <filter colId="21">
          <x:filters>
            <x:dateGroupItem year="2026" month="2" day="28" dateTimeGrouping="day"/>
          </x:filters>
        </filter>
      </columnFilter>
    </nsvFilter>
  </namedSheetView>
  <namedSheetView name="Cybernets for Akbar" id="{17D8A000-A731-4372-817E-286DAE7066BF}">
    <nsvFilter filterId="{00000000-0009-0000-0100-000002000000}" ref="A1:CQ532" tableId="2">
      <columnFilter colId="0" id="{00000000-0010-0000-0100-000002000000}">
        <filter colId="0">
          <x:filters>
            <x:filter val="Cybernet"/>
          </x:filters>
        </filter>
      </columnFilter>
    </nsvFilter>
  </namedSheetView>
  <namedSheetView name="Deployed Cybernets" id="{129622BF-BBFA-47A0-BE9B-699AA4D713C2}">
    <nsvFilter filterId="{00000000-0009-0000-0100-000002000000}" ref="A1:CQ532" tableId="2">
      <columnFilter colId="0" id="{00000000-0010-0000-0100-000002000000}">
        <filter colId="0">
          <x:filters>
            <x:filter val="Cybernet"/>
          </x:filters>
        </filter>
      </columnFilter>
      <columnFilter colId="2" id="{00000000-0010-0000-0100-000008000000}">
        <filter colId="2">
          <x:filters blank="1">
            <x:filter val="Yes"/>
          </x:filters>
        </filter>
      </columnFilter>
    </nsvFilter>
  </namedSheetView>
  <namedSheetView name="Not Yet Deployed Cybernets" id="{44ADF247-362A-49EE-9E76-FDBB79BEFE1C}">
    <nsvFilter filterId="{00000000-0009-0000-0100-000002000000}" ref="A1:CQ532" tableId="2">
      <columnFilter colId="0" id="{00000000-0010-0000-0100-000002000000}">
        <filter colId="0">
          <x:filters>
            <x:filter val="Cybernet"/>
          </x:filters>
        </filter>
      </columnFilter>
      <columnFilter colId="2" id="{00000000-0010-0000-0100-000008000000}">
        <filter colId="2">
          <x:filters>
            <x:filter val="No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I200" totalsRowShown="0" headerRowDxfId="86">
  <autoFilter ref="A1:I200" xr:uid="{00000000-0009-0000-0100-000001000000}"/>
  <tableColumns count="9">
    <tableColumn id="2" xr3:uid="{00000000-0010-0000-0000-000002000000}" name="Item Type"/>
    <tableColumn id="3" xr3:uid="{00000000-0010-0000-0000-000003000000}" name="Item Name"/>
    <tableColumn id="4" xr3:uid="{00000000-0010-0000-0000-000004000000}" name="Count" dataDxfId="85"/>
    <tableColumn id="6" xr3:uid="{00000000-0010-0000-0000-000006000000}" name="Site Locations" dataDxfId="84"/>
    <tableColumn id="8" xr3:uid="{00000000-0010-0000-0000-000008000000}" name="Area" dataDxfId="83"/>
    <tableColumn id="5" xr3:uid="{00000000-0010-0000-0000-000005000000}" name="Subarea" dataDxfId="82"/>
    <tableColumn id="9" xr3:uid="{F06C1B82-7E6D-4D5D-AE03-B29F48806769}" name="Date Updated" dataDxfId="81"/>
    <tableColumn id="10" xr3:uid="{6493FF40-F626-48DE-986C-8309140AB5AE}" name="Updated By" dataDxfId="80"/>
    <tableColumn id="7" xr3:uid="{00000000-0010-0000-0000-000007000000}" name="Not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viceConfig" displayName="tblDeviceConfig" ref="A1:CQ532" headerRowDxfId="47" headerRowBorderDxfId="46">
  <autoFilter ref="A1:CQ532" xr:uid="{00000000-0009-0000-0100-000002000000}"/>
  <sortState xmlns:xlrd2="http://schemas.microsoft.com/office/spreadsheetml/2017/richdata2" ref="A2:CN532">
    <sortCondition descending="1" ref="V1:V532"/>
  </sortState>
  <tableColumns count="95">
    <tableColumn id="2" xr3:uid="{00000000-0010-0000-0100-000002000000}" name="Device Type"/>
    <tableColumn id="10" xr3:uid="{00000000-0010-0000-0100-00000A000000}" name="Ready for Deployment" dataDxfId="45"/>
    <tableColumn id="8" xr3:uid="{00000000-0010-0000-0100-000008000000}" name="Deployed"/>
    <tableColumn id="64" xr3:uid="{00000000-0010-0000-0100-000040000000}" name="Installed" dataDxfId="44"/>
    <tableColumn id="65" xr3:uid="{812267BB-A7AB-40FE-B62B-147AA09254FD}" name="Spare" dataDxfId="43"/>
    <tableColumn id="66" xr3:uid="{65EFAC28-0400-4860-A268-27333A172767}" name="DesignationChanged" dataDxfId="42">
      <calculatedColumnFormula>IF($A2="","",IF($A2="Neuron",IF(OR(AND($AA2&lt;&gt;"",LOWER(TRIM($AA2))&lt;&gt;"n/a",COUNTIF($AA$2:$AA$532,$AA2)&gt;1),AND($AB2&lt;&gt;"",LOWER(TRIM($AB2))&lt;&gt;"n/a",COUNTIF($AB$2:$AB$532,$AB2)&gt;1),AND($AE2&lt;&gt;"",LOWER(TRIM($AE2))&lt;&gt;"n/a",COUNTIF($AE$2:$AE$532,$AE2)&gt;1)),"Yes","No"),IF($A2="Cybernet",IF(OR(AND($Y2&lt;&gt;"",LOWER(TRIM($Y2))&lt;&gt;"n/a",COUNTIF($Y$2:$Y$532,$Y2)&gt;1),AND($Z2&lt;&gt;"",LOWER(TRIM($Z2))&lt;&gt;"n/a",COUNTIF($Z$2:$Z$532,$Z2)&gt;1)),"Yes","No"),IF(AND($AN2&lt;&gt;"",LOWER(TRIM($AN2))&lt;&gt;"n/a",COUNTIF($AN$2:$AN$532,$AN2)&gt;1),"Yes","No"))))</calculatedColumnFormula>
    </tableColumn>
    <tableColumn id="67" xr3:uid="{21557AC9-B507-4C4D-BA47-3C9660288D9E}" name="DupDeployed" dataDxfId="41">
      <calculatedColumnFormula>IF($C2&lt;&gt;"Yes","",IF($A2="Neuron",IF(OR(AND($AA2&lt;&gt;"",LOWER(TRIM($AA2))&lt;&gt;"n/a",COUNTIFS($C$2:$C$532,"Yes",$A$2:$A$532,"Neuron",$AA$2:$AA$532,$AA2)&gt;1),AND($AB2&lt;&gt;"",LOWER(TRIM($AB2))&lt;&gt;"n/a",COUNTIFS($C$2:$C$532,"Yes",$A$2:$A$532,"Neuron",$AB$2:$AB$532,$AB2)&gt;1),AND($AE2&lt;&gt;"",LOWER(TRIM($AE2))&lt;&gt;"n/a",COUNTIFS($C$2:$C$532,"Yes",$A$2:$A$532,"Neuron",$AE$2:$AE$532,$AE2)&gt;1)),"Yes","No"),IF($A2="Cybernet",IF(OR(AND($Y2&lt;&gt;"",LOWER(TRIM($Y2))&lt;&gt;"n/a",COUNTIFS($C$2:$C$532,"Yes",$A$2:$A$532,"Cybernet",$Y$2:$Y$532,$Y2)&gt;1),AND($Z2&lt;&gt;"",LOWER(TRIM($Z2))&lt;&gt;"n/a",COUNTIFS($C$2:$C$532,"Yes",$A$2:$A$532,"Cybernet",$Z$2:$Z$532,$Z2)&gt;1)),"Yes","No"),IF(AND($AN2&lt;&gt;"",LOWER(TRIM($AN2))&lt;&gt;"n/a"),IF(COUNTIFS($C$2:$C$532,"Yes",$A$2:$A$532,$A2,$AN$2:$AN$532,$AN2)&gt;1,"Yes","No"),"No"))))</calculatedColumnFormula>
    </tableColumn>
    <tableColumn id="4" xr3:uid="{00000000-0010-0000-0100-000004000000}" name="Current Building"/>
    <tableColumn id="29" xr3:uid="{00000000-0010-0000-0100-00001D000000}" name="Install Building"/>
    <tableColumn id="33" xr3:uid="{00000000-0010-0000-0100-000021000000}" name="Area/Unit"/>
    <tableColumn id="34" xr3:uid="{00000000-0010-0000-0100-000022000000}" name="Room"/>
    <tableColumn id="35" xr3:uid="{00000000-0010-0000-0100-000023000000}" name="Bay" dataDxfId="40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9" xr3:uid="{00000000-0010-0000-0100-000009000000}" name="Configuration Date (not necessarily PI)" dataDxfId="39"/>
    <tableColumn id="44" xr3:uid="{00000000-0010-0000-0100-00002C000000}" name="PI_Validated_Date"/>
    <tableColumn id="81" xr3:uid="{839EA2C2-AFEC-4435-BE0F-2D38CA3734CE}" name="Deployment Device Asset Tag"/>
    <tableColumn id="74" xr3:uid="{E153C85E-B198-4EDD-BDE3-0F019AC5E821}" name="Cybernet Hostname"/>
    <tableColumn id="19" xr3:uid="{00000000-0010-0000-0100-000013000000}" name="Cybernet Serial"/>
    <tableColumn id="31" xr3:uid="{00000000-0010-0000-0100-00001F000000}" name="Cybernet MAC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2" xr3:uid="{00000000-0010-0000-0100-00000C000000}" name="Neuron Firmware Downloaded" dataDxfId="38"/>
    <tableColumn id="13" xr3:uid="{00000000-0010-0000-0100-00000D000000}" name="Neuron Firmware Installed" dataDxfId="37"/>
    <tableColumn id="7" xr3:uid="{00000000-0010-0000-0100-000007000000}" name="Neuron Software Downloaded" dataDxfId="36"/>
    <tableColumn id="30" xr3:uid="{00000000-0010-0000-0100-00001E000000}" name="Neuron Software Installed" dataDxfId="35"/>
    <tableColumn id="28" xr3:uid="{00000000-0010-0000-0100-00001C000000}" name="Medical Device_x000a_Class"/>
    <tableColumn id="27" xr3:uid="{00000000-0010-0000-0100-00001B000000}" name="Dialysis S/N"/>
    <tableColumn id="20" xr3:uid="{00000000-0010-0000-0100-000014000000}" name="Anesthesia S/N"/>
    <tableColumn id="38" xr3:uid="{00000000-0010-0000-0100-000026000000}" name="Medical Device ID"/>
    <tableColumn id="37" xr3:uid="{00000000-0010-0000-0100-000025000000}" name="Medical Device Manufacturer"/>
    <tableColumn id="32" xr3:uid="{00000000-0010-0000-0100-000020000000}" name="Medical Device_x000a_Model"/>
    <tableColumn id="26" xr3:uid="{00000000-0010-0000-0100-00001A000000}" name="Port No.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 dataDxfId="34"/>
    <tableColumn id="47" xr3:uid="{00000000-0010-0000-0100-00002F000000}" name="Medical Peripheral 2" dataDxfId="33"/>
    <tableColumn id="48" xr3:uid="{00000000-0010-0000-0100-000030000000}" name="Medical Peripheral 3" dataDxfId="32"/>
    <tableColumn id="49" xr3:uid="{00000000-0010-0000-0100-000031000000}" name="Medical Peripheral 4" dataDxfId="31"/>
    <tableColumn id="50" xr3:uid="{00000000-0010-0000-0100-000032000000}" name="Medical Peripheral 5" dataDxfId="30"/>
    <tableColumn id="87" xr3:uid="{2700A116-CAFD-486A-9390-FC4D6D1170FF}" name="Baud Rate 1" dataDxfId="29"/>
    <tableColumn id="88" xr3:uid="{C4C96370-32D8-4AF9-B4AB-74DB066037D3}" name="Baud Rate 2" dataDxfId="28"/>
    <tableColumn id="89" xr3:uid="{1467396B-AF7D-4AD0-BF2C-154061FAB227}" name="Baud Rate 3" dataDxfId="27"/>
    <tableColumn id="90" xr3:uid="{35D8A910-50D3-40ED-962E-88CB52C59C01}" name="Baud Rate 4" dataDxfId="26"/>
    <tableColumn id="91" xr3:uid="{30143DC3-6449-43CA-9516-17B96150F190}" name="Baud Rate 5" dataDxfId="25"/>
    <tableColumn id="92" xr3:uid="{CC4090BF-50E7-4800-8797-669CB2D9BE67}" name="Parity 1" dataDxfId="24"/>
    <tableColumn id="93" xr3:uid="{17580C8E-E776-40C5-BB73-870B0DD2AF46}" name="Parity 2" dataDxfId="23"/>
    <tableColumn id="94" xr3:uid="{301562EC-AD69-4E08-9118-57CC3FA740EE}" name="Parity 3" dataDxfId="22"/>
    <tableColumn id="95" xr3:uid="{B8D456F3-9A05-4BFE-8EA1-ADDF4A367A53}" name="Parity 4" dataDxfId="21"/>
    <tableColumn id="96" xr3:uid="{FEC5E310-301A-4BFA-9530-D1FF9A269C42}" name="Parity 5" dataDxfId="20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>
      <calculatedColumnFormula>IF($AB2="","",IF((IF(AND($BL2&lt;&gt;"Yes",$BL2&lt;&gt;"N/A"),"Power Cable, ","")&amp;IF(AND($BM2&lt;&gt;"Yes",$BM2&lt;&gt;"N/A"),"Battery, ","")&amp;IF(AND($AG2&lt;&gt;"Yes",$AG2&lt;&gt;"N/A"),"Firmware Download, ","")&amp;IF(AND(OR($AG2="Yes",$AG2="N/A"),$AH2&lt;&gt;"Yes",$AH2&lt;&gt;"N/A"),"Firmware Install, ","")&amp;IF(AND($BQ2&lt;&gt;"Yes",$BQ2&lt;&gt;"N/A"),"Device ID, ","")&amp;IF(AND($BR2&lt;&gt;"Yes",$BR2&lt;&gt;"N/A"),"Epic Beans Relay, ",""))="","",LEFT(IF(AND($BL2&lt;&gt;"Yes",$BL2&lt;&gt;"N/A"),"Power Cable, ","")&amp;IF(AND($BM2&lt;&gt;"Yes",$BM2&lt;&gt;"N/A"),"Battery, ","")&amp;IF(AND($AG2&lt;&gt;"Yes",$AG2&lt;&gt;"N/A"),"Firmware Download, ","")&amp;IF(AND(OR($AG2="Yes",$AG2="N/A"),$AH2&lt;&gt;"Yes",$AH2&lt;&gt;"N/A"),"Firmware Install, ","")&amp;IF(AND($BQ2&lt;&gt;"Yes",$BQ2&lt;&gt;"N/A"),"Device ID, ","")&amp;IF(AND($BR2&lt;&gt;"Yes",$BR2&lt;&gt;"N/A"),"Epic Beans Relay, ",""),LEN(IF(AND($BL2&lt;&gt;"Yes",$BL2&lt;&gt;"N/A"),"Power Cable, ","")&amp;IF(AND($BM2&lt;&gt;"Yes",$BM2&lt;&gt;"N/A"),"Battery, ","")&amp;IF(AND($AG2&lt;&gt;"Yes",$AG2&lt;&gt;"N/A"),"Firmware Download, ","")&amp;IF(AND(OR($AG2="Yes",$AG2="N/A"),$AH2&lt;&gt;"Yes",$AH2&lt;&gt;"N/A"),"Firmware Install, ","")&amp;IF(AND($BQ2&lt;&gt;"Yes",$BQ2&lt;&gt;"N/A"),"Device ID, ","")&amp;IF(AND($BR2&lt;&gt;"Yes",$BR2&lt;&gt;"N/A"),"Epic Beans Relay, ",""))-2)))</calculatedColumnFormula>
    </tableColumn>
    <tableColumn id="3" xr3:uid="{00000000-0010-0000-0100-000003000000}" name="Wave/PO"/>
    <tableColumn id="17" xr3:uid="{00000000-0010-0000-0100-000011000000}" name="Readiness (Auto)">
      <calculatedColumnFormula>IF($AB2="","",IF($BS2="","Yes","Blocked"))</calculatedColumnFormula>
    </tableColumn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Weekend_Targets (Automated)" dataDxfId="19">
      <calculatedColumnFormula array="1">IFERROR(
  IF(ISNUMBER(MATCH(TRIM(SUBSTITUTE(INDEX($X:$X,ROW()),CHAR(160),"")),[1]Weekend_Targets!$B$2:$B$23,0)),
    "TARGET",
    "NO"
  ),
  "LOOKUP_ERROR"
)</calculatedColumnFormula>
    </tableColumn>
    <tableColumn id="82" xr3:uid="{A27B5A39-98D9-400D-BC24-D8BB9E66C3E7}" name="LET helper (Automated)" dataDxfId="18">
      <calculatedColumnFormula array="1">_xlfn.LET(_xlpm.h,UPPER(TRIM(CLEAN(SUBSTITUTE($X2,CHAR(160)," ")))), IF(ISNUMBER(MATCH(_xlpm.h,WeekendHostnames,0)),"TARGET",""))</calculatedColumnFormula>
    </tableColumn>
    <tableColumn id="83" xr3:uid="{AED1E659-9FB7-442B-8155-DED90114F422}" name="CleanHost (Automated)" dataDxfId="17">
      <calculatedColumnFormula>UPPER(TRIM(CLEAN(SUBSTITUTE(C2,CHAR(160)," "))))</calculatedColumnFormula>
    </tableColumn>
    <tableColumn id="84" xr3:uid="{3593D46A-95BD-46AA-BBB9-FB1885D88B4D}" name="DD Helper (Automated)" dataDxfId="16">
      <calculatedColumnFormula array="1">IF(ISNUMBER(MATCH(UPPER(TRIM(CLEAN(SUBSTITUTE(INDEX($X:$X,ROW()),CHAR(160)," ")))),[1]Weekend_Targets!$C$2:$C$23,0)),"TARGET","NO")</calculatedColumnFormula>
    </tableColumn>
    <tableColumn id="85" xr3:uid="{E91BB227-34F1-4A1C-8642-3096CAFD8DED}" name=" (Automated)" dataDxfId="15">
      <calculatedColumnFormula>_xlfn.TEXTJOIN(", ",TRUE,$C$2:$C$23)</calculatedColumnFormula>
    </tableColumn>
    <tableColumn id="86" xr3:uid="{69EBC783-99FB-46AF-B4A7-E8EF56E53A38}" name="Test Fails  (Automated)" dataDxfId="14">
      <calculatedColumnFormula array="1">COUNTIF(WeekendHostnames,"WNH270OPR403")</calculatedColumnFormula>
    </tableColumn>
    <tableColumn id="23" xr3:uid="{00000000-0010-0000-0100-000017000000}" name="Manual IT Device Status (the state of any device we deploy with data validation to be updated accordingly)"/>
    <tableColumn id="43" xr3:uid="{00000000-0010-0000-0100-00002B000000}" name="Manual Note of Reallocations"/>
    <tableColumn id="11" xr3:uid="{00000000-0010-0000-0100-00000B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figSnapshot" displayName="tblConfigSnapshot" ref="A1:T503">
  <autoFilter ref="A1:T503" xr:uid="{00000000-0009-0000-0100-000003000000}"/>
  <tableColumns count="20">
    <tableColumn id="1" xr3:uid="{00000000-0010-0000-0200-000001000000}" name="Install Building"/>
    <tableColumn id="2" xr3:uid="{00000000-0010-0000-0200-000002000000}" name="Neuron ID"/>
    <tableColumn id="3" xr3:uid="{00000000-0010-0000-0200-000003000000}" name="Neuron MAC"/>
    <tableColumn id="4" xr3:uid="{00000000-0010-0000-0200-000004000000}" name="Medical Device Model"/>
    <tableColumn id="5" xr3:uid="{00000000-0010-0000-0200-000005000000}" name="PI_Config_Shared"/>
    <tableColumn id="6" xr3:uid="{00000000-0010-0000-0200-000006000000}" name="PI_Config_Autologon"/>
    <tableColumn id="7" xr3:uid="{00000000-0010-0000-0200-000007000000}" name="PI_Imprivata"/>
    <tableColumn id="8" xr3:uid="{00000000-0010-0000-0200-000008000000}" name="Credential Type (Client)"/>
    <tableColumn id="9" xr3:uid="{00000000-0010-0000-0200-000009000000}" name="Software List (Operational)"/>
    <tableColumn id="10" xr3:uid="{00000000-0010-0000-0200-00000A000000}" name="Software Source"/>
    <tableColumn id="11" xr3:uid="{00000000-0010-0000-0200-00000B000000}" name="Software Installed"/>
    <tableColumn id="12" xr3:uid="{00000000-0010-0000-0200-00000C000000}" name="PI_Validated_By"/>
    <tableColumn id="13" xr3:uid="{00000000-0010-0000-0200-00000D000000}" name="PI_Validated_Date"/>
    <tableColumn id="14" xr3:uid="{00000000-0010-0000-0200-00000E000000}" name="Blocker Reason"/>
    <tableColumn id="15" xr3:uid="{00000000-0010-0000-0200-00000F000000}" name="Readiness (Auto)"/>
    <tableColumn id="16" xr3:uid="{00000000-0010-0000-0200-000010000000}" name="Ready for Deployment"/>
    <tableColumn id="17" xr3:uid="{00000000-0010-0000-0200-000011000000}" name="Flag - Critical Missing"/>
    <tableColumn id="18" xr3:uid="{00000000-0010-0000-0200-000012000000}" name="Flag - Software"/>
    <tableColumn id="19" xr3:uid="{00000000-0010-0000-0200-000013000000}" name="Flag - Autologon"/>
    <tableColumn id="20" xr3:uid="{00000000-0010-0000-0200-000014000000}" name="Overall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tepTime" displayName="tblStepTime" ref="A1:K500">
  <autoFilter ref="A1:K500" xr:uid="{00000000-0009-0000-0100-000005000000}"/>
  <tableColumns count="11">
    <tableColumn id="1" xr3:uid="{00000000-0010-0000-0400-000001000000}" name="Date"/>
    <tableColumn id="2" xr3:uid="{00000000-0010-0000-0400-000002000000}" name="Phase"/>
    <tableColumn id="3" xr3:uid="{00000000-0010-0000-0400-000003000000}" name="Step"/>
    <tableColumn id="4" xr3:uid="{00000000-0010-0000-0400-000004000000}" name="Device Type"/>
    <tableColumn id="5" xr3:uid="{00000000-0010-0000-0400-000005000000}" name="Batch Size"/>
    <tableColumn id="6" xr3:uid="{00000000-0010-0000-0400-000006000000}" name="Planned Minutes"/>
    <tableColumn id="7" xr3:uid="{00000000-0010-0000-0400-000007000000}" name="Actual Minutes"/>
    <tableColumn id="8" xr3:uid="{00000000-0010-0000-0400-000008000000}" name="Site"/>
    <tableColumn id="9" xr3:uid="{00000000-0010-0000-0400-000009000000}" name="Wave/PO"/>
    <tableColumn id="10" xr3:uid="{00000000-0010-0000-0400-00000A000000}" name="Tech"/>
    <tableColumn id="11" xr3:uid="{00000000-0010-0000-04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hecklist" displayName="tblChecklist" ref="A3:G19">
  <autoFilter ref="A3:G19" xr:uid="{00000000-0009-0000-0100-000006000000}"/>
  <tableColumns count="7">
    <tableColumn id="1" xr3:uid="{00000000-0010-0000-0500-000001000000}" name="Phase"/>
    <tableColumn id="2" xr3:uid="{00000000-0010-0000-0500-000002000000}" name="Checklist Item"/>
    <tableColumn id="3" xr3:uid="{00000000-0010-0000-0500-000003000000}" name="Applies To"/>
    <tableColumn id="4" xr3:uid="{00000000-0010-0000-0500-000004000000}" name="Status"/>
    <tableColumn id="5" xr3:uid="{00000000-0010-0000-0500-000005000000}" name="Validated By"/>
    <tableColumn id="6" xr3:uid="{00000000-0010-0000-0500-000006000000}" name="Validated Date"/>
    <tableColumn id="7" xr3:uid="{00000000-0010-0000-05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adiness" displayName="tblReadiness" ref="A3:H20">
  <autoFilter ref="A3:H20" xr:uid="{00000000-0009-0000-0100-000007000000}"/>
  <tableColumns count="8">
    <tableColumn id="1" xr3:uid="{00000000-0010-0000-0600-000001000000}" name="Site"/>
    <tableColumn id="2" xr3:uid="{00000000-0010-0000-0600-000002000000}" name="Access/BADGE"/>
    <tableColumn id="3" xr3:uid="{00000000-0010-0000-0600-000003000000}" name="Staging Area"/>
    <tableColumn id="4" xr3:uid="{00000000-0010-0000-0600-000004000000}" name="2 Network Ports Active"/>
    <tableColumn id="5" xr3:uid="{00000000-0010-0000-0600-000005000000}" name="2 Power Outlets"/>
    <tableColumn id="6" xr3:uid="{00000000-0010-0000-0600-000006000000}" name="Biomed Scheduled"/>
    <tableColumn id="7" xr3:uid="{00000000-0010-0000-0600-000007000000}" name="Anesthesia Tech Scheduled"/>
    <tableColumn id="8" xr3:uid="{00000000-0010-0000-0600-000008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FormulaLib" displayName="tblFormulaLib" ref="A3:E66">
  <autoFilter ref="A3:E66" xr:uid="{00000000-0009-0000-0100-000008000000}"/>
  <tableColumns count="5">
    <tableColumn id="1" xr3:uid="{00000000-0010-0000-0700-000001000000}" name="Formula"/>
    <tableColumn id="2" xr3:uid="{00000000-0010-0000-0700-000002000000}" name="Example Locations"/>
    <tableColumn id="3" xr3:uid="{00000000-0010-0000-0700-000003000000}" name="Purpose (fill in)"/>
    <tableColumn id="4" xr3:uid="{00000000-0010-0000-0700-000004000000}" name="Where to Use (fill in)"/>
    <tableColumn id="5" xr3:uid="{00000000-0010-0000-0700-000005000000}" name="Notes / Dependenci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3A9CFD-E24A-4FF5-A31F-296E38410349}" name="Table4" displayName="Table4" ref="A1:O15" totalsRowShown="0">
  <autoFilter ref="A1:O15" xr:uid="{3E3A9CFD-E24A-4FF5-A31F-296E38410349}"/>
  <tableColumns count="15">
    <tableColumn id="1" xr3:uid="{A163EE0F-CE93-4B57-991A-1775C2D2D427}" name="Deployment:"/>
    <tableColumn id="2" xr3:uid="{7FFCCDB4-D50C-4AB3-BF72-08D89002DCC8}" name="LIJ OR 2/21"/>
    <tableColumn id="3" xr3:uid="{FAD2071E-8148-498A-8905-C2DCE5AFA156}" name="LIJ Other, Annex 2/28"/>
    <tableColumn id="4" xr3:uid="{95938643-57FB-403F-9155-E21C68BDB1AB}" name="CFAM 3/7"/>
    <tableColumn id="5" xr3:uid="{B4741496-E83C-4E46-980C-E1983F9FF1A4}" name="Zucker 3/7"/>
    <tableColumn id="6" xr3:uid="{79A0AFB9-9C88-4BC6-B093-AFFE37E42FDA}" name="LIJ Perfusion ??"/>
    <tableColumn id="7" xr3:uid="{EECB1984-39EC-44FD-AEEC-D872E1C21634}" name="NSUH Schwartz 3/14"/>
    <tableColumn id="8" xr3:uid="{EAB8FB81-B4C1-4379-B11D-E61725F97522}" name="NSUH Legacy OR 3/21"/>
    <tableColumn id="9" xr3:uid="{01E88F16-DDFA-42EE-8BD0-E74E42B0B855}" name="NSUH PSP OR 3/22"/>
    <tableColumn id="10" xr3:uid="{03B89915-B9A2-4E05-B462-F6F780C2833A}" name="NSUH NSCU 3/28"/>
    <tableColumn id="11" xr3:uid="{B2260377-54D4-4192-AA3D-266F4B7F2F6B}" name="NSUH Other 4/4"/>
    <tableColumn id="12" xr3:uid="{3444B4D3-D3AF-49D0-9857-05BC1EB32BC9}" name="NSUH Perfusion ?"/>
    <tableColumn id="13" xr3:uid="{7D7EAD7E-0476-4207-A780-0AAC9FEDCF99}" name="Column13" dataDxfId="0"/>
    <tableColumn id="14" xr3:uid="{3728C1CE-A6D7-4904-B9DC-8E24ABF873DB}" name="Column14">
      <calculatedColumnFormula>(SUM(B2:L2))</calculatedColumnFormula>
    </tableColumn>
    <tableColumn id="15" xr3:uid="{5AE9D89F-D159-4F6A-9B29-60D7BE39FC21}" name="Part Desc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124" t="s">
        <v>0</v>
      </c>
      <c r="B1" s="129"/>
      <c r="C1" s="129"/>
      <c r="D1" s="129"/>
    </row>
    <row r="2" spans="1:4" ht="15" customHeight="1">
      <c r="A2" s="127" t="s">
        <v>1</v>
      </c>
      <c r="B2" s="129"/>
      <c r="C2" s="129"/>
      <c r="D2" s="129"/>
    </row>
    <row r="3" spans="1:4" ht="15" customHeight="1">
      <c r="A3" s="59"/>
      <c r="B3" s="59"/>
      <c r="C3" s="59"/>
      <c r="D3" s="59"/>
    </row>
    <row r="4" spans="1:4" ht="15.75" customHeight="1">
      <c r="A4" s="60" t="s">
        <v>2</v>
      </c>
      <c r="B4" s="60" t="s">
        <v>3</v>
      </c>
      <c r="C4" s="60" t="s">
        <v>4</v>
      </c>
      <c r="D4" s="60" t="s">
        <v>5</v>
      </c>
    </row>
    <row r="5" spans="1:4" ht="15" customHeight="1">
      <c r="A5" s="61" t="s">
        <v>6</v>
      </c>
      <c r="B5" s="61" t="s">
        <v>7</v>
      </c>
      <c r="C5" s="61" t="s">
        <v>8</v>
      </c>
      <c r="D5" s="61" t="s">
        <v>9</v>
      </c>
    </row>
    <row r="6" spans="1:4" ht="15" customHeight="1">
      <c r="A6" s="61" t="s">
        <v>10</v>
      </c>
      <c r="B6" s="61" t="s">
        <v>11</v>
      </c>
      <c r="C6" s="61" t="s">
        <v>12</v>
      </c>
      <c r="D6" s="61" t="s">
        <v>13</v>
      </c>
    </row>
    <row r="7" spans="1:4" ht="15" customHeight="1">
      <c r="A7" s="61" t="s">
        <v>14</v>
      </c>
      <c r="B7" s="61" t="s">
        <v>15</v>
      </c>
      <c r="C7" s="61" t="s">
        <v>16</v>
      </c>
      <c r="D7" s="61" t="s">
        <v>17</v>
      </c>
    </row>
    <row r="8" spans="1:4" ht="15" customHeight="1">
      <c r="A8" s="61" t="s">
        <v>18</v>
      </c>
      <c r="B8" s="61" t="s">
        <v>19</v>
      </c>
      <c r="C8" s="61" t="s">
        <v>20</v>
      </c>
      <c r="D8" s="61" t="s">
        <v>21</v>
      </c>
    </row>
    <row r="9" spans="1:4" ht="15" customHeight="1">
      <c r="A9" s="61" t="s">
        <v>22</v>
      </c>
      <c r="B9" s="61" t="s">
        <v>23</v>
      </c>
      <c r="C9" s="61" t="s">
        <v>24</v>
      </c>
      <c r="D9" s="61" t="s">
        <v>25</v>
      </c>
    </row>
    <row r="10" spans="1:4" ht="15" customHeight="1">
      <c r="A10" s="61" t="s">
        <v>26</v>
      </c>
      <c r="B10" s="61" t="s">
        <v>27</v>
      </c>
      <c r="C10" s="61" t="s">
        <v>28</v>
      </c>
      <c r="D10" s="61" t="s">
        <v>29</v>
      </c>
    </row>
    <row r="11" spans="1:4" ht="15" customHeight="1">
      <c r="A11" s="59"/>
      <c r="B11" s="59"/>
      <c r="C11" s="59"/>
      <c r="D11" s="59"/>
    </row>
    <row r="12" spans="1:4" ht="15" customHeight="1">
      <c r="A12" s="59"/>
      <c r="B12" s="59"/>
      <c r="C12" s="59"/>
      <c r="D12" s="59"/>
    </row>
    <row r="13" spans="1:4" ht="15.75" customHeight="1">
      <c r="A13" s="126" t="s">
        <v>30</v>
      </c>
      <c r="B13" s="129"/>
      <c r="C13" s="129"/>
      <c r="D13" s="129"/>
    </row>
    <row r="14" spans="1:4" ht="15" customHeight="1">
      <c r="A14" s="59" t="s">
        <v>31</v>
      </c>
      <c r="B14" s="125" t="s">
        <v>32</v>
      </c>
      <c r="C14" s="129"/>
      <c r="D14" s="129"/>
    </row>
    <row r="15" spans="1:4" ht="15" customHeight="1">
      <c r="A15" s="59" t="s">
        <v>33</v>
      </c>
      <c r="B15" s="125" t="s">
        <v>34</v>
      </c>
      <c r="C15" s="129"/>
      <c r="D15" s="129"/>
    </row>
    <row r="16" spans="1:4" ht="15" customHeight="1">
      <c r="A16" s="59" t="s">
        <v>35</v>
      </c>
      <c r="B16" s="125" t="s">
        <v>36</v>
      </c>
      <c r="C16" s="129"/>
      <c r="D16" s="129"/>
    </row>
    <row r="17" spans="1:4" ht="15" customHeight="1">
      <c r="A17" s="59" t="s">
        <v>37</v>
      </c>
      <c r="B17" s="125" t="s">
        <v>38</v>
      </c>
      <c r="C17" s="129"/>
      <c r="D17" s="129"/>
    </row>
    <row r="18" spans="1:4" ht="15" customHeight="1">
      <c r="A18" s="59" t="s">
        <v>39</v>
      </c>
      <c r="B18" s="125" t="s">
        <v>40</v>
      </c>
      <c r="C18" s="129"/>
      <c r="D18" s="129"/>
    </row>
    <row r="19" spans="1:4">
      <c r="A19" s="59"/>
      <c r="B19" s="59"/>
      <c r="C19" s="59"/>
      <c r="D19" s="59"/>
    </row>
    <row r="20" spans="1:4" ht="15.75" customHeight="1">
      <c r="A20" s="126" t="s">
        <v>41</v>
      </c>
      <c r="B20" s="129"/>
      <c r="C20" s="129"/>
      <c r="D20" s="129"/>
    </row>
    <row r="21" spans="1:4" ht="15" customHeight="1">
      <c r="A21" s="125" t="s">
        <v>42</v>
      </c>
      <c r="B21" s="129"/>
      <c r="C21" s="129"/>
      <c r="D21" s="129"/>
    </row>
    <row r="22" spans="1:4" ht="15" customHeight="1">
      <c r="A22" s="125" t="s">
        <v>43</v>
      </c>
      <c r="B22" s="129"/>
      <c r="C22" s="129"/>
      <c r="D22" s="129"/>
    </row>
    <row r="23" spans="1:4" ht="15" customHeight="1">
      <c r="A23" s="125" t="s">
        <v>44</v>
      </c>
      <c r="B23" s="129"/>
      <c r="C23" s="129"/>
      <c r="D23" s="129"/>
    </row>
    <row r="24" spans="1:4" ht="15" customHeight="1">
      <c r="A24" s="125" t="s">
        <v>45</v>
      </c>
      <c r="B24" s="129"/>
      <c r="C24" s="129"/>
      <c r="D24" s="129"/>
    </row>
    <row r="25" spans="1:4" ht="15" customHeight="1">
      <c r="A25" s="125" t="s">
        <v>46</v>
      </c>
      <c r="B25" s="129"/>
      <c r="C25" s="129"/>
      <c r="D25" s="129"/>
    </row>
    <row r="26" spans="1:4" ht="41.25">
      <c r="A26" s="59" t="s">
        <v>47</v>
      </c>
      <c r="B26" s="59"/>
      <c r="C26" s="59"/>
      <c r="D26" s="59"/>
    </row>
    <row r="27" spans="1:4" ht="15.75" customHeight="1">
      <c r="A27" s="126" t="s">
        <v>48</v>
      </c>
      <c r="B27" s="129"/>
      <c r="C27" s="129"/>
      <c r="D27" s="129"/>
    </row>
    <row r="28" spans="1:4" ht="15" customHeight="1">
      <c r="A28" s="125"/>
      <c r="B28" s="129"/>
      <c r="C28" s="129"/>
      <c r="D28" s="129"/>
    </row>
    <row r="29" spans="1:4" ht="15" customHeight="1">
      <c r="A29" s="125" t="s">
        <v>49</v>
      </c>
      <c r="B29" s="129"/>
      <c r="C29" s="129"/>
      <c r="D29" s="129"/>
    </row>
    <row r="30" spans="1:4" ht="15" customHeight="1">
      <c r="A30" s="125" t="s">
        <v>50</v>
      </c>
      <c r="B30" s="129"/>
      <c r="C30" s="129"/>
      <c r="D30" s="129"/>
    </row>
    <row r="31" spans="1:4" ht="15" customHeight="1">
      <c r="A31" s="125" t="s">
        <v>51</v>
      </c>
      <c r="B31" s="129"/>
      <c r="C31" s="129"/>
      <c r="D31" s="129"/>
    </row>
    <row r="32" spans="1:4" ht="94.5">
      <c r="A32" s="59" t="s">
        <v>52</v>
      </c>
      <c r="B32" s="59"/>
      <c r="C32" s="59"/>
      <c r="D32" s="59"/>
    </row>
    <row r="33" spans="1:4" ht="94.5">
      <c r="A33" s="59" t="s">
        <v>53</v>
      </c>
      <c r="B33" s="59"/>
      <c r="C33" s="59"/>
      <c r="D33" s="59"/>
    </row>
    <row r="34" spans="1:4" ht="68.25">
      <c r="A34" s="59" t="s">
        <v>54</v>
      </c>
      <c r="B34" s="59"/>
      <c r="C34" s="59"/>
      <c r="D34" s="59"/>
    </row>
    <row r="35" spans="1:4" ht="68.25">
      <c r="A35" s="59" t="s">
        <v>55</v>
      </c>
      <c r="B35" s="59"/>
      <c r="C35" s="59"/>
      <c r="D35" s="59"/>
    </row>
    <row r="36" spans="1:4">
      <c r="A36" s="59"/>
      <c r="B36" s="59"/>
      <c r="C36" s="59"/>
      <c r="D36" s="59"/>
    </row>
    <row r="37" spans="1:4" ht="27.75">
      <c r="A37" s="59" t="s">
        <v>56</v>
      </c>
      <c r="B37" s="59"/>
      <c r="C37" s="59"/>
      <c r="D37" s="59"/>
    </row>
    <row r="38" spans="1:4" ht="54.75">
      <c r="A38" s="59" t="s">
        <v>57</v>
      </c>
      <c r="B38" s="59"/>
      <c r="C38" s="59"/>
      <c r="D38" s="59"/>
    </row>
    <row r="39" spans="1:4" ht="54.75">
      <c r="A39" s="59" t="s">
        <v>58</v>
      </c>
      <c r="B39" s="59"/>
      <c r="C39" s="59"/>
      <c r="D39" s="59"/>
    </row>
    <row r="40" spans="1:4" ht="68.25">
      <c r="A40" s="59" t="s">
        <v>59</v>
      </c>
      <c r="B40" s="59"/>
      <c r="C40" s="59"/>
      <c r="D40" s="59"/>
    </row>
    <row r="41" spans="1:4" ht="68.25">
      <c r="A41" s="59" t="s">
        <v>60</v>
      </c>
      <c r="B41" s="59"/>
      <c r="C41" s="59"/>
      <c r="D41" s="59"/>
    </row>
    <row r="42" spans="1:4" ht="54.75">
      <c r="A42" s="59" t="s">
        <v>61</v>
      </c>
      <c r="B42" s="59"/>
      <c r="C42" s="59"/>
      <c r="D42" s="59"/>
    </row>
    <row r="43" spans="1:4" ht="54.75">
      <c r="A43" s="59" t="s">
        <v>62</v>
      </c>
      <c r="B43" s="59"/>
      <c r="C43" s="59"/>
      <c r="D43" s="59"/>
    </row>
    <row r="44" spans="1:4">
      <c r="A44" s="59"/>
      <c r="B44" s="59"/>
      <c r="C44" s="59"/>
      <c r="D44" s="59"/>
    </row>
    <row r="45" spans="1:4">
      <c r="A45" s="59"/>
      <c r="B45" s="59"/>
      <c r="C45" s="59"/>
      <c r="D45" s="59"/>
    </row>
    <row r="46" spans="1:4">
      <c r="A46" s="59"/>
      <c r="B46" s="59"/>
      <c r="C46" s="59"/>
      <c r="D46" s="59"/>
    </row>
    <row r="47" spans="1:4">
      <c r="A47" s="59"/>
      <c r="B47" s="59"/>
      <c r="C47" s="59"/>
      <c r="D47" s="59"/>
    </row>
    <row r="48" spans="1:4">
      <c r="A48" s="59"/>
      <c r="B48" s="59"/>
      <c r="C48" s="59"/>
      <c r="D48" s="59"/>
    </row>
    <row r="49" spans="1:4">
      <c r="A49" s="59"/>
      <c r="B49" s="59"/>
      <c r="C49" s="59"/>
      <c r="D49" s="59"/>
    </row>
    <row r="50" spans="1:4">
      <c r="A50" s="59"/>
      <c r="B50" s="59"/>
      <c r="C50" s="59"/>
      <c r="D50" s="59"/>
    </row>
    <row r="51" spans="1:4">
      <c r="A51" s="59"/>
      <c r="B51" s="59"/>
      <c r="C51" s="59"/>
      <c r="D51" s="59"/>
    </row>
    <row r="52" spans="1:4">
      <c r="A52" s="59"/>
      <c r="B52" s="59"/>
      <c r="C52" s="59"/>
      <c r="D52" s="59"/>
    </row>
    <row r="53" spans="1:4">
      <c r="A53" s="59"/>
      <c r="B53" s="59"/>
      <c r="C53" s="59"/>
      <c r="D53" s="59"/>
    </row>
    <row r="54" spans="1:4">
      <c r="A54" s="59"/>
      <c r="B54" s="59"/>
      <c r="C54" s="59"/>
      <c r="D54" s="59"/>
    </row>
    <row r="55" spans="1:4">
      <c r="A55" s="59"/>
      <c r="B55" s="59"/>
      <c r="C55" s="59"/>
      <c r="D55" s="59"/>
    </row>
    <row r="56" spans="1:4">
      <c r="A56" s="59"/>
      <c r="B56" s="59"/>
      <c r="C56" s="59"/>
      <c r="D56" s="59"/>
    </row>
    <row r="57" spans="1:4">
      <c r="A57" s="59"/>
      <c r="B57" s="59"/>
      <c r="C57" s="59"/>
      <c r="D57" s="59"/>
    </row>
    <row r="58" spans="1:4">
      <c r="A58" s="59"/>
      <c r="B58" s="59"/>
      <c r="C58" s="59"/>
      <c r="D58" s="59"/>
    </row>
    <row r="59" spans="1:4">
      <c r="A59" s="59"/>
      <c r="B59" s="59"/>
      <c r="C59" s="59"/>
      <c r="D59" s="59"/>
    </row>
    <row r="60" spans="1:4">
      <c r="A60" s="59"/>
      <c r="B60" s="59"/>
      <c r="C60" s="59"/>
      <c r="D60" s="59"/>
    </row>
    <row r="61" spans="1:4">
      <c r="A61" s="59"/>
      <c r="B61" s="59"/>
      <c r="C61" s="59"/>
      <c r="D61" s="59"/>
    </row>
    <row r="62" spans="1:4">
      <c r="A62" s="59"/>
      <c r="B62" s="59"/>
      <c r="C62" s="59"/>
      <c r="D62" s="59"/>
    </row>
    <row r="63" spans="1:4">
      <c r="A63" s="59"/>
      <c r="B63" s="59"/>
      <c r="C63" s="59"/>
      <c r="D63" s="59"/>
    </row>
    <row r="64" spans="1:4">
      <c r="A64" s="59"/>
      <c r="B64" s="59"/>
      <c r="C64" s="59"/>
      <c r="D64" s="59"/>
    </row>
    <row r="65" spans="1:4">
      <c r="A65" s="59"/>
      <c r="B65" s="59"/>
      <c r="C65" s="59"/>
      <c r="D65" s="59"/>
    </row>
    <row r="66" spans="1:4">
      <c r="A66" s="59"/>
      <c r="B66" s="59"/>
      <c r="C66" s="59"/>
      <c r="D66" s="59"/>
    </row>
    <row r="67" spans="1:4">
      <c r="A67" s="59"/>
      <c r="B67" s="59"/>
      <c r="C67" s="59"/>
      <c r="D67" s="59"/>
    </row>
    <row r="68" spans="1:4">
      <c r="A68" s="59"/>
      <c r="B68" s="59"/>
      <c r="C68" s="59"/>
      <c r="D68" s="59"/>
    </row>
    <row r="69" spans="1:4">
      <c r="A69" s="59"/>
      <c r="B69" s="59"/>
      <c r="C69" s="59"/>
      <c r="D69" s="59"/>
    </row>
    <row r="70" spans="1:4">
      <c r="A70" s="59"/>
      <c r="B70" s="59"/>
      <c r="C70" s="59"/>
      <c r="D70" s="59"/>
    </row>
    <row r="71" spans="1:4">
      <c r="A71" s="59"/>
      <c r="B71" s="59"/>
      <c r="C71" s="59"/>
      <c r="D71" s="59"/>
    </row>
    <row r="72" spans="1:4">
      <c r="A72" s="59"/>
      <c r="B72" s="59"/>
      <c r="C72" s="59"/>
      <c r="D72" s="59"/>
    </row>
    <row r="73" spans="1:4">
      <c r="A73" s="59"/>
      <c r="B73" s="59"/>
      <c r="C73" s="59"/>
      <c r="D73" s="59"/>
    </row>
    <row r="74" spans="1:4">
      <c r="A74" s="59"/>
      <c r="B74" s="59"/>
      <c r="C74" s="59"/>
      <c r="D74" s="59"/>
    </row>
    <row r="75" spans="1:4">
      <c r="A75" s="59"/>
      <c r="B75" s="59"/>
      <c r="C75" s="59"/>
      <c r="D75" s="59"/>
    </row>
    <row r="76" spans="1:4">
      <c r="A76" s="59"/>
      <c r="B76" s="59"/>
      <c r="C76" s="59"/>
      <c r="D76" s="59"/>
    </row>
    <row r="77" spans="1:4">
      <c r="A77" s="59"/>
      <c r="B77" s="59"/>
      <c r="C77" s="59"/>
      <c r="D77" s="59"/>
    </row>
    <row r="78" spans="1:4">
      <c r="A78" s="59"/>
      <c r="B78" s="59"/>
      <c r="C78" s="59"/>
      <c r="D78" s="59"/>
    </row>
    <row r="79" spans="1:4">
      <c r="A79" s="59"/>
      <c r="B79" s="59"/>
      <c r="C79" s="59"/>
      <c r="D79" s="59"/>
    </row>
    <row r="80" spans="1:4">
      <c r="A80" s="59"/>
      <c r="B80" s="59"/>
      <c r="C80" s="59"/>
      <c r="D80" s="59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Z3000"/>
  <sheetViews>
    <sheetView workbookViewId="0">
      <pane xSplit="3" ySplit="1" topLeftCell="D2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1" t="s">
        <v>63</v>
      </c>
      <c r="B1" s="51" t="s">
        <v>64</v>
      </c>
      <c r="C1" s="51" t="s">
        <v>65</v>
      </c>
      <c r="D1" s="51" t="s">
        <v>66</v>
      </c>
      <c r="E1" s="51" t="s">
        <v>67</v>
      </c>
      <c r="F1" s="51" t="s">
        <v>68</v>
      </c>
      <c r="G1" s="51" t="s">
        <v>69</v>
      </c>
      <c r="H1" s="51" t="s">
        <v>70</v>
      </c>
      <c r="I1" s="51" t="s">
        <v>71</v>
      </c>
      <c r="J1" s="51" t="s">
        <v>72</v>
      </c>
      <c r="K1" s="51" t="s">
        <v>73</v>
      </c>
      <c r="L1" s="51" t="s">
        <v>74</v>
      </c>
      <c r="M1" s="51" t="s">
        <v>75</v>
      </c>
      <c r="N1" s="51" t="s">
        <v>76</v>
      </c>
      <c r="O1" s="51" t="s">
        <v>77</v>
      </c>
      <c r="P1" s="51" t="s">
        <v>78</v>
      </c>
      <c r="Q1" s="51" t="s">
        <v>79</v>
      </c>
      <c r="R1" s="51" t="s">
        <v>80</v>
      </c>
      <c r="S1" s="51" t="s">
        <v>81</v>
      </c>
      <c r="T1" s="51" t="s">
        <v>82</v>
      </c>
      <c r="U1" s="51" t="s">
        <v>83</v>
      </c>
      <c r="V1" s="51" t="s">
        <v>84</v>
      </c>
      <c r="W1" s="51" t="s">
        <v>85</v>
      </c>
      <c r="X1" s="51" t="s">
        <v>86</v>
      </c>
      <c r="Y1" s="51" t="s">
        <v>87</v>
      </c>
      <c r="Z1" s="51" t="s">
        <v>88</v>
      </c>
    </row>
    <row r="2" spans="1:26" ht="45.75" customHeight="1">
      <c r="A2" s="4" t="s">
        <v>89</v>
      </c>
      <c r="B2" s="32" t="s">
        <v>90</v>
      </c>
      <c r="C2" t="s">
        <v>91</v>
      </c>
      <c r="D2" t="str">
        <f>IF($C2="","",IFERROR(LOOKUP(2,1/('03_Warehouse_Movements'!$C$2:$C$500=$A2),'03_Warehouse_Movements'!$E$2:$E$500),$C2))</f>
        <v>CHRIS_OVERFLOW_A_ZONE3</v>
      </c>
      <c r="E2" t="s">
        <v>92</v>
      </c>
      <c r="F2" t="s">
        <v>93</v>
      </c>
      <c r="G2" s="33">
        <v>7</v>
      </c>
      <c r="H2" s="3" t="str">
        <f t="shared" ref="H2:H65" si="0">IF(AND($F2="TEMP",$G2&gt;0,$M2&lt;&gt;""),$M2+$G2,"")</f>
        <v/>
      </c>
      <c r="I2" s="3" t="s">
        <v>94</v>
      </c>
      <c r="J2" s="4" t="s">
        <v>95</v>
      </c>
      <c r="K2" s="3">
        <v>46053</v>
      </c>
      <c r="L2" s="4" t="s">
        <v>96</v>
      </c>
      <c r="M2" s="34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PAL-0000001</v>
      </c>
      <c r="P2" s="35">
        <v>46284</v>
      </c>
      <c r="Q2" s="36">
        <v>144180</v>
      </c>
      <c r="R2" s="37"/>
      <c r="V2" t="s">
        <v>97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>
      <c r="A3" s="4" t="s">
        <v>98</v>
      </c>
      <c r="B3" s="32"/>
      <c r="C3" t="s">
        <v>99</v>
      </c>
      <c r="D3" t="str">
        <f>IF($C3="","",IFERROR(LOOKUP(2,1/('03_Warehouse_Movements'!$C$2:$C$500=$A3),'03_Warehouse_Movements'!$E$2:$E$500),$C3))</f>
        <v>WH-STAGE-IN</v>
      </c>
      <c r="E3" t="s">
        <v>100</v>
      </c>
      <c r="F3" t="s">
        <v>101</v>
      </c>
      <c r="G3" s="33"/>
      <c r="H3" s="3" t="str">
        <f t="shared" si="0"/>
        <v/>
      </c>
      <c r="I3" s="3" t="s">
        <v>102</v>
      </c>
      <c r="J3" s="4" t="s">
        <v>103</v>
      </c>
      <c r="K3" s="3">
        <v>46052</v>
      </c>
      <c r="L3" s="4" t="s">
        <v>104</v>
      </c>
      <c r="M3" s="34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PAL-0000002</v>
      </c>
      <c r="Q3" s="38"/>
      <c r="R3" s="37"/>
      <c r="V3" t="s">
        <v>105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106</v>
      </c>
      <c r="B4" s="4" t="s">
        <v>107</v>
      </c>
      <c r="C4" t="s">
        <v>108</v>
      </c>
      <c r="D4" t="str">
        <f>IF($C4="","",IFERROR(LOOKUP(2,1/('03_Warehouse_Movements'!$C$2:$C$500=$A4),'03_Warehouse_Movements'!$E$2:$E$500),$C4))</f>
        <v>CHRIS_OVERFLOW_A_ZONE1</v>
      </c>
      <c r="E4" t="s">
        <v>92</v>
      </c>
      <c r="F4" t="s">
        <v>109</v>
      </c>
      <c r="G4" s="33"/>
      <c r="H4" s="3" t="str">
        <f t="shared" si="0"/>
        <v/>
      </c>
      <c r="I4" s="3" t="s">
        <v>110</v>
      </c>
      <c r="J4" s="4" t="s">
        <v>111</v>
      </c>
      <c r="K4" s="3">
        <v>46046</v>
      </c>
      <c r="L4" s="4" t="s">
        <v>96</v>
      </c>
      <c r="M4" s="34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9" t="str">
        <f t="shared" si="1"/>
        <v>PAL-0000003</v>
      </c>
      <c r="Q4" s="38"/>
      <c r="R4" s="37"/>
      <c r="U4" s="36">
        <v>46046</v>
      </c>
      <c r="V4" t="s">
        <v>112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>
      <c r="A5" s="4" t="s">
        <v>113</v>
      </c>
      <c r="B5" s="4" t="s">
        <v>114</v>
      </c>
      <c r="C5" t="s">
        <v>114</v>
      </c>
      <c r="D5" t="str">
        <f>IF($C5="","",IFERROR(LOOKUP(2,1/('03_Warehouse_Movements'!$C$2:$C$500=$A5),'03_Warehouse_Movements'!$E$2:$E$500),$C5))</f>
        <v>WH-Z1-AisleO-Bay10-Level1</v>
      </c>
      <c r="E5" t="s">
        <v>92</v>
      </c>
      <c r="F5" t="s">
        <v>101</v>
      </c>
      <c r="G5" s="33"/>
      <c r="H5" s="3" t="str">
        <f t="shared" si="0"/>
        <v/>
      </c>
      <c r="I5" s="3" t="s">
        <v>115</v>
      </c>
      <c r="J5" s="4" t="s">
        <v>103</v>
      </c>
      <c r="K5" s="3">
        <v>46051</v>
      </c>
      <c r="L5" s="4" t="s">
        <v>116</v>
      </c>
      <c r="M5" s="34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9" t="str">
        <f t="shared" si="1"/>
        <v>PAL-0000004</v>
      </c>
      <c r="Q5" s="38"/>
      <c r="R5" s="37"/>
      <c r="U5" s="36">
        <v>46051</v>
      </c>
      <c r="V5" t="s">
        <v>117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118</v>
      </c>
      <c r="B6" s="4" t="s">
        <v>119</v>
      </c>
      <c r="C6" t="s">
        <v>120</v>
      </c>
      <c r="D6" t="str">
        <f>IF($C6="","",IFERROR(LOOKUP(2,1/('03_Warehouse_Movements'!$C$2:$C$500=$A6),'03_Warehouse_Movements'!$E$2:$E$500),$C6))</f>
        <v>WH-ZR-AisleM-Bay1-Level3</v>
      </c>
      <c r="E6" t="s">
        <v>92</v>
      </c>
      <c r="F6" t="s">
        <v>101</v>
      </c>
      <c r="G6" s="33"/>
      <c r="H6" s="3" t="str">
        <f t="shared" si="0"/>
        <v/>
      </c>
      <c r="I6" s="3" t="s">
        <v>121</v>
      </c>
      <c r="J6" s="4" t="s">
        <v>122</v>
      </c>
      <c r="K6" s="3">
        <v>46059</v>
      </c>
      <c r="L6" s="4" t="s">
        <v>123</v>
      </c>
      <c r="M6" s="34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PAL-0000005</v>
      </c>
      <c r="Q6" s="38"/>
      <c r="R6" s="37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124</v>
      </c>
      <c r="B7" s="4"/>
      <c r="C7" t="s">
        <v>125</v>
      </c>
      <c r="D7" t="str">
        <f>IF($C7="","",IFERROR(LOOKUP(2,1/('03_Warehouse_Movements'!$C$2:$C$500=$A7),'03_Warehouse_Movements'!$E$2:$E$500),$C7))</f>
        <v>WH-Z1-NOOverflow</v>
      </c>
      <c r="E7" t="s">
        <v>100</v>
      </c>
      <c r="F7" t="s">
        <v>101</v>
      </c>
      <c r="G7" s="33"/>
      <c r="H7" s="3" t="str">
        <f t="shared" si="0"/>
        <v/>
      </c>
      <c r="I7" s="4" t="s">
        <v>126</v>
      </c>
      <c r="K7" s="3">
        <v>46052</v>
      </c>
      <c r="L7" s="4" t="s">
        <v>116</v>
      </c>
      <c r="M7" s="34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PAL-0000006</v>
      </c>
      <c r="Q7" s="38"/>
      <c r="R7" s="37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>
      <c r="A8" s="4" t="s">
        <v>127</v>
      </c>
      <c r="B8" s="4"/>
      <c r="C8" t="s">
        <v>128</v>
      </c>
      <c r="D8" t="str">
        <f>IF($C8="","",IFERROR(LOOKUP(2,1/('03_Warehouse_Movements'!$C$2:$C$500=$A8),'03_Warehouse_Movements'!$E$2:$E$500),$C8))</f>
        <v>WH-Z1-AisleO-Bay7-Level1</v>
      </c>
      <c r="E8" t="s">
        <v>100</v>
      </c>
      <c r="F8" t="s">
        <v>129</v>
      </c>
      <c r="G8" s="33">
        <v>14</v>
      </c>
      <c r="H8" s="3" t="str">
        <f t="shared" si="0"/>
        <v/>
      </c>
      <c r="I8" s="3" t="s">
        <v>115</v>
      </c>
      <c r="J8" s="4" t="s">
        <v>103</v>
      </c>
      <c r="K8" s="3">
        <v>46052</v>
      </c>
      <c r="L8" s="4" t="s">
        <v>116</v>
      </c>
      <c r="M8" s="34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PAL-0000007</v>
      </c>
      <c r="Q8" s="38"/>
      <c r="R8" s="37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>
      <c r="A9" s="4" t="s">
        <v>130</v>
      </c>
      <c r="B9" s="4" t="s">
        <v>131</v>
      </c>
      <c r="C9" t="s">
        <v>132</v>
      </c>
      <c r="D9" t="str">
        <f>IF($C9="","",IFERROR(LOOKUP(2,1/('03_Warehouse_Movements'!$C$2:$C$500=$A9),'03_Warehouse_Movements'!$E$2:$E$500),$C9))</f>
        <v>WH-Z1-AisleA-Bay1-Level5</v>
      </c>
      <c r="E9" t="s">
        <v>92</v>
      </c>
      <c r="F9" t="s">
        <v>101</v>
      </c>
      <c r="G9" s="33"/>
      <c r="H9" s="3" t="str">
        <f t="shared" si="0"/>
        <v/>
      </c>
      <c r="I9" s="3" t="s">
        <v>133</v>
      </c>
      <c r="J9" s="4" t="s">
        <v>103</v>
      </c>
      <c r="K9" s="3">
        <v>46052</v>
      </c>
      <c r="L9" s="4" t="s">
        <v>104</v>
      </c>
      <c r="M9" s="34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PAL-0000008</v>
      </c>
      <c r="Q9" s="38"/>
      <c r="R9" s="37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>
      <c r="A10" s="4" t="s">
        <v>134</v>
      </c>
      <c r="B10" s="4"/>
      <c r="C10" t="s">
        <v>135</v>
      </c>
      <c r="D10" t="str">
        <f>IF($C10="","",IFERROR(LOOKUP(2,1/('03_Warehouse_Movements'!$C$2:$C$500=$A10),'03_Warehouse_Movements'!$E$2:$E$500),$C10))</f>
        <v>WH-Z1-AisleA-Bay1-Level6</v>
      </c>
      <c r="E10" t="s">
        <v>92</v>
      </c>
      <c r="F10" t="s">
        <v>101</v>
      </c>
      <c r="G10" s="33"/>
      <c r="H10" s="3" t="str">
        <f t="shared" si="0"/>
        <v/>
      </c>
      <c r="I10" s="3" t="s">
        <v>136</v>
      </c>
      <c r="J10" s="4" t="s">
        <v>103</v>
      </c>
      <c r="K10" s="3">
        <v>46052</v>
      </c>
      <c r="L10" s="4" t="s">
        <v>104</v>
      </c>
      <c r="M10" s="34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PAL-0000009</v>
      </c>
      <c r="Q10" s="38"/>
      <c r="R10" s="37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>
      <c r="A11" s="4" t="s">
        <v>137</v>
      </c>
      <c r="B11" s="4"/>
      <c r="C11" t="s">
        <v>138</v>
      </c>
      <c r="D11" t="str">
        <f>IF($C11="","",IFERROR(LOOKUP(2,1/('03_Warehouse_Movements'!$C$2:$C$500=$A11),'03_Warehouse_Movements'!$E$2:$E$500),$C11))</f>
        <v>WH-Z1-AisleA-Bay1-Level7</v>
      </c>
      <c r="E11" t="s">
        <v>92</v>
      </c>
      <c r="F11" t="s">
        <v>101</v>
      </c>
      <c r="G11" s="33"/>
      <c r="H11" s="3" t="str">
        <f t="shared" si="0"/>
        <v/>
      </c>
      <c r="I11" s="3" t="s">
        <v>139</v>
      </c>
      <c r="J11" s="4" t="s">
        <v>103</v>
      </c>
      <c r="K11" s="3">
        <v>46052</v>
      </c>
      <c r="L11" s="4" t="s">
        <v>104</v>
      </c>
      <c r="M11" s="34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PAL-0000010</v>
      </c>
      <c r="Q11" s="38" t="s">
        <v>140</v>
      </c>
      <c r="R11" s="37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>
      <c r="A12" s="4" t="s">
        <v>141</v>
      </c>
      <c r="B12" s="4"/>
      <c r="C12" t="s">
        <v>142</v>
      </c>
      <c r="D12" t="str">
        <f>IF($C12="","",IFERROR(LOOKUP(2,1/('03_Warehouse_Movements'!$C$2:$C$500=$A12),'03_Warehouse_Movements'!$E$2:$E$500),$C12))</f>
        <v>WH-Z1-AisleA-Bay1-Level8</v>
      </c>
      <c r="E12" t="s">
        <v>92</v>
      </c>
      <c r="F12" t="s">
        <v>101</v>
      </c>
      <c r="G12" s="33"/>
      <c r="H12" s="3" t="str">
        <f t="shared" si="0"/>
        <v/>
      </c>
      <c r="I12" s="3" t="s">
        <v>143</v>
      </c>
      <c r="J12" s="4" t="s">
        <v>103</v>
      </c>
      <c r="K12" s="3">
        <v>46052</v>
      </c>
      <c r="L12" s="4" t="s">
        <v>104</v>
      </c>
      <c r="M12" s="34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PAL-0000011</v>
      </c>
      <c r="Q12" s="38"/>
      <c r="R12" s="37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>
      <c r="A13" s="4" t="s">
        <v>144</v>
      </c>
      <c r="B13" s="4"/>
      <c r="C13" t="s">
        <v>145</v>
      </c>
      <c r="D13" t="str">
        <f>IF($C13="","",IFERROR(LOOKUP(2,1/('03_Warehouse_Movements'!$C$2:$C$500=$A13),'03_Warehouse_Movements'!$E$2:$E$500),$C13))</f>
        <v>WH-Z1-AisleA-Bay1-Level9</v>
      </c>
      <c r="E13" t="s">
        <v>92</v>
      </c>
      <c r="F13" t="s">
        <v>101</v>
      </c>
      <c r="G13" s="33"/>
      <c r="H13" s="3" t="str">
        <f t="shared" si="0"/>
        <v/>
      </c>
      <c r="I13" s="3" t="s">
        <v>102</v>
      </c>
      <c r="J13" s="4" t="s">
        <v>103</v>
      </c>
      <c r="K13" s="3">
        <v>46052</v>
      </c>
      <c r="L13" s="4" t="s">
        <v>104</v>
      </c>
      <c r="M13" s="34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PAL-0000012</v>
      </c>
      <c r="Q13" s="38"/>
      <c r="R13" s="37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>
      <c r="A14" s="4" t="s">
        <v>146</v>
      </c>
      <c r="B14" s="4"/>
      <c r="C14" t="s">
        <v>147</v>
      </c>
      <c r="D14" t="str">
        <f>IF($C14="","",IFERROR(LOOKUP(2,1/('03_Warehouse_Movements'!$C$2:$C$500=$A14),'03_Warehouse_Movements'!$E$2:$E$500),$C14))</f>
        <v>WH-Z1-AisleA-Bay1-Level10</v>
      </c>
      <c r="E14" t="s">
        <v>92</v>
      </c>
      <c r="F14" t="s">
        <v>129</v>
      </c>
      <c r="G14" s="33">
        <v>14</v>
      </c>
      <c r="H14" s="3" t="str">
        <f t="shared" si="0"/>
        <v/>
      </c>
      <c r="I14" s="3" t="s">
        <v>148</v>
      </c>
      <c r="J14" s="4" t="s">
        <v>103</v>
      </c>
      <c r="K14" s="3">
        <v>46052</v>
      </c>
      <c r="L14" s="4" t="s">
        <v>104</v>
      </c>
      <c r="M14" s="34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PAL-0000013</v>
      </c>
      <c r="Q14" s="38"/>
      <c r="R14" s="37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>
      <c r="A15" s="4" t="s">
        <v>149</v>
      </c>
      <c r="B15" s="4"/>
      <c r="C15" t="s">
        <v>150</v>
      </c>
      <c r="D15" t="str">
        <f>IF($C15="","",IFERROR(LOOKUP(2,1/('03_Warehouse_Movements'!$C$2:$C$500=$A15),'03_Warehouse_Movements'!$E$2:$E$500),$C15))</f>
        <v>WH-Z1-AisleA-Bay1-Level11</v>
      </c>
      <c r="E15" t="s">
        <v>92</v>
      </c>
      <c r="F15" t="s">
        <v>101</v>
      </c>
      <c r="G15" s="33"/>
      <c r="H15" s="3" t="str">
        <f t="shared" si="0"/>
        <v/>
      </c>
      <c r="I15" s="3" t="s">
        <v>151</v>
      </c>
      <c r="J15" s="4" t="s">
        <v>103</v>
      </c>
      <c r="K15" s="3">
        <v>46052</v>
      </c>
      <c r="L15" s="4" t="s">
        <v>104</v>
      </c>
      <c r="M15" s="34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PAL-0000014</v>
      </c>
      <c r="Q15" s="38"/>
      <c r="R15" s="37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>
      <c r="A16" s="4" t="s">
        <v>152</v>
      </c>
      <c r="B16" s="4" t="s">
        <v>153</v>
      </c>
      <c r="C16" t="s">
        <v>154</v>
      </c>
      <c r="D16" t="str">
        <f>IF($C16="","",IFERROR(LOOKUP(2,1/('03_Warehouse_Movements'!$C$2:$C$500=$A16),'03_Warehouse_Movements'!$E$2:$E$500),$C16))</f>
        <v>WH-Z1-AisleA-Bay1-Level12</v>
      </c>
      <c r="E16" t="s">
        <v>92</v>
      </c>
      <c r="F16" t="s">
        <v>101</v>
      </c>
      <c r="G16" s="33"/>
      <c r="H16" s="3" t="str">
        <f t="shared" si="0"/>
        <v/>
      </c>
      <c r="I16" s="3" t="s">
        <v>155</v>
      </c>
      <c r="J16" s="4" t="s">
        <v>103</v>
      </c>
      <c r="K16" s="3">
        <v>46052</v>
      </c>
      <c r="L16" s="4" t="s">
        <v>104</v>
      </c>
      <c r="M16" s="34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PAL-0000015</v>
      </c>
      <c r="Q16" s="38"/>
      <c r="R16" s="37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>
      <c r="A17" s="4" t="s">
        <v>156</v>
      </c>
      <c r="B17" s="4"/>
      <c r="C17" t="s">
        <v>157</v>
      </c>
      <c r="D17" t="str">
        <f>IF($C17="","",IFERROR(LOOKUP(2,1/('03_Warehouse_Movements'!$C$2:$C$500=$A17),'03_Warehouse_Movements'!$E$2:$E$500),$C17))</f>
        <v>WH-Z1-AisleA-Bay1-Level13</v>
      </c>
      <c r="E17" t="s">
        <v>92</v>
      </c>
      <c r="F17" t="s">
        <v>101</v>
      </c>
      <c r="G17" s="33"/>
      <c r="H17" s="3" t="str">
        <f t="shared" si="0"/>
        <v/>
      </c>
      <c r="I17" s="3" t="s">
        <v>158</v>
      </c>
      <c r="J17" s="4" t="s">
        <v>103</v>
      </c>
      <c r="K17" s="3">
        <v>46052</v>
      </c>
      <c r="L17" s="4" t="s">
        <v>104</v>
      </c>
      <c r="M17" s="34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PAL-0000016</v>
      </c>
      <c r="Q17" s="38"/>
      <c r="R17" s="37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>
      <c r="A18" s="4" t="s">
        <v>159</v>
      </c>
      <c r="B18" s="4"/>
      <c r="C18" t="s">
        <v>160</v>
      </c>
      <c r="D18" t="str">
        <f>IF($C18="","",IFERROR(LOOKUP(2,1/('03_Warehouse_Movements'!$C$2:$C$500=$A18),'03_Warehouse_Movements'!$E$2:$E$500),$C18))</f>
        <v>WH-Z1-AisleA-Bay1-Level14</v>
      </c>
      <c r="E18" t="s">
        <v>92</v>
      </c>
      <c r="F18" t="s">
        <v>101</v>
      </c>
      <c r="G18" s="33"/>
      <c r="H18" s="3" t="str">
        <f t="shared" si="0"/>
        <v/>
      </c>
      <c r="I18" s="3" t="s">
        <v>161</v>
      </c>
      <c r="J18" s="4" t="s">
        <v>103</v>
      </c>
      <c r="K18" s="3">
        <v>46052</v>
      </c>
      <c r="L18" s="4" t="s">
        <v>104</v>
      </c>
      <c r="M18" s="34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PAL-0000017</v>
      </c>
      <c r="Q18" s="38"/>
      <c r="R18" s="37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>
      <c r="A19" s="4" t="s">
        <v>162</v>
      </c>
      <c r="B19" s="4"/>
      <c r="C19" t="s">
        <v>163</v>
      </c>
      <c r="D19" t="str">
        <f>IF($C19="","",IFERROR(LOOKUP(2,1/('03_Warehouse_Movements'!$C$2:$C$500=$A19),'03_Warehouse_Movements'!$E$2:$E$500),$C19))</f>
        <v>WH-Z1-AisleA-Bay1-Level15</v>
      </c>
      <c r="E19" t="s">
        <v>92</v>
      </c>
      <c r="F19" t="s">
        <v>101</v>
      </c>
      <c r="G19" s="33"/>
      <c r="H19" s="3" t="str">
        <f t="shared" si="0"/>
        <v/>
      </c>
      <c r="I19" s="3" t="s">
        <v>133</v>
      </c>
      <c r="J19" s="4" t="s">
        <v>103</v>
      </c>
      <c r="K19" s="3">
        <v>46052</v>
      </c>
      <c r="L19" s="4" t="s">
        <v>104</v>
      </c>
      <c r="M19" s="34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PAL-0000018</v>
      </c>
      <c r="Q19" s="38"/>
      <c r="R19" s="37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>
      <c r="A20" s="4" t="s">
        <v>164</v>
      </c>
      <c r="B20" s="4"/>
      <c r="C20" t="s">
        <v>165</v>
      </c>
      <c r="D20" t="str">
        <f>IF($C20="","",IFERROR(LOOKUP(2,1/('03_Warehouse_Movements'!$C$2:$C$500=$A20),'03_Warehouse_Movements'!$E$2:$E$500),$C20))</f>
        <v>WH-Z1-AisleA-Bay1-Level16</v>
      </c>
      <c r="E20" t="s">
        <v>92</v>
      </c>
      <c r="F20" t="s">
        <v>129</v>
      </c>
      <c r="G20" s="33">
        <v>14</v>
      </c>
      <c r="H20" s="3" t="str">
        <f t="shared" si="0"/>
        <v/>
      </c>
      <c r="I20" s="3" t="s">
        <v>136</v>
      </c>
      <c r="J20" s="4" t="s">
        <v>103</v>
      </c>
      <c r="K20" s="3">
        <v>46052</v>
      </c>
      <c r="L20" s="4" t="s">
        <v>104</v>
      </c>
      <c r="M20" s="34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PAL-0000019</v>
      </c>
      <c r="Q20" s="38"/>
      <c r="R20" s="37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>
      <c r="A21" s="4" t="s">
        <v>166</v>
      </c>
      <c r="B21" s="4"/>
      <c r="C21" t="s">
        <v>167</v>
      </c>
      <c r="D21" t="str">
        <f>IF($C21="","",IFERROR(LOOKUP(2,1/('03_Warehouse_Movements'!$C$2:$C$500=$A21),'03_Warehouse_Movements'!$E$2:$E$500),$C21))</f>
        <v>WH-Z1-AisleA-Bay1-Level17</v>
      </c>
      <c r="E21" t="s">
        <v>92</v>
      </c>
      <c r="F21" t="s">
        <v>101</v>
      </c>
      <c r="G21" s="33"/>
      <c r="H21" s="3" t="str">
        <f t="shared" si="0"/>
        <v/>
      </c>
      <c r="I21" s="3" t="s">
        <v>139</v>
      </c>
      <c r="J21" s="4" t="s">
        <v>103</v>
      </c>
      <c r="K21" s="3">
        <v>46052</v>
      </c>
      <c r="L21" s="4" t="s">
        <v>104</v>
      </c>
      <c r="M21" s="34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PAL-0000020</v>
      </c>
      <c r="Q21" s="38"/>
      <c r="R21" s="37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>
      <c r="A22" s="4" t="s">
        <v>168</v>
      </c>
      <c r="B22" s="4"/>
      <c r="C22" t="s">
        <v>169</v>
      </c>
      <c r="D22" t="str">
        <f>IF($C22="","",IFERROR(LOOKUP(2,1/('03_Warehouse_Movements'!$C$2:$C$500=$A22),'03_Warehouse_Movements'!$E$2:$E$500),$C22))</f>
        <v>WH-Z1-AisleA-Bay1-Level18</v>
      </c>
      <c r="E22" t="s">
        <v>92</v>
      </c>
      <c r="F22" t="s">
        <v>101</v>
      </c>
      <c r="G22" s="33"/>
      <c r="H22" s="3" t="str">
        <f t="shared" si="0"/>
        <v/>
      </c>
      <c r="I22" s="3" t="s">
        <v>143</v>
      </c>
      <c r="J22" s="4" t="s">
        <v>103</v>
      </c>
      <c r="K22" s="3">
        <v>46052</v>
      </c>
      <c r="L22" s="4" t="s">
        <v>104</v>
      </c>
      <c r="M22" s="34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PAL-0000021</v>
      </c>
      <c r="Q22" s="38"/>
      <c r="R22" s="37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>
      <c r="A23" s="4" t="s">
        <v>170</v>
      </c>
      <c r="B23" s="4" t="s">
        <v>171</v>
      </c>
      <c r="C23" t="s">
        <v>172</v>
      </c>
      <c r="D23" t="str">
        <f>IF($C23="","",IFERROR(LOOKUP(2,1/('03_Warehouse_Movements'!$C$2:$C$500=$A23),'03_Warehouse_Movements'!$E$2:$E$500),$C23))</f>
        <v>WH-Z1-AisleA-Bay1-Level19</v>
      </c>
      <c r="E23" t="s">
        <v>92</v>
      </c>
      <c r="F23" t="s">
        <v>101</v>
      </c>
      <c r="G23" s="33"/>
      <c r="H23" s="3" t="str">
        <f t="shared" si="0"/>
        <v/>
      </c>
      <c r="I23" s="3" t="s">
        <v>102</v>
      </c>
      <c r="J23" s="4" t="s">
        <v>103</v>
      </c>
      <c r="K23" s="3">
        <v>46052</v>
      </c>
      <c r="L23" s="4" t="s">
        <v>104</v>
      </c>
      <c r="M23" s="34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PAL-0000022</v>
      </c>
      <c r="Q23" s="38"/>
      <c r="R23" s="37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>
      <c r="A24" s="4" t="s">
        <v>173</v>
      </c>
      <c r="B24" s="4"/>
      <c r="C24" t="s">
        <v>174</v>
      </c>
      <c r="D24" t="str">
        <f>IF($C24="","",IFERROR(LOOKUP(2,1/('03_Warehouse_Movements'!$C$2:$C$500=$A24),'03_Warehouse_Movements'!$E$2:$E$500),$C24))</f>
        <v>WH-Z1-AisleA-Bay1-Level20</v>
      </c>
      <c r="E24" t="s">
        <v>92</v>
      </c>
      <c r="F24" t="s">
        <v>101</v>
      </c>
      <c r="G24" s="33"/>
      <c r="H24" s="3" t="str">
        <f t="shared" si="0"/>
        <v/>
      </c>
      <c r="I24" s="3" t="s">
        <v>148</v>
      </c>
      <c r="J24" s="4" t="s">
        <v>103</v>
      </c>
      <c r="K24" s="3">
        <v>46052</v>
      </c>
      <c r="L24" s="4" t="s">
        <v>104</v>
      </c>
      <c r="M24" s="34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PAL-0000023</v>
      </c>
      <c r="Q24" s="38"/>
      <c r="R24" s="37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>
      <c r="A25" s="4" t="s">
        <v>175</v>
      </c>
      <c r="B25" s="4"/>
      <c r="C25" t="s">
        <v>176</v>
      </c>
      <c r="D25" t="str">
        <f>IF($C25="","",IFERROR(LOOKUP(2,1/('03_Warehouse_Movements'!$C$2:$C$500=$A25),'03_Warehouse_Movements'!$E$2:$E$500),$C25))</f>
        <v>WH-Z1-AisleB-Bay1-Level1</v>
      </c>
      <c r="E25" t="s">
        <v>92</v>
      </c>
      <c r="F25" t="s">
        <v>101</v>
      </c>
      <c r="G25" s="33"/>
      <c r="H25" s="3" t="str">
        <f t="shared" si="0"/>
        <v/>
      </c>
      <c r="I25" s="3" t="s">
        <v>151</v>
      </c>
      <c r="J25" s="4" t="s">
        <v>103</v>
      </c>
      <c r="K25" s="3">
        <v>46052</v>
      </c>
      <c r="L25" s="4" t="s">
        <v>104</v>
      </c>
      <c r="M25" s="34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PAL-0000024</v>
      </c>
      <c r="Q25" s="38"/>
      <c r="R25" s="37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>
      <c r="A26" s="4" t="s">
        <v>177</v>
      </c>
      <c r="B26" s="4"/>
      <c r="C26" t="s">
        <v>178</v>
      </c>
      <c r="D26" t="str">
        <f>IF($C26="","",IFERROR(LOOKUP(2,1/('03_Warehouse_Movements'!$C$2:$C$500=$A26),'03_Warehouse_Movements'!$E$2:$E$500),$C26))</f>
        <v>WH-Z1-AisleB-Bay1-Level2</v>
      </c>
      <c r="E26" t="s">
        <v>92</v>
      </c>
      <c r="F26" t="s">
        <v>129</v>
      </c>
      <c r="G26" s="33">
        <v>14</v>
      </c>
      <c r="H26" s="3" t="str">
        <f t="shared" si="0"/>
        <v/>
      </c>
      <c r="I26" s="3" t="s">
        <v>155</v>
      </c>
      <c r="J26" s="4" t="s">
        <v>103</v>
      </c>
      <c r="K26" s="3">
        <v>46052</v>
      </c>
      <c r="L26" s="4" t="s">
        <v>104</v>
      </c>
      <c r="M26" s="34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PAL-0000025</v>
      </c>
      <c r="Q26" s="38"/>
      <c r="R26" s="37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>
      <c r="A27" s="4" t="s">
        <v>179</v>
      </c>
      <c r="B27" s="4"/>
      <c r="C27" t="s">
        <v>180</v>
      </c>
      <c r="D27" t="str">
        <f>IF($C27="","",IFERROR(LOOKUP(2,1/('03_Warehouse_Movements'!$C$2:$C$500=$A27),'03_Warehouse_Movements'!$E$2:$E$500),$C27))</f>
        <v>WH-Z1-AisleB-Bay1-Level3</v>
      </c>
      <c r="E27" t="s">
        <v>92</v>
      </c>
      <c r="F27" t="s">
        <v>101</v>
      </c>
      <c r="G27" s="33"/>
      <c r="H27" s="3" t="str">
        <f t="shared" si="0"/>
        <v/>
      </c>
      <c r="I27" s="3" t="s">
        <v>158</v>
      </c>
      <c r="J27" s="4" t="s">
        <v>103</v>
      </c>
      <c r="K27" s="3">
        <v>46052</v>
      </c>
      <c r="L27" s="4" t="s">
        <v>104</v>
      </c>
      <c r="M27" s="34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PAL-0000026</v>
      </c>
      <c r="Q27" s="38"/>
      <c r="R27" s="37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>
      <c r="A28" s="4" t="s">
        <v>181</v>
      </c>
      <c r="B28" s="4"/>
      <c r="C28" t="s">
        <v>182</v>
      </c>
      <c r="D28" t="str">
        <f>IF($C28="","",IFERROR(LOOKUP(2,1/('03_Warehouse_Movements'!$C$2:$C$500=$A28),'03_Warehouse_Movements'!$E$2:$E$500),$C28))</f>
        <v>WH-Z1-AisleB-Bay1-Level4</v>
      </c>
      <c r="E28" t="s">
        <v>92</v>
      </c>
      <c r="F28" t="s">
        <v>101</v>
      </c>
      <c r="G28" s="33"/>
      <c r="H28" s="3" t="str">
        <f t="shared" si="0"/>
        <v/>
      </c>
      <c r="I28" s="3" t="s">
        <v>161</v>
      </c>
      <c r="J28" s="4" t="s">
        <v>103</v>
      </c>
      <c r="K28" s="3">
        <v>46052</v>
      </c>
      <c r="L28" s="4" t="s">
        <v>104</v>
      </c>
      <c r="M28" s="34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PAL-0000027</v>
      </c>
      <c r="Q28" s="38"/>
      <c r="R28" s="37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>
      <c r="A29" s="4" t="s">
        <v>183</v>
      </c>
      <c r="B29" s="4"/>
      <c r="C29" t="s">
        <v>184</v>
      </c>
      <c r="D29" t="str">
        <f>IF($C29="","",IFERROR(LOOKUP(2,1/('03_Warehouse_Movements'!$C$2:$C$500=$A29),'03_Warehouse_Movements'!$E$2:$E$500),$C29))</f>
        <v>WH-Z1-AisleB-Bay1-Level5</v>
      </c>
      <c r="E29" t="s">
        <v>92</v>
      </c>
      <c r="F29" t="s">
        <v>101</v>
      </c>
      <c r="G29" s="33"/>
      <c r="H29" s="3" t="str">
        <f t="shared" si="0"/>
        <v/>
      </c>
      <c r="I29" s="3" t="s">
        <v>133</v>
      </c>
      <c r="J29" s="4" t="s">
        <v>103</v>
      </c>
      <c r="K29" s="3">
        <v>46052</v>
      </c>
      <c r="L29" s="4" t="s">
        <v>104</v>
      </c>
      <c r="M29" s="34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PAL-0000028</v>
      </c>
      <c r="Q29" s="38"/>
      <c r="R29" s="37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>
      <c r="A30" s="4" t="s">
        <v>185</v>
      </c>
      <c r="B30" s="4" t="s">
        <v>186</v>
      </c>
      <c r="C30" t="s">
        <v>187</v>
      </c>
      <c r="D30" t="str">
        <f>IF($C30="","",IFERROR(LOOKUP(2,1/('03_Warehouse_Movements'!$C$2:$C$500=$A30),'03_Warehouse_Movements'!$E$2:$E$500),$C30))</f>
        <v>WH-Z1-AisleB-Bay1-Level6</v>
      </c>
      <c r="E30" t="s">
        <v>92</v>
      </c>
      <c r="F30" t="s">
        <v>101</v>
      </c>
      <c r="G30" s="33"/>
      <c r="H30" s="3" t="str">
        <f t="shared" si="0"/>
        <v/>
      </c>
      <c r="I30" s="3" t="s">
        <v>136</v>
      </c>
      <c r="J30" s="4" t="s">
        <v>103</v>
      </c>
      <c r="K30" s="3">
        <v>46052</v>
      </c>
      <c r="L30" s="4" t="s">
        <v>104</v>
      </c>
      <c r="M30" s="34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PAL-0000029</v>
      </c>
      <c r="Q30" s="38"/>
      <c r="R30" s="37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>
      <c r="A31" s="4" t="s">
        <v>188</v>
      </c>
      <c r="B31" s="4"/>
      <c r="C31" t="s">
        <v>189</v>
      </c>
      <c r="D31" t="str">
        <f>IF($C31="","",IFERROR(LOOKUP(2,1/('03_Warehouse_Movements'!$C$2:$C$500=$A31),'03_Warehouse_Movements'!$E$2:$E$500),$C31))</f>
        <v>WH-Z1-AisleB-Bay1-Level7</v>
      </c>
      <c r="E31" t="s">
        <v>92</v>
      </c>
      <c r="F31" t="s">
        <v>101</v>
      </c>
      <c r="G31" s="33"/>
      <c r="H31" s="3" t="str">
        <f t="shared" si="0"/>
        <v/>
      </c>
      <c r="I31" s="3" t="s">
        <v>139</v>
      </c>
      <c r="J31" s="4" t="s">
        <v>103</v>
      </c>
      <c r="K31" s="3">
        <v>46052</v>
      </c>
      <c r="L31" s="4" t="s">
        <v>104</v>
      </c>
      <c r="M31" s="34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PAL-0000030</v>
      </c>
      <c r="Q31" s="38"/>
      <c r="R31" s="37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>
      <c r="A32" s="4" t="s">
        <v>190</v>
      </c>
      <c r="B32" s="4"/>
      <c r="C32" t="s">
        <v>191</v>
      </c>
      <c r="D32" t="str">
        <f>IF($C32="","",IFERROR(LOOKUP(2,1/('03_Warehouse_Movements'!$C$2:$C$500=$A32),'03_Warehouse_Movements'!$E$2:$E$500),$C32))</f>
        <v>WH-Z1-AisleB-Bay1-Level8</v>
      </c>
      <c r="E32" t="s">
        <v>92</v>
      </c>
      <c r="F32" t="s">
        <v>129</v>
      </c>
      <c r="G32" s="33">
        <v>14</v>
      </c>
      <c r="H32" s="3" t="str">
        <f t="shared" si="0"/>
        <v/>
      </c>
      <c r="I32" s="3" t="s">
        <v>143</v>
      </c>
      <c r="J32" s="4" t="s">
        <v>103</v>
      </c>
      <c r="K32" s="3">
        <v>46052</v>
      </c>
      <c r="L32" s="4" t="s">
        <v>104</v>
      </c>
      <c r="M32" s="34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PAL-0000031</v>
      </c>
      <c r="Q32" s="38"/>
      <c r="R32" s="37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>
      <c r="A33" s="4" t="s">
        <v>192</v>
      </c>
      <c r="B33" s="4"/>
      <c r="C33" t="s">
        <v>193</v>
      </c>
      <c r="D33" t="str">
        <f>IF($C33="","",IFERROR(LOOKUP(2,1/('03_Warehouse_Movements'!$C$2:$C$500=$A33),'03_Warehouse_Movements'!$E$2:$E$500),$C33))</f>
        <v>WH-Z1-AisleB-Bay1-Level9</v>
      </c>
      <c r="E33" t="s">
        <v>92</v>
      </c>
      <c r="F33" t="s">
        <v>101</v>
      </c>
      <c r="G33" s="33"/>
      <c r="H33" s="3" t="str">
        <f t="shared" si="0"/>
        <v/>
      </c>
      <c r="I33" s="3" t="s">
        <v>102</v>
      </c>
      <c r="J33" s="4" t="s">
        <v>103</v>
      </c>
      <c r="K33" s="3">
        <v>46052</v>
      </c>
      <c r="L33" s="4" t="s">
        <v>104</v>
      </c>
      <c r="M33" s="34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PAL-0000032</v>
      </c>
      <c r="Q33" s="38"/>
      <c r="R33" s="37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>
      <c r="A34" s="4" t="s">
        <v>194</v>
      </c>
      <c r="B34" s="4"/>
      <c r="C34" t="s">
        <v>195</v>
      </c>
      <c r="D34" t="str">
        <f>IF($C34="","",IFERROR(LOOKUP(2,1/('03_Warehouse_Movements'!$C$2:$C$500=$A34),'03_Warehouse_Movements'!$E$2:$E$500),$C34))</f>
        <v>WH-Z1-AisleB-Bay1-Level10</v>
      </c>
      <c r="E34" t="s">
        <v>92</v>
      </c>
      <c r="F34" t="s">
        <v>101</v>
      </c>
      <c r="G34" s="33"/>
      <c r="H34" s="3" t="str">
        <f t="shared" si="0"/>
        <v/>
      </c>
      <c r="I34" s="3" t="s">
        <v>148</v>
      </c>
      <c r="J34" s="4" t="s">
        <v>103</v>
      </c>
      <c r="K34" s="3">
        <v>46052</v>
      </c>
      <c r="L34" s="4" t="s">
        <v>104</v>
      </c>
      <c r="M34" s="34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PAL-0000033</v>
      </c>
      <c r="Q34" s="38"/>
      <c r="R34" s="37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>
      <c r="A35" s="4" t="s">
        <v>196</v>
      </c>
      <c r="B35" s="4"/>
      <c r="C35" t="s">
        <v>197</v>
      </c>
      <c r="D35" t="str">
        <f>IF($C35="","",IFERROR(LOOKUP(2,1/('03_Warehouse_Movements'!$C$2:$C$500=$A35),'03_Warehouse_Movements'!$E$2:$E$500),$C35))</f>
        <v>WH-Z1-AisleB-Bay1-Level11</v>
      </c>
      <c r="E35" t="s">
        <v>92</v>
      </c>
      <c r="F35" t="s">
        <v>101</v>
      </c>
      <c r="G35" s="33"/>
      <c r="H35" s="3" t="str">
        <f t="shared" si="0"/>
        <v/>
      </c>
      <c r="I35" s="3" t="s">
        <v>151</v>
      </c>
      <c r="J35" s="4" t="s">
        <v>103</v>
      </c>
      <c r="K35" s="3">
        <v>46052</v>
      </c>
      <c r="L35" s="4" t="s">
        <v>104</v>
      </c>
      <c r="M35" s="34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PAL-0000034</v>
      </c>
      <c r="Q35" s="38"/>
      <c r="R35" s="37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>
      <c r="A36" s="4" t="s">
        <v>198</v>
      </c>
      <c r="B36" s="4"/>
      <c r="C36" t="s">
        <v>199</v>
      </c>
      <c r="D36" t="str">
        <f>IF($C36="","",IFERROR(LOOKUP(2,1/('03_Warehouse_Movements'!$C$2:$C$500=$A36),'03_Warehouse_Movements'!$E$2:$E$500),$C36))</f>
        <v>WH-Z1-AisleB-Bay1-Level12</v>
      </c>
      <c r="E36" t="s">
        <v>92</v>
      </c>
      <c r="F36" t="s">
        <v>101</v>
      </c>
      <c r="G36" s="33"/>
      <c r="H36" s="3" t="str">
        <f t="shared" si="0"/>
        <v/>
      </c>
      <c r="I36" s="3" t="s">
        <v>155</v>
      </c>
      <c r="J36" s="4" t="s">
        <v>103</v>
      </c>
      <c r="K36" s="3">
        <v>46052</v>
      </c>
      <c r="L36" s="4" t="s">
        <v>104</v>
      </c>
      <c r="M36" s="34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PAL-0000035</v>
      </c>
      <c r="Q36" s="38"/>
      <c r="R36" s="37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>
      <c r="A37" s="4" t="s">
        <v>200</v>
      </c>
      <c r="B37" s="4" t="s">
        <v>201</v>
      </c>
      <c r="C37" t="s">
        <v>202</v>
      </c>
      <c r="D37" t="str">
        <f>IF($C37="","",IFERROR(LOOKUP(2,1/('03_Warehouse_Movements'!$C$2:$C$500=$A37),'03_Warehouse_Movements'!$E$2:$E$500),$C37))</f>
        <v>WH-Z1-AisleB-Bay1-Level13</v>
      </c>
      <c r="E37" t="s">
        <v>92</v>
      </c>
      <c r="F37" t="s">
        <v>101</v>
      </c>
      <c r="G37" s="33"/>
      <c r="H37" s="3" t="str">
        <f t="shared" si="0"/>
        <v/>
      </c>
      <c r="I37" s="3" t="s">
        <v>158</v>
      </c>
      <c r="J37" s="4" t="s">
        <v>103</v>
      </c>
      <c r="K37" s="3">
        <v>46052</v>
      </c>
      <c r="L37" s="4" t="s">
        <v>104</v>
      </c>
      <c r="M37" s="34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PAL-0000036</v>
      </c>
      <c r="Q37" s="38"/>
      <c r="R37" s="37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>
      <c r="A38" s="4" t="s">
        <v>203</v>
      </c>
      <c r="B38" s="4"/>
      <c r="C38" t="s">
        <v>204</v>
      </c>
      <c r="D38" t="str">
        <f>IF($C38="","",IFERROR(LOOKUP(2,1/('03_Warehouse_Movements'!$C$2:$C$500=$A38),'03_Warehouse_Movements'!$E$2:$E$500),$C38))</f>
        <v>WH-Z1-AisleB-Bay1-Level14</v>
      </c>
      <c r="E38" t="s">
        <v>92</v>
      </c>
      <c r="F38" t="s">
        <v>129</v>
      </c>
      <c r="G38" s="33">
        <v>14</v>
      </c>
      <c r="H38" s="3" t="str">
        <f t="shared" si="0"/>
        <v/>
      </c>
      <c r="I38" s="3" t="s">
        <v>161</v>
      </c>
      <c r="J38" s="4" t="s">
        <v>103</v>
      </c>
      <c r="K38" s="3">
        <v>46052</v>
      </c>
      <c r="L38" s="4" t="s">
        <v>104</v>
      </c>
      <c r="M38" s="34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PAL-0000037</v>
      </c>
      <c r="Q38" s="38"/>
      <c r="R38" s="37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>
      <c r="A39" s="4" t="s">
        <v>205</v>
      </c>
      <c r="B39" s="4"/>
      <c r="C39" t="s">
        <v>206</v>
      </c>
      <c r="D39" t="str">
        <f>IF($C39="","",IFERROR(LOOKUP(2,1/('03_Warehouse_Movements'!$C$2:$C$500=$A39),'03_Warehouse_Movements'!$E$2:$E$500),$C39))</f>
        <v>WH-Z1-AisleB-Bay1-Level15</v>
      </c>
      <c r="E39" t="s">
        <v>92</v>
      </c>
      <c r="F39" t="s">
        <v>101</v>
      </c>
      <c r="G39" s="33"/>
      <c r="H39" s="3" t="str">
        <f t="shared" si="0"/>
        <v/>
      </c>
      <c r="I39" s="3" t="s">
        <v>133</v>
      </c>
      <c r="J39" s="4" t="s">
        <v>103</v>
      </c>
      <c r="K39" s="3">
        <v>46052</v>
      </c>
      <c r="L39" s="4" t="s">
        <v>104</v>
      </c>
      <c r="M39" s="34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PAL-0000038</v>
      </c>
      <c r="Q39" s="38"/>
      <c r="R39" s="37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>
      <c r="A40" s="4" t="s">
        <v>207</v>
      </c>
      <c r="B40" s="4"/>
      <c r="C40" t="s">
        <v>208</v>
      </c>
      <c r="D40" t="str">
        <f>IF($C40="","",IFERROR(LOOKUP(2,1/('03_Warehouse_Movements'!$C$2:$C$500=$A40),'03_Warehouse_Movements'!$E$2:$E$500),$C40))</f>
        <v>WH-Z1-AisleB-Bay1-Level16</v>
      </c>
      <c r="E40" t="s">
        <v>92</v>
      </c>
      <c r="F40" t="s">
        <v>101</v>
      </c>
      <c r="G40" s="33"/>
      <c r="H40" s="3" t="str">
        <f t="shared" si="0"/>
        <v/>
      </c>
      <c r="I40" s="3" t="s">
        <v>136</v>
      </c>
      <c r="J40" s="4" t="s">
        <v>103</v>
      </c>
      <c r="K40" s="3">
        <v>46052</v>
      </c>
      <c r="L40" s="4" t="s">
        <v>104</v>
      </c>
      <c r="M40" s="34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PAL-0000039</v>
      </c>
      <c r="Q40" s="38"/>
      <c r="R40" s="37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>
      <c r="A41" s="4" t="s">
        <v>209</v>
      </c>
      <c r="B41" s="4"/>
      <c r="C41" t="s">
        <v>210</v>
      </c>
      <c r="D41" t="str">
        <f>IF($C41="","",IFERROR(LOOKUP(2,1/('03_Warehouse_Movements'!$C$2:$C$500=$A41),'03_Warehouse_Movements'!$E$2:$E$500),$C41))</f>
        <v>WH-Z1-AisleB-Bay1-Level17</v>
      </c>
      <c r="E41" t="s">
        <v>92</v>
      </c>
      <c r="F41" t="s">
        <v>101</v>
      </c>
      <c r="G41" s="33"/>
      <c r="H41" s="3" t="str">
        <f t="shared" si="0"/>
        <v/>
      </c>
      <c r="I41" s="3" t="s">
        <v>139</v>
      </c>
      <c r="J41" s="4" t="s">
        <v>103</v>
      </c>
      <c r="K41" s="3">
        <v>46052</v>
      </c>
      <c r="L41" s="4" t="s">
        <v>104</v>
      </c>
      <c r="M41" s="34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PAL-0000040</v>
      </c>
      <c r="Q41" s="38"/>
      <c r="R41" s="37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>
      <c r="A42" s="4" t="s">
        <v>211</v>
      </c>
      <c r="B42" s="4"/>
      <c r="C42" t="s">
        <v>212</v>
      </c>
      <c r="D42" t="str">
        <f>IF($C42="","",IFERROR(LOOKUP(2,1/('03_Warehouse_Movements'!$C$2:$C$500=$A42),'03_Warehouse_Movements'!$E$2:$E$500),$C42))</f>
        <v>WH-Z1-AisleB-Bay1-Level18</v>
      </c>
      <c r="E42" t="s">
        <v>92</v>
      </c>
      <c r="F42" t="s">
        <v>101</v>
      </c>
      <c r="G42" s="33"/>
      <c r="H42" s="3" t="str">
        <f t="shared" si="0"/>
        <v/>
      </c>
      <c r="I42" s="3" t="s">
        <v>143</v>
      </c>
      <c r="J42" s="4" t="s">
        <v>103</v>
      </c>
      <c r="K42" s="3">
        <v>46052</v>
      </c>
      <c r="L42" s="4" t="s">
        <v>104</v>
      </c>
      <c r="M42" s="34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PAL-0000041</v>
      </c>
      <c r="Q42" s="38"/>
      <c r="R42" s="37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>
      <c r="A43" s="4" t="s">
        <v>213</v>
      </c>
      <c r="B43" s="4"/>
      <c r="C43" t="s">
        <v>214</v>
      </c>
      <c r="D43" t="str">
        <f>IF($C43="","",IFERROR(LOOKUP(2,1/('03_Warehouse_Movements'!$C$2:$C$500=$A43),'03_Warehouse_Movements'!$E$2:$E$500),$C43))</f>
        <v>WH-Z1-AisleB-Bay1-Level19</v>
      </c>
      <c r="E43" t="s">
        <v>92</v>
      </c>
      <c r="F43" t="s">
        <v>101</v>
      </c>
      <c r="G43" s="33"/>
      <c r="H43" s="3" t="str">
        <f t="shared" si="0"/>
        <v/>
      </c>
      <c r="I43" s="3" t="s">
        <v>102</v>
      </c>
      <c r="J43" s="4" t="s">
        <v>103</v>
      </c>
      <c r="K43" s="3">
        <v>46052</v>
      </c>
      <c r="L43" s="4" t="s">
        <v>104</v>
      </c>
      <c r="M43" s="34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PAL-0000042</v>
      </c>
      <c r="Q43" s="38"/>
      <c r="R43" s="37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>
      <c r="A44" s="4" t="s">
        <v>215</v>
      </c>
      <c r="B44" s="4" t="s">
        <v>216</v>
      </c>
      <c r="C44" t="s">
        <v>217</v>
      </c>
      <c r="D44" t="str">
        <f>IF($C44="","",IFERROR(LOOKUP(2,1/('03_Warehouse_Movements'!$C$2:$C$500=$A44),'03_Warehouse_Movements'!$E$2:$E$500),$C44))</f>
        <v>WH-Z1-AisleB-Bay1-Level20</v>
      </c>
      <c r="E44" t="s">
        <v>92</v>
      </c>
      <c r="F44" t="s">
        <v>129</v>
      </c>
      <c r="G44" s="33">
        <v>14</v>
      </c>
      <c r="H44" s="3" t="str">
        <f t="shared" si="0"/>
        <v/>
      </c>
      <c r="I44" s="3" t="s">
        <v>148</v>
      </c>
      <c r="J44" s="4" t="s">
        <v>103</v>
      </c>
      <c r="K44" s="3">
        <v>46052</v>
      </c>
      <c r="L44" s="4" t="s">
        <v>104</v>
      </c>
      <c r="M44" s="34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PAL-0000043</v>
      </c>
      <c r="Q44" s="38"/>
      <c r="R44" s="37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>
      <c r="A45" s="4" t="s">
        <v>218</v>
      </c>
      <c r="B45" s="4"/>
      <c r="C45" t="s">
        <v>219</v>
      </c>
      <c r="D45" t="str">
        <f>IF($C45="","",IFERROR(LOOKUP(2,1/('03_Warehouse_Movements'!$C$2:$C$500=$A45),'03_Warehouse_Movements'!$E$2:$E$500),$C45))</f>
        <v>WH-Z1-AisleC-Bay1-Level1</v>
      </c>
      <c r="E45" t="s">
        <v>92</v>
      </c>
      <c r="F45" t="s">
        <v>101</v>
      </c>
      <c r="G45" s="33"/>
      <c r="H45" s="3" t="str">
        <f t="shared" si="0"/>
        <v/>
      </c>
      <c r="I45" s="3" t="s">
        <v>151</v>
      </c>
      <c r="J45" s="4" t="s">
        <v>103</v>
      </c>
      <c r="K45" s="3">
        <v>46052</v>
      </c>
      <c r="L45" s="4" t="s">
        <v>104</v>
      </c>
      <c r="M45" s="34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PAL-0000044</v>
      </c>
      <c r="Q45" s="38"/>
      <c r="R45" s="37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>
      <c r="A46" s="4" t="s">
        <v>220</v>
      </c>
      <c r="B46" s="4"/>
      <c r="C46" t="s">
        <v>221</v>
      </c>
      <c r="D46" t="str">
        <f>IF($C46="","",IFERROR(LOOKUP(2,1/('03_Warehouse_Movements'!$C$2:$C$500=$A46),'03_Warehouse_Movements'!$E$2:$E$500),$C46))</f>
        <v>WH-Z1-AisleC-Bay1-Level2</v>
      </c>
      <c r="E46" t="s">
        <v>92</v>
      </c>
      <c r="F46" t="s">
        <v>101</v>
      </c>
      <c r="G46" s="33"/>
      <c r="H46" s="3" t="str">
        <f t="shared" si="0"/>
        <v/>
      </c>
      <c r="I46" s="3" t="s">
        <v>155</v>
      </c>
      <c r="J46" s="4" t="s">
        <v>103</v>
      </c>
      <c r="K46" s="3">
        <v>46052</v>
      </c>
      <c r="L46" s="4" t="s">
        <v>104</v>
      </c>
      <c r="M46" s="34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PAL-0000045</v>
      </c>
      <c r="Q46" s="38"/>
      <c r="R46" s="37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>
      <c r="A47" s="4" t="s">
        <v>222</v>
      </c>
      <c r="B47" s="4"/>
      <c r="C47" t="s">
        <v>223</v>
      </c>
      <c r="D47" t="str">
        <f>IF($C47="","",IFERROR(LOOKUP(2,1/('03_Warehouse_Movements'!$C$2:$C$500=$A47),'03_Warehouse_Movements'!$E$2:$E$500),$C47))</f>
        <v>WH-Z1-AisleC-Bay1-Level3</v>
      </c>
      <c r="E47" t="s">
        <v>92</v>
      </c>
      <c r="F47" t="s">
        <v>101</v>
      </c>
      <c r="G47" s="33"/>
      <c r="H47" s="3" t="str">
        <f t="shared" si="0"/>
        <v/>
      </c>
      <c r="I47" s="3" t="s">
        <v>158</v>
      </c>
      <c r="J47" s="4" t="s">
        <v>103</v>
      </c>
      <c r="K47" s="3">
        <v>46052</v>
      </c>
      <c r="L47" s="4" t="s">
        <v>104</v>
      </c>
      <c r="M47" s="34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PAL-0000046</v>
      </c>
      <c r="Q47" s="38"/>
      <c r="R47" s="37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>
      <c r="A48" s="4" t="s">
        <v>224</v>
      </c>
      <c r="B48" s="4"/>
      <c r="C48" t="s">
        <v>225</v>
      </c>
      <c r="D48" t="str">
        <f>IF($C48="","",IFERROR(LOOKUP(2,1/('03_Warehouse_Movements'!$C$2:$C$500=$A48),'03_Warehouse_Movements'!$E$2:$E$500),$C48))</f>
        <v>WH-Z1-AisleC-Bay1-Level4</v>
      </c>
      <c r="E48" t="s">
        <v>92</v>
      </c>
      <c r="F48" t="s">
        <v>101</v>
      </c>
      <c r="G48" s="33"/>
      <c r="H48" s="3" t="str">
        <f t="shared" si="0"/>
        <v/>
      </c>
      <c r="I48" s="3" t="s">
        <v>161</v>
      </c>
      <c r="J48" s="4" t="s">
        <v>103</v>
      </c>
      <c r="K48" s="3">
        <v>46052</v>
      </c>
      <c r="L48" s="4" t="s">
        <v>104</v>
      </c>
      <c r="M48" s="34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PAL-0000047</v>
      </c>
      <c r="Q48" s="38"/>
      <c r="R48" s="37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>
      <c r="A49" s="4" t="s">
        <v>226</v>
      </c>
      <c r="B49" s="4"/>
      <c r="C49" t="s">
        <v>227</v>
      </c>
      <c r="D49" t="str">
        <f>IF($C49="","",IFERROR(LOOKUP(2,1/('03_Warehouse_Movements'!$C$2:$C$500=$A49),'03_Warehouse_Movements'!$E$2:$E$500),$C49))</f>
        <v>WH-Z1-AisleC-Bay1-Level5</v>
      </c>
      <c r="E49" t="s">
        <v>92</v>
      </c>
      <c r="F49" t="s">
        <v>101</v>
      </c>
      <c r="G49" s="33"/>
      <c r="H49" s="3" t="str">
        <f t="shared" si="0"/>
        <v/>
      </c>
      <c r="I49" s="3" t="s">
        <v>133</v>
      </c>
      <c r="J49" s="4" t="s">
        <v>103</v>
      </c>
      <c r="K49" s="3">
        <v>46052</v>
      </c>
      <c r="L49" s="4" t="s">
        <v>104</v>
      </c>
      <c r="M49" s="34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PAL-0000048</v>
      </c>
      <c r="Q49" s="38"/>
      <c r="R49" s="37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>
      <c r="A50" s="4" t="s">
        <v>228</v>
      </c>
      <c r="B50" s="4"/>
      <c r="C50" t="s">
        <v>229</v>
      </c>
      <c r="D50" t="str">
        <f>IF($C50="","",IFERROR(LOOKUP(2,1/('03_Warehouse_Movements'!$C$2:$C$500=$A50),'03_Warehouse_Movements'!$E$2:$E$500),$C50))</f>
        <v>WH-Z1-AisleC-Bay1-Level6</v>
      </c>
      <c r="E50" t="s">
        <v>92</v>
      </c>
      <c r="F50" t="s">
        <v>129</v>
      </c>
      <c r="G50" s="33">
        <v>14</v>
      </c>
      <c r="H50" s="3" t="str">
        <f t="shared" si="0"/>
        <v/>
      </c>
      <c r="I50" s="3" t="s">
        <v>136</v>
      </c>
      <c r="J50" s="4" t="s">
        <v>103</v>
      </c>
      <c r="K50" s="3">
        <v>46052</v>
      </c>
      <c r="L50" s="4" t="s">
        <v>104</v>
      </c>
      <c r="M50" s="34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PAL-0000049</v>
      </c>
      <c r="Q50" s="38"/>
      <c r="R50" s="37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>
      <c r="A51" s="4" t="s">
        <v>230</v>
      </c>
      <c r="B51" s="4" t="s">
        <v>231</v>
      </c>
      <c r="C51" t="s">
        <v>232</v>
      </c>
      <c r="D51" t="str">
        <f>IF($C51="","",IFERROR(LOOKUP(2,1/('03_Warehouse_Movements'!$C$2:$C$500=$A51),'03_Warehouse_Movements'!$E$2:$E$500),$C51))</f>
        <v>WH-Z1-AisleC-Bay1-Level7</v>
      </c>
      <c r="E51" t="s">
        <v>233</v>
      </c>
      <c r="F51" t="s">
        <v>101</v>
      </c>
      <c r="G51" s="33"/>
      <c r="H51" s="3" t="str">
        <f t="shared" si="0"/>
        <v/>
      </c>
      <c r="I51" s="3" t="s">
        <v>139</v>
      </c>
      <c r="J51" s="4" t="s">
        <v>103</v>
      </c>
      <c r="K51" s="3">
        <v>46052</v>
      </c>
      <c r="L51" s="4" t="s">
        <v>104</v>
      </c>
      <c r="M51" s="34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PAL-0000050</v>
      </c>
      <c r="Q51" s="38"/>
      <c r="R51" s="37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>
      <c r="A52" s="4" t="s">
        <v>234</v>
      </c>
      <c r="B52" s="4"/>
      <c r="C52" t="s">
        <v>235</v>
      </c>
      <c r="D52" t="str">
        <f>IF($C52="","",IFERROR(LOOKUP(2,1/('03_Warehouse_Movements'!$C$2:$C$500=$A52),'03_Warehouse_Movements'!$E$2:$E$500),$C52))</f>
        <v>WH-Z1-AisleC-Bay1-Level8</v>
      </c>
      <c r="E52" t="s">
        <v>233</v>
      </c>
      <c r="F52" t="s">
        <v>101</v>
      </c>
      <c r="G52" s="33"/>
      <c r="H52" s="3" t="str">
        <f t="shared" si="0"/>
        <v/>
      </c>
      <c r="I52" s="3" t="s">
        <v>143</v>
      </c>
      <c r="J52" s="4" t="s">
        <v>103</v>
      </c>
      <c r="K52" s="3">
        <v>46052</v>
      </c>
      <c r="L52" s="4" t="s">
        <v>104</v>
      </c>
      <c r="M52" s="34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PAL-0000051</v>
      </c>
      <c r="Q52" s="38"/>
      <c r="R52" s="37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>
      <c r="A53" s="4" t="s">
        <v>236</v>
      </c>
      <c r="B53" s="4"/>
      <c r="C53" t="s">
        <v>237</v>
      </c>
      <c r="D53" t="str">
        <f>IF($C53="","",IFERROR(LOOKUP(2,1/('03_Warehouse_Movements'!$C$2:$C$500=$A53),'03_Warehouse_Movements'!$E$2:$E$500),$C53))</f>
        <v>WH-Z1-AisleC-Bay1-Level9</v>
      </c>
      <c r="E53" t="s">
        <v>92</v>
      </c>
      <c r="F53" t="s">
        <v>101</v>
      </c>
      <c r="G53" s="33"/>
      <c r="H53" s="3" t="str">
        <f t="shared" si="0"/>
        <v/>
      </c>
      <c r="I53" s="3" t="s">
        <v>102</v>
      </c>
      <c r="J53" s="4" t="s">
        <v>103</v>
      </c>
      <c r="K53" s="3">
        <v>46052</v>
      </c>
      <c r="L53" s="4" t="s">
        <v>104</v>
      </c>
      <c r="M53" s="34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PAL-0000052</v>
      </c>
      <c r="Q53" s="38"/>
      <c r="R53" s="37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>
      <c r="A54" s="4" t="s">
        <v>238</v>
      </c>
      <c r="B54" s="4"/>
      <c r="C54" t="s">
        <v>239</v>
      </c>
      <c r="D54" t="str">
        <f>IF($C54="","",IFERROR(LOOKUP(2,1/('03_Warehouse_Movements'!$C$2:$C$500=$A54),'03_Warehouse_Movements'!$E$2:$E$500),$C54))</f>
        <v>WH-Z1-AisleC-Bay1-Level10</v>
      </c>
      <c r="E54" t="s">
        <v>92</v>
      </c>
      <c r="F54" t="s">
        <v>101</v>
      </c>
      <c r="G54" s="33"/>
      <c r="H54" s="3" t="str">
        <f t="shared" si="0"/>
        <v/>
      </c>
      <c r="I54" s="3" t="s">
        <v>148</v>
      </c>
      <c r="J54" s="4" t="s">
        <v>103</v>
      </c>
      <c r="K54" s="3">
        <v>46052</v>
      </c>
      <c r="L54" s="4" t="s">
        <v>104</v>
      </c>
      <c r="M54" s="34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PAL-0000053</v>
      </c>
      <c r="Q54" s="38"/>
      <c r="R54" s="37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>
      <c r="A55" s="4" t="s">
        <v>240</v>
      </c>
      <c r="B55" s="4"/>
      <c r="C55" t="s">
        <v>241</v>
      </c>
      <c r="D55" t="str">
        <f>IF($C55="","",IFERROR(LOOKUP(2,1/('03_Warehouse_Movements'!$C$2:$C$500=$A55),'03_Warehouse_Movements'!$E$2:$E$500),$C55))</f>
        <v>WH-Z1-AisleC-Bay1-Level11</v>
      </c>
      <c r="E55" t="s">
        <v>92</v>
      </c>
      <c r="F55" t="s">
        <v>101</v>
      </c>
      <c r="G55" s="33"/>
      <c r="H55" s="3" t="str">
        <f t="shared" si="0"/>
        <v/>
      </c>
      <c r="I55" s="3" t="s">
        <v>151</v>
      </c>
      <c r="J55" s="4" t="s">
        <v>103</v>
      </c>
      <c r="K55" s="3">
        <v>46052</v>
      </c>
      <c r="L55" s="4" t="s">
        <v>104</v>
      </c>
      <c r="M55" s="34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PAL-0000054</v>
      </c>
      <c r="Q55" s="38"/>
      <c r="R55" s="37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>
      <c r="A56" s="4" t="s">
        <v>242</v>
      </c>
      <c r="B56" s="4"/>
      <c r="C56" t="s">
        <v>243</v>
      </c>
      <c r="D56" t="str">
        <f>IF($C56="","",IFERROR(LOOKUP(2,1/('03_Warehouse_Movements'!$C$2:$C$500=$A56),'03_Warehouse_Movements'!$E$2:$E$500),$C56))</f>
        <v>WH-Z1-AisleC-Bay1-Level12</v>
      </c>
      <c r="E56" t="s">
        <v>92</v>
      </c>
      <c r="F56" t="s">
        <v>129</v>
      </c>
      <c r="G56" s="33">
        <v>14</v>
      </c>
      <c r="H56" s="3" t="str">
        <f t="shared" si="0"/>
        <v/>
      </c>
      <c r="I56" s="3" t="s">
        <v>155</v>
      </c>
      <c r="J56" s="4" t="s">
        <v>103</v>
      </c>
      <c r="K56" s="3">
        <v>46052</v>
      </c>
      <c r="L56" s="4" t="s">
        <v>104</v>
      </c>
      <c r="M56" s="34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PAL-0000055</v>
      </c>
      <c r="Q56" s="38"/>
      <c r="R56" s="37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>
      <c r="A57" s="4" t="s">
        <v>244</v>
      </c>
      <c r="B57" s="4"/>
      <c r="C57" t="s">
        <v>245</v>
      </c>
      <c r="D57" t="str">
        <f>IF($C57="","",IFERROR(LOOKUP(2,1/('03_Warehouse_Movements'!$C$2:$C$500=$A57),'03_Warehouse_Movements'!$E$2:$E$500),$C57))</f>
        <v>WH-Z1-AisleC-Bay1-Level13</v>
      </c>
      <c r="E57" t="s">
        <v>92</v>
      </c>
      <c r="F57" t="s">
        <v>101</v>
      </c>
      <c r="G57" s="33"/>
      <c r="H57" s="3" t="str">
        <f t="shared" si="0"/>
        <v/>
      </c>
      <c r="I57" s="3" t="s">
        <v>158</v>
      </c>
      <c r="J57" s="4" t="s">
        <v>103</v>
      </c>
      <c r="K57" s="3">
        <v>46052</v>
      </c>
      <c r="L57" s="4" t="s">
        <v>104</v>
      </c>
      <c r="M57" s="34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PAL-0000056</v>
      </c>
      <c r="Q57" s="38"/>
      <c r="R57" s="37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>
      <c r="A58" s="4" t="s">
        <v>246</v>
      </c>
      <c r="B58" s="4" t="s">
        <v>247</v>
      </c>
      <c r="C58" t="s">
        <v>248</v>
      </c>
      <c r="D58" t="str">
        <f>IF($C58="","",IFERROR(LOOKUP(2,1/('03_Warehouse_Movements'!$C$2:$C$500=$A58),'03_Warehouse_Movements'!$E$2:$E$500),$C58))</f>
        <v>WH-Z1-AisleC-Bay1-Level14</v>
      </c>
      <c r="E58" t="s">
        <v>92</v>
      </c>
      <c r="F58" t="s">
        <v>101</v>
      </c>
      <c r="G58" s="33"/>
      <c r="H58" s="3" t="str">
        <f t="shared" si="0"/>
        <v/>
      </c>
      <c r="I58" s="3" t="s">
        <v>161</v>
      </c>
      <c r="J58" s="4" t="s">
        <v>103</v>
      </c>
      <c r="K58" s="3">
        <v>46052</v>
      </c>
      <c r="L58" s="4" t="s">
        <v>104</v>
      </c>
      <c r="M58" s="34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PAL-0000057</v>
      </c>
      <c r="Q58" s="38"/>
      <c r="R58" s="37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>
      <c r="A59" s="4" t="s">
        <v>249</v>
      </c>
      <c r="B59" s="4"/>
      <c r="C59" t="s">
        <v>250</v>
      </c>
      <c r="D59" t="str">
        <f>IF($C59="","",IFERROR(LOOKUP(2,1/('03_Warehouse_Movements'!$C$2:$C$500=$A59),'03_Warehouse_Movements'!$E$2:$E$500),$C59))</f>
        <v>WH-Z1-AisleC-Bay1-Level15</v>
      </c>
      <c r="E59" t="s">
        <v>92</v>
      </c>
      <c r="F59" t="s">
        <v>101</v>
      </c>
      <c r="G59" s="33"/>
      <c r="H59" s="3" t="str">
        <f t="shared" si="0"/>
        <v/>
      </c>
      <c r="I59" s="3" t="s">
        <v>133</v>
      </c>
      <c r="J59" s="4" t="s">
        <v>103</v>
      </c>
      <c r="K59" s="3">
        <v>46052</v>
      </c>
      <c r="L59" s="4" t="s">
        <v>104</v>
      </c>
      <c r="M59" s="34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PAL-0000058</v>
      </c>
      <c r="Q59" s="38"/>
      <c r="R59" s="37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>
      <c r="A60" s="4" t="s">
        <v>251</v>
      </c>
      <c r="B60" s="4"/>
      <c r="C60" t="s">
        <v>252</v>
      </c>
      <c r="D60" t="str">
        <f>IF($C60="","",IFERROR(LOOKUP(2,1/('03_Warehouse_Movements'!$C$2:$C$500=$A60),'03_Warehouse_Movements'!$E$2:$E$500),$C60))</f>
        <v>WH-Z1-AisleC-Bay1-Level16</v>
      </c>
      <c r="E60" t="s">
        <v>92</v>
      </c>
      <c r="F60" t="s">
        <v>101</v>
      </c>
      <c r="G60" s="33"/>
      <c r="H60" s="3" t="str">
        <f t="shared" si="0"/>
        <v/>
      </c>
      <c r="I60" s="3" t="s">
        <v>136</v>
      </c>
      <c r="J60" s="4" t="s">
        <v>103</v>
      </c>
      <c r="K60" s="3">
        <v>46052</v>
      </c>
      <c r="L60" s="4" t="s">
        <v>104</v>
      </c>
      <c r="M60" s="34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PAL-0000059</v>
      </c>
      <c r="Q60" s="38"/>
      <c r="R60" s="37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>
      <c r="A61" s="4" t="s">
        <v>253</v>
      </c>
      <c r="B61" s="4"/>
      <c r="C61" t="s">
        <v>254</v>
      </c>
      <c r="D61" t="str">
        <f>IF($C61="","",IFERROR(LOOKUP(2,1/('03_Warehouse_Movements'!$C$2:$C$500=$A61),'03_Warehouse_Movements'!$E$2:$E$500),$C61))</f>
        <v>WH-Z1-AisleC-Bay1-Level17</v>
      </c>
      <c r="E61" t="s">
        <v>92</v>
      </c>
      <c r="F61" t="s">
        <v>101</v>
      </c>
      <c r="G61" s="33"/>
      <c r="H61" s="3" t="str">
        <f t="shared" si="0"/>
        <v/>
      </c>
      <c r="I61" s="3" t="s">
        <v>139</v>
      </c>
      <c r="J61" s="4" t="s">
        <v>103</v>
      </c>
      <c r="K61" s="3">
        <v>46052</v>
      </c>
      <c r="L61" s="4" t="s">
        <v>104</v>
      </c>
      <c r="M61" s="34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PAL-0000060</v>
      </c>
      <c r="Q61" s="38"/>
      <c r="R61" s="37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>
      <c r="A62" s="4" t="s">
        <v>255</v>
      </c>
      <c r="B62" s="4"/>
      <c r="D62" t="str">
        <f>IF($C62="","",IFERROR(LOOKUP(2,1/('03_Warehouse_Movements'!$C$2:$C$500=$A62),'03_Warehouse_Movements'!$E$2:$E$500),$C62))</f>
        <v/>
      </c>
      <c r="E62" t="s">
        <v>92</v>
      </c>
      <c r="G62" s="33"/>
      <c r="H62" s="3" t="str">
        <f t="shared" si="0"/>
        <v/>
      </c>
      <c r="I62" s="3"/>
      <c r="J62" s="4"/>
      <c r="K62" s="3"/>
      <c r="L62" s="4"/>
      <c r="M62" s="34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PAL-0000061</v>
      </c>
      <c r="Q62" s="38"/>
      <c r="R62" s="37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>
      <c r="A63" s="4" t="s">
        <v>256</v>
      </c>
      <c r="B63" s="4"/>
      <c r="D63" t="str">
        <f>IF($C63="","",IFERROR(LOOKUP(2,1/('03_Warehouse_Movements'!$C$2:$C$500=$A63),'03_Warehouse_Movements'!$E$2:$E$500),$C63))</f>
        <v/>
      </c>
      <c r="E63" t="s">
        <v>92</v>
      </c>
      <c r="G63" s="33"/>
      <c r="H63" s="3" t="str">
        <f t="shared" si="0"/>
        <v/>
      </c>
      <c r="I63" s="3"/>
      <c r="J63" s="4"/>
      <c r="K63" s="3"/>
      <c r="L63" s="4"/>
      <c r="M63" s="34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PAL-0000062</v>
      </c>
      <c r="Q63" s="38"/>
      <c r="R63" s="37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>
      <c r="A64" s="4" t="s">
        <v>257</v>
      </c>
      <c r="B64" s="4"/>
      <c r="D64" t="str">
        <f>IF($C64="","",IFERROR(LOOKUP(2,1/('03_Warehouse_Movements'!$C$2:$C$500=$A64),'03_Warehouse_Movements'!$E$2:$E$500),$C64))</f>
        <v/>
      </c>
      <c r="E64" t="s">
        <v>92</v>
      </c>
      <c r="G64" s="33"/>
      <c r="H64" s="3" t="str">
        <f t="shared" si="0"/>
        <v/>
      </c>
      <c r="I64" s="3"/>
      <c r="J64" s="4"/>
      <c r="K64" s="3"/>
      <c r="L64" s="4"/>
      <c r="M64" s="34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PAL-0000063</v>
      </c>
      <c r="Q64" s="38"/>
      <c r="R64" s="37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>
      <c r="A65" s="4" t="s">
        <v>258</v>
      </c>
      <c r="B65" s="4"/>
      <c r="D65" t="str">
        <f>IF($C65="","",IFERROR(LOOKUP(2,1/('03_Warehouse_Movements'!$C$2:$C$500=$A65),'03_Warehouse_Movements'!$E$2:$E$500),$C65))</f>
        <v/>
      </c>
      <c r="E65" t="s">
        <v>92</v>
      </c>
      <c r="G65" s="33"/>
      <c r="H65" s="3" t="str">
        <f t="shared" si="0"/>
        <v/>
      </c>
      <c r="I65" s="3"/>
      <c r="J65" s="4"/>
      <c r="K65" s="3"/>
      <c r="L65" s="4"/>
      <c r="M65" s="34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PAL-0000064</v>
      </c>
      <c r="Q65" s="38"/>
      <c r="R65" s="37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>
      <c r="A66" s="4" t="s">
        <v>259</v>
      </c>
      <c r="B66" s="4"/>
      <c r="D66" t="str">
        <f>IF($C66="","",IFERROR(LOOKUP(2,1/('03_Warehouse_Movements'!$C$2:$C$500=$A66),'03_Warehouse_Movements'!$E$2:$E$500),$C66))</f>
        <v/>
      </c>
      <c r="E66" t="s">
        <v>92</v>
      </c>
      <c r="G66" s="33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34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PAL-0000065</v>
      </c>
      <c r="Q66" s="38"/>
      <c r="R66" s="37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>
      <c r="A67" s="4" t="s">
        <v>260</v>
      </c>
      <c r="B67" s="4"/>
      <c r="D67" t="str">
        <f>IF($C67="","",IFERROR(LOOKUP(2,1/('03_Warehouse_Movements'!$C$2:$C$500=$A67),'03_Warehouse_Movements'!$E$2:$E$500),$C67))</f>
        <v/>
      </c>
      <c r="E67" t="s">
        <v>92</v>
      </c>
      <c r="G67" s="33"/>
      <c r="H67" s="3" t="str">
        <f t="shared" si="2"/>
        <v/>
      </c>
      <c r="I67" s="3"/>
      <c r="J67" s="4"/>
      <c r="K67" s="3"/>
      <c r="L67" s="4"/>
      <c r="M67" s="34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PAL-0000066</v>
      </c>
      <c r="Q67" s="38"/>
      <c r="R67" s="37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>
      <c r="A68" s="4" t="s">
        <v>261</v>
      </c>
      <c r="B68" s="4"/>
      <c r="D68" t="str">
        <f>IF($C68="","",IFERROR(LOOKUP(2,1/('03_Warehouse_Movements'!$C$2:$C$500=$A68),'03_Warehouse_Movements'!$E$2:$E$500),$C68))</f>
        <v/>
      </c>
      <c r="E68" t="s">
        <v>92</v>
      </c>
      <c r="G68" s="33"/>
      <c r="H68" s="3" t="str">
        <f t="shared" si="2"/>
        <v/>
      </c>
      <c r="I68" s="3"/>
      <c r="J68" s="4"/>
      <c r="K68" s="3"/>
      <c r="L68" s="4"/>
      <c r="M68" s="34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PAL-0000067</v>
      </c>
      <c r="Q68" s="38"/>
      <c r="R68" s="37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>
      <c r="A69" s="4" t="s">
        <v>262</v>
      </c>
      <c r="B69" s="4"/>
      <c r="D69" t="str">
        <f>IF($C69="","",IFERROR(LOOKUP(2,1/('03_Warehouse_Movements'!$C$2:$C$500=$A69),'03_Warehouse_Movements'!$E$2:$E$500),$C69))</f>
        <v/>
      </c>
      <c r="E69" t="s">
        <v>92</v>
      </c>
      <c r="G69" s="33"/>
      <c r="H69" s="3" t="str">
        <f t="shared" si="2"/>
        <v/>
      </c>
      <c r="I69" s="3"/>
      <c r="J69" s="4"/>
      <c r="K69" s="3"/>
      <c r="L69" s="4"/>
      <c r="M69" s="34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PAL-0000068</v>
      </c>
      <c r="Q69" s="38"/>
      <c r="R69" s="37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>
      <c r="A70" s="4" t="s">
        <v>263</v>
      </c>
      <c r="B70" s="4"/>
      <c r="D70" t="str">
        <f>IF($C70="","",IFERROR(LOOKUP(2,1/('03_Warehouse_Movements'!$C$2:$C$500=$A70),'03_Warehouse_Movements'!$E$2:$E$500),$C70))</f>
        <v/>
      </c>
      <c r="E70" t="s">
        <v>92</v>
      </c>
      <c r="G70" s="33"/>
      <c r="H70" s="3" t="str">
        <f t="shared" si="2"/>
        <v/>
      </c>
      <c r="I70" s="3"/>
      <c r="J70" s="4"/>
      <c r="K70" s="3"/>
      <c r="L70" s="4"/>
      <c r="M70" s="34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PAL-0000069</v>
      </c>
      <c r="Q70" s="38"/>
      <c r="R70" s="37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>
      <c r="A71" s="4" t="s">
        <v>264</v>
      </c>
      <c r="B71" s="4"/>
      <c r="D71" t="str">
        <f>IF($C71="","",IFERROR(LOOKUP(2,1/('03_Warehouse_Movements'!$C$2:$C$500=$A71),'03_Warehouse_Movements'!$E$2:$E$500),$C71))</f>
        <v/>
      </c>
      <c r="E71" t="s">
        <v>92</v>
      </c>
      <c r="G71" s="33"/>
      <c r="H71" s="3" t="str">
        <f t="shared" si="2"/>
        <v/>
      </c>
      <c r="I71" s="3"/>
      <c r="J71" s="4"/>
      <c r="K71" s="3"/>
      <c r="L71" s="4"/>
      <c r="M71" s="34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PAL-0000070</v>
      </c>
      <c r="Q71" s="38"/>
      <c r="R71" s="37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>
      <c r="A72" s="4" t="s">
        <v>265</v>
      </c>
      <c r="B72" s="4"/>
      <c r="D72" t="str">
        <f>IF($C72="","",IFERROR(LOOKUP(2,1/('03_Warehouse_Movements'!$C$2:$C$500=$A72),'03_Warehouse_Movements'!$E$2:$E$500),$C72))</f>
        <v/>
      </c>
      <c r="E72" t="s">
        <v>92</v>
      </c>
      <c r="G72" s="33"/>
      <c r="H72" s="3" t="str">
        <f t="shared" si="2"/>
        <v/>
      </c>
      <c r="I72" s="3"/>
      <c r="J72" s="4"/>
      <c r="K72" s="3"/>
      <c r="L72" s="4"/>
      <c r="M72" s="34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PAL-0000071</v>
      </c>
      <c r="Q72" s="38"/>
      <c r="R72" s="37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>
      <c r="A73" s="4" t="s">
        <v>266</v>
      </c>
      <c r="B73" s="4"/>
      <c r="D73" t="str">
        <f>IF($C73="","",IFERROR(LOOKUP(2,1/('03_Warehouse_Movements'!$C$2:$C$500=$A73),'03_Warehouse_Movements'!$E$2:$E$500),$C73))</f>
        <v/>
      </c>
      <c r="E73" t="s">
        <v>92</v>
      </c>
      <c r="G73" s="33"/>
      <c r="H73" s="3" t="str">
        <f t="shared" si="2"/>
        <v/>
      </c>
      <c r="I73" s="3"/>
      <c r="J73" s="4"/>
      <c r="K73" s="3"/>
      <c r="L73" s="4"/>
      <c r="M73" s="34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PAL-0000072</v>
      </c>
      <c r="Q73" s="38"/>
      <c r="R73" s="37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>
      <c r="A74" s="4" t="s">
        <v>267</v>
      </c>
      <c r="B74" s="4"/>
      <c r="D74" t="str">
        <f>IF($C74="","",IFERROR(LOOKUP(2,1/('03_Warehouse_Movements'!$C$2:$C$500=$A74),'03_Warehouse_Movements'!$E$2:$E$500),$C74))</f>
        <v/>
      </c>
      <c r="E74" t="s">
        <v>92</v>
      </c>
      <c r="G74" s="33"/>
      <c r="H74" s="3" t="str">
        <f t="shared" si="2"/>
        <v/>
      </c>
      <c r="I74" s="3"/>
      <c r="J74" s="4"/>
      <c r="K74" s="3"/>
      <c r="L74" s="4"/>
      <c r="M74" s="34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PAL-0000073</v>
      </c>
      <c r="Q74" s="38"/>
      <c r="R74" s="37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>
      <c r="A75" s="4" t="s">
        <v>268</v>
      </c>
      <c r="B75" s="4"/>
      <c r="D75" t="str">
        <f>IF($C75="","",IFERROR(LOOKUP(2,1/('03_Warehouse_Movements'!$C$2:$C$500=$A75),'03_Warehouse_Movements'!$E$2:$E$500),$C75))</f>
        <v/>
      </c>
      <c r="E75" t="s">
        <v>92</v>
      </c>
      <c r="G75" s="33"/>
      <c r="H75" s="3" t="str">
        <f t="shared" si="2"/>
        <v/>
      </c>
      <c r="I75" s="3"/>
      <c r="J75" s="4"/>
      <c r="K75" s="3"/>
      <c r="L75" s="4"/>
      <c r="M75" s="34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PAL-0000074</v>
      </c>
      <c r="Q75" s="38"/>
      <c r="R75" s="37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>
      <c r="A76" s="4" t="s">
        <v>269</v>
      </c>
      <c r="B76" s="4"/>
      <c r="D76" t="str">
        <f>IF($C76="","",IFERROR(LOOKUP(2,1/('03_Warehouse_Movements'!$C$2:$C$500=$A76),'03_Warehouse_Movements'!$E$2:$E$500),$C76))</f>
        <v/>
      </c>
      <c r="E76" t="s">
        <v>92</v>
      </c>
      <c r="G76" s="33"/>
      <c r="H76" s="3" t="str">
        <f t="shared" si="2"/>
        <v/>
      </c>
      <c r="I76" s="3"/>
      <c r="J76" s="4"/>
      <c r="K76" s="3"/>
      <c r="L76" s="4"/>
      <c r="M76" s="34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PAL-0000075</v>
      </c>
      <c r="Q76" s="38"/>
      <c r="R76" s="37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>
      <c r="A77" s="4" t="s">
        <v>270</v>
      </c>
      <c r="B77" s="4"/>
      <c r="D77" t="str">
        <f>IF($C77="","",IFERROR(LOOKUP(2,1/('03_Warehouse_Movements'!$C$2:$C$500=$A77),'03_Warehouse_Movements'!$E$2:$E$500),$C77))</f>
        <v/>
      </c>
      <c r="E77" t="s">
        <v>92</v>
      </c>
      <c r="G77" s="33"/>
      <c r="H77" s="3" t="str">
        <f t="shared" si="2"/>
        <v/>
      </c>
      <c r="I77" s="3"/>
      <c r="J77" s="4"/>
      <c r="K77" s="3"/>
      <c r="L77" s="4"/>
      <c r="M77" s="34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PAL-0000076</v>
      </c>
      <c r="Q77" s="38"/>
      <c r="R77" s="37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>
      <c r="A78" s="4" t="s">
        <v>271</v>
      </c>
      <c r="B78" s="4"/>
      <c r="D78" t="str">
        <f>IF($C78="","",IFERROR(LOOKUP(2,1/('03_Warehouse_Movements'!$C$2:$C$500=$A78),'03_Warehouse_Movements'!$E$2:$E$500),$C78))</f>
        <v/>
      </c>
      <c r="E78" t="s">
        <v>92</v>
      </c>
      <c r="G78" s="33"/>
      <c r="H78" s="3" t="str">
        <f t="shared" si="2"/>
        <v/>
      </c>
      <c r="I78" s="3"/>
      <c r="J78" s="4"/>
      <c r="K78" s="3"/>
      <c r="L78" s="4"/>
      <c r="M78" s="34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PAL-0000077</v>
      </c>
      <c r="Q78" s="38"/>
      <c r="R78" s="37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>
      <c r="A79" s="4" t="s">
        <v>272</v>
      </c>
      <c r="B79" s="4"/>
      <c r="D79" t="str">
        <f>IF($C79="","",IFERROR(LOOKUP(2,1/('03_Warehouse_Movements'!$C$2:$C$500=$A79),'03_Warehouse_Movements'!$E$2:$E$500),$C79))</f>
        <v/>
      </c>
      <c r="E79" t="s">
        <v>92</v>
      </c>
      <c r="G79" s="33"/>
      <c r="H79" s="3" t="str">
        <f t="shared" si="2"/>
        <v/>
      </c>
      <c r="I79" s="3"/>
      <c r="J79" s="4"/>
      <c r="K79" s="3"/>
      <c r="L79" s="4"/>
      <c r="M79" s="34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PAL-0000078</v>
      </c>
      <c r="Q79" s="38"/>
      <c r="R79" s="37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>
      <c r="A80" s="4" t="s">
        <v>273</v>
      </c>
      <c r="B80" s="4"/>
      <c r="D80" t="str">
        <f>IF($C80="","",IFERROR(LOOKUP(2,1/('03_Warehouse_Movements'!$C$2:$C$500=$A80),'03_Warehouse_Movements'!$E$2:$E$500),$C80))</f>
        <v/>
      </c>
      <c r="E80" t="s">
        <v>92</v>
      </c>
      <c r="G80" s="33"/>
      <c r="H80" s="3" t="str">
        <f t="shared" si="2"/>
        <v/>
      </c>
      <c r="I80" s="3"/>
      <c r="J80" s="4"/>
      <c r="K80" s="3"/>
      <c r="L80" s="4"/>
      <c r="M80" s="34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PAL-0000079</v>
      </c>
      <c r="Q80" s="38"/>
      <c r="R80" s="37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>
      <c r="A81" s="4" t="s">
        <v>274</v>
      </c>
      <c r="B81" s="4"/>
      <c r="D81" t="str">
        <f>IF($C81="","",IFERROR(LOOKUP(2,1/('03_Warehouse_Movements'!$C$2:$C$500=$A81),'03_Warehouse_Movements'!$E$2:$E$500),$C81))</f>
        <v/>
      </c>
      <c r="E81" t="s">
        <v>92</v>
      </c>
      <c r="G81" s="33"/>
      <c r="H81" s="3" t="str">
        <f t="shared" si="2"/>
        <v/>
      </c>
      <c r="I81" s="3"/>
      <c r="J81" s="4"/>
      <c r="K81" s="3"/>
      <c r="L81" s="4"/>
      <c r="M81" s="34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PAL-0000080</v>
      </c>
      <c r="Q81" s="38"/>
      <c r="R81" s="37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>
      <c r="A82" s="4" t="s">
        <v>275</v>
      </c>
      <c r="B82" s="4"/>
      <c r="D82" t="str">
        <f>IF($C82="","",IFERROR(LOOKUP(2,1/('03_Warehouse_Movements'!$C$2:$C$500=$A82),'03_Warehouse_Movements'!$E$2:$E$500),$C82))</f>
        <v/>
      </c>
      <c r="E82" t="s">
        <v>92</v>
      </c>
      <c r="G82" s="33"/>
      <c r="H82" s="3" t="str">
        <f t="shared" si="2"/>
        <v/>
      </c>
      <c r="I82" s="3"/>
      <c r="J82" s="4"/>
      <c r="K82" s="3"/>
      <c r="L82" s="4"/>
      <c r="M82" s="34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PAL-0000081</v>
      </c>
      <c r="Q82" s="38"/>
      <c r="R82" s="37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>
      <c r="A83" s="4" t="s">
        <v>276</v>
      </c>
      <c r="B83" s="4"/>
      <c r="D83" t="str">
        <f>IF($C83="","",IFERROR(LOOKUP(2,1/('03_Warehouse_Movements'!$C$2:$C$500=$A83),'03_Warehouse_Movements'!$E$2:$E$500),$C83))</f>
        <v/>
      </c>
      <c r="E83" t="s">
        <v>92</v>
      </c>
      <c r="G83" s="33"/>
      <c r="H83" s="3" t="str">
        <f t="shared" si="2"/>
        <v/>
      </c>
      <c r="I83" s="3"/>
      <c r="J83" s="4"/>
      <c r="K83" s="3"/>
      <c r="L83" s="4"/>
      <c r="M83" s="34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PAL-0000082</v>
      </c>
      <c r="Q83" s="38"/>
      <c r="R83" s="37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>
      <c r="A84" s="4" t="s">
        <v>277</v>
      </c>
      <c r="B84" s="4"/>
      <c r="D84" t="str">
        <f>IF($C84="","",IFERROR(LOOKUP(2,1/('03_Warehouse_Movements'!$C$2:$C$500=$A84),'03_Warehouse_Movements'!$E$2:$E$500),$C84))</f>
        <v/>
      </c>
      <c r="E84" t="s">
        <v>92</v>
      </c>
      <c r="G84" s="33"/>
      <c r="H84" s="3" t="str">
        <f t="shared" si="2"/>
        <v/>
      </c>
      <c r="I84" s="3"/>
      <c r="J84" s="4"/>
      <c r="K84" s="3"/>
      <c r="L84" s="4"/>
      <c r="M84" s="34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PAL-0000083</v>
      </c>
      <c r="Q84" s="38"/>
      <c r="R84" s="37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>
      <c r="A85" s="4" t="s">
        <v>278</v>
      </c>
      <c r="B85" s="4"/>
      <c r="D85" t="str">
        <f>IF($C85="","",IFERROR(LOOKUP(2,1/('03_Warehouse_Movements'!$C$2:$C$500=$A85),'03_Warehouse_Movements'!$E$2:$E$500),$C85))</f>
        <v/>
      </c>
      <c r="E85" t="s">
        <v>92</v>
      </c>
      <c r="G85" s="33"/>
      <c r="H85" s="3" t="str">
        <f t="shared" si="2"/>
        <v/>
      </c>
      <c r="I85" s="3"/>
      <c r="J85" s="4"/>
      <c r="K85" s="3"/>
      <c r="L85" s="4"/>
      <c r="M85" s="34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PAL-0000084</v>
      </c>
      <c r="Q85" s="38"/>
      <c r="R85" s="37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>
      <c r="A86" s="4" t="s">
        <v>279</v>
      </c>
      <c r="B86" s="4"/>
      <c r="D86" t="str">
        <f>IF($C86="","",IFERROR(LOOKUP(2,1/('03_Warehouse_Movements'!$C$2:$C$500=$A86),'03_Warehouse_Movements'!$E$2:$E$500),$C86))</f>
        <v/>
      </c>
      <c r="E86" t="s">
        <v>92</v>
      </c>
      <c r="G86" s="33"/>
      <c r="H86" s="3" t="str">
        <f t="shared" si="2"/>
        <v/>
      </c>
      <c r="I86" s="3"/>
      <c r="J86" s="4"/>
      <c r="K86" s="3"/>
      <c r="L86" s="4"/>
      <c r="M86" s="34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PAL-0000085</v>
      </c>
      <c r="Q86" s="38"/>
      <c r="R86" s="37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>
      <c r="A87" s="4" t="s">
        <v>280</v>
      </c>
      <c r="B87" s="4"/>
      <c r="D87" t="str">
        <f>IF($C87="","",IFERROR(LOOKUP(2,1/('03_Warehouse_Movements'!$C$2:$C$500=$A87),'03_Warehouse_Movements'!$E$2:$E$500),$C87))</f>
        <v/>
      </c>
      <c r="E87" t="s">
        <v>92</v>
      </c>
      <c r="G87" s="33"/>
      <c r="H87" s="3" t="str">
        <f t="shared" si="2"/>
        <v/>
      </c>
      <c r="I87" s="3"/>
      <c r="J87" s="4"/>
      <c r="K87" s="3"/>
      <c r="L87" s="4"/>
      <c r="M87" s="34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PAL-0000086</v>
      </c>
      <c r="Q87" s="38"/>
      <c r="R87" s="37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>
      <c r="A88" s="4" t="s">
        <v>281</v>
      </c>
      <c r="B88" s="4"/>
      <c r="D88" t="str">
        <f>IF($C88="","",IFERROR(LOOKUP(2,1/('03_Warehouse_Movements'!$C$2:$C$500=$A88),'03_Warehouse_Movements'!$E$2:$E$500),$C88))</f>
        <v/>
      </c>
      <c r="E88" t="s">
        <v>92</v>
      </c>
      <c r="G88" s="33"/>
      <c r="H88" s="3" t="str">
        <f t="shared" si="2"/>
        <v/>
      </c>
      <c r="I88" s="3"/>
      <c r="J88" s="4"/>
      <c r="K88" s="3"/>
      <c r="L88" s="4"/>
      <c r="M88" s="34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PAL-0000087</v>
      </c>
      <c r="Q88" s="38"/>
      <c r="R88" s="37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>
      <c r="A89" s="4" t="s">
        <v>282</v>
      </c>
      <c r="B89" s="4"/>
      <c r="D89" t="str">
        <f>IF($C89="","",IFERROR(LOOKUP(2,1/('03_Warehouse_Movements'!$C$2:$C$500=$A89),'03_Warehouse_Movements'!$E$2:$E$500),$C89))</f>
        <v/>
      </c>
      <c r="E89" t="s">
        <v>92</v>
      </c>
      <c r="G89" s="33"/>
      <c r="H89" s="3" t="str">
        <f t="shared" si="2"/>
        <v/>
      </c>
      <c r="I89" s="3"/>
      <c r="J89" s="4"/>
      <c r="K89" s="3"/>
      <c r="L89" s="4"/>
      <c r="M89" s="34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PAL-0000088</v>
      </c>
      <c r="Q89" s="38"/>
      <c r="R89" s="37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>
      <c r="A90" s="4" t="s">
        <v>283</v>
      </c>
      <c r="B90" s="4"/>
      <c r="D90" t="str">
        <f>IF($C90="","",IFERROR(LOOKUP(2,1/('03_Warehouse_Movements'!$C$2:$C$500=$A90),'03_Warehouse_Movements'!$E$2:$E$500),$C90))</f>
        <v/>
      </c>
      <c r="E90" t="s">
        <v>92</v>
      </c>
      <c r="G90" s="33"/>
      <c r="H90" s="3" t="str">
        <f t="shared" si="2"/>
        <v/>
      </c>
      <c r="I90" s="3"/>
      <c r="J90" s="4"/>
      <c r="K90" s="3"/>
      <c r="L90" s="4"/>
      <c r="M90" s="34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PAL-0000089</v>
      </c>
      <c r="Q90" s="38"/>
      <c r="R90" s="37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>
      <c r="A91" s="4" t="s">
        <v>284</v>
      </c>
      <c r="B91" s="4"/>
      <c r="D91" t="str">
        <f>IF($C91="","",IFERROR(LOOKUP(2,1/('03_Warehouse_Movements'!$C$2:$C$500=$A91),'03_Warehouse_Movements'!$E$2:$E$500),$C91))</f>
        <v/>
      </c>
      <c r="E91" t="s">
        <v>92</v>
      </c>
      <c r="G91" s="33"/>
      <c r="H91" s="3" t="str">
        <f t="shared" si="2"/>
        <v/>
      </c>
      <c r="I91" s="3"/>
      <c r="J91" s="4"/>
      <c r="K91" s="3"/>
      <c r="L91" s="4"/>
      <c r="M91" s="34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PAL-0000090</v>
      </c>
      <c r="Q91" s="38"/>
      <c r="R91" s="37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>
      <c r="A92" s="4" t="s">
        <v>285</v>
      </c>
      <c r="B92" s="4"/>
      <c r="D92" t="str">
        <f>IF($C92="","",IFERROR(LOOKUP(2,1/('03_Warehouse_Movements'!$C$2:$C$500=$A92),'03_Warehouse_Movements'!$E$2:$E$500),$C92))</f>
        <v/>
      </c>
      <c r="E92" t="s">
        <v>92</v>
      </c>
      <c r="G92" s="33"/>
      <c r="H92" s="3" t="str">
        <f t="shared" si="2"/>
        <v/>
      </c>
      <c r="I92" s="3"/>
      <c r="J92" s="4"/>
      <c r="K92" s="3"/>
      <c r="L92" s="4"/>
      <c r="M92" s="34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PAL-0000091</v>
      </c>
      <c r="Q92" s="38"/>
      <c r="R92" s="37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>
      <c r="A93" s="4" t="s">
        <v>286</v>
      </c>
      <c r="B93" s="4"/>
      <c r="D93" t="str">
        <f>IF($C93="","",IFERROR(LOOKUP(2,1/('03_Warehouse_Movements'!$C$2:$C$500=$A93),'03_Warehouse_Movements'!$E$2:$E$500),$C93))</f>
        <v/>
      </c>
      <c r="E93" t="s">
        <v>92</v>
      </c>
      <c r="G93" s="33"/>
      <c r="H93" s="3" t="str">
        <f t="shared" si="2"/>
        <v/>
      </c>
      <c r="I93" s="3"/>
      <c r="J93" s="4"/>
      <c r="K93" s="3"/>
      <c r="L93" s="4"/>
      <c r="M93" s="34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PAL-0000092</v>
      </c>
      <c r="Q93" s="38"/>
      <c r="R93" s="37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>
      <c r="A94" s="4" t="s">
        <v>287</v>
      </c>
      <c r="B94" s="4"/>
      <c r="D94" t="str">
        <f>IF($C94="","",IFERROR(LOOKUP(2,1/('03_Warehouse_Movements'!$C$2:$C$500=$A94),'03_Warehouse_Movements'!$E$2:$E$500),$C94))</f>
        <v/>
      </c>
      <c r="E94" t="s">
        <v>92</v>
      </c>
      <c r="G94" s="33"/>
      <c r="H94" s="3" t="str">
        <f t="shared" si="2"/>
        <v/>
      </c>
      <c r="I94" s="3"/>
      <c r="J94" s="4"/>
      <c r="K94" s="3"/>
      <c r="L94" s="4"/>
      <c r="M94" s="34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PAL-0000093</v>
      </c>
      <c r="Q94" s="38"/>
      <c r="R94" s="37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>
      <c r="A95" s="4" t="s">
        <v>288</v>
      </c>
      <c r="B95" s="4"/>
      <c r="D95" t="str">
        <f>IF($C95="","",IFERROR(LOOKUP(2,1/('03_Warehouse_Movements'!$C$2:$C$500=$A95),'03_Warehouse_Movements'!$E$2:$E$500),$C95))</f>
        <v/>
      </c>
      <c r="E95" t="s">
        <v>92</v>
      </c>
      <c r="G95" s="33"/>
      <c r="H95" s="3" t="str">
        <f t="shared" si="2"/>
        <v/>
      </c>
      <c r="I95" s="3"/>
      <c r="J95" s="4"/>
      <c r="K95" s="3"/>
      <c r="L95" s="4"/>
      <c r="M95" s="34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PAL-0000094</v>
      </c>
      <c r="Q95" s="38"/>
      <c r="R95" s="37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>
      <c r="A96" s="4" t="s">
        <v>289</v>
      </c>
      <c r="B96" s="4"/>
      <c r="D96" t="str">
        <f>IF($C96="","",IFERROR(LOOKUP(2,1/('03_Warehouse_Movements'!$C$2:$C$500=$A96),'03_Warehouse_Movements'!$E$2:$E$500),$C96))</f>
        <v/>
      </c>
      <c r="E96" t="s">
        <v>92</v>
      </c>
      <c r="G96" s="33"/>
      <c r="H96" s="3" t="str">
        <f t="shared" si="2"/>
        <v/>
      </c>
      <c r="I96" s="3"/>
      <c r="J96" s="4"/>
      <c r="K96" s="3"/>
      <c r="L96" s="4"/>
      <c r="M96" s="34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PAL-0000095</v>
      </c>
      <c r="Q96" s="38"/>
      <c r="R96" s="37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>
      <c r="A97" s="4" t="s">
        <v>290</v>
      </c>
      <c r="B97" s="4"/>
      <c r="D97" t="str">
        <f>IF($C97="","",IFERROR(LOOKUP(2,1/('03_Warehouse_Movements'!$C$2:$C$500=$A97),'03_Warehouse_Movements'!$E$2:$E$500),$C97))</f>
        <v/>
      </c>
      <c r="E97" t="s">
        <v>92</v>
      </c>
      <c r="G97" s="33"/>
      <c r="H97" s="3" t="str">
        <f t="shared" si="2"/>
        <v/>
      </c>
      <c r="I97" s="3"/>
      <c r="J97" s="4"/>
      <c r="K97" s="3"/>
      <c r="L97" s="4"/>
      <c r="M97" s="34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PAL-0000096</v>
      </c>
      <c r="Q97" s="38"/>
      <c r="R97" s="37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>
      <c r="A98" s="4" t="s">
        <v>291</v>
      </c>
      <c r="B98" s="4"/>
      <c r="D98" t="str">
        <f>IF($C98="","",IFERROR(LOOKUP(2,1/('03_Warehouse_Movements'!$C$2:$C$500=$A98),'03_Warehouse_Movements'!$E$2:$E$500),$C98))</f>
        <v/>
      </c>
      <c r="E98" t="s">
        <v>92</v>
      </c>
      <c r="G98" s="33"/>
      <c r="H98" s="3" t="str">
        <f t="shared" si="2"/>
        <v/>
      </c>
      <c r="I98" s="3"/>
      <c r="J98" s="4"/>
      <c r="K98" s="3"/>
      <c r="L98" s="4"/>
      <c r="M98" s="34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PAL-0000097</v>
      </c>
      <c r="Q98" s="38"/>
      <c r="R98" s="37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>
      <c r="A99" s="4" t="s">
        <v>292</v>
      </c>
      <c r="B99" s="4"/>
      <c r="D99" t="str">
        <f>IF($C99="","",IFERROR(LOOKUP(2,1/('03_Warehouse_Movements'!$C$2:$C$500=$A99),'03_Warehouse_Movements'!$E$2:$E$500),$C99))</f>
        <v/>
      </c>
      <c r="E99" t="s">
        <v>92</v>
      </c>
      <c r="G99" s="33"/>
      <c r="H99" s="3" t="str">
        <f t="shared" si="2"/>
        <v/>
      </c>
      <c r="I99" s="3"/>
      <c r="J99" s="4"/>
      <c r="K99" s="3"/>
      <c r="L99" s="4"/>
      <c r="M99" s="34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PAL-0000098</v>
      </c>
      <c r="Q99" s="38"/>
      <c r="R99" s="37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>
      <c r="A100" s="4" t="s">
        <v>293</v>
      </c>
      <c r="B100" s="4"/>
      <c r="D100" t="str">
        <f>IF($C100="","",IFERROR(LOOKUP(2,1/('03_Warehouse_Movements'!$C$2:$C$500=$A100),'03_Warehouse_Movements'!$E$2:$E$500),$C100))</f>
        <v/>
      </c>
      <c r="E100" t="s">
        <v>92</v>
      </c>
      <c r="G100" s="33"/>
      <c r="H100" s="3" t="str">
        <f t="shared" si="2"/>
        <v/>
      </c>
      <c r="I100" s="3"/>
      <c r="J100" s="4"/>
      <c r="K100" s="3"/>
      <c r="L100" s="4"/>
      <c r="M100" s="34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PAL-0000099</v>
      </c>
      <c r="Q100" s="38"/>
      <c r="R100" s="37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>
      <c r="A101" s="4" t="s">
        <v>294</v>
      </c>
      <c r="B101" s="4"/>
      <c r="D101" t="str">
        <f>IF($C101="","",IFERROR(LOOKUP(2,1/('03_Warehouse_Movements'!$C$2:$C$500=$A101),'03_Warehouse_Movements'!$E$2:$E$500),$C101))</f>
        <v/>
      </c>
      <c r="E101" t="s">
        <v>92</v>
      </c>
      <c r="G101" s="33"/>
      <c r="H101" s="3" t="str">
        <f t="shared" si="2"/>
        <v/>
      </c>
      <c r="I101" s="3"/>
      <c r="J101" s="4"/>
      <c r="K101" s="3"/>
      <c r="L101" s="4"/>
      <c r="M101" s="34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PAL-0000100</v>
      </c>
      <c r="Q101" s="38"/>
      <c r="R101" s="37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>
      <c r="A102" s="4" t="s">
        <v>295</v>
      </c>
      <c r="B102" s="4"/>
      <c r="D102" t="str">
        <f>IF($C102="","",IFERROR(LOOKUP(2,1/('03_Warehouse_Movements'!$C$2:$C$500=$A102),'03_Warehouse_Movements'!$E$2:$E$500),$C102))</f>
        <v/>
      </c>
      <c r="E102" t="s">
        <v>92</v>
      </c>
      <c r="G102" s="33"/>
      <c r="H102" s="3" t="str">
        <f t="shared" si="2"/>
        <v/>
      </c>
      <c r="I102" s="3"/>
      <c r="J102" s="4"/>
      <c r="K102" s="3"/>
      <c r="L102" s="4"/>
      <c r="M102" s="34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PAL-0000101</v>
      </c>
      <c r="Q102" s="38"/>
      <c r="R102" s="37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>
      <c r="A103" s="4" t="s">
        <v>296</v>
      </c>
      <c r="B103" s="4"/>
      <c r="D103" t="str">
        <f>IF($C103="","",IFERROR(LOOKUP(2,1/('03_Warehouse_Movements'!$C$2:$C$500=$A103),'03_Warehouse_Movements'!$E$2:$E$500),$C103))</f>
        <v/>
      </c>
      <c r="E103" t="s">
        <v>92</v>
      </c>
      <c r="G103" s="33"/>
      <c r="H103" s="3" t="str">
        <f t="shared" si="2"/>
        <v/>
      </c>
      <c r="I103" s="3"/>
      <c r="J103" s="4"/>
      <c r="K103" s="3"/>
      <c r="L103" s="4"/>
      <c r="M103" s="34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PAL-0000102</v>
      </c>
      <c r="Q103" s="38"/>
      <c r="R103" s="37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>
      <c r="A104" s="4" t="s">
        <v>297</v>
      </c>
      <c r="B104" s="4"/>
      <c r="D104" t="str">
        <f>IF($C104="","",IFERROR(LOOKUP(2,1/('03_Warehouse_Movements'!$C$2:$C$500=$A104),'03_Warehouse_Movements'!$E$2:$E$500),$C104))</f>
        <v/>
      </c>
      <c r="E104" t="s">
        <v>92</v>
      </c>
      <c r="G104" s="33"/>
      <c r="H104" s="3" t="str">
        <f t="shared" si="2"/>
        <v/>
      </c>
      <c r="I104" s="3"/>
      <c r="J104" s="4"/>
      <c r="K104" s="3"/>
      <c r="L104" s="4"/>
      <c r="M104" s="34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PAL-0000103</v>
      </c>
      <c r="Q104" s="38"/>
      <c r="R104" s="37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>
      <c r="A105" s="4" t="s">
        <v>298</v>
      </c>
      <c r="B105" s="4"/>
      <c r="D105" t="str">
        <f>IF($C105="","",IFERROR(LOOKUP(2,1/('03_Warehouse_Movements'!$C$2:$C$500=$A105),'03_Warehouse_Movements'!$E$2:$E$500),$C105))</f>
        <v/>
      </c>
      <c r="E105" t="s">
        <v>92</v>
      </c>
      <c r="G105" s="33"/>
      <c r="H105" s="3" t="str">
        <f t="shared" si="2"/>
        <v/>
      </c>
      <c r="I105" s="3"/>
      <c r="J105" s="4"/>
      <c r="K105" s="3"/>
      <c r="L105" s="4"/>
      <c r="M105" s="34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PAL-0000104</v>
      </c>
      <c r="Q105" s="38"/>
      <c r="R105" s="37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>
      <c r="A106" s="4" t="s">
        <v>299</v>
      </c>
      <c r="B106" s="4"/>
      <c r="D106" t="str">
        <f>IF($C106="","",IFERROR(LOOKUP(2,1/('03_Warehouse_Movements'!$C$2:$C$500=$A106),'03_Warehouse_Movements'!$E$2:$E$500),$C106))</f>
        <v/>
      </c>
      <c r="E106" t="s">
        <v>92</v>
      </c>
      <c r="G106" s="33"/>
      <c r="H106" s="3" t="str">
        <f t="shared" si="2"/>
        <v/>
      </c>
      <c r="I106" s="3"/>
      <c r="J106" s="4"/>
      <c r="K106" s="3"/>
      <c r="L106" s="4"/>
      <c r="M106" s="34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PAL-0000105</v>
      </c>
      <c r="Q106" s="38"/>
      <c r="R106" s="37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>
      <c r="A107" s="4" t="s">
        <v>300</v>
      </c>
      <c r="B107" s="4"/>
      <c r="D107" t="str">
        <f>IF($C107="","",IFERROR(LOOKUP(2,1/('03_Warehouse_Movements'!$C$2:$C$500=$A107),'03_Warehouse_Movements'!$E$2:$E$500),$C107))</f>
        <v/>
      </c>
      <c r="E107" t="s">
        <v>92</v>
      </c>
      <c r="G107" s="33"/>
      <c r="H107" s="3" t="str">
        <f t="shared" si="2"/>
        <v/>
      </c>
      <c r="I107" s="3"/>
      <c r="J107" s="4"/>
      <c r="K107" s="3"/>
      <c r="L107" s="4"/>
      <c r="M107" s="34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PAL-0000106</v>
      </c>
      <c r="Q107" s="38"/>
      <c r="R107" s="37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>
      <c r="A108" s="4" t="s">
        <v>301</v>
      </c>
      <c r="B108" s="4"/>
      <c r="D108" t="str">
        <f>IF($C108="","",IFERROR(LOOKUP(2,1/('03_Warehouse_Movements'!$C$2:$C$500=$A108),'03_Warehouse_Movements'!$E$2:$E$500),$C108))</f>
        <v/>
      </c>
      <c r="E108" t="s">
        <v>92</v>
      </c>
      <c r="G108" s="33"/>
      <c r="H108" s="3" t="str">
        <f t="shared" si="2"/>
        <v/>
      </c>
      <c r="I108" s="3"/>
      <c r="J108" s="4"/>
      <c r="K108" s="3"/>
      <c r="L108" s="4"/>
      <c r="M108" s="34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PAL-0000107</v>
      </c>
      <c r="Q108" s="38"/>
      <c r="R108" s="37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>
      <c r="A109" s="4" t="s">
        <v>302</v>
      </c>
      <c r="B109" s="4"/>
      <c r="D109" t="str">
        <f>IF($C109="","",IFERROR(LOOKUP(2,1/('03_Warehouse_Movements'!$C$2:$C$500=$A109),'03_Warehouse_Movements'!$E$2:$E$500),$C109))</f>
        <v/>
      </c>
      <c r="E109" t="s">
        <v>92</v>
      </c>
      <c r="G109" s="33"/>
      <c r="H109" s="3" t="str">
        <f t="shared" si="2"/>
        <v/>
      </c>
      <c r="I109" s="3"/>
      <c r="J109" s="4"/>
      <c r="K109" s="3"/>
      <c r="L109" s="4"/>
      <c r="M109" s="34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PAL-0000108</v>
      </c>
      <c r="Q109" s="38"/>
      <c r="R109" s="37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>
      <c r="A110" s="4" t="s">
        <v>303</v>
      </c>
      <c r="B110" s="4"/>
      <c r="D110" t="str">
        <f>IF($C110="","",IFERROR(LOOKUP(2,1/('03_Warehouse_Movements'!$C$2:$C$500=$A110),'03_Warehouse_Movements'!$E$2:$E$500),$C110))</f>
        <v/>
      </c>
      <c r="E110" t="s">
        <v>92</v>
      </c>
      <c r="G110" s="33"/>
      <c r="H110" s="3" t="str">
        <f t="shared" si="2"/>
        <v/>
      </c>
      <c r="I110" s="3"/>
      <c r="J110" s="4"/>
      <c r="K110" s="3"/>
      <c r="L110" s="4"/>
      <c r="M110" s="34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PAL-0000109</v>
      </c>
      <c r="Q110" s="38"/>
      <c r="R110" s="37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>
      <c r="A111" s="4" t="s">
        <v>304</v>
      </c>
      <c r="B111" s="4"/>
      <c r="D111" t="str">
        <f>IF($C111="","",IFERROR(LOOKUP(2,1/('03_Warehouse_Movements'!$C$2:$C$500=$A111),'03_Warehouse_Movements'!$E$2:$E$500),$C111))</f>
        <v/>
      </c>
      <c r="E111" t="s">
        <v>92</v>
      </c>
      <c r="G111" s="33"/>
      <c r="H111" s="3" t="str">
        <f t="shared" si="2"/>
        <v/>
      </c>
      <c r="I111" s="3"/>
      <c r="J111" s="4"/>
      <c r="K111" s="3"/>
      <c r="L111" s="4"/>
      <c r="M111" s="34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PAL-0000110</v>
      </c>
      <c r="Q111" s="38"/>
      <c r="R111" s="37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>
      <c r="A112" s="4" t="s">
        <v>305</v>
      </c>
      <c r="B112" s="4"/>
      <c r="D112" t="str">
        <f>IF($C112="","",IFERROR(LOOKUP(2,1/('03_Warehouse_Movements'!$C$2:$C$500=$A112),'03_Warehouse_Movements'!$E$2:$E$500),$C112))</f>
        <v/>
      </c>
      <c r="E112" t="s">
        <v>92</v>
      </c>
      <c r="G112" s="33"/>
      <c r="H112" s="3" t="str">
        <f t="shared" si="2"/>
        <v/>
      </c>
      <c r="I112" s="3"/>
      <c r="J112" s="4"/>
      <c r="K112" s="3"/>
      <c r="L112" s="4"/>
      <c r="M112" s="34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PAL-0000111</v>
      </c>
      <c r="Q112" s="38"/>
      <c r="R112" s="37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>
      <c r="A113" s="4" t="s">
        <v>306</v>
      </c>
      <c r="B113" s="4"/>
      <c r="D113" t="str">
        <f>IF($C113="","",IFERROR(LOOKUP(2,1/('03_Warehouse_Movements'!$C$2:$C$500=$A113),'03_Warehouse_Movements'!$E$2:$E$500),$C113))</f>
        <v/>
      </c>
      <c r="E113" t="s">
        <v>92</v>
      </c>
      <c r="G113" s="33"/>
      <c r="H113" s="3" t="str">
        <f t="shared" si="2"/>
        <v/>
      </c>
      <c r="I113" s="3"/>
      <c r="J113" s="4"/>
      <c r="K113" s="3"/>
      <c r="L113" s="4"/>
      <c r="M113" s="34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PAL-0000112</v>
      </c>
      <c r="Q113" s="38"/>
      <c r="R113" s="37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>
      <c r="A114" s="4" t="s">
        <v>307</v>
      </c>
      <c r="B114" s="4"/>
      <c r="D114" t="str">
        <f>IF($C114="","",IFERROR(LOOKUP(2,1/('03_Warehouse_Movements'!$C$2:$C$500=$A114),'03_Warehouse_Movements'!$E$2:$E$500),$C114))</f>
        <v/>
      </c>
      <c r="E114" t="s">
        <v>92</v>
      </c>
      <c r="G114" s="33"/>
      <c r="H114" s="3" t="str">
        <f t="shared" si="2"/>
        <v/>
      </c>
      <c r="I114" s="3"/>
      <c r="J114" s="4"/>
      <c r="K114" s="3"/>
      <c r="L114" s="4"/>
      <c r="M114" s="34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PAL-0000113</v>
      </c>
      <c r="Q114" s="38"/>
      <c r="R114" s="37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>
      <c r="A115" s="4" t="s">
        <v>308</v>
      </c>
      <c r="B115" s="4"/>
      <c r="D115" t="str">
        <f>IF($C115="","",IFERROR(LOOKUP(2,1/('03_Warehouse_Movements'!$C$2:$C$500=$A115),'03_Warehouse_Movements'!$E$2:$E$500),$C115))</f>
        <v/>
      </c>
      <c r="E115" t="s">
        <v>92</v>
      </c>
      <c r="G115" s="33"/>
      <c r="H115" s="3" t="str">
        <f t="shared" si="2"/>
        <v/>
      </c>
      <c r="I115" s="3"/>
      <c r="J115" s="4"/>
      <c r="K115" s="3"/>
      <c r="L115" s="4"/>
      <c r="M115" s="34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PAL-0000114</v>
      </c>
      <c r="Q115" s="38"/>
      <c r="R115" s="37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>
      <c r="A116" s="4" t="s">
        <v>309</v>
      </c>
      <c r="B116" s="4"/>
      <c r="D116" t="str">
        <f>IF($C116="","",IFERROR(LOOKUP(2,1/('03_Warehouse_Movements'!$C$2:$C$500=$A116),'03_Warehouse_Movements'!$E$2:$E$500),$C116))</f>
        <v/>
      </c>
      <c r="E116" t="s">
        <v>92</v>
      </c>
      <c r="G116" s="33"/>
      <c r="H116" s="3" t="str">
        <f t="shared" si="2"/>
        <v/>
      </c>
      <c r="I116" s="3"/>
      <c r="J116" s="4"/>
      <c r="K116" s="3"/>
      <c r="L116" s="4"/>
      <c r="M116" s="34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PAL-0000115</v>
      </c>
      <c r="Q116" s="38"/>
      <c r="R116" s="37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>
      <c r="A117" s="4" t="s">
        <v>310</v>
      </c>
      <c r="B117" s="4"/>
      <c r="D117" t="str">
        <f>IF($C117="","",IFERROR(LOOKUP(2,1/('03_Warehouse_Movements'!$C$2:$C$500=$A117),'03_Warehouse_Movements'!$E$2:$E$500),$C117))</f>
        <v/>
      </c>
      <c r="E117" t="s">
        <v>92</v>
      </c>
      <c r="G117" s="33"/>
      <c r="H117" s="3" t="str">
        <f t="shared" si="2"/>
        <v/>
      </c>
      <c r="I117" s="3"/>
      <c r="J117" s="4"/>
      <c r="K117" s="3"/>
      <c r="L117" s="4"/>
      <c r="M117" s="34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PAL-0000116</v>
      </c>
      <c r="Q117" s="38"/>
      <c r="R117" s="37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>
      <c r="A118" s="4" t="s">
        <v>311</v>
      </c>
      <c r="B118" s="4"/>
      <c r="D118" t="str">
        <f>IF($C118="","",IFERROR(LOOKUP(2,1/('03_Warehouse_Movements'!$C$2:$C$500=$A118),'03_Warehouse_Movements'!$E$2:$E$500),$C118))</f>
        <v/>
      </c>
      <c r="E118" t="s">
        <v>92</v>
      </c>
      <c r="G118" s="33"/>
      <c r="H118" s="3" t="str">
        <f t="shared" si="2"/>
        <v/>
      </c>
      <c r="I118" s="3"/>
      <c r="J118" s="4"/>
      <c r="K118" s="3"/>
      <c r="L118" s="4"/>
      <c r="M118" s="34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PAL-0000117</v>
      </c>
      <c r="Q118" s="38"/>
      <c r="R118" s="37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>
      <c r="A119" s="4" t="s">
        <v>312</v>
      </c>
      <c r="B119" s="4"/>
      <c r="D119" t="str">
        <f>IF($C119="","",IFERROR(LOOKUP(2,1/('03_Warehouse_Movements'!$C$2:$C$500=$A119),'03_Warehouse_Movements'!$E$2:$E$500),$C119))</f>
        <v/>
      </c>
      <c r="E119" t="s">
        <v>92</v>
      </c>
      <c r="G119" s="33"/>
      <c r="H119" s="3" t="str">
        <f t="shared" si="2"/>
        <v/>
      </c>
      <c r="I119" s="3"/>
      <c r="J119" s="4"/>
      <c r="K119" s="3"/>
      <c r="L119" s="4"/>
      <c r="M119" s="34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PAL-0000118</v>
      </c>
      <c r="Q119" s="38"/>
      <c r="R119" s="37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>
      <c r="A120" s="4" t="s">
        <v>313</v>
      </c>
      <c r="B120" s="4"/>
      <c r="D120" t="str">
        <f>IF($C120="","",IFERROR(LOOKUP(2,1/('03_Warehouse_Movements'!$C$2:$C$500=$A120),'03_Warehouse_Movements'!$E$2:$E$500),$C120))</f>
        <v/>
      </c>
      <c r="E120" t="s">
        <v>92</v>
      </c>
      <c r="G120" s="33"/>
      <c r="H120" s="3" t="str">
        <f t="shared" si="2"/>
        <v/>
      </c>
      <c r="I120" s="3"/>
      <c r="J120" s="4"/>
      <c r="K120" s="3"/>
      <c r="L120" s="4"/>
      <c r="M120" s="34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PAL-0000119</v>
      </c>
      <c r="Q120" s="38"/>
      <c r="R120" s="37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>
      <c r="A121" s="4" t="s">
        <v>314</v>
      </c>
      <c r="B121" s="4"/>
      <c r="D121" t="str">
        <f>IF($C121="","",IFERROR(LOOKUP(2,1/('03_Warehouse_Movements'!$C$2:$C$500=$A121),'03_Warehouse_Movements'!$E$2:$E$500),$C121))</f>
        <v/>
      </c>
      <c r="E121" t="s">
        <v>92</v>
      </c>
      <c r="G121" s="33"/>
      <c r="H121" s="3" t="str">
        <f t="shared" si="2"/>
        <v/>
      </c>
      <c r="I121" s="3"/>
      <c r="J121" s="4"/>
      <c r="K121" s="3"/>
      <c r="L121" s="4"/>
      <c r="M121" s="34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PAL-0000120</v>
      </c>
      <c r="Q121" s="38"/>
      <c r="R121" s="37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>
      <c r="A122" s="4" t="s">
        <v>315</v>
      </c>
      <c r="B122" s="4"/>
      <c r="D122" t="str">
        <f>IF($C122="","",IFERROR(LOOKUP(2,1/('03_Warehouse_Movements'!$C$2:$C$500=$A122),'03_Warehouse_Movements'!$E$2:$E$500),$C122))</f>
        <v/>
      </c>
      <c r="E122" t="s">
        <v>92</v>
      </c>
      <c r="G122" s="33"/>
      <c r="H122" s="3" t="str">
        <f t="shared" si="2"/>
        <v/>
      </c>
      <c r="I122" s="3"/>
      <c r="J122" s="4"/>
      <c r="K122" s="3"/>
      <c r="L122" s="4"/>
      <c r="M122" s="34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PAL-0000121</v>
      </c>
      <c r="Q122" s="38"/>
      <c r="R122" s="37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>
      <c r="A123" s="4" t="s">
        <v>316</v>
      </c>
      <c r="B123" s="4"/>
      <c r="D123" t="str">
        <f>IF($C123="","",IFERROR(LOOKUP(2,1/('03_Warehouse_Movements'!$C$2:$C$500=$A123),'03_Warehouse_Movements'!$E$2:$E$500),$C123))</f>
        <v/>
      </c>
      <c r="E123" t="s">
        <v>92</v>
      </c>
      <c r="G123" s="33"/>
      <c r="H123" s="3" t="str">
        <f t="shared" si="2"/>
        <v/>
      </c>
      <c r="I123" s="3"/>
      <c r="J123" s="4"/>
      <c r="K123" s="3"/>
      <c r="L123" s="4"/>
      <c r="M123" s="34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PAL-0000122</v>
      </c>
      <c r="Q123" s="38"/>
      <c r="R123" s="37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>
      <c r="A124" s="4" t="s">
        <v>317</v>
      </c>
      <c r="B124" s="4"/>
      <c r="D124" t="str">
        <f>IF($C124="","",IFERROR(LOOKUP(2,1/('03_Warehouse_Movements'!$C$2:$C$500=$A124),'03_Warehouse_Movements'!$E$2:$E$500),$C124))</f>
        <v/>
      </c>
      <c r="E124" t="s">
        <v>92</v>
      </c>
      <c r="G124" s="33"/>
      <c r="H124" s="3" t="str">
        <f t="shared" si="2"/>
        <v/>
      </c>
      <c r="I124" s="3"/>
      <c r="J124" s="4"/>
      <c r="K124" s="3"/>
      <c r="L124" s="4"/>
      <c r="M124" s="34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PAL-0000123</v>
      </c>
      <c r="Q124" s="38"/>
      <c r="R124" s="37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>
      <c r="A125" s="4" t="s">
        <v>318</v>
      </c>
      <c r="B125" s="4"/>
      <c r="D125" t="str">
        <f>IF($C125="","",IFERROR(LOOKUP(2,1/('03_Warehouse_Movements'!$C$2:$C$500=$A125),'03_Warehouse_Movements'!$E$2:$E$500),$C125))</f>
        <v/>
      </c>
      <c r="E125" t="s">
        <v>92</v>
      </c>
      <c r="G125" s="33"/>
      <c r="H125" s="3" t="str">
        <f t="shared" si="2"/>
        <v/>
      </c>
      <c r="I125" s="3"/>
      <c r="J125" s="4"/>
      <c r="K125" s="3"/>
      <c r="L125" s="4"/>
      <c r="M125" s="34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PAL-0000124</v>
      </c>
      <c r="Q125" s="38"/>
      <c r="R125" s="37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>
      <c r="A126" s="4" t="s">
        <v>319</v>
      </c>
      <c r="B126" s="4"/>
      <c r="D126" t="str">
        <f>IF($C126="","",IFERROR(LOOKUP(2,1/('03_Warehouse_Movements'!$C$2:$C$500=$A126),'03_Warehouse_Movements'!$E$2:$E$500),$C126))</f>
        <v/>
      </c>
      <c r="E126" t="s">
        <v>92</v>
      </c>
      <c r="G126" s="33"/>
      <c r="H126" s="3" t="str">
        <f t="shared" si="2"/>
        <v/>
      </c>
      <c r="I126" s="3"/>
      <c r="J126" s="4"/>
      <c r="K126" s="3"/>
      <c r="L126" s="4"/>
      <c r="M126" s="34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PAL-0000125</v>
      </c>
      <c r="Q126" s="38"/>
      <c r="R126" s="37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>
      <c r="A127" s="4" t="s">
        <v>320</v>
      </c>
      <c r="B127" s="4"/>
      <c r="D127" t="str">
        <f>IF($C127="","",IFERROR(LOOKUP(2,1/('03_Warehouse_Movements'!$C$2:$C$500=$A127),'03_Warehouse_Movements'!$E$2:$E$500),$C127))</f>
        <v/>
      </c>
      <c r="E127" t="s">
        <v>92</v>
      </c>
      <c r="G127" s="33"/>
      <c r="H127" s="3" t="str">
        <f t="shared" si="2"/>
        <v/>
      </c>
      <c r="I127" s="3"/>
      <c r="J127" s="4"/>
      <c r="K127" s="3"/>
      <c r="L127" s="4"/>
      <c r="M127" s="34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PAL-0000126</v>
      </c>
      <c r="Q127" s="38"/>
      <c r="R127" s="37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>
      <c r="A128" s="4" t="s">
        <v>321</v>
      </c>
      <c r="B128" s="4"/>
      <c r="D128" t="str">
        <f>IF($C128="","",IFERROR(LOOKUP(2,1/('03_Warehouse_Movements'!$C$2:$C$500=$A128),'03_Warehouse_Movements'!$E$2:$E$500),$C128))</f>
        <v/>
      </c>
      <c r="E128" t="s">
        <v>92</v>
      </c>
      <c r="G128" s="33"/>
      <c r="H128" s="3" t="str">
        <f t="shared" si="2"/>
        <v/>
      </c>
      <c r="I128" s="3"/>
      <c r="J128" s="4"/>
      <c r="K128" s="3"/>
      <c r="L128" s="4"/>
      <c r="M128" s="34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PAL-0000127</v>
      </c>
      <c r="Q128" s="38"/>
      <c r="R128" s="37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>
      <c r="A129" s="4" t="s">
        <v>322</v>
      </c>
      <c r="B129" s="4"/>
      <c r="D129" t="str">
        <f>IF($C129="","",IFERROR(LOOKUP(2,1/('03_Warehouse_Movements'!$C$2:$C$500=$A129),'03_Warehouse_Movements'!$E$2:$E$500),$C129))</f>
        <v/>
      </c>
      <c r="E129" t="s">
        <v>92</v>
      </c>
      <c r="G129" s="33"/>
      <c r="H129" s="3" t="str">
        <f t="shared" si="2"/>
        <v/>
      </c>
      <c r="I129" s="3"/>
      <c r="J129" s="4"/>
      <c r="K129" s="3"/>
      <c r="L129" s="4"/>
      <c r="M129" s="34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PAL-0000128</v>
      </c>
      <c r="Q129" s="38"/>
      <c r="R129" s="37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>
      <c r="A130" s="4" t="s">
        <v>323</v>
      </c>
      <c r="B130" s="4"/>
      <c r="D130" t="str">
        <f>IF($C130="","",IFERROR(LOOKUP(2,1/('03_Warehouse_Movements'!$C$2:$C$500=$A130),'03_Warehouse_Movements'!$E$2:$E$500),$C130))</f>
        <v/>
      </c>
      <c r="E130" t="s">
        <v>92</v>
      </c>
      <c r="G130" s="33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34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PAL-0000129</v>
      </c>
      <c r="Q130" s="38"/>
      <c r="R130" s="37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>
      <c r="A131" s="4" t="s">
        <v>324</v>
      </c>
      <c r="B131" s="4"/>
      <c r="D131" t="str">
        <f>IF($C131="","",IFERROR(LOOKUP(2,1/('03_Warehouse_Movements'!$C$2:$C$500=$A131),'03_Warehouse_Movements'!$E$2:$E$500),$C131))</f>
        <v/>
      </c>
      <c r="E131" t="s">
        <v>92</v>
      </c>
      <c r="G131" s="33"/>
      <c r="H131" s="3" t="str">
        <f t="shared" si="4"/>
        <v/>
      </c>
      <c r="I131" s="3"/>
      <c r="J131" s="4"/>
      <c r="K131" s="3"/>
      <c r="L131" s="4"/>
      <c r="M131" s="34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PAL-0000130</v>
      </c>
      <c r="Q131" s="38"/>
      <c r="R131" s="37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>
      <c r="A132" s="4" t="s">
        <v>325</v>
      </c>
      <c r="B132" s="4"/>
      <c r="D132" t="str">
        <f>IF($C132="","",IFERROR(LOOKUP(2,1/('03_Warehouse_Movements'!$C$2:$C$500=$A132),'03_Warehouse_Movements'!$E$2:$E$500),$C132))</f>
        <v/>
      </c>
      <c r="E132" t="s">
        <v>92</v>
      </c>
      <c r="G132" s="33"/>
      <c r="H132" s="3" t="str">
        <f t="shared" si="4"/>
        <v/>
      </c>
      <c r="I132" s="3"/>
      <c r="J132" s="4"/>
      <c r="K132" s="3"/>
      <c r="L132" s="4"/>
      <c r="M132" s="34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PAL-0000131</v>
      </c>
      <c r="Q132" s="38"/>
      <c r="R132" s="37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>
      <c r="A133" s="4" t="s">
        <v>326</v>
      </c>
      <c r="B133" s="4"/>
      <c r="D133" t="str">
        <f>IF($C133="","",IFERROR(LOOKUP(2,1/('03_Warehouse_Movements'!$C$2:$C$500=$A133),'03_Warehouse_Movements'!$E$2:$E$500),$C133))</f>
        <v/>
      </c>
      <c r="E133" t="s">
        <v>92</v>
      </c>
      <c r="G133" s="33"/>
      <c r="H133" s="3" t="str">
        <f t="shared" si="4"/>
        <v/>
      </c>
      <c r="I133" s="3"/>
      <c r="J133" s="4"/>
      <c r="K133" s="3"/>
      <c r="L133" s="4"/>
      <c r="M133" s="34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PAL-0000132</v>
      </c>
      <c r="Q133" s="38"/>
      <c r="R133" s="37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>
      <c r="A134" s="4" t="s">
        <v>327</v>
      </c>
      <c r="B134" s="4"/>
      <c r="D134" t="str">
        <f>IF($C134="","",IFERROR(LOOKUP(2,1/('03_Warehouse_Movements'!$C$2:$C$500=$A134),'03_Warehouse_Movements'!$E$2:$E$500),$C134))</f>
        <v/>
      </c>
      <c r="E134" t="s">
        <v>92</v>
      </c>
      <c r="G134" s="33"/>
      <c r="H134" s="3" t="str">
        <f t="shared" si="4"/>
        <v/>
      </c>
      <c r="I134" s="3"/>
      <c r="J134" s="4"/>
      <c r="K134" s="3"/>
      <c r="L134" s="4"/>
      <c r="M134" s="34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PAL-0000133</v>
      </c>
      <c r="Q134" s="38"/>
      <c r="R134" s="37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>
      <c r="A135" s="4" t="s">
        <v>328</v>
      </c>
      <c r="B135" s="4"/>
      <c r="D135" t="str">
        <f>IF($C135="","",IFERROR(LOOKUP(2,1/('03_Warehouse_Movements'!$C$2:$C$500=$A135),'03_Warehouse_Movements'!$E$2:$E$500),$C135))</f>
        <v/>
      </c>
      <c r="E135" t="s">
        <v>92</v>
      </c>
      <c r="G135" s="33"/>
      <c r="H135" s="3" t="str">
        <f t="shared" si="4"/>
        <v/>
      </c>
      <c r="I135" s="3"/>
      <c r="J135" s="4"/>
      <c r="K135" s="3"/>
      <c r="L135" s="4"/>
      <c r="M135" s="34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PAL-0000134</v>
      </c>
      <c r="Q135" s="38"/>
      <c r="R135" s="37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>
      <c r="A136" s="4" t="s">
        <v>329</v>
      </c>
      <c r="B136" s="4"/>
      <c r="D136" t="str">
        <f>IF($C136="","",IFERROR(LOOKUP(2,1/('03_Warehouse_Movements'!$C$2:$C$500=$A136),'03_Warehouse_Movements'!$E$2:$E$500),$C136))</f>
        <v/>
      </c>
      <c r="E136" t="s">
        <v>92</v>
      </c>
      <c r="G136" s="33"/>
      <c r="H136" s="3" t="str">
        <f t="shared" si="4"/>
        <v/>
      </c>
      <c r="I136" s="3"/>
      <c r="J136" s="4"/>
      <c r="K136" s="3"/>
      <c r="L136" s="4"/>
      <c r="M136" s="34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PAL-0000135</v>
      </c>
      <c r="Q136" s="38"/>
      <c r="R136" s="37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>
      <c r="A137" s="4" t="s">
        <v>330</v>
      </c>
      <c r="B137" s="4"/>
      <c r="D137" t="str">
        <f>IF($C137="","",IFERROR(LOOKUP(2,1/('03_Warehouse_Movements'!$C$2:$C$500=$A137),'03_Warehouse_Movements'!$E$2:$E$500),$C137))</f>
        <v/>
      </c>
      <c r="E137" t="s">
        <v>92</v>
      </c>
      <c r="G137" s="33"/>
      <c r="H137" s="3" t="str">
        <f t="shared" si="4"/>
        <v/>
      </c>
      <c r="I137" s="3"/>
      <c r="J137" s="4"/>
      <c r="K137" s="3"/>
      <c r="L137" s="4"/>
      <c r="M137" s="34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PAL-0000136</v>
      </c>
      <c r="Q137" s="38"/>
      <c r="R137" s="37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>
      <c r="A138" s="4" t="s">
        <v>331</v>
      </c>
      <c r="B138" s="4"/>
      <c r="D138" t="str">
        <f>IF($C138="","",IFERROR(LOOKUP(2,1/('03_Warehouse_Movements'!$C$2:$C$500=$A138),'03_Warehouse_Movements'!$E$2:$E$500),$C138))</f>
        <v/>
      </c>
      <c r="E138" t="s">
        <v>92</v>
      </c>
      <c r="G138" s="33"/>
      <c r="H138" s="3" t="str">
        <f t="shared" si="4"/>
        <v/>
      </c>
      <c r="I138" s="3"/>
      <c r="J138" s="4"/>
      <c r="K138" s="3"/>
      <c r="L138" s="4"/>
      <c r="M138" s="34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PAL-0000137</v>
      </c>
      <c r="Q138" s="38"/>
      <c r="R138" s="37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>
      <c r="A139" s="4" t="s">
        <v>332</v>
      </c>
      <c r="B139" s="4"/>
      <c r="D139" t="str">
        <f>IF($C139="","",IFERROR(LOOKUP(2,1/('03_Warehouse_Movements'!$C$2:$C$500=$A139),'03_Warehouse_Movements'!$E$2:$E$500),$C139))</f>
        <v/>
      </c>
      <c r="E139" t="s">
        <v>92</v>
      </c>
      <c r="G139" s="33"/>
      <c r="H139" s="3" t="str">
        <f t="shared" si="4"/>
        <v/>
      </c>
      <c r="I139" s="3"/>
      <c r="J139" s="4"/>
      <c r="K139" s="3"/>
      <c r="L139" s="4"/>
      <c r="M139" s="34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PAL-0000138</v>
      </c>
      <c r="Q139" s="38"/>
      <c r="R139" s="37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>
      <c r="A140" s="4" t="s">
        <v>333</v>
      </c>
      <c r="B140" s="4"/>
      <c r="D140" t="str">
        <f>IF($C140="","",IFERROR(LOOKUP(2,1/('03_Warehouse_Movements'!$C$2:$C$500=$A140),'03_Warehouse_Movements'!$E$2:$E$500),$C140))</f>
        <v/>
      </c>
      <c r="E140" t="s">
        <v>92</v>
      </c>
      <c r="G140" s="33"/>
      <c r="H140" s="3" t="str">
        <f t="shared" si="4"/>
        <v/>
      </c>
      <c r="I140" s="3"/>
      <c r="J140" s="4"/>
      <c r="K140" s="3"/>
      <c r="L140" s="4"/>
      <c r="M140" s="34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PAL-0000139</v>
      </c>
      <c r="Q140" s="38"/>
      <c r="R140" s="37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>
      <c r="A141" s="4" t="s">
        <v>334</v>
      </c>
      <c r="B141" s="4"/>
      <c r="D141" t="str">
        <f>IF($C141="","",IFERROR(LOOKUP(2,1/('03_Warehouse_Movements'!$C$2:$C$500=$A141),'03_Warehouse_Movements'!$E$2:$E$500),$C141))</f>
        <v/>
      </c>
      <c r="E141" t="s">
        <v>92</v>
      </c>
      <c r="G141" s="33"/>
      <c r="H141" s="3" t="str">
        <f t="shared" si="4"/>
        <v/>
      </c>
      <c r="I141" s="3"/>
      <c r="J141" s="4"/>
      <c r="K141" s="3"/>
      <c r="L141" s="4"/>
      <c r="M141" s="34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PAL-0000140</v>
      </c>
      <c r="Q141" s="38"/>
      <c r="R141" s="37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>
      <c r="A142" s="4" t="s">
        <v>335</v>
      </c>
      <c r="B142" s="4"/>
      <c r="D142" t="str">
        <f>IF($C142="","",IFERROR(LOOKUP(2,1/('03_Warehouse_Movements'!$C$2:$C$500=$A142),'03_Warehouse_Movements'!$E$2:$E$500),$C142))</f>
        <v/>
      </c>
      <c r="E142" t="s">
        <v>92</v>
      </c>
      <c r="G142" s="33"/>
      <c r="H142" s="3" t="str">
        <f t="shared" si="4"/>
        <v/>
      </c>
      <c r="I142" s="3"/>
      <c r="J142" s="4"/>
      <c r="K142" s="3"/>
      <c r="L142" s="4"/>
      <c r="M142" s="34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PAL-0000141</v>
      </c>
      <c r="Q142" s="38"/>
      <c r="R142" s="37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>
      <c r="A143" s="4" t="s">
        <v>336</v>
      </c>
      <c r="B143" s="4"/>
      <c r="D143" t="str">
        <f>IF($C143="","",IFERROR(LOOKUP(2,1/('03_Warehouse_Movements'!$C$2:$C$500=$A143),'03_Warehouse_Movements'!$E$2:$E$500),$C143))</f>
        <v/>
      </c>
      <c r="E143" t="s">
        <v>92</v>
      </c>
      <c r="G143" s="33"/>
      <c r="H143" s="3" t="str">
        <f t="shared" si="4"/>
        <v/>
      </c>
      <c r="I143" s="3"/>
      <c r="J143" s="4"/>
      <c r="K143" s="3"/>
      <c r="L143" s="4"/>
      <c r="M143" s="34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PAL-0000142</v>
      </c>
      <c r="Q143" s="38"/>
      <c r="R143" s="37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>
      <c r="A144" s="4" t="s">
        <v>337</v>
      </c>
      <c r="B144" s="4"/>
      <c r="D144" t="str">
        <f>IF($C144="","",IFERROR(LOOKUP(2,1/('03_Warehouse_Movements'!$C$2:$C$500=$A144),'03_Warehouse_Movements'!$E$2:$E$500),$C144))</f>
        <v/>
      </c>
      <c r="E144" t="s">
        <v>92</v>
      </c>
      <c r="G144" s="33"/>
      <c r="H144" s="3" t="str">
        <f t="shared" si="4"/>
        <v/>
      </c>
      <c r="I144" s="3"/>
      <c r="J144" s="4"/>
      <c r="K144" s="3"/>
      <c r="L144" s="4"/>
      <c r="M144" s="34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PAL-0000143</v>
      </c>
      <c r="Q144" s="38"/>
      <c r="R144" s="37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>
      <c r="A145" s="4" t="s">
        <v>338</v>
      </c>
      <c r="B145" s="4"/>
      <c r="D145" t="str">
        <f>IF($C145="","",IFERROR(LOOKUP(2,1/('03_Warehouse_Movements'!$C$2:$C$500=$A145),'03_Warehouse_Movements'!$E$2:$E$500),$C145))</f>
        <v/>
      </c>
      <c r="E145" t="s">
        <v>92</v>
      </c>
      <c r="G145" s="33"/>
      <c r="H145" s="3" t="str">
        <f t="shared" si="4"/>
        <v/>
      </c>
      <c r="I145" s="3"/>
      <c r="J145" s="4"/>
      <c r="K145" s="3"/>
      <c r="L145" s="4"/>
      <c r="M145" s="34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PAL-0000144</v>
      </c>
      <c r="Q145" s="38"/>
      <c r="R145" s="37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>
      <c r="A146" s="4" t="s">
        <v>339</v>
      </c>
      <c r="B146" s="4"/>
      <c r="D146" t="str">
        <f>IF($C146="","",IFERROR(LOOKUP(2,1/('03_Warehouse_Movements'!$C$2:$C$500=$A146),'03_Warehouse_Movements'!$E$2:$E$500),$C146))</f>
        <v/>
      </c>
      <c r="E146" t="s">
        <v>92</v>
      </c>
      <c r="G146" s="33"/>
      <c r="H146" s="3" t="str">
        <f t="shared" si="4"/>
        <v/>
      </c>
      <c r="I146" s="3"/>
      <c r="J146" s="4"/>
      <c r="K146" s="3"/>
      <c r="L146" s="4"/>
      <c r="M146" s="34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PAL-0000145</v>
      </c>
      <c r="Q146" s="38"/>
      <c r="R146" s="37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>
      <c r="A147" s="4" t="s">
        <v>340</v>
      </c>
      <c r="B147" s="4"/>
      <c r="D147" t="str">
        <f>IF($C147="","",IFERROR(LOOKUP(2,1/('03_Warehouse_Movements'!$C$2:$C$500=$A147),'03_Warehouse_Movements'!$E$2:$E$500),$C147))</f>
        <v/>
      </c>
      <c r="E147" t="s">
        <v>92</v>
      </c>
      <c r="G147" s="33"/>
      <c r="H147" s="3" t="str">
        <f t="shared" si="4"/>
        <v/>
      </c>
      <c r="I147" s="3"/>
      <c r="J147" s="4"/>
      <c r="K147" s="3"/>
      <c r="L147" s="4"/>
      <c r="M147" s="34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PAL-0000146</v>
      </c>
      <c r="Q147" s="38"/>
      <c r="R147" s="37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>
      <c r="A148" s="4" t="s">
        <v>341</v>
      </c>
      <c r="B148" s="4"/>
      <c r="D148" t="str">
        <f>IF($C148="","",IFERROR(LOOKUP(2,1/('03_Warehouse_Movements'!$C$2:$C$500=$A148),'03_Warehouse_Movements'!$E$2:$E$500),$C148))</f>
        <v/>
      </c>
      <c r="E148" t="s">
        <v>92</v>
      </c>
      <c r="G148" s="33"/>
      <c r="H148" s="3" t="str">
        <f t="shared" si="4"/>
        <v/>
      </c>
      <c r="I148" s="3"/>
      <c r="J148" s="4"/>
      <c r="K148" s="3"/>
      <c r="L148" s="4"/>
      <c r="M148" s="34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PAL-0000147</v>
      </c>
      <c r="Q148" s="38"/>
      <c r="R148" s="37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>
      <c r="A149" s="4" t="s">
        <v>342</v>
      </c>
      <c r="B149" s="4"/>
      <c r="D149" t="str">
        <f>IF($C149="","",IFERROR(LOOKUP(2,1/('03_Warehouse_Movements'!$C$2:$C$500=$A149),'03_Warehouse_Movements'!$E$2:$E$500),$C149))</f>
        <v/>
      </c>
      <c r="E149" t="s">
        <v>92</v>
      </c>
      <c r="G149" s="33"/>
      <c r="H149" s="3" t="str">
        <f t="shared" si="4"/>
        <v/>
      </c>
      <c r="I149" s="3"/>
      <c r="J149" s="4"/>
      <c r="K149" s="3"/>
      <c r="L149" s="4"/>
      <c r="M149" s="34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PAL-0000148</v>
      </c>
      <c r="Q149" s="38"/>
      <c r="R149" s="37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>
      <c r="A150" s="4" t="s">
        <v>343</v>
      </c>
      <c r="B150" s="4"/>
      <c r="D150" t="str">
        <f>IF($C150="","",IFERROR(LOOKUP(2,1/('03_Warehouse_Movements'!$C$2:$C$500=$A150),'03_Warehouse_Movements'!$E$2:$E$500),$C150))</f>
        <v/>
      </c>
      <c r="E150" t="s">
        <v>92</v>
      </c>
      <c r="G150" s="33"/>
      <c r="H150" s="3" t="str">
        <f t="shared" si="4"/>
        <v/>
      </c>
      <c r="I150" s="3"/>
      <c r="J150" s="4"/>
      <c r="K150" s="3"/>
      <c r="L150" s="4"/>
      <c r="M150" s="34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PAL-0000149</v>
      </c>
      <c r="Q150" s="38"/>
      <c r="R150" s="37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>
      <c r="A151" s="4" t="s">
        <v>344</v>
      </c>
      <c r="B151" s="4"/>
      <c r="D151" t="str">
        <f>IF($C151="","",IFERROR(LOOKUP(2,1/('03_Warehouse_Movements'!$C$2:$C$500=$A151),'03_Warehouse_Movements'!$E$2:$E$500),$C151))</f>
        <v/>
      </c>
      <c r="E151" t="s">
        <v>92</v>
      </c>
      <c r="G151" s="33"/>
      <c r="H151" s="3" t="str">
        <f t="shared" si="4"/>
        <v/>
      </c>
      <c r="I151" s="3"/>
      <c r="J151" s="4"/>
      <c r="K151" s="3"/>
      <c r="L151" s="4"/>
      <c r="M151" s="34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PAL-0000150</v>
      </c>
      <c r="Q151" s="38"/>
      <c r="R151" s="37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>
      <c r="A152" s="4" t="s">
        <v>345</v>
      </c>
      <c r="B152" s="4"/>
      <c r="D152" t="str">
        <f>IF($C152="","",IFERROR(LOOKUP(2,1/('03_Warehouse_Movements'!$C$2:$C$500=$A152),'03_Warehouse_Movements'!$E$2:$E$500),$C152))</f>
        <v/>
      </c>
      <c r="E152" t="s">
        <v>92</v>
      </c>
      <c r="G152" s="33"/>
      <c r="H152" s="3" t="str">
        <f t="shared" si="4"/>
        <v/>
      </c>
      <c r="I152" s="3"/>
      <c r="J152" s="4"/>
      <c r="K152" s="3"/>
      <c r="L152" s="4"/>
      <c r="M152" s="34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PAL-0000151</v>
      </c>
      <c r="Q152" s="38"/>
      <c r="R152" s="37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>
      <c r="A153" s="4" t="s">
        <v>346</v>
      </c>
      <c r="B153" s="4"/>
      <c r="D153" t="str">
        <f>IF($C153="","",IFERROR(LOOKUP(2,1/('03_Warehouse_Movements'!$C$2:$C$500=$A153),'03_Warehouse_Movements'!$E$2:$E$500),$C153))</f>
        <v/>
      </c>
      <c r="E153" t="s">
        <v>92</v>
      </c>
      <c r="G153" s="33"/>
      <c r="H153" s="3" t="str">
        <f t="shared" si="4"/>
        <v/>
      </c>
      <c r="I153" s="3"/>
      <c r="J153" s="4"/>
      <c r="K153" s="3"/>
      <c r="L153" s="4"/>
      <c r="M153" s="34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PAL-0000152</v>
      </c>
      <c r="Q153" s="38"/>
      <c r="R153" s="37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>
      <c r="A154" s="4" t="s">
        <v>347</v>
      </c>
      <c r="B154" s="4"/>
      <c r="D154" t="str">
        <f>IF($C154="","",IFERROR(LOOKUP(2,1/('03_Warehouse_Movements'!$C$2:$C$500=$A154),'03_Warehouse_Movements'!$E$2:$E$500),$C154))</f>
        <v/>
      </c>
      <c r="E154" t="s">
        <v>92</v>
      </c>
      <c r="G154" s="33"/>
      <c r="H154" s="3" t="str">
        <f t="shared" si="4"/>
        <v/>
      </c>
      <c r="I154" s="3"/>
      <c r="J154" s="4"/>
      <c r="K154" s="3"/>
      <c r="L154" s="4"/>
      <c r="M154" s="34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PAL-0000153</v>
      </c>
      <c r="Q154" s="38"/>
      <c r="R154" s="37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>
      <c r="A155" s="4" t="s">
        <v>348</v>
      </c>
      <c r="B155" s="4"/>
      <c r="D155" t="str">
        <f>IF($C155="","",IFERROR(LOOKUP(2,1/('03_Warehouse_Movements'!$C$2:$C$500=$A155),'03_Warehouse_Movements'!$E$2:$E$500),$C155))</f>
        <v/>
      </c>
      <c r="E155" t="s">
        <v>92</v>
      </c>
      <c r="G155" s="33"/>
      <c r="H155" s="3" t="str">
        <f t="shared" si="4"/>
        <v/>
      </c>
      <c r="I155" s="3"/>
      <c r="J155" s="4"/>
      <c r="K155" s="3"/>
      <c r="L155" s="4"/>
      <c r="M155" s="34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PAL-0000154</v>
      </c>
      <c r="Q155" s="38"/>
      <c r="R155" s="37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>
      <c r="A156" s="4" t="s">
        <v>349</v>
      </c>
      <c r="B156" s="4"/>
      <c r="D156" t="str">
        <f>IF($C156="","",IFERROR(LOOKUP(2,1/('03_Warehouse_Movements'!$C$2:$C$500=$A156),'03_Warehouse_Movements'!$E$2:$E$500),$C156))</f>
        <v/>
      </c>
      <c r="E156" t="s">
        <v>92</v>
      </c>
      <c r="G156" s="33"/>
      <c r="H156" s="3" t="str">
        <f t="shared" si="4"/>
        <v/>
      </c>
      <c r="I156" s="3"/>
      <c r="J156" s="4"/>
      <c r="K156" s="3"/>
      <c r="L156" s="4"/>
      <c r="M156" s="34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PAL-0000155</v>
      </c>
      <c r="Q156" s="38"/>
      <c r="R156" s="37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>
      <c r="A157" s="4" t="s">
        <v>350</v>
      </c>
      <c r="B157" s="4"/>
      <c r="D157" t="str">
        <f>IF($C157="","",IFERROR(LOOKUP(2,1/('03_Warehouse_Movements'!$C$2:$C$500=$A157),'03_Warehouse_Movements'!$E$2:$E$500),$C157))</f>
        <v/>
      </c>
      <c r="E157" t="s">
        <v>92</v>
      </c>
      <c r="G157" s="33"/>
      <c r="H157" s="3" t="str">
        <f t="shared" si="4"/>
        <v/>
      </c>
      <c r="I157" s="3"/>
      <c r="J157" s="4"/>
      <c r="K157" s="3"/>
      <c r="L157" s="4"/>
      <c r="M157" s="34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PAL-0000156</v>
      </c>
      <c r="Q157" s="38"/>
      <c r="R157" s="37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>
      <c r="A158" s="4" t="s">
        <v>351</v>
      </c>
      <c r="B158" s="4"/>
      <c r="D158" t="str">
        <f>IF($C158="","",IFERROR(LOOKUP(2,1/('03_Warehouse_Movements'!$C$2:$C$500=$A158),'03_Warehouse_Movements'!$E$2:$E$500),$C158))</f>
        <v/>
      </c>
      <c r="E158" t="s">
        <v>92</v>
      </c>
      <c r="G158" s="33"/>
      <c r="H158" s="3" t="str">
        <f t="shared" si="4"/>
        <v/>
      </c>
      <c r="I158" s="3"/>
      <c r="J158" s="4"/>
      <c r="K158" s="3"/>
      <c r="L158" s="4"/>
      <c r="M158" s="34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PAL-0000157</v>
      </c>
      <c r="Q158" s="38"/>
      <c r="R158" s="37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>
      <c r="A159" s="4" t="s">
        <v>352</v>
      </c>
      <c r="B159" s="4"/>
      <c r="D159" t="str">
        <f>IF($C159="","",IFERROR(LOOKUP(2,1/('03_Warehouse_Movements'!$C$2:$C$500=$A159),'03_Warehouse_Movements'!$E$2:$E$500),$C159))</f>
        <v/>
      </c>
      <c r="E159" t="s">
        <v>92</v>
      </c>
      <c r="G159" s="33"/>
      <c r="H159" s="3" t="str">
        <f t="shared" si="4"/>
        <v/>
      </c>
      <c r="I159" s="3"/>
      <c r="J159" s="4"/>
      <c r="K159" s="3"/>
      <c r="L159" s="4"/>
      <c r="M159" s="34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PAL-0000158</v>
      </c>
      <c r="Q159" s="38"/>
      <c r="R159" s="37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>
      <c r="A160" s="4" t="s">
        <v>353</v>
      </c>
      <c r="B160" s="4"/>
      <c r="D160" t="str">
        <f>IF($C160="","",IFERROR(LOOKUP(2,1/('03_Warehouse_Movements'!$C$2:$C$500=$A160),'03_Warehouse_Movements'!$E$2:$E$500),$C160))</f>
        <v/>
      </c>
      <c r="E160" t="s">
        <v>92</v>
      </c>
      <c r="G160" s="33"/>
      <c r="H160" s="3" t="str">
        <f t="shared" si="4"/>
        <v/>
      </c>
      <c r="I160" s="3"/>
      <c r="J160" s="4"/>
      <c r="K160" s="3"/>
      <c r="L160" s="4"/>
      <c r="M160" s="34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PAL-0000159</v>
      </c>
      <c r="Q160" s="38"/>
      <c r="R160" s="37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>
      <c r="A161" s="4" t="s">
        <v>354</v>
      </c>
      <c r="B161" s="4"/>
      <c r="D161" t="str">
        <f>IF($C161="","",IFERROR(LOOKUP(2,1/('03_Warehouse_Movements'!$C$2:$C$500=$A161),'03_Warehouse_Movements'!$E$2:$E$500),$C161))</f>
        <v/>
      </c>
      <c r="E161" t="s">
        <v>92</v>
      </c>
      <c r="G161" s="33"/>
      <c r="H161" s="3" t="str">
        <f t="shared" si="4"/>
        <v/>
      </c>
      <c r="I161" s="3"/>
      <c r="J161" s="4"/>
      <c r="K161" s="3"/>
      <c r="L161" s="4"/>
      <c r="M161" s="34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PAL-0000160</v>
      </c>
      <c r="Q161" s="38"/>
      <c r="R161" s="37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>
      <c r="A162" s="4" t="s">
        <v>355</v>
      </c>
      <c r="B162" s="4"/>
      <c r="D162" t="str">
        <f>IF($C162="","",IFERROR(LOOKUP(2,1/('03_Warehouse_Movements'!$C$2:$C$500=$A162),'03_Warehouse_Movements'!$E$2:$E$500),$C162))</f>
        <v/>
      </c>
      <c r="E162" t="s">
        <v>92</v>
      </c>
      <c r="G162" s="33"/>
      <c r="H162" s="3" t="str">
        <f t="shared" si="4"/>
        <v/>
      </c>
      <c r="I162" s="3"/>
      <c r="J162" s="4"/>
      <c r="K162" s="3"/>
      <c r="L162" s="4"/>
      <c r="M162" s="34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PAL-0000161</v>
      </c>
      <c r="Q162" s="38"/>
      <c r="R162" s="37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>
      <c r="A163" s="4" t="s">
        <v>356</v>
      </c>
      <c r="B163" s="4"/>
      <c r="D163" t="str">
        <f>IF($C163="","",IFERROR(LOOKUP(2,1/('03_Warehouse_Movements'!$C$2:$C$500=$A163),'03_Warehouse_Movements'!$E$2:$E$500),$C163))</f>
        <v/>
      </c>
      <c r="E163" t="s">
        <v>92</v>
      </c>
      <c r="G163" s="33"/>
      <c r="H163" s="3" t="str">
        <f t="shared" si="4"/>
        <v/>
      </c>
      <c r="I163" s="3"/>
      <c r="J163" s="4"/>
      <c r="K163" s="3"/>
      <c r="L163" s="4"/>
      <c r="M163" s="34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PAL-0000162</v>
      </c>
      <c r="Q163" s="38"/>
      <c r="R163" s="37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>
      <c r="A164" s="4" t="s">
        <v>357</v>
      </c>
      <c r="B164" s="4"/>
      <c r="D164" t="str">
        <f>IF($C164="","",IFERROR(LOOKUP(2,1/('03_Warehouse_Movements'!$C$2:$C$500=$A164),'03_Warehouse_Movements'!$E$2:$E$500),$C164))</f>
        <v/>
      </c>
      <c r="E164" t="s">
        <v>92</v>
      </c>
      <c r="G164" s="33"/>
      <c r="H164" s="3" t="str">
        <f t="shared" si="4"/>
        <v/>
      </c>
      <c r="I164" s="3"/>
      <c r="J164" s="4"/>
      <c r="K164" s="3"/>
      <c r="L164" s="4"/>
      <c r="M164" s="34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PAL-0000163</v>
      </c>
      <c r="Q164" s="38"/>
      <c r="R164" s="37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>
      <c r="A165" s="4" t="s">
        <v>358</v>
      </c>
      <c r="B165" s="4"/>
      <c r="D165" t="str">
        <f>IF($C165="","",IFERROR(LOOKUP(2,1/('03_Warehouse_Movements'!$C$2:$C$500=$A165),'03_Warehouse_Movements'!$E$2:$E$500),$C165))</f>
        <v/>
      </c>
      <c r="E165" t="s">
        <v>92</v>
      </c>
      <c r="G165" s="33"/>
      <c r="H165" s="3" t="str">
        <f t="shared" si="4"/>
        <v/>
      </c>
      <c r="I165" s="3"/>
      <c r="J165" s="4"/>
      <c r="K165" s="3"/>
      <c r="L165" s="4"/>
      <c r="M165" s="34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PAL-0000164</v>
      </c>
      <c r="Q165" s="38"/>
      <c r="R165" s="37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>
      <c r="A166" s="4" t="s">
        <v>359</v>
      </c>
      <c r="B166" s="4"/>
      <c r="D166" t="str">
        <f>IF($C166="","",IFERROR(LOOKUP(2,1/('03_Warehouse_Movements'!$C$2:$C$500=$A166),'03_Warehouse_Movements'!$E$2:$E$500),$C166))</f>
        <v/>
      </c>
      <c r="E166" t="s">
        <v>92</v>
      </c>
      <c r="G166" s="33"/>
      <c r="H166" s="3" t="str">
        <f t="shared" si="4"/>
        <v/>
      </c>
      <c r="I166" s="3"/>
      <c r="J166" s="4"/>
      <c r="K166" s="3"/>
      <c r="L166" s="4"/>
      <c r="M166" s="34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PAL-0000165</v>
      </c>
      <c r="Q166" s="38"/>
      <c r="R166" s="37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>
      <c r="A167" s="4" t="s">
        <v>360</v>
      </c>
      <c r="B167" s="4"/>
      <c r="D167" t="str">
        <f>IF($C167="","",IFERROR(LOOKUP(2,1/('03_Warehouse_Movements'!$C$2:$C$500=$A167),'03_Warehouse_Movements'!$E$2:$E$500),$C167))</f>
        <v/>
      </c>
      <c r="E167" t="s">
        <v>92</v>
      </c>
      <c r="G167" s="33"/>
      <c r="H167" s="3" t="str">
        <f t="shared" si="4"/>
        <v/>
      </c>
      <c r="I167" s="3"/>
      <c r="J167" s="4"/>
      <c r="K167" s="3"/>
      <c r="L167" s="4"/>
      <c r="M167" s="34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PAL-0000166</v>
      </c>
      <c r="Q167" s="38"/>
      <c r="R167" s="37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>
      <c r="A168" s="4" t="s">
        <v>361</v>
      </c>
      <c r="B168" s="4"/>
      <c r="D168" t="str">
        <f>IF($C168="","",IFERROR(LOOKUP(2,1/('03_Warehouse_Movements'!$C$2:$C$500=$A168),'03_Warehouse_Movements'!$E$2:$E$500),$C168))</f>
        <v/>
      </c>
      <c r="E168" t="s">
        <v>92</v>
      </c>
      <c r="G168" s="33"/>
      <c r="H168" s="3" t="str">
        <f t="shared" si="4"/>
        <v/>
      </c>
      <c r="I168" s="3"/>
      <c r="J168" s="4"/>
      <c r="K168" s="3"/>
      <c r="L168" s="4"/>
      <c r="M168" s="34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PAL-0000167</v>
      </c>
      <c r="Q168" s="38"/>
      <c r="R168" s="37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>
      <c r="A169" s="4" t="s">
        <v>362</v>
      </c>
      <c r="B169" s="4"/>
      <c r="D169" t="str">
        <f>IF($C169="","",IFERROR(LOOKUP(2,1/('03_Warehouse_Movements'!$C$2:$C$500=$A169),'03_Warehouse_Movements'!$E$2:$E$500),$C169))</f>
        <v/>
      </c>
      <c r="E169" t="s">
        <v>92</v>
      </c>
      <c r="G169" s="33"/>
      <c r="H169" s="3" t="str">
        <f t="shared" si="4"/>
        <v/>
      </c>
      <c r="I169" s="3"/>
      <c r="J169" s="4"/>
      <c r="K169" s="3"/>
      <c r="L169" s="4"/>
      <c r="M169" s="34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PAL-0000168</v>
      </c>
      <c r="Q169" s="38"/>
      <c r="R169" s="37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>
      <c r="A170" s="4" t="s">
        <v>363</v>
      </c>
      <c r="B170" s="4"/>
      <c r="D170" t="str">
        <f>IF($C170="","",IFERROR(LOOKUP(2,1/('03_Warehouse_Movements'!$C$2:$C$500=$A170),'03_Warehouse_Movements'!$E$2:$E$500),$C170))</f>
        <v/>
      </c>
      <c r="E170" t="s">
        <v>92</v>
      </c>
      <c r="G170" s="33"/>
      <c r="H170" s="3" t="str">
        <f t="shared" si="4"/>
        <v/>
      </c>
      <c r="I170" s="3"/>
      <c r="J170" s="4"/>
      <c r="K170" s="3"/>
      <c r="L170" s="4"/>
      <c r="M170" s="34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PAL-0000169</v>
      </c>
      <c r="Q170" s="38"/>
      <c r="R170" s="37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>
      <c r="A171" s="4" t="s">
        <v>364</v>
      </c>
      <c r="B171" s="4"/>
      <c r="D171" t="str">
        <f>IF($C171="","",IFERROR(LOOKUP(2,1/('03_Warehouse_Movements'!$C$2:$C$500=$A171),'03_Warehouse_Movements'!$E$2:$E$500),$C171))</f>
        <v/>
      </c>
      <c r="E171" t="s">
        <v>92</v>
      </c>
      <c r="G171" s="33"/>
      <c r="H171" s="3" t="str">
        <f t="shared" si="4"/>
        <v/>
      </c>
      <c r="I171" s="3"/>
      <c r="J171" s="4"/>
      <c r="K171" s="3"/>
      <c r="L171" s="4"/>
      <c r="M171" s="34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PAL-0000170</v>
      </c>
      <c r="Q171" s="38"/>
      <c r="R171" s="37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>
      <c r="A172" s="4" t="s">
        <v>365</v>
      </c>
      <c r="B172" s="4"/>
      <c r="D172" t="str">
        <f>IF($C172="","",IFERROR(LOOKUP(2,1/('03_Warehouse_Movements'!$C$2:$C$500=$A172),'03_Warehouse_Movements'!$E$2:$E$500),$C172))</f>
        <v/>
      </c>
      <c r="E172" t="s">
        <v>92</v>
      </c>
      <c r="G172" s="33"/>
      <c r="H172" s="3" t="str">
        <f t="shared" si="4"/>
        <v/>
      </c>
      <c r="I172" s="3"/>
      <c r="J172" s="4"/>
      <c r="K172" s="3"/>
      <c r="L172" s="4"/>
      <c r="M172" s="34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PAL-0000171</v>
      </c>
      <c r="Q172" s="38"/>
      <c r="R172" s="37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>
      <c r="A173" s="4" t="s">
        <v>366</v>
      </c>
      <c r="B173" s="4"/>
      <c r="D173" t="str">
        <f>IF($C173="","",IFERROR(LOOKUP(2,1/('03_Warehouse_Movements'!$C$2:$C$500=$A173),'03_Warehouse_Movements'!$E$2:$E$500),$C173))</f>
        <v/>
      </c>
      <c r="E173" t="s">
        <v>92</v>
      </c>
      <c r="G173" s="33"/>
      <c r="H173" s="3" t="str">
        <f t="shared" si="4"/>
        <v/>
      </c>
      <c r="I173" s="3"/>
      <c r="J173" s="4"/>
      <c r="K173" s="3"/>
      <c r="L173" s="4"/>
      <c r="M173" s="34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PAL-0000172</v>
      </c>
      <c r="Q173" s="38"/>
      <c r="R173" s="37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>
      <c r="A174" s="4" t="s">
        <v>367</v>
      </c>
      <c r="B174" s="4"/>
      <c r="D174" t="str">
        <f>IF($C174="","",IFERROR(LOOKUP(2,1/('03_Warehouse_Movements'!$C$2:$C$500=$A174),'03_Warehouse_Movements'!$E$2:$E$500),$C174))</f>
        <v/>
      </c>
      <c r="E174" t="s">
        <v>92</v>
      </c>
      <c r="G174" s="33"/>
      <c r="H174" s="3" t="str">
        <f t="shared" si="4"/>
        <v/>
      </c>
      <c r="I174" s="3"/>
      <c r="J174" s="4"/>
      <c r="K174" s="3"/>
      <c r="L174" s="4"/>
      <c r="M174" s="34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PAL-0000173</v>
      </c>
      <c r="Q174" s="38"/>
      <c r="R174" s="37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>
      <c r="A175" s="4" t="s">
        <v>368</v>
      </c>
      <c r="B175" s="4"/>
      <c r="D175" t="str">
        <f>IF($C175="","",IFERROR(LOOKUP(2,1/('03_Warehouse_Movements'!$C$2:$C$500=$A175),'03_Warehouse_Movements'!$E$2:$E$500),$C175))</f>
        <v/>
      </c>
      <c r="E175" t="s">
        <v>92</v>
      </c>
      <c r="G175" s="33"/>
      <c r="H175" s="3" t="str">
        <f t="shared" si="4"/>
        <v/>
      </c>
      <c r="I175" s="3"/>
      <c r="J175" s="4"/>
      <c r="K175" s="3"/>
      <c r="L175" s="4"/>
      <c r="M175" s="34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PAL-0000174</v>
      </c>
      <c r="Q175" s="38"/>
      <c r="R175" s="37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>
      <c r="A176" s="4" t="s">
        <v>369</v>
      </c>
      <c r="B176" s="4"/>
      <c r="D176" t="str">
        <f>IF($C176="","",IFERROR(LOOKUP(2,1/('03_Warehouse_Movements'!$C$2:$C$500=$A176),'03_Warehouse_Movements'!$E$2:$E$500),$C176))</f>
        <v/>
      </c>
      <c r="E176" t="s">
        <v>92</v>
      </c>
      <c r="G176" s="33"/>
      <c r="H176" s="3" t="str">
        <f t="shared" si="4"/>
        <v/>
      </c>
      <c r="I176" s="3"/>
      <c r="J176" s="4"/>
      <c r="K176" s="3"/>
      <c r="L176" s="4"/>
      <c r="M176" s="34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PAL-0000175</v>
      </c>
      <c r="Q176" s="38"/>
      <c r="R176" s="37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>
      <c r="A177" s="4" t="s">
        <v>370</v>
      </c>
      <c r="B177" s="4"/>
      <c r="D177" t="str">
        <f>IF($C177="","",IFERROR(LOOKUP(2,1/('03_Warehouse_Movements'!$C$2:$C$500=$A177),'03_Warehouse_Movements'!$E$2:$E$500),$C177))</f>
        <v/>
      </c>
      <c r="E177" t="s">
        <v>92</v>
      </c>
      <c r="G177" s="33"/>
      <c r="H177" s="3" t="str">
        <f t="shared" si="4"/>
        <v/>
      </c>
      <c r="I177" s="3"/>
      <c r="J177" s="4"/>
      <c r="K177" s="3"/>
      <c r="L177" s="4"/>
      <c r="M177" s="34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PAL-0000176</v>
      </c>
      <c r="Q177" s="38"/>
      <c r="R177" s="37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>
      <c r="A178" s="4" t="s">
        <v>371</v>
      </c>
      <c r="B178" s="4"/>
      <c r="D178" t="str">
        <f>IF($C178="","",IFERROR(LOOKUP(2,1/('03_Warehouse_Movements'!$C$2:$C$500=$A178),'03_Warehouse_Movements'!$E$2:$E$500),$C178))</f>
        <v/>
      </c>
      <c r="E178" t="s">
        <v>92</v>
      </c>
      <c r="G178" s="33"/>
      <c r="H178" s="3" t="str">
        <f t="shared" si="4"/>
        <v/>
      </c>
      <c r="I178" s="3"/>
      <c r="J178" s="4"/>
      <c r="K178" s="3"/>
      <c r="L178" s="4"/>
      <c r="M178" s="34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PAL-0000177</v>
      </c>
      <c r="Q178" s="38"/>
      <c r="R178" s="37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>
      <c r="A179" s="4" t="s">
        <v>372</v>
      </c>
      <c r="B179" s="4"/>
      <c r="D179" t="str">
        <f>IF($C179="","",IFERROR(LOOKUP(2,1/('03_Warehouse_Movements'!$C$2:$C$500=$A179),'03_Warehouse_Movements'!$E$2:$E$500),$C179))</f>
        <v/>
      </c>
      <c r="E179" t="s">
        <v>92</v>
      </c>
      <c r="G179" s="33"/>
      <c r="H179" s="3" t="str">
        <f t="shared" si="4"/>
        <v/>
      </c>
      <c r="I179" s="3"/>
      <c r="J179" s="4"/>
      <c r="K179" s="3"/>
      <c r="L179" s="4"/>
      <c r="M179" s="34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PAL-0000178</v>
      </c>
      <c r="Q179" s="38"/>
      <c r="R179" s="37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>
      <c r="A180" s="4" t="s">
        <v>373</v>
      </c>
      <c r="B180" s="4"/>
      <c r="D180" t="str">
        <f>IF($C180="","",IFERROR(LOOKUP(2,1/('03_Warehouse_Movements'!$C$2:$C$500=$A180),'03_Warehouse_Movements'!$E$2:$E$500),$C180))</f>
        <v/>
      </c>
      <c r="E180" t="s">
        <v>92</v>
      </c>
      <c r="G180" s="33"/>
      <c r="H180" s="3" t="str">
        <f t="shared" si="4"/>
        <v/>
      </c>
      <c r="I180" s="3"/>
      <c r="J180" s="4"/>
      <c r="K180" s="3"/>
      <c r="L180" s="4"/>
      <c r="M180" s="34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PAL-0000179</v>
      </c>
      <c r="Q180" s="38"/>
      <c r="R180" s="37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>
      <c r="A181" s="4" t="s">
        <v>374</v>
      </c>
      <c r="B181" s="4"/>
      <c r="D181" t="str">
        <f>IF($C181="","",IFERROR(LOOKUP(2,1/('03_Warehouse_Movements'!$C$2:$C$500=$A181),'03_Warehouse_Movements'!$E$2:$E$500),$C181))</f>
        <v/>
      </c>
      <c r="E181" t="s">
        <v>92</v>
      </c>
      <c r="G181" s="33"/>
      <c r="H181" s="3" t="str">
        <f t="shared" si="4"/>
        <v/>
      </c>
      <c r="I181" s="3"/>
      <c r="J181" s="4"/>
      <c r="K181" s="3"/>
      <c r="L181" s="4"/>
      <c r="M181" s="34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PAL-0000180</v>
      </c>
      <c r="Q181" s="38"/>
      <c r="R181" s="37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>
      <c r="A182" s="4" t="s">
        <v>375</v>
      </c>
      <c r="B182" s="4"/>
      <c r="D182" t="str">
        <f>IF($C182="","",IFERROR(LOOKUP(2,1/('03_Warehouse_Movements'!$C$2:$C$500=$A182),'03_Warehouse_Movements'!$E$2:$E$500),$C182))</f>
        <v/>
      </c>
      <c r="E182" t="s">
        <v>92</v>
      </c>
      <c r="G182" s="33"/>
      <c r="H182" s="3" t="str">
        <f t="shared" si="4"/>
        <v/>
      </c>
      <c r="I182" s="3"/>
      <c r="J182" s="4"/>
      <c r="K182" s="3"/>
      <c r="L182" s="4"/>
      <c r="M182" s="34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PAL-0000181</v>
      </c>
      <c r="Q182" s="38"/>
      <c r="R182" s="37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>
      <c r="A183" s="4" t="s">
        <v>376</v>
      </c>
      <c r="B183" s="4"/>
      <c r="D183" t="str">
        <f>IF($C183="","",IFERROR(LOOKUP(2,1/('03_Warehouse_Movements'!$C$2:$C$500=$A183),'03_Warehouse_Movements'!$E$2:$E$500),$C183))</f>
        <v/>
      </c>
      <c r="E183" t="s">
        <v>92</v>
      </c>
      <c r="G183" s="33"/>
      <c r="H183" s="3" t="str">
        <f t="shared" si="4"/>
        <v/>
      </c>
      <c r="I183" s="3"/>
      <c r="J183" s="4"/>
      <c r="K183" s="3"/>
      <c r="L183" s="4"/>
      <c r="M183" s="34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PAL-0000182</v>
      </c>
      <c r="Q183" s="38"/>
      <c r="R183" s="37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>
      <c r="A184" s="4" t="s">
        <v>377</v>
      </c>
      <c r="B184" s="4"/>
      <c r="D184" t="str">
        <f>IF($C184="","",IFERROR(LOOKUP(2,1/('03_Warehouse_Movements'!$C$2:$C$500=$A184),'03_Warehouse_Movements'!$E$2:$E$500),$C184))</f>
        <v/>
      </c>
      <c r="E184" t="s">
        <v>92</v>
      </c>
      <c r="G184" s="33"/>
      <c r="H184" s="3" t="str">
        <f t="shared" si="4"/>
        <v/>
      </c>
      <c r="I184" s="3"/>
      <c r="J184" s="4"/>
      <c r="K184" s="3"/>
      <c r="L184" s="4"/>
      <c r="M184" s="34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PAL-0000183</v>
      </c>
      <c r="Q184" s="38"/>
      <c r="R184" s="37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>
      <c r="A185" s="4" t="s">
        <v>378</v>
      </c>
      <c r="B185" s="4"/>
      <c r="D185" t="str">
        <f>IF($C185="","",IFERROR(LOOKUP(2,1/('03_Warehouse_Movements'!$C$2:$C$500=$A185),'03_Warehouse_Movements'!$E$2:$E$500),$C185))</f>
        <v/>
      </c>
      <c r="E185" t="s">
        <v>92</v>
      </c>
      <c r="G185" s="33"/>
      <c r="H185" s="3" t="str">
        <f t="shared" si="4"/>
        <v/>
      </c>
      <c r="I185" s="3"/>
      <c r="J185" s="4"/>
      <c r="K185" s="3"/>
      <c r="L185" s="4"/>
      <c r="M185" s="34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PAL-0000184</v>
      </c>
      <c r="Q185" s="38"/>
      <c r="R185" s="37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>
      <c r="A186" s="4" t="s">
        <v>379</v>
      </c>
      <c r="B186" s="4"/>
      <c r="D186" t="str">
        <f>IF($C186="","",IFERROR(LOOKUP(2,1/('03_Warehouse_Movements'!$C$2:$C$500=$A186),'03_Warehouse_Movements'!$E$2:$E$500),$C186))</f>
        <v/>
      </c>
      <c r="E186" t="s">
        <v>92</v>
      </c>
      <c r="G186" s="33"/>
      <c r="H186" s="3" t="str">
        <f t="shared" si="4"/>
        <v/>
      </c>
      <c r="I186" s="3"/>
      <c r="J186" s="4"/>
      <c r="K186" s="3"/>
      <c r="L186" s="4"/>
      <c r="M186" s="34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PAL-0000185</v>
      </c>
      <c r="Q186" s="38"/>
      <c r="R186" s="37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>
      <c r="A187" s="4" t="s">
        <v>380</v>
      </c>
      <c r="B187" s="4"/>
      <c r="D187" t="str">
        <f>IF($C187="","",IFERROR(LOOKUP(2,1/('03_Warehouse_Movements'!$C$2:$C$500=$A187),'03_Warehouse_Movements'!$E$2:$E$500),$C187))</f>
        <v/>
      </c>
      <c r="E187" t="s">
        <v>92</v>
      </c>
      <c r="G187" s="33"/>
      <c r="H187" s="3" t="str">
        <f t="shared" si="4"/>
        <v/>
      </c>
      <c r="I187" s="3"/>
      <c r="J187" s="4"/>
      <c r="K187" s="3"/>
      <c r="L187" s="4"/>
      <c r="M187" s="34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PAL-0000186</v>
      </c>
      <c r="Q187" s="38"/>
      <c r="R187" s="37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>
      <c r="A188" s="4" t="s">
        <v>381</v>
      </c>
      <c r="B188" s="4"/>
      <c r="D188" t="str">
        <f>IF($C188="","",IFERROR(LOOKUP(2,1/('03_Warehouse_Movements'!$C$2:$C$500=$A188),'03_Warehouse_Movements'!$E$2:$E$500),$C188))</f>
        <v/>
      </c>
      <c r="E188" t="s">
        <v>92</v>
      </c>
      <c r="G188" s="33"/>
      <c r="H188" s="3" t="str">
        <f t="shared" si="4"/>
        <v/>
      </c>
      <c r="I188" s="3"/>
      <c r="J188" s="4"/>
      <c r="K188" s="3"/>
      <c r="L188" s="4"/>
      <c r="M188" s="34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PAL-0000187</v>
      </c>
      <c r="Q188" s="38"/>
      <c r="R188" s="37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>
      <c r="A189" s="4" t="s">
        <v>382</v>
      </c>
      <c r="B189" s="4"/>
      <c r="D189" t="str">
        <f>IF($C189="","",IFERROR(LOOKUP(2,1/('03_Warehouse_Movements'!$C$2:$C$500=$A189),'03_Warehouse_Movements'!$E$2:$E$500),$C189))</f>
        <v/>
      </c>
      <c r="E189" t="s">
        <v>92</v>
      </c>
      <c r="G189" s="33"/>
      <c r="H189" s="3" t="str">
        <f t="shared" si="4"/>
        <v/>
      </c>
      <c r="I189" s="3"/>
      <c r="J189" s="4"/>
      <c r="K189" s="3"/>
      <c r="L189" s="4"/>
      <c r="M189" s="34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PAL-0000188</v>
      </c>
      <c r="Q189" s="38"/>
      <c r="R189" s="37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>
      <c r="A190" s="4" t="s">
        <v>383</v>
      </c>
      <c r="B190" s="4"/>
      <c r="D190" t="str">
        <f>IF($C190="","",IFERROR(LOOKUP(2,1/('03_Warehouse_Movements'!$C$2:$C$500=$A190),'03_Warehouse_Movements'!$E$2:$E$500),$C190))</f>
        <v/>
      </c>
      <c r="E190" t="s">
        <v>92</v>
      </c>
      <c r="G190" s="33"/>
      <c r="H190" s="3" t="str">
        <f t="shared" si="4"/>
        <v/>
      </c>
      <c r="I190" s="3"/>
      <c r="J190" s="4"/>
      <c r="K190" s="3"/>
      <c r="L190" s="4"/>
      <c r="M190" s="34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PAL-0000189</v>
      </c>
      <c r="Q190" s="38"/>
      <c r="R190" s="37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>
      <c r="A191" s="4" t="s">
        <v>384</v>
      </c>
      <c r="B191" s="4"/>
      <c r="D191" t="str">
        <f>IF($C191="","",IFERROR(LOOKUP(2,1/('03_Warehouse_Movements'!$C$2:$C$500=$A191),'03_Warehouse_Movements'!$E$2:$E$500),$C191))</f>
        <v/>
      </c>
      <c r="E191" t="s">
        <v>92</v>
      </c>
      <c r="G191" s="33"/>
      <c r="H191" s="3" t="str">
        <f t="shared" si="4"/>
        <v/>
      </c>
      <c r="I191" s="3"/>
      <c r="J191" s="4"/>
      <c r="K191" s="3"/>
      <c r="L191" s="4"/>
      <c r="M191" s="34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PAL-0000190</v>
      </c>
      <c r="Q191" s="38"/>
      <c r="R191" s="37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>
      <c r="A192" s="4" t="s">
        <v>385</v>
      </c>
      <c r="B192" s="4"/>
      <c r="D192" t="str">
        <f>IF($C192="","",IFERROR(LOOKUP(2,1/('03_Warehouse_Movements'!$C$2:$C$500=$A192),'03_Warehouse_Movements'!$E$2:$E$500),$C192))</f>
        <v/>
      </c>
      <c r="E192" t="s">
        <v>92</v>
      </c>
      <c r="G192" s="33"/>
      <c r="H192" s="3" t="str">
        <f t="shared" si="4"/>
        <v/>
      </c>
      <c r="I192" s="3"/>
      <c r="J192" s="4"/>
      <c r="K192" s="3"/>
      <c r="L192" s="4"/>
      <c r="M192" s="34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PAL-0000191</v>
      </c>
      <c r="Q192" s="38"/>
      <c r="R192" s="37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>
      <c r="A193" s="4" t="s">
        <v>386</v>
      </c>
      <c r="B193" s="4"/>
      <c r="D193" t="str">
        <f>IF($C193="","",IFERROR(LOOKUP(2,1/('03_Warehouse_Movements'!$C$2:$C$500=$A193),'03_Warehouse_Movements'!$E$2:$E$500),$C193))</f>
        <v/>
      </c>
      <c r="E193" t="s">
        <v>92</v>
      </c>
      <c r="G193" s="33"/>
      <c r="H193" s="3" t="str">
        <f t="shared" si="4"/>
        <v/>
      </c>
      <c r="I193" s="3"/>
      <c r="J193" s="4"/>
      <c r="K193" s="3"/>
      <c r="L193" s="4"/>
      <c r="M193" s="34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PAL-0000192</v>
      </c>
      <c r="Q193" s="38"/>
      <c r="R193" s="37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>
      <c r="A194" s="4" t="s">
        <v>387</v>
      </c>
      <c r="B194" s="4"/>
      <c r="D194" t="str">
        <f>IF($C194="","",IFERROR(LOOKUP(2,1/('03_Warehouse_Movements'!$C$2:$C$500=$A194),'03_Warehouse_Movements'!$E$2:$E$500),$C194))</f>
        <v/>
      </c>
      <c r="E194" t="s">
        <v>92</v>
      </c>
      <c r="G194" s="33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34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PAL-0000193</v>
      </c>
      <c r="Q194" s="38"/>
      <c r="R194" s="37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>
      <c r="A195" s="4" t="s">
        <v>388</v>
      </c>
      <c r="B195" s="4"/>
      <c r="D195" t="str">
        <f>IF($C195="","",IFERROR(LOOKUP(2,1/('03_Warehouse_Movements'!$C$2:$C$500=$A195),'03_Warehouse_Movements'!$E$2:$E$500),$C195))</f>
        <v/>
      </c>
      <c r="E195" t="s">
        <v>92</v>
      </c>
      <c r="G195" s="33"/>
      <c r="H195" s="3" t="str">
        <f t="shared" si="6"/>
        <v/>
      </c>
      <c r="I195" s="3"/>
      <c r="J195" s="4"/>
      <c r="K195" s="3"/>
      <c r="L195" s="4"/>
      <c r="M195" s="34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PAL-0000194</v>
      </c>
      <c r="Q195" s="38"/>
      <c r="R195" s="37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>
      <c r="A196" s="4" t="s">
        <v>389</v>
      </c>
      <c r="B196" s="4"/>
      <c r="D196" t="str">
        <f>IF($C196="","",IFERROR(LOOKUP(2,1/('03_Warehouse_Movements'!$C$2:$C$500=$A196),'03_Warehouse_Movements'!$E$2:$E$500),$C196))</f>
        <v/>
      </c>
      <c r="E196" t="s">
        <v>92</v>
      </c>
      <c r="G196" s="33"/>
      <c r="H196" s="3" t="str">
        <f t="shared" si="6"/>
        <v/>
      </c>
      <c r="I196" s="3"/>
      <c r="J196" s="4"/>
      <c r="K196" s="3"/>
      <c r="L196" s="4"/>
      <c r="M196" s="34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PAL-0000195</v>
      </c>
      <c r="Q196" s="38"/>
      <c r="R196" s="37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>
      <c r="A197" s="4" t="s">
        <v>390</v>
      </c>
      <c r="B197" s="4"/>
      <c r="D197" t="str">
        <f>IF($C197="","",IFERROR(LOOKUP(2,1/('03_Warehouse_Movements'!$C$2:$C$500=$A197),'03_Warehouse_Movements'!$E$2:$E$500),$C197))</f>
        <v/>
      </c>
      <c r="E197" t="s">
        <v>92</v>
      </c>
      <c r="G197" s="33"/>
      <c r="H197" s="3" t="str">
        <f t="shared" si="6"/>
        <v/>
      </c>
      <c r="I197" s="3"/>
      <c r="J197" s="4"/>
      <c r="K197" s="3"/>
      <c r="L197" s="4"/>
      <c r="M197" s="34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PAL-0000196</v>
      </c>
      <c r="Q197" s="38"/>
      <c r="R197" s="37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>
      <c r="A198" s="4" t="s">
        <v>391</v>
      </c>
      <c r="B198" s="4"/>
      <c r="D198" t="str">
        <f>IF($C198="","",IFERROR(LOOKUP(2,1/('03_Warehouse_Movements'!$C$2:$C$500=$A198),'03_Warehouse_Movements'!$E$2:$E$500),$C198))</f>
        <v/>
      </c>
      <c r="E198" t="s">
        <v>92</v>
      </c>
      <c r="G198" s="33"/>
      <c r="H198" s="3" t="str">
        <f t="shared" si="6"/>
        <v/>
      </c>
      <c r="I198" s="3"/>
      <c r="J198" s="4"/>
      <c r="K198" s="3"/>
      <c r="L198" s="4"/>
      <c r="M198" s="34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PAL-0000197</v>
      </c>
      <c r="Q198" s="38"/>
      <c r="R198" s="37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>
      <c r="A199" s="4" t="s">
        <v>392</v>
      </c>
      <c r="B199" s="4"/>
      <c r="D199" t="str">
        <f>IF($C199="","",IFERROR(LOOKUP(2,1/('03_Warehouse_Movements'!$C$2:$C$500=$A199),'03_Warehouse_Movements'!$E$2:$E$500),$C199))</f>
        <v/>
      </c>
      <c r="E199" t="s">
        <v>92</v>
      </c>
      <c r="G199" s="33"/>
      <c r="H199" s="3" t="str">
        <f t="shared" si="6"/>
        <v/>
      </c>
      <c r="I199" s="3"/>
      <c r="J199" s="4"/>
      <c r="K199" s="3"/>
      <c r="L199" s="4"/>
      <c r="M199" s="34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PAL-0000198</v>
      </c>
      <c r="Q199" s="38"/>
      <c r="R199" s="37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393</v>
      </c>
      <c r="B200" s="32"/>
      <c r="D200" t="str">
        <f>IF($C200="","",IFERROR(LOOKUP(2,1/('03_Warehouse_Movements'!$C$2:$C$500=$A200),'03_Warehouse_Movements'!$E$2:$E$500),$C200))</f>
        <v/>
      </c>
      <c r="E200" t="s">
        <v>92</v>
      </c>
      <c r="G200" s="38"/>
      <c r="H200" s="37" t="str">
        <f t="shared" si="6"/>
        <v/>
      </c>
      <c r="I200" s="32"/>
      <c r="J200" s="32"/>
      <c r="K200" s="37"/>
      <c r="M200" s="35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PAL-0000199</v>
      </c>
      <c r="Q200" s="38"/>
      <c r="R200" s="37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394</v>
      </c>
      <c r="B201" s="32"/>
      <c r="D201" t="str">
        <f>IF($C201="","",IFERROR(LOOKUP(2,1/('03_Warehouse_Movements'!$C$2:$C$500=$A201),'03_Warehouse_Movements'!$E$2:$E$500),$C201))</f>
        <v/>
      </c>
      <c r="E201" t="s">
        <v>92</v>
      </c>
      <c r="G201" s="38"/>
      <c r="H201" s="37" t="str">
        <f t="shared" si="6"/>
        <v/>
      </c>
      <c r="I201" s="32"/>
      <c r="J201" s="32"/>
      <c r="K201" s="37"/>
      <c r="M201" s="35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PAL-0000200</v>
      </c>
      <c r="Q201" s="38"/>
      <c r="R201" s="37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395</v>
      </c>
      <c r="B202" s="32"/>
      <c r="D202" t="str">
        <f>IF($C202="","",IFERROR(LOOKUP(2,1/('03_Warehouse_Movements'!$C$2:$C$500=$A202),'03_Warehouse_Movements'!$E$2:$E$500),$C202))</f>
        <v/>
      </c>
      <c r="E202" t="s">
        <v>92</v>
      </c>
      <c r="G202" s="38"/>
      <c r="H202" s="37" t="str">
        <f t="shared" si="6"/>
        <v/>
      </c>
      <c r="I202" s="32"/>
      <c r="J202" s="32"/>
      <c r="K202" s="37"/>
      <c r="M202" s="35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PAL-0000201</v>
      </c>
      <c r="Q202" s="38"/>
      <c r="R202" s="37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396</v>
      </c>
      <c r="B203" s="32"/>
      <c r="D203" t="str">
        <f>IF($C203="","",IFERROR(LOOKUP(2,1/('03_Warehouse_Movements'!$C$2:$C$500=$A203),'03_Warehouse_Movements'!$E$2:$E$500),$C203))</f>
        <v/>
      </c>
      <c r="E203" t="s">
        <v>92</v>
      </c>
      <c r="G203" s="38"/>
      <c r="H203" s="37" t="str">
        <f t="shared" si="6"/>
        <v/>
      </c>
      <c r="I203" s="32"/>
      <c r="J203" s="32"/>
      <c r="K203" s="37"/>
      <c r="M203" s="35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PAL-0000202</v>
      </c>
      <c r="Q203" s="38"/>
      <c r="R203" s="37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397</v>
      </c>
      <c r="B204" s="32"/>
      <c r="D204" t="str">
        <f>IF($C204="","",IFERROR(LOOKUP(2,1/('03_Warehouse_Movements'!$C$2:$C$500=$A204),'03_Warehouse_Movements'!$E$2:$E$500),$C204))</f>
        <v/>
      </c>
      <c r="E204" t="s">
        <v>92</v>
      </c>
      <c r="G204" s="38"/>
      <c r="H204" s="37" t="str">
        <f t="shared" si="6"/>
        <v/>
      </c>
      <c r="I204" s="32"/>
      <c r="J204" s="32"/>
      <c r="K204" s="37"/>
      <c r="M204" s="35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PAL-0000203</v>
      </c>
      <c r="Q204" s="38"/>
      <c r="R204" s="37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398</v>
      </c>
      <c r="B205" s="32"/>
      <c r="D205" t="str">
        <f>IF($C205="","",IFERROR(LOOKUP(2,1/('03_Warehouse_Movements'!$C$2:$C$500=$A205),'03_Warehouse_Movements'!$E$2:$E$500),$C205))</f>
        <v/>
      </c>
      <c r="E205" t="s">
        <v>92</v>
      </c>
      <c r="G205" s="38"/>
      <c r="H205" s="37" t="str">
        <f t="shared" si="6"/>
        <v/>
      </c>
      <c r="I205" s="32"/>
      <c r="J205" s="32"/>
      <c r="K205" s="37"/>
      <c r="M205" s="35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PAL-0000204</v>
      </c>
      <c r="Q205" s="38"/>
      <c r="R205" s="37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399</v>
      </c>
      <c r="B206" s="32"/>
      <c r="D206" t="str">
        <f>IF($C206="","",IFERROR(LOOKUP(2,1/('03_Warehouse_Movements'!$C$2:$C$500=$A206),'03_Warehouse_Movements'!$E$2:$E$500),$C206))</f>
        <v/>
      </c>
      <c r="E206" t="s">
        <v>92</v>
      </c>
      <c r="G206" s="38"/>
      <c r="H206" s="37" t="str">
        <f t="shared" si="6"/>
        <v/>
      </c>
      <c r="I206" s="32"/>
      <c r="J206" s="32"/>
      <c r="K206" s="37"/>
      <c r="M206" s="35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PAL-0000205</v>
      </c>
      <c r="Q206" s="38"/>
      <c r="R206" s="37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400</v>
      </c>
      <c r="B207" s="32"/>
      <c r="D207" t="str">
        <f>IF($C207="","",IFERROR(LOOKUP(2,1/('03_Warehouse_Movements'!$C$2:$C$500=$A207),'03_Warehouse_Movements'!$E$2:$E$500),$C207))</f>
        <v/>
      </c>
      <c r="E207" t="s">
        <v>92</v>
      </c>
      <c r="G207" s="38"/>
      <c r="H207" s="37" t="str">
        <f t="shared" si="6"/>
        <v/>
      </c>
      <c r="I207" s="32"/>
      <c r="J207" s="32"/>
      <c r="K207" s="37"/>
      <c r="M207" s="35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PAL-0000206</v>
      </c>
      <c r="Q207" s="38"/>
      <c r="R207" s="37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401</v>
      </c>
      <c r="B208" s="32"/>
      <c r="D208" t="str">
        <f>IF($C208="","",IFERROR(LOOKUP(2,1/('03_Warehouse_Movements'!$C$2:$C$500=$A208),'03_Warehouse_Movements'!$E$2:$E$500),$C208))</f>
        <v/>
      </c>
      <c r="E208" t="s">
        <v>92</v>
      </c>
      <c r="G208" s="38"/>
      <c r="H208" s="37" t="str">
        <f t="shared" si="6"/>
        <v/>
      </c>
      <c r="I208" s="32"/>
      <c r="J208" s="32"/>
      <c r="K208" s="37"/>
      <c r="M208" s="35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PAL-0000207</v>
      </c>
      <c r="Q208" s="38"/>
      <c r="R208" s="37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402</v>
      </c>
      <c r="B209" s="32"/>
      <c r="D209" t="str">
        <f>IF($C209="","",IFERROR(LOOKUP(2,1/('03_Warehouse_Movements'!$C$2:$C$500=$A209),'03_Warehouse_Movements'!$E$2:$E$500),$C209))</f>
        <v/>
      </c>
      <c r="E209" t="s">
        <v>92</v>
      </c>
      <c r="G209" s="38"/>
      <c r="H209" s="37" t="str">
        <f t="shared" si="6"/>
        <v/>
      </c>
      <c r="I209" s="32"/>
      <c r="J209" s="32"/>
      <c r="K209" s="37"/>
      <c r="M209" s="35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PAL-0000208</v>
      </c>
      <c r="Q209" s="38"/>
      <c r="R209" s="37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403</v>
      </c>
      <c r="B210" s="32"/>
      <c r="D210" t="str">
        <f>IF($C210="","",IFERROR(LOOKUP(2,1/('03_Warehouse_Movements'!$C$2:$C$500=$A210),'03_Warehouse_Movements'!$E$2:$E$500),$C210))</f>
        <v/>
      </c>
      <c r="E210" t="s">
        <v>92</v>
      </c>
      <c r="G210" s="38"/>
      <c r="H210" s="37" t="str">
        <f t="shared" si="6"/>
        <v/>
      </c>
      <c r="I210" s="32"/>
      <c r="J210" s="32"/>
      <c r="K210" s="37"/>
      <c r="M210" s="35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PAL-0000209</v>
      </c>
      <c r="Q210" s="38"/>
      <c r="R210" s="37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404</v>
      </c>
      <c r="B211" s="32"/>
      <c r="D211" t="str">
        <f>IF($C211="","",IFERROR(LOOKUP(2,1/('03_Warehouse_Movements'!$C$2:$C$500=$A211),'03_Warehouse_Movements'!$E$2:$E$500),$C211))</f>
        <v/>
      </c>
      <c r="E211" t="s">
        <v>92</v>
      </c>
      <c r="G211" s="38"/>
      <c r="H211" s="37" t="str">
        <f t="shared" si="6"/>
        <v/>
      </c>
      <c r="I211" s="32"/>
      <c r="J211" s="32"/>
      <c r="K211" s="37"/>
      <c r="M211" s="35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PAL-0000210</v>
      </c>
      <c r="Q211" s="38"/>
      <c r="R211" s="37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405</v>
      </c>
      <c r="B212" s="32"/>
      <c r="D212" t="str">
        <f>IF($C212="","",IFERROR(LOOKUP(2,1/('03_Warehouse_Movements'!$C$2:$C$500=$A212),'03_Warehouse_Movements'!$E$2:$E$500),$C212))</f>
        <v/>
      </c>
      <c r="E212" t="s">
        <v>92</v>
      </c>
      <c r="G212" s="38"/>
      <c r="H212" s="37" t="str">
        <f t="shared" si="6"/>
        <v/>
      </c>
      <c r="I212" s="32"/>
      <c r="J212" s="32"/>
      <c r="K212" s="37"/>
      <c r="M212" s="35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PAL-0000211</v>
      </c>
      <c r="Q212" s="38"/>
      <c r="R212" s="37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406</v>
      </c>
      <c r="B213" s="32"/>
      <c r="D213" t="str">
        <f>IF($C213="","",IFERROR(LOOKUP(2,1/('03_Warehouse_Movements'!$C$2:$C$500=$A213),'03_Warehouse_Movements'!$E$2:$E$500),$C213))</f>
        <v/>
      </c>
      <c r="E213" t="s">
        <v>92</v>
      </c>
      <c r="G213" s="38"/>
      <c r="H213" s="37" t="str">
        <f t="shared" si="6"/>
        <v/>
      </c>
      <c r="I213" s="32"/>
      <c r="J213" s="32"/>
      <c r="K213" s="37"/>
      <c r="M213" s="35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PAL-0000212</v>
      </c>
      <c r="Q213" s="38"/>
      <c r="R213" s="37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407</v>
      </c>
      <c r="B214" s="32"/>
      <c r="D214" t="str">
        <f>IF($C214="","",IFERROR(LOOKUP(2,1/('03_Warehouse_Movements'!$C$2:$C$500=$A214),'03_Warehouse_Movements'!$E$2:$E$500),$C214))</f>
        <v/>
      </c>
      <c r="E214" t="s">
        <v>92</v>
      </c>
      <c r="G214" s="38"/>
      <c r="H214" s="37" t="str">
        <f t="shared" si="6"/>
        <v/>
      </c>
      <c r="I214" s="32"/>
      <c r="J214" s="32"/>
      <c r="K214" s="37"/>
      <c r="M214" s="35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PAL-0000213</v>
      </c>
      <c r="Q214" s="38"/>
      <c r="R214" s="37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408</v>
      </c>
      <c r="B215" s="32"/>
      <c r="D215" t="str">
        <f>IF($C215="","",IFERROR(LOOKUP(2,1/('03_Warehouse_Movements'!$C$2:$C$500=$A215),'03_Warehouse_Movements'!$E$2:$E$500),$C215))</f>
        <v/>
      </c>
      <c r="E215" t="s">
        <v>92</v>
      </c>
      <c r="G215" s="38"/>
      <c r="H215" s="37" t="str">
        <f t="shared" si="6"/>
        <v/>
      </c>
      <c r="I215" s="32"/>
      <c r="J215" s="32"/>
      <c r="K215" s="37"/>
      <c r="M215" s="35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PAL-0000214</v>
      </c>
      <c r="Q215" s="38"/>
      <c r="R215" s="37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409</v>
      </c>
      <c r="B216" s="32"/>
      <c r="D216" t="str">
        <f>IF($C216="","",IFERROR(LOOKUP(2,1/('03_Warehouse_Movements'!$C$2:$C$500=$A216),'03_Warehouse_Movements'!$E$2:$E$500),$C216))</f>
        <v/>
      </c>
      <c r="E216" t="s">
        <v>92</v>
      </c>
      <c r="G216" s="38"/>
      <c r="H216" s="37" t="str">
        <f t="shared" si="6"/>
        <v/>
      </c>
      <c r="I216" s="32"/>
      <c r="J216" s="32"/>
      <c r="K216" s="37"/>
      <c r="M216" s="35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PAL-0000215</v>
      </c>
      <c r="Q216" s="38"/>
      <c r="R216" s="37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410</v>
      </c>
      <c r="B217" s="32"/>
      <c r="D217" t="str">
        <f>IF($C217="","",IFERROR(LOOKUP(2,1/('03_Warehouse_Movements'!$C$2:$C$500=$A217),'03_Warehouse_Movements'!$E$2:$E$500),$C217))</f>
        <v/>
      </c>
      <c r="E217" t="s">
        <v>92</v>
      </c>
      <c r="G217" s="38"/>
      <c r="H217" s="37" t="str">
        <f t="shared" si="6"/>
        <v/>
      </c>
      <c r="I217" s="32"/>
      <c r="J217" s="32"/>
      <c r="K217" s="37"/>
      <c r="M217" s="35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PAL-0000216</v>
      </c>
      <c r="Q217" s="38"/>
      <c r="R217" s="37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411</v>
      </c>
      <c r="B218" s="32"/>
      <c r="D218" t="str">
        <f>IF($C218="","",IFERROR(LOOKUP(2,1/('03_Warehouse_Movements'!$C$2:$C$500=$A218),'03_Warehouse_Movements'!$E$2:$E$500),$C218))</f>
        <v/>
      </c>
      <c r="E218" t="s">
        <v>92</v>
      </c>
      <c r="G218" s="38"/>
      <c r="H218" s="37" t="str">
        <f t="shared" si="6"/>
        <v/>
      </c>
      <c r="I218" s="32"/>
      <c r="J218" s="32"/>
      <c r="K218" s="37"/>
      <c r="M218" s="35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PAL-0000217</v>
      </c>
      <c r="Q218" s="38"/>
      <c r="R218" s="37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412</v>
      </c>
      <c r="B219" s="32"/>
      <c r="D219" t="str">
        <f>IF($C219="","",IFERROR(LOOKUP(2,1/('03_Warehouse_Movements'!$C$2:$C$500=$A219),'03_Warehouse_Movements'!$E$2:$E$500),$C219))</f>
        <v/>
      </c>
      <c r="E219" t="s">
        <v>92</v>
      </c>
      <c r="G219" s="38"/>
      <c r="H219" s="37" t="str">
        <f t="shared" si="6"/>
        <v/>
      </c>
      <c r="I219" s="32"/>
      <c r="J219" s="32"/>
      <c r="K219" s="37"/>
      <c r="M219" s="35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PAL-0000218</v>
      </c>
      <c r="Q219" s="38"/>
      <c r="R219" s="37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413</v>
      </c>
      <c r="B220" s="32"/>
      <c r="D220" t="str">
        <f>IF($C220="","",IFERROR(LOOKUP(2,1/('03_Warehouse_Movements'!$C$2:$C$500=$A220),'03_Warehouse_Movements'!$E$2:$E$500),$C220))</f>
        <v/>
      </c>
      <c r="E220" t="s">
        <v>92</v>
      </c>
      <c r="G220" s="38"/>
      <c r="H220" s="37" t="str">
        <f t="shared" si="6"/>
        <v/>
      </c>
      <c r="I220" s="32"/>
      <c r="J220" s="32"/>
      <c r="K220" s="37"/>
      <c r="M220" s="35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PAL-0000219</v>
      </c>
      <c r="Q220" s="38"/>
      <c r="R220" s="37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414</v>
      </c>
      <c r="B221" s="32"/>
      <c r="D221" t="str">
        <f>IF($C221="","",IFERROR(LOOKUP(2,1/('03_Warehouse_Movements'!$C$2:$C$500=$A221),'03_Warehouse_Movements'!$E$2:$E$500),$C221))</f>
        <v/>
      </c>
      <c r="E221" t="s">
        <v>92</v>
      </c>
      <c r="G221" s="38"/>
      <c r="H221" s="37" t="str">
        <f t="shared" si="6"/>
        <v/>
      </c>
      <c r="I221" s="32"/>
      <c r="J221" s="32"/>
      <c r="K221" s="37"/>
      <c r="M221" s="35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PAL-0000220</v>
      </c>
      <c r="Q221" s="38"/>
      <c r="R221" s="37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415</v>
      </c>
      <c r="B222" s="32"/>
      <c r="D222" t="str">
        <f>IF($C222="","",IFERROR(LOOKUP(2,1/('03_Warehouse_Movements'!$C$2:$C$500=$A222),'03_Warehouse_Movements'!$E$2:$E$500),$C222))</f>
        <v/>
      </c>
      <c r="E222" t="s">
        <v>92</v>
      </c>
      <c r="G222" s="38"/>
      <c r="H222" s="37" t="str">
        <f t="shared" si="6"/>
        <v/>
      </c>
      <c r="I222" s="32"/>
      <c r="J222" s="32"/>
      <c r="K222" s="37"/>
      <c r="M222" s="35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PAL-0000221</v>
      </c>
      <c r="Q222" s="38"/>
      <c r="R222" s="37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416</v>
      </c>
      <c r="B223" s="32"/>
      <c r="D223" t="str">
        <f>IF($C223="","",IFERROR(LOOKUP(2,1/('03_Warehouse_Movements'!$C$2:$C$500=$A223),'03_Warehouse_Movements'!$E$2:$E$500),$C223))</f>
        <v/>
      </c>
      <c r="E223" t="s">
        <v>92</v>
      </c>
      <c r="G223" s="38"/>
      <c r="H223" s="37" t="str">
        <f t="shared" si="6"/>
        <v/>
      </c>
      <c r="I223" s="32"/>
      <c r="J223" s="32"/>
      <c r="K223" s="37"/>
      <c r="M223" s="35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PAL-0000222</v>
      </c>
      <c r="Q223" s="38"/>
      <c r="R223" s="37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417</v>
      </c>
      <c r="B224" s="32"/>
      <c r="D224" t="str">
        <f>IF($C224="","",IFERROR(LOOKUP(2,1/('03_Warehouse_Movements'!$C$2:$C$500=$A224),'03_Warehouse_Movements'!$E$2:$E$500),$C224))</f>
        <v/>
      </c>
      <c r="E224" t="s">
        <v>92</v>
      </c>
      <c r="G224" s="38"/>
      <c r="H224" s="37" t="str">
        <f t="shared" si="6"/>
        <v/>
      </c>
      <c r="I224" s="32"/>
      <c r="J224" s="32"/>
      <c r="K224" s="37"/>
      <c r="M224" s="35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PAL-0000223</v>
      </c>
      <c r="Q224" s="38"/>
      <c r="R224" s="37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418</v>
      </c>
      <c r="B225" s="32"/>
      <c r="D225" t="str">
        <f>IF($C225="","",IFERROR(LOOKUP(2,1/('03_Warehouse_Movements'!$C$2:$C$500=$A225),'03_Warehouse_Movements'!$E$2:$E$500),$C225))</f>
        <v/>
      </c>
      <c r="E225" t="s">
        <v>92</v>
      </c>
      <c r="G225" s="38"/>
      <c r="H225" s="37" t="str">
        <f t="shared" si="6"/>
        <v/>
      </c>
      <c r="I225" s="32"/>
      <c r="J225" s="32"/>
      <c r="K225" s="37"/>
      <c r="M225" s="35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PAL-0000224</v>
      </c>
      <c r="Q225" s="38"/>
      <c r="R225" s="37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419</v>
      </c>
      <c r="B226" s="32"/>
      <c r="D226" t="str">
        <f>IF($C226="","",IFERROR(LOOKUP(2,1/('03_Warehouse_Movements'!$C$2:$C$500=$A226),'03_Warehouse_Movements'!$E$2:$E$500),$C226))</f>
        <v/>
      </c>
      <c r="E226" t="s">
        <v>92</v>
      </c>
      <c r="G226" s="38"/>
      <c r="H226" s="37" t="str">
        <f t="shared" si="6"/>
        <v/>
      </c>
      <c r="I226" s="32"/>
      <c r="J226" s="32"/>
      <c r="K226" s="37"/>
      <c r="M226" s="35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PAL-0000225</v>
      </c>
      <c r="Q226" s="38"/>
      <c r="R226" s="37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420</v>
      </c>
      <c r="B227" s="32"/>
      <c r="D227" t="str">
        <f>IF($C227="","",IFERROR(LOOKUP(2,1/('03_Warehouse_Movements'!$C$2:$C$500=$A227),'03_Warehouse_Movements'!$E$2:$E$500),$C227))</f>
        <v/>
      </c>
      <c r="E227" t="s">
        <v>92</v>
      </c>
      <c r="G227" s="38"/>
      <c r="H227" s="37" t="str">
        <f t="shared" si="6"/>
        <v/>
      </c>
      <c r="I227" s="32"/>
      <c r="J227" s="32"/>
      <c r="K227" s="37"/>
      <c r="M227" s="35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PAL-0000226</v>
      </c>
      <c r="Q227" s="38"/>
      <c r="R227" s="37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421</v>
      </c>
      <c r="B228" s="32"/>
      <c r="D228" t="str">
        <f>IF($C228="","",IFERROR(LOOKUP(2,1/('03_Warehouse_Movements'!$C$2:$C$500=$A228),'03_Warehouse_Movements'!$E$2:$E$500),$C228))</f>
        <v/>
      </c>
      <c r="E228" t="s">
        <v>92</v>
      </c>
      <c r="G228" s="38"/>
      <c r="H228" s="37" t="str">
        <f t="shared" si="6"/>
        <v/>
      </c>
      <c r="I228" s="32"/>
      <c r="J228" s="32"/>
      <c r="K228" s="37"/>
      <c r="M228" s="35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PAL-0000227</v>
      </c>
      <c r="Q228" s="38"/>
      <c r="R228" s="37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422</v>
      </c>
      <c r="B229" s="32"/>
      <c r="D229" t="str">
        <f>IF($C229="","",IFERROR(LOOKUP(2,1/('03_Warehouse_Movements'!$C$2:$C$500=$A229),'03_Warehouse_Movements'!$E$2:$E$500),$C229))</f>
        <v/>
      </c>
      <c r="E229" t="s">
        <v>92</v>
      </c>
      <c r="G229" s="38"/>
      <c r="H229" s="37" t="str">
        <f t="shared" si="6"/>
        <v/>
      </c>
      <c r="I229" s="32"/>
      <c r="J229" s="32"/>
      <c r="K229" s="37"/>
      <c r="M229" s="35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PAL-0000228</v>
      </c>
      <c r="Q229" s="38"/>
      <c r="R229" s="37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423</v>
      </c>
      <c r="B230" s="32"/>
      <c r="D230" t="str">
        <f>IF($C230="","",IFERROR(LOOKUP(2,1/('03_Warehouse_Movements'!$C$2:$C$500=$A230),'03_Warehouse_Movements'!$E$2:$E$500),$C230))</f>
        <v/>
      </c>
      <c r="E230" t="s">
        <v>92</v>
      </c>
      <c r="G230" s="38"/>
      <c r="H230" s="37" t="str">
        <f t="shared" si="6"/>
        <v/>
      </c>
      <c r="I230" s="32"/>
      <c r="J230" s="32"/>
      <c r="K230" s="37"/>
      <c r="M230" s="35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PAL-0000229</v>
      </c>
      <c r="Q230" s="38"/>
      <c r="R230" s="37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424</v>
      </c>
      <c r="B231" s="32"/>
      <c r="D231" t="str">
        <f>IF($C231="","",IFERROR(LOOKUP(2,1/('03_Warehouse_Movements'!$C$2:$C$500=$A231),'03_Warehouse_Movements'!$E$2:$E$500),$C231))</f>
        <v/>
      </c>
      <c r="E231" t="s">
        <v>92</v>
      </c>
      <c r="G231" s="38"/>
      <c r="H231" s="37" t="str">
        <f t="shared" si="6"/>
        <v/>
      </c>
      <c r="I231" s="32"/>
      <c r="J231" s="32"/>
      <c r="K231" s="37"/>
      <c r="M231" s="35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PAL-0000230</v>
      </c>
      <c r="Q231" s="38"/>
      <c r="R231" s="37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425</v>
      </c>
      <c r="B232" s="32"/>
      <c r="D232" t="str">
        <f>IF($C232="","",IFERROR(LOOKUP(2,1/('03_Warehouse_Movements'!$C$2:$C$500=$A232),'03_Warehouse_Movements'!$E$2:$E$500),$C232))</f>
        <v/>
      </c>
      <c r="E232" t="s">
        <v>92</v>
      </c>
      <c r="G232" s="38"/>
      <c r="H232" s="37" t="str">
        <f t="shared" si="6"/>
        <v/>
      </c>
      <c r="I232" s="32"/>
      <c r="J232" s="32"/>
      <c r="K232" s="37"/>
      <c r="M232" s="35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PAL-0000231</v>
      </c>
      <c r="Q232" s="38"/>
      <c r="R232" s="37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426</v>
      </c>
      <c r="B233" s="32"/>
      <c r="D233" t="str">
        <f>IF($C233="","",IFERROR(LOOKUP(2,1/('03_Warehouse_Movements'!$C$2:$C$500=$A233),'03_Warehouse_Movements'!$E$2:$E$500),$C233))</f>
        <v/>
      </c>
      <c r="E233" t="s">
        <v>92</v>
      </c>
      <c r="G233" s="38"/>
      <c r="H233" s="37" t="str">
        <f t="shared" si="6"/>
        <v/>
      </c>
      <c r="I233" s="32"/>
      <c r="J233" s="32"/>
      <c r="K233" s="37"/>
      <c r="M233" s="35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PAL-0000232</v>
      </c>
      <c r="Q233" s="38"/>
      <c r="R233" s="37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427</v>
      </c>
      <c r="B234" s="32"/>
      <c r="D234" t="str">
        <f>IF($C234="","",IFERROR(LOOKUP(2,1/('03_Warehouse_Movements'!$C$2:$C$500=$A234),'03_Warehouse_Movements'!$E$2:$E$500),$C234))</f>
        <v/>
      </c>
      <c r="E234" t="s">
        <v>92</v>
      </c>
      <c r="G234" s="38"/>
      <c r="H234" s="37" t="str">
        <f t="shared" si="6"/>
        <v/>
      </c>
      <c r="I234" s="32"/>
      <c r="J234" s="32"/>
      <c r="K234" s="37"/>
      <c r="M234" s="35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PAL-0000233</v>
      </c>
      <c r="Q234" s="38"/>
      <c r="R234" s="37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428</v>
      </c>
      <c r="B235" s="32"/>
      <c r="D235" t="str">
        <f>IF($C235="","",IFERROR(LOOKUP(2,1/('03_Warehouse_Movements'!$C$2:$C$500=$A235),'03_Warehouse_Movements'!$E$2:$E$500),$C235))</f>
        <v/>
      </c>
      <c r="E235" t="s">
        <v>92</v>
      </c>
      <c r="G235" s="38"/>
      <c r="H235" s="37" t="str">
        <f t="shared" si="6"/>
        <v/>
      </c>
      <c r="I235" s="32"/>
      <c r="J235" s="32"/>
      <c r="K235" s="37"/>
      <c r="M235" s="35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PAL-0000234</v>
      </c>
      <c r="Q235" s="38"/>
      <c r="R235" s="37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429</v>
      </c>
      <c r="B236" s="32"/>
      <c r="D236" t="str">
        <f>IF($C236="","",IFERROR(LOOKUP(2,1/('03_Warehouse_Movements'!$C$2:$C$500=$A236),'03_Warehouse_Movements'!$E$2:$E$500),$C236))</f>
        <v/>
      </c>
      <c r="E236" t="s">
        <v>92</v>
      </c>
      <c r="G236" s="38"/>
      <c r="H236" s="37" t="str">
        <f t="shared" si="6"/>
        <v/>
      </c>
      <c r="I236" s="32"/>
      <c r="J236" s="32"/>
      <c r="K236" s="37"/>
      <c r="M236" s="35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PAL-0000235</v>
      </c>
      <c r="Q236" s="38"/>
      <c r="R236" s="37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430</v>
      </c>
      <c r="B237" s="32"/>
      <c r="D237" t="str">
        <f>IF($C237="","",IFERROR(LOOKUP(2,1/('03_Warehouse_Movements'!$C$2:$C$500=$A237),'03_Warehouse_Movements'!$E$2:$E$500),$C237))</f>
        <v/>
      </c>
      <c r="E237" t="s">
        <v>92</v>
      </c>
      <c r="G237" s="38"/>
      <c r="H237" s="37" t="str">
        <f t="shared" si="6"/>
        <v/>
      </c>
      <c r="I237" s="32"/>
      <c r="J237" s="32"/>
      <c r="K237" s="37"/>
      <c r="M237" s="35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PAL-0000236</v>
      </c>
      <c r="Q237" s="38"/>
      <c r="R237" s="37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431</v>
      </c>
      <c r="B238" s="32"/>
      <c r="D238" t="str">
        <f>IF($C238="","",IFERROR(LOOKUP(2,1/('03_Warehouse_Movements'!$C$2:$C$500=$A238),'03_Warehouse_Movements'!$E$2:$E$500),$C238))</f>
        <v/>
      </c>
      <c r="E238" t="s">
        <v>92</v>
      </c>
      <c r="G238" s="38"/>
      <c r="H238" s="37" t="str">
        <f t="shared" si="6"/>
        <v/>
      </c>
      <c r="I238" s="32"/>
      <c r="J238" s="32"/>
      <c r="K238" s="37"/>
      <c r="M238" s="35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PAL-0000237</v>
      </c>
      <c r="Q238" s="38"/>
      <c r="R238" s="37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432</v>
      </c>
      <c r="B239" s="32"/>
      <c r="D239" t="str">
        <f>IF($C239="","",IFERROR(LOOKUP(2,1/('03_Warehouse_Movements'!$C$2:$C$500=$A239),'03_Warehouse_Movements'!$E$2:$E$500),$C239))</f>
        <v/>
      </c>
      <c r="E239" t="s">
        <v>92</v>
      </c>
      <c r="G239" s="38"/>
      <c r="H239" s="37" t="str">
        <f t="shared" si="6"/>
        <v/>
      </c>
      <c r="I239" s="32"/>
      <c r="J239" s="32"/>
      <c r="K239" s="37"/>
      <c r="M239" s="35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PAL-0000238</v>
      </c>
      <c r="Q239" s="38"/>
      <c r="R239" s="37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433</v>
      </c>
      <c r="B240" s="32"/>
      <c r="D240" t="str">
        <f>IF($C240="","",IFERROR(LOOKUP(2,1/('03_Warehouse_Movements'!$C$2:$C$500=$A240),'03_Warehouse_Movements'!$E$2:$E$500),$C240))</f>
        <v/>
      </c>
      <c r="E240" t="s">
        <v>92</v>
      </c>
      <c r="G240" s="38"/>
      <c r="H240" s="37" t="str">
        <f t="shared" si="6"/>
        <v/>
      </c>
      <c r="I240" s="32"/>
      <c r="J240" s="32"/>
      <c r="K240" s="37"/>
      <c r="M240" s="35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PAL-0000239</v>
      </c>
      <c r="Q240" s="38"/>
      <c r="R240" s="37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434</v>
      </c>
      <c r="B241" s="32"/>
      <c r="D241" t="str">
        <f>IF($C241="","",IFERROR(LOOKUP(2,1/('03_Warehouse_Movements'!$C$2:$C$500=$A241),'03_Warehouse_Movements'!$E$2:$E$500),$C241))</f>
        <v/>
      </c>
      <c r="E241" t="s">
        <v>92</v>
      </c>
      <c r="G241" s="38"/>
      <c r="H241" s="37" t="str">
        <f t="shared" si="6"/>
        <v/>
      </c>
      <c r="I241" s="32"/>
      <c r="J241" s="32"/>
      <c r="K241" s="37"/>
      <c r="M241" s="35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PAL-0000240</v>
      </c>
      <c r="Q241" s="38"/>
      <c r="R241" s="37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435</v>
      </c>
      <c r="B242" s="32"/>
      <c r="D242" t="str">
        <f>IF($C242="","",IFERROR(LOOKUP(2,1/('03_Warehouse_Movements'!$C$2:$C$500=$A242),'03_Warehouse_Movements'!$E$2:$E$500),$C242))</f>
        <v/>
      </c>
      <c r="E242" t="s">
        <v>92</v>
      </c>
      <c r="G242" s="38"/>
      <c r="H242" s="37" t="str">
        <f t="shared" si="6"/>
        <v/>
      </c>
      <c r="I242" s="32"/>
      <c r="J242" s="32"/>
      <c r="K242" s="37"/>
      <c r="M242" s="35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PAL-0000241</v>
      </c>
      <c r="Q242" s="38"/>
      <c r="R242" s="37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436</v>
      </c>
      <c r="B243" s="32"/>
      <c r="D243" t="str">
        <f>IF($C243="","",IFERROR(LOOKUP(2,1/('03_Warehouse_Movements'!$C$2:$C$500=$A243),'03_Warehouse_Movements'!$E$2:$E$500),$C243))</f>
        <v/>
      </c>
      <c r="E243" t="s">
        <v>92</v>
      </c>
      <c r="G243" s="38"/>
      <c r="H243" s="37" t="str">
        <f t="shared" si="6"/>
        <v/>
      </c>
      <c r="I243" s="32"/>
      <c r="J243" s="32"/>
      <c r="K243" s="37"/>
      <c r="M243" s="35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PAL-0000242</v>
      </c>
      <c r="Q243" s="38"/>
      <c r="R243" s="37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437</v>
      </c>
      <c r="B244" s="32"/>
      <c r="D244" t="str">
        <f>IF($C244="","",IFERROR(LOOKUP(2,1/('03_Warehouse_Movements'!$C$2:$C$500=$A244),'03_Warehouse_Movements'!$E$2:$E$500),$C244))</f>
        <v/>
      </c>
      <c r="E244" t="s">
        <v>92</v>
      </c>
      <c r="G244" s="38"/>
      <c r="H244" s="37" t="str">
        <f t="shared" si="6"/>
        <v/>
      </c>
      <c r="I244" s="32"/>
      <c r="J244" s="32"/>
      <c r="K244" s="37"/>
      <c r="M244" s="35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PAL-0000243</v>
      </c>
      <c r="Q244" s="38"/>
      <c r="R244" s="37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438</v>
      </c>
      <c r="B245" s="32"/>
      <c r="D245" t="str">
        <f>IF($C245="","",IFERROR(LOOKUP(2,1/('03_Warehouse_Movements'!$C$2:$C$500=$A245),'03_Warehouse_Movements'!$E$2:$E$500),$C245))</f>
        <v/>
      </c>
      <c r="E245" t="s">
        <v>92</v>
      </c>
      <c r="G245" s="38"/>
      <c r="H245" s="37" t="str">
        <f t="shared" si="6"/>
        <v/>
      </c>
      <c r="I245" s="32"/>
      <c r="J245" s="32"/>
      <c r="K245" s="37"/>
      <c r="M245" s="35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PAL-0000244</v>
      </c>
      <c r="Q245" s="38"/>
      <c r="R245" s="37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439</v>
      </c>
      <c r="B246" s="32"/>
      <c r="D246" t="str">
        <f>IF($C246="","",IFERROR(LOOKUP(2,1/('03_Warehouse_Movements'!$C$2:$C$500=$A246),'03_Warehouse_Movements'!$E$2:$E$500),$C246))</f>
        <v/>
      </c>
      <c r="E246" t="s">
        <v>92</v>
      </c>
      <c r="G246" s="38"/>
      <c r="H246" s="37" t="str">
        <f t="shared" si="6"/>
        <v/>
      </c>
      <c r="I246" s="32"/>
      <c r="J246" s="32"/>
      <c r="K246" s="37"/>
      <c r="M246" s="35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PAL-0000245</v>
      </c>
      <c r="Q246" s="38"/>
      <c r="R246" s="37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440</v>
      </c>
      <c r="B247" s="32"/>
      <c r="D247" t="str">
        <f>IF($C247="","",IFERROR(LOOKUP(2,1/('03_Warehouse_Movements'!$C$2:$C$500=$A247),'03_Warehouse_Movements'!$E$2:$E$500),$C247))</f>
        <v/>
      </c>
      <c r="E247" t="s">
        <v>92</v>
      </c>
      <c r="G247" s="38"/>
      <c r="H247" s="37" t="str">
        <f t="shared" si="6"/>
        <v/>
      </c>
      <c r="I247" s="32"/>
      <c r="J247" s="32"/>
      <c r="K247" s="37"/>
      <c r="M247" s="35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PAL-0000246</v>
      </c>
      <c r="Q247" s="38"/>
      <c r="R247" s="37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441</v>
      </c>
      <c r="B248" s="32"/>
      <c r="D248" t="str">
        <f>IF($C248="","",IFERROR(LOOKUP(2,1/('03_Warehouse_Movements'!$C$2:$C$500=$A248),'03_Warehouse_Movements'!$E$2:$E$500),$C248))</f>
        <v/>
      </c>
      <c r="E248" t="s">
        <v>92</v>
      </c>
      <c r="G248" s="38"/>
      <c r="H248" s="37" t="str">
        <f t="shared" si="6"/>
        <v/>
      </c>
      <c r="I248" s="32"/>
      <c r="J248" s="32"/>
      <c r="K248" s="37"/>
      <c r="M248" s="35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PAL-0000247</v>
      </c>
      <c r="Q248" s="38"/>
      <c r="R248" s="37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442</v>
      </c>
      <c r="B249" s="32"/>
      <c r="D249" t="str">
        <f>IF($C249="","",IFERROR(LOOKUP(2,1/('03_Warehouse_Movements'!$C$2:$C$500=$A249),'03_Warehouse_Movements'!$E$2:$E$500),$C249))</f>
        <v/>
      </c>
      <c r="E249" t="s">
        <v>92</v>
      </c>
      <c r="G249" s="38"/>
      <c r="H249" s="37" t="str">
        <f t="shared" si="6"/>
        <v/>
      </c>
      <c r="I249" s="32"/>
      <c r="J249" s="32"/>
      <c r="K249" s="37"/>
      <c r="M249" s="35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PAL-0000248</v>
      </c>
      <c r="Q249" s="38"/>
      <c r="R249" s="37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443</v>
      </c>
      <c r="B250" s="32"/>
      <c r="D250" t="str">
        <f>IF($C250="","",IFERROR(LOOKUP(2,1/('03_Warehouse_Movements'!$C$2:$C$500=$A250),'03_Warehouse_Movements'!$E$2:$E$500),$C250))</f>
        <v/>
      </c>
      <c r="E250" t="s">
        <v>92</v>
      </c>
      <c r="G250" s="38"/>
      <c r="H250" s="37" t="str">
        <f t="shared" si="6"/>
        <v/>
      </c>
      <c r="I250" s="32"/>
      <c r="J250" s="32"/>
      <c r="K250" s="37"/>
      <c r="M250" s="35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PAL-0000249</v>
      </c>
      <c r="Q250" s="38"/>
      <c r="R250" s="37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444</v>
      </c>
      <c r="B251" s="32"/>
      <c r="D251" t="str">
        <f>IF($C251="","",IFERROR(LOOKUP(2,1/('03_Warehouse_Movements'!$C$2:$C$500=$A251),'03_Warehouse_Movements'!$E$2:$E$500),$C251))</f>
        <v/>
      </c>
      <c r="E251" t="s">
        <v>92</v>
      </c>
      <c r="G251" s="38"/>
      <c r="H251" s="37" t="str">
        <f t="shared" si="6"/>
        <v/>
      </c>
      <c r="I251" s="32"/>
      <c r="J251" s="32"/>
      <c r="K251" s="37"/>
      <c r="M251" s="35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PAL-0000250</v>
      </c>
      <c r="Q251" s="38"/>
      <c r="R251" s="37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445</v>
      </c>
      <c r="B252" s="32"/>
      <c r="D252" t="str">
        <f>IF($C252="","",IFERROR(LOOKUP(2,1/('03_Warehouse_Movements'!$C$2:$C$500=$A252),'03_Warehouse_Movements'!$E$2:$E$500),$C252))</f>
        <v/>
      </c>
      <c r="E252" t="s">
        <v>92</v>
      </c>
      <c r="G252" s="38"/>
      <c r="H252" s="37" t="str">
        <f t="shared" si="6"/>
        <v/>
      </c>
      <c r="I252" s="32"/>
      <c r="J252" s="32"/>
      <c r="K252" s="37"/>
      <c r="M252" s="35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PAL-0000251</v>
      </c>
      <c r="Q252" s="38"/>
      <c r="R252" s="37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446</v>
      </c>
      <c r="B253" s="32"/>
      <c r="D253" t="str">
        <f>IF($C253="","",IFERROR(LOOKUP(2,1/('03_Warehouse_Movements'!$C$2:$C$500=$A253),'03_Warehouse_Movements'!$E$2:$E$500),$C253))</f>
        <v/>
      </c>
      <c r="E253" t="s">
        <v>92</v>
      </c>
      <c r="G253" s="38"/>
      <c r="H253" s="37" t="str">
        <f t="shared" si="6"/>
        <v/>
      </c>
      <c r="I253" s="32"/>
      <c r="J253" s="32"/>
      <c r="K253" s="37"/>
      <c r="M253" s="35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PAL-0000252</v>
      </c>
      <c r="Q253" s="38"/>
      <c r="R253" s="37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447</v>
      </c>
      <c r="B254" s="32"/>
      <c r="D254" t="str">
        <f>IF($C254="","",IFERROR(LOOKUP(2,1/('03_Warehouse_Movements'!$C$2:$C$500=$A254),'03_Warehouse_Movements'!$E$2:$E$500),$C254))</f>
        <v/>
      </c>
      <c r="E254" t="s">
        <v>92</v>
      </c>
      <c r="G254" s="38"/>
      <c r="H254" s="37" t="str">
        <f t="shared" si="6"/>
        <v/>
      </c>
      <c r="I254" s="32"/>
      <c r="J254" s="32"/>
      <c r="K254" s="37"/>
      <c r="M254" s="35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PAL-0000253</v>
      </c>
      <c r="Q254" s="38"/>
      <c r="R254" s="37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448</v>
      </c>
      <c r="B255" s="32"/>
      <c r="D255" t="str">
        <f>IF($C255="","",IFERROR(LOOKUP(2,1/('03_Warehouse_Movements'!$C$2:$C$500=$A255),'03_Warehouse_Movements'!$E$2:$E$500),$C255))</f>
        <v/>
      </c>
      <c r="E255" t="s">
        <v>92</v>
      </c>
      <c r="G255" s="38"/>
      <c r="H255" s="37" t="str">
        <f t="shared" si="6"/>
        <v/>
      </c>
      <c r="I255" s="32"/>
      <c r="J255" s="32"/>
      <c r="K255" s="37"/>
      <c r="M255" s="35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PAL-0000254</v>
      </c>
      <c r="Q255" s="38"/>
      <c r="R255" s="37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449</v>
      </c>
      <c r="B256" s="32"/>
      <c r="D256" t="str">
        <f>IF($C256="","",IFERROR(LOOKUP(2,1/('03_Warehouse_Movements'!$C$2:$C$500=$A256),'03_Warehouse_Movements'!$E$2:$E$500),$C256))</f>
        <v/>
      </c>
      <c r="E256" t="s">
        <v>92</v>
      </c>
      <c r="G256" s="38"/>
      <c r="H256" s="37" t="str">
        <f t="shared" si="6"/>
        <v/>
      </c>
      <c r="I256" s="32"/>
      <c r="J256" s="32"/>
      <c r="K256" s="37"/>
      <c r="M256" s="35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PAL-0000255</v>
      </c>
      <c r="Q256" s="38"/>
      <c r="R256" s="37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450</v>
      </c>
      <c r="B257" s="32"/>
      <c r="D257" t="str">
        <f>IF($C257="","",IFERROR(LOOKUP(2,1/('03_Warehouse_Movements'!$C$2:$C$500=$A257),'03_Warehouse_Movements'!$E$2:$E$500),$C257))</f>
        <v/>
      </c>
      <c r="E257" t="s">
        <v>92</v>
      </c>
      <c r="G257" s="38"/>
      <c r="H257" s="37" t="str">
        <f t="shared" si="6"/>
        <v/>
      </c>
      <c r="I257" s="32"/>
      <c r="J257" s="32"/>
      <c r="K257" s="37"/>
      <c r="M257" s="35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PAL-0000256</v>
      </c>
      <c r="Q257" s="38"/>
      <c r="R257" s="37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451</v>
      </c>
      <c r="B258" s="32"/>
      <c r="D258" t="str">
        <f>IF($C258="","",IFERROR(LOOKUP(2,1/('03_Warehouse_Movements'!$C$2:$C$500=$A258),'03_Warehouse_Movements'!$E$2:$E$500),$C258))</f>
        <v/>
      </c>
      <c r="E258" t="s">
        <v>92</v>
      </c>
      <c r="G258" s="38"/>
      <c r="H258" s="37" t="str">
        <f t="shared" ref="H258:H321" si="8">IF(AND($F258="TEMP",$G258&gt;0,$M258&lt;&gt;""),$M258+$G258,"")</f>
        <v/>
      </c>
      <c r="I258" s="32"/>
      <c r="J258" s="32"/>
      <c r="K258" s="37"/>
      <c r="M258" s="35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PAL-0000257</v>
      </c>
      <c r="Q258" s="38"/>
      <c r="R258" s="37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452</v>
      </c>
      <c r="B259" s="32"/>
      <c r="D259" t="str">
        <f>IF($C259="","",IFERROR(LOOKUP(2,1/('03_Warehouse_Movements'!$C$2:$C$500=$A259),'03_Warehouse_Movements'!$E$2:$E$500),$C259))</f>
        <v/>
      </c>
      <c r="E259" t="s">
        <v>92</v>
      </c>
      <c r="G259" s="38"/>
      <c r="H259" s="37" t="str">
        <f t="shared" si="8"/>
        <v/>
      </c>
      <c r="I259" s="32"/>
      <c r="J259" s="32"/>
      <c r="K259" s="37"/>
      <c r="M259" s="35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PAL-0000258</v>
      </c>
      <c r="Q259" s="38"/>
      <c r="R259" s="37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453</v>
      </c>
      <c r="B260" s="32"/>
      <c r="D260" t="str">
        <f>IF($C260="","",IFERROR(LOOKUP(2,1/('03_Warehouse_Movements'!$C$2:$C$500=$A260),'03_Warehouse_Movements'!$E$2:$E$500),$C260))</f>
        <v/>
      </c>
      <c r="E260" t="s">
        <v>92</v>
      </c>
      <c r="G260" s="38"/>
      <c r="H260" s="37" t="str">
        <f t="shared" si="8"/>
        <v/>
      </c>
      <c r="I260" s="32"/>
      <c r="J260" s="32"/>
      <c r="K260" s="37"/>
      <c r="M260" s="35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PAL-0000259</v>
      </c>
      <c r="Q260" s="38"/>
      <c r="R260" s="37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454</v>
      </c>
      <c r="B261" s="32"/>
      <c r="D261" t="str">
        <f>IF($C261="","",IFERROR(LOOKUP(2,1/('03_Warehouse_Movements'!$C$2:$C$500=$A261),'03_Warehouse_Movements'!$E$2:$E$500),$C261))</f>
        <v/>
      </c>
      <c r="E261" t="s">
        <v>92</v>
      </c>
      <c r="G261" s="38"/>
      <c r="H261" s="37" t="str">
        <f t="shared" si="8"/>
        <v/>
      </c>
      <c r="I261" s="32"/>
      <c r="J261" s="32"/>
      <c r="K261" s="37"/>
      <c r="M261" s="35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PAL-0000260</v>
      </c>
      <c r="Q261" s="38"/>
      <c r="R261" s="37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455</v>
      </c>
      <c r="B262" s="32"/>
      <c r="D262" t="str">
        <f>IF($C262="","",IFERROR(LOOKUP(2,1/('03_Warehouse_Movements'!$C$2:$C$500=$A262),'03_Warehouse_Movements'!$E$2:$E$500),$C262))</f>
        <v/>
      </c>
      <c r="E262" t="s">
        <v>92</v>
      </c>
      <c r="G262" s="38"/>
      <c r="H262" s="37" t="str">
        <f t="shared" si="8"/>
        <v/>
      </c>
      <c r="I262" s="32"/>
      <c r="J262" s="32"/>
      <c r="K262" s="37"/>
      <c r="M262" s="35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PAL-0000261</v>
      </c>
      <c r="Q262" s="38"/>
      <c r="R262" s="37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456</v>
      </c>
      <c r="B263" s="32"/>
      <c r="D263" t="str">
        <f>IF($C263="","",IFERROR(LOOKUP(2,1/('03_Warehouse_Movements'!$C$2:$C$500=$A263),'03_Warehouse_Movements'!$E$2:$E$500),$C263))</f>
        <v/>
      </c>
      <c r="E263" t="s">
        <v>92</v>
      </c>
      <c r="G263" s="38"/>
      <c r="H263" s="37" t="str">
        <f t="shared" si="8"/>
        <v/>
      </c>
      <c r="I263" s="32"/>
      <c r="J263" s="32"/>
      <c r="K263" s="37"/>
      <c r="M263" s="35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PAL-0000262</v>
      </c>
      <c r="Q263" s="38"/>
      <c r="R263" s="37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457</v>
      </c>
      <c r="B264" s="32"/>
      <c r="D264" t="str">
        <f>IF($C264="","",IFERROR(LOOKUP(2,1/('03_Warehouse_Movements'!$C$2:$C$500=$A264),'03_Warehouse_Movements'!$E$2:$E$500),$C264))</f>
        <v/>
      </c>
      <c r="E264" t="s">
        <v>92</v>
      </c>
      <c r="G264" s="38"/>
      <c r="H264" s="37" t="str">
        <f t="shared" si="8"/>
        <v/>
      </c>
      <c r="I264" s="32"/>
      <c r="J264" s="32"/>
      <c r="K264" s="37"/>
      <c r="M264" s="35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PAL-0000263</v>
      </c>
      <c r="Q264" s="38"/>
      <c r="R264" s="37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458</v>
      </c>
      <c r="B265" s="32"/>
      <c r="D265" t="str">
        <f>IF($C265="","",IFERROR(LOOKUP(2,1/('03_Warehouse_Movements'!$C$2:$C$500=$A265),'03_Warehouse_Movements'!$E$2:$E$500),$C265))</f>
        <v/>
      </c>
      <c r="E265" t="s">
        <v>92</v>
      </c>
      <c r="G265" s="38"/>
      <c r="H265" s="37" t="str">
        <f t="shared" si="8"/>
        <v/>
      </c>
      <c r="I265" s="32"/>
      <c r="J265" s="32"/>
      <c r="K265" s="37"/>
      <c r="M265" s="35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PAL-0000264</v>
      </c>
      <c r="Q265" s="38"/>
      <c r="R265" s="37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459</v>
      </c>
      <c r="B266" s="32"/>
      <c r="D266" t="str">
        <f>IF($C266="","",IFERROR(LOOKUP(2,1/('03_Warehouse_Movements'!$C$2:$C$500=$A266),'03_Warehouse_Movements'!$E$2:$E$500),$C266))</f>
        <v/>
      </c>
      <c r="E266" t="s">
        <v>92</v>
      </c>
      <c r="G266" s="38"/>
      <c r="H266" s="37" t="str">
        <f t="shared" si="8"/>
        <v/>
      </c>
      <c r="I266" s="32"/>
      <c r="J266" s="32"/>
      <c r="K266" s="37"/>
      <c r="M266" s="35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PAL-0000265</v>
      </c>
      <c r="Q266" s="38"/>
      <c r="R266" s="37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460</v>
      </c>
      <c r="B267" s="32"/>
      <c r="D267" t="str">
        <f>IF($C267="","",IFERROR(LOOKUP(2,1/('03_Warehouse_Movements'!$C$2:$C$500=$A267),'03_Warehouse_Movements'!$E$2:$E$500),$C267))</f>
        <v/>
      </c>
      <c r="E267" t="s">
        <v>92</v>
      </c>
      <c r="G267" s="38"/>
      <c r="H267" s="37" t="str">
        <f t="shared" si="8"/>
        <v/>
      </c>
      <c r="I267" s="32"/>
      <c r="J267" s="32"/>
      <c r="K267" s="37"/>
      <c r="M267" s="35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PAL-0000266</v>
      </c>
      <c r="Q267" s="38"/>
      <c r="R267" s="37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461</v>
      </c>
      <c r="B268" s="32"/>
      <c r="D268" t="str">
        <f>IF($C268="","",IFERROR(LOOKUP(2,1/('03_Warehouse_Movements'!$C$2:$C$500=$A268),'03_Warehouse_Movements'!$E$2:$E$500),$C268))</f>
        <v/>
      </c>
      <c r="E268" t="s">
        <v>92</v>
      </c>
      <c r="G268" s="38"/>
      <c r="H268" s="37" t="str">
        <f t="shared" si="8"/>
        <v/>
      </c>
      <c r="I268" s="32"/>
      <c r="J268" s="32"/>
      <c r="K268" s="37"/>
      <c r="M268" s="35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PAL-0000267</v>
      </c>
      <c r="Q268" s="38"/>
      <c r="R268" s="37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462</v>
      </c>
      <c r="B269" s="32"/>
      <c r="D269" t="str">
        <f>IF($C269="","",IFERROR(LOOKUP(2,1/('03_Warehouse_Movements'!$C$2:$C$500=$A269),'03_Warehouse_Movements'!$E$2:$E$500),$C269))</f>
        <v/>
      </c>
      <c r="E269" t="s">
        <v>92</v>
      </c>
      <c r="G269" s="38"/>
      <c r="H269" s="37" t="str">
        <f t="shared" si="8"/>
        <v/>
      </c>
      <c r="I269" s="32"/>
      <c r="J269" s="32"/>
      <c r="K269" s="37"/>
      <c r="M269" s="35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PAL-0000268</v>
      </c>
      <c r="Q269" s="38"/>
      <c r="R269" s="37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463</v>
      </c>
      <c r="B270" s="32"/>
      <c r="D270" t="str">
        <f>IF($C270="","",IFERROR(LOOKUP(2,1/('03_Warehouse_Movements'!$C$2:$C$500=$A270),'03_Warehouse_Movements'!$E$2:$E$500),$C270))</f>
        <v/>
      </c>
      <c r="E270" t="s">
        <v>92</v>
      </c>
      <c r="G270" s="38"/>
      <c r="H270" s="37" t="str">
        <f t="shared" si="8"/>
        <v/>
      </c>
      <c r="I270" s="32"/>
      <c r="J270" s="32"/>
      <c r="K270" s="37"/>
      <c r="M270" s="35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PAL-0000269</v>
      </c>
      <c r="Q270" s="38"/>
      <c r="R270" s="37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464</v>
      </c>
      <c r="B271" s="32"/>
      <c r="D271" t="str">
        <f>IF($C271="","",IFERROR(LOOKUP(2,1/('03_Warehouse_Movements'!$C$2:$C$500=$A271),'03_Warehouse_Movements'!$E$2:$E$500),$C271))</f>
        <v/>
      </c>
      <c r="E271" t="s">
        <v>92</v>
      </c>
      <c r="G271" s="38"/>
      <c r="H271" s="37" t="str">
        <f t="shared" si="8"/>
        <v/>
      </c>
      <c r="I271" s="32"/>
      <c r="J271" s="32"/>
      <c r="K271" s="37"/>
      <c r="M271" s="35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PAL-0000270</v>
      </c>
      <c r="Q271" s="38"/>
      <c r="R271" s="37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465</v>
      </c>
      <c r="B272" s="32"/>
      <c r="D272" t="str">
        <f>IF($C272="","",IFERROR(LOOKUP(2,1/('03_Warehouse_Movements'!$C$2:$C$500=$A272),'03_Warehouse_Movements'!$E$2:$E$500),$C272))</f>
        <v/>
      </c>
      <c r="E272" t="s">
        <v>92</v>
      </c>
      <c r="G272" s="38"/>
      <c r="H272" s="37" t="str">
        <f t="shared" si="8"/>
        <v/>
      </c>
      <c r="I272" s="32"/>
      <c r="J272" s="32"/>
      <c r="K272" s="37"/>
      <c r="M272" s="35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PAL-0000271</v>
      </c>
      <c r="Q272" s="38"/>
      <c r="R272" s="37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466</v>
      </c>
      <c r="B273" s="32"/>
      <c r="D273" t="str">
        <f>IF($C273="","",IFERROR(LOOKUP(2,1/('03_Warehouse_Movements'!$C$2:$C$500=$A273),'03_Warehouse_Movements'!$E$2:$E$500),$C273))</f>
        <v/>
      </c>
      <c r="E273" t="s">
        <v>92</v>
      </c>
      <c r="G273" s="38"/>
      <c r="H273" s="37" t="str">
        <f t="shared" si="8"/>
        <v/>
      </c>
      <c r="I273" s="32"/>
      <c r="J273" s="32"/>
      <c r="K273" s="37"/>
      <c r="M273" s="35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PAL-0000272</v>
      </c>
      <c r="Q273" s="38"/>
      <c r="R273" s="37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467</v>
      </c>
      <c r="B274" s="32"/>
      <c r="D274" t="str">
        <f>IF($C274="","",IFERROR(LOOKUP(2,1/('03_Warehouse_Movements'!$C$2:$C$500=$A274),'03_Warehouse_Movements'!$E$2:$E$500),$C274))</f>
        <v/>
      </c>
      <c r="E274" t="s">
        <v>92</v>
      </c>
      <c r="G274" s="38"/>
      <c r="H274" s="37" t="str">
        <f t="shared" si="8"/>
        <v/>
      </c>
      <c r="I274" s="32"/>
      <c r="J274" s="32"/>
      <c r="K274" s="37"/>
      <c r="M274" s="35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PAL-0000273</v>
      </c>
      <c r="Q274" s="38"/>
      <c r="R274" s="37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468</v>
      </c>
      <c r="B275" s="32"/>
      <c r="D275" t="str">
        <f>IF($C275="","",IFERROR(LOOKUP(2,1/('03_Warehouse_Movements'!$C$2:$C$500=$A275),'03_Warehouse_Movements'!$E$2:$E$500),$C275))</f>
        <v/>
      </c>
      <c r="E275" t="s">
        <v>92</v>
      </c>
      <c r="G275" s="38"/>
      <c r="H275" s="37" t="str">
        <f t="shared" si="8"/>
        <v/>
      </c>
      <c r="I275" s="32"/>
      <c r="J275" s="32"/>
      <c r="K275" s="37"/>
      <c r="M275" s="35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PAL-0000274</v>
      </c>
      <c r="Q275" s="38"/>
      <c r="R275" s="37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469</v>
      </c>
      <c r="B276" s="32"/>
      <c r="D276" t="str">
        <f>IF($C276="","",IFERROR(LOOKUP(2,1/('03_Warehouse_Movements'!$C$2:$C$500=$A276),'03_Warehouse_Movements'!$E$2:$E$500),$C276))</f>
        <v/>
      </c>
      <c r="E276" t="s">
        <v>92</v>
      </c>
      <c r="G276" s="38"/>
      <c r="H276" s="37" t="str">
        <f t="shared" si="8"/>
        <v/>
      </c>
      <c r="I276" s="32"/>
      <c r="J276" s="32"/>
      <c r="K276" s="37"/>
      <c r="M276" s="35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PAL-0000275</v>
      </c>
      <c r="Q276" s="38"/>
      <c r="R276" s="37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470</v>
      </c>
      <c r="B277" s="32"/>
      <c r="D277" t="str">
        <f>IF($C277="","",IFERROR(LOOKUP(2,1/('03_Warehouse_Movements'!$C$2:$C$500=$A277),'03_Warehouse_Movements'!$E$2:$E$500),$C277))</f>
        <v/>
      </c>
      <c r="E277" t="s">
        <v>92</v>
      </c>
      <c r="G277" s="38"/>
      <c r="H277" s="37" t="str">
        <f t="shared" si="8"/>
        <v/>
      </c>
      <c r="I277" s="32"/>
      <c r="J277" s="32"/>
      <c r="K277" s="37"/>
      <c r="M277" s="35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PAL-0000276</v>
      </c>
      <c r="Q277" s="38"/>
      <c r="R277" s="37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471</v>
      </c>
      <c r="B278" s="32"/>
      <c r="D278" t="str">
        <f>IF($C278="","",IFERROR(LOOKUP(2,1/('03_Warehouse_Movements'!$C$2:$C$500=$A278),'03_Warehouse_Movements'!$E$2:$E$500),$C278))</f>
        <v/>
      </c>
      <c r="E278" t="s">
        <v>92</v>
      </c>
      <c r="G278" s="38"/>
      <c r="H278" s="37" t="str">
        <f t="shared" si="8"/>
        <v/>
      </c>
      <c r="I278" s="32"/>
      <c r="J278" s="32"/>
      <c r="K278" s="37"/>
      <c r="M278" s="35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PAL-0000277</v>
      </c>
      <c r="Q278" s="38"/>
      <c r="R278" s="37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472</v>
      </c>
      <c r="B279" s="32"/>
      <c r="D279" t="str">
        <f>IF($C279="","",IFERROR(LOOKUP(2,1/('03_Warehouse_Movements'!$C$2:$C$500=$A279),'03_Warehouse_Movements'!$E$2:$E$500),$C279))</f>
        <v/>
      </c>
      <c r="E279" t="s">
        <v>92</v>
      </c>
      <c r="G279" s="38"/>
      <c r="H279" s="37" t="str">
        <f t="shared" si="8"/>
        <v/>
      </c>
      <c r="I279" s="32"/>
      <c r="J279" s="32"/>
      <c r="K279" s="37"/>
      <c r="M279" s="35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PAL-0000278</v>
      </c>
      <c r="Q279" s="38"/>
      <c r="R279" s="37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473</v>
      </c>
      <c r="B280" s="32"/>
      <c r="D280" t="str">
        <f>IF($C280="","",IFERROR(LOOKUP(2,1/('03_Warehouse_Movements'!$C$2:$C$500=$A280),'03_Warehouse_Movements'!$E$2:$E$500),$C280))</f>
        <v/>
      </c>
      <c r="E280" t="s">
        <v>92</v>
      </c>
      <c r="G280" s="38"/>
      <c r="H280" s="37" t="str">
        <f t="shared" si="8"/>
        <v/>
      </c>
      <c r="I280" s="32"/>
      <c r="J280" s="32"/>
      <c r="K280" s="37"/>
      <c r="M280" s="35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PAL-0000279</v>
      </c>
      <c r="Q280" s="38"/>
      <c r="R280" s="37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474</v>
      </c>
      <c r="B281" s="32"/>
      <c r="D281" t="str">
        <f>IF($C281="","",IFERROR(LOOKUP(2,1/('03_Warehouse_Movements'!$C$2:$C$500=$A281),'03_Warehouse_Movements'!$E$2:$E$500),$C281))</f>
        <v/>
      </c>
      <c r="E281" t="s">
        <v>92</v>
      </c>
      <c r="G281" s="38"/>
      <c r="H281" s="37" t="str">
        <f t="shared" si="8"/>
        <v/>
      </c>
      <c r="I281" s="32"/>
      <c r="J281" s="32"/>
      <c r="K281" s="37"/>
      <c r="M281" s="35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PAL-0000280</v>
      </c>
      <c r="Q281" s="38"/>
      <c r="R281" s="37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475</v>
      </c>
      <c r="B282" s="32"/>
      <c r="D282" t="str">
        <f>IF($C282="","",IFERROR(LOOKUP(2,1/('03_Warehouse_Movements'!$C$2:$C$500=$A282),'03_Warehouse_Movements'!$E$2:$E$500),$C282))</f>
        <v/>
      </c>
      <c r="E282" t="s">
        <v>92</v>
      </c>
      <c r="G282" s="38"/>
      <c r="H282" s="37" t="str">
        <f t="shared" si="8"/>
        <v/>
      </c>
      <c r="I282" s="32"/>
      <c r="J282" s="32"/>
      <c r="K282" s="37"/>
      <c r="M282" s="35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PAL-0000281</v>
      </c>
      <c r="Q282" s="38"/>
      <c r="R282" s="37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476</v>
      </c>
      <c r="B283" s="32"/>
      <c r="D283" t="str">
        <f>IF($C283="","",IFERROR(LOOKUP(2,1/('03_Warehouse_Movements'!$C$2:$C$500=$A283),'03_Warehouse_Movements'!$E$2:$E$500),$C283))</f>
        <v/>
      </c>
      <c r="E283" t="s">
        <v>92</v>
      </c>
      <c r="G283" s="38"/>
      <c r="H283" s="37" t="str">
        <f t="shared" si="8"/>
        <v/>
      </c>
      <c r="I283" s="32"/>
      <c r="J283" s="32"/>
      <c r="K283" s="37"/>
      <c r="M283" s="35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PAL-0000282</v>
      </c>
      <c r="Q283" s="38"/>
      <c r="R283" s="37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477</v>
      </c>
      <c r="B284" s="32"/>
      <c r="D284" t="str">
        <f>IF($C284="","",IFERROR(LOOKUP(2,1/('03_Warehouse_Movements'!$C$2:$C$500=$A284),'03_Warehouse_Movements'!$E$2:$E$500),$C284))</f>
        <v/>
      </c>
      <c r="E284" t="s">
        <v>92</v>
      </c>
      <c r="G284" s="38"/>
      <c r="H284" s="37" t="str">
        <f t="shared" si="8"/>
        <v/>
      </c>
      <c r="I284" s="32"/>
      <c r="J284" s="32"/>
      <c r="K284" s="37"/>
      <c r="M284" s="35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PAL-0000283</v>
      </c>
      <c r="Q284" s="38"/>
      <c r="R284" s="37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478</v>
      </c>
      <c r="B285" s="32"/>
      <c r="D285" t="str">
        <f>IF($C285="","",IFERROR(LOOKUP(2,1/('03_Warehouse_Movements'!$C$2:$C$500=$A285),'03_Warehouse_Movements'!$E$2:$E$500),$C285))</f>
        <v/>
      </c>
      <c r="E285" t="s">
        <v>92</v>
      </c>
      <c r="G285" s="38"/>
      <c r="H285" s="37" t="str">
        <f t="shared" si="8"/>
        <v/>
      </c>
      <c r="I285" s="32"/>
      <c r="J285" s="32"/>
      <c r="K285" s="37"/>
      <c r="M285" s="35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PAL-0000284</v>
      </c>
      <c r="Q285" s="38"/>
      <c r="R285" s="37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479</v>
      </c>
      <c r="B286" s="32"/>
      <c r="D286" t="str">
        <f>IF($C286="","",IFERROR(LOOKUP(2,1/('03_Warehouse_Movements'!$C$2:$C$500=$A286),'03_Warehouse_Movements'!$E$2:$E$500),$C286))</f>
        <v/>
      </c>
      <c r="E286" t="s">
        <v>92</v>
      </c>
      <c r="G286" s="38"/>
      <c r="H286" s="37" t="str">
        <f t="shared" si="8"/>
        <v/>
      </c>
      <c r="I286" s="32"/>
      <c r="J286" s="32"/>
      <c r="K286" s="37"/>
      <c r="M286" s="35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PAL-0000285</v>
      </c>
      <c r="Q286" s="38"/>
      <c r="R286" s="37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480</v>
      </c>
      <c r="B287" s="32"/>
      <c r="D287" t="str">
        <f>IF($C287="","",IFERROR(LOOKUP(2,1/('03_Warehouse_Movements'!$C$2:$C$500=$A287),'03_Warehouse_Movements'!$E$2:$E$500),$C287))</f>
        <v/>
      </c>
      <c r="E287" t="s">
        <v>92</v>
      </c>
      <c r="G287" s="38"/>
      <c r="H287" s="37" t="str">
        <f t="shared" si="8"/>
        <v/>
      </c>
      <c r="I287" s="32"/>
      <c r="J287" s="32"/>
      <c r="K287" s="37"/>
      <c r="M287" s="35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PAL-0000286</v>
      </c>
      <c r="Q287" s="38"/>
      <c r="R287" s="37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481</v>
      </c>
      <c r="B288" s="32"/>
      <c r="D288" t="str">
        <f>IF($C288="","",IFERROR(LOOKUP(2,1/('03_Warehouse_Movements'!$C$2:$C$500=$A288),'03_Warehouse_Movements'!$E$2:$E$500),$C288))</f>
        <v/>
      </c>
      <c r="E288" t="s">
        <v>92</v>
      </c>
      <c r="G288" s="38"/>
      <c r="H288" s="37" t="str">
        <f t="shared" si="8"/>
        <v/>
      </c>
      <c r="I288" s="32"/>
      <c r="J288" s="32"/>
      <c r="K288" s="37"/>
      <c r="M288" s="35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PAL-0000287</v>
      </c>
      <c r="Q288" s="38"/>
      <c r="R288" s="37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482</v>
      </c>
      <c r="B289" s="32"/>
      <c r="D289" t="str">
        <f>IF($C289="","",IFERROR(LOOKUP(2,1/('03_Warehouse_Movements'!$C$2:$C$500=$A289),'03_Warehouse_Movements'!$E$2:$E$500),$C289))</f>
        <v/>
      </c>
      <c r="E289" t="s">
        <v>92</v>
      </c>
      <c r="G289" s="38"/>
      <c r="H289" s="37" t="str">
        <f t="shared" si="8"/>
        <v/>
      </c>
      <c r="I289" s="32"/>
      <c r="J289" s="32"/>
      <c r="K289" s="37"/>
      <c r="M289" s="35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PAL-0000288</v>
      </c>
      <c r="Q289" s="38"/>
      <c r="R289" s="37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483</v>
      </c>
      <c r="B290" s="32"/>
      <c r="D290" t="str">
        <f>IF($C290="","",IFERROR(LOOKUP(2,1/('03_Warehouse_Movements'!$C$2:$C$500=$A290),'03_Warehouse_Movements'!$E$2:$E$500),$C290))</f>
        <v/>
      </c>
      <c r="E290" t="s">
        <v>92</v>
      </c>
      <c r="G290" s="38"/>
      <c r="H290" s="37" t="str">
        <f t="shared" si="8"/>
        <v/>
      </c>
      <c r="I290" s="32"/>
      <c r="J290" s="32"/>
      <c r="K290" s="37"/>
      <c r="M290" s="35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PAL-0000289</v>
      </c>
      <c r="Q290" s="38"/>
      <c r="R290" s="37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484</v>
      </c>
      <c r="B291" s="32"/>
      <c r="D291" t="str">
        <f>IF($C291="","",IFERROR(LOOKUP(2,1/('03_Warehouse_Movements'!$C$2:$C$500=$A291),'03_Warehouse_Movements'!$E$2:$E$500),$C291))</f>
        <v/>
      </c>
      <c r="E291" t="s">
        <v>92</v>
      </c>
      <c r="G291" s="38"/>
      <c r="H291" s="37" t="str">
        <f t="shared" si="8"/>
        <v/>
      </c>
      <c r="I291" s="32"/>
      <c r="J291" s="32"/>
      <c r="K291" s="37"/>
      <c r="M291" s="35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PAL-0000290</v>
      </c>
      <c r="Q291" s="38"/>
      <c r="R291" s="37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485</v>
      </c>
      <c r="B292" s="32"/>
      <c r="D292" t="str">
        <f>IF($C292="","",IFERROR(LOOKUP(2,1/('03_Warehouse_Movements'!$C$2:$C$500=$A292),'03_Warehouse_Movements'!$E$2:$E$500),$C292))</f>
        <v/>
      </c>
      <c r="E292" t="s">
        <v>92</v>
      </c>
      <c r="G292" s="38"/>
      <c r="H292" s="37" t="str">
        <f t="shared" si="8"/>
        <v/>
      </c>
      <c r="I292" s="32"/>
      <c r="J292" s="32"/>
      <c r="K292" s="37"/>
      <c r="M292" s="35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PAL-0000291</v>
      </c>
      <c r="Q292" s="38"/>
      <c r="R292" s="37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486</v>
      </c>
      <c r="B293" s="32"/>
      <c r="D293" t="str">
        <f>IF($C293="","",IFERROR(LOOKUP(2,1/('03_Warehouse_Movements'!$C$2:$C$500=$A293),'03_Warehouse_Movements'!$E$2:$E$500),$C293))</f>
        <v/>
      </c>
      <c r="E293" t="s">
        <v>92</v>
      </c>
      <c r="G293" s="38"/>
      <c r="H293" s="37" t="str">
        <f t="shared" si="8"/>
        <v/>
      </c>
      <c r="I293" s="32"/>
      <c r="J293" s="32"/>
      <c r="K293" s="37"/>
      <c r="M293" s="35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PAL-0000292</v>
      </c>
      <c r="Q293" s="38"/>
      <c r="R293" s="37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487</v>
      </c>
      <c r="B294" s="32"/>
      <c r="D294" t="str">
        <f>IF($C294="","",IFERROR(LOOKUP(2,1/('03_Warehouse_Movements'!$C$2:$C$500=$A294),'03_Warehouse_Movements'!$E$2:$E$500),$C294))</f>
        <v/>
      </c>
      <c r="E294" t="s">
        <v>92</v>
      </c>
      <c r="G294" s="38"/>
      <c r="H294" s="37" t="str">
        <f t="shared" si="8"/>
        <v/>
      </c>
      <c r="I294" s="32"/>
      <c r="J294" s="32"/>
      <c r="K294" s="37"/>
      <c r="M294" s="35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PAL-0000293</v>
      </c>
      <c r="Q294" s="38"/>
      <c r="R294" s="37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488</v>
      </c>
      <c r="B295" s="32"/>
      <c r="D295" t="str">
        <f>IF($C295="","",IFERROR(LOOKUP(2,1/('03_Warehouse_Movements'!$C$2:$C$500=$A295),'03_Warehouse_Movements'!$E$2:$E$500),$C295))</f>
        <v/>
      </c>
      <c r="E295" t="s">
        <v>92</v>
      </c>
      <c r="G295" s="38"/>
      <c r="H295" s="37" t="str">
        <f t="shared" si="8"/>
        <v/>
      </c>
      <c r="I295" s="32"/>
      <c r="J295" s="32"/>
      <c r="K295" s="37"/>
      <c r="M295" s="35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PAL-0000294</v>
      </c>
      <c r="Q295" s="38"/>
      <c r="R295" s="37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489</v>
      </c>
      <c r="B296" s="32"/>
      <c r="D296" t="str">
        <f>IF($C296="","",IFERROR(LOOKUP(2,1/('03_Warehouse_Movements'!$C$2:$C$500=$A296),'03_Warehouse_Movements'!$E$2:$E$500),$C296))</f>
        <v/>
      </c>
      <c r="E296" t="s">
        <v>92</v>
      </c>
      <c r="G296" s="38"/>
      <c r="H296" s="37" t="str">
        <f t="shared" si="8"/>
        <v/>
      </c>
      <c r="I296" s="32"/>
      <c r="J296" s="32"/>
      <c r="K296" s="37"/>
      <c r="M296" s="35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PAL-0000295</v>
      </c>
      <c r="Q296" s="38"/>
      <c r="R296" s="37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490</v>
      </c>
      <c r="B297" s="32"/>
      <c r="D297" t="str">
        <f>IF($C297="","",IFERROR(LOOKUP(2,1/('03_Warehouse_Movements'!$C$2:$C$500=$A297),'03_Warehouse_Movements'!$E$2:$E$500),$C297))</f>
        <v/>
      </c>
      <c r="E297" t="s">
        <v>92</v>
      </c>
      <c r="G297" s="38"/>
      <c r="H297" s="37" t="str">
        <f t="shared" si="8"/>
        <v/>
      </c>
      <c r="I297" s="32"/>
      <c r="J297" s="32"/>
      <c r="K297" s="37"/>
      <c r="M297" s="35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PAL-0000296</v>
      </c>
      <c r="Q297" s="38"/>
      <c r="R297" s="37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491</v>
      </c>
      <c r="B298" s="32"/>
      <c r="D298" t="str">
        <f>IF($C298="","",IFERROR(LOOKUP(2,1/('03_Warehouse_Movements'!$C$2:$C$500=$A298),'03_Warehouse_Movements'!$E$2:$E$500),$C298))</f>
        <v/>
      </c>
      <c r="E298" t="s">
        <v>92</v>
      </c>
      <c r="G298" s="38"/>
      <c r="H298" s="37" t="str">
        <f t="shared" si="8"/>
        <v/>
      </c>
      <c r="I298" s="32"/>
      <c r="J298" s="32"/>
      <c r="K298" s="37"/>
      <c r="M298" s="35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PAL-0000297</v>
      </c>
      <c r="Q298" s="38"/>
      <c r="R298" s="37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492</v>
      </c>
      <c r="B299" s="32"/>
      <c r="D299" t="str">
        <f>IF($C299="","",IFERROR(LOOKUP(2,1/('03_Warehouse_Movements'!$C$2:$C$500=$A299),'03_Warehouse_Movements'!$E$2:$E$500),$C299))</f>
        <v/>
      </c>
      <c r="E299" t="s">
        <v>92</v>
      </c>
      <c r="G299" s="38"/>
      <c r="H299" s="37" t="str">
        <f t="shared" si="8"/>
        <v/>
      </c>
      <c r="I299" s="32"/>
      <c r="J299" s="32"/>
      <c r="K299" s="37"/>
      <c r="M299" s="35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PAL-0000298</v>
      </c>
      <c r="Q299" s="38"/>
      <c r="R299" s="37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493</v>
      </c>
      <c r="B300" s="32"/>
      <c r="D300" t="str">
        <f>IF($C300="","",IFERROR(LOOKUP(2,1/('03_Warehouse_Movements'!$C$2:$C$500=$A300),'03_Warehouse_Movements'!$E$2:$E$500),$C300))</f>
        <v/>
      </c>
      <c r="E300" t="s">
        <v>92</v>
      </c>
      <c r="G300" s="38"/>
      <c r="H300" s="37" t="str">
        <f t="shared" si="8"/>
        <v/>
      </c>
      <c r="I300" s="32"/>
      <c r="J300" s="32"/>
      <c r="K300" s="37"/>
      <c r="M300" s="35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PAL-0000299</v>
      </c>
      <c r="Q300" s="38"/>
      <c r="R300" s="37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494</v>
      </c>
      <c r="B301" s="32"/>
      <c r="D301" t="str">
        <f>IF($C301="","",IFERROR(LOOKUP(2,1/('03_Warehouse_Movements'!$C$2:$C$500=$A301),'03_Warehouse_Movements'!$E$2:$E$500),$C301))</f>
        <v/>
      </c>
      <c r="E301" t="s">
        <v>92</v>
      </c>
      <c r="G301" s="38"/>
      <c r="H301" s="37" t="str">
        <f t="shared" si="8"/>
        <v/>
      </c>
      <c r="I301" s="32"/>
      <c r="J301" s="32"/>
      <c r="K301" s="37"/>
      <c r="M301" s="35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PAL-0000300</v>
      </c>
      <c r="Q301" s="38"/>
      <c r="R301" s="37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495</v>
      </c>
      <c r="B302" s="32"/>
      <c r="D302" t="str">
        <f>IF($C302="","",IFERROR(LOOKUP(2,1/('03_Warehouse_Movements'!$C$2:$C$500=$A302),'03_Warehouse_Movements'!$E$2:$E$500),$C302))</f>
        <v/>
      </c>
      <c r="E302" t="s">
        <v>92</v>
      </c>
      <c r="G302" s="38"/>
      <c r="H302" s="37" t="str">
        <f t="shared" si="8"/>
        <v/>
      </c>
      <c r="I302" s="32"/>
      <c r="J302" s="32"/>
      <c r="K302" s="37"/>
      <c r="M302" s="35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PAL-0000301</v>
      </c>
      <c r="Q302" s="38"/>
      <c r="R302" s="37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496</v>
      </c>
      <c r="B303" s="32"/>
      <c r="D303" t="str">
        <f>IF($C303="","",IFERROR(LOOKUP(2,1/('03_Warehouse_Movements'!$C$2:$C$500=$A303),'03_Warehouse_Movements'!$E$2:$E$500),$C303))</f>
        <v/>
      </c>
      <c r="E303" t="s">
        <v>92</v>
      </c>
      <c r="G303" s="38"/>
      <c r="H303" s="37" t="str">
        <f t="shared" si="8"/>
        <v/>
      </c>
      <c r="I303" s="32"/>
      <c r="J303" s="32"/>
      <c r="K303" s="37"/>
      <c r="M303" s="35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PAL-0000302</v>
      </c>
      <c r="Q303" s="38"/>
      <c r="R303" s="37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497</v>
      </c>
      <c r="B304" s="32"/>
      <c r="D304" t="str">
        <f>IF($C304="","",IFERROR(LOOKUP(2,1/('03_Warehouse_Movements'!$C$2:$C$500=$A304),'03_Warehouse_Movements'!$E$2:$E$500),$C304))</f>
        <v/>
      </c>
      <c r="E304" t="s">
        <v>92</v>
      </c>
      <c r="G304" s="38"/>
      <c r="H304" s="37" t="str">
        <f t="shared" si="8"/>
        <v/>
      </c>
      <c r="I304" s="32"/>
      <c r="J304" s="32"/>
      <c r="K304" s="37"/>
      <c r="M304" s="35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PAL-0000303</v>
      </c>
      <c r="Q304" s="38"/>
      <c r="R304" s="37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498</v>
      </c>
      <c r="B305" s="32"/>
      <c r="D305" t="str">
        <f>IF($C305="","",IFERROR(LOOKUP(2,1/('03_Warehouse_Movements'!$C$2:$C$500=$A305),'03_Warehouse_Movements'!$E$2:$E$500),$C305))</f>
        <v/>
      </c>
      <c r="E305" t="s">
        <v>92</v>
      </c>
      <c r="G305" s="38"/>
      <c r="H305" s="37" t="str">
        <f t="shared" si="8"/>
        <v/>
      </c>
      <c r="I305" s="32"/>
      <c r="J305" s="32"/>
      <c r="K305" s="37"/>
      <c r="M305" s="35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PAL-0000304</v>
      </c>
      <c r="Q305" s="38"/>
      <c r="R305" s="37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499</v>
      </c>
      <c r="B306" s="32"/>
      <c r="D306" t="str">
        <f>IF($C306="","",IFERROR(LOOKUP(2,1/('03_Warehouse_Movements'!$C$2:$C$500=$A306),'03_Warehouse_Movements'!$E$2:$E$500),$C306))</f>
        <v/>
      </c>
      <c r="E306" t="s">
        <v>92</v>
      </c>
      <c r="G306" s="38"/>
      <c r="H306" s="37" t="str">
        <f t="shared" si="8"/>
        <v/>
      </c>
      <c r="I306" s="32"/>
      <c r="J306" s="32"/>
      <c r="K306" s="37"/>
      <c r="M306" s="35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PAL-0000305</v>
      </c>
      <c r="Q306" s="38"/>
      <c r="R306" s="37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500</v>
      </c>
      <c r="B307" s="32"/>
      <c r="D307" t="str">
        <f>IF($C307="","",IFERROR(LOOKUP(2,1/('03_Warehouse_Movements'!$C$2:$C$500=$A307),'03_Warehouse_Movements'!$E$2:$E$500),$C307))</f>
        <v/>
      </c>
      <c r="E307" t="s">
        <v>92</v>
      </c>
      <c r="G307" s="38"/>
      <c r="H307" s="37" t="str">
        <f t="shared" si="8"/>
        <v/>
      </c>
      <c r="I307" s="32"/>
      <c r="J307" s="32"/>
      <c r="K307" s="37"/>
      <c r="M307" s="35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PAL-0000306</v>
      </c>
      <c r="Q307" s="38"/>
      <c r="R307" s="37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501</v>
      </c>
      <c r="B308" s="32"/>
      <c r="D308" t="str">
        <f>IF($C308="","",IFERROR(LOOKUP(2,1/('03_Warehouse_Movements'!$C$2:$C$500=$A308),'03_Warehouse_Movements'!$E$2:$E$500),$C308))</f>
        <v/>
      </c>
      <c r="E308" t="s">
        <v>92</v>
      </c>
      <c r="G308" s="38"/>
      <c r="H308" s="37" t="str">
        <f t="shared" si="8"/>
        <v/>
      </c>
      <c r="I308" s="32"/>
      <c r="J308" s="32"/>
      <c r="K308" s="37"/>
      <c r="M308" s="35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PAL-0000307</v>
      </c>
      <c r="Q308" s="38"/>
      <c r="R308" s="37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502</v>
      </c>
      <c r="B309" s="32"/>
      <c r="D309" t="str">
        <f>IF($C309="","",IFERROR(LOOKUP(2,1/('03_Warehouse_Movements'!$C$2:$C$500=$A309),'03_Warehouse_Movements'!$E$2:$E$500),$C309))</f>
        <v/>
      </c>
      <c r="E309" t="s">
        <v>92</v>
      </c>
      <c r="G309" s="38"/>
      <c r="H309" s="37" t="str">
        <f t="shared" si="8"/>
        <v/>
      </c>
      <c r="I309" s="32"/>
      <c r="J309" s="32"/>
      <c r="K309" s="37"/>
      <c r="M309" s="35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PAL-0000308</v>
      </c>
      <c r="Q309" s="38"/>
      <c r="R309" s="37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503</v>
      </c>
      <c r="B310" s="32"/>
      <c r="D310" t="str">
        <f>IF($C310="","",IFERROR(LOOKUP(2,1/('03_Warehouse_Movements'!$C$2:$C$500=$A310),'03_Warehouse_Movements'!$E$2:$E$500),$C310))</f>
        <v/>
      </c>
      <c r="E310" t="s">
        <v>92</v>
      </c>
      <c r="G310" s="38"/>
      <c r="H310" s="37" t="str">
        <f t="shared" si="8"/>
        <v/>
      </c>
      <c r="I310" s="32"/>
      <c r="J310" s="32"/>
      <c r="K310" s="37"/>
      <c r="M310" s="35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PAL-0000309</v>
      </c>
      <c r="Q310" s="38"/>
      <c r="R310" s="37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504</v>
      </c>
      <c r="B311" s="32"/>
      <c r="D311" t="str">
        <f>IF($C311="","",IFERROR(LOOKUP(2,1/('03_Warehouse_Movements'!$C$2:$C$500=$A311),'03_Warehouse_Movements'!$E$2:$E$500),$C311))</f>
        <v/>
      </c>
      <c r="E311" t="s">
        <v>92</v>
      </c>
      <c r="G311" s="38"/>
      <c r="H311" s="37" t="str">
        <f t="shared" si="8"/>
        <v/>
      </c>
      <c r="I311" s="32"/>
      <c r="J311" s="32"/>
      <c r="K311" s="37"/>
      <c r="M311" s="35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PAL-0000310</v>
      </c>
      <c r="Q311" s="38"/>
      <c r="R311" s="37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505</v>
      </c>
      <c r="B312" s="32"/>
      <c r="D312" t="str">
        <f>IF($C312="","",IFERROR(LOOKUP(2,1/('03_Warehouse_Movements'!$C$2:$C$500=$A312),'03_Warehouse_Movements'!$E$2:$E$500),$C312))</f>
        <v/>
      </c>
      <c r="E312" t="s">
        <v>92</v>
      </c>
      <c r="G312" s="38"/>
      <c r="H312" s="37" t="str">
        <f t="shared" si="8"/>
        <v/>
      </c>
      <c r="I312" s="32"/>
      <c r="J312" s="32"/>
      <c r="K312" s="37"/>
      <c r="M312" s="35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PAL-0000311</v>
      </c>
      <c r="Q312" s="38"/>
      <c r="R312" s="37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506</v>
      </c>
      <c r="B313" s="32"/>
      <c r="D313" t="str">
        <f>IF($C313="","",IFERROR(LOOKUP(2,1/('03_Warehouse_Movements'!$C$2:$C$500=$A313),'03_Warehouse_Movements'!$E$2:$E$500),$C313))</f>
        <v/>
      </c>
      <c r="E313" t="s">
        <v>92</v>
      </c>
      <c r="G313" s="38"/>
      <c r="H313" s="37" t="str">
        <f t="shared" si="8"/>
        <v/>
      </c>
      <c r="I313" s="32"/>
      <c r="J313" s="32"/>
      <c r="K313" s="37"/>
      <c r="M313" s="35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PAL-0000312</v>
      </c>
      <c r="Q313" s="38"/>
      <c r="R313" s="37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507</v>
      </c>
      <c r="B314" s="32"/>
      <c r="D314" t="str">
        <f>IF($C314="","",IFERROR(LOOKUP(2,1/('03_Warehouse_Movements'!$C$2:$C$500=$A314),'03_Warehouse_Movements'!$E$2:$E$500),$C314))</f>
        <v/>
      </c>
      <c r="E314" t="s">
        <v>92</v>
      </c>
      <c r="G314" s="38"/>
      <c r="H314" s="37" t="str">
        <f t="shared" si="8"/>
        <v/>
      </c>
      <c r="I314" s="32"/>
      <c r="J314" s="32"/>
      <c r="K314" s="37"/>
      <c r="M314" s="35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PAL-0000313</v>
      </c>
      <c r="Q314" s="38"/>
      <c r="R314" s="37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508</v>
      </c>
      <c r="B315" s="32"/>
      <c r="D315" t="str">
        <f>IF($C315="","",IFERROR(LOOKUP(2,1/('03_Warehouse_Movements'!$C$2:$C$500=$A315),'03_Warehouse_Movements'!$E$2:$E$500),$C315))</f>
        <v/>
      </c>
      <c r="E315" t="s">
        <v>92</v>
      </c>
      <c r="G315" s="38"/>
      <c r="H315" s="37" t="str">
        <f t="shared" si="8"/>
        <v/>
      </c>
      <c r="I315" s="32"/>
      <c r="J315" s="32"/>
      <c r="K315" s="37"/>
      <c r="M315" s="35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PAL-0000314</v>
      </c>
      <c r="Q315" s="38"/>
      <c r="R315" s="37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509</v>
      </c>
      <c r="B316" s="32"/>
      <c r="D316" t="str">
        <f>IF($C316="","",IFERROR(LOOKUP(2,1/('03_Warehouse_Movements'!$C$2:$C$500=$A316),'03_Warehouse_Movements'!$E$2:$E$500),$C316))</f>
        <v/>
      </c>
      <c r="E316" t="s">
        <v>92</v>
      </c>
      <c r="G316" s="38"/>
      <c r="H316" s="37" t="str">
        <f t="shared" si="8"/>
        <v/>
      </c>
      <c r="I316" s="32"/>
      <c r="J316" s="32"/>
      <c r="K316" s="37"/>
      <c r="M316" s="35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PAL-0000315</v>
      </c>
      <c r="Q316" s="38"/>
      <c r="R316" s="37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510</v>
      </c>
      <c r="B317" s="32"/>
      <c r="D317" t="str">
        <f>IF($C317="","",IFERROR(LOOKUP(2,1/('03_Warehouse_Movements'!$C$2:$C$500=$A317),'03_Warehouse_Movements'!$E$2:$E$500),$C317))</f>
        <v/>
      </c>
      <c r="E317" t="s">
        <v>92</v>
      </c>
      <c r="G317" s="38"/>
      <c r="H317" s="37" t="str">
        <f t="shared" si="8"/>
        <v/>
      </c>
      <c r="I317" s="32"/>
      <c r="J317" s="32"/>
      <c r="K317" s="37"/>
      <c r="M317" s="35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PAL-0000316</v>
      </c>
      <c r="Q317" s="38"/>
      <c r="R317" s="37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511</v>
      </c>
      <c r="B318" s="32"/>
      <c r="D318" t="str">
        <f>IF($C318="","",IFERROR(LOOKUP(2,1/('03_Warehouse_Movements'!$C$2:$C$500=$A318),'03_Warehouse_Movements'!$E$2:$E$500),$C318))</f>
        <v/>
      </c>
      <c r="E318" t="s">
        <v>92</v>
      </c>
      <c r="G318" s="38"/>
      <c r="H318" s="37" t="str">
        <f t="shared" si="8"/>
        <v/>
      </c>
      <c r="I318" s="32"/>
      <c r="J318" s="32"/>
      <c r="K318" s="37"/>
      <c r="M318" s="35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PAL-0000317</v>
      </c>
      <c r="Q318" s="38"/>
      <c r="R318" s="37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512</v>
      </c>
      <c r="B319" s="32"/>
      <c r="D319" t="str">
        <f>IF($C319="","",IFERROR(LOOKUP(2,1/('03_Warehouse_Movements'!$C$2:$C$500=$A319),'03_Warehouse_Movements'!$E$2:$E$500),$C319))</f>
        <v/>
      </c>
      <c r="E319" t="s">
        <v>92</v>
      </c>
      <c r="G319" s="38"/>
      <c r="H319" s="37" t="str">
        <f t="shared" si="8"/>
        <v/>
      </c>
      <c r="I319" s="32"/>
      <c r="J319" s="32"/>
      <c r="K319" s="37"/>
      <c r="M319" s="35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PAL-0000318</v>
      </c>
      <c r="Q319" s="38"/>
      <c r="R319" s="37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513</v>
      </c>
      <c r="B320" s="32"/>
      <c r="D320" t="str">
        <f>IF($C320="","",IFERROR(LOOKUP(2,1/('03_Warehouse_Movements'!$C$2:$C$500=$A320),'03_Warehouse_Movements'!$E$2:$E$500),$C320))</f>
        <v/>
      </c>
      <c r="E320" t="s">
        <v>92</v>
      </c>
      <c r="G320" s="38"/>
      <c r="H320" s="37" t="str">
        <f t="shared" si="8"/>
        <v/>
      </c>
      <c r="I320" s="32"/>
      <c r="J320" s="32"/>
      <c r="K320" s="37"/>
      <c r="M320" s="35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PAL-0000319</v>
      </c>
      <c r="Q320" s="38"/>
      <c r="R320" s="37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514</v>
      </c>
      <c r="B321" s="32"/>
      <c r="D321" t="str">
        <f>IF($C321="","",IFERROR(LOOKUP(2,1/('03_Warehouse_Movements'!$C$2:$C$500=$A321),'03_Warehouse_Movements'!$E$2:$E$500),$C321))</f>
        <v/>
      </c>
      <c r="E321" t="s">
        <v>92</v>
      </c>
      <c r="G321" s="38"/>
      <c r="H321" s="37" t="str">
        <f t="shared" si="8"/>
        <v/>
      </c>
      <c r="I321" s="32"/>
      <c r="J321" s="32"/>
      <c r="K321" s="37"/>
      <c r="M321" s="35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PAL-0000320</v>
      </c>
      <c r="Q321" s="38"/>
      <c r="R321" s="37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515</v>
      </c>
      <c r="B322" s="32"/>
      <c r="D322" t="str">
        <f>IF($C322="","",IFERROR(LOOKUP(2,1/('03_Warehouse_Movements'!$C$2:$C$500=$A322),'03_Warehouse_Movements'!$E$2:$E$500),$C322))</f>
        <v/>
      </c>
      <c r="E322" t="s">
        <v>92</v>
      </c>
      <c r="G322" s="38"/>
      <c r="H322" s="37" t="str">
        <f t="shared" ref="H322:H385" si="10">IF(AND($F322="TEMP",$G322&gt;0,$M322&lt;&gt;""),$M322+$G322,"")</f>
        <v/>
      </c>
      <c r="I322" s="32"/>
      <c r="J322" s="32"/>
      <c r="K322" s="37"/>
      <c r="M322" s="35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PAL-0000321</v>
      </c>
      <c r="Q322" s="38"/>
      <c r="R322" s="37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516</v>
      </c>
      <c r="B323" s="32"/>
      <c r="D323" t="str">
        <f>IF($C323="","",IFERROR(LOOKUP(2,1/('03_Warehouse_Movements'!$C$2:$C$500=$A323),'03_Warehouse_Movements'!$E$2:$E$500),$C323))</f>
        <v/>
      </c>
      <c r="E323" t="s">
        <v>92</v>
      </c>
      <c r="G323" s="38"/>
      <c r="H323" s="37" t="str">
        <f t="shared" si="10"/>
        <v/>
      </c>
      <c r="I323" s="32"/>
      <c r="J323" s="32"/>
      <c r="K323" s="37"/>
      <c r="M323" s="35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PAL-0000322</v>
      </c>
      <c r="Q323" s="38"/>
      <c r="R323" s="37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517</v>
      </c>
      <c r="B324" s="32"/>
      <c r="D324" t="str">
        <f>IF($C324="","",IFERROR(LOOKUP(2,1/('03_Warehouse_Movements'!$C$2:$C$500=$A324),'03_Warehouse_Movements'!$E$2:$E$500),$C324))</f>
        <v/>
      </c>
      <c r="E324" t="s">
        <v>92</v>
      </c>
      <c r="G324" s="38"/>
      <c r="H324" s="37" t="str">
        <f t="shared" si="10"/>
        <v/>
      </c>
      <c r="I324" s="32"/>
      <c r="J324" s="32"/>
      <c r="K324" s="37"/>
      <c r="M324" s="35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PAL-0000323</v>
      </c>
      <c r="Q324" s="38"/>
      <c r="R324" s="37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518</v>
      </c>
      <c r="B325" s="32"/>
      <c r="D325" t="str">
        <f>IF($C325="","",IFERROR(LOOKUP(2,1/('03_Warehouse_Movements'!$C$2:$C$500=$A325),'03_Warehouse_Movements'!$E$2:$E$500),$C325))</f>
        <v/>
      </c>
      <c r="E325" t="s">
        <v>92</v>
      </c>
      <c r="G325" s="38"/>
      <c r="H325" s="37" t="str">
        <f t="shared" si="10"/>
        <v/>
      </c>
      <c r="I325" s="32"/>
      <c r="J325" s="32"/>
      <c r="K325" s="37"/>
      <c r="M325" s="35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PAL-0000324</v>
      </c>
      <c r="Q325" s="38"/>
      <c r="R325" s="37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519</v>
      </c>
      <c r="B326" s="32"/>
      <c r="D326" t="str">
        <f>IF($C326="","",IFERROR(LOOKUP(2,1/('03_Warehouse_Movements'!$C$2:$C$500=$A326),'03_Warehouse_Movements'!$E$2:$E$500),$C326))</f>
        <v/>
      </c>
      <c r="E326" t="s">
        <v>92</v>
      </c>
      <c r="G326" s="38"/>
      <c r="H326" s="37" t="str">
        <f t="shared" si="10"/>
        <v/>
      </c>
      <c r="I326" s="32"/>
      <c r="J326" s="32"/>
      <c r="K326" s="37"/>
      <c r="M326" s="35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PAL-0000325</v>
      </c>
      <c r="Q326" s="38"/>
      <c r="R326" s="37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520</v>
      </c>
      <c r="B327" s="32"/>
      <c r="D327" t="str">
        <f>IF($C327="","",IFERROR(LOOKUP(2,1/('03_Warehouse_Movements'!$C$2:$C$500=$A327),'03_Warehouse_Movements'!$E$2:$E$500),$C327))</f>
        <v/>
      </c>
      <c r="E327" t="s">
        <v>92</v>
      </c>
      <c r="G327" s="38"/>
      <c r="H327" s="37" t="str">
        <f t="shared" si="10"/>
        <v/>
      </c>
      <c r="I327" s="32"/>
      <c r="J327" s="32"/>
      <c r="K327" s="37"/>
      <c r="M327" s="35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PAL-0000326</v>
      </c>
      <c r="Q327" s="38"/>
      <c r="R327" s="37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521</v>
      </c>
      <c r="B328" s="32"/>
      <c r="D328" t="str">
        <f>IF($C328="","",IFERROR(LOOKUP(2,1/('03_Warehouse_Movements'!$C$2:$C$500=$A328),'03_Warehouse_Movements'!$E$2:$E$500),$C328))</f>
        <v/>
      </c>
      <c r="E328" t="s">
        <v>92</v>
      </c>
      <c r="G328" s="38"/>
      <c r="H328" s="37" t="str">
        <f t="shared" si="10"/>
        <v/>
      </c>
      <c r="I328" s="32"/>
      <c r="J328" s="32"/>
      <c r="K328" s="37"/>
      <c r="M328" s="35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PAL-0000327</v>
      </c>
      <c r="Q328" s="38"/>
      <c r="R328" s="37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522</v>
      </c>
      <c r="B329" s="32"/>
      <c r="D329" t="str">
        <f>IF($C329="","",IFERROR(LOOKUP(2,1/('03_Warehouse_Movements'!$C$2:$C$500=$A329),'03_Warehouse_Movements'!$E$2:$E$500),$C329))</f>
        <v/>
      </c>
      <c r="E329" t="s">
        <v>92</v>
      </c>
      <c r="G329" s="38"/>
      <c r="H329" s="37" t="str">
        <f t="shared" si="10"/>
        <v/>
      </c>
      <c r="I329" s="32"/>
      <c r="J329" s="32"/>
      <c r="K329" s="37"/>
      <c r="M329" s="35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PAL-0000328</v>
      </c>
      <c r="Q329" s="38"/>
      <c r="R329" s="37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523</v>
      </c>
      <c r="B330" s="32"/>
      <c r="D330" t="str">
        <f>IF($C330="","",IFERROR(LOOKUP(2,1/('03_Warehouse_Movements'!$C$2:$C$500=$A330),'03_Warehouse_Movements'!$E$2:$E$500),$C330))</f>
        <v/>
      </c>
      <c r="E330" t="s">
        <v>92</v>
      </c>
      <c r="G330" s="38"/>
      <c r="H330" s="37" t="str">
        <f t="shared" si="10"/>
        <v/>
      </c>
      <c r="I330" s="32"/>
      <c r="J330" s="32"/>
      <c r="K330" s="37"/>
      <c r="M330" s="35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PAL-0000329</v>
      </c>
      <c r="Q330" s="38"/>
      <c r="R330" s="37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524</v>
      </c>
      <c r="B331" s="32"/>
      <c r="D331" t="str">
        <f>IF($C331="","",IFERROR(LOOKUP(2,1/('03_Warehouse_Movements'!$C$2:$C$500=$A331),'03_Warehouse_Movements'!$E$2:$E$500),$C331))</f>
        <v/>
      </c>
      <c r="E331" t="s">
        <v>92</v>
      </c>
      <c r="G331" s="38"/>
      <c r="H331" s="37" t="str">
        <f t="shared" si="10"/>
        <v/>
      </c>
      <c r="I331" s="32"/>
      <c r="J331" s="32"/>
      <c r="K331" s="37"/>
      <c r="M331" s="35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PAL-0000330</v>
      </c>
      <c r="Q331" s="38"/>
      <c r="R331" s="37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525</v>
      </c>
      <c r="B332" s="32"/>
      <c r="D332" t="str">
        <f>IF($C332="","",IFERROR(LOOKUP(2,1/('03_Warehouse_Movements'!$C$2:$C$500=$A332),'03_Warehouse_Movements'!$E$2:$E$500),$C332))</f>
        <v/>
      </c>
      <c r="E332" t="s">
        <v>92</v>
      </c>
      <c r="G332" s="38"/>
      <c r="H332" s="37" t="str">
        <f t="shared" si="10"/>
        <v/>
      </c>
      <c r="I332" s="32"/>
      <c r="J332" s="32"/>
      <c r="K332" s="37"/>
      <c r="M332" s="35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PAL-0000331</v>
      </c>
      <c r="Q332" s="38"/>
      <c r="R332" s="37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526</v>
      </c>
      <c r="B333" s="32"/>
      <c r="D333" t="str">
        <f>IF($C333="","",IFERROR(LOOKUP(2,1/('03_Warehouse_Movements'!$C$2:$C$500=$A333),'03_Warehouse_Movements'!$E$2:$E$500),$C333))</f>
        <v/>
      </c>
      <c r="E333" t="s">
        <v>92</v>
      </c>
      <c r="G333" s="38"/>
      <c r="H333" s="37" t="str">
        <f t="shared" si="10"/>
        <v/>
      </c>
      <c r="I333" s="32"/>
      <c r="J333" s="32"/>
      <c r="K333" s="37"/>
      <c r="M333" s="35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PAL-0000332</v>
      </c>
      <c r="Q333" s="38"/>
      <c r="R333" s="37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527</v>
      </c>
      <c r="B334" s="32"/>
      <c r="D334" t="str">
        <f>IF($C334="","",IFERROR(LOOKUP(2,1/('03_Warehouse_Movements'!$C$2:$C$500=$A334),'03_Warehouse_Movements'!$E$2:$E$500),$C334))</f>
        <v/>
      </c>
      <c r="E334" t="s">
        <v>92</v>
      </c>
      <c r="G334" s="38"/>
      <c r="H334" s="37" t="str">
        <f t="shared" si="10"/>
        <v/>
      </c>
      <c r="I334" s="32"/>
      <c r="J334" s="32"/>
      <c r="K334" s="37"/>
      <c r="M334" s="35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PAL-0000333</v>
      </c>
      <c r="Q334" s="38"/>
      <c r="R334" s="37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528</v>
      </c>
      <c r="B335" s="32"/>
      <c r="D335" t="str">
        <f>IF($C335="","",IFERROR(LOOKUP(2,1/('03_Warehouse_Movements'!$C$2:$C$500=$A335),'03_Warehouse_Movements'!$E$2:$E$500),$C335))</f>
        <v/>
      </c>
      <c r="E335" t="s">
        <v>92</v>
      </c>
      <c r="G335" s="38"/>
      <c r="H335" s="37" t="str">
        <f t="shared" si="10"/>
        <v/>
      </c>
      <c r="I335" s="32"/>
      <c r="J335" s="32"/>
      <c r="K335" s="37"/>
      <c r="M335" s="35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PAL-0000334</v>
      </c>
      <c r="Q335" s="38"/>
      <c r="R335" s="37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529</v>
      </c>
      <c r="B336" s="32"/>
      <c r="D336" t="str">
        <f>IF($C336="","",IFERROR(LOOKUP(2,1/('03_Warehouse_Movements'!$C$2:$C$500=$A336),'03_Warehouse_Movements'!$E$2:$E$500),$C336))</f>
        <v/>
      </c>
      <c r="E336" t="s">
        <v>92</v>
      </c>
      <c r="G336" s="38"/>
      <c r="H336" s="37" t="str">
        <f t="shared" si="10"/>
        <v/>
      </c>
      <c r="I336" s="32"/>
      <c r="J336" s="32"/>
      <c r="K336" s="37"/>
      <c r="M336" s="35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PAL-0000335</v>
      </c>
      <c r="Q336" s="38"/>
      <c r="R336" s="37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530</v>
      </c>
      <c r="B337" s="32"/>
      <c r="D337" t="str">
        <f>IF($C337="","",IFERROR(LOOKUP(2,1/('03_Warehouse_Movements'!$C$2:$C$500=$A337),'03_Warehouse_Movements'!$E$2:$E$500),$C337))</f>
        <v/>
      </c>
      <c r="E337" t="s">
        <v>92</v>
      </c>
      <c r="G337" s="38"/>
      <c r="H337" s="37" t="str">
        <f t="shared" si="10"/>
        <v/>
      </c>
      <c r="I337" s="32"/>
      <c r="J337" s="32"/>
      <c r="K337" s="37"/>
      <c r="M337" s="35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PAL-0000336</v>
      </c>
      <c r="Q337" s="38"/>
      <c r="R337" s="37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531</v>
      </c>
      <c r="B338" s="32"/>
      <c r="D338" t="str">
        <f>IF($C338="","",IFERROR(LOOKUP(2,1/('03_Warehouse_Movements'!$C$2:$C$500=$A338),'03_Warehouse_Movements'!$E$2:$E$500),$C338))</f>
        <v/>
      </c>
      <c r="E338" t="s">
        <v>92</v>
      </c>
      <c r="G338" s="38"/>
      <c r="H338" s="37" t="str">
        <f t="shared" si="10"/>
        <v/>
      </c>
      <c r="I338" s="32"/>
      <c r="J338" s="32"/>
      <c r="K338" s="37"/>
      <c r="M338" s="35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PAL-0000337</v>
      </c>
      <c r="Q338" s="38"/>
      <c r="R338" s="37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532</v>
      </c>
      <c r="B339" s="32"/>
      <c r="D339" t="str">
        <f>IF($C339="","",IFERROR(LOOKUP(2,1/('03_Warehouse_Movements'!$C$2:$C$500=$A339),'03_Warehouse_Movements'!$E$2:$E$500),$C339))</f>
        <v/>
      </c>
      <c r="E339" t="s">
        <v>92</v>
      </c>
      <c r="G339" s="38"/>
      <c r="H339" s="37" t="str">
        <f t="shared" si="10"/>
        <v/>
      </c>
      <c r="I339" s="32"/>
      <c r="J339" s="32"/>
      <c r="K339" s="37"/>
      <c r="M339" s="35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PAL-0000338</v>
      </c>
      <c r="Q339" s="38"/>
      <c r="R339" s="37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533</v>
      </c>
      <c r="B340" s="32"/>
      <c r="D340" t="str">
        <f>IF($C340="","",IFERROR(LOOKUP(2,1/('03_Warehouse_Movements'!$C$2:$C$500=$A340),'03_Warehouse_Movements'!$E$2:$E$500),$C340))</f>
        <v/>
      </c>
      <c r="E340" t="s">
        <v>92</v>
      </c>
      <c r="G340" s="38"/>
      <c r="H340" s="37" t="str">
        <f t="shared" si="10"/>
        <v/>
      </c>
      <c r="I340" s="32"/>
      <c r="J340" s="32"/>
      <c r="K340" s="37"/>
      <c r="M340" s="35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PAL-0000339</v>
      </c>
      <c r="Q340" s="38"/>
      <c r="R340" s="37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534</v>
      </c>
      <c r="B341" s="32"/>
      <c r="D341" t="str">
        <f>IF($C341="","",IFERROR(LOOKUP(2,1/('03_Warehouse_Movements'!$C$2:$C$500=$A341),'03_Warehouse_Movements'!$E$2:$E$500),$C341))</f>
        <v/>
      </c>
      <c r="E341" t="s">
        <v>92</v>
      </c>
      <c r="G341" s="38"/>
      <c r="H341" s="37" t="str">
        <f t="shared" si="10"/>
        <v/>
      </c>
      <c r="I341" s="32"/>
      <c r="J341" s="32"/>
      <c r="K341" s="37"/>
      <c r="M341" s="35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PAL-0000340</v>
      </c>
      <c r="Q341" s="38"/>
      <c r="R341" s="37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535</v>
      </c>
      <c r="B342" s="32"/>
      <c r="D342" t="str">
        <f>IF($C342="","",IFERROR(LOOKUP(2,1/('03_Warehouse_Movements'!$C$2:$C$500=$A342),'03_Warehouse_Movements'!$E$2:$E$500),$C342))</f>
        <v/>
      </c>
      <c r="E342" t="s">
        <v>92</v>
      </c>
      <c r="G342" s="38"/>
      <c r="H342" s="37" t="str">
        <f t="shared" si="10"/>
        <v/>
      </c>
      <c r="I342" s="32"/>
      <c r="J342" s="32"/>
      <c r="K342" s="37"/>
      <c r="M342" s="35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PAL-0000341</v>
      </c>
      <c r="Q342" s="38"/>
      <c r="R342" s="37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536</v>
      </c>
      <c r="B343" s="32"/>
      <c r="D343" t="str">
        <f>IF($C343="","",IFERROR(LOOKUP(2,1/('03_Warehouse_Movements'!$C$2:$C$500=$A343),'03_Warehouse_Movements'!$E$2:$E$500),$C343))</f>
        <v/>
      </c>
      <c r="E343" t="s">
        <v>92</v>
      </c>
      <c r="G343" s="38"/>
      <c r="H343" s="37" t="str">
        <f t="shared" si="10"/>
        <v/>
      </c>
      <c r="I343" s="32"/>
      <c r="J343" s="32"/>
      <c r="K343" s="37"/>
      <c r="M343" s="35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PAL-0000342</v>
      </c>
      <c r="Q343" s="38"/>
      <c r="R343" s="37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537</v>
      </c>
      <c r="B344" s="32"/>
      <c r="D344" t="str">
        <f>IF($C344="","",IFERROR(LOOKUP(2,1/('03_Warehouse_Movements'!$C$2:$C$500=$A344),'03_Warehouse_Movements'!$E$2:$E$500),$C344))</f>
        <v/>
      </c>
      <c r="E344" t="s">
        <v>92</v>
      </c>
      <c r="G344" s="38"/>
      <c r="H344" s="37" t="str">
        <f t="shared" si="10"/>
        <v/>
      </c>
      <c r="I344" s="32"/>
      <c r="J344" s="32"/>
      <c r="K344" s="37"/>
      <c r="M344" s="35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PAL-0000343</v>
      </c>
      <c r="Q344" s="38"/>
      <c r="R344" s="37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538</v>
      </c>
      <c r="B345" s="32"/>
      <c r="D345" t="str">
        <f>IF($C345="","",IFERROR(LOOKUP(2,1/('03_Warehouse_Movements'!$C$2:$C$500=$A345),'03_Warehouse_Movements'!$E$2:$E$500),$C345))</f>
        <v/>
      </c>
      <c r="E345" t="s">
        <v>92</v>
      </c>
      <c r="G345" s="38"/>
      <c r="H345" s="37" t="str">
        <f t="shared" si="10"/>
        <v/>
      </c>
      <c r="I345" s="32"/>
      <c r="J345" s="32"/>
      <c r="K345" s="37"/>
      <c r="M345" s="35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PAL-0000344</v>
      </c>
      <c r="Q345" s="38"/>
      <c r="R345" s="37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539</v>
      </c>
      <c r="B346" s="32"/>
      <c r="D346" t="str">
        <f>IF($C346="","",IFERROR(LOOKUP(2,1/('03_Warehouse_Movements'!$C$2:$C$500=$A346),'03_Warehouse_Movements'!$E$2:$E$500),$C346))</f>
        <v/>
      </c>
      <c r="E346" t="s">
        <v>92</v>
      </c>
      <c r="G346" s="38"/>
      <c r="H346" s="37" t="str">
        <f t="shared" si="10"/>
        <v/>
      </c>
      <c r="I346" s="32"/>
      <c r="J346" s="32"/>
      <c r="K346" s="37"/>
      <c r="M346" s="35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PAL-0000345</v>
      </c>
      <c r="Q346" s="38"/>
      <c r="R346" s="37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540</v>
      </c>
      <c r="B347" s="32"/>
      <c r="D347" t="str">
        <f>IF($C347="","",IFERROR(LOOKUP(2,1/('03_Warehouse_Movements'!$C$2:$C$500=$A347),'03_Warehouse_Movements'!$E$2:$E$500),$C347))</f>
        <v/>
      </c>
      <c r="E347" t="s">
        <v>92</v>
      </c>
      <c r="G347" s="38"/>
      <c r="H347" s="37" t="str">
        <f t="shared" si="10"/>
        <v/>
      </c>
      <c r="I347" s="32"/>
      <c r="J347" s="32"/>
      <c r="K347" s="37"/>
      <c r="M347" s="35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PAL-0000346</v>
      </c>
      <c r="Q347" s="38"/>
      <c r="R347" s="37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541</v>
      </c>
      <c r="B348" s="32"/>
      <c r="D348" t="str">
        <f>IF($C348="","",IFERROR(LOOKUP(2,1/('03_Warehouse_Movements'!$C$2:$C$500=$A348),'03_Warehouse_Movements'!$E$2:$E$500),$C348))</f>
        <v/>
      </c>
      <c r="E348" t="s">
        <v>92</v>
      </c>
      <c r="G348" s="38"/>
      <c r="H348" s="37" t="str">
        <f t="shared" si="10"/>
        <v/>
      </c>
      <c r="I348" s="32"/>
      <c r="J348" s="32"/>
      <c r="K348" s="37"/>
      <c r="M348" s="35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PAL-0000347</v>
      </c>
      <c r="Q348" s="38"/>
      <c r="R348" s="37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542</v>
      </c>
      <c r="B349" s="32"/>
      <c r="D349" t="str">
        <f>IF($C349="","",IFERROR(LOOKUP(2,1/('03_Warehouse_Movements'!$C$2:$C$500=$A349),'03_Warehouse_Movements'!$E$2:$E$500),$C349))</f>
        <v/>
      </c>
      <c r="E349" t="s">
        <v>92</v>
      </c>
      <c r="G349" s="38"/>
      <c r="H349" s="37" t="str">
        <f t="shared" si="10"/>
        <v/>
      </c>
      <c r="I349" s="32"/>
      <c r="J349" s="32"/>
      <c r="K349" s="37"/>
      <c r="M349" s="35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PAL-0000348</v>
      </c>
      <c r="Q349" s="38"/>
      <c r="R349" s="37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543</v>
      </c>
      <c r="B350" s="32"/>
      <c r="D350" t="str">
        <f>IF($C350="","",IFERROR(LOOKUP(2,1/('03_Warehouse_Movements'!$C$2:$C$500=$A350),'03_Warehouse_Movements'!$E$2:$E$500),$C350))</f>
        <v/>
      </c>
      <c r="E350" t="s">
        <v>92</v>
      </c>
      <c r="G350" s="38"/>
      <c r="H350" s="37" t="str">
        <f t="shared" si="10"/>
        <v/>
      </c>
      <c r="I350" s="32"/>
      <c r="J350" s="32"/>
      <c r="K350" s="37"/>
      <c r="M350" s="35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PAL-0000349</v>
      </c>
      <c r="Q350" s="38"/>
      <c r="R350" s="37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544</v>
      </c>
      <c r="B351" s="32"/>
      <c r="D351" t="str">
        <f>IF($C351="","",IFERROR(LOOKUP(2,1/('03_Warehouse_Movements'!$C$2:$C$500=$A351),'03_Warehouse_Movements'!$E$2:$E$500),$C351))</f>
        <v/>
      </c>
      <c r="E351" t="s">
        <v>92</v>
      </c>
      <c r="G351" s="38"/>
      <c r="H351" s="37" t="str">
        <f t="shared" si="10"/>
        <v/>
      </c>
      <c r="I351" s="32"/>
      <c r="J351" s="32"/>
      <c r="K351" s="37"/>
      <c r="M351" s="35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PAL-0000350</v>
      </c>
      <c r="Q351" s="38"/>
      <c r="R351" s="37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545</v>
      </c>
      <c r="B352" s="32"/>
      <c r="D352" t="str">
        <f>IF($C352="","",IFERROR(LOOKUP(2,1/('03_Warehouse_Movements'!$C$2:$C$500=$A352),'03_Warehouse_Movements'!$E$2:$E$500),$C352))</f>
        <v/>
      </c>
      <c r="E352" t="s">
        <v>92</v>
      </c>
      <c r="G352" s="38"/>
      <c r="H352" s="37" t="str">
        <f t="shared" si="10"/>
        <v/>
      </c>
      <c r="I352" s="32"/>
      <c r="J352" s="32"/>
      <c r="K352" s="37"/>
      <c r="M352" s="35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PAL-0000351</v>
      </c>
      <c r="Q352" s="38"/>
      <c r="R352" s="37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546</v>
      </c>
      <c r="B353" s="32"/>
      <c r="D353" t="str">
        <f>IF($C353="","",IFERROR(LOOKUP(2,1/('03_Warehouse_Movements'!$C$2:$C$500=$A353),'03_Warehouse_Movements'!$E$2:$E$500),$C353))</f>
        <v/>
      </c>
      <c r="E353" t="s">
        <v>92</v>
      </c>
      <c r="G353" s="38"/>
      <c r="H353" s="37" t="str">
        <f t="shared" si="10"/>
        <v/>
      </c>
      <c r="I353" s="32"/>
      <c r="J353" s="32"/>
      <c r="K353" s="37"/>
      <c r="M353" s="35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PAL-0000352</v>
      </c>
      <c r="Q353" s="38"/>
      <c r="R353" s="37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547</v>
      </c>
      <c r="B354" s="32"/>
      <c r="D354" t="str">
        <f>IF($C354="","",IFERROR(LOOKUP(2,1/('03_Warehouse_Movements'!$C$2:$C$500=$A354),'03_Warehouse_Movements'!$E$2:$E$500),$C354))</f>
        <v/>
      </c>
      <c r="E354" t="s">
        <v>92</v>
      </c>
      <c r="G354" s="38"/>
      <c r="H354" s="37" t="str">
        <f t="shared" si="10"/>
        <v/>
      </c>
      <c r="I354" s="32"/>
      <c r="J354" s="32"/>
      <c r="K354" s="37"/>
      <c r="M354" s="35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PAL-0000353</v>
      </c>
      <c r="Q354" s="38"/>
      <c r="R354" s="37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548</v>
      </c>
      <c r="B355" s="32"/>
      <c r="D355" t="str">
        <f>IF($C355="","",IFERROR(LOOKUP(2,1/('03_Warehouse_Movements'!$C$2:$C$500=$A355),'03_Warehouse_Movements'!$E$2:$E$500),$C355))</f>
        <v/>
      </c>
      <c r="E355" t="s">
        <v>92</v>
      </c>
      <c r="G355" s="38"/>
      <c r="H355" s="37" t="str">
        <f t="shared" si="10"/>
        <v/>
      </c>
      <c r="I355" s="32"/>
      <c r="J355" s="32"/>
      <c r="K355" s="37"/>
      <c r="M355" s="35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PAL-0000354</v>
      </c>
      <c r="Q355" s="38"/>
      <c r="R355" s="37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549</v>
      </c>
      <c r="B356" s="32"/>
      <c r="D356" t="str">
        <f>IF($C356="","",IFERROR(LOOKUP(2,1/('03_Warehouse_Movements'!$C$2:$C$500=$A356),'03_Warehouse_Movements'!$E$2:$E$500),$C356))</f>
        <v/>
      </c>
      <c r="E356" t="s">
        <v>92</v>
      </c>
      <c r="G356" s="38"/>
      <c r="H356" s="37" t="str">
        <f t="shared" si="10"/>
        <v/>
      </c>
      <c r="I356" s="32"/>
      <c r="J356" s="32"/>
      <c r="K356" s="37"/>
      <c r="M356" s="35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PAL-0000355</v>
      </c>
      <c r="Q356" s="38"/>
      <c r="R356" s="37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550</v>
      </c>
      <c r="B357" s="32"/>
      <c r="D357" t="str">
        <f>IF($C357="","",IFERROR(LOOKUP(2,1/('03_Warehouse_Movements'!$C$2:$C$500=$A357),'03_Warehouse_Movements'!$E$2:$E$500),$C357))</f>
        <v/>
      </c>
      <c r="E357" t="s">
        <v>92</v>
      </c>
      <c r="G357" s="38"/>
      <c r="H357" s="37" t="str">
        <f t="shared" si="10"/>
        <v/>
      </c>
      <c r="I357" s="32"/>
      <c r="J357" s="32"/>
      <c r="K357" s="37"/>
      <c r="M357" s="35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PAL-0000356</v>
      </c>
      <c r="Q357" s="38"/>
      <c r="R357" s="37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551</v>
      </c>
      <c r="B358" s="32"/>
      <c r="D358" t="str">
        <f>IF($C358="","",IFERROR(LOOKUP(2,1/('03_Warehouse_Movements'!$C$2:$C$500=$A358),'03_Warehouse_Movements'!$E$2:$E$500),$C358))</f>
        <v/>
      </c>
      <c r="E358" t="s">
        <v>92</v>
      </c>
      <c r="G358" s="38"/>
      <c r="H358" s="37" t="str">
        <f t="shared" si="10"/>
        <v/>
      </c>
      <c r="I358" s="32"/>
      <c r="J358" s="32"/>
      <c r="K358" s="37"/>
      <c r="M358" s="35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PAL-0000357</v>
      </c>
      <c r="Q358" s="38"/>
      <c r="R358" s="37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552</v>
      </c>
      <c r="B359" s="32"/>
      <c r="D359" t="str">
        <f>IF($C359="","",IFERROR(LOOKUP(2,1/('03_Warehouse_Movements'!$C$2:$C$500=$A359),'03_Warehouse_Movements'!$E$2:$E$500),$C359))</f>
        <v/>
      </c>
      <c r="E359" t="s">
        <v>92</v>
      </c>
      <c r="G359" s="38"/>
      <c r="H359" s="37" t="str">
        <f t="shared" si="10"/>
        <v/>
      </c>
      <c r="I359" s="32"/>
      <c r="J359" s="32"/>
      <c r="K359" s="37"/>
      <c r="M359" s="35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PAL-0000358</v>
      </c>
      <c r="Q359" s="38"/>
      <c r="R359" s="37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553</v>
      </c>
      <c r="B360" s="32"/>
      <c r="D360" t="str">
        <f>IF($C360="","",IFERROR(LOOKUP(2,1/('03_Warehouse_Movements'!$C$2:$C$500=$A360),'03_Warehouse_Movements'!$E$2:$E$500),$C360))</f>
        <v/>
      </c>
      <c r="E360" t="s">
        <v>92</v>
      </c>
      <c r="G360" s="38"/>
      <c r="H360" s="37" t="str">
        <f t="shared" si="10"/>
        <v/>
      </c>
      <c r="I360" s="32"/>
      <c r="J360" s="32"/>
      <c r="K360" s="37"/>
      <c r="M360" s="35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PAL-0000359</v>
      </c>
      <c r="Q360" s="38"/>
      <c r="R360" s="37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554</v>
      </c>
      <c r="B361" s="32"/>
      <c r="D361" t="str">
        <f>IF($C361="","",IFERROR(LOOKUP(2,1/('03_Warehouse_Movements'!$C$2:$C$500=$A361),'03_Warehouse_Movements'!$E$2:$E$500),$C361))</f>
        <v/>
      </c>
      <c r="E361" t="s">
        <v>92</v>
      </c>
      <c r="G361" s="38"/>
      <c r="H361" s="37" t="str">
        <f t="shared" si="10"/>
        <v/>
      </c>
      <c r="I361" s="32"/>
      <c r="J361" s="32"/>
      <c r="K361" s="37"/>
      <c r="M361" s="35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PAL-0000360</v>
      </c>
      <c r="Q361" s="38"/>
      <c r="R361" s="37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555</v>
      </c>
      <c r="B362" s="32"/>
      <c r="D362" t="str">
        <f>IF($C362="","",IFERROR(LOOKUP(2,1/('03_Warehouse_Movements'!$C$2:$C$500=$A362),'03_Warehouse_Movements'!$E$2:$E$500),$C362))</f>
        <v/>
      </c>
      <c r="E362" t="s">
        <v>92</v>
      </c>
      <c r="G362" s="38"/>
      <c r="H362" s="37" t="str">
        <f t="shared" si="10"/>
        <v/>
      </c>
      <c r="I362" s="32"/>
      <c r="J362" s="32"/>
      <c r="K362" s="37"/>
      <c r="M362" s="35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PAL-0000361</v>
      </c>
      <c r="Q362" s="38"/>
      <c r="R362" s="37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556</v>
      </c>
      <c r="B363" s="32"/>
      <c r="D363" t="str">
        <f>IF($C363="","",IFERROR(LOOKUP(2,1/('03_Warehouse_Movements'!$C$2:$C$500=$A363),'03_Warehouse_Movements'!$E$2:$E$500),$C363))</f>
        <v/>
      </c>
      <c r="E363" t="s">
        <v>92</v>
      </c>
      <c r="G363" s="38"/>
      <c r="H363" s="37" t="str">
        <f t="shared" si="10"/>
        <v/>
      </c>
      <c r="I363" s="32"/>
      <c r="J363" s="32"/>
      <c r="K363" s="37"/>
      <c r="M363" s="35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PAL-0000362</v>
      </c>
      <c r="Q363" s="38"/>
      <c r="R363" s="37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557</v>
      </c>
      <c r="B364" s="32"/>
      <c r="D364" t="str">
        <f>IF($C364="","",IFERROR(LOOKUP(2,1/('03_Warehouse_Movements'!$C$2:$C$500=$A364),'03_Warehouse_Movements'!$E$2:$E$500),$C364))</f>
        <v/>
      </c>
      <c r="E364" t="s">
        <v>92</v>
      </c>
      <c r="G364" s="38"/>
      <c r="H364" s="37" t="str">
        <f t="shared" si="10"/>
        <v/>
      </c>
      <c r="I364" s="32"/>
      <c r="J364" s="32"/>
      <c r="K364" s="37"/>
      <c r="M364" s="35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PAL-0000363</v>
      </c>
      <c r="Q364" s="38"/>
      <c r="R364" s="37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558</v>
      </c>
      <c r="B365" s="32"/>
      <c r="D365" t="str">
        <f>IF($C365="","",IFERROR(LOOKUP(2,1/('03_Warehouse_Movements'!$C$2:$C$500=$A365),'03_Warehouse_Movements'!$E$2:$E$500),$C365))</f>
        <v/>
      </c>
      <c r="E365" t="s">
        <v>92</v>
      </c>
      <c r="G365" s="38"/>
      <c r="H365" s="37" t="str">
        <f t="shared" si="10"/>
        <v/>
      </c>
      <c r="I365" s="32"/>
      <c r="J365" s="32"/>
      <c r="K365" s="37"/>
      <c r="M365" s="35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PAL-0000364</v>
      </c>
      <c r="Q365" s="38"/>
      <c r="R365" s="37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559</v>
      </c>
      <c r="B366" s="32"/>
      <c r="D366" t="str">
        <f>IF($C366="","",IFERROR(LOOKUP(2,1/('03_Warehouse_Movements'!$C$2:$C$500=$A366),'03_Warehouse_Movements'!$E$2:$E$500),$C366))</f>
        <v/>
      </c>
      <c r="E366" t="s">
        <v>92</v>
      </c>
      <c r="G366" s="38"/>
      <c r="H366" s="37" t="str">
        <f t="shared" si="10"/>
        <v/>
      </c>
      <c r="I366" s="32"/>
      <c r="J366" s="32"/>
      <c r="K366" s="37"/>
      <c r="M366" s="35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PAL-0000365</v>
      </c>
      <c r="Q366" s="38"/>
      <c r="R366" s="37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560</v>
      </c>
      <c r="B367" s="32"/>
      <c r="D367" t="str">
        <f>IF($C367="","",IFERROR(LOOKUP(2,1/('03_Warehouse_Movements'!$C$2:$C$500=$A367),'03_Warehouse_Movements'!$E$2:$E$500),$C367))</f>
        <v/>
      </c>
      <c r="E367" t="s">
        <v>92</v>
      </c>
      <c r="G367" s="38"/>
      <c r="H367" s="37" t="str">
        <f t="shared" si="10"/>
        <v/>
      </c>
      <c r="I367" s="32"/>
      <c r="J367" s="32"/>
      <c r="K367" s="37"/>
      <c r="M367" s="35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PAL-0000366</v>
      </c>
      <c r="Q367" s="38"/>
      <c r="R367" s="37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561</v>
      </c>
      <c r="B368" s="32"/>
      <c r="D368" t="str">
        <f>IF($C368="","",IFERROR(LOOKUP(2,1/('03_Warehouse_Movements'!$C$2:$C$500=$A368),'03_Warehouse_Movements'!$E$2:$E$500),$C368))</f>
        <v/>
      </c>
      <c r="E368" t="s">
        <v>92</v>
      </c>
      <c r="G368" s="38"/>
      <c r="H368" s="37" t="str">
        <f t="shared" si="10"/>
        <v/>
      </c>
      <c r="I368" s="32"/>
      <c r="J368" s="32"/>
      <c r="K368" s="37"/>
      <c r="M368" s="35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PAL-0000367</v>
      </c>
      <c r="Q368" s="38"/>
      <c r="R368" s="37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562</v>
      </c>
      <c r="B369" s="32"/>
      <c r="D369" t="str">
        <f>IF($C369="","",IFERROR(LOOKUP(2,1/('03_Warehouse_Movements'!$C$2:$C$500=$A369),'03_Warehouse_Movements'!$E$2:$E$500),$C369))</f>
        <v/>
      </c>
      <c r="E369" t="s">
        <v>92</v>
      </c>
      <c r="G369" s="38"/>
      <c r="H369" s="37" t="str">
        <f t="shared" si="10"/>
        <v/>
      </c>
      <c r="I369" s="32"/>
      <c r="J369" s="32"/>
      <c r="K369" s="37"/>
      <c r="M369" s="35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PAL-0000368</v>
      </c>
      <c r="Q369" s="38"/>
      <c r="R369" s="37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563</v>
      </c>
      <c r="B370" s="32"/>
      <c r="D370" t="str">
        <f>IF($C370="","",IFERROR(LOOKUP(2,1/('03_Warehouse_Movements'!$C$2:$C$500=$A370),'03_Warehouse_Movements'!$E$2:$E$500),$C370))</f>
        <v/>
      </c>
      <c r="E370" t="s">
        <v>92</v>
      </c>
      <c r="G370" s="38"/>
      <c r="H370" s="37" t="str">
        <f t="shared" si="10"/>
        <v/>
      </c>
      <c r="I370" s="32"/>
      <c r="J370" s="32"/>
      <c r="K370" s="37"/>
      <c r="M370" s="35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PAL-0000369</v>
      </c>
      <c r="Q370" s="38"/>
      <c r="R370" s="37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564</v>
      </c>
      <c r="B371" s="32"/>
      <c r="D371" t="str">
        <f>IF($C371="","",IFERROR(LOOKUP(2,1/('03_Warehouse_Movements'!$C$2:$C$500=$A371),'03_Warehouse_Movements'!$E$2:$E$500),$C371))</f>
        <v/>
      </c>
      <c r="E371" t="s">
        <v>92</v>
      </c>
      <c r="G371" s="38"/>
      <c r="H371" s="37" t="str">
        <f t="shared" si="10"/>
        <v/>
      </c>
      <c r="I371" s="32"/>
      <c r="J371" s="32"/>
      <c r="K371" s="37"/>
      <c r="M371" s="35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PAL-0000370</v>
      </c>
      <c r="Q371" s="38"/>
      <c r="R371" s="37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565</v>
      </c>
      <c r="B372" s="32"/>
      <c r="D372" t="str">
        <f>IF($C372="","",IFERROR(LOOKUP(2,1/('03_Warehouse_Movements'!$C$2:$C$500=$A372),'03_Warehouse_Movements'!$E$2:$E$500),$C372))</f>
        <v/>
      </c>
      <c r="E372" t="s">
        <v>92</v>
      </c>
      <c r="G372" s="38"/>
      <c r="H372" s="37" t="str">
        <f t="shared" si="10"/>
        <v/>
      </c>
      <c r="I372" s="32"/>
      <c r="J372" s="32"/>
      <c r="K372" s="37"/>
      <c r="M372" s="35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PAL-0000371</v>
      </c>
      <c r="Q372" s="38"/>
      <c r="R372" s="37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566</v>
      </c>
      <c r="B373" s="32"/>
      <c r="D373" t="str">
        <f>IF($C373="","",IFERROR(LOOKUP(2,1/('03_Warehouse_Movements'!$C$2:$C$500=$A373),'03_Warehouse_Movements'!$E$2:$E$500),$C373))</f>
        <v/>
      </c>
      <c r="E373" t="s">
        <v>92</v>
      </c>
      <c r="G373" s="38"/>
      <c r="H373" s="37" t="str">
        <f t="shared" si="10"/>
        <v/>
      </c>
      <c r="I373" s="32"/>
      <c r="J373" s="32"/>
      <c r="K373" s="37"/>
      <c r="M373" s="35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PAL-0000372</v>
      </c>
      <c r="Q373" s="38"/>
      <c r="R373" s="37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567</v>
      </c>
      <c r="B374" s="32"/>
      <c r="D374" t="str">
        <f>IF($C374="","",IFERROR(LOOKUP(2,1/('03_Warehouse_Movements'!$C$2:$C$500=$A374),'03_Warehouse_Movements'!$E$2:$E$500),$C374))</f>
        <v/>
      </c>
      <c r="E374" t="s">
        <v>92</v>
      </c>
      <c r="G374" s="38"/>
      <c r="H374" s="37" t="str">
        <f t="shared" si="10"/>
        <v/>
      </c>
      <c r="I374" s="32"/>
      <c r="J374" s="32"/>
      <c r="K374" s="37"/>
      <c r="M374" s="35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PAL-0000373</v>
      </c>
      <c r="Q374" s="38"/>
      <c r="R374" s="37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568</v>
      </c>
      <c r="B375" s="32"/>
      <c r="D375" t="str">
        <f>IF($C375="","",IFERROR(LOOKUP(2,1/('03_Warehouse_Movements'!$C$2:$C$500=$A375),'03_Warehouse_Movements'!$E$2:$E$500),$C375))</f>
        <v/>
      </c>
      <c r="E375" t="s">
        <v>92</v>
      </c>
      <c r="G375" s="38"/>
      <c r="H375" s="37" t="str">
        <f t="shared" si="10"/>
        <v/>
      </c>
      <c r="I375" s="32"/>
      <c r="J375" s="32"/>
      <c r="K375" s="37"/>
      <c r="M375" s="35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PAL-0000374</v>
      </c>
      <c r="Q375" s="38"/>
      <c r="R375" s="37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569</v>
      </c>
      <c r="B376" s="32"/>
      <c r="D376" t="str">
        <f>IF($C376="","",IFERROR(LOOKUP(2,1/('03_Warehouse_Movements'!$C$2:$C$500=$A376),'03_Warehouse_Movements'!$E$2:$E$500),$C376))</f>
        <v/>
      </c>
      <c r="E376" t="s">
        <v>92</v>
      </c>
      <c r="G376" s="38"/>
      <c r="H376" s="37" t="str">
        <f t="shared" si="10"/>
        <v/>
      </c>
      <c r="I376" s="32"/>
      <c r="J376" s="32"/>
      <c r="K376" s="37"/>
      <c r="M376" s="35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PAL-0000375</v>
      </c>
      <c r="Q376" s="38"/>
      <c r="R376" s="37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570</v>
      </c>
      <c r="B377" s="32"/>
      <c r="D377" t="str">
        <f>IF($C377="","",IFERROR(LOOKUP(2,1/('03_Warehouse_Movements'!$C$2:$C$500=$A377),'03_Warehouse_Movements'!$E$2:$E$500),$C377))</f>
        <v/>
      </c>
      <c r="E377" t="s">
        <v>92</v>
      </c>
      <c r="G377" s="38"/>
      <c r="H377" s="37" t="str">
        <f t="shared" si="10"/>
        <v/>
      </c>
      <c r="I377" s="32"/>
      <c r="J377" s="32"/>
      <c r="K377" s="37"/>
      <c r="M377" s="35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PAL-0000376</v>
      </c>
      <c r="Q377" s="38"/>
      <c r="R377" s="37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571</v>
      </c>
      <c r="B378" s="32"/>
      <c r="D378" t="str">
        <f>IF($C378="","",IFERROR(LOOKUP(2,1/('03_Warehouse_Movements'!$C$2:$C$500=$A378),'03_Warehouse_Movements'!$E$2:$E$500),$C378))</f>
        <v/>
      </c>
      <c r="E378" t="s">
        <v>92</v>
      </c>
      <c r="G378" s="38"/>
      <c r="H378" s="37" t="str">
        <f t="shared" si="10"/>
        <v/>
      </c>
      <c r="I378" s="32"/>
      <c r="J378" s="32"/>
      <c r="K378" s="37"/>
      <c r="M378" s="35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PAL-0000377</v>
      </c>
      <c r="Q378" s="38"/>
      <c r="R378" s="37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572</v>
      </c>
      <c r="B379" s="32"/>
      <c r="D379" t="str">
        <f>IF($C379="","",IFERROR(LOOKUP(2,1/('03_Warehouse_Movements'!$C$2:$C$500=$A379),'03_Warehouse_Movements'!$E$2:$E$500),$C379))</f>
        <v/>
      </c>
      <c r="E379" t="s">
        <v>92</v>
      </c>
      <c r="G379" s="38"/>
      <c r="H379" s="37" t="str">
        <f t="shared" si="10"/>
        <v/>
      </c>
      <c r="I379" s="32"/>
      <c r="J379" s="32"/>
      <c r="K379" s="37"/>
      <c r="M379" s="35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PAL-0000378</v>
      </c>
      <c r="Q379" s="38"/>
      <c r="R379" s="37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573</v>
      </c>
      <c r="B380" s="32"/>
      <c r="D380" t="str">
        <f>IF($C380="","",IFERROR(LOOKUP(2,1/('03_Warehouse_Movements'!$C$2:$C$500=$A380),'03_Warehouse_Movements'!$E$2:$E$500),$C380))</f>
        <v/>
      </c>
      <c r="E380" t="s">
        <v>92</v>
      </c>
      <c r="G380" s="38"/>
      <c r="H380" s="37" t="str">
        <f t="shared" si="10"/>
        <v/>
      </c>
      <c r="I380" s="32"/>
      <c r="J380" s="32"/>
      <c r="K380" s="37"/>
      <c r="M380" s="35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PAL-0000379</v>
      </c>
      <c r="Q380" s="38"/>
      <c r="R380" s="37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574</v>
      </c>
      <c r="B381" s="32"/>
      <c r="D381" t="str">
        <f>IF($C381="","",IFERROR(LOOKUP(2,1/('03_Warehouse_Movements'!$C$2:$C$500=$A381),'03_Warehouse_Movements'!$E$2:$E$500),$C381))</f>
        <v/>
      </c>
      <c r="E381" t="s">
        <v>92</v>
      </c>
      <c r="G381" s="38"/>
      <c r="H381" s="37" t="str">
        <f t="shared" si="10"/>
        <v/>
      </c>
      <c r="I381" s="32"/>
      <c r="J381" s="32"/>
      <c r="K381" s="37"/>
      <c r="M381" s="35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PAL-0000380</v>
      </c>
      <c r="Q381" s="38"/>
      <c r="R381" s="37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575</v>
      </c>
      <c r="B382" s="32"/>
      <c r="D382" t="str">
        <f>IF($C382="","",IFERROR(LOOKUP(2,1/('03_Warehouse_Movements'!$C$2:$C$500=$A382),'03_Warehouse_Movements'!$E$2:$E$500),$C382))</f>
        <v/>
      </c>
      <c r="E382" t="s">
        <v>92</v>
      </c>
      <c r="G382" s="38"/>
      <c r="H382" s="37" t="str">
        <f t="shared" si="10"/>
        <v/>
      </c>
      <c r="I382" s="32"/>
      <c r="J382" s="32"/>
      <c r="K382" s="37"/>
      <c r="M382" s="35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PAL-0000381</v>
      </c>
      <c r="Q382" s="38"/>
      <c r="R382" s="37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576</v>
      </c>
      <c r="B383" s="32"/>
      <c r="D383" t="str">
        <f>IF($C383="","",IFERROR(LOOKUP(2,1/('03_Warehouse_Movements'!$C$2:$C$500=$A383),'03_Warehouse_Movements'!$E$2:$E$500),$C383))</f>
        <v/>
      </c>
      <c r="E383" t="s">
        <v>92</v>
      </c>
      <c r="G383" s="38"/>
      <c r="H383" s="37" t="str">
        <f t="shared" si="10"/>
        <v/>
      </c>
      <c r="I383" s="32"/>
      <c r="J383" s="32"/>
      <c r="K383" s="37"/>
      <c r="M383" s="35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PAL-0000382</v>
      </c>
      <c r="Q383" s="38"/>
      <c r="R383" s="37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577</v>
      </c>
      <c r="B384" s="32"/>
      <c r="D384" t="str">
        <f>IF($C384="","",IFERROR(LOOKUP(2,1/('03_Warehouse_Movements'!$C$2:$C$500=$A384),'03_Warehouse_Movements'!$E$2:$E$500),$C384))</f>
        <v/>
      </c>
      <c r="E384" t="s">
        <v>92</v>
      </c>
      <c r="G384" s="38"/>
      <c r="H384" s="37" t="str">
        <f t="shared" si="10"/>
        <v/>
      </c>
      <c r="I384" s="32"/>
      <c r="J384" s="32"/>
      <c r="K384" s="37"/>
      <c r="M384" s="35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PAL-0000383</v>
      </c>
      <c r="Q384" s="38"/>
      <c r="R384" s="37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578</v>
      </c>
      <c r="B385" s="32"/>
      <c r="D385" t="str">
        <f>IF($C385="","",IFERROR(LOOKUP(2,1/('03_Warehouse_Movements'!$C$2:$C$500=$A385),'03_Warehouse_Movements'!$E$2:$E$500),$C385))</f>
        <v/>
      </c>
      <c r="E385" t="s">
        <v>92</v>
      </c>
      <c r="G385" s="38"/>
      <c r="H385" s="37" t="str">
        <f t="shared" si="10"/>
        <v/>
      </c>
      <c r="I385" s="32"/>
      <c r="J385" s="32"/>
      <c r="K385" s="37"/>
      <c r="M385" s="35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PAL-0000384</v>
      </c>
      <c r="Q385" s="38"/>
      <c r="R385" s="37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579</v>
      </c>
      <c r="B386" s="32"/>
      <c r="D386" t="str">
        <f>IF($C386="","",IFERROR(LOOKUP(2,1/('03_Warehouse_Movements'!$C$2:$C$500=$A386),'03_Warehouse_Movements'!$E$2:$E$500),$C386))</f>
        <v/>
      </c>
      <c r="E386" t="s">
        <v>92</v>
      </c>
      <c r="G386" s="38"/>
      <c r="H386" s="37" t="str">
        <f t="shared" ref="H386:H449" si="12">IF(AND($F386="TEMP",$G386&gt;0,$M386&lt;&gt;""),$M386+$G386,"")</f>
        <v/>
      </c>
      <c r="I386" s="32"/>
      <c r="J386" s="32"/>
      <c r="K386" s="37"/>
      <c r="M386" s="35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PAL-0000385</v>
      </c>
      <c r="Q386" s="38"/>
      <c r="R386" s="37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580</v>
      </c>
      <c r="B387" s="32"/>
      <c r="D387" t="str">
        <f>IF($C387="","",IFERROR(LOOKUP(2,1/('03_Warehouse_Movements'!$C$2:$C$500=$A387),'03_Warehouse_Movements'!$E$2:$E$500),$C387))</f>
        <v/>
      </c>
      <c r="E387" t="s">
        <v>92</v>
      </c>
      <c r="G387" s="38"/>
      <c r="H387" s="37" t="str">
        <f t="shared" si="12"/>
        <v/>
      </c>
      <c r="I387" s="32"/>
      <c r="J387" s="32"/>
      <c r="K387" s="37"/>
      <c r="M387" s="35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PAL-0000386</v>
      </c>
      <c r="Q387" s="38"/>
      <c r="R387" s="37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581</v>
      </c>
      <c r="B388" s="32"/>
      <c r="D388" t="str">
        <f>IF($C388="","",IFERROR(LOOKUP(2,1/('03_Warehouse_Movements'!$C$2:$C$500=$A388),'03_Warehouse_Movements'!$E$2:$E$500),$C388))</f>
        <v/>
      </c>
      <c r="E388" t="s">
        <v>92</v>
      </c>
      <c r="G388" s="38"/>
      <c r="H388" s="37" t="str">
        <f t="shared" si="12"/>
        <v/>
      </c>
      <c r="I388" s="32"/>
      <c r="J388" s="32"/>
      <c r="K388" s="37"/>
      <c r="M388" s="35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PAL-0000387</v>
      </c>
      <c r="Q388" s="38"/>
      <c r="R388" s="37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582</v>
      </c>
      <c r="B389" s="32"/>
      <c r="D389" t="str">
        <f>IF($C389="","",IFERROR(LOOKUP(2,1/('03_Warehouse_Movements'!$C$2:$C$500=$A389),'03_Warehouse_Movements'!$E$2:$E$500),$C389))</f>
        <v/>
      </c>
      <c r="E389" t="s">
        <v>92</v>
      </c>
      <c r="G389" s="38"/>
      <c r="H389" s="37" t="str">
        <f t="shared" si="12"/>
        <v/>
      </c>
      <c r="I389" s="32"/>
      <c r="J389" s="32"/>
      <c r="K389" s="37"/>
      <c r="M389" s="35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PAL-0000388</v>
      </c>
      <c r="Q389" s="38"/>
      <c r="R389" s="37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583</v>
      </c>
      <c r="B390" s="32"/>
      <c r="D390" t="str">
        <f>IF($C390="","",IFERROR(LOOKUP(2,1/('03_Warehouse_Movements'!$C$2:$C$500=$A390),'03_Warehouse_Movements'!$E$2:$E$500),$C390))</f>
        <v/>
      </c>
      <c r="E390" t="s">
        <v>92</v>
      </c>
      <c r="G390" s="38"/>
      <c r="H390" s="37" t="str">
        <f t="shared" si="12"/>
        <v/>
      </c>
      <c r="I390" s="32"/>
      <c r="J390" s="32"/>
      <c r="K390" s="37"/>
      <c r="M390" s="35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PAL-0000389</v>
      </c>
      <c r="Q390" s="38"/>
      <c r="R390" s="37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584</v>
      </c>
      <c r="B391" s="32"/>
      <c r="D391" t="str">
        <f>IF($C391="","",IFERROR(LOOKUP(2,1/('03_Warehouse_Movements'!$C$2:$C$500=$A391),'03_Warehouse_Movements'!$E$2:$E$500),$C391))</f>
        <v/>
      </c>
      <c r="E391" t="s">
        <v>92</v>
      </c>
      <c r="G391" s="38"/>
      <c r="H391" s="37" t="str">
        <f t="shared" si="12"/>
        <v/>
      </c>
      <c r="I391" s="32"/>
      <c r="J391" s="32"/>
      <c r="K391" s="37"/>
      <c r="M391" s="35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PAL-0000390</v>
      </c>
      <c r="Q391" s="38"/>
      <c r="R391" s="37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585</v>
      </c>
      <c r="B392" s="32"/>
      <c r="D392" t="str">
        <f>IF($C392="","",IFERROR(LOOKUP(2,1/('03_Warehouse_Movements'!$C$2:$C$500=$A392),'03_Warehouse_Movements'!$E$2:$E$500),$C392))</f>
        <v/>
      </c>
      <c r="E392" t="s">
        <v>92</v>
      </c>
      <c r="G392" s="38"/>
      <c r="H392" s="37" t="str">
        <f t="shared" si="12"/>
        <v/>
      </c>
      <c r="I392" s="32"/>
      <c r="J392" s="32"/>
      <c r="K392" s="37"/>
      <c r="M392" s="35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PAL-0000391</v>
      </c>
      <c r="Q392" s="38"/>
      <c r="R392" s="37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586</v>
      </c>
      <c r="B393" s="32"/>
      <c r="D393" t="str">
        <f>IF($C393="","",IFERROR(LOOKUP(2,1/('03_Warehouse_Movements'!$C$2:$C$500=$A393),'03_Warehouse_Movements'!$E$2:$E$500),$C393))</f>
        <v/>
      </c>
      <c r="E393" t="s">
        <v>92</v>
      </c>
      <c r="G393" s="38"/>
      <c r="H393" s="37" t="str">
        <f t="shared" si="12"/>
        <v/>
      </c>
      <c r="I393" s="32"/>
      <c r="J393" s="32"/>
      <c r="K393" s="37"/>
      <c r="M393" s="35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PAL-0000392</v>
      </c>
      <c r="Q393" s="38"/>
      <c r="R393" s="37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587</v>
      </c>
      <c r="B394" s="32"/>
      <c r="D394" t="str">
        <f>IF($C394="","",IFERROR(LOOKUP(2,1/('03_Warehouse_Movements'!$C$2:$C$500=$A394),'03_Warehouse_Movements'!$E$2:$E$500),$C394))</f>
        <v/>
      </c>
      <c r="E394" t="s">
        <v>92</v>
      </c>
      <c r="G394" s="38"/>
      <c r="H394" s="37" t="str">
        <f t="shared" si="12"/>
        <v/>
      </c>
      <c r="I394" s="32"/>
      <c r="J394" s="32"/>
      <c r="K394" s="37"/>
      <c r="M394" s="35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PAL-0000393</v>
      </c>
      <c r="Q394" s="38"/>
      <c r="R394" s="37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588</v>
      </c>
      <c r="B395" s="32"/>
      <c r="D395" t="str">
        <f>IF($C395="","",IFERROR(LOOKUP(2,1/('03_Warehouse_Movements'!$C$2:$C$500=$A395),'03_Warehouse_Movements'!$E$2:$E$500),$C395))</f>
        <v/>
      </c>
      <c r="E395" t="s">
        <v>92</v>
      </c>
      <c r="G395" s="38"/>
      <c r="H395" s="37" t="str">
        <f t="shared" si="12"/>
        <v/>
      </c>
      <c r="I395" s="32"/>
      <c r="J395" s="32"/>
      <c r="K395" s="37"/>
      <c r="M395" s="35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PAL-0000394</v>
      </c>
      <c r="Q395" s="38"/>
      <c r="R395" s="37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589</v>
      </c>
      <c r="B396" s="32"/>
      <c r="D396" t="str">
        <f>IF($C396="","",IFERROR(LOOKUP(2,1/('03_Warehouse_Movements'!$C$2:$C$500=$A396),'03_Warehouse_Movements'!$E$2:$E$500),$C396))</f>
        <v/>
      </c>
      <c r="E396" t="s">
        <v>92</v>
      </c>
      <c r="G396" s="38"/>
      <c r="H396" s="37" t="str">
        <f t="shared" si="12"/>
        <v/>
      </c>
      <c r="I396" s="32"/>
      <c r="J396" s="32"/>
      <c r="K396" s="37"/>
      <c r="M396" s="35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PAL-0000395</v>
      </c>
      <c r="Q396" s="38"/>
      <c r="R396" s="37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590</v>
      </c>
      <c r="B397" s="32"/>
      <c r="D397" t="str">
        <f>IF($C397="","",IFERROR(LOOKUP(2,1/('03_Warehouse_Movements'!$C$2:$C$500=$A397),'03_Warehouse_Movements'!$E$2:$E$500),$C397))</f>
        <v/>
      </c>
      <c r="E397" t="s">
        <v>92</v>
      </c>
      <c r="G397" s="38"/>
      <c r="H397" s="37" t="str">
        <f t="shared" si="12"/>
        <v/>
      </c>
      <c r="I397" s="32"/>
      <c r="J397" s="32"/>
      <c r="K397" s="37"/>
      <c r="M397" s="35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PAL-0000396</v>
      </c>
      <c r="Q397" s="38"/>
      <c r="R397" s="37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591</v>
      </c>
      <c r="B398" s="32"/>
      <c r="D398" t="str">
        <f>IF($C398="","",IFERROR(LOOKUP(2,1/('03_Warehouse_Movements'!$C$2:$C$500=$A398),'03_Warehouse_Movements'!$E$2:$E$500),$C398))</f>
        <v/>
      </c>
      <c r="E398" t="s">
        <v>92</v>
      </c>
      <c r="G398" s="38"/>
      <c r="H398" s="37" t="str">
        <f t="shared" si="12"/>
        <v/>
      </c>
      <c r="I398" s="32"/>
      <c r="J398" s="32"/>
      <c r="K398" s="37"/>
      <c r="M398" s="35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PAL-0000397</v>
      </c>
      <c r="Q398" s="38"/>
      <c r="R398" s="37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592</v>
      </c>
      <c r="B399" s="32"/>
      <c r="D399" t="str">
        <f>IF($C399="","",IFERROR(LOOKUP(2,1/('03_Warehouse_Movements'!$C$2:$C$500=$A399),'03_Warehouse_Movements'!$E$2:$E$500),$C399))</f>
        <v/>
      </c>
      <c r="E399" t="s">
        <v>92</v>
      </c>
      <c r="G399" s="38"/>
      <c r="H399" s="37" t="str">
        <f t="shared" si="12"/>
        <v/>
      </c>
      <c r="I399" s="32"/>
      <c r="J399" s="32"/>
      <c r="K399" s="37"/>
      <c r="M399" s="35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PAL-0000398</v>
      </c>
      <c r="Q399" s="38"/>
      <c r="R399" s="37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593</v>
      </c>
      <c r="B400" s="32"/>
      <c r="D400" t="str">
        <f>IF($C400="","",IFERROR(LOOKUP(2,1/('03_Warehouse_Movements'!$C$2:$C$500=$A400),'03_Warehouse_Movements'!$E$2:$E$500),$C400))</f>
        <v/>
      </c>
      <c r="E400" t="s">
        <v>92</v>
      </c>
      <c r="G400" s="38"/>
      <c r="H400" s="37" t="str">
        <f t="shared" si="12"/>
        <v/>
      </c>
      <c r="I400" s="32"/>
      <c r="J400" s="32"/>
      <c r="K400" s="37"/>
      <c r="M400" s="35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PAL-0000399</v>
      </c>
      <c r="Q400" s="38"/>
      <c r="R400" s="37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594</v>
      </c>
      <c r="B401" s="32"/>
      <c r="D401" t="str">
        <f>IF($C401="","",IFERROR(LOOKUP(2,1/('03_Warehouse_Movements'!$C$2:$C$500=$A401),'03_Warehouse_Movements'!$E$2:$E$500),$C401))</f>
        <v/>
      </c>
      <c r="E401" t="s">
        <v>92</v>
      </c>
      <c r="G401" s="38"/>
      <c r="H401" s="37" t="str">
        <f t="shared" si="12"/>
        <v/>
      </c>
      <c r="I401" s="32"/>
      <c r="J401" s="32"/>
      <c r="K401" s="37"/>
      <c r="M401" s="35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PAL-0000400</v>
      </c>
      <c r="Q401" s="38"/>
      <c r="R401" s="37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595</v>
      </c>
      <c r="B402" s="32"/>
      <c r="D402" t="str">
        <f>IF($C402="","",IFERROR(LOOKUP(2,1/('03_Warehouse_Movements'!$C$2:$C$500=$A402),'03_Warehouse_Movements'!$E$2:$E$500),$C402))</f>
        <v/>
      </c>
      <c r="E402" t="s">
        <v>92</v>
      </c>
      <c r="G402" s="38"/>
      <c r="H402" s="37" t="str">
        <f t="shared" si="12"/>
        <v/>
      </c>
      <c r="I402" s="32"/>
      <c r="J402" s="32"/>
      <c r="K402" s="37"/>
      <c r="M402" s="35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PAL-0000401</v>
      </c>
      <c r="Q402" s="38"/>
      <c r="R402" s="37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596</v>
      </c>
      <c r="B403" s="32"/>
      <c r="D403" t="str">
        <f>IF($C403="","",IFERROR(LOOKUP(2,1/('03_Warehouse_Movements'!$C$2:$C$500=$A403),'03_Warehouse_Movements'!$E$2:$E$500),$C403))</f>
        <v/>
      </c>
      <c r="E403" t="s">
        <v>92</v>
      </c>
      <c r="G403" s="38"/>
      <c r="H403" s="37" t="str">
        <f t="shared" si="12"/>
        <v/>
      </c>
      <c r="I403" s="32"/>
      <c r="J403" s="32"/>
      <c r="K403" s="37"/>
      <c r="M403" s="35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PAL-0000402</v>
      </c>
      <c r="Q403" s="38"/>
      <c r="R403" s="37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597</v>
      </c>
      <c r="B404" s="32"/>
      <c r="D404" t="str">
        <f>IF($C404="","",IFERROR(LOOKUP(2,1/('03_Warehouse_Movements'!$C$2:$C$500=$A404),'03_Warehouse_Movements'!$E$2:$E$500),$C404))</f>
        <v/>
      </c>
      <c r="E404" t="s">
        <v>92</v>
      </c>
      <c r="G404" s="38"/>
      <c r="H404" s="37" t="str">
        <f t="shared" si="12"/>
        <v/>
      </c>
      <c r="I404" s="32"/>
      <c r="J404" s="32"/>
      <c r="K404" s="37"/>
      <c r="M404" s="35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PAL-0000403</v>
      </c>
      <c r="Q404" s="38"/>
      <c r="R404" s="37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598</v>
      </c>
      <c r="B405" s="32"/>
      <c r="D405" t="str">
        <f>IF($C405="","",IFERROR(LOOKUP(2,1/('03_Warehouse_Movements'!$C$2:$C$500=$A405),'03_Warehouse_Movements'!$E$2:$E$500),$C405))</f>
        <v/>
      </c>
      <c r="E405" t="s">
        <v>92</v>
      </c>
      <c r="G405" s="38"/>
      <c r="H405" s="37" t="str">
        <f t="shared" si="12"/>
        <v/>
      </c>
      <c r="I405" s="32"/>
      <c r="J405" s="32"/>
      <c r="K405" s="37"/>
      <c r="M405" s="35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PAL-0000404</v>
      </c>
      <c r="Q405" s="38"/>
      <c r="R405" s="37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599</v>
      </c>
      <c r="B406" s="32"/>
      <c r="D406" t="str">
        <f>IF($C406="","",IFERROR(LOOKUP(2,1/('03_Warehouse_Movements'!$C$2:$C$500=$A406),'03_Warehouse_Movements'!$E$2:$E$500),$C406))</f>
        <v/>
      </c>
      <c r="E406" t="s">
        <v>92</v>
      </c>
      <c r="G406" s="38"/>
      <c r="H406" s="37" t="str">
        <f t="shared" si="12"/>
        <v/>
      </c>
      <c r="I406" s="32"/>
      <c r="J406" s="32"/>
      <c r="K406" s="37"/>
      <c r="M406" s="35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PAL-0000405</v>
      </c>
      <c r="Q406" s="38"/>
      <c r="R406" s="37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600</v>
      </c>
      <c r="B407" s="32"/>
      <c r="D407" t="str">
        <f>IF($C407="","",IFERROR(LOOKUP(2,1/('03_Warehouse_Movements'!$C$2:$C$500=$A407),'03_Warehouse_Movements'!$E$2:$E$500),$C407))</f>
        <v/>
      </c>
      <c r="E407" t="s">
        <v>92</v>
      </c>
      <c r="G407" s="38"/>
      <c r="H407" s="37" t="str">
        <f t="shared" si="12"/>
        <v/>
      </c>
      <c r="I407" s="32"/>
      <c r="J407" s="32"/>
      <c r="K407" s="37"/>
      <c r="M407" s="35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PAL-0000406</v>
      </c>
      <c r="Q407" s="38"/>
      <c r="R407" s="37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601</v>
      </c>
      <c r="B408" s="32"/>
      <c r="D408" t="str">
        <f>IF($C408="","",IFERROR(LOOKUP(2,1/('03_Warehouse_Movements'!$C$2:$C$500=$A408),'03_Warehouse_Movements'!$E$2:$E$500),$C408))</f>
        <v/>
      </c>
      <c r="E408" t="s">
        <v>92</v>
      </c>
      <c r="G408" s="38"/>
      <c r="H408" s="37" t="str">
        <f t="shared" si="12"/>
        <v/>
      </c>
      <c r="I408" s="32"/>
      <c r="J408" s="32"/>
      <c r="K408" s="37"/>
      <c r="M408" s="35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PAL-0000407</v>
      </c>
      <c r="Q408" s="38"/>
      <c r="R408" s="37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602</v>
      </c>
      <c r="B409" s="32"/>
      <c r="D409" t="str">
        <f>IF($C409="","",IFERROR(LOOKUP(2,1/('03_Warehouse_Movements'!$C$2:$C$500=$A409),'03_Warehouse_Movements'!$E$2:$E$500),$C409))</f>
        <v/>
      </c>
      <c r="E409" t="s">
        <v>92</v>
      </c>
      <c r="G409" s="38"/>
      <c r="H409" s="37" t="str">
        <f t="shared" si="12"/>
        <v/>
      </c>
      <c r="I409" s="32"/>
      <c r="J409" s="32"/>
      <c r="K409" s="37"/>
      <c r="M409" s="35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PAL-0000408</v>
      </c>
      <c r="Q409" s="38"/>
      <c r="R409" s="37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603</v>
      </c>
      <c r="B410" s="32"/>
      <c r="D410" t="str">
        <f>IF($C410="","",IFERROR(LOOKUP(2,1/('03_Warehouse_Movements'!$C$2:$C$500=$A410),'03_Warehouse_Movements'!$E$2:$E$500),$C410))</f>
        <v/>
      </c>
      <c r="E410" t="s">
        <v>92</v>
      </c>
      <c r="G410" s="38"/>
      <c r="H410" s="37" t="str">
        <f t="shared" si="12"/>
        <v/>
      </c>
      <c r="I410" s="32"/>
      <c r="J410" s="32"/>
      <c r="K410" s="37"/>
      <c r="M410" s="35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PAL-0000409</v>
      </c>
      <c r="Q410" s="38"/>
      <c r="R410" s="37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604</v>
      </c>
      <c r="B411" s="32"/>
      <c r="D411" t="str">
        <f>IF($C411="","",IFERROR(LOOKUP(2,1/('03_Warehouse_Movements'!$C$2:$C$500=$A411),'03_Warehouse_Movements'!$E$2:$E$500),$C411))</f>
        <v/>
      </c>
      <c r="E411" t="s">
        <v>92</v>
      </c>
      <c r="G411" s="38"/>
      <c r="H411" s="37" t="str">
        <f t="shared" si="12"/>
        <v/>
      </c>
      <c r="I411" s="32"/>
      <c r="J411" s="32"/>
      <c r="K411" s="37"/>
      <c r="M411" s="35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PAL-0000410</v>
      </c>
      <c r="Q411" s="38"/>
      <c r="R411" s="37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605</v>
      </c>
      <c r="B412" s="32"/>
      <c r="D412" t="str">
        <f>IF($C412="","",IFERROR(LOOKUP(2,1/('03_Warehouse_Movements'!$C$2:$C$500=$A412),'03_Warehouse_Movements'!$E$2:$E$500),$C412))</f>
        <v/>
      </c>
      <c r="E412" t="s">
        <v>92</v>
      </c>
      <c r="G412" s="38"/>
      <c r="H412" s="37" t="str">
        <f t="shared" si="12"/>
        <v/>
      </c>
      <c r="I412" s="32"/>
      <c r="J412" s="32"/>
      <c r="K412" s="37"/>
      <c r="M412" s="35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PAL-0000411</v>
      </c>
      <c r="Q412" s="38"/>
      <c r="R412" s="37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606</v>
      </c>
      <c r="B413" s="32"/>
      <c r="D413" t="str">
        <f>IF($C413="","",IFERROR(LOOKUP(2,1/('03_Warehouse_Movements'!$C$2:$C$500=$A413),'03_Warehouse_Movements'!$E$2:$E$500),$C413))</f>
        <v/>
      </c>
      <c r="E413" t="s">
        <v>92</v>
      </c>
      <c r="G413" s="38"/>
      <c r="H413" s="37" t="str">
        <f t="shared" si="12"/>
        <v/>
      </c>
      <c r="I413" s="32"/>
      <c r="J413" s="32"/>
      <c r="K413" s="37"/>
      <c r="M413" s="35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PAL-0000412</v>
      </c>
      <c r="Q413" s="38"/>
      <c r="R413" s="37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607</v>
      </c>
      <c r="B414" s="32"/>
      <c r="D414" t="str">
        <f>IF($C414="","",IFERROR(LOOKUP(2,1/('03_Warehouse_Movements'!$C$2:$C$500=$A414),'03_Warehouse_Movements'!$E$2:$E$500),$C414))</f>
        <v/>
      </c>
      <c r="E414" t="s">
        <v>92</v>
      </c>
      <c r="G414" s="38"/>
      <c r="H414" s="37" t="str">
        <f t="shared" si="12"/>
        <v/>
      </c>
      <c r="I414" s="32"/>
      <c r="J414" s="32"/>
      <c r="K414" s="37"/>
      <c r="M414" s="35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PAL-0000413</v>
      </c>
      <c r="Q414" s="38"/>
      <c r="R414" s="37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608</v>
      </c>
      <c r="B415" s="32"/>
      <c r="D415" t="str">
        <f>IF($C415="","",IFERROR(LOOKUP(2,1/('03_Warehouse_Movements'!$C$2:$C$500=$A415),'03_Warehouse_Movements'!$E$2:$E$500),$C415))</f>
        <v/>
      </c>
      <c r="E415" t="s">
        <v>92</v>
      </c>
      <c r="G415" s="38"/>
      <c r="H415" s="37" t="str">
        <f t="shared" si="12"/>
        <v/>
      </c>
      <c r="I415" s="32"/>
      <c r="J415" s="32"/>
      <c r="K415" s="37"/>
      <c r="M415" s="35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PAL-0000414</v>
      </c>
      <c r="Q415" s="38"/>
      <c r="R415" s="37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609</v>
      </c>
      <c r="B416" s="32"/>
      <c r="D416" t="str">
        <f>IF($C416="","",IFERROR(LOOKUP(2,1/('03_Warehouse_Movements'!$C$2:$C$500=$A416),'03_Warehouse_Movements'!$E$2:$E$500),$C416))</f>
        <v/>
      </c>
      <c r="E416" t="s">
        <v>92</v>
      </c>
      <c r="G416" s="38"/>
      <c r="H416" s="37" t="str">
        <f t="shared" si="12"/>
        <v/>
      </c>
      <c r="I416" s="32"/>
      <c r="J416" s="32"/>
      <c r="K416" s="37"/>
      <c r="M416" s="35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PAL-0000415</v>
      </c>
      <c r="Q416" s="38"/>
      <c r="R416" s="37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610</v>
      </c>
      <c r="B417" s="32"/>
      <c r="D417" t="str">
        <f>IF($C417="","",IFERROR(LOOKUP(2,1/('03_Warehouse_Movements'!$C$2:$C$500=$A417),'03_Warehouse_Movements'!$E$2:$E$500),$C417))</f>
        <v/>
      </c>
      <c r="E417" t="s">
        <v>92</v>
      </c>
      <c r="G417" s="38"/>
      <c r="H417" s="37" t="str">
        <f t="shared" si="12"/>
        <v/>
      </c>
      <c r="I417" s="32"/>
      <c r="J417" s="32"/>
      <c r="K417" s="37"/>
      <c r="M417" s="35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PAL-0000416</v>
      </c>
      <c r="Q417" s="38"/>
      <c r="R417" s="37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611</v>
      </c>
      <c r="B418" s="32"/>
      <c r="D418" t="str">
        <f>IF($C418="","",IFERROR(LOOKUP(2,1/('03_Warehouse_Movements'!$C$2:$C$500=$A418),'03_Warehouse_Movements'!$E$2:$E$500),$C418))</f>
        <v/>
      </c>
      <c r="E418" t="s">
        <v>92</v>
      </c>
      <c r="G418" s="38"/>
      <c r="H418" s="37" t="str">
        <f t="shared" si="12"/>
        <v/>
      </c>
      <c r="I418" s="32"/>
      <c r="J418" s="32"/>
      <c r="K418" s="37"/>
      <c r="M418" s="35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PAL-0000417</v>
      </c>
      <c r="Q418" s="38"/>
      <c r="R418" s="37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612</v>
      </c>
      <c r="B419" s="32"/>
      <c r="D419" t="str">
        <f>IF($C419="","",IFERROR(LOOKUP(2,1/('03_Warehouse_Movements'!$C$2:$C$500=$A419),'03_Warehouse_Movements'!$E$2:$E$500),$C419))</f>
        <v/>
      </c>
      <c r="E419" t="s">
        <v>92</v>
      </c>
      <c r="G419" s="38"/>
      <c r="H419" s="37" t="str">
        <f t="shared" si="12"/>
        <v/>
      </c>
      <c r="I419" s="32"/>
      <c r="J419" s="32"/>
      <c r="K419" s="37"/>
      <c r="M419" s="35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PAL-0000418</v>
      </c>
      <c r="Q419" s="38"/>
      <c r="R419" s="37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613</v>
      </c>
      <c r="B420" s="32"/>
      <c r="D420" t="str">
        <f>IF($C420="","",IFERROR(LOOKUP(2,1/('03_Warehouse_Movements'!$C$2:$C$500=$A420),'03_Warehouse_Movements'!$E$2:$E$500),$C420))</f>
        <v/>
      </c>
      <c r="E420" t="s">
        <v>92</v>
      </c>
      <c r="G420" s="38"/>
      <c r="H420" s="37" t="str">
        <f t="shared" si="12"/>
        <v/>
      </c>
      <c r="I420" s="32"/>
      <c r="J420" s="32"/>
      <c r="K420" s="37"/>
      <c r="M420" s="35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PAL-0000419</v>
      </c>
      <c r="Q420" s="38"/>
      <c r="R420" s="37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614</v>
      </c>
      <c r="B421" s="32"/>
      <c r="D421" t="str">
        <f>IF($C421="","",IFERROR(LOOKUP(2,1/('03_Warehouse_Movements'!$C$2:$C$500=$A421),'03_Warehouse_Movements'!$E$2:$E$500),$C421))</f>
        <v/>
      </c>
      <c r="E421" t="s">
        <v>92</v>
      </c>
      <c r="G421" s="38"/>
      <c r="H421" s="37" t="str">
        <f t="shared" si="12"/>
        <v/>
      </c>
      <c r="I421" s="32"/>
      <c r="J421" s="32"/>
      <c r="K421" s="37"/>
      <c r="M421" s="35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PAL-0000420</v>
      </c>
      <c r="Q421" s="38"/>
      <c r="R421" s="37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615</v>
      </c>
      <c r="B422" s="32"/>
      <c r="D422" t="str">
        <f>IF($C422="","",IFERROR(LOOKUP(2,1/('03_Warehouse_Movements'!$C$2:$C$500=$A422),'03_Warehouse_Movements'!$E$2:$E$500),$C422))</f>
        <v/>
      </c>
      <c r="E422" t="s">
        <v>92</v>
      </c>
      <c r="G422" s="38"/>
      <c r="H422" s="37" t="str">
        <f t="shared" si="12"/>
        <v/>
      </c>
      <c r="I422" s="32"/>
      <c r="J422" s="32"/>
      <c r="K422" s="37"/>
      <c r="M422" s="35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PAL-0000421</v>
      </c>
      <c r="Q422" s="38"/>
      <c r="R422" s="37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616</v>
      </c>
      <c r="B423" s="32"/>
      <c r="D423" t="str">
        <f>IF($C423="","",IFERROR(LOOKUP(2,1/('03_Warehouse_Movements'!$C$2:$C$500=$A423),'03_Warehouse_Movements'!$E$2:$E$500),$C423))</f>
        <v/>
      </c>
      <c r="E423" t="s">
        <v>92</v>
      </c>
      <c r="G423" s="38"/>
      <c r="H423" s="37" t="str">
        <f t="shared" si="12"/>
        <v/>
      </c>
      <c r="I423" s="32"/>
      <c r="J423" s="32"/>
      <c r="K423" s="37"/>
      <c r="M423" s="35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PAL-0000422</v>
      </c>
      <c r="Q423" s="38"/>
      <c r="R423" s="37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617</v>
      </c>
      <c r="B424" s="32"/>
      <c r="D424" t="str">
        <f>IF($C424="","",IFERROR(LOOKUP(2,1/('03_Warehouse_Movements'!$C$2:$C$500=$A424),'03_Warehouse_Movements'!$E$2:$E$500),$C424))</f>
        <v/>
      </c>
      <c r="E424" t="s">
        <v>92</v>
      </c>
      <c r="G424" s="38"/>
      <c r="H424" s="37" t="str">
        <f t="shared" si="12"/>
        <v/>
      </c>
      <c r="I424" s="32"/>
      <c r="J424" s="32"/>
      <c r="K424" s="37"/>
      <c r="M424" s="35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PAL-0000423</v>
      </c>
      <c r="Q424" s="38"/>
      <c r="R424" s="37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618</v>
      </c>
      <c r="B425" s="32"/>
      <c r="D425" t="str">
        <f>IF($C425="","",IFERROR(LOOKUP(2,1/('03_Warehouse_Movements'!$C$2:$C$500=$A425),'03_Warehouse_Movements'!$E$2:$E$500),$C425))</f>
        <v/>
      </c>
      <c r="E425" t="s">
        <v>92</v>
      </c>
      <c r="G425" s="38"/>
      <c r="H425" s="37" t="str">
        <f t="shared" si="12"/>
        <v/>
      </c>
      <c r="I425" s="32"/>
      <c r="J425" s="32"/>
      <c r="K425" s="37"/>
      <c r="M425" s="35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PAL-0000424</v>
      </c>
      <c r="Q425" s="38"/>
      <c r="R425" s="37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619</v>
      </c>
      <c r="B426" s="32"/>
      <c r="D426" t="str">
        <f>IF($C426="","",IFERROR(LOOKUP(2,1/('03_Warehouse_Movements'!$C$2:$C$500=$A426),'03_Warehouse_Movements'!$E$2:$E$500),$C426))</f>
        <v/>
      </c>
      <c r="E426" t="s">
        <v>92</v>
      </c>
      <c r="G426" s="38"/>
      <c r="H426" s="37" t="str">
        <f t="shared" si="12"/>
        <v/>
      </c>
      <c r="I426" s="32"/>
      <c r="J426" s="32"/>
      <c r="K426" s="37"/>
      <c r="M426" s="35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PAL-0000425</v>
      </c>
      <c r="Q426" s="38"/>
      <c r="R426" s="37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620</v>
      </c>
      <c r="B427" s="32"/>
      <c r="D427" t="str">
        <f>IF($C427="","",IFERROR(LOOKUP(2,1/('03_Warehouse_Movements'!$C$2:$C$500=$A427),'03_Warehouse_Movements'!$E$2:$E$500),$C427))</f>
        <v/>
      </c>
      <c r="E427" t="s">
        <v>92</v>
      </c>
      <c r="G427" s="38"/>
      <c r="H427" s="37" t="str">
        <f t="shared" si="12"/>
        <v/>
      </c>
      <c r="I427" s="32"/>
      <c r="J427" s="32"/>
      <c r="K427" s="37"/>
      <c r="M427" s="35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PAL-0000426</v>
      </c>
      <c r="Q427" s="38"/>
      <c r="R427" s="37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621</v>
      </c>
      <c r="B428" s="32"/>
      <c r="D428" t="str">
        <f>IF($C428="","",IFERROR(LOOKUP(2,1/('03_Warehouse_Movements'!$C$2:$C$500=$A428),'03_Warehouse_Movements'!$E$2:$E$500),$C428))</f>
        <v/>
      </c>
      <c r="E428" t="s">
        <v>92</v>
      </c>
      <c r="G428" s="38"/>
      <c r="H428" s="37" t="str">
        <f t="shared" si="12"/>
        <v/>
      </c>
      <c r="I428" s="32"/>
      <c r="J428" s="32"/>
      <c r="K428" s="37"/>
      <c r="M428" s="35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PAL-0000427</v>
      </c>
      <c r="Q428" s="38"/>
      <c r="R428" s="37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622</v>
      </c>
      <c r="B429" s="32"/>
      <c r="D429" t="str">
        <f>IF($C429="","",IFERROR(LOOKUP(2,1/('03_Warehouse_Movements'!$C$2:$C$500=$A429),'03_Warehouse_Movements'!$E$2:$E$500),$C429))</f>
        <v/>
      </c>
      <c r="E429" t="s">
        <v>92</v>
      </c>
      <c r="G429" s="38"/>
      <c r="H429" s="37" t="str">
        <f t="shared" si="12"/>
        <v/>
      </c>
      <c r="I429" s="32"/>
      <c r="J429" s="32"/>
      <c r="K429" s="37"/>
      <c r="M429" s="35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PAL-0000428</v>
      </c>
      <c r="Q429" s="38"/>
      <c r="R429" s="37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623</v>
      </c>
      <c r="B430" s="32"/>
      <c r="D430" t="str">
        <f>IF($C430="","",IFERROR(LOOKUP(2,1/('03_Warehouse_Movements'!$C$2:$C$500=$A430),'03_Warehouse_Movements'!$E$2:$E$500),$C430))</f>
        <v/>
      </c>
      <c r="E430" t="s">
        <v>92</v>
      </c>
      <c r="G430" s="38"/>
      <c r="H430" s="37" t="str">
        <f t="shared" si="12"/>
        <v/>
      </c>
      <c r="I430" s="32"/>
      <c r="J430" s="32"/>
      <c r="K430" s="37"/>
      <c r="M430" s="35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PAL-0000429</v>
      </c>
      <c r="Q430" s="38"/>
      <c r="R430" s="37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624</v>
      </c>
      <c r="B431" s="32"/>
      <c r="D431" t="str">
        <f>IF($C431="","",IFERROR(LOOKUP(2,1/('03_Warehouse_Movements'!$C$2:$C$500=$A431),'03_Warehouse_Movements'!$E$2:$E$500),$C431))</f>
        <v/>
      </c>
      <c r="E431" t="s">
        <v>92</v>
      </c>
      <c r="G431" s="38"/>
      <c r="H431" s="37" t="str">
        <f t="shared" si="12"/>
        <v/>
      </c>
      <c r="I431" s="32"/>
      <c r="J431" s="32"/>
      <c r="K431" s="37"/>
      <c r="M431" s="35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PAL-0000430</v>
      </c>
      <c r="Q431" s="38"/>
      <c r="R431" s="37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625</v>
      </c>
      <c r="B432" s="32"/>
      <c r="D432" t="str">
        <f>IF($C432="","",IFERROR(LOOKUP(2,1/('03_Warehouse_Movements'!$C$2:$C$500=$A432),'03_Warehouse_Movements'!$E$2:$E$500),$C432))</f>
        <v/>
      </c>
      <c r="E432" t="s">
        <v>92</v>
      </c>
      <c r="G432" s="38"/>
      <c r="H432" s="37" t="str">
        <f t="shared" si="12"/>
        <v/>
      </c>
      <c r="I432" s="32"/>
      <c r="J432" s="32"/>
      <c r="K432" s="37"/>
      <c r="M432" s="35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PAL-0000431</v>
      </c>
      <c r="Q432" s="38"/>
      <c r="R432" s="37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626</v>
      </c>
      <c r="B433" s="32"/>
      <c r="D433" t="str">
        <f>IF($C433="","",IFERROR(LOOKUP(2,1/('03_Warehouse_Movements'!$C$2:$C$500=$A433),'03_Warehouse_Movements'!$E$2:$E$500),$C433))</f>
        <v/>
      </c>
      <c r="E433" t="s">
        <v>92</v>
      </c>
      <c r="G433" s="38"/>
      <c r="H433" s="37" t="str">
        <f t="shared" si="12"/>
        <v/>
      </c>
      <c r="I433" s="32"/>
      <c r="J433" s="32"/>
      <c r="K433" s="37"/>
      <c r="M433" s="35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PAL-0000432</v>
      </c>
      <c r="Q433" s="38"/>
      <c r="R433" s="37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627</v>
      </c>
      <c r="B434" s="32"/>
      <c r="D434" t="str">
        <f>IF($C434="","",IFERROR(LOOKUP(2,1/('03_Warehouse_Movements'!$C$2:$C$500=$A434),'03_Warehouse_Movements'!$E$2:$E$500),$C434))</f>
        <v/>
      </c>
      <c r="E434" t="s">
        <v>92</v>
      </c>
      <c r="G434" s="38"/>
      <c r="H434" s="37" t="str">
        <f t="shared" si="12"/>
        <v/>
      </c>
      <c r="I434" s="32"/>
      <c r="J434" s="32"/>
      <c r="K434" s="37"/>
      <c r="M434" s="35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PAL-0000433</v>
      </c>
      <c r="Q434" s="38"/>
      <c r="R434" s="37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628</v>
      </c>
      <c r="B435" s="32"/>
      <c r="D435" t="str">
        <f>IF($C435="","",IFERROR(LOOKUP(2,1/('03_Warehouse_Movements'!$C$2:$C$500=$A435),'03_Warehouse_Movements'!$E$2:$E$500),$C435))</f>
        <v/>
      </c>
      <c r="E435" t="s">
        <v>92</v>
      </c>
      <c r="G435" s="38"/>
      <c r="H435" s="37" t="str">
        <f t="shared" si="12"/>
        <v/>
      </c>
      <c r="I435" s="32"/>
      <c r="J435" s="32"/>
      <c r="K435" s="37"/>
      <c r="M435" s="35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PAL-0000434</v>
      </c>
      <c r="Q435" s="38"/>
      <c r="R435" s="37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629</v>
      </c>
      <c r="B436" s="32"/>
      <c r="D436" t="str">
        <f>IF($C436="","",IFERROR(LOOKUP(2,1/('03_Warehouse_Movements'!$C$2:$C$500=$A436),'03_Warehouse_Movements'!$E$2:$E$500),$C436))</f>
        <v/>
      </c>
      <c r="E436" t="s">
        <v>92</v>
      </c>
      <c r="G436" s="38"/>
      <c r="H436" s="37" t="str">
        <f t="shared" si="12"/>
        <v/>
      </c>
      <c r="I436" s="32"/>
      <c r="J436" s="32"/>
      <c r="K436" s="37"/>
      <c r="M436" s="35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PAL-0000435</v>
      </c>
      <c r="Q436" s="38"/>
      <c r="R436" s="37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630</v>
      </c>
      <c r="B437" s="32"/>
      <c r="D437" t="str">
        <f>IF($C437="","",IFERROR(LOOKUP(2,1/('03_Warehouse_Movements'!$C$2:$C$500=$A437),'03_Warehouse_Movements'!$E$2:$E$500),$C437))</f>
        <v/>
      </c>
      <c r="E437" t="s">
        <v>92</v>
      </c>
      <c r="G437" s="38"/>
      <c r="H437" s="37" t="str">
        <f t="shared" si="12"/>
        <v/>
      </c>
      <c r="I437" s="32"/>
      <c r="J437" s="32"/>
      <c r="K437" s="37"/>
      <c r="M437" s="35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PAL-0000436</v>
      </c>
      <c r="Q437" s="38"/>
      <c r="R437" s="37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631</v>
      </c>
      <c r="B438" s="32"/>
      <c r="D438" t="str">
        <f>IF($C438="","",IFERROR(LOOKUP(2,1/('03_Warehouse_Movements'!$C$2:$C$500=$A438),'03_Warehouse_Movements'!$E$2:$E$500),$C438))</f>
        <v/>
      </c>
      <c r="E438" t="s">
        <v>92</v>
      </c>
      <c r="G438" s="38"/>
      <c r="H438" s="37" t="str">
        <f t="shared" si="12"/>
        <v/>
      </c>
      <c r="I438" s="32"/>
      <c r="J438" s="32"/>
      <c r="K438" s="37"/>
      <c r="M438" s="35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PAL-0000437</v>
      </c>
      <c r="Q438" s="38"/>
      <c r="R438" s="37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632</v>
      </c>
      <c r="B439" s="32"/>
      <c r="D439" t="str">
        <f>IF($C439="","",IFERROR(LOOKUP(2,1/('03_Warehouse_Movements'!$C$2:$C$500=$A439),'03_Warehouse_Movements'!$E$2:$E$500),$C439))</f>
        <v/>
      </c>
      <c r="E439" t="s">
        <v>92</v>
      </c>
      <c r="G439" s="38"/>
      <c r="H439" s="37" t="str">
        <f t="shared" si="12"/>
        <v/>
      </c>
      <c r="I439" s="32"/>
      <c r="J439" s="32"/>
      <c r="K439" s="37"/>
      <c r="M439" s="35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PAL-0000438</v>
      </c>
      <c r="Q439" s="38"/>
      <c r="R439" s="37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633</v>
      </c>
      <c r="B440" s="32"/>
      <c r="D440" t="str">
        <f>IF($C440="","",IFERROR(LOOKUP(2,1/('03_Warehouse_Movements'!$C$2:$C$500=$A440),'03_Warehouse_Movements'!$E$2:$E$500),$C440))</f>
        <v/>
      </c>
      <c r="E440" t="s">
        <v>92</v>
      </c>
      <c r="G440" s="38"/>
      <c r="H440" s="37" t="str">
        <f t="shared" si="12"/>
        <v/>
      </c>
      <c r="I440" s="32"/>
      <c r="J440" s="32"/>
      <c r="K440" s="37"/>
      <c r="M440" s="35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PAL-0000439</v>
      </c>
      <c r="Q440" s="38"/>
      <c r="R440" s="37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634</v>
      </c>
      <c r="B441" s="32"/>
      <c r="D441" t="str">
        <f>IF($C441="","",IFERROR(LOOKUP(2,1/('03_Warehouse_Movements'!$C$2:$C$500=$A441),'03_Warehouse_Movements'!$E$2:$E$500),$C441))</f>
        <v/>
      </c>
      <c r="E441" t="s">
        <v>92</v>
      </c>
      <c r="G441" s="38"/>
      <c r="H441" s="37" t="str">
        <f t="shared" si="12"/>
        <v/>
      </c>
      <c r="I441" s="32"/>
      <c r="J441" s="32"/>
      <c r="K441" s="37"/>
      <c r="M441" s="35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PAL-0000440</v>
      </c>
      <c r="Q441" s="38"/>
      <c r="R441" s="37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635</v>
      </c>
      <c r="B442" s="32"/>
      <c r="D442" t="str">
        <f>IF($C442="","",IFERROR(LOOKUP(2,1/('03_Warehouse_Movements'!$C$2:$C$500=$A442),'03_Warehouse_Movements'!$E$2:$E$500),$C442))</f>
        <v/>
      </c>
      <c r="E442" t="s">
        <v>92</v>
      </c>
      <c r="G442" s="38"/>
      <c r="H442" s="37" t="str">
        <f t="shared" si="12"/>
        <v/>
      </c>
      <c r="I442" s="32"/>
      <c r="J442" s="32"/>
      <c r="K442" s="37"/>
      <c r="M442" s="35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PAL-0000441</v>
      </c>
      <c r="Q442" s="38"/>
      <c r="R442" s="37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636</v>
      </c>
      <c r="B443" s="32"/>
      <c r="D443" t="str">
        <f>IF($C443="","",IFERROR(LOOKUP(2,1/('03_Warehouse_Movements'!$C$2:$C$500=$A443),'03_Warehouse_Movements'!$E$2:$E$500),$C443))</f>
        <v/>
      </c>
      <c r="E443" t="s">
        <v>92</v>
      </c>
      <c r="G443" s="38"/>
      <c r="H443" s="37" t="str">
        <f t="shared" si="12"/>
        <v/>
      </c>
      <c r="I443" s="32"/>
      <c r="J443" s="32"/>
      <c r="K443" s="37"/>
      <c r="M443" s="35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PAL-0000442</v>
      </c>
      <c r="Q443" s="38"/>
      <c r="R443" s="37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637</v>
      </c>
      <c r="B444" s="32"/>
      <c r="D444" t="str">
        <f>IF($C444="","",IFERROR(LOOKUP(2,1/('03_Warehouse_Movements'!$C$2:$C$500=$A444),'03_Warehouse_Movements'!$E$2:$E$500),$C444))</f>
        <v/>
      </c>
      <c r="E444" t="s">
        <v>92</v>
      </c>
      <c r="G444" s="38"/>
      <c r="H444" s="37" t="str">
        <f t="shared" si="12"/>
        <v/>
      </c>
      <c r="I444" s="32"/>
      <c r="J444" s="32"/>
      <c r="K444" s="37"/>
      <c r="M444" s="35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PAL-0000443</v>
      </c>
      <c r="Q444" s="38"/>
      <c r="R444" s="37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638</v>
      </c>
      <c r="B445" s="32"/>
      <c r="D445" t="str">
        <f>IF($C445="","",IFERROR(LOOKUP(2,1/('03_Warehouse_Movements'!$C$2:$C$500=$A445),'03_Warehouse_Movements'!$E$2:$E$500),$C445))</f>
        <v/>
      </c>
      <c r="E445" t="s">
        <v>92</v>
      </c>
      <c r="G445" s="38"/>
      <c r="H445" s="37" t="str">
        <f t="shared" si="12"/>
        <v/>
      </c>
      <c r="I445" s="32"/>
      <c r="J445" s="32"/>
      <c r="K445" s="37"/>
      <c r="M445" s="35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PAL-0000444</v>
      </c>
      <c r="Q445" s="38"/>
      <c r="R445" s="37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639</v>
      </c>
      <c r="B446" s="32"/>
      <c r="D446" t="str">
        <f>IF($C446="","",IFERROR(LOOKUP(2,1/('03_Warehouse_Movements'!$C$2:$C$500=$A446),'03_Warehouse_Movements'!$E$2:$E$500),$C446))</f>
        <v/>
      </c>
      <c r="E446" t="s">
        <v>92</v>
      </c>
      <c r="G446" s="38"/>
      <c r="H446" s="37" t="str">
        <f t="shared" si="12"/>
        <v/>
      </c>
      <c r="I446" s="32"/>
      <c r="J446" s="32"/>
      <c r="K446" s="37"/>
      <c r="M446" s="35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PAL-0000445</v>
      </c>
      <c r="Q446" s="38"/>
      <c r="R446" s="37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640</v>
      </c>
      <c r="B447" s="32"/>
      <c r="D447" t="str">
        <f>IF($C447="","",IFERROR(LOOKUP(2,1/('03_Warehouse_Movements'!$C$2:$C$500=$A447),'03_Warehouse_Movements'!$E$2:$E$500),$C447))</f>
        <v/>
      </c>
      <c r="E447" t="s">
        <v>92</v>
      </c>
      <c r="G447" s="38"/>
      <c r="H447" s="37" t="str">
        <f t="shared" si="12"/>
        <v/>
      </c>
      <c r="I447" s="32"/>
      <c r="J447" s="32"/>
      <c r="K447" s="37"/>
      <c r="M447" s="35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PAL-0000446</v>
      </c>
      <c r="Q447" s="38"/>
      <c r="R447" s="37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641</v>
      </c>
      <c r="B448" s="32"/>
      <c r="D448" t="str">
        <f>IF($C448="","",IFERROR(LOOKUP(2,1/('03_Warehouse_Movements'!$C$2:$C$500=$A448),'03_Warehouse_Movements'!$E$2:$E$500),$C448))</f>
        <v/>
      </c>
      <c r="E448" t="s">
        <v>92</v>
      </c>
      <c r="G448" s="38"/>
      <c r="H448" s="37" t="str">
        <f t="shared" si="12"/>
        <v/>
      </c>
      <c r="I448" s="32"/>
      <c r="J448" s="32"/>
      <c r="K448" s="37"/>
      <c r="M448" s="35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PAL-0000447</v>
      </c>
      <c r="Q448" s="38"/>
      <c r="R448" s="37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642</v>
      </c>
      <c r="B449" s="32"/>
      <c r="D449" t="str">
        <f>IF($C449="","",IFERROR(LOOKUP(2,1/('03_Warehouse_Movements'!$C$2:$C$500=$A449),'03_Warehouse_Movements'!$E$2:$E$500),$C449))</f>
        <v/>
      </c>
      <c r="E449" t="s">
        <v>92</v>
      </c>
      <c r="G449" s="38"/>
      <c r="H449" s="37" t="str">
        <f t="shared" si="12"/>
        <v/>
      </c>
      <c r="I449" s="32"/>
      <c r="J449" s="32"/>
      <c r="K449" s="37"/>
      <c r="M449" s="35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PAL-0000448</v>
      </c>
      <c r="Q449" s="38"/>
      <c r="R449" s="37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643</v>
      </c>
      <c r="B450" s="32"/>
      <c r="D450" t="str">
        <f>IF($C450="","",IFERROR(LOOKUP(2,1/('03_Warehouse_Movements'!$C$2:$C$500=$A450),'03_Warehouse_Movements'!$E$2:$E$500),$C450))</f>
        <v/>
      </c>
      <c r="E450" t="s">
        <v>92</v>
      </c>
      <c r="G450" s="38"/>
      <c r="H450" s="37" t="str">
        <f t="shared" ref="H450:H513" si="14">IF(AND($F450="TEMP",$G450&gt;0,$M450&lt;&gt;""),$M450+$G450,"")</f>
        <v/>
      </c>
      <c r="I450" s="32"/>
      <c r="J450" s="32"/>
      <c r="K450" s="37"/>
      <c r="M450" s="35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PAL-0000449</v>
      </c>
      <c r="Q450" s="38"/>
      <c r="R450" s="37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644</v>
      </c>
      <c r="B451" s="32"/>
      <c r="D451" t="str">
        <f>IF($C451="","",IFERROR(LOOKUP(2,1/('03_Warehouse_Movements'!$C$2:$C$500=$A451),'03_Warehouse_Movements'!$E$2:$E$500),$C451))</f>
        <v/>
      </c>
      <c r="E451" t="s">
        <v>92</v>
      </c>
      <c r="G451" s="38"/>
      <c r="H451" s="37" t="str">
        <f t="shared" si="14"/>
        <v/>
      </c>
      <c r="I451" s="32"/>
      <c r="J451" s="32"/>
      <c r="K451" s="37"/>
      <c r="M451" s="35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PAL-0000450</v>
      </c>
      <c r="Q451" s="38"/>
      <c r="R451" s="37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645</v>
      </c>
      <c r="B452" s="32"/>
      <c r="D452" t="str">
        <f>IF($C452="","",IFERROR(LOOKUP(2,1/('03_Warehouse_Movements'!$C$2:$C$500=$A452),'03_Warehouse_Movements'!$E$2:$E$500),$C452))</f>
        <v/>
      </c>
      <c r="E452" t="s">
        <v>92</v>
      </c>
      <c r="G452" s="38"/>
      <c r="H452" s="37" t="str">
        <f t="shared" si="14"/>
        <v/>
      </c>
      <c r="I452" s="32"/>
      <c r="J452" s="32"/>
      <c r="K452" s="37"/>
      <c r="M452" s="35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PAL-0000451</v>
      </c>
      <c r="Q452" s="38"/>
      <c r="R452" s="37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646</v>
      </c>
      <c r="B453" s="32"/>
      <c r="D453" t="str">
        <f>IF($C453="","",IFERROR(LOOKUP(2,1/('03_Warehouse_Movements'!$C$2:$C$500=$A453),'03_Warehouse_Movements'!$E$2:$E$500),$C453))</f>
        <v/>
      </c>
      <c r="E453" t="s">
        <v>92</v>
      </c>
      <c r="G453" s="38"/>
      <c r="H453" s="37" t="str">
        <f t="shared" si="14"/>
        <v/>
      </c>
      <c r="I453" s="32"/>
      <c r="J453" s="32"/>
      <c r="K453" s="37"/>
      <c r="M453" s="35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PAL-0000452</v>
      </c>
      <c r="Q453" s="38"/>
      <c r="R453" s="37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647</v>
      </c>
      <c r="B454" s="32"/>
      <c r="D454" t="str">
        <f>IF($C454="","",IFERROR(LOOKUP(2,1/('03_Warehouse_Movements'!$C$2:$C$500=$A454),'03_Warehouse_Movements'!$E$2:$E$500),$C454))</f>
        <v/>
      </c>
      <c r="E454" t="s">
        <v>92</v>
      </c>
      <c r="G454" s="38"/>
      <c r="H454" s="37" t="str">
        <f t="shared" si="14"/>
        <v/>
      </c>
      <c r="I454" s="32"/>
      <c r="J454" s="32"/>
      <c r="K454" s="37"/>
      <c r="M454" s="35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PAL-0000453</v>
      </c>
      <c r="Q454" s="38"/>
      <c r="R454" s="37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648</v>
      </c>
      <c r="B455" s="32"/>
      <c r="D455" t="str">
        <f>IF($C455="","",IFERROR(LOOKUP(2,1/('03_Warehouse_Movements'!$C$2:$C$500=$A455),'03_Warehouse_Movements'!$E$2:$E$500),$C455))</f>
        <v/>
      </c>
      <c r="E455" t="s">
        <v>92</v>
      </c>
      <c r="G455" s="38"/>
      <c r="H455" s="37" t="str">
        <f t="shared" si="14"/>
        <v/>
      </c>
      <c r="I455" s="32"/>
      <c r="J455" s="32"/>
      <c r="K455" s="37"/>
      <c r="M455" s="35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PAL-0000454</v>
      </c>
      <c r="Q455" s="38"/>
      <c r="R455" s="37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649</v>
      </c>
      <c r="B456" s="32"/>
      <c r="D456" t="str">
        <f>IF($C456="","",IFERROR(LOOKUP(2,1/('03_Warehouse_Movements'!$C$2:$C$500=$A456),'03_Warehouse_Movements'!$E$2:$E$500),$C456))</f>
        <v/>
      </c>
      <c r="E456" t="s">
        <v>92</v>
      </c>
      <c r="G456" s="38"/>
      <c r="H456" s="37" t="str">
        <f t="shared" si="14"/>
        <v/>
      </c>
      <c r="I456" s="32"/>
      <c r="J456" s="32"/>
      <c r="K456" s="37"/>
      <c r="M456" s="35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PAL-0000455</v>
      </c>
      <c r="Q456" s="38"/>
      <c r="R456" s="37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650</v>
      </c>
      <c r="B457" s="32"/>
      <c r="D457" t="str">
        <f>IF($C457="","",IFERROR(LOOKUP(2,1/('03_Warehouse_Movements'!$C$2:$C$500=$A457),'03_Warehouse_Movements'!$E$2:$E$500),$C457))</f>
        <v/>
      </c>
      <c r="E457" t="s">
        <v>92</v>
      </c>
      <c r="G457" s="38"/>
      <c r="H457" s="37" t="str">
        <f t="shared" si="14"/>
        <v/>
      </c>
      <c r="I457" s="32"/>
      <c r="J457" s="32"/>
      <c r="K457" s="37"/>
      <c r="M457" s="35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PAL-0000456</v>
      </c>
      <c r="Q457" s="38"/>
      <c r="R457" s="37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651</v>
      </c>
      <c r="B458" s="32"/>
      <c r="D458" t="str">
        <f>IF($C458="","",IFERROR(LOOKUP(2,1/('03_Warehouse_Movements'!$C$2:$C$500=$A458),'03_Warehouse_Movements'!$E$2:$E$500),$C458))</f>
        <v/>
      </c>
      <c r="E458" t="s">
        <v>92</v>
      </c>
      <c r="G458" s="38"/>
      <c r="H458" s="37" t="str">
        <f t="shared" si="14"/>
        <v/>
      </c>
      <c r="I458" s="32"/>
      <c r="J458" s="32"/>
      <c r="K458" s="37"/>
      <c r="M458" s="35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PAL-0000457</v>
      </c>
      <c r="Q458" s="38"/>
      <c r="R458" s="37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652</v>
      </c>
      <c r="B459" s="32"/>
      <c r="D459" t="str">
        <f>IF($C459="","",IFERROR(LOOKUP(2,1/('03_Warehouse_Movements'!$C$2:$C$500=$A459),'03_Warehouse_Movements'!$E$2:$E$500),$C459))</f>
        <v/>
      </c>
      <c r="E459" t="s">
        <v>92</v>
      </c>
      <c r="G459" s="38"/>
      <c r="H459" s="37" t="str">
        <f t="shared" si="14"/>
        <v/>
      </c>
      <c r="I459" s="32"/>
      <c r="J459" s="32"/>
      <c r="K459" s="37"/>
      <c r="M459" s="35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PAL-0000458</v>
      </c>
      <c r="Q459" s="38"/>
      <c r="R459" s="37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653</v>
      </c>
      <c r="B460" s="32"/>
      <c r="D460" t="str">
        <f>IF($C460="","",IFERROR(LOOKUP(2,1/('03_Warehouse_Movements'!$C$2:$C$500=$A460),'03_Warehouse_Movements'!$E$2:$E$500),$C460))</f>
        <v/>
      </c>
      <c r="E460" t="s">
        <v>92</v>
      </c>
      <c r="G460" s="38"/>
      <c r="H460" s="37" t="str">
        <f t="shared" si="14"/>
        <v/>
      </c>
      <c r="I460" s="32"/>
      <c r="J460" s="32"/>
      <c r="K460" s="37"/>
      <c r="M460" s="35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PAL-0000459</v>
      </c>
      <c r="Q460" s="38"/>
      <c r="R460" s="37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654</v>
      </c>
      <c r="B461" s="32"/>
      <c r="D461" t="str">
        <f>IF($C461="","",IFERROR(LOOKUP(2,1/('03_Warehouse_Movements'!$C$2:$C$500=$A461),'03_Warehouse_Movements'!$E$2:$E$500),$C461))</f>
        <v/>
      </c>
      <c r="E461" t="s">
        <v>92</v>
      </c>
      <c r="G461" s="38"/>
      <c r="H461" s="37" t="str">
        <f t="shared" si="14"/>
        <v/>
      </c>
      <c r="I461" s="32"/>
      <c r="J461" s="32"/>
      <c r="K461" s="37"/>
      <c r="M461" s="35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PAL-0000460</v>
      </c>
      <c r="Q461" s="38"/>
      <c r="R461" s="37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655</v>
      </c>
      <c r="B462" s="32"/>
      <c r="D462" t="str">
        <f>IF($C462="","",IFERROR(LOOKUP(2,1/('03_Warehouse_Movements'!$C$2:$C$500=$A462),'03_Warehouse_Movements'!$E$2:$E$500),$C462))</f>
        <v/>
      </c>
      <c r="E462" t="s">
        <v>92</v>
      </c>
      <c r="G462" s="38"/>
      <c r="H462" s="37" t="str">
        <f t="shared" si="14"/>
        <v/>
      </c>
      <c r="I462" s="32"/>
      <c r="J462" s="32"/>
      <c r="K462" s="37"/>
      <c r="M462" s="35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PAL-0000461</v>
      </c>
      <c r="Q462" s="38"/>
      <c r="R462" s="37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656</v>
      </c>
      <c r="B463" s="32"/>
      <c r="D463" t="str">
        <f>IF($C463="","",IFERROR(LOOKUP(2,1/('03_Warehouse_Movements'!$C$2:$C$500=$A463),'03_Warehouse_Movements'!$E$2:$E$500),$C463))</f>
        <v/>
      </c>
      <c r="E463" t="s">
        <v>92</v>
      </c>
      <c r="G463" s="38"/>
      <c r="H463" s="37" t="str">
        <f t="shared" si="14"/>
        <v/>
      </c>
      <c r="I463" s="32"/>
      <c r="J463" s="32"/>
      <c r="K463" s="37"/>
      <c r="M463" s="35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PAL-0000462</v>
      </c>
      <c r="Q463" s="38"/>
      <c r="R463" s="37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657</v>
      </c>
      <c r="B464" s="32"/>
      <c r="D464" t="str">
        <f>IF($C464="","",IFERROR(LOOKUP(2,1/('03_Warehouse_Movements'!$C$2:$C$500=$A464),'03_Warehouse_Movements'!$E$2:$E$500),$C464))</f>
        <v/>
      </c>
      <c r="E464" t="s">
        <v>92</v>
      </c>
      <c r="G464" s="38"/>
      <c r="H464" s="37" t="str">
        <f t="shared" si="14"/>
        <v/>
      </c>
      <c r="I464" s="32"/>
      <c r="J464" s="32"/>
      <c r="K464" s="37"/>
      <c r="M464" s="35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PAL-0000463</v>
      </c>
      <c r="Q464" s="38"/>
      <c r="R464" s="37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658</v>
      </c>
      <c r="B465" s="32"/>
      <c r="D465" t="str">
        <f>IF($C465="","",IFERROR(LOOKUP(2,1/('03_Warehouse_Movements'!$C$2:$C$500=$A465),'03_Warehouse_Movements'!$E$2:$E$500),$C465))</f>
        <v/>
      </c>
      <c r="E465" t="s">
        <v>92</v>
      </c>
      <c r="G465" s="38"/>
      <c r="H465" s="37" t="str">
        <f t="shared" si="14"/>
        <v/>
      </c>
      <c r="I465" s="32"/>
      <c r="J465" s="32"/>
      <c r="K465" s="37"/>
      <c r="M465" s="35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PAL-0000464</v>
      </c>
      <c r="Q465" s="38"/>
      <c r="R465" s="37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659</v>
      </c>
      <c r="B466" s="32"/>
      <c r="D466" t="str">
        <f>IF($C466="","",IFERROR(LOOKUP(2,1/('03_Warehouse_Movements'!$C$2:$C$500=$A466),'03_Warehouse_Movements'!$E$2:$E$500),$C466))</f>
        <v/>
      </c>
      <c r="E466" t="s">
        <v>92</v>
      </c>
      <c r="G466" s="38"/>
      <c r="H466" s="37" t="str">
        <f t="shared" si="14"/>
        <v/>
      </c>
      <c r="I466" s="32"/>
      <c r="J466" s="32"/>
      <c r="K466" s="37"/>
      <c r="M466" s="35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PAL-0000465</v>
      </c>
      <c r="Q466" s="38"/>
      <c r="R466" s="37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660</v>
      </c>
      <c r="B467" s="32"/>
      <c r="D467" t="str">
        <f>IF($C467="","",IFERROR(LOOKUP(2,1/('03_Warehouse_Movements'!$C$2:$C$500=$A467),'03_Warehouse_Movements'!$E$2:$E$500),$C467))</f>
        <v/>
      </c>
      <c r="E467" t="s">
        <v>92</v>
      </c>
      <c r="G467" s="38"/>
      <c r="H467" s="37" t="str">
        <f t="shared" si="14"/>
        <v/>
      </c>
      <c r="I467" s="32"/>
      <c r="J467" s="32"/>
      <c r="K467" s="37"/>
      <c r="M467" s="35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PAL-0000466</v>
      </c>
      <c r="Q467" s="38"/>
      <c r="R467" s="37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661</v>
      </c>
      <c r="B468" s="32"/>
      <c r="D468" t="str">
        <f>IF($C468="","",IFERROR(LOOKUP(2,1/('03_Warehouse_Movements'!$C$2:$C$500=$A468),'03_Warehouse_Movements'!$E$2:$E$500),$C468))</f>
        <v/>
      </c>
      <c r="E468" t="s">
        <v>92</v>
      </c>
      <c r="G468" s="38"/>
      <c r="H468" s="37" t="str">
        <f t="shared" si="14"/>
        <v/>
      </c>
      <c r="I468" s="32"/>
      <c r="J468" s="32"/>
      <c r="K468" s="37"/>
      <c r="M468" s="35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PAL-0000467</v>
      </c>
      <c r="Q468" s="38"/>
      <c r="R468" s="37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662</v>
      </c>
      <c r="B469" s="32"/>
      <c r="D469" t="str">
        <f>IF($C469="","",IFERROR(LOOKUP(2,1/('03_Warehouse_Movements'!$C$2:$C$500=$A469),'03_Warehouse_Movements'!$E$2:$E$500),$C469))</f>
        <v/>
      </c>
      <c r="E469" t="s">
        <v>92</v>
      </c>
      <c r="G469" s="38"/>
      <c r="H469" s="37" t="str">
        <f t="shared" si="14"/>
        <v/>
      </c>
      <c r="I469" s="32"/>
      <c r="J469" s="32"/>
      <c r="K469" s="37"/>
      <c r="M469" s="35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PAL-0000468</v>
      </c>
      <c r="Q469" s="38"/>
      <c r="R469" s="37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663</v>
      </c>
      <c r="B470" s="32"/>
      <c r="D470" t="str">
        <f>IF($C470="","",IFERROR(LOOKUP(2,1/('03_Warehouse_Movements'!$C$2:$C$500=$A470),'03_Warehouse_Movements'!$E$2:$E$500),$C470))</f>
        <v/>
      </c>
      <c r="E470" t="s">
        <v>92</v>
      </c>
      <c r="G470" s="38"/>
      <c r="H470" s="37" t="str">
        <f t="shared" si="14"/>
        <v/>
      </c>
      <c r="I470" s="32"/>
      <c r="J470" s="32"/>
      <c r="K470" s="37"/>
      <c r="M470" s="35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PAL-0000469</v>
      </c>
      <c r="Q470" s="38"/>
      <c r="R470" s="37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664</v>
      </c>
      <c r="B471" s="32"/>
      <c r="D471" t="str">
        <f>IF($C471="","",IFERROR(LOOKUP(2,1/('03_Warehouse_Movements'!$C$2:$C$500=$A471),'03_Warehouse_Movements'!$E$2:$E$500),$C471))</f>
        <v/>
      </c>
      <c r="E471" t="s">
        <v>92</v>
      </c>
      <c r="G471" s="38"/>
      <c r="H471" s="37" t="str">
        <f t="shared" si="14"/>
        <v/>
      </c>
      <c r="I471" s="32"/>
      <c r="J471" s="32"/>
      <c r="K471" s="37"/>
      <c r="M471" s="35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PAL-0000470</v>
      </c>
      <c r="Q471" s="38"/>
      <c r="R471" s="37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665</v>
      </c>
      <c r="B472" s="32"/>
      <c r="D472" t="str">
        <f>IF($C472="","",IFERROR(LOOKUP(2,1/('03_Warehouse_Movements'!$C$2:$C$500=$A472),'03_Warehouse_Movements'!$E$2:$E$500),$C472))</f>
        <v/>
      </c>
      <c r="E472" t="s">
        <v>92</v>
      </c>
      <c r="G472" s="38"/>
      <c r="H472" s="37" t="str">
        <f t="shared" si="14"/>
        <v/>
      </c>
      <c r="I472" s="32"/>
      <c r="J472" s="32"/>
      <c r="K472" s="37"/>
      <c r="M472" s="35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PAL-0000471</v>
      </c>
      <c r="Q472" s="38"/>
      <c r="R472" s="37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666</v>
      </c>
      <c r="B473" s="32"/>
      <c r="D473" t="str">
        <f>IF($C473="","",IFERROR(LOOKUP(2,1/('03_Warehouse_Movements'!$C$2:$C$500=$A473),'03_Warehouse_Movements'!$E$2:$E$500),$C473))</f>
        <v/>
      </c>
      <c r="E473" t="s">
        <v>92</v>
      </c>
      <c r="G473" s="38"/>
      <c r="H473" s="37" t="str">
        <f t="shared" si="14"/>
        <v/>
      </c>
      <c r="I473" s="32"/>
      <c r="J473" s="32"/>
      <c r="K473" s="37"/>
      <c r="M473" s="35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PAL-0000472</v>
      </c>
      <c r="Q473" s="38"/>
      <c r="R473" s="37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667</v>
      </c>
      <c r="B474" s="32"/>
      <c r="D474" t="str">
        <f>IF($C474="","",IFERROR(LOOKUP(2,1/('03_Warehouse_Movements'!$C$2:$C$500=$A474),'03_Warehouse_Movements'!$E$2:$E$500),$C474))</f>
        <v/>
      </c>
      <c r="E474" t="s">
        <v>92</v>
      </c>
      <c r="G474" s="38"/>
      <c r="H474" s="37" t="str">
        <f t="shared" si="14"/>
        <v/>
      </c>
      <c r="I474" s="32"/>
      <c r="J474" s="32"/>
      <c r="K474" s="37"/>
      <c r="M474" s="35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PAL-0000473</v>
      </c>
      <c r="Q474" s="38"/>
      <c r="R474" s="37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668</v>
      </c>
      <c r="B475" s="32"/>
      <c r="D475" t="str">
        <f>IF($C475="","",IFERROR(LOOKUP(2,1/('03_Warehouse_Movements'!$C$2:$C$500=$A475),'03_Warehouse_Movements'!$E$2:$E$500),$C475))</f>
        <v/>
      </c>
      <c r="E475" t="s">
        <v>92</v>
      </c>
      <c r="G475" s="38"/>
      <c r="H475" s="37" t="str">
        <f t="shared" si="14"/>
        <v/>
      </c>
      <c r="I475" s="32"/>
      <c r="J475" s="32"/>
      <c r="K475" s="37"/>
      <c r="M475" s="35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PAL-0000474</v>
      </c>
      <c r="Q475" s="38"/>
      <c r="R475" s="37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669</v>
      </c>
      <c r="B476" s="32"/>
      <c r="D476" t="str">
        <f>IF($C476="","",IFERROR(LOOKUP(2,1/('03_Warehouse_Movements'!$C$2:$C$500=$A476),'03_Warehouse_Movements'!$E$2:$E$500),$C476))</f>
        <v/>
      </c>
      <c r="E476" t="s">
        <v>92</v>
      </c>
      <c r="G476" s="38"/>
      <c r="H476" s="37" t="str">
        <f t="shared" si="14"/>
        <v/>
      </c>
      <c r="I476" s="32"/>
      <c r="J476" s="32"/>
      <c r="K476" s="37"/>
      <c r="M476" s="35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PAL-0000475</v>
      </c>
      <c r="Q476" s="38"/>
      <c r="R476" s="37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670</v>
      </c>
      <c r="B477" s="32"/>
      <c r="D477" t="str">
        <f>IF($C477="","",IFERROR(LOOKUP(2,1/('03_Warehouse_Movements'!$C$2:$C$500=$A477),'03_Warehouse_Movements'!$E$2:$E$500),$C477))</f>
        <v/>
      </c>
      <c r="E477" t="s">
        <v>92</v>
      </c>
      <c r="G477" s="38"/>
      <c r="H477" s="37" t="str">
        <f t="shared" si="14"/>
        <v/>
      </c>
      <c r="I477" s="32"/>
      <c r="J477" s="32"/>
      <c r="K477" s="37"/>
      <c r="M477" s="35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PAL-0000476</v>
      </c>
      <c r="Q477" s="38"/>
      <c r="R477" s="37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671</v>
      </c>
      <c r="B478" s="32"/>
      <c r="D478" t="str">
        <f>IF($C478="","",IFERROR(LOOKUP(2,1/('03_Warehouse_Movements'!$C$2:$C$500=$A478),'03_Warehouse_Movements'!$E$2:$E$500),$C478))</f>
        <v/>
      </c>
      <c r="E478" t="s">
        <v>92</v>
      </c>
      <c r="G478" s="38"/>
      <c r="H478" s="37" t="str">
        <f t="shared" si="14"/>
        <v/>
      </c>
      <c r="I478" s="32"/>
      <c r="J478" s="32"/>
      <c r="K478" s="37"/>
      <c r="M478" s="35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PAL-0000477</v>
      </c>
      <c r="Q478" s="38"/>
      <c r="R478" s="37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672</v>
      </c>
      <c r="B479" s="32"/>
      <c r="D479" t="str">
        <f>IF($C479="","",IFERROR(LOOKUP(2,1/('03_Warehouse_Movements'!$C$2:$C$500=$A479),'03_Warehouse_Movements'!$E$2:$E$500),$C479))</f>
        <v/>
      </c>
      <c r="E479" t="s">
        <v>92</v>
      </c>
      <c r="G479" s="38"/>
      <c r="H479" s="37" t="str">
        <f t="shared" si="14"/>
        <v/>
      </c>
      <c r="I479" s="32"/>
      <c r="J479" s="32"/>
      <c r="K479" s="37"/>
      <c r="M479" s="35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PAL-0000478</v>
      </c>
      <c r="Q479" s="38"/>
      <c r="R479" s="37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673</v>
      </c>
      <c r="B480" s="32"/>
      <c r="D480" t="str">
        <f>IF($C480="","",IFERROR(LOOKUP(2,1/('03_Warehouse_Movements'!$C$2:$C$500=$A480),'03_Warehouse_Movements'!$E$2:$E$500),$C480))</f>
        <v/>
      </c>
      <c r="E480" t="s">
        <v>92</v>
      </c>
      <c r="G480" s="38"/>
      <c r="H480" s="37" t="str">
        <f t="shared" si="14"/>
        <v/>
      </c>
      <c r="I480" s="32"/>
      <c r="J480" s="32"/>
      <c r="K480" s="37"/>
      <c r="M480" s="35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PAL-0000479</v>
      </c>
      <c r="Q480" s="38"/>
      <c r="R480" s="37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674</v>
      </c>
      <c r="B481" s="32"/>
      <c r="D481" t="str">
        <f>IF($C481="","",IFERROR(LOOKUP(2,1/('03_Warehouse_Movements'!$C$2:$C$500=$A481),'03_Warehouse_Movements'!$E$2:$E$500),$C481))</f>
        <v/>
      </c>
      <c r="E481" t="s">
        <v>92</v>
      </c>
      <c r="G481" s="38"/>
      <c r="H481" s="37" t="str">
        <f t="shared" si="14"/>
        <v/>
      </c>
      <c r="I481" s="32"/>
      <c r="J481" s="32"/>
      <c r="K481" s="37"/>
      <c r="M481" s="35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PAL-0000480</v>
      </c>
      <c r="Q481" s="38"/>
      <c r="R481" s="37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675</v>
      </c>
      <c r="B482" s="32"/>
      <c r="D482" t="str">
        <f>IF($C482="","",IFERROR(LOOKUP(2,1/('03_Warehouse_Movements'!$C$2:$C$500=$A482),'03_Warehouse_Movements'!$E$2:$E$500),$C482))</f>
        <v/>
      </c>
      <c r="E482" t="s">
        <v>92</v>
      </c>
      <c r="G482" s="38"/>
      <c r="H482" s="37" t="str">
        <f t="shared" si="14"/>
        <v/>
      </c>
      <c r="I482" s="32"/>
      <c r="J482" s="32"/>
      <c r="K482" s="37"/>
      <c r="M482" s="35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PAL-0000481</v>
      </c>
      <c r="Q482" s="38"/>
      <c r="R482" s="37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676</v>
      </c>
      <c r="B483" s="32"/>
      <c r="D483" t="str">
        <f>IF($C483="","",IFERROR(LOOKUP(2,1/('03_Warehouse_Movements'!$C$2:$C$500=$A483),'03_Warehouse_Movements'!$E$2:$E$500),$C483))</f>
        <v/>
      </c>
      <c r="E483" t="s">
        <v>92</v>
      </c>
      <c r="G483" s="38"/>
      <c r="H483" s="37" t="str">
        <f t="shared" si="14"/>
        <v/>
      </c>
      <c r="I483" s="32"/>
      <c r="J483" s="32"/>
      <c r="K483" s="37"/>
      <c r="M483" s="35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PAL-0000482</v>
      </c>
      <c r="Q483" s="38"/>
      <c r="R483" s="37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677</v>
      </c>
      <c r="B484" s="32"/>
      <c r="D484" t="str">
        <f>IF($C484="","",IFERROR(LOOKUP(2,1/('03_Warehouse_Movements'!$C$2:$C$500=$A484),'03_Warehouse_Movements'!$E$2:$E$500),$C484))</f>
        <v/>
      </c>
      <c r="E484" t="s">
        <v>92</v>
      </c>
      <c r="G484" s="38"/>
      <c r="H484" s="37" t="str">
        <f t="shared" si="14"/>
        <v/>
      </c>
      <c r="I484" s="32"/>
      <c r="J484" s="32"/>
      <c r="K484" s="37"/>
      <c r="M484" s="35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PAL-0000483</v>
      </c>
      <c r="Q484" s="38"/>
      <c r="R484" s="37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678</v>
      </c>
      <c r="B485" s="32"/>
      <c r="D485" t="str">
        <f>IF($C485="","",IFERROR(LOOKUP(2,1/('03_Warehouse_Movements'!$C$2:$C$500=$A485),'03_Warehouse_Movements'!$E$2:$E$500),$C485))</f>
        <v/>
      </c>
      <c r="E485" t="s">
        <v>92</v>
      </c>
      <c r="G485" s="38"/>
      <c r="H485" s="37" t="str">
        <f t="shared" si="14"/>
        <v/>
      </c>
      <c r="I485" s="32"/>
      <c r="J485" s="32"/>
      <c r="K485" s="37"/>
      <c r="M485" s="35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PAL-0000484</v>
      </c>
      <c r="Q485" s="38"/>
      <c r="R485" s="37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679</v>
      </c>
      <c r="B486" s="32"/>
      <c r="D486" t="str">
        <f>IF($C486="","",IFERROR(LOOKUP(2,1/('03_Warehouse_Movements'!$C$2:$C$500=$A486),'03_Warehouse_Movements'!$E$2:$E$500),$C486))</f>
        <v/>
      </c>
      <c r="E486" t="s">
        <v>92</v>
      </c>
      <c r="G486" s="38"/>
      <c r="H486" s="37" t="str">
        <f t="shared" si="14"/>
        <v/>
      </c>
      <c r="I486" s="32"/>
      <c r="J486" s="32"/>
      <c r="K486" s="37"/>
      <c r="M486" s="35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PAL-0000485</v>
      </c>
      <c r="Q486" s="38"/>
      <c r="R486" s="37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680</v>
      </c>
      <c r="B487" s="32"/>
      <c r="D487" t="str">
        <f>IF($C487="","",IFERROR(LOOKUP(2,1/('03_Warehouse_Movements'!$C$2:$C$500=$A487),'03_Warehouse_Movements'!$E$2:$E$500),$C487))</f>
        <v/>
      </c>
      <c r="E487" t="s">
        <v>92</v>
      </c>
      <c r="G487" s="38"/>
      <c r="H487" s="37" t="str">
        <f t="shared" si="14"/>
        <v/>
      </c>
      <c r="I487" s="32"/>
      <c r="J487" s="32"/>
      <c r="K487" s="37"/>
      <c r="M487" s="35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PAL-0000486</v>
      </c>
      <c r="Q487" s="38"/>
      <c r="R487" s="37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681</v>
      </c>
      <c r="B488" s="32"/>
      <c r="D488" t="str">
        <f>IF($C488="","",IFERROR(LOOKUP(2,1/('03_Warehouse_Movements'!$C$2:$C$500=$A488),'03_Warehouse_Movements'!$E$2:$E$500),$C488))</f>
        <v/>
      </c>
      <c r="E488" t="s">
        <v>92</v>
      </c>
      <c r="G488" s="38"/>
      <c r="H488" s="37" t="str">
        <f t="shared" si="14"/>
        <v/>
      </c>
      <c r="I488" s="32"/>
      <c r="J488" s="32"/>
      <c r="K488" s="37"/>
      <c r="M488" s="35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PAL-0000487</v>
      </c>
      <c r="Q488" s="38"/>
      <c r="R488" s="37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682</v>
      </c>
      <c r="B489" s="32"/>
      <c r="D489" t="str">
        <f>IF($C489="","",IFERROR(LOOKUP(2,1/('03_Warehouse_Movements'!$C$2:$C$500=$A489),'03_Warehouse_Movements'!$E$2:$E$500),$C489))</f>
        <v/>
      </c>
      <c r="E489" t="s">
        <v>92</v>
      </c>
      <c r="G489" s="38"/>
      <c r="H489" s="37" t="str">
        <f t="shared" si="14"/>
        <v/>
      </c>
      <c r="I489" s="32"/>
      <c r="J489" s="32"/>
      <c r="K489" s="37"/>
      <c r="M489" s="35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PAL-0000488</v>
      </c>
      <c r="Q489" s="38"/>
      <c r="R489" s="37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683</v>
      </c>
      <c r="B490" s="32"/>
      <c r="D490" t="str">
        <f>IF($C490="","",IFERROR(LOOKUP(2,1/('03_Warehouse_Movements'!$C$2:$C$500=$A490),'03_Warehouse_Movements'!$E$2:$E$500),$C490))</f>
        <v/>
      </c>
      <c r="E490" t="s">
        <v>92</v>
      </c>
      <c r="G490" s="38"/>
      <c r="H490" s="37" t="str">
        <f t="shared" si="14"/>
        <v/>
      </c>
      <c r="I490" s="32"/>
      <c r="J490" s="32"/>
      <c r="K490" s="37"/>
      <c r="M490" s="35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PAL-0000489</v>
      </c>
      <c r="Q490" s="38"/>
      <c r="R490" s="37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684</v>
      </c>
      <c r="B491" s="32"/>
      <c r="D491" t="str">
        <f>IF($C491="","",IFERROR(LOOKUP(2,1/('03_Warehouse_Movements'!$C$2:$C$500=$A491),'03_Warehouse_Movements'!$E$2:$E$500),$C491))</f>
        <v/>
      </c>
      <c r="E491" t="s">
        <v>92</v>
      </c>
      <c r="G491" s="38"/>
      <c r="H491" s="37" t="str">
        <f t="shared" si="14"/>
        <v/>
      </c>
      <c r="I491" s="32"/>
      <c r="J491" s="32"/>
      <c r="K491" s="37"/>
      <c r="M491" s="35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PAL-0000490</v>
      </c>
      <c r="Q491" s="38"/>
      <c r="R491" s="37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685</v>
      </c>
      <c r="B492" s="32"/>
      <c r="D492" t="str">
        <f>IF($C492="","",IFERROR(LOOKUP(2,1/('03_Warehouse_Movements'!$C$2:$C$500=$A492),'03_Warehouse_Movements'!$E$2:$E$500),$C492))</f>
        <v/>
      </c>
      <c r="E492" t="s">
        <v>92</v>
      </c>
      <c r="G492" s="38"/>
      <c r="H492" s="37" t="str">
        <f t="shared" si="14"/>
        <v/>
      </c>
      <c r="I492" s="32"/>
      <c r="J492" s="32"/>
      <c r="K492" s="37"/>
      <c r="M492" s="35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PAL-0000491</v>
      </c>
      <c r="Q492" s="38"/>
      <c r="R492" s="37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686</v>
      </c>
      <c r="B493" s="32"/>
      <c r="D493" t="str">
        <f>IF($C493="","",IFERROR(LOOKUP(2,1/('03_Warehouse_Movements'!$C$2:$C$500=$A493),'03_Warehouse_Movements'!$E$2:$E$500),$C493))</f>
        <v/>
      </c>
      <c r="E493" t="s">
        <v>92</v>
      </c>
      <c r="G493" s="38"/>
      <c r="H493" s="37" t="str">
        <f t="shared" si="14"/>
        <v/>
      </c>
      <c r="I493" s="32"/>
      <c r="J493" s="32"/>
      <c r="K493" s="37"/>
      <c r="M493" s="35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PAL-0000492</v>
      </c>
      <c r="Q493" s="38"/>
      <c r="R493" s="37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687</v>
      </c>
      <c r="B494" s="32"/>
      <c r="D494" t="str">
        <f>IF($C494="","",IFERROR(LOOKUP(2,1/('03_Warehouse_Movements'!$C$2:$C$500=$A494),'03_Warehouse_Movements'!$E$2:$E$500),$C494))</f>
        <v/>
      </c>
      <c r="E494" t="s">
        <v>92</v>
      </c>
      <c r="G494" s="38"/>
      <c r="H494" s="37" t="str">
        <f t="shared" si="14"/>
        <v/>
      </c>
      <c r="I494" s="32"/>
      <c r="J494" s="32"/>
      <c r="K494" s="37"/>
      <c r="M494" s="35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PAL-0000493</v>
      </c>
      <c r="Q494" s="38"/>
      <c r="R494" s="37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688</v>
      </c>
      <c r="B495" s="32"/>
      <c r="D495" t="str">
        <f>IF($C495="","",IFERROR(LOOKUP(2,1/('03_Warehouse_Movements'!$C$2:$C$500=$A495),'03_Warehouse_Movements'!$E$2:$E$500),$C495))</f>
        <v/>
      </c>
      <c r="E495" t="s">
        <v>92</v>
      </c>
      <c r="G495" s="38"/>
      <c r="H495" s="37" t="str">
        <f t="shared" si="14"/>
        <v/>
      </c>
      <c r="I495" s="32"/>
      <c r="J495" s="32"/>
      <c r="K495" s="37"/>
      <c r="M495" s="35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PAL-0000494</v>
      </c>
      <c r="Q495" s="38"/>
      <c r="R495" s="37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689</v>
      </c>
      <c r="B496" s="32"/>
      <c r="D496" t="str">
        <f>IF($C496="","",IFERROR(LOOKUP(2,1/('03_Warehouse_Movements'!$C$2:$C$500=$A496),'03_Warehouse_Movements'!$E$2:$E$500),$C496))</f>
        <v/>
      </c>
      <c r="E496" t="s">
        <v>92</v>
      </c>
      <c r="G496" s="38"/>
      <c r="H496" s="37" t="str">
        <f t="shared" si="14"/>
        <v/>
      </c>
      <c r="I496" s="32"/>
      <c r="J496" s="32"/>
      <c r="K496" s="37"/>
      <c r="M496" s="35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PAL-0000495</v>
      </c>
      <c r="Q496" s="38"/>
      <c r="R496" s="37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690</v>
      </c>
      <c r="B497" s="32"/>
      <c r="D497" t="str">
        <f>IF($C497="","",IFERROR(LOOKUP(2,1/('03_Warehouse_Movements'!$C$2:$C$500=$A497),'03_Warehouse_Movements'!$E$2:$E$500),$C497))</f>
        <v/>
      </c>
      <c r="E497" t="s">
        <v>92</v>
      </c>
      <c r="G497" s="38"/>
      <c r="H497" s="37" t="str">
        <f t="shared" si="14"/>
        <v/>
      </c>
      <c r="I497" s="32"/>
      <c r="J497" s="32"/>
      <c r="K497" s="37"/>
      <c r="M497" s="35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PAL-0000496</v>
      </c>
      <c r="Q497" s="38"/>
      <c r="R497" s="37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691</v>
      </c>
      <c r="B498" s="32"/>
      <c r="D498" t="str">
        <f>IF($C498="","",IFERROR(LOOKUP(2,1/('03_Warehouse_Movements'!$C$2:$C$500=$A498),'03_Warehouse_Movements'!$E$2:$E$500),$C498))</f>
        <v/>
      </c>
      <c r="E498" t="s">
        <v>92</v>
      </c>
      <c r="G498" s="38"/>
      <c r="H498" s="37" t="str">
        <f t="shared" si="14"/>
        <v/>
      </c>
      <c r="I498" s="32"/>
      <c r="J498" s="32"/>
      <c r="K498" s="37"/>
      <c r="M498" s="35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PAL-0000497</v>
      </c>
      <c r="Q498" s="38"/>
      <c r="R498" s="37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692</v>
      </c>
      <c r="B499" s="32"/>
      <c r="D499" t="str">
        <f>IF($C499="","",IFERROR(LOOKUP(2,1/('03_Warehouse_Movements'!$C$2:$C$500=$A499),'03_Warehouse_Movements'!$E$2:$E$500),$C499))</f>
        <v/>
      </c>
      <c r="E499" t="s">
        <v>92</v>
      </c>
      <c r="G499" s="38"/>
      <c r="H499" s="37" t="str">
        <f t="shared" si="14"/>
        <v/>
      </c>
      <c r="I499" s="32"/>
      <c r="J499" s="32"/>
      <c r="K499" s="37"/>
      <c r="M499" s="35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PAL-0000498</v>
      </c>
      <c r="Q499" s="38"/>
      <c r="R499" s="37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693</v>
      </c>
      <c r="B500" s="32"/>
      <c r="D500" t="str">
        <f>IF($C500="","",IFERROR(LOOKUP(2,1/('03_Warehouse_Movements'!$C$2:$C$500=$A500),'03_Warehouse_Movements'!$E$2:$E$500),$C500))</f>
        <v/>
      </c>
      <c r="E500" t="s">
        <v>92</v>
      </c>
      <c r="G500" s="38"/>
      <c r="H500" s="37" t="str">
        <f t="shared" si="14"/>
        <v/>
      </c>
      <c r="I500" s="32"/>
      <c r="J500" s="32"/>
      <c r="K500" s="37"/>
      <c r="M500" s="35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PAL-0000499</v>
      </c>
      <c r="Q500" s="38"/>
      <c r="R500" s="37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694</v>
      </c>
      <c r="B501" s="32"/>
      <c r="G501" s="38"/>
      <c r="H501" s="37" t="str">
        <f t="shared" si="14"/>
        <v/>
      </c>
      <c r="I501" s="32"/>
      <c r="J501" s="32"/>
      <c r="K501" s="37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695</v>
      </c>
      <c r="B502" s="32"/>
      <c r="G502" s="38"/>
      <c r="H502" s="37" t="str">
        <f t="shared" si="14"/>
        <v/>
      </c>
      <c r="I502" s="32"/>
      <c r="J502" s="32"/>
      <c r="K502" s="37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2"/>
      <c r="G503" s="38"/>
      <c r="H503" s="37" t="str">
        <f t="shared" si="14"/>
        <v/>
      </c>
      <c r="I503" s="32"/>
      <c r="J503" s="32"/>
      <c r="K503" s="37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2"/>
      <c r="G504" s="38"/>
      <c r="H504" s="37" t="str">
        <f t="shared" si="14"/>
        <v/>
      </c>
      <c r="I504" s="32"/>
      <c r="J504" s="32"/>
      <c r="K504" s="37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2"/>
      <c r="G505" s="38"/>
      <c r="H505" s="37" t="str">
        <f t="shared" si="14"/>
        <v/>
      </c>
      <c r="I505" s="32"/>
      <c r="J505" s="32"/>
      <c r="K505" s="37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2"/>
      <c r="G506" s="38"/>
      <c r="H506" s="37" t="str">
        <f t="shared" si="14"/>
        <v/>
      </c>
      <c r="I506" s="32"/>
      <c r="J506" s="32"/>
      <c r="K506" s="37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2"/>
      <c r="G507" s="38"/>
      <c r="H507" s="37" t="str">
        <f t="shared" si="14"/>
        <v/>
      </c>
      <c r="I507" s="32"/>
      <c r="J507" s="32"/>
      <c r="K507" s="37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2"/>
      <c r="G508" s="38"/>
      <c r="H508" s="37" t="str">
        <f t="shared" si="14"/>
        <v/>
      </c>
      <c r="I508" s="32"/>
      <c r="J508" s="32"/>
      <c r="K508" s="37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2"/>
      <c r="G509" s="38"/>
      <c r="H509" s="37" t="str">
        <f t="shared" si="14"/>
        <v/>
      </c>
      <c r="I509" s="32"/>
      <c r="J509" s="32"/>
      <c r="K509" s="37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2"/>
      <c r="G510" s="38"/>
      <c r="H510" s="37" t="str">
        <f t="shared" si="14"/>
        <v/>
      </c>
      <c r="I510" s="32"/>
      <c r="J510" s="32"/>
      <c r="K510" s="37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2"/>
      <c r="G511" s="38"/>
      <c r="H511" s="37" t="str">
        <f t="shared" si="14"/>
        <v/>
      </c>
      <c r="I511" s="32"/>
      <c r="J511" s="32"/>
      <c r="K511" s="37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2"/>
      <c r="G512" s="38"/>
      <c r="H512" s="37" t="str">
        <f t="shared" si="14"/>
        <v/>
      </c>
      <c r="I512" s="32"/>
      <c r="J512" s="32"/>
      <c r="K512" s="37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2"/>
      <c r="G513" s="38"/>
      <c r="H513" s="37" t="str">
        <f t="shared" si="14"/>
        <v/>
      </c>
      <c r="I513" s="32"/>
      <c r="J513" s="32"/>
      <c r="K513" s="37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2"/>
      <c r="G514" s="38"/>
      <c r="H514" s="37" t="str">
        <f t="shared" ref="H514:H577" si="16">IF(AND($F514="TEMP",$G514&gt;0,$M514&lt;&gt;""),$M514+$G514,"")</f>
        <v/>
      </c>
      <c r="I514" s="32"/>
      <c r="J514" s="32"/>
      <c r="K514" s="37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2"/>
      <c r="G515" s="38"/>
      <c r="H515" s="37" t="str">
        <f t="shared" si="16"/>
        <v/>
      </c>
      <c r="I515" s="32"/>
      <c r="J515" s="32"/>
      <c r="K515" s="37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2"/>
      <c r="G516" s="38"/>
      <c r="H516" s="37" t="str">
        <f t="shared" si="16"/>
        <v/>
      </c>
      <c r="I516" s="32"/>
      <c r="J516" s="32"/>
      <c r="K516" s="37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2"/>
      <c r="G517" s="38"/>
      <c r="H517" s="37" t="str">
        <f t="shared" si="16"/>
        <v/>
      </c>
      <c r="I517" s="32"/>
      <c r="J517" s="32"/>
      <c r="K517" s="37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2"/>
      <c r="G518" s="38"/>
      <c r="H518" s="37" t="str">
        <f t="shared" si="16"/>
        <v/>
      </c>
      <c r="I518" s="32"/>
      <c r="J518" s="32"/>
      <c r="K518" s="37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2"/>
      <c r="G519" s="38"/>
      <c r="H519" s="37" t="str">
        <f t="shared" si="16"/>
        <v/>
      </c>
      <c r="I519" s="32"/>
      <c r="J519" s="32"/>
      <c r="K519" s="37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2"/>
      <c r="G520" s="38"/>
      <c r="H520" s="37" t="str">
        <f t="shared" si="16"/>
        <v/>
      </c>
      <c r="I520" s="32"/>
      <c r="J520" s="32"/>
      <c r="K520" s="37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2"/>
      <c r="G521" s="38"/>
      <c r="H521" s="37" t="str">
        <f t="shared" si="16"/>
        <v/>
      </c>
      <c r="I521" s="32"/>
      <c r="J521" s="32"/>
      <c r="K521" s="37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2"/>
      <c r="G522" s="38"/>
      <c r="H522" s="37" t="str">
        <f t="shared" si="16"/>
        <v/>
      </c>
      <c r="I522" s="32"/>
      <c r="J522" s="32"/>
      <c r="K522" s="37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2"/>
      <c r="G523" s="38"/>
      <c r="H523" s="37" t="str">
        <f t="shared" si="16"/>
        <v/>
      </c>
      <c r="I523" s="32"/>
      <c r="J523" s="32"/>
      <c r="K523" s="37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2"/>
      <c r="G524" s="38"/>
      <c r="H524" s="37" t="str">
        <f t="shared" si="16"/>
        <v/>
      </c>
      <c r="I524" s="32"/>
      <c r="J524" s="32"/>
      <c r="K524" s="37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2"/>
      <c r="G525" s="38"/>
      <c r="H525" s="37" t="str">
        <f t="shared" si="16"/>
        <v/>
      </c>
      <c r="I525" s="32"/>
      <c r="J525" s="32"/>
      <c r="K525" s="37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2"/>
      <c r="G526" s="38"/>
      <c r="H526" s="37" t="str">
        <f t="shared" si="16"/>
        <v/>
      </c>
      <c r="I526" s="32"/>
      <c r="J526" s="32"/>
      <c r="K526" s="37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2"/>
      <c r="G527" s="38"/>
      <c r="H527" s="37" t="str">
        <f t="shared" si="16"/>
        <v/>
      </c>
      <c r="I527" s="32"/>
      <c r="J527" s="32"/>
      <c r="K527" s="37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2"/>
      <c r="G528" s="38"/>
      <c r="H528" s="37" t="str">
        <f t="shared" si="16"/>
        <v/>
      </c>
      <c r="I528" s="32"/>
      <c r="J528" s="32"/>
      <c r="K528" s="37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2"/>
      <c r="G529" s="38"/>
      <c r="H529" s="37" t="str">
        <f t="shared" si="16"/>
        <v/>
      </c>
      <c r="I529" s="32"/>
      <c r="J529" s="32"/>
      <c r="K529" s="37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2"/>
      <c r="G530" s="38"/>
      <c r="H530" s="37" t="str">
        <f t="shared" si="16"/>
        <v/>
      </c>
      <c r="I530" s="32"/>
      <c r="J530" s="32"/>
      <c r="K530" s="37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2"/>
      <c r="G531" s="38"/>
      <c r="H531" s="37" t="str">
        <f t="shared" si="16"/>
        <v/>
      </c>
      <c r="I531" s="32"/>
      <c r="J531" s="32"/>
      <c r="K531" s="37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2"/>
      <c r="G532" s="38"/>
      <c r="H532" s="37" t="str">
        <f t="shared" si="16"/>
        <v/>
      </c>
      <c r="I532" s="32"/>
      <c r="J532" s="32"/>
      <c r="K532" s="37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2"/>
      <c r="G533" s="38"/>
      <c r="H533" s="37" t="str">
        <f t="shared" si="16"/>
        <v/>
      </c>
      <c r="I533" s="32"/>
      <c r="J533" s="32"/>
      <c r="K533" s="37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2"/>
      <c r="G534" s="38"/>
      <c r="H534" s="37" t="str">
        <f t="shared" si="16"/>
        <v/>
      </c>
      <c r="I534" s="32"/>
      <c r="J534" s="32"/>
      <c r="K534" s="37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2"/>
      <c r="G535" s="38"/>
      <c r="H535" s="37" t="str">
        <f t="shared" si="16"/>
        <v/>
      </c>
      <c r="I535" s="32"/>
      <c r="J535" s="32"/>
      <c r="K535" s="37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2"/>
      <c r="G536" s="38"/>
      <c r="H536" s="37" t="str">
        <f t="shared" si="16"/>
        <v/>
      </c>
      <c r="I536" s="32"/>
      <c r="J536" s="32"/>
      <c r="K536" s="37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2"/>
      <c r="G537" s="38"/>
      <c r="H537" s="37" t="str">
        <f t="shared" si="16"/>
        <v/>
      </c>
      <c r="I537" s="32"/>
      <c r="J537" s="32"/>
      <c r="K537" s="37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2"/>
      <c r="G538" s="38"/>
      <c r="H538" s="37" t="str">
        <f t="shared" si="16"/>
        <v/>
      </c>
      <c r="I538" s="32"/>
      <c r="J538" s="32"/>
      <c r="K538" s="37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2"/>
      <c r="G539" s="38"/>
      <c r="H539" s="37" t="str">
        <f t="shared" si="16"/>
        <v/>
      </c>
      <c r="I539" s="32"/>
      <c r="J539" s="32"/>
      <c r="K539" s="37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2"/>
      <c r="G540" s="38"/>
      <c r="H540" s="37" t="str">
        <f t="shared" si="16"/>
        <v/>
      </c>
      <c r="I540" s="32"/>
      <c r="J540" s="32"/>
      <c r="K540" s="37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2"/>
      <c r="G541" s="38"/>
      <c r="H541" s="37" t="str">
        <f t="shared" si="16"/>
        <v/>
      </c>
      <c r="I541" s="32"/>
      <c r="J541" s="32"/>
      <c r="K541" s="37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2"/>
      <c r="G542" s="38"/>
      <c r="H542" s="37" t="str">
        <f t="shared" si="16"/>
        <v/>
      </c>
      <c r="I542" s="32"/>
      <c r="J542" s="32"/>
      <c r="K542" s="37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2"/>
      <c r="G543" s="38"/>
      <c r="H543" s="37" t="str">
        <f t="shared" si="16"/>
        <v/>
      </c>
      <c r="I543" s="32"/>
      <c r="J543" s="32"/>
      <c r="K543" s="37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2"/>
      <c r="G544" s="38"/>
      <c r="H544" s="37" t="str">
        <f t="shared" si="16"/>
        <v/>
      </c>
      <c r="I544" s="32"/>
      <c r="J544" s="32"/>
      <c r="K544" s="37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2"/>
      <c r="G545" s="38"/>
      <c r="H545" s="37" t="str">
        <f t="shared" si="16"/>
        <v/>
      </c>
      <c r="I545" s="32"/>
      <c r="J545" s="32"/>
      <c r="K545" s="37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2"/>
      <c r="G546" s="38"/>
      <c r="H546" s="37" t="str">
        <f t="shared" si="16"/>
        <v/>
      </c>
      <c r="I546" s="32"/>
      <c r="J546" s="32"/>
      <c r="K546" s="37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2"/>
      <c r="G547" s="38"/>
      <c r="H547" s="37" t="str">
        <f t="shared" si="16"/>
        <v/>
      </c>
      <c r="I547" s="32"/>
      <c r="J547" s="32"/>
      <c r="K547" s="37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2"/>
      <c r="G548" s="38"/>
      <c r="H548" s="37" t="str">
        <f t="shared" si="16"/>
        <v/>
      </c>
      <c r="I548" s="32"/>
      <c r="J548" s="32"/>
      <c r="K548" s="37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2"/>
      <c r="G549" s="38"/>
      <c r="H549" s="37" t="str">
        <f t="shared" si="16"/>
        <v/>
      </c>
      <c r="I549" s="32"/>
      <c r="J549" s="32"/>
      <c r="K549" s="37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2"/>
      <c r="G550" s="38"/>
      <c r="H550" s="37" t="str">
        <f t="shared" si="16"/>
        <v/>
      </c>
      <c r="I550" s="32"/>
      <c r="J550" s="32"/>
      <c r="K550" s="37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2"/>
      <c r="G551" s="38"/>
      <c r="H551" s="37" t="str">
        <f t="shared" si="16"/>
        <v/>
      </c>
      <c r="I551" s="32"/>
      <c r="J551" s="32"/>
      <c r="K551" s="37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2"/>
      <c r="G552" s="38"/>
      <c r="H552" s="37" t="str">
        <f t="shared" si="16"/>
        <v/>
      </c>
      <c r="I552" s="32"/>
      <c r="J552" s="32"/>
      <c r="K552" s="37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2"/>
      <c r="G553" s="38"/>
      <c r="H553" s="37" t="str">
        <f t="shared" si="16"/>
        <v/>
      </c>
      <c r="I553" s="32"/>
      <c r="J553" s="32"/>
      <c r="K553" s="37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2"/>
      <c r="G554" s="38"/>
      <c r="H554" s="37" t="str">
        <f t="shared" si="16"/>
        <v/>
      </c>
      <c r="I554" s="32"/>
      <c r="J554" s="32"/>
      <c r="K554" s="37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2"/>
      <c r="G555" s="38"/>
      <c r="H555" s="37" t="str">
        <f t="shared" si="16"/>
        <v/>
      </c>
      <c r="I555" s="32"/>
      <c r="J555" s="32"/>
      <c r="K555" s="37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2"/>
      <c r="G556" s="38"/>
      <c r="H556" s="37" t="str">
        <f t="shared" si="16"/>
        <v/>
      </c>
      <c r="I556" s="32"/>
      <c r="J556" s="32"/>
      <c r="K556" s="37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2"/>
      <c r="G557" s="38"/>
      <c r="H557" s="37" t="str">
        <f t="shared" si="16"/>
        <v/>
      </c>
      <c r="I557" s="32"/>
      <c r="J557" s="32"/>
      <c r="K557" s="37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2"/>
      <c r="G558" s="38"/>
      <c r="H558" s="37" t="str">
        <f t="shared" si="16"/>
        <v/>
      </c>
      <c r="I558" s="32"/>
      <c r="J558" s="32"/>
      <c r="K558" s="37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2"/>
      <c r="G559" s="38"/>
      <c r="H559" s="37" t="str">
        <f t="shared" si="16"/>
        <v/>
      </c>
      <c r="I559" s="32"/>
      <c r="J559" s="32"/>
      <c r="K559" s="37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2"/>
      <c r="G560" s="38"/>
      <c r="H560" s="37" t="str">
        <f t="shared" si="16"/>
        <v/>
      </c>
      <c r="I560" s="32"/>
      <c r="J560" s="32"/>
      <c r="K560" s="37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2"/>
      <c r="G561" s="38"/>
      <c r="H561" s="37" t="str">
        <f t="shared" si="16"/>
        <v/>
      </c>
      <c r="I561" s="32"/>
      <c r="J561" s="32"/>
      <c r="K561" s="37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2"/>
      <c r="G562" s="38"/>
      <c r="H562" s="37" t="str">
        <f t="shared" si="16"/>
        <v/>
      </c>
      <c r="I562" s="32"/>
      <c r="J562" s="32"/>
      <c r="K562" s="37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2"/>
      <c r="G563" s="38"/>
      <c r="H563" s="37" t="str">
        <f t="shared" si="16"/>
        <v/>
      </c>
      <c r="I563" s="32"/>
      <c r="J563" s="32"/>
      <c r="K563" s="37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2"/>
      <c r="G564" s="38"/>
      <c r="H564" s="37" t="str">
        <f t="shared" si="16"/>
        <v/>
      </c>
      <c r="I564" s="32"/>
      <c r="J564" s="32"/>
      <c r="K564" s="37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2"/>
      <c r="G565" s="38"/>
      <c r="H565" s="37" t="str">
        <f t="shared" si="16"/>
        <v/>
      </c>
      <c r="I565" s="32"/>
      <c r="J565" s="32"/>
      <c r="K565" s="37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2"/>
      <c r="G566" s="38"/>
      <c r="H566" s="37" t="str">
        <f t="shared" si="16"/>
        <v/>
      </c>
      <c r="I566" s="32"/>
      <c r="J566" s="32"/>
      <c r="K566" s="37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2"/>
      <c r="G567" s="38"/>
      <c r="H567" s="37" t="str">
        <f t="shared" si="16"/>
        <v/>
      </c>
      <c r="I567" s="32"/>
      <c r="J567" s="32"/>
      <c r="K567" s="37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2"/>
      <c r="G568" s="38"/>
      <c r="H568" s="37" t="str">
        <f t="shared" si="16"/>
        <v/>
      </c>
      <c r="I568" s="32"/>
      <c r="J568" s="32"/>
      <c r="K568" s="37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2"/>
      <c r="G569" s="38"/>
      <c r="H569" s="37" t="str">
        <f t="shared" si="16"/>
        <v/>
      </c>
      <c r="I569" s="32"/>
      <c r="J569" s="32"/>
      <c r="K569" s="37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2"/>
      <c r="G570" s="38"/>
      <c r="H570" s="37" t="str">
        <f t="shared" si="16"/>
        <v/>
      </c>
      <c r="I570" s="32"/>
      <c r="J570" s="32"/>
      <c r="K570" s="37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2"/>
      <c r="G571" s="38"/>
      <c r="H571" s="37" t="str">
        <f t="shared" si="16"/>
        <v/>
      </c>
      <c r="I571" s="32"/>
      <c r="J571" s="32"/>
      <c r="K571" s="37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2"/>
      <c r="G572" s="38"/>
      <c r="H572" s="37" t="str">
        <f t="shared" si="16"/>
        <v/>
      </c>
      <c r="I572" s="32"/>
      <c r="J572" s="32"/>
      <c r="K572" s="37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2"/>
      <c r="G573" s="38"/>
      <c r="H573" s="37" t="str">
        <f t="shared" si="16"/>
        <v/>
      </c>
      <c r="I573" s="32"/>
      <c r="J573" s="32"/>
      <c r="K573" s="37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2"/>
      <c r="G574" s="38"/>
      <c r="H574" s="37" t="str">
        <f t="shared" si="16"/>
        <v/>
      </c>
      <c r="I574" s="32"/>
      <c r="J574" s="32"/>
      <c r="K574" s="37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2"/>
      <c r="G575" s="38"/>
      <c r="H575" s="37" t="str">
        <f t="shared" si="16"/>
        <v/>
      </c>
      <c r="I575" s="32"/>
      <c r="J575" s="32"/>
      <c r="K575" s="37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2"/>
      <c r="G576" s="38"/>
      <c r="H576" s="37" t="str">
        <f t="shared" si="16"/>
        <v/>
      </c>
      <c r="I576" s="32"/>
      <c r="J576" s="32"/>
      <c r="K576" s="37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2"/>
      <c r="G577" s="38"/>
      <c r="H577" s="37" t="str">
        <f t="shared" si="16"/>
        <v/>
      </c>
      <c r="I577" s="32"/>
      <c r="J577" s="32"/>
      <c r="K577" s="37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2"/>
      <c r="G578" s="38"/>
      <c r="H578" s="37" t="str">
        <f t="shared" ref="H578:H641" si="17">IF(AND($F578="TEMP",$G578&gt;0,$M578&lt;&gt;""),$M578+$G578,"")</f>
        <v/>
      </c>
      <c r="I578" s="32"/>
      <c r="J578" s="32"/>
      <c r="K578" s="37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2"/>
      <c r="G579" s="38"/>
      <c r="H579" s="37" t="str">
        <f t="shared" si="17"/>
        <v/>
      </c>
      <c r="I579" s="32"/>
      <c r="J579" s="32"/>
      <c r="K579" s="37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2"/>
      <c r="G580" s="38"/>
      <c r="H580" s="37" t="str">
        <f t="shared" si="17"/>
        <v/>
      </c>
      <c r="I580" s="32"/>
      <c r="J580" s="32"/>
      <c r="K580" s="37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2"/>
      <c r="G581" s="38"/>
      <c r="H581" s="37" t="str">
        <f t="shared" si="17"/>
        <v/>
      </c>
      <c r="I581" s="32"/>
      <c r="J581" s="32"/>
      <c r="K581" s="37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2"/>
      <c r="G582" s="38"/>
      <c r="H582" s="37" t="str">
        <f t="shared" si="17"/>
        <v/>
      </c>
      <c r="I582" s="32"/>
      <c r="J582" s="32"/>
      <c r="K582" s="37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2"/>
      <c r="G583" s="38"/>
      <c r="H583" s="37" t="str">
        <f t="shared" si="17"/>
        <v/>
      </c>
      <c r="I583" s="32"/>
      <c r="J583" s="32"/>
      <c r="K583" s="37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2"/>
      <c r="G584" s="38"/>
      <c r="H584" s="37" t="str">
        <f t="shared" si="17"/>
        <v/>
      </c>
      <c r="I584" s="32"/>
      <c r="J584" s="32"/>
      <c r="K584" s="37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2"/>
      <c r="G585" s="38"/>
      <c r="H585" s="37" t="str">
        <f t="shared" si="17"/>
        <v/>
      </c>
      <c r="I585" s="32"/>
      <c r="J585" s="32"/>
      <c r="K585" s="37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2"/>
      <c r="G586" s="38"/>
      <c r="H586" s="37" t="str">
        <f t="shared" si="17"/>
        <v/>
      </c>
      <c r="I586" s="32"/>
      <c r="J586" s="32"/>
      <c r="K586" s="37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2"/>
      <c r="G587" s="38"/>
      <c r="H587" s="37" t="str">
        <f t="shared" si="17"/>
        <v/>
      </c>
      <c r="I587" s="32"/>
      <c r="J587" s="32"/>
      <c r="K587" s="37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2"/>
      <c r="G588" s="38"/>
      <c r="H588" s="37" t="str">
        <f t="shared" si="17"/>
        <v/>
      </c>
      <c r="I588" s="32"/>
      <c r="J588" s="32"/>
      <c r="K588" s="37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2"/>
      <c r="G589" s="38"/>
      <c r="H589" s="37" t="str">
        <f t="shared" si="17"/>
        <v/>
      </c>
      <c r="I589" s="32"/>
      <c r="J589" s="32"/>
      <c r="K589" s="37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2"/>
      <c r="G590" s="38"/>
      <c r="H590" s="37" t="str">
        <f t="shared" si="17"/>
        <v/>
      </c>
      <c r="I590" s="32"/>
      <c r="J590" s="32"/>
      <c r="K590" s="37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2"/>
      <c r="G591" s="38"/>
      <c r="H591" s="37" t="str">
        <f t="shared" si="17"/>
        <v/>
      </c>
      <c r="I591" s="32"/>
      <c r="J591" s="32"/>
      <c r="K591" s="37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2"/>
      <c r="G592" s="38"/>
      <c r="H592" s="37" t="str">
        <f t="shared" si="17"/>
        <v/>
      </c>
      <c r="I592" s="32"/>
      <c r="J592" s="32"/>
      <c r="K592" s="37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2"/>
      <c r="G593" s="38"/>
      <c r="H593" s="37" t="str">
        <f t="shared" si="17"/>
        <v/>
      </c>
      <c r="I593" s="32"/>
      <c r="J593" s="32"/>
      <c r="K593" s="37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2"/>
      <c r="G594" s="38"/>
      <c r="H594" s="37" t="str">
        <f t="shared" si="17"/>
        <v/>
      </c>
      <c r="I594" s="32"/>
      <c r="J594" s="32"/>
      <c r="K594" s="37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2"/>
      <c r="G595" s="38"/>
      <c r="H595" s="37" t="str">
        <f t="shared" si="17"/>
        <v/>
      </c>
      <c r="I595" s="32"/>
      <c r="J595" s="32"/>
      <c r="K595" s="37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2"/>
      <c r="G596" s="38"/>
      <c r="H596" s="37" t="str">
        <f t="shared" si="17"/>
        <v/>
      </c>
      <c r="I596" s="32"/>
      <c r="J596" s="32"/>
      <c r="K596" s="37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2"/>
      <c r="G597" s="38"/>
      <c r="H597" s="37" t="str">
        <f t="shared" si="17"/>
        <v/>
      </c>
      <c r="I597" s="32"/>
      <c r="J597" s="32"/>
      <c r="K597" s="37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2"/>
      <c r="G598" s="38"/>
      <c r="H598" s="37" t="str">
        <f t="shared" si="17"/>
        <v/>
      </c>
      <c r="I598" s="32"/>
      <c r="J598" s="32"/>
      <c r="K598" s="37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2"/>
      <c r="G599" s="38"/>
      <c r="H599" s="37" t="str">
        <f t="shared" si="17"/>
        <v/>
      </c>
      <c r="I599" s="32"/>
      <c r="J599" s="32"/>
      <c r="K599" s="37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2"/>
      <c r="G600" s="38"/>
      <c r="H600" s="37" t="str">
        <f t="shared" si="17"/>
        <v/>
      </c>
      <c r="I600" s="32"/>
      <c r="J600" s="32"/>
      <c r="K600" s="37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2"/>
      <c r="G601" s="38"/>
      <c r="H601" s="37" t="str">
        <f t="shared" si="17"/>
        <v/>
      </c>
      <c r="I601" s="32"/>
      <c r="J601" s="32"/>
      <c r="K601" s="37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2"/>
      <c r="G602" s="38"/>
      <c r="H602" s="37" t="str">
        <f t="shared" si="17"/>
        <v/>
      </c>
      <c r="I602" s="32"/>
      <c r="J602" s="32"/>
      <c r="K602" s="37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2"/>
      <c r="G603" s="38"/>
      <c r="H603" s="37" t="str">
        <f t="shared" si="17"/>
        <v/>
      </c>
      <c r="I603" s="32"/>
      <c r="J603" s="32"/>
      <c r="K603" s="37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2"/>
      <c r="G604" s="38"/>
      <c r="H604" s="37" t="str">
        <f t="shared" si="17"/>
        <v/>
      </c>
      <c r="I604" s="32"/>
      <c r="J604" s="32"/>
      <c r="K604" s="37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2"/>
      <c r="G605" s="38"/>
      <c r="H605" s="37" t="str">
        <f t="shared" si="17"/>
        <v/>
      </c>
      <c r="I605" s="32"/>
      <c r="J605" s="32"/>
      <c r="K605" s="37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2"/>
      <c r="G606" s="38"/>
      <c r="H606" s="37" t="str">
        <f t="shared" si="17"/>
        <v/>
      </c>
      <c r="I606" s="32"/>
      <c r="J606" s="32"/>
      <c r="K606" s="37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2"/>
      <c r="G607" s="38"/>
      <c r="H607" s="37" t="str">
        <f t="shared" si="17"/>
        <v/>
      </c>
      <c r="I607" s="32"/>
      <c r="J607" s="32"/>
      <c r="K607" s="37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2"/>
      <c r="G608" s="38"/>
      <c r="H608" s="37" t="str">
        <f t="shared" si="17"/>
        <v/>
      </c>
      <c r="I608" s="32"/>
      <c r="J608" s="32"/>
      <c r="K608" s="37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2"/>
      <c r="G609" s="38"/>
      <c r="H609" s="37" t="str">
        <f t="shared" si="17"/>
        <v/>
      </c>
      <c r="I609" s="32"/>
      <c r="J609" s="32"/>
      <c r="K609" s="37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2"/>
      <c r="G610" s="38"/>
      <c r="H610" s="37" t="str">
        <f t="shared" si="17"/>
        <v/>
      </c>
      <c r="I610" s="32"/>
      <c r="J610" s="32"/>
      <c r="K610" s="37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2"/>
      <c r="G611" s="38"/>
      <c r="H611" s="37" t="str">
        <f t="shared" si="17"/>
        <v/>
      </c>
      <c r="I611" s="32"/>
      <c r="J611" s="32"/>
      <c r="K611" s="37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2"/>
      <c r="G612" s="38"/>
      <c r="H612" s="37" t="str">
        <f t="shared" si="17"/>
        <v/>
      </c>
      <c r="I612" s="32"/>
      <c r="J612" s="32"/>
      <c r="K612" s="37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2"/>
      <c r="G613" s="38"/>
      <c r="H613" s="37" t="str">
        <f t="shared" si="17"/>
        <v/>
      </c>
      <c r="I613" s="32"/>
      <c r="J613" s="32"/>
      <c r="K613" s="37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2"/>
      <c r="G614" s="38"/>
      <c r="H614" s="37" t="str">
        <f t="shared" si="17"/>
        <v/>
      </c>
      <c r="I614" s="32"/>
      <c r="J614" s="32"/>
      <c r="K614" s="37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2"/>
      <c r="G615" s="38"/>
      <c r="H615" s="37" t="str">
        <f t="shared" si="17"/>
        <v/>
      </c>
      <c r="I615" s="32"/>
      <c r="J615" s="32"/>
      <c r="K615" s="37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2"/>
      <c r="G616" s="38"/>
      <c r="H616" s="37" t="str">
        <f t="shared" si="17"/>
        <v/>
      </c>
      <c r="I616" s="32"/>
      <c r="J616" s="32"/>
      <c r="K616" s="37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2"/>
      <c r="G617" s="38"/>
      <c r="H617" s="37" t="str">
        <f t="shared" si="17"/>
        <v/>
      </c>
      <c r="I617" s="32"/>
      <c r="J617" s="32"/>
      <c r="K617" s="37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2"/>
      <c r="G618" s="38"/>
      <c r="H618" s="37" t="str">
        <f t="shared" si="17"/>
        <v/>
      </c>
      <c r="I618" s="32"/>
      <c r="J618" s="32"/>
      <c r="K618" s="37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2"/>
      <c r="G619" s="38"/>
      <c r="H619" s="37" t="str">
        <f t="shared" si="17"/>
        <v/>
      </c>
      <c r="I619" s="32"/>
      <c r="J619" s="32"/>
      <c r="K619" s="37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2"/>
      <c r="G620" s="38"/>
      <c r="H620" s="37" t="str">
        <f t="shared" si="17"/>
        <v/>
      </c>
      <c r="I620" s="32"/>
      <c r="J620" s="32"/>
      <c r="K620" s="37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2"/>
      <c r="G621" s="38"/>
      <c r="H621" s="37" t="str">
        <f t="shared" si="17"/>
        <v/>
      </c>
      <c r="I621" s="32"/>
      <c r="J621" s="32"/>
      <c r="K621" s="37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2"/>
      <c r="G622" s="38"/>
      <c r="H622" s="37" t="str">
        <f t="shared" si="17"/>
        <v/>
      </c>
      <c r="I622" s="32"/>
      <c r="J622" s="32"/>
      <c r="K622" s="37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2"/>
      <c r="G623" s="38"/>
      <c r="H623" s="37" t="str">
        <f t="shared" si="17"/>
        <v/>
      </c>
      <c r="I623" s="32"/>
      <c r="J623" s="32"/>
      <c r="K623" s="37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2"/>
      <c r="G624" s="38"/>
      <c r="H624" s="37" t="str">
        <f t="shared" si="17"/>
        <v/>
      </c>
      <c r="I624" s="32"/>
      <c r="J624" s="32"/>
      <c r="K624" s="37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2"/>
      <c r="G625" s="38"/>
      <c r="H625" s="37" t="str">
        <f t="shared" si="17"/>
        <v/>
      </c>
      <c r="I625" s="32"/>
      <c r="J625" s="32"/>
      <c r="K625" s="37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2"/>
      <c r="G626" s="38"/>
      <c r="H626" s="37" t="str">
        <f t="shared" si="17"/>
        <v/>
      </c>
      <c r="I626" s="32"/>
      <c r="J626" s="32"/>
      <c r="K626" s="37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2"/>
      <c r="G627" s="38"/>
      <c r="H627" s="37" t="str">
        <f t="shared" si="17"/>
        <v/>
      </c>
      <c r="I627" s="32"/>
      <c r="J627" s="32"/>
      <c r="K627" s="37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2"/>
      <c r="G628" s="38"/>
      <c r="H628" s="37" t="str">
        <f t="shared" si="17"/>
        <v/>
      </c>
      <c r="I628" s="32"/>
      <c r="J628" s="32"/>
      <c r="K628" s="37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2"/>
      <c r="G629" s="38"/>
      <c r="H629" s="37" t="str">
        <f t="shared" si="17"/>
        <v/>
      </c>
      <c r="I629" s="32"/>
      <c r="J629" s="32"/>
      <c r="K629" s="37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2"/>
      <c r="G630" s="38"/>
      <c r="H630" s="37" t="str">
        <f t="shared" si="17"/>
        <v/>
      </c>
      <c r="I630" s="32"/>
      <c r="J630" s="32"/>
      <c r="K630" s="37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2"/>
      <c r="G631" s="38"/>
      <c r="H631" s="37" t="str">
        <f t="shared" si="17"/>
        <v/>
      </c>
      <c r="I631" s="32"/>
      <c r="J631" s="32"/>
      <c r="K631" s="37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2"/>
      <c r="G632" s="38"/>
      <c r="H632" s="37" t="str">
        <f t="shared" si="17"/>
        <v/>
      </c>
      <c r="I632" s="32"/>
      <c r="J632" s="32"/>
      <c r="K632" s="37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2"/>
      <c r="G633" s="38"/>
      <c r="H633" s="37" t="str">
        <f t="shared" si="17"/>
        <v/>
      </c>
      <c r="I633" s="32"/>
      <c r="J633" s="32"/>
      <c r="K633" s="37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2"/>
      <c r="G634" s="38"/>
      <c r="H634" s="37" t="str">
        <f t="shared" si="17"/>
        <v/>
      </c>
      <c r="I634" s="32"/>
      <c r="J634" s="32"/>
      <c r="K634" s="37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2"/>
      <c r="G635" s="38"/>
      <c r="H635" s="37" t="str">
        <f t="shared" si="17"/>
        <v/>
      </c>
      <c r="I635" s="32"/>
      <c r="J635" s="32"/>
      <c r="K635" s="37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2"/>
      <c r="G636" s="38"/>
      <c r="H636" s="37" t="str">
        <f t="shared" si="17"/>
        <v/>
      </c>
      <c r="I636" s="32"/>
      <c r="J636" s="32"/>
      <c r="K636" s="37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2"/>
      <c r="G637" s="38"/>
      <c r="H637" s="37" t="str">
        <f t="shared" si="17"/>
        <v/>
      </c>
      <c r="I637" s="32"/>
      <c r="J637" s="32"/>
      <c r="K637" s="37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2"/>
      <c r="G638" s="38"/>
      <c r="H638" s="37" t="str">
        <f t="shared" si="17"/>
        <v/>
      </c>
      <c r="I638" s="32"/>
      <c r="J638" s="32"/>
      <c r="K638" s="37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2"/>
      <c r="G639" s="38"/>
      <c r="H639" s="37" t="str">
        <f t="shared" si="17"/>
        <v/>
      </c>
      <c r="I639" s="32"/>
      <c r="J639" s="32"/>
      <c r="K639" s="37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2"/>
      <c r="G640" s="38"/>
      <c r="H640" s="37" t="str">
        <f t="shared" si="17"/>
        <v/>
      </c>
      <c r="I640" s="32"/>
      <c r="J640" s="32"/>
      <c r="K640" s="37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2"/>
      <c r="G641" s="38"/>
      <c r="H641" s="37" t="str">
        <f t="shared" si="17"/>
        <v/>
      </c>
      <c r="I641" s="32"/>
      <c r="J641" s="32"/>
      <c r="K641" s="37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2"/>
      <c r="G642" s="38"/>
      <c r="H642" s="37" t="str">
        <f t="shared" ref="H642:H705" si="18">IF(AND($F642="TEMP",$G642&gt;0,$M642&lt;&gt;""),$M642+$G642,"")</f>
        <v/>
      </c>
      <c r="I642" s="32"/>
      <c r="J642" s="32"/>
      <c r="K642" s="37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2"/>
      <c r="G643" s="38"/>
      <c r="H643" s="37" t="str">
        <f t="shared" si="18"/>
        <v/>
      </c>
      <c r="I643" s="32"/>
      <c r="J643" s="32"/>
      <c r="K643" s="37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2"/>
      <c r="G644" s="38"/>
      <c r="H644" s="37" t="str">
        <f t="shared" si="18"/>
        <v/>
      </c>
      <c r="I644" s="32"/>
      <c r="J644" s="32"/>
      <c r="K644" s="37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2"/>
      <c r="G645" s="38"/>
      <c r="H645" s="37" t="str">
        <f t="shared" si="18"/>
        <v/>
      </c>
      <c r="I645" s="32"/>
      <c r="J645" s="32"/>
      <c r="K645" s="37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2"/>
      <c r="G646" s="38"/>
      <c r="H646" s="37" t="str">
        <f t="shared" si="18"/>
        <v/>
      </c>
      <c r="I646" s="32"/>
      <c r="J646" s="32"/>
      <c r="K646" s="37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2"/>
      <c r="G647" s="38"/>
      <c r="H647" s="37" t="str">
        <f t="shared" si="18"/>
        <v/>
      </c>
      <c r="I647" s="32"/>
      <c r="J647" s="32"/>
      <c r="K647" s="37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2"/>
      <c r="G648" s="38"/>
      <c r="H648" s="37" t="str">
        <f t="shared" si="18"/>
        <v/>
      </c>
      <c r="I648" s="32"/>
      <c r="J648" s="32"/>
      <c r="K648" s="37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2"/>
      <c r="G649" s="38"/>
      <c r="H649" s="37" t="str">
        <f t="shared" si="18"/>
        <v/>
      </c>
      <c r="I649" s="32"/>
      <c r="J649" s="32"/>
      <c r="K649" s="37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2"/>
      <c r="G650" s="38"/>
      <c r="H650" s="37" t="str">
        <f t="shared" si="18"/>
        <v/>
      </c>
      <c r="I650" s="32"/>
      <c r="J650" s="32"/>
      <c r="K650" s="37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2"/>
      <c r="G651" s="38"/>
      <c r="H651" s="37" t="str">
        <f t="shared" si="18"/>
        <v/>
      </c>
      <c r="I651" s="32"/>
      <c r="J651" s="32"/>
      <c r="K651" s="37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2"/>
      <c r="G652" s="38"/>
      <c r="H652" s="37" t="str">
        <f t="shared" si="18"/>
        <v/>
      </c>
      <c r="I652" s="32"/>
      <c r="J652" s="32"/>
      <c r="K652" s="37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2"/>
      <c r="G653" s="38"/>
      <c r="H653" s="37" t="str">
        <f t="shared" si="18"/>
        <v/>
      </c>
      <c r="I653" s="32"/>
      <c r="J653" s="32"/>
      <c r="K653" s="37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2"/>
      <c r="G654" s="38"/>
      <c r="H654" s="37" t="str">
        <f t="shared" si="18"/>
        <v/>
      </c>
      <c r="I654" s="32"/>
      <c r="J654" s="32"/>
      <c r="K654" s="37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2"/>
      <c r="G655" s="38"/>
      <c r="H655" s="37" t="str">
        <f t="shared" si="18"/>
        <v/>
      </c>
      <c r="I655" s="32"/>
      <c r="J655" s="32"/>
      <c r="K655" s="37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2"/>
      <c r="G656" s="38"/>
      <c r="H656" s="37" t="str">
        <f t="shared" si="18"/>
        <v/>
      </c>
      <c r="I656" s="32"/>
      <c r="J656" s="32"/>
      <c r="K656" s="37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2"/>
      <c r="G657" s="38"/>
      <c r="H657" s="37" t="str">
        <f t="shared" si="18"/>
        <v/>
      </c>
      <c r="I657" s="32"/>
      <c r="J657" s="32"/>
      <c r="K657" s="37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2"/>
      <c r="G658" s="38"/>
      <c r="H658" s="37" t="str">
        <f t="shared" si="18"/>
        <v/>
      </c>
      <c r="I658" s="32"/>
      <c r="J658" s="32"/>
      <c r="K658" s="37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2"/>
      <c r="G659" s="38"/>
      <c r="H659" s="37" t="str">
        <f t="shared" si="18"/>
        <v/>
      </c>
      <c r="I659" s="32"/>
      <c r="J659" s="32"/>
      <c r="K659" s="37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2"/>
      <c r="G660" s="38"/>
      <c r="H660" s="37" t="str">
        <f t="shared" si="18"/>
        <v/>
      </c>
      <c r="I660" s="32"/>
      <c r="J660" s="32"/>
      <c r="K660" s="37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2"/>
      <c r="G661" s="38"/>
      <c r="H661" s="37" t="str">
        <f t="shared" si="18"/>
        <v/>
      </c>
      <c r="I661" s="32"/>
      <c r="J661" s="32"/>
      <c r="K661" s="37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2"/>
      <c r="G662" s="38"/>
      <c r="H662" s="37" t="str">
        <f t="shared" si="18"/>
        <v/>
      </c>
      <c r="I662" s="32"/>
      <c r="J662" s="32"/>
      <c r="K662" s="37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2"/>
      <c r="G663" s="38"/>
      <c r="H663" s="37" t="str">
        <f t="shared" si="18"/>
        <v/>
      </c>
      <c r="I663" s="32"/>
      <c r="J663" s="32"/>
      <c r="K663" s="37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2"/>
      <c r="G664" s="38"/>
      <c r="H664" s="37" t="str">
        <f t="shared" si="18"/>
        <v/>
      </c>
      <c r="I664" s="32"/>
      <c r="J664" s="32"/>
      <c r="K664" s="37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2"/>
      <c r="G665" s="38"/>
      <c r="H665" s="37" t="str">
        <f t="shared" si="18"/>
        <v/>
      </c>
      <c r="I665" s="32"/>
      <c r="J665" s="32"/>
      <c r="K665" s="37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2"/>
      <c r="G666" s="38"/>
      <c r="H666" s="37" t="str">
        <f t="shared" si="18"/>
        <v/>
      </c>
      <c r="I666" s="32"/>
      <c r="J666" s="32"/>
      <c r="K666" s="37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2"/>
      <c r="G667" s="38"/>
      <c r="H667" s="37" t="str">
        <f t="shared" si="18"/>
        <v/>
      </c>
      <c r="I667" s="32"/>
      <c r="J667" s="32"/>
      <c r="K667" s="37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2"/>
      <c r="G668" s="38"/>
      <c r="H668" s="37" t="str">
        <f t="shared" si="18"/>
        <v/>
      </c>
      <c r="I668" s="32"/>
      <c r="J668" s="32"/>
      <c r="K668" s="37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2"/>
      <c r="G669" s="38"/>
      <c r="H669" s="37" t="str">
        <f t="shared" si="18"/>
        <v/>
      </c>
      <c r="I669" s="32"/>
      <c r="J669" s="32"/>
      <c r="K669" s="37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2"/>
      <c r="G670" s="38"/>
      <c r="H670" s="37" t="str">
        <f t="shared" si="18"/>
        <v/>
      </c>
      <c r="I670" s="32"/>
      <c r="J670" s="32"/>
      <c r="K670" s="37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2"/>
      <c r="G671" s="38"/>
      <c r="H671" s="37" t="str">
        <f t="shared" si="18"/>
        <v/>
      </c>
      <c r="I671" s="32"/>
      <c r="J671" s="32"/>
      <c r="K671" s="37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2"/>
      <c r="G672" s="38"/>
      <c r="H672" s="37" t="str">
        <f t="shared" si="18"/>
        <v/>
      </c>
      <c r="I672" s="32"/>
      <c r="J672" s="32"/>
      <c r="K672" s="37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2"/>
      <c r="G673" s="38"/>
      <c r="H673" s="37" t="str">
        <f t="shared" si="18"/>
        <v/>
      </c>
      <c r="I673" s="32"/>
      <c r="J673" s="32"/>
      <c r="K673" s="37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2"/>
      <c r="G674" s="38"/>
      <c r="H674" s="37" t="str">
        <f t="shared" si="18"/>
        <v/>
      </c>
      <c r="I674" s="32"/>
      <c r="J674" s="32"/>
      <c r="K674" s="37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2"/>
      <c r="G675" s="38"/>
      <c r="H675" s="37" t="str">
        <f t="shared" si="18"/>
        <v/>
      </c>
      <c r="I675" s="32"/>
      <c r="J675" s="32"/>
      <c r="K675" s="37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2"/>
      <c r="G676" s="38"/>
      <c r="H676" s="37" t="str">
        <f t="shared" si="18"/>
        <v/>
      </c>
      <c r="I676" s="32"/>
      <c r="J676" s="32"/>
      <c r="K676" s="37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2"/>
      <c r="G677" s="38"/>
      <c r="H677" s="37" t="str">
        <f t="shared" si="18"/>
        <v/>
      </c>
      <c r="I677" s="32"/>
      <c r="J677" s="32"/>
      <c r="K677" s="37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2"/>
      <c r="G678" s="38"/>
      <c r="H678" s="37" t="str">
        <f t="shared" si="18"/>
        <v/>
      </c>
      <c r="I678" s="32"/>
      <c r="J678" s="32"/>
      <c r="K678" s="37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2"/>
      <c r="G679" s="38"/>
      <c r="H679" s="37" t="str">
        <f t="shared" si="18"/>
        <v/>
      </c>
      <c r="I679" s="32"/>
      <c r="J679" s="32"/>
      <c r="K679" s="37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2"/>
      <c r="G680" s="38"/>
      <c r="H680" s="37" t="str">
        <f t="shared" si="18"/>
        <v/>
      </c>
      <c r="I680" s="32"/>
      <c r="J680" s="32"/>
      <c r="K680" s="37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2"/>
      <c r="G681" s="38"/>
      <c r="H681" s="37" t="str">
        <f t="shared" si="18"/>
        <v/>
      </c>
      <c r="I681" s="32"/>
      <c r="J681" s="32"/>
      <c r="K681" s="37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2"/>
      <c r="G682" s="38"/>
      <c r="H682" s="37" t="str">
        <f t="shared" si="18"/>
        <v/>
      </c>
      <c r="I682" s="32"/>
      <c r="J682" s="32"/>
      <c r="K682" s="37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2"/>
      <c r="G683" s="38"/>
      <c r="H683" s="37" t="str">
        <f t="shared" si="18"/>
        <v/>
      </c>
      <c r="I683" s="32"/>
      <c r="J683" s="32"/>
      <c r="K683" s="37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2"/>
      <c r="G684" s="38"/>
      <c r="H684" s="37" t="str">
        <f t="shared" si="18"/>
        <v/>
      </c>
      <c r="I684" s="32"/>
      <c r="J684" s="32"/>
      <c r="K684" s="37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2"/>
      <c r="G685" s="38"/>
      <c r="H685" s="37" t="str">
        <f t="shared" si="18"/>
        <v/>
      </c>
      <c r="I685" s="32"/>
      <c r="J685" s="32"/>
      <c r="K685" s="37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2"/>
      <c r="G686" s="38"/>
      <c r="H686" s="37" t="str">
        <f t="shared" si="18"/>
        <v/>
      </c>
      <c r="I686" s="32"/>
      <c r="J686" s="32"/>
      <c r="K686" s="37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2"/>
      <c r="G687" s="38"/>
      <c r="H687" s="37" t="str">
        <f t="shared" si="18"/>
        <v/>
      </c>
      <c r="I687" s="32"/>
      <c r="J687" s="32"/>
      <c r="K687" s="37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2"/>
      <c r="G688" s="38"/>
      <c r="H688" s="37" t="str">
        <f t="shared" si="18"/>
        <v/>
      </c>
      <c r="I688" s="32"/>
      <c r="J688" s="32"/>
      <c r="K688" s="37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2"/>
      <c r="G689" s="38"/>
      <c r="H689" s="37" t="str">
        <f t="shared" si="18"/>
        <v/>
      </c>
      <c r="I689" s="32"/>
      <c r="J689" s="32"/>
      <c r="K689" s="37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2"/>
      <c r="G690" s="38"/>
      <c r="H690" s="37" t="str">
        <f t="shared" si="18"/>
        <v/>
      </c>
      <c r="I690" s="32"/>
      <c r="J690" s="32"/>
      <c r="K690" s="37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2"/>
      <c r="G691" s="38"/>
      <c r="H691" s="37" t="str">
        <f t="shared" si="18"/>
        <v/>
      </c>
      <c r="I691" s="32"/>
      <c r="J691" s="32"/>
      <c r="K691" s="37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2"/>
      <c r="G692" s="38"/>
      <c r="H692" s="37" t="str">
        <f t="shared" si="18"/>
        <v/>
      </c>
      <c r="I692" s="32"/>
      <c r="J692" s="32"/>
      <c r="K692" s="37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2"/>
      <c r="G693" s="38"/>
      <c r="H693" s="37" t="str">
        <f t="shared" si="18"/>
        <v/>
      </c>
      <c r="I693" s="32"/>
      <c r="J693" s="32"/>
      <c r="K693" s="37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2"/>
      <c r="G694" s="38"/>
      <c r="H694" s="37" t="str">
        <f t="shared" si="18"/>
        <v/>
      </c>
      <c r="I694" s="32"/>
      <c r="J694" s="32"/>
      <c r="K694" s="37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2"/>
      <c r="G695" s="38"/>
      <c r="H695" s="37" t="str">
        <f t="shared" si="18"/>
        <v/>
      </c>
      <c r="I695" s="32"/>
      <c r="J695" s="32"/>
      <c r="K695" s="37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2"/>
      <c r="G696" s="38"/>
      <c r="H696" s="37" t="str">
        <f t="shared" si="18"/>
        <v/>
      </c>
      <c r="I696" s="32"/>
      <c r="J696" s="32"/>
      <c r="K696" s="37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2"/>
      <c r="G697" s="38"/>
      <c r="H697" s="37" t="str">
        <f t="shared" si="18"/>
        <v/>
      </c>
      <c r="I697" s="32"/>
      <c r="J697" s="32"/>
      <c r="K697" s="37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2"/>
      <c r="G698" s="38"/>
      <c r="H698" s="37" t="str">
        <f t="shared" si="18"/>
        <v/>
      </c>
      <c r="I698" s="32"/>
      <c r="J698" s="32"/>
      <c r="K698" s="37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2"/>
      <c r="G699" s="38"/>
      <c r="H699" s="37" t="str">
        <f t="shared" si="18"/>
        <v/>
      </c>
      <c r="I699" s="32"/>
      <c r="J699" s="32"/>
      <c r="K699" s="37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2"/>
      <c r="G700" s="38"/>
      <c r="H700" s="37" t="str">
        <f t="shared" si="18"/>
        <v/>
      </c>
      <c r="I700" s="32"/>
      <c r="J700" s="32"/>
      <c r="K700" s="37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2"/>
      <c r="G701" s="38"/>
      <c r="H701" s="37" t="str">
        <f t="shared" si="18"/>
        <v/>
      </c>
      <c r="I701" s="32"/>
      <c r="J701" s="32"/>
      <c r="K701" s="37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2"/>
      <c r="G702" s="38"/>
      <c r="H702" s="37" t="str">
        <f t="shared" si="18"/>
        <v/>
      </c>
      <c r="I702" s="32"/>
      <c r="J702" s="32"/>
      <c r="K702" s="37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2"/>
      <c r="G703" s="38"/>
      <c r="H703" s="37" t="str">
        <f t="shared" si="18"/>
        <v/>
      </c>
      <c r="I703" s="32"/>
      <c r="J703" s="32"/>
      <c r="K703" s="37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2"/>
      <c r="G704" s="38"/>
      <c r="H704" s="37" t="str">
        <f t="shared" si="18"/>
        <v/>
      </c>
      <c r="I704" s="32"/>
      <c r="J704" s="32"/>
      <c r="K704" s="37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2"/>
      <c r="G705" s="38"/>
      <c r="H705" s="37" t="str">
        <f t="shared" si="18"/>
        <v/>
      </c>
      <c r="I705" s="32"/>
      <c r="J705" s="32"/>
      <c r="K705" s="37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2"/>
      <c r="G706" s="38"/>
      <c r="H706" s="37" t="str">
        <f t="shared" ref="H706:H769" si="19">IF(AND($F706="TEMP",$G706&gt;0,$M706&lt;&gt;""),$M706+$G706,"")</f>
        <v/>
      </c>
      <c r="I706" s="32"/>
      <c r="J706" s="32"/>
      <c r="K706" s="37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2"/>
      <c r="G707" s="38"/>
      <c r="H707" s="37" t="str">
        <f t="shared" si="19"/>
        <v/>
      </c>
      <c r="I707" s="32"/>
      <c r="J707" s="32"/>
      <c r="K707" s="37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2"/>
      <c r="G708" s="38"/>
      <c r="H708" s="37" t="str">
        <f t="shared" si="19"/>
        <v/>
      </c>
      <c r="I708" s="32"/>
      <c r="J708" s="32"/>
      <c r="K708" s="37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2"/>
      <c r="G709" s="38"/>
      <c r="H709" s="37" t="str">
        <f t="shared" si="19"/>
        <v/>
      </c>
      <c r="I709" s="32"/>
      <c r="J709" s="32"/>
      <c r="K709" s="37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2"/>
      <c r="G710" s="38"/>
      <c r="H710" s="37" t="str">
        <f t="shared" si="19"/>
        <v/>
      </c>
      <c r="I710" s="32"/>
      <c r="J710" s="32"/>
      <c r="K710" s="37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2"/>
      <c r="G711" s="38"/>
      <c r="H711" s="37" t="str">
        <f t="shared" si="19"/>
        <v/>
      </c>
      <c r="I711" s="32"/>
      <c r="J711" s="32"/>
      <c r="K711" s="37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2"/>
      <c r="G712" s="38"/>
      <c r="H712" s="37" t="str">
        <f t="shared" si="19"/>
        <v/>
      </c>
      <c r="I712" s="32"/>
      <c r="J712" s="32"/>
      <c r="K712" s="37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2"/>
      <c r="G713" s="38"/>
      <c r="H713" s="37" t="str">
        <f t="shared" si="19"/>
        <v/>
      </c>
      <c r="I713" s="32"/>
      <c r="J713" s="32"/>
      <c r="K713" s="37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2"/>
      <c r="G714" s="38"/>
      <c r="H714" s="37" t="str">
        <f t="shared" si="19"/>
        <v/>
      </c>
      <c r="I714" s="32"/>
      <c r="J714" s="32"/>
      <c r="K714" s="37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2"/>
      <c r="G715" s="38"/>
      <c r="H715" s="37" t="str">
        <f t="shared" si="19"/>
        <v/>
      </c>
      <c r="I715" s="32"/>
      <c r="J715" s="32"/>
      <c r="K715" s="37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2"/>
      <c r="G716" s="38"/>
      <c r="H716" s="37" t="str">
        <f t="shared" si="19"/>
        <v/>
      </c>
      <c r="I716" s="32"/>
      <c r="J716" s="32"/>
      <c r="K716" s="37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2"/>
      <c r="G717" s="38"/>
      <c r="H717" s="37" t="str">
        <f t="shared" si="19"/>
        <v/>
      </c>
      <c r="I717" s="32"/>
      <c r="J717" s="32"/>
      <c r="K717" s="37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2"/>
      <c r="G718" s="38"/>
      <c r="H718" s="37" t="str">
        <f t="shared" si="19"/>
        <v/>
      </c>
      <c r="I718" s="32"/>
      <c r="J718" s="32"/>
      <c r="K718" s="37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2"/>
      <c r="G719" s="38"/>
      <c r="H719" s="37" t="str">
        <f t="shared" si="19"/>
        <v/>
      </c>
      <c r="I719" s="32"/>
      <c r="J719" s="32"/>
      <c r="K719" s="37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2"/>
      <c r="G720" s="38"/>
      <c r="H720" s="37" t="str">
        <f t="shared" si="19"/>
        <v/>
      </c>
      <c r="I720" s="32"/>
      <c r="J720" s="32"/>
      <c r="K720" s="37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2"/>
      <c r="G721" s="38"/>
      <c r="H721" s="37" t="str">
        <f t="shared" si="19"/>
        <v/>
      </c>
      <c r="I721" s="32"/>
      <c r="J721" s="32"/>
      <c r="K721" s="37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2"/>
      <c r="G722" s="38"/>
      <c r="H722" s="37" t="str">
        <f t="shared" si="19"/>
        <v/>
      </c>
      <c r="I722" s="32"/>
      <c r="J722" s="32"/>
      <c r="K722" s="37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2"/>
      <c r="G723" s="38"/>
      <c r="H723" s="37" t="str">
        <f t="shared" si="19"/>
        <v/>
      </c>
      <c r="I723" s="32"/>
      <c r="J723" s="32"/>
      <c r="K723" s="37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2"/>
      <c r="G724" s="38"/>
      <c r="H724" s="37" t="str">
        <f t="shared" si="19"/>
        <v/>
      </c>
      <c r="I724" s="32"/>
      <c r="J724" s="32"/>
      <c r="K724" s="37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2"/>
      <c r="G725" s="38"/>
      <c r="H725" s="37" t="str">
        <f t="shared" si="19"/>
        <v/>
      </c>
      <c r="I725" s="32"/>
      <c r="J725" s="32"/>
      <c r="K725" s="37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2"/>
      <c r="G726" s="38"/>
      <c r="H726" s="37" t="str">
        <f t="shared" si="19"/>
        <v/>
      </c>
      <c r="I726" s="32"/>
      <c r="J726" s="32"/>
      <c r="K726" s="37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2"/>
      <c r="G727" s="38"/>
      <c r="H727" s="37" t="str">
        <f t="shared" si="19"/>
        <v/>
      </c>
      <c r="I727" s="32"/>
      <c r="J727" s="32"/>
      <c r="K727" s="37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2"/>
      <c r="G728" s="38"/>
      <c r="H728" s="37" t="str">
        <f t="shared" si="19"/>
        <v/>
      </c>
      <c r="I728" s="32"/>
      <c r="J728" s="32"/>
      <c r="K728" s="37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2"/>
      <c r="G729" s="38"/>
      <c r="H729" s="37" t="str">
        <f t="shared" si="19"/>
        <v/>
      </c>
      <c r="I729" s="32"/>
      <c r="J729" s="32"/>
      <c r="K729" s="37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2"/>
      <c r="G730" s="38"/>
      <c r="H730" s="37" t="str">
        <f t="shared" si="19"/>
        <v/>
      </c>
      <c r="I730" s="32"/>
      <c r="J730" s="32"/>
      <c r="K730" s="37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2"/>
      <c r="G731" s="38"/>
      <c r="H731" s="37" t="str">
        <f t="shared" si="19"/>
        <v/>
      </c>
      <c r="I731" s="32"/>
      <c r="J731" s="32"/>
      <c r="K731" s="37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2"/>
      <c r="G732" s="38"/>
      <c r="H732" s="37" t="str">
        <f t="shared" si="19"/>
        <v/>
      </c>
      <c r="I732" s="32"/>
      <c r="J732" s="32"/>
      <c r="K732" s="37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2"/>
      <c r="G733" s="38"/>
      <c r="H733" s="37" t="str">
        <f t="shared" si="19"/>
        <v/>
      </c>
      <c r="I733" s="32"/>
      <c r="J733" s="32"/>
      <c r="K733" s="37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2"/>
      <c r="G734" s="38"/>
      <c r="H734" s="37" t="str">
        <f t="shared" si="19"/>
        <v/>
      </c>
      <c r="I734" s="32"/>
      <c r="J734" s="32"/>
      <c r="K734" s="37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2"/>
      <c r="G735" s="38"/>
      <c r="H735" s="37" t="str">
        <f t="shared" si="19"/>
        <v/>
      </c>
      <c r="I735" s="32"/>
      <c r="J735" s="32"/>
      <c r="K735" s="37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2"/>
      <c r="G736" s="38"/>
      <c r="H736" s="37" t="str">
        <f t="shared" si="19"/>
        <v/>
      </c>
      <c r="I736" s="32"/>
      <c r="J736" s="32"/>
      <c r="K736" s="37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2"/>
      <c r="G737" s="38"/>
      <c r="H737" s="37" t="str">
        <f t="shared" si="19"/>
        <v/>
      </c>
      <c r="I737" s="32"/>
      <c r="J737" s="32"/>
      <c r="K737" s="37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2"/>
      <c r="G738" s="38"/>
      <c r="H738" s="37" t="str">
        <f t="shared" si="19"/>
        <v/>
      </c>
      <c r="I738" s="32"/>
      <c r="J738" s="32"/>
      <c r="K738" s="37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2"/>
      <c r="G739" s="38"/>
      <c r="H739" s="37" t="str">
        <f t="shared" si="19"/>
        <v/>
      </c>
      <c r="I739" s="32"/>
      <c r="J739" s="32"/>
      <c r="K739" s="37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2"/>
      <c r="G740" s="38"/>
      <c r="H740" s="37" t="str">
        <f t="shared" si="19"/>
        <v/>
      </c>
      <c r="I740" s="32"/>
      <c r="J740" s="32"/>
      <c r="K740" s="37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2"/>
      <c r="G741" s="38"/>
      <c r="H741" s="37" t="str">
        <f t="shared" si="19"/>
        <v/>
      </c>
      <c r="I741" s="32"/>
      <c r="J741" s="32"/>
      <c r="K741" s="37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2"/>
      <c r="G742" s="38"/>
      <c r="H742" s="37" t="str">
        <f t="shared" si="19"/>
        <v/>
      </c>
      <c r="I742" s="32"/>
      <c r="J742" s="32"/>
      <c r="K742" s="37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2"/>
      <c r="G743" s="38"/>
      <c r="H743" s="37" t="str">
        <f t="shared" si="19"/>
        <v/>
      </c>
      <c r="I743" s="32"/>
      <c r="J743" s="32"/>
      <c r="K743" s="37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2"/>
      <c r="G744" s="38"/>
      <c r="H744" s="37" t="str">
        <f t="shared" si="19"/>
        <v/>
      </c>
      <c r="I744" s="32"/>
      <c r="J744" s="32"/>
      <c r="K744" s="37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2"/>
      <c r="G745" s="38"/>
      <c r="H745" s="37" t="str">
        <f t="shared" si="19"/>
        <v/>
      </c>
      <c r="I745" s="32"/>
      <c r="J745" s="32"/>
      <c r="K745" s="37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2"/>
      <c r="G746" s="38"/>
      <c r="H746" s="37" t="str">
        <f t="shared" si="19"/>
        <v/>
      </c>
      <c r="I746" s="32"/>
      <c r="J746" s="32"/>
      <c r="K746" s="37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2"/>
      <c r="G747" s="38"/>
      <c r="H747" s="37" t="str">
        <f t="shared" si="19"/>
        <v/>
      </c>
      <c r="I747" s="32"/>
      <c r="J747" s="32"/>
      <c r="K747" s="37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2"/>
      <c r="G748" s="38"/>
      <c r="H748" s="37" t="str">
        <f t="shared" si="19"/>
        <v/>
      </c>
      <c r="I748" s="32"/>
      <c r="J748" s="32"/>
      <c r="K748" s="37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2"/>
      <c r="G749" s="38"/>
      <c r="H749" s="37" t="str">
        <f t="shared" si="19"/>
        <v/>
      </c>
      <c r="I749" s="32"/>
      <c r="J749" s="32"/>
      <c r="K749" s="37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2"/>
      <c r="G750" s="38"/>
      <c r="H750" s="37" t="str">
        <f t="shared" si="19"/>
        <v/>
      </c>
      <c r="I750" s="32"/>
      <c r="J750" s="32"/>
      <c r="K750" s="37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2"/>
      <c r="G751" s="38"/>
      <c r="H751" s="37" t="str">
        <f t="shared" si="19"/>
        <v/>
      </c>
      <c r="I751" s="32"/>
      <c r="J751" s="32"/>
      <c r="K751" s="37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2"/>
      <c r="G752" s="38"/>
      <c r="H752" s="37" t="str">
        <f t="shared" si="19"/>
        <v/>
      </c>
      <c r="I752" s="32"/>
      <c r="J752" s="32"/>
      <c r="K752" s="37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2"/>
      <c r="G753" s="38"/>
      <c r="H753" s="37" t="str">
        <f t="shared" si="19"/>
        <v/>
      </c>
      <c r="I753" s="32"/>
      <c r="J753" s="32"/>
      <c r="K753" s="37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2"/>
      <c r="G754" s="38"/>
      <c r="H754" s="37" t="str">
        <f t="shared" si="19"/>
        <v/>
      </c>
      <c r="I754" s="32"/>
      <c r="J754" s="32"/>
      <c r="K754" s="37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2"/>
      <c r="G755" s="38"/>
      <c r="H755" s="37" t="str">
        <f t="shared" si="19"/>
        <v/>
      </c>
      <c r="I755" s="32"/>
      <c r="J755" s="32"/>
      <c r="K755" s="37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2"/>
      <c r="G756" s="38"/>
      <c r="H756" s="37" t="str">
        <f t="shared" si="19"/>
        <v/>
      </c>
      <c r="I756" s="32"/>
      <c r="J756" s="32"/>
      <c r="K756" s="37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2"/>
      <c r="G757" s="38"/>
      <c r="H757" s="37" t="str">
        <f t="shared" si="19"/>
        <v/>
      </c>
      <c r="I757" s="32"/>
      <c r="J757" s="32"/>
      <c r="K757" s="37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2"/>
      <c r="G758" s="38"/>
      <c r="H758" s="37" t="str">
        <f t="shared" si="19"/>
        <v/>
      </c>
      <c r="I758" s="32"/>
      <c r="J758" s="32"/>
      <c r="K758" s="37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2"/>
      <c r="G759" s="38"/>
      <c r="H759" s="37" t="str">
        <f t="shared" si="19"/>
        <v/>
      </c>
      <c r="I759" s="32"/>
      <c r="J759" s="32"/>
      <c r="K759" s="37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2"/>
      <c r="G760" s="38"/>
      <c r="H760" s="37" t="str">
        <f t="shared" si="19"/>
        <v/>
      </c>
      <c r="I760" s="32"/>
      <c r="J760" s="32"/>
      <c r="K760" s="37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2"/>
      <c r="G761" s="38"/>
      <c r="H761" s="37" t="str">
        <f t="shared" si="19"/>
        <v/>
      </c>
      <c r="I761" s="32"/>
      <c r="J761" s="32"/>
      <c r="K761" s="37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2"/>
      <c r="G762" s="38"/>
      <c r="H762" s="37" t="str">
        <f t="shared" si="19"/>
        <v/>
      </c>
      <c r="I762" s="32"/>
      <c r="J762" s="32"/>
      <c r="K762" s="37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2"/>
      <c r="G763" s="38"/>
      <c r="H763" s="37" t="str">
        <f t="shared" si="19"/>
        <v/>
      </c>
      <c r="I763" s="32"/>
      <c r="J763" s="32"/>
      <c r="K763" s="37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2"/>
      <c r="G764" s="38"/>
      <c r="H764" s="37" t="str">
        <f t="shared" si="19"/>
        <v/>
      </c>
      <c r="I764" s="32"/>
      <c r="J764" s="32"/>
      <c r="K764" s="37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2"/>
      <c r="G765" s="38"/>
      <c r="H765" s="37" t="str">
        <f t="shared" si="19"/>
        <v/>
      </c>
      <c r="I765" s="32"/>
      <c r="J765" s="32"/>
      <c r="K765" s="37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2"/>
      <c r="G766" s="38"/>
      <c r="H766" s="37" t="str">
        <f t="shared" si="19"/>
        <v/>
      </c>
      <c r="I766" s="32"/>
      <c r="J766" s="32"/>
      <c r="K766" s="37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2"/>
      <c r="G767" s="38"/>
      <c r="H767" s="37" t="str">
        <f t="shared" si="19"/>
        <v/>
      </c>
      <c r="I767" s="32"/>
      <c r="J767" s="32"/>
      <c r="K767" s="37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2"/>
      <c r="G768" s="38"/>
      <c r="H768" s="37" t="str">
        <f t="shared" si="19"/>
        <v/>
      </c>
      <c r="I768" s="32"/>
      <c r="J768" s="32"/>
      <c r="K768" s="37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2"/>
      <c r="G769" s="38"/>
      <c r="H769" s="37" t="str">
        <f t="shared" si="19"/>
        <v/>
      </c>
      <c r="I769" s="32"/>
      <c r="J769" s="32"/>
      <c r="K769" s="37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2"/>
      <c r="G770" s="38"/>
      <c r="H770" s="37" t="str">
        <f t="shared" ref="H770:H833" si="20">IF(AND($F770="TEMP",$G770&gt;0,$M770&lt;&gt;""),$M770+$G770,"")</f>
        <v/>
      </c>
      <c r="I770" s="32"/>
      <c r="J770" s="32"/>
      <c r="K770" s="37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2"/>
      <c r="G771" s="38"/>
      <c r="H771" s="37" t="str">
        <f t="shared" si="20"/>
        <v/>
      </c>
      <c r="I771" s="32"/>
      <c r="J771" s="32"/>
      <c r="K771" s="37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2"/>
      <c r="G772" s="38"/>
      <c r="H772" s="37" t="str">
        <f t="shared" si="20"/>
        <v/>
      </c>
      <c r="I772" s="32"/>
      <c r="J772" s="32"/>
      <c r="K772" s="37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2"/>
      <c r="G773" s="38"/>
      <c r="H773" s="37" t="str">
        <f t="shared" si="20"/>
        <v/>
      </c>
      <c r="I773" s="32"/>
      <c r="J773" s="32"/>
      <c r="K773" s="37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2"/>
      <c r="G774" s="38"/>
      <c r="H774" s="37" t="str">
        <f t="shared" si="20"/>
        <v/>
      </c>
      <c r="I774" s="32"/>
      <c r="J774" s="32"/>
      <c r="K774" s="37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2"/>
      <c r="G775" s="38"/>
      <c r="H775" s="37" t="str">
        <f t="shared" si="20"/>
        <v/>
      </c>
      <c r="I775" s="32"/>
      <c r="J775" s="32"/>
      <c r="K775" s="37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2"/>
      <c r="G776" s="38"/>
      <c r="H776" s="37" t="str">
        <f t="shared" si="20"/>
        <v/>
      </c>
      <c r="I776" s="32"/>
      <c r="J776" s="32"/>
      <c r="K776" s="37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2"/>
      <c r="G777" s="38"/>
      <c r="H777" s="37" t="str">
        <f t="shared" si="20"/>
        <v/>
      </c>
      <c r="I777" s="32"/>
      <c r="J777" s="32"/>
      <c r="K777" s="37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2"/>
      <c r="G778" s="38"/>
      <c r="H778" s="37" t="str">
        <f t="shared" si="20"/>
        <v/>
      </c>
      <c r="I778" s="32"/>
      <c r="J778" s="32"/>
      <c r="K778" s="37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2"/>
      <c r="G779" s="38"/>
      <c r="H779" s="37" t="str">
        <f t="shared" si="20"/>
        <v/>
      </c>
      <c r="I779" s="32"/>
      <c r="J779" s="32"/>
      <c r="K779" s="37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2"/>
      <c r="G780" s="38"/>
      <c r="H780" s="37" t="str">
        <f t="shared" si="20"/>
        <v/>
      </c>
      <c r="I780" s="32"/>
      <c r="J780" s="32"/>
      <c r="K780" s="37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2"/>
      <c r="G781" s="38"/>
      <c r="H781" s="37" t="str">
        <f t="shared" si="20"/>
        <v/>
      </c>
      <c r="I781" s="32"/>
      <c r="J781" s="32"/>
      <c r="K781" s="37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2"/>
      <c r="G782" s="38"/>
      <c r="H782" s="37" t="str">
        <f t="shared" si="20"/>
        <v/>
      </c>
      <c r="I782" s="32"/>
      <c r="J782" s="32"/>
      <c r="K782" s="37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2"/>
      <c r="G783" s="38"/>
      <c r="H783" s="37" t="str">
        <f t="shared" si="20"/>
        <v/>
      </c>
      <c r="I783" s="32"/>
      <c r="J783" s="32"/>
      <c r="K783" s="37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2"/>
      <c r="G784" s="38"/>
      <c r="H784" s="37" t="str">
        <f t="shared" si="20"/>
        <v/>
      </c>
      <c r="I784" s="32"/>
      <c r="J784" s="32"/>
      <c r="K784" s="37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2"/>
      <c r="G785" s="38"/>
      <c r="H785" s="37" t="str">
        <f t="shared" si="20"/>
        <v/>
      </c>
      <c r="I785" s="32"/>
      <c r="J785" s="32"/>
      <c r="K785" s="37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2"/>
      <c r="G786" s="38"/>
      <c r="H786" s="37" t="str">
        <f t="shared" si="20"/>
        <v/>
      </c>
      <c r="I786" s="32"/>
      <c r="J786" s="32"/>
      <c r="K786" s="37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2"/>
      <c r="G787" s="38"/>
      <c r="H787" s="37" t="str">
        <f t="shared" si="20"/>
        <v/>
      </c>
      <c r="I787" s="32"/>
      <c r="J787" s="32"/>
      <c r="K787" s="37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2"/>
      <c r="G788" s="38"/>
      <c r="H788" s="37" t="str">
        <f t="shared" si="20"/>
        <v/>
      </c>
      <c r="I788" s="32"/>
      <c r="J788" s="32"/>
      <c r="K788" s="37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2"/>
      <c r="G789" s="38"/>
      <c r="H789" s="37" t="str">
        <f t="shared" si="20"/>
        <v/>
      </c>
      <c r="I789" s="32"/>
      <c r="J789" s="32"/>
      <c r="K789" s="37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2"/>
      <c r="G790" s="38"/>
      <c r="H790" s="37" t="str">
        <f t="shared" si="20"/>
        <v/>
      </c>
      <c r="I790" s="32"/>
      <c r="J790" s="32"/>
      <c r="K790" s="37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2"/>
      <c r="G791" s="38"/>
      <c r="H791" s="37" t="str">
        <f t="shared" si="20"/>
        <v/>
      </c>
      <c r="I791" s="32"/>
      <c r="J791" s="32"/>
      <c r="K791" s="37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2"/>
      <c r="G792" s="38"/>
      <c r="H792" s="37" t="str">
        <f t="shared" si="20"/>
        <v/>
      </c>
      <c r="I792" s="32"/>
      <c r="J792" s="32"/>
      <c r="K792" s="37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2"/>
      <c r="G793" s="38"/>
      <c r="H793" s="37" t="str">
        <f t="shared" si="20"/>
        <v/>
      </c>
      <c r="I793" s="32"/>
      <c r="J793" s="32"/>
      <c r="K793" s="37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2"/>
      <c r="G794" s="38"/>
      <c r="H794" s="37" t="str">
        <f t="shared" si="20"/>
        <v/>
      </c>
      <c r="I794" s="32"/>
      <c r="J794" s="32"/>
      <c r="K794" s="37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2"/>
      <c r="G795" s="38"/>
      <c r="H795" s="37" t="str">
        <f t="shared" si="20"/>
        <v/>
      </c>
      <c r="I795" s="32"/>
      <c r="J795" s="32"/>
      <c r="K795" s="37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2"/>
      <c r="G796" s="38"/>
      <c r="H796" s="37" t="str">
        <f t="shared" si="20"/>
        <v/>
      </c>
      <c r="I796" s="32"/>
      <c r="J796" s="32"/>
      <c r="K796" s="37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2"/>
      <c r="G797" s="38"/>
      <c r="H797" s="37" t="str">
        <f t="shared" si="20"/>
        <v/>
      </c>
      <c r="I797" s="32"/>
      <c r="J797" s="32"/>
      <c r="K797" s="37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2"/>
      <c r="G798" s="38"/>
      <c r="H798" s="37" t="str">
        <f t="shared" si="20"/>
        <v/>
      </c>
      <c r="I798" s="32"/>
      <c r="J798" s="32"/>
      <c r="K798" s="37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2"/>
      <c r="G799" s="38"/>
      <c r="H799" s="37" t="str">
        <f t="shared" si="20"/>
        <v/>
      </c>
      <c r="I799" s="32"/>
      <c r="J799" s="32"/>
      <c r="K799" s="37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2"/>
      <c r="G800" s="38"/>
      <c r="H800" s="37" t="str">
        <f t="shared" si="20"/>
        <v/>
      </c>
      <c r="I800" s="32"/>
      <c r="J800" s="32"/>
      <c r="K800" s="37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2"/>
      <c r="G801" s="38"/>
      <c r="H801" s="37" t="str">
        <f t="shared" si="20"/>
        <v/>
      </c>
      <c r="I801" s="32"/>
      <c r="J801" s="32"/>
      <c r="K801" s="37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2"/>
      <c r="G802" s="38"/>
      <c r="H802" s="37" t="str">
        <f t="shared" si="20"/>
        <v/>
      </c>
      <c r="I802" s="32"/>
      <c r="J802" s="32"/>
      <c r="K802" s="37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2"/>
      <c r="G803" s="38"/>
      <c r="H803" s="37" t="str">
        <f t="shared" si="20"/>
        <v/>
      </c>
      <c r="I803" s="32"/>
      <c r="J803" s="32"/>
      <c r="K803" s="37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2"/>
      <c r="G804" s="38"/>
      <c r="H804" s="37" t="str">
        <f t="shared" si="20"/>
        <v/>
      </c>
      <c r="I804" s="32"/>
      <c r="J804" s="32"/>
      <c r="K804" s="37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2"/>
      <c r="G805" s="38"/>
      <c r="H805" s="37" t="str">
        <f t="shared" si="20"/>
        <v/>
      </c>
      <c r="I805" s="32"/>
      <c r="J805" s="32"/>
      <c r="K805" s="37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2"/>
      <c r="G806" s="38"/>
      <c r="H806" s="37" t="str">
        <f t="shared" si="20"/>
        <v/>
      </c>
      <c r="I806" s="32"/>
      <c r="J806" s="32"/>
      <c r="K806" s="37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2"/>
      <c r="G807" s="38"/>
      <c r="H807" s="37" t="str">
        <f t="shared" si="20"/>
        <v/>
      </c>
      <c r="I807" s="32"/>
      <c r="J807" s="32"/>
      <c r="K807" s="37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2"/>
      <c r="G808" s="38"/>
      <c r="H808" s="37" t="str">
        <f t="shared" si="20"/>
        <v/>
      </c>
      <c r="I808" s="32"/>
      <c r="J808" s="32"/>
      <c r="K808" s="37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2"/>
      <c r="G809" s="38"/>
      <c r="H809" s="37" t="str">
        <f t="shared" si="20"/>
        <v/>
      </c>
      <c r="I809" s="32"/>
      <c r="J809" s="32"/>
      <c r="K809" s="37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2"/>
      <c r="G810" s="38"/>
      <c r="H810" s="37" t="str">
        <f t="shared" si="20"/>
        <v/>
      </c>
      <c r="I810" s="32"/>
      <c r="J810" s="32"/>
      <c r="K810" s="37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2"/>
      <c r="G811" s="38"/>
      <c r="H811" s="37" t="str">
        <f t="shared" si="20"/>
        <v/>
      </c>
      <c r="I811" s="32"/>
      <c r="J811" s="32"/>
      <c r="K811" s="37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2"/>
      <c r="G812" s="38"/>
      <c r="H812" s="37" t="str">
        <f t="shared" si="20"/>
        <v/>
      </c>
      <c r="I812" s="32"/>
      <c r="J812" s="32"/>
      <c r="K812" s="37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2"/>
      <c r="G813" s="38"/>
      <c r="H813" s="37" t="str">
        <f t="shared" si="20"/>
        <v/>
      </c>
      <c r="I813" s="32"/>
      <c r="J813" s="32"/>
      <c r="K813" s="37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2"/>
      <c r="G814" s="38"/>
      <c r="H814" s="37" t="str">
        <f t="shared" si="20"/>
        <v/>
      </c>
      <c r="I814" s="32"/>
      <c r="J814" s="32"/>
      <c r="K814" s="37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2"/>
      <c r="G815" s="38"/>
      <c r="H815" s="37" t="str">
        <f t="shared" si="20"/>
        <v/>
      </c>
      <c r="I815" s="32"/>
      <c r="J815" s="32"/>
      <c r="K815" s="37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2"/>
      <c r="G816" s="38"/>
      <c r="H816" s="37" t="str">
        <f t="shared" si="20"/>
        <v/>
      </c>
      <c r="I816" s="32"/>
      <c r="J816" s="32"/>
      <c r="K816" s="37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2"/>
      <c r="G817" s="38"/>
      <c r="H817" s="37" t="str">
        <f t="shared" si="20"/>
        <v/>
      </c>
      <c r="I817" s="32"/>
      <c r="J817" s="32"/>
      <c r="K817" s="37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2"/>
      <c r="G818" s="38"/>
      <c r="H818" s="37" t="str">
        <f t="shared" si="20"/>
        <v/>
      </c>
      <c r="I818" s="32"/>
      <c r="J818" s="32"/>
      <c r="K818" s="37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2"/>
      <c r="G819" s="38"/>
      <c r="H819" s="37" t="str">
        <f t="shared" si="20"/>
        <v/>
      </c>
      <c r="I819" s="32"/>
      <c r="J819" s="32"/>
      <c r="K819" s="37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2"/>
      <c r="G820" s="38"/>
      <c r="H820" s="37" t="str">
        <f t="shared" si="20"/>
        <v/>
      </c>
      <c r="I820" s="32"/>
      <c r="J820" s="32"/>
      <c r="K820" s="37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2"/>
      <c r="G821" s="38"/>
      <c r="H821" s="37" t="str">
        <f t="shared" si="20"/>
        <v/>
      </c>
      <c r="I821" s="32"/>
      <c r="J821" s="32"/>
      <c r="K821" s="37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2"/>
      <c r="G822" s="38"/>
      <c r="H822" s="37" t="str">
        <f t="shared" si="20"/>
        <v/>
      </c>
      <c r="I822" s="32"/>
      <c r="J822" s="32"/>
      <c r="K822" s="37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2"/>
      <c r="G823" s="38"/>
      <c r="H823" s="37" t="str">
        <f t="shared" si="20"/>
        <v/>
      </c>
      <c r="I823" s="32"/>
      <c r="J823" s="32"/>
      <c r="K823" s="37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2"/>
      <c r="G824" s="38"/>
      <c r="H824" s="37" t="str">
        <f t="shared" si="20"/>
        <v/>
      </c>
      <c r="I824" s="32"/>
      <c r="J824" s="32"/>
      <c r="K824" s="37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2"/>
      <c r="G825" s="38"/>
      <c r="H825" s="37" t="str">
        <f t="shared" si="20"/>
        <v/>
      </c>
      <c r="I825" s="32"/>
      <c r="J825" s="32"/>
      <c r="K825" s="37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2"/>
      <c r="G826" s="38"/>
      <c r="H826" s="37" t="str">
        <f t="shared" si="20"/>
        <v/>
      </c>
      <c r="I826" s="32"/>
      <c r="J826" s="32"/>
      <c r="K826" s="37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2"/>
      <c r="G827" s="38"/>
      <c r="H827" s="37" t="str">
        <f t="shared" si="20"/>
        <v/>
      </c>
      <c r="I827" s="32"/>
      <c r="J827" s="32"/>
      <c r="K827" s="37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2"/>
      <c r="G828" s="38"/>
      <c r="H828" s="37" t="str">
        <f t="shared" si="20"/>
        <v/>
      </c>
      <c r="I828" s="32"/>
      <c r="J828" s="32"/>
      <c r="K828" s="37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2"/>
      <c r="G829" s="38"/>
      <c r="H829" s="37" t="str">
        <f t="shared" si="20"/>
        <v/>
      </c>
      <c r="I829" s="32"/>
      <c r="J829" s="32"/>
      <c r="K829" s="37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2"/>
      <c r="G830" s="38"/>
      <c r="H830" s="37" t="str">
        <f t="shared" si="20"/>
        <v/>
      </c>
      <c r="I830" s="32"/>
      <c r="J830" s="32"/>
      <c r="K830" s="37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2"/>
      <c r="G831" s="38"/>
      <c r="H831" s="37" t="str">
        <f t="shared" si="20"/>
        <v/>
      </c>
      <c r="I831" s="32"/>
      <c r="J831" s="32"/>
      <c r="K831" s="37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2"/>
      <c r="G832" s="38"/>
      <c r="H832" s="37" t="str">
        <f t="shared" si="20"/>
        <v/>
      </c>
      <c r="I832" s="32"/>
      <c r="J832" s="32"/>
      <c r="K832" s="37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2"/>
      <c r="G833" s="38"/>
      <c r="H833" s="37" t="str">
        <f t="shared" si="20"/>
        <v/>
      </c>
      <c r="I833" s="32"/>
      <c r="J833" s="32"/>
      <c r="K833" s="37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2"/>
      <c r="G834" s="38"/>
      <c r="H834" s="37" t="str">
        <f t="shared" ref="H834:H897" si="21">IF(AND($F834="TEMP",$G834&gt;0,$M834&lt;&gt;""),$M834+$G834,"")</f>
        <v/>
      </c>
      <c r="I834" s="32"/>
      <c r="J834" s="32"/>
      <c r="K834" s="37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2"/>
      <c r="G835" s="38"/>
      <c r="H835" s="37" t="str">
        <f t="shared" si="21"/>
        <v/>
      </c>
      <c r="I835" s="32"/>
      <c r="J835" s="32"/>
      <c r="K835" s="37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2"/>
      <c r="G836" s="38"/>
      <c r="H836" s="37" t="str">
        <f t="shared" si="21"/>
        <v/>
      </c>
      <c r="I836" s="32"/>
      <c r="J836" s="32"/>
      <c r="K836" s="37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2"/>
      <c r="G837" s="38"/>
      <c r="H837" s="37" t="str">
        <f t="shared" si="21"/>
        <v/>
      </c>
      <c r="I837" s="32"/>
      <c r="J837" s="32"/>
      <c r="K837" s="37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2"/>
      <c r="G838" s="38"/>
      <c r="H838" s="37" t="str">
        <f t="shared" si="21"/>
        <v/>
      </c>
      <c r="I838" s="32"/>
      <c r="J838" s="32"/>
      <c r="K838" s="37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2"/>
      <c r="G839" s="38"/>
      <c r="H839" s="37" t="str">
        <f t="shared" si="21"/>
        <v/>
      </c>
      <c r="I839" s="32"/>
      <c r="J839" s="32"/>
      <c r="K839" s="37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2"/>
      <c r="G840" s="38"/>
      <c r="H840" s="37" t="str">
        <f t="shared" si="21"/>
        <v/>
      </c>
      <c r="I840" s="32"/>
      <c r="J840" s="32"/>
      <c r="K840" s="37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2"/>
      <c r="G841" s="38"/>
      <c r="H841" s="37" t="str">
        <f t="shared" si="21"/>
        <v/>
      </c>
      <c r="I841" s="32"/>
      <c r="J841" s="32"/>
      <c r="K841" s="37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2"/>
      <c r="G842" s="38"/>
      <c r="H842" s="37" t="str">
        <f t="shared" si="21"/>
        <v/>
      </c>
      <c r="I842" s="32"/>
      <c r="J842" s="32"/>
      <c r="K842" s="37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2"/>
      <c r="G843" s="38"/>
      <c r="H843" s="37" t="str">
        <f t="shared" si="21"/>
        <v/>
      </c>
      <c r="I843" s="32"/>
      <c r="J843" s="32"/>
      <c r="K843" s="37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2"/>
      <c r="G844" s="38"/>
      <c r="H844" s="37" t="str">
        <f t="shared" si="21"/>
        <v/>
      </c>
      <c r="I844" s="32"/>
      <c r="J844" s="32"/>
      <c r="K844" s="37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2"/>
      <c r="G845" s="38"/>
      <c r="H845" s="37" t="str">
        <f t="shared" si="21"/>
        <v/>
      </c>
      <c r="I845" s="32"/>
      <c r="J845" s="32"/>
      <c r="K845" s="37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2"/>
      <c r="G846" s="38"/>
      <c r="H846" s="37" t="str">
        <f t="shared" si="21"/>
        <v/>
      </c>
      <c r="I846" s="32"/>
      <c r="J846" s="32"/>
      <c r="K846" s="37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2"/>
      <c r="G847" s="38"/>
      <c r="H847" s="37" t="str">
        <f t="shared" si="21"/>
        <v/>
      </c>
      <c r="I847" s="32"/>
      <c r="J847" s="32"/>
      <c r="K847" s="37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2"/>
      <c r="G848" s="38"/>
      <c r="H848" s="37" t="str">
        <f t="shared" si="21"/>
        <v/>
      </c>
      <c r="I848" s="32"/>
      <c r="J848" s="32"/>
      <c r="K848" s="37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2"/>
      <c r="G849" s="38"/>
      <c r="H849" s="37" t="str">
        <f t="shared" si="21"/>
        <v/>
      </c>
      <c r="I849" s="32"/>
      <c r="J849" s="32"/>
      <c r="K849" s="37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2"/>
      <c r="G850" s="38"/>
      <c r="H850" s="37" t="str">
        <f t="shared" si="21"/>
        <v/>
      </c>
      <c r="I850" s="32"/>
      <c r="J850" s="32"/>
      <c r="K850" s="37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2"/>
      <c r="G851" s="38"/>
      <c r="H851" s="37" t="str">
        <f t="shared" si="21"/>
        <v/>
      </c>
      <c r="I851" s="32"/>
      <c r="J851" s="32"/>
      <c r="K851" s="37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2"/>
      <c r="G852" s="38"/>
      <c r="H852" s="37" t="str">
        <f t="shared" si="21"/>
        <v/>
      </c>
      <c r="I852" s="32"/>
      <c r="J852" s="32"/>
      <c r="K852" s="37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2"/>
      <c r="G853" s="38"/>
      <c r="H853" s="37" t="str">
        <f t="shared" si="21"/>
        <v/>
      </c>
      <c r="I853" s="32"/>
      <c r="J853" s="32"/>
      <c r="K853" s="37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2"/>
      <c r="G854" s="38"/>
      <c r="H854" s="37" t="str">
        <f t="shared" si="21"/>
        <v/>
      </c>
      <c r="I854" s="32"/>
      <c r="J854" s="32"/>
      <c r="K854" s="37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2"/>
      <c r="G855" s="38"/>
      <c r="H855" s="37" t="str">
        <f t="shared" si="21"/>
        <v/>
      </c>
      <c r="I855" s="32"/>
      <c r="J855" s="32"/>
      <c r="K855" s="37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2"/>
      <c r="G856" s="38"/>
      <c r="H856" s="37" t="str">
        <f t="shared" si="21"/>
        <v/>
      </c>
      <c r="I856" s="32"/>
      <c r="J856" s="32"/>
      <c r="K856" s="37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2"/>
      <c r="G857" s="38"/>
      <c r="H857" s="37" t="str">
        <f t="shared" si="21"/>
        <v/>
      </c>
      <c r="I857" s="32"/>
      <c r="J857" s="32"/>
      <c r="K857" s="37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2"/>
      <c r="G858" s="38"/>
      <c r="H858" s="37" t="str">
        <f t="shared" si="21"/>
        <v/>
      </c>
      <c r="I858" s="32"/>
      <c r="J858" s="32"/>
      <c r="K858" s="37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2"/>
      <c r="G859" s="38"/>
      <c r="H859" s="37" t="str">
        <f t="shared" si="21"/>
        <v/>
      </c>
      <c r="I859" s="32"/>
      <c r="J859" s="32"/>
      <c r="K859" s="37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2"/>
      <c r="G860" s="38"/>
      <c r="H860" s="37" t="str">
        <f t="shared" si="21"/>
        <v/>
      </c>
      <c r="I860" s="32"/>
      <c r="J860" s="32"/>
      <c r="K860" s="37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2"/>
      <c r="G861" s="38"/>
      <c r="H861" s="37" t="str">
        <f t="shared" si="21"/>
        <v/>
      </c>
      <c r="I861" s="32"/>
      <c r="J861" s="32"/>
      <c r="K861" s="37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2"/>
      <c r="G862" s="38"/>
      <c r="H862" s="37" t="str">
        <f t="shared" si="21"/>
        <v/>
      </c>
      <c r="I862" s="32"/>
      <c r="J862" s="32"/>
      <c r="K862" s="37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2"/>
      <c r="G863" s="38"/>
      <c r="H863" s="37" t="str">
        <f t="shared" si="21"/>
        <v/>
      </c>
      <c r="I863" s="32"/>
      <c r="J863" s="32"/>
      <c r="K863" s="37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2"/>
      <c r="G864" s="38"/>
      <c r="H864" s="37" t="str">
        <f t="shared" si="21"/>
        <v/>
      </c>
      <c r="I864" s="32"/>
      <c r="J864" s="32"/>
      <c r="K864" s="37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2"/>
      <c r="G865" s="38"/>
      <c r="H865" s="37" t="str">
        <f t="shared" si="21"/>
        <v/>
      </c>
      <c r="I865" s="32"/>
      <c r="J865" s="32"/>
      <c r="K865" s="37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2"/>
      <c r="G866" s="38"/>
      <c r="H866" s="37" t="str">
        <f t="shared" si="21"/>
        <v/>
      </c>
      <c r="I866" s="32"/>
      <c r="J866" s="32"/>
      <c r="K866" s="37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2"/>
      <c r="G867" s="38"/>
      <c r="H867" s="37" t="str">
        <f t="shared" si="21"/>
        <v/>
      </c>
      <c r="I867" s="32"/>
      <c r="J867" s="32"/>
      <c r="K867" s="37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2"/>
      <c r="G868" s="38"/>
      <c r="H868" s="37" t="str">
        <f t="shared" si="21"/>
        <v/>
      </c>
      <c r="I868" s="32"/>
      <c r="J868" s="32"/>
      <c r="K868" s="37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2"/>
      <c r="G869" s="38"/>
      <c r="H869" s="37" t="str">
        <f t="shared" si="21"/>
        <v/>
      </c>
      <c r="I869" s="32"/>
      <c r="J869" s="32"/>
      <c r="K869" s="37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2"/>
      <c r="G870" s="38"/>
      <c r="H870" s="37" t="str">
        <f t="shared" si="21"/>
        <v/>
      </c>
      <c r="I870" s="32"/>
      <c r="J870" s="32"/>
      <c r="K870" s="37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2"/>
      <c r="G871" s="38"/>
      <c r="H871" s="37" t="str">
        <f t="shared" si="21"/>
        <v/>
      </c>
      <c r="I871" s="32"/>
      <c r="J871" s="32"/>
      <c r="K871" s="37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2"/>
      <c r="G872" s="38"/>
      <c r="H872" s="37" t="str">
        <f t="shared" si="21"/>
        <v/>
      </c>
      <c r="I872" s="32"/>
      <c r="J872" s="32"/>
      <c r="K872" s="37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2"/>
      <c r="G873" s="38"/>
      <c r="H873" s="37" t="str">
        <f t="shared" si="21"/>
        <v/>
      </c>
      <c r="I873" s="32"/>
      <c r="J873" s="32"/>
      <c r="K873" s="37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2"/>
      <c r="G874" s="38"/>
      <c r="H874" s="37" t="str">
        <f t="shared" si="21"/>
        <v/>
      </c>
      <c r="I874" s="32"/>
      <c r="J874" s="32"/>
      <c r="K874" s="37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2"/>
      <c r="G875" s="38"/>
      <c r="H875" s="37" t="str">
        <f t="shared" si="21"/>
        <v/>
      </c>
      <c r="I875" s="32"/>
      <c r="J875" s="32"/>
      <c r="K875" s="37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2"/>
      <c r="G876" s="38"/>
      <c r="H876" s="37" t="str">
        <f t="shared" si="21"/>
        <v/>
      </c>
      <c r="I876" s="32"/>
      <c r="J876" s="32"/>
      <c r="K876" s="37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2"/>
      <c r="G877" s="38"/>
      <c r="H877" s="37" t="str">
        <f t="shared" si="21"/>
        <v/>
      </c>
      <c r="I877" s="32"/>
      <c r="J877" s="32"/>
      <c r="K877" s="37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2"/>
      <c r="G878" s="38"/>
      <c r="H878" s="37" t="str">
        <f t="shared" si="21"/>
        <v/>
      </c>
      <c r="I878" s="32"/>
      <c r="J878" s="32"/>
      <c r="K878" s="37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2"/>
      <c r="G879" s="38"/>
      <c r="H879" s="37" t="str">
        <f t="shared" si="21"/>
        <v/>
      </c>
      <c r="I879" s="32"/>
      <c r="J879" s="32"/>
      <c r="K879" s="37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2"/>
      <c r="G880" s="38"/>
      <c r="H880" s="37" t="str">
        <f t="shared" si="21"/>
        <v/>
      </c>
      <c r="I880" s="32"/>
      <c r="J880" s="32"/>
      <c r="K880" s="37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2"/>
      <c r="G881" s="38"/>
      <c r="H881" s="37" t="str">
        <f t="shared" si="21"/>
        <v/>
      </c>
      <c r="I881" s="32"/>
      <c r="J881" s="32"/>
      <c r="K881" s="37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2"/>
      <c r="G882" s="38"/>
      <c r="H882" s="37" t="str">
        <f t="shared" si="21"/>
        <v/>
      </c>
      <c r="I882" s="32"/>
      <c r="J882" s="32"/>
      <c r="K882" s="37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2"/>
      <c r="G883" s="38"/>
      <c r="H883" s="37" t="str">
        <f t="shared" si="21"/>
        <v/>
      </c>
      <c r="I883" s="32"/>
      <c r="J883" s="32"/>
      <c r="K883" s="37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2"/>
      <c r="G884" s="38"/>
      <c r="H884" s="37" t="str">
        <f t="shared" si="21"/>
        <v/>
      </c>
      <c r="I884" s="32"/>
      <c r="J884" s="32"/>
      <c r="K884" s="37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2"/>
      <c r="G885" s="38"/>
      <c r="H885" s="37" t="str">
        <f t="shared" si="21"/>
        <v/>
      </c>
      <c r="I885" s="32"/>
      <c r="J885" s="32"/>
      <c r="K885" s="37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2"/>
      <c r="G886" s="38"/>
      <c r="H886" s="37" t="str">
        <f t="shared" si="21"/>
        <v/>
      </c>
      <c r="I886" s="32"/>
      <c r="J886" s="32"/>
      <c r="K886" s="37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2"/>
      <c r="G887" s="38"/>
      <c r="H887" s="37" t="str">
        <f t="shared" si="21"/>
        <v/>
      </c>
      <c r="I887" s="32"/>
      <c r="J887" s="32"/>
      <c r="K887" s="37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2"/>
      <c r="G888" s="38"/>
      <c r="H888" s="37" t="str">
        <f t="shared" si="21"/>
        <v/>
      </c>
      <c r="I888" s="32"/>
      <c r="J888" s="32"/>
      <c r="K888" s="37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2"/>
      <c r="G889" s="38"/>
      <c r="H889" s="37" t="str">
        <f t="shared" si="21"/>
        <v/>
      </c>
      <c r="I889" s="32"/>
      <c r="J889" s="32"/>
      <c r="K889" s="37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2"/>
      <c r="G890" s="38"/>
      <c r="H890" s="37" t="str">
        <f t="shared" si="21"/>
        <v/>
      </c>
      <c r="I890" s="32"/>
      <c r="J890" s="32"/>
      <c r="K890" s="37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2"/>
      <c r="G891" s="38"/>
      <c r="H891" s="37" t="str">
        <f t="shared" si="21"/>
        <v/>
      </c>
      <c r="I891" s="32"/>
      <c r="J891" s="32"/>
      <c r="K891" s="37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2"/>
      <c r="G892" s="38"/>
      <c r="H892" s="37" t="str">
        <f t="shared" si="21"/>
        <v/>
      </c>
      <c r="I892" s="32"/>
      <c r="J892" s="32"/>
      <c r="K892" s="37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2"/>
      <c r="G893" s="38"/>
      <c r="H893" s="37" t="str">
        <f t="shared" si="21"/>
        <v/>
      </c>
      <c r="I893" s="32"/>
      <c r="J893" s="32"/>
      <c r="K893" s="37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2"/>
      <c r="G894" s="38"/>
      <c r="H894" s="37" t="str">
        <f t="shared" si="21"/>
        <v/>
      </c>
      <c r="I894" s="32"/>
      <c r="J894" s="32"/>
      <c r="K894" s="37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2"/>
      <c r="G895" s="38"/>
      <c r="H895" s="37" t="str">
        <f t="shared" si="21"/>
        <v/>
      </c>
      <c r="I895" s="32"/>
      <c r="J895" s="32"/>
      <c r="K895" s="37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2"/>
      <c r="G896" s="38"/>
      <c r="H896" s="37" t="str">
        <f t="shared" si="21"/>
        <v/>
      </c>
      <c r="I896" s="32"/>
      <c r="J896" s="32"/>
      <c r="K896" s="37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2"/>
      <c r="G897" s="38"/>
      <c r="H897" s="37" t="str">
        <f t="shared" si="21"/>
        <v/>
      </c>
      <c r="I897" s="32"/>
      <c r="J897" s="32"/>
      <c r="K897" s="37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2"/>
      <c r="G898" s="38"/>
      <c r="H898" s="37" t="str">
        <f t="shared" ref="H898:H961" si="22">IF(AND($F898="TEMP",$G898&gt;0,$M898&lt;&gt;""),$M898+$G898,"")</f>
        <v/>
      </c>
      <c r="I898" s="32"/>
      <c r="J898" s="32"/>
      <c r="K898" s="37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2"/>
      <c r="G899" s="38"/>
      <c r="H899" s="37" t="str">
        <f t="shared" si="22"/>
        <v/>
      </c>
      <c r="I899" s="32"/>
      <c r="J899" s="32"/>
      <c r="K899" s="37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2"/>
      <c r="G900" s="38"/>
      <c r="H900" s="37" t="str">
        <f t="shared" si="22"/>
        <v/>
      </c>
      <c r="I900" s="32"/>
      <c r="J900" s="32"/>
      <c r="K900" s="37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2"/>
      <c r="G901" s="38"/>
      <c r="H901" s="37" t="str">
        <f t="shared" si="22"/>
        <v/>
      </c>
      <c r="I901" s="32"/>
      <c r="J901" s="32"/>
      <c r="K901" s="37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2"/>
      <c r="G902" s="38"/>
      <c r="H902" s="37" t="str">
        <f t="shared" si="22"/>
        <v/>
      </c>
      <c r="I902" s="32"/>
      <c r="J902" s="32"/>
      <c r="K902" s="37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2"/>
      <c r="G903" s="38"/>
      <c r="H903" s="37" t="str">
        <f t="shared" si="22"/>
        <v/>
      </c>
      <c r="I903" s="32"/>
      <c r="J903" s="32"/>
      <c r="K903" s="37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2"/>
      <c r="G904" s="38"/>
      <c r="H904" s="37" t="str">
        <f t="shared" si="22"/>
        <v/>
      </c>
      <c r="I904" s="32"/>
      <c r="J904" s="32"/>
      <c r="K904" s="37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2"/>
      <c r="G905" s="38"/>
      <c r="H905" s="37" t="str">
        <f t="shared" si="22"/>
        <v/>
      </c>
      <c r="I905" s="32"/>
      <c r="J905" s="32"/>
      <c r="K905" s="37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2"/>
      <c r="G906" s="38"/>
      <c r="H906" s="37" t="str">
        <f t="shared" si="22"/>
        <v/>
      </c>
      <c r="I906" s="32"/>
      <c r="J906" s="32"/>
      <c r="K906" s="37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2"/>
      <c r="G907" s="38"/>
      <c r="H907" s="37" t="str">
        <f t="shared" si="22"/>
        <v/>
      </c>
      <c r="I907" s="32"/>
      <c r="J907" s="32"/>
      <c r="K907" s="37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2"/>
      <c r="G908" s="38"/>
      <c r="H908" s="37" t="str">
        <f t="shared" si="22"/>
        <v/>
      </c>
      <c r="I908" s="32"/>
      <c r="J908" s="32"/>
      <c r="K908" s="37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2"/>
      <c r="G909" s="38"/>
      <c r="H909" s="37" t="str">
        <f t="shared" si="22"/>
        <v/>
      </c>
      <c r="I909" s="32"/>
      <c r="J909" s="32"/>
      <c r="K909" s="37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2"/>
      <c r="G910" s="38"/>
      <c r="H910" s="37" t="str">
        <f t="shared" si="22"/>
        <v/>
      </c>
      <c r="I910" s="32"/>
      <c r="J910" s="32"/>
      <c r="K910" s="37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2"/>
      <c r="G911" s="38"/>
      <c r="H911" s="37" t="str">
        <f t="shared" si="22"/>
        <v/>
      </c>
      <c r="I911" s="32"/>
      <c r="J911" s="32"/>
      <c r="K911" s="37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2"/>
      <c r="G912" s="38"/>
      <c r="H912" s="37" t="str">
        <f t="shared" si="22"/>
        <v/>
      </c>
      <c r="I912" s="32"/>
      <c r="J912" s="32"/>
      <c r="K912" s="37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2"/>
      <c r="G913" s="38"/>
      <c r="H913" s="37" t="str">
        <f t="shared" si="22"/>
        <v/>
      </c>
      <c r="I913" s="32"/>
      <c r="J913" s="32"/>
      <c r="K913" s="37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2"/>
      <c r="G914" s="38"/>
      <c r="H914" s="37" t="str">
        <f t="shared" si="22"/>
        <v/>
      </c>
      <c r="I914" s="32"/>
      <c r="J914" s="32"/>
      <c r="K914" s="37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2"/>
      <c r="G915" s="38"/>
      <c r="H915" s="37" t="str">
        <f t="shared" si="22"/>
        <v/>
      </c>
      <c r="I915" s="32"/>
      <c r="J915" s="32"/>
      <c r="K915" s="37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2"/>
      <c r="G916" s="38"/>
      <c r="H916" s="37" t="str">
        <f t="shared" si="22"/>
        <v/>
      </c>
      <c r="I916" s="32"/>
      <c r="J916" s="32"/>
      <c r="K916" s="37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2"/>
      <c r="G917" s="38"/>
      <c r="H917" s="37" t="str">
        <f t="shared" si="22"/>
        <v/>
      </c>
      <c r="I917" s="32"/>
      <c r="J917" s="32"/>
      <c r="K917" s="37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2"/>
      <c r="G918" s="38"/>
      <c r="H918" s="37" t="str">
        <f t="shared" si="22"/>
        <v/>
      </c>
      <c r="I918" s="32"/>
      <c r="J918" s="32"/>
      <c r="K918" s="37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2"/>
      <c r="G919" s="38"/>
      <c r="H919" s="37" t="str">
        <f t="shared" si="22"/>
        <v/>
      </c>
      <c r="I919" s="32"/>
      <c r="J919" s="32"/>
      <c r="K919" s="37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2"/>
      <c r="G920" s="38"/>
      <c r="H920" s="37" t="str">
        <f t="shared" si="22"/>
        <v/>
      </c>
      <c r="I920" s="32"/>
      <c r="J920" s="32"/>
      <c r="K920" s="37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2"/>
      <c r="G921" s="38"/>
      <c r="H921" s="37" t="str">
        <f t="shared" si="22"/>
        <v/>
      </c>
      <c r="I921" s="32"/>
      <c r="J921" s="32"/>
      <c r="K921" s="37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2"/>
      <c r="G922" s="38"/>
      <c r="H922" s="37" t="str">
        <f t="shared" si="22"/>
        <v/>
      </c>
      <c r="I922" s="32"/>
      <c r="J922" s="32"/>
      <c r="K922" s="37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2"/>
      <c r="G923" s="38"/>
      <c r="H923" s="37" t="str">
        <f t="shared" si="22"/>
        <v/>
      </c>
      <c r="I923" s="32"/>
      <c r="J923" s="32"/>
      <c r="K923" s="37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2"/>
      <c r="G924" s="38"/>
      <c r="H924" s="37" t="str">
        <f t="shared" si="22"/>
        <v/>
      </c>
      <c r="I924" s="32"/>
      <c r="J924" s="32"/>
      <c r="K924" s="37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2"/>
      <c r="G925" s="38"/>
      <c r="H925" s="37" t="str">
        <f t="shared" si="22"/>
        <v/>
      </c>
      <c r="I925" s="32"/>
      <c r="J925" s="32"/>
      <c r="K925" s="37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2"/>
      <c r="G926" s="38"/>
      <c r="H926" s="37" t="str">
        <f t="shared" si="22"/>
        <v/>
      </c>
      <c r="I926" s="32"/>
      <c r="J926" s="32"/>
      <c r="K926" s="37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2"/>
      <c r="G927" s="38"/>
      <c r="H927" s="37" t="str">
        <f t="shared" si="22"/>
        <v/>
      </c>
      <c r="I927" s="32"/>
      <c r="J927" s="32"/>
      <c r="K927" s="37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2"/>
      <c r="G928" s="38"/>
      <c r="H928" s="37" t="str">
        <f t="shared" si="22"/>
        <v/>
      </c>
      <c r="I928" s="32"/>
      <c r="J928" s="32"/>
      <c r="K928" s="37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2"/>
      <c r="G929" s="38"/>
      <c r="H929" s="37" t="str">
        <f t="shared" si="22"/>
        <v/>
      </c>
      <c r="I929" s="32"/>
      <c r="J929" s="32"/>
      <c r="K929" s="37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2"/>
      <c r="G930" s="38"/>
      <c r="H930" s="37" t="str">
        <f t="shared" si="22"/>
        <v/>
      </c>
      <c r="I930" s="32"/>
      <c r="J930" s="32"/>
      <c r="K930" s="37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2"/>
      <c r="G931" s="38"/>
      <c r="H931" s="37" t="str">
        <f t="shared" si="22"/>
        <v/>
      </c>
      <c r="I931" s="32"/>
      <c r="J931" s="32"/>
      <c r="K931" s="37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2"/>
      <c r="G932" s="38"/>
      <c r="H932" s="37" t="str">
        <f t="shared" si="22"/>
        <v/>
      </c>
      <c r="I932" s="32"/>
      <c r="J932" s="32"/>
      <c r="K932" s="37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2"/>
      <c r="G933" s="38"/>
      <c r="H933" s="37" t="str">
        <f t="shared" si="22"/>
        <v/>
      </c>
      <c r="I933" s="32"/>
      <c r="J933" s="32"/>
      <c r="K933" s="37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2"/>
      <c r="G934" s="38"/>
      <c r="H934" s="37" t="str">
        <f t="shared" si="22"/>
        <v/>
      </c>
      <c r="I934" s="32"/>
      <c r="J934" s="32"/>
      <c r="K934" s="37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2"/>
      <c r="G935" s="38"/>
      <c r="H935" s="37" t="str">
        <f t="shared" si="22"/>
        <v/>
      </c>
      <c r="I935" s="32"/>
      <c r="J935" s="32"/>
      <c r="K935" s="37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2"/>
      <c r="G936" s="38"/>
      <c r="H936" s="37" t="str">
        <f t="shared" si="22"/>
        <v/>
      </c>
      <c r="I936" s="32"/>
      <c r="J936" s="32"/>
      <c r="K936" s="37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2"/>
      <c r="G937" s="38"/>
      <c r="H937" s="37" t="str">
        <f t="shared" si="22"/>
        <v/>
      </c>
      <c r="I937" s="32"/>
      <c r="J937" s="32"/>
      <c r="K937" s="37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2"/>
      <c r="G938" s="38"/>
      <c r="H938" s="37" t="str">
        <f t="shared" si="22"/>
        <v/>
      </c>
      <c r="I938" s="32"/>
      <c r="J938" s="32"/>
      <c r="K938" s="37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2"/>
      <c r="G939" s="38"/>
      <c r="H939" s="37" t="str">
        <f t="shared" si="22"/>
        <v/>
      </c>
      <c r="I939" s="32"/>
      <c r="J939" s="32"/>
      <c r="K939" s="37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2"/>
      <c r="G940" s="38"/>
      <c r="H940" s="37" t="str">
        <f t="shared" si="22"/>
        <v/>
      </c>
      <c r="I940" s="32"/>
      <c r="J940" s="32"/>
      <c r="K940" s="37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2"/>
      <c r="G941" s="38"/>
      <c r="H941" s="37" t="str">
        <f t="shared" si="22"/>
        <v/>
      </c>
      <c r="I941" s="32"/>
      <c r="J941" s="32"/>
      <c r="K941" s="37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2"/>
      <c r="G942" s="38"/>
      <c r="H942" s="37" t="str">
        <f t="shared" si="22"/>
        <v/>
      </c>
      <c r="I942" s="32"/>
      <c r="J942" s="32"/>
      <c r="K942" s="37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2"/>
      <c r="G943" s="38"/>
      <c r="H943" s="37" t="str">
        <f t="shared" si="22"/>
        <v/>
      </c>
      <c r="I943" s="32"/>
      <c r="J943" s="32"/>
      <c r="K943" s="37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2"/>
      <c r="G944" s="38"/>
      <c r="H944" s="37" t="str">
        <f t="shared" si="22"/>
        <v/>
      </c>
      <c r="I944" s="32"/>
      <c r="J944" s="32"/>
      <c r="K944" s="37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2"/>
      <c r="G945" s="38"/>
      <c r="H945" s="37" t="str">
        <f t="shared" si="22"/>
        <v/>
      </c>
      <c r="I945" s="32"/>
      <c r="J945" s="32"/>
      <c r="K945" s="37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2"/>
      <c r="G946" s="38"/>
      <c r="H946" s="37" t="str">
        <f t="shared" si="22"/>
        <v/>
      </c>
      <c r="I946" s="32"/>
      <c r="J946" s="32"/>
      <c r="K946" s="37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2"/>
      <c r="G947" s="38"/>
      <c r="H947" s="37" t="str">
        <f t="shared" si="22"/>
        <v/>
      </c>
      <c r="I947" s="32"/>
      <c r="J947" s="32"/>
      <c r="K947" s="37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2"/>
      <c r="G948" s="38"/>
      <c r="H948" s="37" t="str">
        <f t="shared" si="22"/>
        <v/>
      </c>
      <c r="I948" s="32"/>
      <c r="J948" s="32"/>
      <c r="K948" s="37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2"/>
      <c r="G949" s="38"/>
      <c r="H949" s="37" t="str">
        <f t="shared" si="22"/>
        <v/>
      </c>
      <c r="I949" s="32"/>
      <c r="J949" s="32"/>
      <c r="K949" s="37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2"/>
      <c r="G950" s="38"/>
      <c r="H950" s="37" t="str">
        <f t="shared" si="22"/>
        <v/>
      </c>
      <c r="I950" s="32"/>
      <c r="J950" s="32"/>
      <c r="K950" s="37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2"/>
      <c r="G951" s="38"/>
      <c r="H951" s="37" t="str">
        <f t="shared" si="22"/>
        <v/>
      </c>
      <c r="I951" s="32"/>
      <c r="J951" s="32"/>
      <c r="K951" s="37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2"/>
      <c r="G952" s="38"/>
      <c r="H952" s="37" t="str">
        <f t="shared" si="22"/>
        <v/>
      </c>
      <c r="I952" s="32"/>
      <c r="J952" s="32"/>
      <c r="K952" s="37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2"/>
      <c r="G953" s="38"/>
      <c r="H953" s="37" t="str">
        <f t="shared" si="22"/>
        <v/>
      </c>
      <c r="I953" s="32"/>
      <c r="J953" s="32"/>
      <c r="K953" s="37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2"/>
      <c r="G954" s="38"/>
      <c r="H954" s="37" t="str">
        <f t="shared" si="22"/>
        <v/>
      </c>
      <c r="I954" s="32"/>
      <c r="J954" s="32"/>
      <c r="K954" s="37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2"/>
      <c r="G955" s="38"/>
      <c r="H955" s="37" t="str">
        <f t="shared" si="22"/>
        <v/>
      </c>
      <c r="I955" s="32"/>
      <c r="J955" s="32"/>
      <c r="K955" s="37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2"/>
      <c r="G956" s="38"/>
      <c r="H956" s="37" t="str">
        <f t="shared" si="22"/>
        <v/>
      </c>
      <c r="I956" s="32"/>
      <c r="J956" s="32"/>
      <c r="K956" s="37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2"/>
      <c r="G957" s="38"/>
      <c r="H957" s="37" t="str">
        <f t="shared" si="22"/>
        <v/>
      </c>
      <c r="I957" s="32"/>
      <c r="J957" s="32"/>
      <c r="K957" s="37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2"/>
      <c r="G958" s="38"/>
      <c r="H958" s="37" t="str">
        <f t="shared" si="22"/>
        <v/>
      </c>
      <c r="I958" s="32"/>
      <c r="J958" s="32"/>
      <c r="K958" s="37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2"/>
      <c r="G959" s="38"/>
      <c r="H959" s="37" t="str">
        <f t="shared" si="22"/>
        <v/>
      </c>
      <c r="I959" s="32"/>
      <c r="J959" s="32"/>
      <c r="K959" s="37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2"/>
      <c r="G960" s="38"/>
      <c r="H960" s="37" t="str">
        <f t="shared" si="22"/>
        <v/>
      </c>
      <c r="I960" s="32"/>
      <c r="J960" s="32"/>
      <c r="K960" s="37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2"/>
      <c r="G961" s="38"/>
      <c r="H961" s="37" t="str">
        <f t="shared" si="22"/>
        <v/>
      </c>
      <c r="I961" s="32"/>
      <c r="J961" s="32"/>
      <c r="K961" s="37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2"/>
      <c r="G962" s="38"/>
      <c r="H962" s="37" t="str">
        <f t="shared" ref="H962:H1025" si="23">IF(AND($F962="TEMP",$G962&gt;0,$M962&lt;&gt;""),$M962+$G962,"")</f>
        <v/>
      </c>
      <c r="I962" s="32"/>
      <c r="J962" s="32"/>
      <c r="K962" s="37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2"/>
      <c r="G963" s="38"/>
      <c r="H963" s="37" t="str">
        <f t="shared" si="23"/>
        <v/>
      </c>
      <c r="I963" s="32"/>
      <c r="J963" s="32"/>
      <c r="K963" s="37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2"/>
      <c r="G964" s="38"/>
      <c r="H964" s="37" t="str">
        <f t="shared" si="23"/>
        <v/>
      </c>
      <c r="I964" s="32"/>
      <c r="J964" s="32"/>
      <c r="K964" s="37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2"/>
      <c r="G965" s="38"/>
      <c r="H965" s="37" t="str">
        <f t="shared" si="23"/>
        <v/>
      </c>
      <c r="I965" s="32"/>
      <c r="J965" s="32"/>
      <c r="K965" s="37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2"/>
      <c r="G966" s="38"/>
      <c r="H966" s="37" t="str">
        <f t="shared" si="23"/>
        <v/>
      </c>
      <c r="I966" s="32"/>
      <c r="J966" s="32"/>
      <c r="K966" s="37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2"/>
      <c r="G967" s="38"/>
      <c r="H967" s="37" t="str">
        <f t="shared" si="23"/>
        <v/>
      </c>
      <c r="I967" s="32"/>
      <c r="J967" s="32"/>
      <c r="K967" s="37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2"/>
      <c r="G968" s="38"/>
      <c r="H968" s="37" t="str">
        <f t="shared" si="23"/>
        <v/>
      </c>
      <c r="I968" s="32"/>
      <c r="J968" s="32"/>
      <c r="K968" s="37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2"/>
      <c r="G969" s="38"/>
      <c r="H969" s="37" t="str">
        <f t="shared" si="23"/>
        <v/>
      </c>
      <c r="I969" s="32"/>
      <c r="J969" s="32"/>
      <c r="K969" s="37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2"/>
      <c r="G970" s="38"/>
      <c r="H970" s="37" t="str">
        <f t="shared" si="23"/>
        <v/>
      </c>
      <c r="I970" s="32"/>
      <c r="J970" s="32"/>
      <c r="K970" s="37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2"/>
      <c r="G971" s="38"/>
      <c r="H971" s="37" t="str">
        <f t="shared" si="23"/>
        <v/>
      </c>
      <c r="I971" s="32"/>
      <c r="J971" s="32"/>
      <c r="K971" s="37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2"/>
      <c r="G972" s="38"/>
      <c r="H972" s="37" t="str">
        <f t="shared" si="23"/>
        <v/>
      </c>
      <c r="I972" s="32"/>
      <c r="J972" s="32"/>
      <c r="K972" s="37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2"/>
      <c r="G973" s="38"/>
      <c r="H973" s="37" t="str">
        <f t="shared" si="23"/>
        <v/>
      </c>
      <c r="I973" s="32"/>
      <c r="J973" s="32"/>
      <c r="K973" s="37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2"/>
      <c r="G974" s="38"/>
      <c r="H974" s="37" t="str">
        <f t="shared" si="23"/>
        <v/>
      </c>
      <c r="I974" s="32"/>
      <c r="J974" s="32"/>
      <c r="K974" s="37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2"/>
      <c r="G975" s="38"/>
      <c r="H975" s="37" t="str">
        <f t="shared" si="23"/>
        <v/>
      </c>
      <c r="I975" s="32"/>
      <c r="J975" s="32"/>
      <c r="K975" s="37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2"/>
      <c r="G976" s="38"/>
      <c r="H976" s="37" t="str">
        <f t="shared" si="23"/>
        <v/>
      </c>
      <c r="I976" s="32"/>
      <c r="J976" s="32"/>
      <c r="K976" s="37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2"/>
      <c r="G977" s="38"/>
      <c r="H977" s="37" t="str">
        <f t="shared" si="23"/>
        <v/>
      </c>
      <c r="I977" s="32"/>
      <c r="J977" s="32"/>
      <c r="K977" s="37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2"/>
      <c r="G978" s="38"/>
      <c r="H978" s="37" t="str">
        <f t="shared" si="23"/>
        <v/>
      </c>
      <c r="I978" s="32"/>
      <c r="J978" s="32"/>
      <c r="K978" s="37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2"/>
      <c r="G979" s="38"/>
      <c r="H979" s="37" t="str">
        <f t="shared" si="23"/>
        <v/>
      </c>
      <c r="I979" s="32"/>
      <c r="J979" s="32"/>
      <c r="K979" s="37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2"/>
      <c r="G980" s="38"/>
      <c r="H980" s="37" t="str">
        <f t="shared" si="23"/>
        <v/>
      </c>
      <c r="I980" s="32"/>
      <c r="J980" s="32"/>
      <c r="K980" s="37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2"/>
      <c r="G981" s="38"/>
      <c r="H981" s="37" t="str">
        <f t="shared" si="23"/>
        <v/>
      </c>
      <c r="I981" s="32"/>
      <c r="J981" s="32"/>
      <c r="K981" s="37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2"/>
      <c r="G982" s="38"/>
      <c r="H982" s="37" t="str">
        <f t="shared" si="23"/>
        <v/>
      </c>
      <c r="I982" s="32"/>
      <c r="J982" s="32"/>
      <c r="K982" s="37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2"/>
      <c r="G983" s="38"/>
      <c r="H983" s="37" t="str">
        <f t="shared" si="23"/>
        <v/>
      </c>
      <c r="I983" s="32"/>
      <c r="J983" s="32"/>
      <c r="K983" s="37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2"/>
      <c r="G984" s="38"/>
      <c r="H984" s="37" t="str">
        <f t="shared" si="23"/>
        <v/>
      </c>
      <c r="I984" s="32"/>
      <c r="J984" s="32"/>
      <c r="K984" s="37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2"/>
      <c r="G985" s="38"/>
      <c r="H985" s="37" t="str">
        <f t="shared" si="23"/>
        <v/>
      </c>
      <c r="I985" s="32"/>
      <c r="J985" s="32"/>
      <c r="K985" s="37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2"/>
      <c r="G986" s="38"/>
      <c r="H986" s="37" t="str">
        <f t="shared" si="23"/>
        <v/>
      </c>
      <c r="I986" s="32"/>
      <c r="J986" s="32"/>
      <c r="K986" s="37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2"/>
      <c r="G987" s="38"/>
      <c r="H987" s="37" t="str">
        <f t="shared" si="23"/>
        <v/>
      </c>
      <c r="I987" s="32"/>
      <c r="J987" s="32"/>
      <c r="K987" s="37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2"/>
      <c r="G988" s="38"/>
      <c r="H988" s="37" t="str">
        <f t="shared" si="23"/>
        <v/>
      </c>
      <c r="I988" s="32"/>
      <c r="J988" s="32"/>
      <c r="K988" s="37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2"/>
      <c r="G989" s="38"/>
      <c r="H989" s="37" t="str">
        <f t="shared" si="23"/>
        <v/>
      </c>
      <c r="I989" s="32"/>
      <c r="J989" s="32"/>
      <c r="K989" s="37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2"/>
      <c r="G990" s="38"/>
      <c r="H990" s="37" t="str">
        <f t="shared" si="23"/>
        <v/>
      </c>
      <c r="I990" s="32"/>
      <c r="J990" s="32"/>
      <c r="K990" s="37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2"/>
      <c r="G991" s="38"/>
      <c r="H991" s="37" t="str">
        <f t="shared" si="23"/>
        <v/>
      </c>
      <c r="I991" s="32"/>
      <c r="J991" s="32"/>
      <c r="K991" s="37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2"/>
      <c r="G992" s="38"/>
      <c r="H992" s="37" t="str">
        <f t="shared" si="23"/>
        <v/>
      </c>
      <c r="I992" s="32"/>
      <c r="J992" s="32"/>
      <c r="K992" s="37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2"/>
      <c r="G993" s="38"/>
      <c r="H993" s="37" t="str">
        <f t="shared" si="23"/>
        <v/>
      </c>
      <c r="I993" s="32"/>
      <c r="J993" s="32"/>
      <c r="K993" s="37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2"/>
      <c r="G994" s="38"/>
      <c r="H994" s="37" t="str">
        <f t="shared" si="23"/>
        <v/>
      </c>
      <c r="I994" s="32"/>
      <c r="J994" s="32"/>
      <c r="K994" s="37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2"/>
      <c r="G995" s="38"/>
      <c r="H995" s="37" t="str">
        <f t="shared" si="23"/>
        <v/>
      </c>
      <c r="I995" s="32"/>
      <c r="J995" s="32"/>
      <c r="K995" s="37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2"/>
      <c r="G996" s="38"/>
      <c r="H996" s="37" t="str">
        <f t="shared" si="23"/>
        <v/>
      </c>
      <c r="I996" s="32"/>
      <c r="J996" s="32"/>
      <c r="K996" s="37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2"/>
      <c r="G997" s="38"/>
      <c r="H997" s="37" t="str">
        <f t="shared" si="23"/>
        <v/>
      </c>
      <c r="I997" s="32"/>
      <c r="J997" s="32"/>
      <c r="K997" s="37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2"/>
      <c r="G998" s="38"/>
      <c r="H998" s="37" t="str">
        <f t="shared" si="23"/>
        <v/>
      </c>
      <c r="I998" s="32"/>
      <c r="J998" s="32"/>
      <c r="K998" s="37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2"/>
      <c r="G999" s="38"/>
      <c r="H999" s="37" t="str">
        <f t="shared" si="23"/>
        <v/>
      </c>
      <c r="I999" s="32"/>
      <c r="J999" s="32"/>
      <c r="K999" s="37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2"/>
      <c r="G1000" s="38"/>
      <c r="H1000" s="37" t="str">
        <f t="shared" si="23"/>
        <v/>
      </c>
      <c r="I1000" s="32"/>
      <c r="J1000" s="32"/>
      <c r="K1000" s="37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2"/>
      <c r="G1001" s="38"/>
      <c r="H1001" s="37" t="str">
        <f t="shared" si="23"/>
        <v/>
      </c>
      <c r="I1001" s="32"/>
      <c r="J1001" s="32"/>
      <c r="K1001" s="37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2"/>
      <c r="G1002" s="38"/>
      <c r="H1002" s="37" t="str">
        <f t="shared" si="23"/>
        <v/>
      </c>
      <c r="I1002" s="32"/>
      <c r="J1002" s="32"/>
      <c r="K1002" s="37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2"/>
      <c r="G1003" s="38"/>
      <c r="H1003" s="37" t="str">
        <f t="shared" si="23"/>
        <v/>
      </c>
      <c r="I1003" s="32"/>
      <c r="J1003" s="32"/>
      <c r="K1003" s="37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2"/>
      <c r="G1004" s="38"/>
      <c r="H1004" s="37" t="str">
        <f t="shared" si="23"/>
        <v/>
      </c>
      <c r="I1004" s="32"/>
      <c r="J1004" s="32"/>
      <c r="K1004" s="37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2"/>
      <c r="G1005" s="38"/>
      <c r="H1005" s="37" t="str">
        <f t="shared" si="23"/>
        <v/>
      </c>
      <c r="I1005" s="32"/>
      <c r="J1005" s="32"/>
      <c r="K1005" s="37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2"/>
      <c r="G1006" s="38"/>
      <c r="H1006" s="37" t="str">
        <f t="shared" si="23"/>
        <v/>
      </c>
      <c r="I1006" s="32"/>
      <c r="J1006" s="32"/>
      <c r="K1006" s="37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2"/>
      <c r="G1007" s="38"/>
      <c r="H1007" s="37" t="str">
        <f t="shared" si="23"/>
        <v/>
      </c>
      <c r="I1007" s="32"/>
      <c r="J1007" s="32"/>
      <c r="K1007" s="37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2"/>
      <c r="G1008" s="38"/>
      <c r="H1008" s="37" t="str">
        <f t="shared" si="23"/>
        <v/>
      </c>
      <c r="I1008" s="32"/>
      <c r="J1008" s="32"/>
      <c r="K1008" s="37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2"/>
      <c r="G1009" s="38"/>
      <c r="H1009" s="37" t="str">
        <f t="shared" si="23"/>
        <v/>
      </c>
      <c r="I1009" s="32"/>
      <c r="J1009" s="32"/>
      <c r="K1009" s="37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2"/>
      <c r="G1010" s="38"/>
      <c r="H1010" s="37" t="str">
        <f t="shared" si="23"/>
        <v/>
      </c>
      <c r="I1010" s="32"/>
      <c r="J1010" s="32"/>
      <c r="K1010" s="37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2"/>
      <c r="G1011" s="38"/>
      <c r="H1011" s="37" t="str">
        <f t="shared" si="23"/>
        <v/>
      </c>
      <c r="I1011" s="32"/>
      <c r="J1011" s="32"/>
      <c r="K1011" s="37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2"/>
      <c r="G1012" s="38"/>
      <c r="H1012" s="37" t="str">
        <f t="shared" si="23"/>
        <v/>
      </c>
      <c r="I1012" s="32"/>
      <c r="J1012" s="32"/>
      <c r="K1012" s="37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2"/>
      <c r="G1013" s="38"/>
      <c r="H1013" s="37" t="str">
        <f t="shared" si="23"/>
        <v/>
      </c>
      <c r="I1013" s="32"/>
      <c r="J1013" s="32"/>
      <c r="K1013" s="37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2"/>
      <c r="G1014" s="38"/>
      <c r="H1014" s="37" t="str">
        <f t="shared" si="23"/>
        <v/>
      </c>
      <c r="I1014" s="32"/>
      <c r="J1014" s="32"/>
      <c r="K1014" s="37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2"/>
      <c r="G1015" s="38"/>
      <c r="H1015" s="37" t="str">
        <f t="shared" si="23"/>
        <v/>
      </c>
      <c r="I1015" s="32"/>
      <c r="J1015" s="32"/>
      <c r="K1015" s="37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2"/>
      <c r="G1016" s="38"/>
      <c r="H1016" s="37" t="str">
        <f t="shared" si="23"/>
        <v/>
      </c>
      <c r="I1016" s="32"/>
      <c r="J1016" s="32"/>
      <c r="K1016" s="37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2"/>
      <c r="G1017" s="38"/>
      <c r="H1017" s="37" t="str">
        <f t="shared" si="23"/>
        <v/>
      </c>
      <c r="I1017" s="32"/>
      <c r="J1017" s="32"/>
      <c r="K1017" s="37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2"/>
      <c r="G1018" s="38"/>
      <c r="H1018" s="37" t="str">
        <f t="shared" si="23"/>
        <v/>
      </c>
      <c r="I1018" s="32"/>
      <c r="J1018" s="32"/>
      <c r="K1018" s="37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2"/>
      <c r="G1019" s="38"/>
      <c r="H1019" s="37" t="str">
        <f t="shared" si="23"/>
        <v/>
      </c>
      <c r="I1019" s="32"/>
      <c r="J1019" s="32"/>
      <c r="K1019" s="37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2"/>
      <c r="G1020" s="38"/>
      <c r="H1020" s="37" t="str">
        <f t="shared" si="23"/>
        <v/>
      </c>
      <c r="I1020" s="32"/>
      <c r="J1020" s="32"/>
      <c r="K1020" s="37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2"/>
      <c r="G1021" s="38"/>
      <c r="H1021" s="37" t="str">
        <f t="shared" si="23"/>
        <v/>
      </c>
      <c r="I1021" s="32"/>
      <c r="J1021" s="32"/>
      <c r="K1021" s="37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2"/>
      <c r="G1022" s="38"/>
      <c r="H1022" s="37" t="str">
        <f t="shared" si="23"/>
        <v/>
      </c>
      <c r="I1022" s="32"/>
      <c r="J1022" s="32"/>
      <c r="K1022" s="37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2"/>
      <c r="G1023" s="38"/>
      <c r="H1023" s="37" t="str">
        <f t="shared" si="23"/>
        <v/>
      </c>
      <c r="I1023" s="32"/>
      <c r="J1023" s="32"/>
      <c r="K1023" s="37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2"/>
      <c r="G1024" s="38"/>
      <c r="H1024" s="37" t="str">
        <f t="shared" si="23"/>
        <v/>
      </c>
      <c r="I1024" s="32"/>
      <c r="J1024" s="32"/>
      <c r="K1024" s="37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2"/>
      <c r="G1025" s="38"/>
      <c r="H1025" s="37" t="str">
        <f t="shared" si="23"/>
        <v/>
      </c>
      <c r="I1025" s="32"/>
      <c r="J1025" s="32"/>
      <c r="K1025" s="37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2"/>
      <c r="G1026" s="38"/>
      <c r="H1026" s="37" t="str">
        <f t="shared" ref="H1026:H1089" si="24">IF(AND($F1026="TEMP",$G1026&gt;0,$M1026&lt;&gt;""),$M1026+$G1026,"")</f>
        <v/>
      </c>
      <c r="I1026" s="32"/>
      <c r="J1026" s="32"/>
      <c r="K1026" s="37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2"/>
      <c r="G1027" s="38"/>
      <c r="H1027" s="37" t="str">
        <f t="shared" si="24"/>
        <v/>
      </c>
      <c r="I1027" s="32"/>
      <c r="J1027" s="32"/>
      <c r="K1027" s="37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2"/>
      <c r="G1028" s="38"/>
      <c r="H1028" s="37" t="str">
        <f t="shared" si="24"/>
        <v/>
      </c>
      <c r="I1028" s="32"/>
      <c r="J1028" s="32"/>
      <c r="K1028" s="37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2"/>
      <c r="G1029" s="38"/>
      <c r="H1029" s="37" t="str">
        <f t="shared" si="24"/>
        <v/>
      </c>
      <c r="I1029" s="32"/>
      <c r="J1029" s="32"/>
      <c r="K1029" s="37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2"/>
      <c r="G1030" s="38"/>
      <c r="H1030" s="37" t="str">
        <f t="shared" si="24"/>
        <v/>
      </c>
      <c r="I1030" s="32"/>
      <c r="J1030" s="32"/>
      <c r="K1030" s="37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2"/>
      <c r="G1031" s="38"/>
      <c r="H1031" s="37" t="str">
        <f t="shared" si="24"/>
        <v/>
      </c>
      <c r="I1031" s="32"/>
      <c r="J1031" s="32"/>
      <c r="K1031" s="37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2"/>
      <c r="G1032" s="38"/>
      <c r="H1032" s="37" t="str">
        <f t="shared" si="24"/>
        <v/>
      </c>
      <c r="I1032" s="32"/>
      <c r="J1032" s="32"/>
      <c r="K1032" s="37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2"/>
      <c r="G1033" s="38"/>
      <c r="H1033" s="37" t="str">
        <f t="shared" si="24"/>
        <v/>
      </c>
      <c r="I1033" s="32"/>
      <c r="J1033" s="32"/>
      <c r="K1033" s="37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2"/>
      <c r="G1034" s="38"/>
      <c r="H1034" s="37" t="str">
        <f t="shared" si="24"/>
        <v/>
      </c>
      <c r="I1034" s="32"/>
      <c r="J1034" s="32"/>
      <c r="K1034" s="37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2"/>
      <c r="G1035" s="38"/>
      <c r="H1035" s="37" t="str">
        <f t="shared" si="24"/>
        <v/>
      </c>
      <c r="I1035" s="32"/>
      <c r="J1035" s="32"/>
      <c r="K1035" s="37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2"/>
      <c r="G1036" s="38"/>
      <c r="H1036" s="37" t="str">
        <f t="shared" si="24"/>
        <v/>
      </c>
      <c r="I1036" s="32"/>
      <c r="J1036" s="32"/>
      <c r="K1036" s="37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2"/>
      <c r="G1037" s="38"/>
      <c r="H1037" s="37" t="str">
        <f t="shared" si="24"/>
        <v/>
      </c>
      <c r="I1037" s="32"/>
      <c r="J1037" s="32"/>
      <c r="K1037" s="37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2"/>
      <c r="G1038" s="38"/>
      <c r="H1038" s="37" t="str">
        <f t="shared" si="24"/>
        <v/>
      </c>
      <c r="I1038" s="32"/>
      <c r="J1038" s="32"/>
      <c r="K1038" s="37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2"/>
      <c r="G1039" s="38"/>
      <c r="H1039" s="37" t="str">
        <f t="shared" si="24"/>
        <v/>
      </c>
      <c r="I1039" s="32"/>
      <c r="J1039" s="32"/>
      <c r="K1039" s="37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2"/>
      <c r="G1040" s="38"/>
      <c r="H1040" s="37" t="str">
        <f t="shared" si="24"/>
        <v/>
      </c>
      <c r="I1040" s="32"/>
      <c r="J1040" s="32"/>
      <c r="K1040" s="37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2"/>
      <c r="G1041" s="38"/>
      <c r="H1041" s="37" t="str">
        <f t="shared" si="24"/>
        <v/>
      </c>
      <c r="I1041" s="32"/>
      <c r="J1041" s="32"/>
      <c r="K1041" s="37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2"/>
      <c r="G1042" s="38"/>
      <c r="H1042" s="37" t="str">
        <f t="shared" si="24"/>
        <v/>
      </c>
      <c r="I1042" s="32"/>
      <c r="J1042" s="32"/>
      <c r="K1042" s="37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2"/>
      <c r="G1043" s="38"/>
      <c r="H1043" s="37" t="str">
        <f t="shared" si="24"/>
        <v/>
      </c>
      <c r="I1043" s="32"/>
      <c r="J1043" s="32"/>
      <c r="K1043" s="37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2"/>
      <c r="G1044" s="38"/>
      <c r="H1044" s="37" t="str">
        <f t="shared" si="24"/>
        <v/>
      </c>
      <c r="I1044" s="32"/>
      <c r="J1044" s="32"/>
      <c r="K1044" s="37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2"/>
      <c r="G1045" s="38"/>
      <c r="H1045" s="37" t="str">
        <f t="shared" si="24"/>
        <v/>
      </c>
      <c r="I1045" s="32"/>
      <c r="J1045" s="32"/>
      <c r="K1045" s="37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2"/>
      <c r="G1046" s="38"/>
      <c r="H1046" s="37" t="str">
        <f t="shared" si="24"/>
        <v/>
      </c>
      <c r="I1046" s="32"/>
      <c r="J1046" s="32"/>
      <c r="K1046" s="37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2"/>
      <c r="G1047" s="38"/>
      <c r="H1047" s="37" t="str">
        <f t="shared" si="24"/>
        <v/>
      </c>
      <c r="I1047" s="32"/>
      <c r="J1047" s="32"/>
      <c r="K1047" s="37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2"/>
      <c r="G1048" s="38"/>
      <c r="H1048" s="37" t="str">
        <f t="shared" si="24"/>
        <v/>
      </c>
      <c r="I1048" s="32"/>
      <c r="J1048" s="32"/>
      <c r="K1048" s="37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2"/>
      <c r="G1049" s="38"/>
      <c r="H1049" s="37" t="str">
        <f t="shared" si="24"/>
        <v/>
      </c>
      <c r="I1049" s="32"/>
      <c r="J1049" s="32"/>
      <c r="K1049" s="37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2"/>
      <c r="G1050" s="38"/>
      <c r="H1050" s="37" t="str">
        <f t="shared" si="24"/>
        <v/>
      </c>
      <c r="I1050" s="32"/>
      <c r="J1050" s="32"/>
      <c r="K1050" s="37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2"/>
      <c r="G1051" s="38"/>
      <c r="H1051" s="37" t="str">
        <f t="shared" si="24"/>
        <v/>
      </c>
      <c r="I1051" s="32"/>
      <c r="J1051" s="32"/>
      <c r="K1051" s="37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2"/>
      <c r="G1052" s="38"/>
      <c r="H1052" s="37" t="str">
        <f t="shared" si="24"/>
        <v/>
      </c>
      <c r="I1052" s="32"/>
      <c r="J1052" s="32"/>
      <c r="K1052" s="37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2"/>
      <c r="G1053" s="38"/>
      <c r="H1053" s="37" t="str">
        <f t="shared" si="24"/>
        <v/>
      </c>
      <c r="I1053" s="32"/>
      <c r="J1053" s="32"/>
      <c r="K1053" s="37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2"/>
      <c r="G1054" s="38"/>
      <c r="H1054" s="37" t="str">
        <f t="shared" si="24"/>
        <v/>
      </c>
      <c r="I1054" s="32"/>
      <c r="J1054" s="32"/>
      <c r="K1054" s="37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2"/>
      <c r="G1055" s="38"/>
      <c r="H1055" s="37" t="str">
        <f t="shared" si="24"/>
        <v/>
      </c>
      <c r="I1055" s="32"/>
      <c r="J1055" s="32"/>
      <c r="K1055" s="37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2"/>
      <c r="G1056" s="38"/>
      <c r="H1056" s="37" t="str">
        <f t="shared" si="24"/>
        <v/>
      </c>
      <c r="I1056" s="32"/>
      <c r="J1056" s="32"/>
      <c r="K1056" s="37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2"/>
      <c r="G1057" s="38"/>
      <c r="H1057" s="37" t="str">
        <f t="shared" si="24"/>
        <v/>
      </c>
      <c r="I1057" s="32"/>
      <c r="J1057" s="32"/>
      <c r="K1057" s="37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2"/>
      <c r="G1058" s="38"/>
      <c r="H1058" s="37" t="str">
        <f t="shared" si="24"/>
        <v/>
      </c>
      <c r="I1058" s="32"/>
      <c r="J1058" s="32"/>
      <c r="K1058" s="37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2"/>
      <c r="G1059" s="38"/>
      <c r="H1059" s="37" t="str">
        <f t="shared" si="24"/>
        <v/>
      </c>
      <c r="I1059" s="32"/>
      <c r="J1059" s="32"/>
      <c r="K1059" s="37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2"/>
      <c r="G1060" s="38"/>
      <c r="H1060" s="37" t="str">
        <f t="shared" si="24"/>
        <v/>
      </c>
      <c r="I1060" s="32"/>
      <c r="J1060" s="32"/>
      <c r="K1060" s="37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2"/>
      <c r="G1061" s="38"/>
      <c r="H1061" s="37" t="str">
        <f t="shared" si="24"/>
        <v/>
      </c>
      <c r="I1061" s="32"/>
      <c r="J1061" s="32"/>
      <c r="K1061" s="37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2"/>
      <c r="G1062" s="38"/>
      <c r="H1062" s="37" t="str">
        <f t="shared" si="24"/>
        <v/>
      </c>
      <c r="I1062" s="32"/>
      <c r="J1062" s="32"/>
      <c r="K1062" s="37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2"/>
      <c r="G1063" s="38"/>
      <c r="H1063" s="37" t="str">
        <f t="shared" si="24"/>
        <v/>
      </c>
      <c r="I1063" s="32"/>
      <c r="J1063" s="32"/>
      <c r="K1063" s="37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2"/>
      <c r="G1064" s="38"/>
      <c r="H1064" s="37" t="str">
        <f t="shared" si="24"/>
        <v/>
      </c>
      <c r="I1064" s="32"/>
      <c r="J1064" s="32"/>
      <c r="K1064" s="37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2"/>
      <c r="G1065" s="38"/>
      <c r="H1065" s="37" t="str">
        <f t="shared" si="24"/>
        <v/>
      </c>
      <c r="I1065" s="32"/>
      <c r="J1065" s="32"/>
      <c r="K1065" s="37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2"/>
      <c r="G1066" s="38"/>
      <c r="H1066" s="37" t="str">
        <f t="shared" si="24"/>
        <v/>
      </c>
      <c r="I1066" s="32"/>
      <c r="J1066" s="32"/>
      <c r="K1066" s="37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2"/>
      <c r="G1067" s="38"/>
      <c r="H1067" s="37" t="str">
        <f t="shared" si="24"/>
        <v/>
      </c>
      <c r="I1067" s="32"/>
      <c r="J1067" s="32"/>
      <c r="K1067" s="37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2"/>
      <c r="G1068" s="38"/>
      <c r="H1068" s="37" t="str">
        <f t="shared" si="24"/>
        <v/>
      </c>
      <c r="I1068" s="32"/>
      <c r="J1068" s="32"/>
      <c r="K1068" s="37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2"/>
      <c r="G1069" s="38"/>
      <c r="H1069" s="37" t="str">
        <f t="shared" si="24"/>
        <v/>
      </c>
      <c r="I1069" s="32"/>
      <c r="J1069" s="32"/>
      <c r="K1069" s="37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2"/>
      <c r="G1070" s="38"/>
      <c r="H1070" s="37" t="str">
        <f t="shared" si="24"/>
        <v/>
      </c>
      <c r="I1070" s="32"/>
      <c r="J1070" s="32"/>
      <c r="K1070" s="37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2"/>
      <c r="G1071" s="38"/>
      <c r="H1071" s="37" t="str">
        <f t="shared" si="24"/>
        <v/>
      </c>
      <c r="I1071" s="32"/>
      <c r="J1071" s="32"/>
      <c r="K1071" s="37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2"/>
      <c r="G1072" s="38"/>
      <c r="H1072" s="37" t="str">
        <f t="shared" si="24"/>
        <v/>
      </c>
      <c r="I1072" s="32"/>
      <c r="J1072" s="32"/>
      <c r="K1072" s="37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2"/>
      <c r="G1073" s="38"/>
      <c r="H1073" s="37" t="str">
        <f t="shared" si="24"/>
        <v/>
      </c>
      <c r="I1073" s="32"/>
      <c r="J1073" s="32"/>
      <c r="K1073" s="37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2"/>
      <c r="G1074" s="38"/>
      <c r="H1074" s="37" t="str">
        <f t="shared" si="24"/>
        <v/>
      </c>
      <c r="I1074" s="32"/>
      <c r="J1074" s="32"/>
      <c r="K1074" s="37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2"/>
      <c r="G1075" s="38"/>
      <c r="H1075" s="37" t="str">
        <f t="shared" si="24"/>
        <v/>
      </c>
      <c r="I1075" s="32"/>
      <c r="J1075" s="32"/>
      <c r="K1075" s="37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2"/>
      <c r="G1076" s="38"/>
      <c r="H1076" s="37" t="str">
        <f t="shared" si="24"/>
        <v/>
      </c>
      <c r="I1076" s="32"/>
      <c r="J1076" s="32"/>
      <c r="K1076" s="37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2"/>
      <c r="G1077" s="38"/>
      <c r="H1077" s="37" t="str">
        <f t="shared" si="24"/>
        <v/>
      </c>
      <c r="I1077" s="32"/>
      <c r="J1077" s="32"/>
      <c r="K1077" s="37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2"/>
      <c r="G1078" s="38"/>
      <c r="H1078" s="37" t="str">
        <f t="shared" si="24"/>
        <v/>
      </c>
      <c r="I1078" s="32"/>
      <c r="J1078" s="32"/>
      <c r="K1078" s="37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2"/>
      <c r="G1079" s="38"/>
      <c r="H1079" s="37" t="str">
        <f t="shared" si="24"/>
        <v/>
      </c>
      <c r="I1079" s="32"/>
      <c r="J1079" s="32"/>
      <c r="K1079" s="37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2"/>
      <c r="G1080" s="38"/>
      <c r="H1080" s="37" t="str">
        <f t="shared" si="24"/>
        <v/>
      </c>
      <c r="I1080" s="32"/>
      <c r="J1080" s="32"/>
      <c r="K1080" s="37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2"/>
      <c r="G1081" s="38"/>
      <c r="H1081" s="37" t="str">
        <f t="shared" si="24"/>
        <v/>
      </c>
      <c r="I1081" s="32"/>
      <c r="J1081" s="32"/>
      <c r="K1081" s="37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2"/>
      <c r="G1082" s="38"/>
      <c r="H1082" s="37" t="str">
        <f t="shared" si="24"/>
        <v/>
      </c>
      <c r="I1082" s="32"/>
      <c r="J1082" s="32"/>
      <c r="K1082" s="37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2"/>
      <c r="G1083" s="38"/>
      <c r="H1083" s="37" t="str">
        <f t="shared" si="24"/>
        <v/>
      </c>
      <c r="I1083" s="32"/>
      <c r="J1083" s="32"/>
      <c r="K1083" s="37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2"/>
      <c r="G1084" s="38"/>
      <c r="H1084" s="37" t="str">
        <f t="shared" si="24"/>
        <v/>
      </c>
      <c r="I1084" s="32"/>
      <c r="J1084" s="32"/>
      <c r="K1084" s="37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2"/>
      <c r="G1085" s="38"/>
      <c r="H1085" s="37" t="str">
        <f t="shared" si="24"/>
        <v/>
      </c>
      <c r="I1085" s="32"/>
      <c r="J1085" s="32"/>
      <c r="K1085" s="37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2"/>
      <c r="G1086" s="38"/>
      <c r="H1086" s="37" t="str">
        <f t="shared" si="24"/>
        <v/>
      </c>
      <c r="I1086" s="32"/>
      <c r="J1086" s="32"/>
      <c r="K1086" s="37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2"/>
      <c r="G1087" s="38"/>
      <c r="H1087" s="37" t="str">
        <f t="shared" si="24"/>
        <v/>
      </c>
      <c r="I1087" s="32"/>
      <c r="J1087" s="32"/>
      <c r="K1087" s="37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2"/>
      <c r="G1088" s="38"/>
      <c r="H1088" s="37" t="str">
        <f t="shared" si="24"/>
        <v/>
      </c>
      <c r="I1088" s="32"/>
      <c r="J1088" s="32"/>
      <c r="K1088" s="37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2"/>
      <c r="G1089" s="38"/>
      <c r="H1089" s="37" t="str">
        <f t="shared" si="24"/>
        <v/>
      </c>
      <c r="I1089" s="32"/>
      <c r="J1089" s="32"/>
      <c r="K1089" s="37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2"/>
      <c r="G1090" s="38"/>
      <c r="H1090" s="37" t="str">
        <f t="shared" ref="H1090:H1153" si="25">IF(AND($F1090="TEMP",$G1090&gt;0,$M1090&lt;&gt;""),$M1090+$G1090,"")</f>
        <v/>
      </c>
      <c r="I1090" s="32"/>
      <c r="J1090" s="32"/>
      <c r="K1090" s="37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2"/>
      <c r="G1091" s="38"/>
      <c r="H1091" s="37" t="str">
        <f t="shared" si="25"/>
        <v/>
      </c>
      <c r="I1091" s="32"/>
      <c r="J1091" s="32"/>
      <c r="K1091" s="37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2"/>
      <c r="G1092" s="38"/>
      <c r="H1092" s="37" t="str">
        <f t="shared" si="25"/>
        <v/>
      </c>
      <c r="I1092" s="32"/>
      <c r="J1092" s="32"/>
      <c r="K1092" s="37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2"/>
      <c r="G1093" s="38"/>
      <c r="H1093" s="37" t="str">
        <f t="shared" si="25"/>
        <v/>
      </c>
      <c r="I1093" s="32"/>
      <c r="J1093" s="32"/>
      <c r="K1093" s="37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2"/>
      <c r="G1094" s="38"/>
      <c r="H1094" s="37" t="str">
        <f t="shared" si="25"/>
        <v/>
      </c>
      <c r="I1094" s="32"/>
      <c r="J1094" s="32"/>
      <c r="K1094" s="37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2"/>
      <c r="G1095" s="38"/>
      <c r="H1095" s="37" t="str">
        <f t="shared" si="25"/>
        <v/>
      </c>
      <c r="I1095" s="32"/>
      <c r="J1095" s="32"/>
      <c r="K1095" s="37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2"/>
      <c r="G1096" s="38"/>
      <c r="H1096" s="37" t="str">
        <f t="shared" si="25"/>
        <v/>
      </c>
      <c r="I1096" s="32"/>
      <c r="J1096" s="32"/>
      <c r="K1096" s="37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2"/>
      <c r="G1097" s="38"/>
      <c r="H1097" s="37" t="str">
        <f t="shared" si="25"/>
        <v/>
      </c>
      <c r="I1097" s="32"/>
      <c r="J1097" s="32"/>
      <c r="K1097" s="37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2"/>
      <c r="G1098" s="38"/>
      <c r="H1098" s="37" t="str">
        <f t="shared" si="25"/>
        <v/>
      </c>
      <c r="I1098" s="32"/>
      <c r="J1098" s="32"/>
      <c r="K1098" s="37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2"/>
      <c r="G1099" s="38"/>
      <c r="H1099" s="37" t="str">
        <f t="shared" si="25"/>
        <v/>
      </c>
      <c r="I1099" s="32"/>
      <c r="J1099" s="32"/>
      <c r="K1099" s="37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2"/>
      <c r="G1100" s="38"/>
      <c r="H1100" s="37" t="str">
        <f t="shared" si="25"/>
        <v/>
      </c>
      <c r="I1100" s="32"/>
      <c r="J1100" s="32"/>
      <c r="K1100" s="37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2"/>
      <c r="G1101" s="38"/>
      <c r="H1101" s="37" t="str">
        <f t="shared" si="25"/>
        <v/>
      </c>
      <c r="I1101" s="32"/>
      <c r="J1101" s="32"/>
      <c r="K1101" s="37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2"/>
      <c r="G1102" s="38"/>
      <c r="H1102" s="37" t="str">
        <f t="shared" si="25"/>
        <v/>
      </c>
      <c r="I1102" s="32"/>
      <c r="J1102" s="32"/>
      <c r="K1102" s="37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2"/>
      <c r="G1103" s="38"/>
      <c r="H1103" s="37" t="str">
        <f t="shared" si="25"/>
        <v/>
      </c>
      <c r="I1103" s="32"/>
      <c r="J1103" s="32"/>
      <c r="K1103" s="37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2"/>
      <c r="G1104" s="38"/>
      <c r="H1104" s="37" t="str">
        <f t="shared" si="25"/>
        <v/>
      </c>
      <c r="I1104" s="32"/>
      <c r="J1104" s="32"/>
      <c r="K1104" s="37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2"/>
      <c r="G1105" s="38"/>
      <c r="H1105" s="37" t="str">
        <f t="shared" si="25"/>
        <v/>
      </c>
      <c r="I1105" s="32"/>
      <c r="J1105" s="32"/>
      <c r="K1105" s="37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2"/>
      <c r="G1106" s="38"/>
      <c r="H1106" s="37" t="str">
        <f t="shared" si="25"/>
        <v/>
      </c>
      <c r="I1106" s="32"/>
      <c r="J1106" s="32"/>
      <c r="K1106" s="37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2"/>
      <c r="G1107" s="38"/>
      <c r="H1107" s="37" t="str">
        <f t="shared" si="25"/>
        <v/>
      </c>
      <c r="I1107" s="32"/>
      <c r="J1107" s="32"/>
      <c r="K1107" s="37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2"/>
      <c r="G1108" s="38"/>
      <c r="H1108" s="37" t="str">
        <f t="shared" si="25"/>
        <v/>
      </c>
      <c r="I1108" s="32"/>
      <c r="J1108" s="32"/>
      <c r="K1108" s="37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2"/>
      <c r="G1109" s="38"/>
      <c r="H1109" s="37" t="str">
        <f t="shared" si="25"/>
        <v/>
      </c>
      <c r="I1109" s="32"/>
      <c r="J1109" s="32"/>
      <c r="K1109" s="37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2"/>
      <c r="G1110" s="38"/>
      <c r="H1110" s="37" t="str">
        <f t="shared" si="25"/>
        <v/>
      </c>
      <c r="I1110" s="32"/>
      <c r="J1110" s="32"/>
      <c r="K1110" s="37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2"/>
      <c r="G1111" s="38"/>
      <c r="H1111" s="37" t="str">
        <f t="shared" si="25"/>
        <v/>
      </c>
      <c r="I1111" s="32"/>
      <c r="J1111" s="32"/>
      <c r="K1111" s="37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2"/>
      <c r="G1112" s="38"/>
      <c r="H1112" s="37" t="str">
        <f t="shared" si="25"/>
        <v/>
      </c>
      <c r="I1112" s="32"/>
      <c r="J1112" s="32"/>
      <c r="K1112" s="37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2"/>
      <c r="G1113" s="38"/>
      <c r="H1113" s="37" t="str">
        <f t="shared" si="25"/>
        <v/>
      </c>
      <c r="I1113" s="32"/>
      <c r="J1113" s="32"/>
      <c r="K1113" s="37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2"/>
      <c r="G1114" s="38"/>
      <c r="H1114" s="37" t="str">
        <f t="shared" si="25"/>
        <v/>
      </c>
      <c r="I1114" s="32"/>
      <c r="J1114" s="32"/>
      <c r="K1114" s="37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2"/>
      <c r="G1115" s="38"/>
      <c r="H1115" s="37" t="str">
        <f t="shared" si="25"/>
        <v/>
      </c>
      <c r="I1115" s="32"/>
      <c r="J1115" s="32"/>
      <c r="K1115" s="37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2"/>
      <c r="G1116" s="38"/>
      <c r="H1116" s="37" t="str">
        <f t="shared" si="25"/>
        <v/>
      </c>
      <c r="I1116" s="32"/>
      <c r="J1116" s="32"/>
      <c r="K1116" s="37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2"/>
      <c r="G1117" s="38"/>
      <c r="H1117" s="37" t="str">
        <f t="shared" si="25"/>
        <v/>
      </c>
      <c r="I1117" s="32"/>
      <c r="J1117" s="32"/>
      <c r="K1117" s="37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2"/>
      <c r="G1118" s="38"/>
      <c r="H1118" s="37" t="str">
        <f t="shared" si="25"/>
        <v/>
      </c>
      <c r="I1118" s="32"/>
      <c r="J1118" s="32"/>
      <c r="K1118" s="37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2"/>
      <c r="G1119" s="38"/>
      <c r="H1119" s="37" t="str">
        <f t="shared" si="25"/>
        <v/>
      </c>
      <c r="I1119" s="32"/>
      <c r="J1119" s="32"/>
      <c r="K1119" s="37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2"/>
      <c r="G1120" s="38"/>
      <c r="H1120" s="37" t="str">
        <f t="shared" si="25"/>
        <v/>
      </c>
      <c r="I1120" s="32"/>
      <c r="J1120" s="32"/>
      <c r="K1120" s="37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2"/>
      <c r="G1121" s="38"/>
      <c r="H1121" s="37" t="str">
        <f t="shared" si="25"/>
        <v/>
      </c>
      <c r="I1121" s="32"/>
      <c r="J1121" s="32"/>
      <c r="K1121" s="37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2"/>
      <c r="G1122" s="38"/>
      <c r="H1122" s="37" t="str">
        <f t="shared" si="25"/>
        <v/>
      </c>
      <c r="I1122" s="32"/>
      <c r="J1122" s="32"/>
      <c r="K1122" s="37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2"/>
      <c r="G1123" s="38"/>
      <c r="H1123" s="37" t="str">
        <f t="shared" si="25"/>
        <v/>
      </c>
      <c r="I1123" s="32"/>
      <c r="J1123" s="32"/>
      <c r="K1123" s="37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2"/>
      <c r="G1124" s="38"/>
      <c r="H1124" s="37" t="str">
        <f t="shared" si="25"/>
        <v/>
      </c>
      <c r="I1124" s="32"/>
      <c r="J1124" s="32"/>
      <c r="K1124" s="37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2"/>
      <c r="G1125" s="38"/>
      <c r="H1125" s="37" t="str">
        <f t="shared" si="25"/>
        <v/>
      </c>
      <c r="I1125" s="32"/>
      <c r="J1125" s="32"/>
      <c r="K1125" s="37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2"/>
      <c r="G1126" s="38"/>
      <c r="H1126" s="37" t="str">
        <f t="shared" si="25"/>
        <v/>
      </c>
      <c r="I1126" s="32"/>
      <c r="J1126" s="32"/>
      <c r="K1126" s="37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2"/>
      <c r="G1127" s="38"/>
      <c r="H1127" s="37" t="str">
        <f t="shared" si="25"/>
        <v/>
      </c>
      <c r="I1127" s="32"/>
      <c r="J1127" s="32"/>
      <c r="K1127" s="37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2"/>
      <c r="G1128" s="38"/>
      <c r="H1128" s="37" t="str">
        <f t="shared" si="25"/>
        <v/>
      </c>
      <c r="I1128" s="32"/>
      <c r="J1128" s="32"/>
      <c r="K1128" s="37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2"/>
      <c r="G1129" s="38"/>
      <c r="H1129" s="37" t="str">
        <f t="shared" si="25"/>
        <v/>
      </c>
      <c r="I1129" s="32"/>
      <c r="J1129" s="32"/>
      <c r="K1129" s="37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2"/>
      <c r="G1130" s="38"/>
      <c r="H1130" s="37" t="str">
        <f t="shared" si="25"/>
        <v/>
      </c>
      <c r="I1130" s="32"/>
      <c r="J1130" s="32"/>
      <c r="K1130" s="37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2"/>
      <c r="G1131" s="38"/>
      <c r="H1131" s="37" t="str">
        <f t="shared" si="25"/>
        <v/>
      </c>
      <c r="I1131" s="32"/>
      <c r="J1131" s="32"/>
      <c r="K1131" s="37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2"/>
      <c r="G1132" s="38"/>
      <c r="H1132" s="37" t="str">
        <f t="shared" si="25"/>
        <v/>
      </c>
      <c r="I1132" s="32"/>
      <c r="J1132" s="32"/>
      <c r="K1132" s="37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2"/>
      <c r="G1133" s="38"/>
      <c r="H1133" s="37" t="str">
        <f t="shared" si="25"/>
        <v/>
      </c>
      <c r="I1133" s="32"/>
      <c r="J1133" s="32"/>
      <c r="K1133" s="37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2"/>
      <c r="G1134" s="38"/>
      <c r="H1134" s="37" t="str">
        <f t="shared" si="25"/>
        <v/>
      </c>
      <c r="I1134" s="32"/>
      <c r="J1134" s="32"/>
      <c r="K1134" s="37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2"/>
      <c r="G1135" s="38"/>
      <c r="H1135" s="37" t="str">
        <f t="shared" si="25"/>
        <v/>
      </c>
      <c r="I1135" s="32"/>
      <c r="J1135" s="32"/>
      <c r="K1135" s="37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2"/>
      <c r="G1136" s="38"/>
      <c r="H1136" s="37" t="str">
        <f t="shared" si="25"/>
        <v/>
      </c>
      <c r="I1136" s="32"/>
      <c r="J1136" s="32"/>
      <c r="K1136" s="37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2"/>
      <c r="G1137" s="38"/>
      <c r="H1137" s="37" t="str">
        <f t="shared" si="25"/>
        <v/>
      </c>
      <c r="I1137" s="32"/>
      <c r="J1137" s="32"/>
      <c r="K1137" s="37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2"/>
      <c r="G1138" s="38"/>
      <c r="H1138" s="37" t="str">
        <f t="shared" si="25"/>
        <v/>
      </c>
      <c r="I1138" s="32"/>
      <c r="J1138" s="32"/>
      <c r="K1138" s="37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2"/>
      <c r="G1139" s="38"/>
      <c r="H1139" s="37" t="str">
        <f t="shared" si="25"/>
        <v/>
      </c>
      <c r="I1139" s="32"/>
      <c r="J1139" s="32"/>
      <c r="K1139" s="37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2"/>
      <c r="G1140" s="38"/>
      <c r="H1140" s="37" t="str">
        <f t="shared" si="25"/>
        <v/>
      </c>
      <c r="I1140" s="32"/>
      <c r="J1140" s="32"/>
      <c r="K1140" s="37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2"/>
      <c r="G1141" s="38"/>
      <c r="H1141" s="37" t="str">
        <f t="shared" si="25"/>
        <v/>
      </c>
      <c r="I1141" s="32"/>
      <c r="J1141" s="32"/>
      <c r="K1141" s="37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2"/>
      <c r="G1142" s="38"/>
      <c r="H1142" s="37" t="str">
        <f t="shared" si="25"/>
        <v/>
      </c>
      <c r="I1142" s="32"/>
      <c r="J1142" s="32"/>
      <c r="K1142" s="37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2"/>
      <c r="G1143" s="38"/>
      <c r="H1143" s="37" t="str">
        <f t="shared" si="25"/>
        <v/>
      </c>
      <c r="I1143" s="32"/>
      <c r="J1143" s="32"/>
      <c r="K1143" s="37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2"/>
      <c r="G1144" s="38"/>
      <c r="H1144" s="37" t="str">
        <f t="shared" si="25"/>
        <v/>
      </c>
      <c r="I1144" s="32"/>
      <c r="J1144" s="32"/>
      <c r="K1144" s="37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2"/>
      <c r="G1145" s="38"/>
      <c r="H1145" s="37" t="str">
        <f t="shared" si="25"/>
        <v/>
      </c>
      <c r="I1145" s="32"/>
      <c r="J1145" s="32"/>
      <c r="K1145" s="37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2"/>
      <c r="G1146" s="38"/>
      <c r="H1146" s="37" t="str">
        <f t="shared" si="25"/>
        <v/>
      </c>
      <c r="I1146" s="32"/>
      <c r="J1146" s="32"/>
      <c r="K1146" s="37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2"/>
      <c r="G1147" s="38"/>
      <c r="H1147" s="37" t="str">
        <f t="shared" si="25"/>
        <v/>
      </c>
      <c r="I1147" s="32"/>
      <c r="J1147" s="32"/>
      <c r="K1147" s="37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2"/>
      <c r="G1148" s="38"/>
      <c r="H1148" s="37" t="str">
        <f t="shared" si="25"/>
        <v/>
      </c>
      <c r="I1148" s="32"/>
      <c r="J1148" s="32"/>
      <c r="K1148" s="37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2"/>
      <c r="G1149" s="38"/>
      <c r="H1149" s="37" t="str">
        <f t="shared" si="25"/>
        <v/>
      </c>
      <c r="I1149" s="32"/>
      <c r="J1149" s="32"/>
      <c r="K1149" s="37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2"/>
      <c r="G1150" s="38"/>
      <c r="H1150" s="37" t="str">
        <f t="shared" si="25"/>
        <v/>
      </c>
      <c r="I1150" s="32"/>
      <c r="J1150" s="32"/>
      <c r="K1150" s="37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2"/>
      <c r="G1151" s="38"/>
      <c r="H1151" s="37" t="str">
        <f t="shared" si="25"/>
        <v/>
      </c>
      <c r="I1151" s="32"/>
      <c r="J1151" s="32"/>
      <c r="K1151" s="37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2"/>
      <c r="G1152" s="38"/>
      <c r="H1152" s="37" t="str">
        <f t="shared" si="25"/>
        <v/>
      </c>
      <c r="I1152" s="32"/>
      <c r="J1152" s="32"/>
      <c r="K1152" s="37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2"/>
      <c r="G1153" s="38"/>
      <c r="H1153" s="37" t="str">
        <f t="shared" si="25"/>
        <v/>
      </c>
      <c r="I1153" s="32"/>
      <c r="J1153" s="32"/>
      <c r="K1153" s="37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2"/>
      <c r="G1154" s="38"/>
      <c r="H1154" s="37" t="str">
        <f t="shared" ref="H1154:H1217" si="26">IF(AND($F1154="TEMP",$G1154&gt;0,$M1154&lt;&gt;""),$M1154+$G1154,"")</f>
        <v/>
      </c>
      <c r="I1154" s="32"/>
      <c r="J1154" s="32"/>
      <c r="K1154" s="37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2"/>
      <c r="G1155" s="38"/>
      <c r="H1155" s="37" t="str">
        <f t="shared" si="26"/>
        <v/>
      </c>
      <c r="I1155" s="32"/>
      <c r="J1155" s="32"/>
      <c r="K1155" s="37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2"/>
      <c r="G1156" s="38"/>
      <c r="H1156" s="37" t="str">
        <f t="shared" si="26"/>
        <v/>
      </c>
      <c r="I1156" s="32"/>
      <c r="J1156" s="32"/>
      <c r="K1156" s="37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2"/>
      <c r="G1157" s="38"/>
      <c r="H1157" s="37" t="str">
        <f t="shared" si="26"/>
        <v/>
      </c>
      <c r="I1157" s="32"/>
      <c r="J1157" s="32"/>
      <c r="K1157" s="37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2"/>
      <c r="G1158" s="38"/>
      <c r="H1158" s="37" t="str">
        <f t="shared" si="26"/>
        <v/>
      </c>
      <c r="I1158" s="32"/>
      <c r="J1158" s="32"/>
      <c r="K1158" s="37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2"/>
      <c r="G1159" s="38"/>
      <c r="H1159" s="37" t="str">
        <f t="shared" si="26"/>
        <v/>
      </c>
      <c r="I1159" s="32"/>
      <c r="J1159" s="32"/>
      <c r="K1159" s="37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2"/>
      <c r="G1160" s="38"/>
      <c r="H1160" s="37" t="str">
        <f t="shared" si="26"/>
        <v/>
      </c>
      <c r="I1160" s="32"/>
      <c r="J1160" s="32"/>
      <c r="K1160" s="37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2"/>
      <c r="G1161" s="38"/>
      <c r="H1161" s="37" t="str">
        <f t="shared" si="26"/>
        <v/>
      </c>
      <c r="I1161" s="32"/>
      <c r="J1161" s="32"/>
      <c r="K1161" s="37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2"/>
      <c r="G1162" s="38"/>
      <c r="H1162" s="37" t="str">
        <f t="shared" si="26"/>
        <v/>
      </c>
      <c r="I1162" s="32"/>
      <c r="J1162" s="32"/>
      <c r="K1162" s="37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2"/>
      <c r="G1163" s="38"/>
      <c r="H1163" s="37" t="str">
        <f t="shared" si="26"/>
        <v/>
      </c>
      <c r="I1163" s="32"/>
      <c r="J1163" s="32"/>
      <c r="K1163" s="37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2"/>
      <c r="G1164" s="38"/>
      <c r="H1164" s="37" t="str">
        <f t="shared" si="26"/>
        <v/>
      </c>
      <c r="I1164" s="32"/>
      <c r="J1164" s="32"/>
      <c r="K1164" s="37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2"/>
      <c r="G1165" s="38"/>
      <c r="H1165" s="37" t="str">
        <f t="shared" si="26"/>
        <v/>
      </c>
      <c r="I1165" s="32"/>
      <c r="J1165" s="32"/>
      <c r="K1165" s="37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2"/>
      <c r="G1166" s="38"/>
      <c r="H1166" s="37" t="str">
        <f t="shared" si="26"/>
        <v/>
      </c>
      <c r="I1166" s="32"/>
      <c r="J1166" s="32"/>
      <c r="K1166" s="37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2"/>
      <c r="G1167" s="38"/>
      <c r="H1167" s="37" t="str">
        <f t="shared" si="26"/>
        <v/>
      </c>
      <c r="I1167" s="32"/>
      <c r="J1167" s="32"/>
      <c r="K1167" s="37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2"/>
      <c r="G1168" s="38"/>
      <c r="H1168" s="37" t="str">
        <f t="shared" si="26"/>
        <v/>
      </c>
      <c r="I1168" s="32"/>
      <c r="J1168" s="32"/>
      <c r="K1168" s="37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2"/>
      <c r="G1169" s="38"/>
      <c r="H1169" s="37" t="str">
        <f t="shared" si="26"/>
        <v/>
      </c>
      <c r="I1169" s="32"/>
      <c r="J1169" s="32"/>
      <c r="K1169" s="37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2"/>
      <c r="G1170" s="38"/>
      <c r="H1170" s="37" t="str">
        <f t="shared" si="26"/>
        <v/>
      </c>
      <c r="I1170" s="32"/>
      <c r="J1170" s="32"/>
      <c r="K1170" s="37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2"/>
      <c r="G1171" s="38"/>
      <c r="H1171" s="37" t="str">
        <f t="shared" si="26"/>
        <v/>
      </c>
      <c r="I1171" s="32"/>
      <c r="J1171" s="32"/>
      <c r="K1171" s="37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2"/>
      <c r="G1172" s="38"/>
      <c r="H1172" s="37" t="str">
        <f t="shared" si="26"/>
        <v/>
      </c>
      <c r="I1172" s="32"/>
      <c r="J1172" s="32"/>
      <c r="K1172" s="37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2"/>
      <c r="G1173" s="38"/>
      <c r="H1173" s="37" t="str">
        <f t="shared" si="26"/>
        <v/>
      </c>
      <c r="I1173" s="32"/>
      <c r="J1173" s="32"/>
      <c r="K1173" s="37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2"/>
      <c r="G1174" s="38"/>
      <c r="H1174" s="37" t="str">
        <f t="shared" si="26"/>
        <v/>
      </c>
      <c r="I1174" s="32"/>
      <c r="J1174" s="32"/>
      <c r="K1174" s="37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2"/>
      <c r="G1175" s="38"/>
      <c r="H1175" s="37" t="str">
        <f t="shared" si="26"/>
        <v/>
      </c>
      <c r="I1175" s="32"/>
      <c r="J1175" s="32"/>
      <c r="K1175" s="37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2"/>
      <c r="G1176" s="38"/>
      <c r="H1176" s="37" t="str">
        <f t="shared" si="26"/>
        <v/>
      </c>
      <c r="I1176" s="32"/>
      <c r="J1176" s="32"/>
      <c r="K1176" s="37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2"/>
      <c r="G1177" s="38"/>
      <c r="H1177" s="37" t="str">
        <f t="shared" si="26"/>
        <v/>
      </c>
      <c r="I1177" s="32"/>
      <c r="J1177" s="32"/>
      <c r="K1177" s="37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2"/>
      <c r="G1178" s="38"/>
      <c r="H1178" s="37" t="str">
        <f t="shared" si="26"/>
        <v/>
      </c>
      <c r="I1178" s="32"/>
      <c r="J1178" s="32"/>
      <c r="K1178" s="37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2"/>
      <c r="G1179" s="38"/>
      <c r="H1179" s="37" t="str">
        <f t="shared" si="26"/>
        <v/>
      </c>
      <c r="I1179" s="32"/>
      <c r="J1179" s="32"/>
      <c r="K1179" s="37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2"/>
      <c r="G1180" s="38"/>
      <c r="H1180" s="37" t="str">
        <f t="shared" si="26"/>
        <v/>
      </c>
      <c r="I1180" s="32"/>
      <c r="J1180" s="32"/>
      <c r="K1180" s="37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2"/>
      <c r="G1181" s="38"/>
      <c r="H1181" s="37" t="str">
        <f t="shared" si="26"/>
        <v/>
      </c>
      <c r="I1181" s="32"/>
      <c r="J1181" s="32"/>
      <c r="K1181" s="37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2"/>
      <c r="G1182" s="38"/>
      <c r="H1182" s="37" t="str">
        <f t="shared" si="26"/>
        <v/>
      </c>
      <c r="I1182" s="32"/>
      <c r="J1182" s="32"/>
      <c r="K1182" s="37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2"/>
      <c r="G1183" s="38"/>
      <c r="H1183" s="37" t="str">
        <f t="shared" si="26"/>
        <v/>
      </c>
      <c r="I1183" s="32"/>
      <c r="J1183" s="32"/>
      <c r="K1183" s="37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2"/>
      <c r="G1184" s="38"/>
      <c r="H1184" s="37" t="str">
        <f t="shared" si="26"/>
        <v/>
      </c>
      <c r="I1184" s="32"/>
      <c r="J1184" s="32"/>
      <c r="K1184" s="37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2"/>
      <c r="G1185" s="38"/>
      <c r="H1185" s="37" t="str">
        <f t="shared" si="26"/>
        <v/>
      </c>
      <c r="I1185" s="32"/>
      <c r="J1185" s="32"/>
      <c r="K1185" s="37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2"/>
      <c r="G1186" s="38"/>
      <c r="H1186" s="37" t="str">
        <f t="shared" si="26"/>
        <v/>
      </c>
      <c r="I1186" s="32"/>
      <c r="J1186" s="32"/>
      <c r="K1186" s="37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2"/>
      <c r="G1187" s="38"/>
      <c r="H1187" s="37" t="str">
        <f t="shared" si="26"/>
        <v/>
      </c>
      <c r="I1187" s="32"/>
      <c r="J1187" s="32"/>
      <c r="K1187" s="37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2"/>
      <c r="G1188" s="38"/>
      <c r="H1188" s="37" t="str">
        <f t="shared" si="26"/>
        <v/>
      </c>
      <c r="I1188" s="32"/>
      <c r="J1188" s="32"/>
      <c r="K1188" s="37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2"/>
      <c r="G1189" s="38"/>
      <c r="H1189" s="37" t="str">
        <f t="shared" si="26"/>
        <v/>
      </c>
      <c r="I1189" s="32"/>
      <c r="J1189" s="32"/>
      <c r="K1189" s="37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2"/>
      <c r="G1190" s="38"/>
      <c r="H1190" s="37" t="str">
        <f t="shared" si="26"/>
        <v/>
      </c>
      <c r="I1190" s="32"/>
      <c r="J1190" s="32"/>
      <c r="K1190" s="37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2"/>
      <c r="G1191" s="38"/>
      <c r="H1191" s="37" t="str">
        <f t="shared" si="26"/>
        <v/>
      </c>
      <c r="I1191" s="32"/>
      <c r="J1191" s="32"/>
      <c r="K1191" s="37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2"/>
      <c r="G1192" s="38"/>
      <c r="H1192" s="37" t="str">
        <f t="shared" si="26"/>
        <v/>
      </c>
      <c r="I1192" s="32"/>
      <c r="J1192" s="32"/>
      <c r="K1192" s="37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2"/>
      <c r="G1193" s="38"/>
      <c r="H1193" s="37" t="str">
        <f t="shared" si="26"/>
        <v/>
      </c>
      <c r="I1193" s="32"/>
      <c r="J1193" s="32"/>
      <c r="K1193" s="37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2"/>
      <c r="G1194" s="38"/>
      <c r="H1194" s="37" t="str">
        <f t="shared" si="26"/>
        <v/>
      </c>
      <c r="I1194" s="32"/>
      <c r="J1194" s="32"/>
      <c r="K1194" s="37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2"/>
      <c r="G1195" s="38"/>
      <c r="H1195" s="37" t="str">
        <f t="shared" si="26"/>
        <v/>
      </c>
      <c r="I1195" s="32"/>
      <c r="J1195" s="32"/>
      <c r="K1195" s="37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2"/>
      <c r="G1196" s="38"/>
      <c r="H1196" s="37" t="str">
        <f t="shared" si="26"/>
        <v/>
      </c>
      <c r="I1196" s="32"/>
      <c r="J1196" s="32"/>
      <c r="K1196" s="37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2"/>
      <c r="G1197" s="38"/>
      <c r="H1197" s="37" t="str">
        <f t="shared" si="26"/>
        <v/>
      </c>
      <c r="I1197" s="32"/>
      <c r="J1197" s="32"/>
      <c r="K1197" s="37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2"/>
      <c r="G1198" s="38"/>
      <c r="H1198" s="37" t="str">
        <f t="shared" si="26"/>
        <v/>
      </c>
      <c r="I1198" s="32"/>
      <c r="J1198" s="32"/>
      <c r="K1198" s="37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2"/>
      <c r="G1199" s="38"/>
      <c r="H1199" s="37" t="str">
        <f t="shared" si="26"/>
        <v/>
      </c>
      <c r="I1199" s="32"/>
      <c r="J1199" s="32"/>
      <c r="K1199" s="37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2"/>
      <c r="G1200" s="38"/>
      <c r="H1200" s="37" t="str">
        <f t="shared" si="26"/>
        <v/>
      </c>
      <c r="I1200" s="32"/>
      <c r="J1200" s="32"/>
      <c r="K1200" s="37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2"/>
      <c r="G1201" s="38"/>
      <c r="H1201" s="37" t="str">
        <f t="shared" si="26"/>
        <v/>
      </c>
      <c r="I1201" s="32"/>
      <c r="J1201" s="32"/>
      <c r="K1201" s="37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2"/>
      <c r="G1202" s="38"/>
      <c r="H1202" s="37" t="str">
        <f t="shared" si="26"/>
        <v/>
      </c>
      <c r="I1202" s="32"/>
      <c r="J1202" s="32"/>
      <c r="K1202" s="37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2"/>
      <c r="G1203" s="38"/>
      <c r="H1203" s="37" t="str">
        <f t="shared" si="26"/>
        <v/>
      </c>
      <c r="I1203" s="32"/>
      <c r="J1203" s="32"/>
      <c r="K1203" s="37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2"/>
      <c r="G1204" s="38"/>
      <c r="H1204" s="37" t="str">
        <f t="shared" si="26"/>
        <v/>
      </c>
      <c r="I1204" s="32"/>
      <c r="J1204" s="32"/>
      <c r="K1204" s="37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2"/>
      <c r="G1205" s="38"/>
      <c r="H1205" s="37" t="str">
        <f t="shared" si="26"/>
        <v/>
      </c>
      <c r="I1205" s="32"/>
      <c r="J1205" s="32"/>
      <c r="K1205" s="37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2"/>
      <c r="G1206" s="38"/>
      <c r="H1206" s="37" t="str">
        <f t="shared" si="26"/>
        <v/>
      </c>
      <c r="I1206" s="32"/>
      <c r="J1206" s="32"/>
      <c r="K1206" s="37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2"/>
      <c r="G1207" s="38"/>
      <c r="H1207" s="37" t="str">
        <f t="shared" si="26"/>
        <v/>
      </c>
      <c r="I1207" s="32"/>
      <c r="J1207" s="32"/>
      <c r="K1207" s="37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2"/>
      <c r="G1208" s="38"/>
      <c r="H1208" s="37" t="str">
        <f t="shared" si="26"/>
        <v/>
      </c>
      <c r="I1208" s="32"/>
      <c r="J1208" s="32"/>
      <c r="K1208" s="37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2"/>
      <c r="G1209" s="38"/>
      <c r="H1209" s="37" t="str">
        <f t="shared" si="26"/>
        <v/>
      </c>
      <c r="I1209" s="32"/>
      <c r="J1209" s="32"/>
      <c r="K1209" s="37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2"/>
      <c r="G1210" s="38"/>
      <c r="H1210" s="37" t="str">
        <f t="shared" si="26"/>
        <v/>
      </c>
      <c r="I1210" s="32"/>
      <c r="J1210" s="32"/>
      <c r="K1210" s="37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2"/>
      <c r="G1211" s="38"/>
      <c r="H1211" s="37" t="str">
        <f t="shared" si="26"/>
        <v/>
      </c>
      <c r="I1211" s="32"/>
      <c r="J1211" s="32"/>
      <c r="K1211" s="37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2"/>
      <c r="G1212" s="38"/>
      <c r="H1212" s="37" t="str">
        <f t="shared" si="26"/>
        <v/>
      </c>
      <c r="I1212" s="32"/>
      <c r="J1212" s="32"/>
      <c r="K1212" s="37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2"/>
      <c r="G1213" s="38"/>
      <c r="H1213" s="37" t="str">
        <f t="shared" si="26"/>
        <v/>
      </c>
      <c r="I1213" s="32"/>
      <c r="J1213" s="32"/>
      <c r="K1213" s="37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2"/>
      <c r="G1214" s="38"/>
      <c r="H1214" s="37" t="str">
        <f t="shared" si="26"/>
        <v/>
      </c>
      <c r="I1214" s="32"/>
      <c r="J1214" s="32"/>
      <c r="K1214" s="37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2"/>
      <c r="G1215" s="38"/>
      <c r="H1215" s="37" t="str">
        <f t="shared" si="26"/>
        <v/>
      </c>
      <c r="I1215" s="32"/>
      <c r="J1215" s="32"/>
      <c r="K1215" s="37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2"/>
      <c r="G1216" s="38"/>
      <c r="H1216" s="37" t="str">
        <f t="shared" si="26"/>
        <v/>
      </c>
      <c r="I1216" s="32"/>
      <c r="J1216" s="32"/>
      <c r="K1216" s="37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2"/>
      <c r="G1217" s="38"/>
      <c r="H1217" s="37" t="str">
        <f t="shared" si="26"/>
        <v/>
      </c>
      <c r="I1217" s="32"/>
      <c r="J1217" s="32"/>
      <c r="K1217" s="37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2"/>
      <c r="G1218" s="38"/>
      <c r="H1218" s="37" t="str">
        <f t="shared" ref="H1218:H1281" si="27">IF(AND($F1218="TEMP",$G1218&gt;0,$M1218&lt;&gt;""),$M1218+$G1218,"")</f>
        <v/>
      </c>
      <c r="I1218" s="32"/>
      <c r="J1218" s="32"/>
      <c r="K1218" s="37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2"/>
      <c r="G1219" s="38"/>
      <c r="H1219" s="37" t="str">
        <f t="shared" si="27"/>
        <v/>
      </c>
      <c r="I1219" s="32"/>
      <c r="J1219" s="32"/>
      <c r="K1219" s="37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2"/>
      <c r="G1220" s="38"/>
      <c r="H1220" s="37" t="str">
        <f t="shared" si="27"/>
        <v/>
      </c>
      <c r="I1220" s="32"/>
      <c r="J1220" s="32"/>
      <c r="K1220" s="37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2"/>
      <c r="G1221" s="38"/>
      <c r="H1221" s="37" t="str">
        <f t="shared" si="27"/>
        <v/>
      </c>
      <c r="I1221" s="32"/>
      <c r="J1221" s="32"/>
      <c r="K1221" s="37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2"/>
      <c r="G1222" s="38"/>
      <c r="H1222" s="37" t="str">
        <f t="shared" si="27"/>
        <v/>
      </c>
      <c r="I1222" s="32"/>
      <c r="J1222" s="32"/>
      <c r="K1222" s="37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2"/>
      <c r="G1223" s="38"/>
      <c r="H1223" s="37" t="str">
        <f t="shared" si="27"/>
        <v/>
      </c>
      <c r="I1223" s="32"/>
      <c r="J1223" s="32"/>
      <c r="K1223" s="37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2"/>
      <c r="G1224" s="38"/>
      <c r="H1224" s="37" t="str">
        <f t="shared" si="27"/>
        <v/>
      </c>
      <c r="I1224" s="32"/>
      <c r="J1224" s="32"/>
      <c r="K1224" s="37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2"/>
      <c r="G1225" s="38"/>
      <c r="H1225" s="37" t="str">
        <f t="shared" si="27"/>
        <v/>
      </c>
      <c r="I1225" s="32"/>
      <c r="J1225" s="32"/>
      <c r="K1225" s="37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2"/>
      <c r="G1226" s="38"/>
      <c r="H1226" s="37" t="str">
        <f t="shared" si="27"/>
        <v/>
      </c>
      <c r="I1226" s="32"/>
      <c r="J1226" s="32"/>
      <c r="K1226" s="37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2"/>
      <c r="G1227" s="38"/>
      <c r="H1227" s="37" t="str">
        <f t="shared" si="27"/>
        <v/>
      </c>
      <c r="I1227" s="32"/>
      <c r="J1227" s="32"/>
      <c r="K1227" s="37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2"/>
      <c r="G1228" s="38"/>
      <c r="H1228" s="37" t="str">
        <f t="shared" si="27"/>
        <v/>
      </c>
      <c r="I1228" s="32"/>
      <c r="J1228" s="32"/>
      <c r="K1228" s="37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2"/>
      <c r="G1229" s="38"/>
      <c r="H1229" s="37" t="str">
        <f t="shared" si="27"/>
        <v/>
      </c>
      <c r="I1229" s="32"/>
      <c r="J1229" s="32"/>
      <c r="K1229" s="37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2"/>
      <c r="G1230" s="38"/>
      <c r="H1230" s="37" t="str">
        <f t="shared" si="27"/>
        <v/>
      </c>
      <c r="I1230" s="32"/>
      <c r="J1230" s="32"/>
      <c r="K1230" s="37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2"/>
      <c r="G1231" s="38"/>
      <c r="H1231" s="37" t="str">
        <f t="shared" si="27"/>
        <v/>
      </c>
      <c r="I1231" s="32"/>
      <c r="J1231" s="32"/>
      <c r="K1231" s="37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2"/>
      <c r="G1232" s="38"/>
      <c r="H1232" s="37" t="str">
        <f t="shared" si="27"/>
        <v/>
      </c>
      <c r="I1232" s="32"/>
      <c r="J1232" s="32"/>
      <c r="K1232" s="37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2"/>
      <c r="G1233" s="38"/>
      <c r="H1233" s="37" t="str">
        <f t="shared" si="27"/>
        <v/>
      </c>
      <c r="I1233" s="32"/>
      <c r="J1233" s="32"/>
      <c r="K1233" s="37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2"/>
      <c r="G1234" s="38"/>
      <c r="H1234" s="37" t="str">
        <f t="shared" si="27"/>
        <v/>
      </c>
      <c r="I1234" s="32"/>
      <c r="J1234" s="32"/>
      <c r="K1234" s="37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2"/>
      <c r="G1235" s="38"/>
      <c r="H1235" s="37" t="str">
        <f t="shared" si="27"/>
        <v/>
      </c>
      <c r="I1235" s="32"/>
      <c r="J1235" s="32"/>
      <c r="K1235" s="37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2"/>
      <c r="G1236" s="38"/>
      <c r="H1236" s="37" t="str">
        <f t="shared" si="27"/>
        <v/>
      </c>
      <c r="I1236" s="32"/>
      <c r="J1236" s="32"/>
      <c r="K1236" s="37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2"/>
      <c r="G1237" s="38"/>
      <c r="H1237" s="37" t="str">
        <f t="shared" si="27"/>
        <v/>
      </c>
      <c r="I1237" s="32"/>
      <c r="J1237" s="32"/>
      <c r="K1237" s="37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2"/>
      <c r="G1238" s="38"/>
      <c r="H1238" s="37" t="str">
        <f t="shared" si="27"/>
        <v/>
      </c>
      <c r="I1238" s="32"/>
      <c r="J1238" s="32"/>
      <c r="K1238" s="37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2"/>
      <c r="G1239" s="38"/>
      <c r="H1239" s="37" t="str">
        <f t="shared" si="27"/>
        <v/>
      </c>
      <c r="I1239" s="32"/>
      <c r="J1239" s="32"/>
      <c r="K1239" s="37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2"/>
      <c r="G1240" s="38"/>
      <c r="H1240" s="37" t="str">
        <f t="shared" si="27"/>
        <v/>
      </c>
      <c r="I1240" s="32"/>
      <c r="J1240" s="32"/>
      <c r="K1240" s="37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2"/>
      <c r="G1241" s="38"/>
      <c r="H1241" s="37" t="str">
        <f t="shared" si="27"/>
        <v/>
      </c>
      <c r="I1241" s="32"/>
      <c r="J1241" s="32"/>
      <c r="K1241" s="37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2"/>
      <c r="G1242" s="38"/>
      <c r="H1242" s="37" t="str">
        <f t="shared" si="27"/>
        <v/>
      </c>
      <c r="I1242" s="32"/>
      <c r="J1242" s="32"/>
      <c r="K1242" s="37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2"/>
      <c r="G1243" s="38"/>
      <c r="H1243" s="37" t="str">
        <f t="shared" si="27"/>
        <v/>
      </c>
      <c r="I1243" s="32"/>
      <c r="J1243" s="32"/>
      <c r="K1243" s="37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2"/>
      <c r="G1244" s="38"/>
      <c r="H1244" s="37" t="str">
        <f t="shared" si="27"/>
        <v/>
      </c>
      <c r="I1244" s="32"/>
      <c r="J1244" s="32"/>
      <c r="K1244" s="37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2"/>
      <c r="G1245" s="38"/>
      <c r="H1245" s="37" t="str">
        <f t="shared" si="27"/>
        <v/>
      </c>
      <c r="I1245" s="32"/>
      <c r="J1245" s="32"/>
      <c r="K1245" s="37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2"/>
      <c r="G1246" s="38"/>
      <c r="H1246" s="37" t="str">
        <f t="shared" si="27"/>
        <v/>
      </c>
      <c r="I1246" s="32"/>
      <c r="J1246" s="32"/>
      <c r="K1246" s="37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2"/>
      <c r="G1247" s="38"/>
      <c r="H1247" s="37" t="str">
        <f t="shared" si="27"/>
        <v/>
      </c>
      <c r="I1247" s="32"/>
      <c r="J1247" s="32"/>
      <c r="K1247" s="37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2"/>
      <c r="G1248" s="38"/>
      <c r="H1248" s="37" t="str">
        <f t="shared" si="27"/>
        <v/>
      </c>
      <c r="I1248" s="32"/>
      <c r="J1248" s="32"/>
      <c r="K1248" s="37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2"/>
      <c r="G1249" s="38"/>
      <c r="H1249" s="37" t="str">
        <f t="shared" si="27"/>
        <v/>
      </c>
      <c r="I1249" s="32"/>
      <c r="J1249" s="32"/>
      <c r="K1249" s="37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2"/>
      <c r="G1250" s="38"/>
      <c r="H1250" s="37" t="str">
        <f t="shared" si="27"/>
        <v/>
      </c>
      <c r="I1250" s="32"/>
      <c r="J1250" s="32"/>
      <c r="K1250" s="37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2"/>
      <c r="G1251" s="38"/>
      <c r="H1251" s="37" t="str">
        <f t="shared" si="27"/>
        <v/>
      </c>
      <c r="I1251" s="32"/>
      <c r="J1251" s="32"/>
      <c r="K1251" s="37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2"/>
      <c r="G1252" s="38"/>
      <c r="H1252" s="37" t="str">
        <f t="shared" si="27"/>
        <v/>
      </c>
      <c r="I1252" s="32"/>
      <c r="J1252" s="32"/>
      <c r="K1252" s="37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2"/>
      <c r="G1253" s="38"/>
      <c r="H1253" s="37" t="str">
        <f t="shared" si="27"/>
        <v/>
      </c>
      <c r="I1253" s="32"/>
      <c r="J1253" s="32"/>
      <c r="K1253" s="37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2"/>
      <c r="G1254" s="38"/>
      <c r="H1254" s="37" t="str">
        <f t="shared" si="27"/>
        <v/>
      </c>
      <c r="I1254" s="32"/>
      <c r="J1254" s="32"/>
      <c r="K1254" s="37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2"/>
      <c r="G1255" s="38"/>
      <c r="H1255" s="37" t="str">
        <f t="shared" si="27"/>
        <v/>
      </c>
      <c r="I1255" s="32"/>
      <c r="J1255" s="32"/>
      <c r="K1255" s="37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2"/>
      <c r="G1256" s="38"/>
      <c r="H1256" s="37" t="str">
        <f t="shared" si="27"/>
        <v/>
      </c>
      <c r="I1256" s="32"/>
      <c r="J1256" s="32"/>
      <c r="K1256" s="37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2"/>
      <c r="G1257" s="38"/>
      <c r="H1257" s="37" t="str">
        <f t="shared" si="27"/>
        <v/>
      </c>
      <c r="I1257" s="32"/>
      <c r="J1257" s="32"/>
      <c r="K1257" s="37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2"/>
      <c r="G1258" s="38"/>
      <c r="H1258" s="37" t="str">
        <f t="shared" si="27"/>
        <v/>
      </c>
      <c r="I1258" s="32"/>
      <c r="J1258" s="32"/>
      <c r="K1258" s="37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2"/>
      <c r="G1259" s="38"/>
      <c r="H1259" s="37" t="str">
        <f t="shared" si="27"/>
        <v/>
      </c>
      <c r="I1259" s="32"/>
      <c r="J1259" s="32"/>
      <c r="K1259" s="37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2"/>
      <c r="G1260" s="38"/>
      <c r="H1260" s="37" t="str">
        <f t="shared" si="27"/>
        <v/>
      </c>
      <c r="I1260" s="32"/>
      <c r="J1260" s="32"/>
      <c r="K1260" s="37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2"/>
      <c r="G1261" s="38"/>
      <c r="H1261" s="37" t="str">
        <f t="shared" si="27"/>
        <v/>
      </c>
      <c r="I1261" s="32"/>
      <c r="J1261" s="32"/>
      <c r="K1261" s="37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2"/>
      <c r="G1262" s="38"/>
      <c r="H1262" s="37" t="str">
        <f t="shared" si="27"/>
        <v/>
      </c>
      <c r="I1262" s="32"/>
      <c r="J1262" s="32"/>
      <c r="K1262" s="37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2"/>
      <c r="G1263" s="38"/>
      <c r="H1263" s="37" t="str">
        <f t="shared" si="27"/>
        <v/>
      </c>
      <c r="I1263" s="32"/>
      <c r="J1263" s="32"/>
      <c r="K1263" s="37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2"/>
      <c r="G1264" s="38"/>
      <c r="H1264" s="37" t="str">
        <f t="shared" si="27"/>
        <v/>
      </c>
      <c r="I1264" s="32"/>
      <c r="J1264" s="32"/>
      <c r="K1264" s="37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2"/>
      <c r="G1265" s="38"/>
      <c r="H1265" s="37" t="str">
        <f t="shared" si="27"/>
        <v/>
      </c>
      <c r="I1265" s="32"/>
      <c r="J1265" s="32"/>
      <c r="K1265" s="37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2"/>
      <c r="G1266" s="38"/>
      <c r="H1266" s="37" t="str">
        <f t="shared" si="27"/>
        <v/>
      </c>
      <c r="I1266" s="32"/>
      <c r="J1266" s="32"/>
      <c r="K1266" s="37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2"/>
      <c r="G1267" s="38"/>
      <c r="H1267" s="37" t="str">
        <f t="shared" si="27"/>
        <v/>
      </c>
      <c r="I1267" s="32"/>
      <c r="J1267" s="32"/>
      <c r="K1267" s="37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2"/>
      <c r="G1268" s="38"/>
      <c r="H1268" s="37" t="str">
        <f t="shared" si="27"/>
        <v/>
      </c>
      <c r="I1268" s="32"/>
      <c r="J1268" s="32"/>
      <c r="K1268" s="37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2"/>
      <c r="G1269" s="38"/>
      <c r="H1269" s="37" t="str">
        <f t="shared" si="27"/>
        <v/>
      </c>
      <c r="I1269" s="32"/>
      <c r="J1269" s="32"/>
      <c r="K1269" s="37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2"/>
      <c r="G1270" s="38"/>
      <c r="H1270" s="37" t="str">
        <f t="shared" si="27"/>
        <v/>
      </c>
      <c r="I1270" s="32"/>
      <c r="J1270" s="32"/>
      <c r="K1270" s="37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2"/>
      <c r="G1271" s="38"/>
      <c r="H1271" s="37" t="str">
        <f t="shared" si="27"/>
        <v/>
      </c>
      <c r="I1271" s="32"/>
      <c r="J1271" s="32"/>
      <c r="K1271" s="37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2"/>
      <c r="G1272" s="38"/>
      <c r="H1272" s="37" t="str">
        <f t="shared" si="27"/>
        <v/>
      </c>
      <c r="I1272" s="32"/>
      <c r="J1272" s="32"/>
      <c r="K1272" s="37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2"/>
      <c r="G1273" s="38"/>
      <c r="H1273" s="37" t="str">
        <f t="shared" si="27"/>
        <v/>
      </c>
      <c r="I1273" s="32"/>
      <c r="J1273" s="32"/>
      <c r="K1273" s="37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2"/>
      <c r="G1274" s="38"/>
      <c r="H1274" s="37" t="str">
        <f t="shared" si="27"/>
        <v/>
      </c>
      <c r="I1274" s="32"/>
      <c r="J1274" s="32"/>
      <c r="K1274" s="37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2"/>
      <c r="G1275" s="38"/>
      <c r="H1275" s="37" t="str">
        <f t="shared" si="27"/>
        <v/>
      </c>
      <c r="I1275" s="32"/>
      <c r="J1275" s="32"/>
      <c r="K1275" s="37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2"/>
      <c r="G1276" s="38"/>
      <c r="H1276" s="37" t="str">
        <f t="shared" si="27"/>
        <v/>
      </c>
      <c r="I1276" s="32"/>
      <c r="J1276" s="32"/>
      <c r="K1276" s="37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2"/>
      <c r="G1277" s="38"/>
      <c r="H1277" s="37" t="str">
        <f t="shared" si="27"/>
        <v/>
      </c>
      <c r="I1277" s="32"/>
      <c r="J1277" s="32"/>
      <c r="K1277" s="37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2"/>
      <c r="G1278" s="38"/>
      <c r="H1278" s="37" t="str">
        <f t="shared" si="27"/>
        <v/>
      </c>
      <c r="I1278" s="32"/>
      <c r="J1278" s="32"/>
      <c r="K1278" s="37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2"/>
      <c r="G1279" s="38"/>
      <c r="H1279" s="37" t="str">
        <f t="shared" si="27"/>
        <v/>
      </c>
      <c r="I1279" s="32"/>
      <c r="J1279" s="32"/>
      <c r="K1279" s="37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2"/>
      <c r="G1280" s="38"/>
      <c r="H1280" s="37" t="str">
        <f t="shared" si="27"/>
        <v/>
      </c>
      <c r="I1280" s="32"/>
      <c r="J1280" s="32"/>
      <c r="K1280" s="37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2"/>
      <c r="G1281" s="38"/>
      <c r="H1281" s="37" t="str">
        <f t="shared" si="27"/>
        <v/>
      </c>
      <c r="I1281" s="32"/>
      <c r="J1281" s="32"/>
      <c r="K1281" s="37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2"/>
      <c r="G1282" s="38"/>
      <c r="H1282" s="37" t="str">
        <f t="shared" ref="H1282:H1345" si="28">IF(AND($F1282="TEMP",$G1282&gt;0,$M1282&lt;&gt;""),$M1282+$G1282,"")</f>
        <v/>
      </c>
      <c r="I1282" s="32"/>
      <c r="J1282" s="32"/>
      <c r="K1282" s="37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2"/>
      <c r="G1283" s="38"/>
      <c r="H1283" s="37" t="str">
        <f t="shared" si="28"/>
        <v/>
      </c>
      <c r="I1283" s="32"/>
      <c r="J1283" s="32"/>
      <c r="K1283" s="37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2"/>
      <c r="G1284" s="38"/>
      <c r="H1284" s="37" t="str">
        <f t="shared" si="28"/>
        <v/>
      </c>
      <c r="I1284" s="32"/>
      <c r="J1284" s="32"/>
      <c r="K1284" s="37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2"/>
      <c r="G1285" s="38"/>
      <c r="H1285" s="37" t="str">
        <f t="shared" si="28"/>
        <v/>
      </c>
      <c r="I1285" s="32"/>
      <c r="J1285" s="32"/>
      <c r="K1285" s="37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2"/>
      <c r="G1286" s="38"/>
      <c r="H1286" s="37" t="str">
        <f t="shared" si="28"/>
        <v/>
      </c>
      <c r="I1286" s="32"/>
      <c r="J1286" s="32"/>
      <c r="K1286" s="37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2"/>
      <c r="G1287" s="38"/>
      <c r="H1287" s="37" t="str">
        <f t="shared" si="28"/>
        <v/>
      </c>
      <c r="I1287" s="32"/>
      <c r="J1287" s="32"/>
      <c r="K1287" s="37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2"/>
      <c r="G1288" s="38"/>
      <c r="H1288" s="37" t="str">
        <f t="shared" si="28"/>
        <v/>
      </c>
      <c r="I1288" s="32"/>
      <c r="J1288" s="32"/>
      <c r="K1288" s="37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2"/>
      <c r="G1289" s="38"/>
      <c r="H1289" s="37" t="str">
        <f t="shared" si="28"/>
        <v/>
      </c>
      <c r="I1289" s="32"/>
      <c r="J1289" s="32"/>
      <c r="K1289" s="37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2"/>
      <c r="G1290" s="38"/>
      <c r="H1290" s="37" t="str">
        <f t="shared" si="28"/>
        <v/>
      </c>
      <c r="I1290" s="32"/>
      <c r="J1290" s="32"/>
      <c r="K1290" s="37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2"/>
      <c r="G1291" s="38"/>
      <c r="H1291" s="37" t="str">
        <f t="shared" si="28"/>
        <v/>
      </c>
      <c r="I1291" s="32"/>
      <c r="J1291" s="32"/>
      <c r="K1291" s="37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2"/>
      <c r="G1292" s="38"/>
      <c r="H1292" s="37" t="str">
        <f t="shared" si="28"/>
        <v/>
      </c>
      <c r="I1292" s="32"/>
      <c r="J1292" s="32"/>
      <c r="K1292" s="37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2"/>
      <c r="G1293" s="38"/>
      <c r="H1293" s="37" t="str">
        <f t="shared" si="28"/>
        <v/>
      </c>
      <c r="I1293" s="32"/>
      <c r="J1293" s="32"/>
      <c r="K1293" s="37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2"/>
      <c r="G1294" s="38"/>
      <c r="H1294" s="37" t="str">
        <f t="shared" si="28"/>
        <v/>
      </c>
      <c r="I1294" s="32"/>
      <c r="J1294" s="32"/>
      <c r="K1294" s="37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2"/>
      <c r="G1295" s="38"/>
      <c r="H1295" s="37" t="str">
        <f t="shared" si="28"/>
        <v/>
      </c>
      <c r="I1295" s="32"/>
      <c r="J1295" s="32"/>
      <c r="K1295" s="37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2"/>
      <c r="G1296" s="38"/>
      <c r="H1296" s="37" t="str">
        <f t="shared" si="28"/>
        <v/>
      </c>
      <c r="I1296" s="32"/>
      <c r="J1296" s="32"/>
      <c r="K1296" s="37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2"/>
      <c r="G1297" s="38"/>
      <c r="H1297" s="37" t="str">
        <f t="shared" si="28"/>
        <v/>
      </c>
      <c r="I1297" s="32"/>
      <c r="J1297" s="32"/>
      <c r="K1297" s="37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2"/>
      <c r="G1298" s="38"/>
      <c r="H1298" s="37" t="str">
        <f t="shared" si="28"/>
        <v/>
      </c>
      <c r="I1298" s="32"/>
      <c r="J1298" s="32"/>
      <c r="K1298" s="37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2"/>
      <c r="G1299" s="38"/>
      <c r="H1299" s="37" t="str">
        <f t="shared" si="28"/>
        <v/>
      </c>
      <c r="I1299" s="32"/>
      <c r="J1299" s="32"/>
      <c r="K1299" s="37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2"/>
      <c r="G1300" s="38"/>
      <c r="H1300" s="37" t="str">
        <f t="shared" si="28"/>
        <v/>
      </c>
      <c r="I1300" s="32"/>
      <c r="J1300" s="32"/>
      <c r="K1300" s="37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2"/>
      <c r="G1301" s="38"/>
      <c r="H1301" s="37" t="str">
        <f t="shared" si="28"/>
        <v/>
      </c>
      <c r="I1301" s="32"/>
      <c r="J1301" s="32"/>
      <c r="K1301" s="37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2"/>
      <c r="G1302" s="38"/>
      <c r="H1302" s="37" t="str">
        <f t="shared" si="28"/>
        <v/>
      </c>
      <c r="I1302" s="32"/>
      <c r="J1302" s="32"/>
      <c r="K1302" s="37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2"/>
      <c r="G1303" s="38"/>
      <c r="H1303" s="37" t="str">
        <f t="shared" si="28"/>
        <v/>
      </c>
      <c r="I1303" s="32"/>
      <c r="J1303" s="32"/>
      <c r="K1303" s="37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2"/>
      <c r="G1304" s="38"/>
      <c r="H1304" s="37" t="str">
        <f t="shared" si="28"/>
        <v/>
      </c>
      <c r="I1304" s="32"/>
      <c r="J1304" s="32"/>
      <c r="K1304" s="37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2"/>
      <c r="G1305" s="38"/>
      <c r="H1305" s="37" t="str">
        <f t="shared" si="28"/>
        <v/>
      </c>
      <c r="I1305" s="32"/>
      <c r="J1305" s="32"/>
      <c r="K1305" s="37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2"/>
      <c r="G1306" s="38"/>
      <c r="H1306" s="37" t="str">
        <f t="shared" si="28"/>
        <v/>
      </c>
      <c r="I1306" s="32"/>
      <c r="J1306" s="32"/>
      <c r="K1306" s="37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2"/>
      <c r="G1307" s="38"/>
      <c r="H1307" s="37" t="str">
        <f t="shared" si="28"/>
        <v/>
      </c>
      <c r="I1307" s="32"/>
      <c r="J1307" s="32"/>
      <c r="K1307" s="37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2"/>
      <c r="G1308" s="38"/>
      <c r="H1308" s="37" t="str">
        <f t="shared" si="28"/>
        <v/>
      </c>
      <c r="I1308" s="32"/>
      <c r="J1308" s="32"/>
      <c r="K1308" s="37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2"/>
      <c r="G1309" s="38"/>
      <c r="H1309" s="37" t="str">
        <f t="shared" si="28"/>
        <v/>
      </c>
      <c r="I1309" s="32"/>
      <c r="J1309" s="32"/>
      <c r="K1309" s="37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2"/>
      <c r="G1310" s="38"/>
      <c r="H1310" s="37" t="str">
        <f t="shared" si="28"/>
        <v/>
      </c>
      <c r="I1310" s="32"/>
      <c r="J1310" s="32"/>
      <c r="K1310" s="37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2"/>
      <c r="G1311" s="38"/>
      <c r="H1311" s="37" t="str">
        <f t="shared" si="28"/>
        <v/>
      </c>
      <c r="I1311" s="32"/>
      <c r="J1311" s="32"/>
      <c r="K1311" s="37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2"/>
      <c r="G1312" s="38"/>
      <c r="H1312" s="37" t="str">
        <f t="shared" si="28"/>
        <v/>
      </c>
      <c r="I1312" s="32"/>
      <c r="J1312" s="32"/>
      <c r="K1312" s="37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2"/>
      <c r="G1313" s="38"/>
      <c r="H1313" s="37" t="str">
        <f t="shared" si="28"/>
        <v/>
      </c>
      <c r="I1313" s="32"/>
      <c r="J1313" s="32"/>
      <c r="K1313" s="37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2"/>
      <c r="G1314" s="38"/>
      <c r="H1314" s="37" t="str">
        <f t="shared" si="28"/>
        <v/>
      </c>
      <c r="I1314" s="32"/>
      <c r="J1314" s="32"/>
      <c r="K1314" s="37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2"/>
      <c r="G1315" s="38"/>
      <c r="H1315" s="37" t="str">
        <f t="shared" si="28"/>
        <v/>
      </c>
      <c r="I1315" s="32"/>
      <c r="J1315" s="32"/>
      <c r="K1315" s="37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2"/>
      <c r="G1316" s="38"/>
      <c r="H1316" s="37" t="str">
        <f t="shared" si="28"/>
        <v/>
      </c>
      <c r="I1316" s="32"/>
      <c r="J1316" s="32"/>
      <c r="K1316" s="37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2"/>
      <c r="G1317" s="38"/>
      <c r="H1317" s="37" t="str">
        <f t="shared" si="28"/>
        <v/>
      </c>
      <c r="I1317" s="32"/>
      <c r="J1317" s="32"/>
      <c r="K1317" s="37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2"/>
      <c r="G1318" s="38"/>
      <c r="H1318" s="37" t="str">
        <f t="shared" si="28"/>
        <v/>
      </c>
      <c r="I1318" s="32"/>
      <c r="J1318" s="32"/>
      <c r="K1318" s="37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2"/>
      <c r="G1319" s="38"/>
      <c r="H1319" s="37" t="str">
        <f t="shared" si="28"/>
        <v/>
      </c>
      <c r="I1319" s="32"/>
      <c r="J1319" s="32"/>
      <c r="K1319" s="37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2"/>
      <c r="G1320" s="38"/>
      <c r="H1320" s="37" t="str">
        <f t="shared" si="28"/>
        <v/>
      </c>
      <c r="I1320" s="32"/>
      <c r="J1320" s="32"/>
      <c r="K1320" s="37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2"/>
      <c r="G1321" s="38"/>
      <c r="H1321" s="37" t="str">
        <f t="shared" si="28"/>
        <v/>
      </c>
      <c r="I1321" s="32"/>
      <c r="J1321" s="32"/>
      <c r="K1321" s="37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2"/>
      <c r="G1322" s="38"/>
      <c r="H1322" s="37" t="str">
        <f t="shared" si="28"/>
        <v/>
      </c>
      <c r="I1322" s="32"/>
      <c r="J1322" s="32"/>
      <c r="K1322" s="37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2"/>
      <c r="G1323" s="38"/>
      <c r="H1323" s="37" t="str">
        <f t="shared" si="28"/>
        <v/>
      </c>
      <c r="I1323" s="32"/>
      <c r="J1323" s="32"/>
      <c r="K1323" s="37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2"/>
      <c r="G1324" s="38"/>
      <c r="H1324" s="37" t="str">
        <f t="shared" si="28"/>
        <v/>
      </c>
      <c r="I1324" s="32"/>
      <c r="J1324" s="32"/>
      <c r="K1324" s="37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2"/>
      <c r="G1325" s="38"/>
      <c r="H1325" s="37" t="str">
        <f t="shared" si="28"/>
        <v/>
      </c>
      <c r="I1325" s="32"/>
      <c r="J1325" s="32"/>
      <c r="K1325" s="37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2"/>
      <c r="G1326" s="38"/>
      <c r="H1326" s="37" t="str">
        <f t="shared" si="28"/>
        <v/>
      </c>
      <c r="I1326" s="32"/>
      <c r="J1326" s="32"/>
      <c r="K1326" s="37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2"/>
      <c r="G1327" s="38"/>
      <c r="H1327" s="37" t="str">
        <f t="shared" si="28"/>
        <v/>
      </c>
      <c r="I1327" s="32"/>
      <c r="J1327" s="32"/>
      <c r="K1327" s="37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2"/>
      <c r="G1328" s="38"/>
      <c r="H1328" s="37" t="str">
        <f t="shared" si="28"/>
        <v/>
      </c>
      <c r="I1328" s="32"/>
      <c r="J1328" s="32"/>
      <c r="K1328" s="37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2"/>
      <c r="G1329" s="38"/>
      <c r="H1329" s="37" t="str">
        <f t="shared" si="28"/>
        <v/>
      </c>
      <c r="I1329" s="32"/>
      <c r="J1329" s="32"/>
      <c r="K1329" s="37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2"/>
      <c r="G1330" s="38"/>
      <c r="H1330" s="37" t="str">
        <f t="shared" si="28"/>
        <v/>
      </c>
      <c r="I1330" s="32"/>
      <c r="J1330" s="32"/>
      <c r="K1330" s="37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2"/>
      <c r="G1331" s="38"/>
      <c r="H1331" s="37" t="str">
        <f t="shared" si="28"/>
        <v/>
      </c>
      <c r="I1331" s="32"/>
      <c r="J1331" s="32"/>
      <c r="K1331" s="37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2"/>
      <c r="G1332" s="38"/>
      <c r="H1332" s="37" t="str">
        <f t="shared" si="28"/>
        <v/>
      </c>
      <c r="I1332" s="32"/>
      <c r="J1332" s="32"/>
      <c r="K1332" s="37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2"/>
      <c r="G1333" s="38"/>
      <c r="H1333" s="37" t="str">
        <f t="shared" si="28"/>
        <v/>
      </c>
      <c r="I1333" s="32"/>
      <c r="J1333" s="32"/>
      <c r="K1333" s="37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2"/>
      <c r="G1334" s="38"/>
      <c r="H1334" s="37" t="str">
        <f t="shared" si="28"/>
        <v/>
      </c>
      <c r="I1334" s="32"/>
      <c r="J1334" s="32"/>
      <c r="K1334" s="37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2"/>
      <c r="G1335" s="38"/>
      <c r="H1335" s="37" t="str">
        <f t="shared" si="28"/>
        <v/>
      </c>
      <c r="I1335" s="32"/>
      <c r="J1335" s="32"/>
      <c r="K1335" s="37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2"/>
      <c r="G1336" s="38"/>
      <c r="H1336" s="37" t="str">
        <f t="shared" si="28"/>
        <v/>
      </c>
      <c r="I1336" s="32"/>
      <c r="J1336" s="32"/>
      <c r="K1336" s="37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2"/>
      <c r="G1337" s="38"/>
      <c r="H1337" s="37" t="str">
        <f t="shared" si="28"/>
        <v/>
      </c>
      <c r="I1337" s="32"/>
      <c r="J1337" s="32"/>
      <c r="K1337" s="37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2"/>
      <c r="G1338" s="38"/>
      <c r="H1338" s="37" t="str">
        <f t="shared" si="28"/>
        <v/>
      </c>
      <c r="I1338" s="32"/>
      <c r="J1338" s="32"/>
      <c r="K1338" s="37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2"/>
      <c r="G1339" s="38"/>
      <c r="H1339" s="37" t="str">
        <f t="shared" si="28"/>
        <v/>
      </c>
      <c r="I1339" s="32"/>
      <c r="J1339" s="32"/>
      <c r="K1339" s="37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2"/>
      <c r="G1340" s="38"/>
      <c r="H1340" s="37" t="str">
        <f t="shared" si="28"/>
        <v/>
      </c>
      <c r="I1340" s="32"/>
      <c r="J1340" s="32"/>
      <c r="K1340" s="37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2"/>
      <c r="G1341" s="38"/>
      <c r="H1341" s="37" t="str">
        <f t="shared" si="28"/>
        <v/>
      </c>
      <c r="I1341" s="32"/>
      <c r="J1341" s="32"/>
      <c r="K1341" s="37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2"/>
      <c r="G1342" s="38"/>
      <c r="H1342" s="37" t="str">
        <f t="shared" si="28"/>
        <v/>
      </c>
      <c r="I1342" s="32"/>
      <c r="J1342" s="32"/>
      <c r="K1342" s="37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2"/>
      <c r="G1343" s="38"/>
      <c r="H1343" s="37" t="str">
        <f t="shared" si="28"/>
        <v/>
      </c>
      <c r="I1343" s="32"/>
      <c r="J1343" s="32"/>
      <c r="K1343" s="37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2"/>
      <c r="G1344" s="38"/>
      <c r="H1344" s="37" t="str">
        <f t="shared" si="28"/>
        <v/>
      </c>
      <c r="I1344" s="32"/>
      <c r="J1344" s="32"/>
      <c r="K1344" s="37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2"/>
      <c r="G1345" s="38"/>
      <c r="H1345" s="37" t="str">
        <f t="shared" si="28"/>
        <v/>
      </c>
      <c r="I1345" s="32"/>
      <c r="J1345" s="32"/>
      <c r="K1345" s="37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2"/>
      <c r="G1346" s="38"/>
      <c r="H1346" s="37" t="str">
        <f t="shared" ref="H1346:H1409" si="29">IF(AND($F1346="TEMP",$G1346&gt;0,$M1346&lt;&gt;""),$M1346+$G1346,"")</f>
        <v/>
      </c>
      <c r="I1346" s="32"/>
      <c r="J1346" s="32"/>
      <c r="K1346" s="37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2"/>
      <c r="G1347" s="38"/>
      <c r="H1347" s="37" t="str">
        <f t="shared" si="29"/>
        <v/>
      </c>
      <c r="I1347" s="32"/>
      <c r="J1347" s="32"/>
      <c r="K1347" s="37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2"/>
      <c r="G1348" s="38"/>
      <c r="H1348" s="37" t="str">
        <f t="shared" si="29"/>
        <v/>
      </c>
      <c r="I1348" s="32"/>
      <c r="J1348" s="32"/>
      <c r="K1348" s="37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2"/>
      <c r="G1349" s="38"/>
      <c r="H1349" s="37" t="str">
        <f t="shared" si="29"/>
        <v/>
      </c>
      <c r="I1349" s="32"/>
      <c r="J1349" s="32"/>
      <c r="K1349" s="37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2"/>
      <c r="G1350" s="38"/>
      <c r="H1350" s="37" t="str">
        <f t="shared" si="29"/>
        <v/>
      </c>
      <c r="I1350" s="32"/>
      <c r="J1350" s="32"/>
      <c r="K1350" s="37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2"/>
      <c r="G1351" s="38"/>
      <c r="H1351" s="37" t="str">
        <f t="shared" si="29"/>
        <v/>
      </c>
      <c r="I1351" s="32"/>
      <c r="J1351" s="32"/>
      <c r="K1351" s="37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2"/>
      <c r="G1352" s="38"/>
      <c r="H1352" s="37" t="str">
        <f t="shared" si="29"/>
        <v/>
      </c>
      <c r="I1352" s="32"/>
      <c r="J1352" s="32"/>
      <c r="K1352" s="37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2"/>
      <c r="G1353" s="38"/>
      <c r="H1353" s="37" t="str">
        <f t="shared" si="29"/>
        <v/>
      </c>
      <c r="I1353" s="32"/>
      <c r="J1353" s="32"/>
      <c r="K1353" s="37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2"/>
      <c r="G1354" s="38"/>
      <c r="H1354" s="37" t="str">
        <f t="shared" si="29"/>
        <v/>
      </c>
      <c r="I1354" s="32"/>
      <c r="J1354" s="32"/>
      <c r="K1354" s="37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2"/>
      <c r="G1355" s="38"/>
      <c r="H1355" s="37" t="str">
        <f t="shared" si="29"/>
        <v/>
      </c>
      <c r="I1355" s="32"/>
      <c r="J1355" s="32"/>
      <c r="K1355" s="37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2"/>
      <c r="G1356" s="38"/>
      <c r="H1356" s="37" t="str">
        <f t="shared" si="29"/>
        <v/>
      </c>
      <c r="I1356" s="32"/>
      <c r="J1356" s="32"/>
      <c r="K1356" s="37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2"/>
      <c r="G1357" s="38"/>
      <c r="H1357" s="37" t="str">
        <f t="shared" si="29"/>
        <v/>
      </c>
      <c r="I1357" s="32"/>
      <c r="J1357" s="32"/>
      <c r="K1357" s="37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2"/>
      <c r="G1358" s="38"/>
      <c r="H1358" s="37" t="str">
        <f t="shared" si="29"/>
        <v/>
      </c>
      <c r="I1358" s="32"/>
      <c r="J1358" s="32"/>
      <c r="K1358" s="37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2"/>
      <c r="G1359" s="38"/>
      <c r="H1359" s="37" t="str">
        <f t="shared" si="29"/>
        <v/>
      </c>
      <c r="I1359" s="32"/>
      <c r="J1359" s="32"/>
      <c r="K1359" s="37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2"/>
      <c r="G1360" s="38"/>
      <c r="H1360" s="37" t="str">
        <f t="shared" si="29"/>
        <v/>
      </c>
      <c r="I1360" s="32"/>
      <c r="J1360" s="32"/>
      <c r="K1360" s="37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2"/>
      <c r="G1361" s="38"/>
      <c r="H1361" s="37" t="str">
        <f t="shared" si="29"/>
        <v/>
      </c>
      <c r="I1361" s="32"/>
      <c r="J1361" s="32"/>
      <c r="K1361" s="37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2"/>
      <c r="G1362" s="38"/>
      <c r="H1362" s="37" t="str">
        <f t="shared" si="29"/>
        <v/>
      </c>
      <c r="I1362" s="32"/>
      <c r="J1362" s="32"/>
      <c r="K1362" s="37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2"/>
      <c r="G1363" s="38"/>
      <c r="H1363" s="37" t="str">
        <f t="shared" si="29"/>
        <v/>
      </c>
      <c r="I1363" s="32"/>
      <c r="J1363" s="32"/>
      <c r="K1363" s="37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2"/>
      <c r="G1364" s="38"/>
      <c r="H1364" s="37" t="str">
        <f t="shared" si="29"/>
        <v/>
      </c>
      <c r="I1364" s="32"/>
      <c r="J1364" s="32"/>
      <c r="K1364" s="37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2"/>
      <c r="G1365" s="38"/>
      <c r="H1365" s="37" t="str">
        <f t="shared" si="29"/>
        <v/>
      </c>
      <c r="I1365" s="32"/>
      <c r="J1365" s="32"/>
      <c r="K1365" s="37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2"/>
      <c r="G1366" s="38"/>
      <c r="H1366" s="37" t="str">
        <f t="shared" si="29"/>
        <v/>
      </c>
      <c r="I1366" s="32"/>
      <c r="J1366" s="32"/>
      <c r="K1366" s="37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2"/>
      <c r="G1367" s="38"/>
      <c r="H1367" s="37" t="str">
        <f t="shared" si="29"/>
        <v/>
      </c>
      <c r="I1367" s="32"/>
      <c r="J1367" s="32"/>
      <c r="K1367" s="37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2"/>
      <c r="G1368" s="38"/>
      <c r="H1368" s="37" t="str">
        <f t="shared" si="29"/>
        <v/>
      </c>
      <c r="I1368" s="32"/>
      <c r="J1368" s="32"/>
      <c r="K1368" s="37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2"/>
      <c r="G1369" s="38"/>
      <c r="H1369" s="37" t="str">
        <f t="shared" si="29"/>
        <v/>
      </c>
      <c r="I1369" s="32"/>
      <c r="J1369" s="32"/>
      <c r="K1369" s="37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2"/>
      <c r="G1370" s="38"/>
      <c r="H1370" s="37" t="str">
        <f t="shared" si="29"/>
        <v/>
      </c>
      <c r="I1370" s="32"/>
      <c r="J1370" s="32"/>
      <c r="K1370" s="37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2"/>
      <c r="G1371" s="38"/>
      <c r="H1371" s="37" t="str">
        <f t="shared" si="29"/>
        <v/>
      </c>
      <c r="I1371" s="32"/>
      <c r="J1371" s="32"/>
      <c r="K1371" s="37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2"/>
      <c r="G1372" s="38"/>
      <c r="H1372" s="37" t="str">
        <f t="shared" si="29"/>
        <v/>
      </c>
      <c r="I1372" s="32"/>
      <c r="J1372" s="32"/>
      <c r="K1372" s="37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2"/>
      <c r="G1373" s="38"/>
      <c r="H1373" s="37" t="str">
        <f t="shared" si="29"/>
        <v/>
      </c>
      <c r="I1373" s="32"/>
      <c r="J1373" s="32"/>
      <c r="K1373" s="37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2"/>
      <c r="G1374" s="38"/>
      <c r="H1374" s="37" t="str">
        <f t="shared" si="29"/>
        <v/>
      </c>
      <c r="I1374" s="32"/>
      <c r="J1374" s="32"/>
      <c r="K1374" s="37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2"/>
      <c r="G1375" s="38"/>
      <c r="H1375" s="37" t="str">
        <f t="shared" si="29"/>
        <v/>
      </c>
      <c r="I1375" s="32"/>
      <c r="J1375" s="32"/>
      <c r="K1375" s="37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2"/>
      <c r="G1376" s="38"/>
      <c r="H1376" s="37" t="str">
        <f t="shared" si="29"/>
        <v/>
      </c>
      <c r="I1376" s="32"/>
      <c r="J1376" s="32"/>
      <c r="K1376" s="37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2"/>
      <c r="G1377" s="38"/>
      <c r="H1377" s="37" t="str">
        <f t="shared" si="29"/>
        <v/>
      </c>
      <c r="I1377" s="32"/>
      <c r="J1377" s="32"/>
      <c r="K1377" s="37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2"/>
      <c r="G1378" s="38"/>
      <c r="H1378" s="37" t="str">
        <f t="shared" si="29"/>
        <v/>
      </c>
      <c r="I1378" s="32"/>
      <c r="J1378" s="32"/>
      <c r="K1378" s="37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2"/>
      <c r="G1379" s="38"/>
      <c r="H1379" s="37" t="str">
        <f t="shared" si="29"/>
        <v/>
      </c>
      <c r="I1379" s="32"/>
      <c r="J1379" s="32"/>
      <c r="K1379" s="37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2"/>
      <c r="G1380" s="38"/>
      <c r="H1380" s="37" t="str">
        <f t="shared" si="29"/>
        <v/>
      </c>
      <c r="I1380" s="32"/>
      <c r="J1380" s="32"/>
      <c r="K1380" s="37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2"/>
      <c r="G1381" s="38"/>
      <c r="H1381" s="37" t="str">
        <f t="shared" si="29"/>
        <v/>
      </c>
      <c r="I1381" s="32"/>
      <c r="J1381" s="32"/>
      <c r="K1381" s="37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2"/>
      <c r="G1382" s="38"/>
      <c r="H1382" s="37" t="str">
        <f t="shared" si="29"/>
        <v/>
      </c>
      <c r="I1382" s="32"/>
      <c r="J1382" s="32"/>
      <c r="K1382" s="37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2"/>
      <c r="G1383" s="38"/>
      <c r="H1383" s="37" t="str">
        <f t="shared" si="29"/>
        <v/>
      </c>
      <c r="I1383" s="32"/>
      <c r="J1383" s="32"/>
      <c r="K1383" s="37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2"/>
      <c r="G1384" s="38"/>
      <c r="H1384" s="37" t="str">
        <f t="shared" si="29"/>
        <v/>
      </c>
      <c r="I1384" s="32"/>
      <c r="J1384" s="32"/>
      <c r="K1384" s="37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2"/>
      <c r="G1385" s="38"/>
      <c r="H1385" s="37" t="str">
        <f t="shared" si="29"/>
        <v/>
      </c>
      <c r="I1385" s="32"/>
      <c r="J1385" s="32"/>
      <c r="K1385" s="37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2"/>
      <c r="G1386" s="38"/>
      <c r="H1386" s="37" t="str">
        <f t="shared" si="29"/>
        <v/>
      </c>
      <c r="I1386" s="32"/>
      <c r="J1386" s="32"/>
      <c r="K1386" s="37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2"/>
      <c r="G1387" s="38"/>
      <c r="H1387" s="37" t="str">
        <f t="shared" si="29"/>
        <v/>
      </c>
      <c r="I1387" s="32"/>
      <c r="J1387" s="32"/>
      <c r="K1387" s="37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2"/>
      <c r="G1388" s="38"/>
      <c r="H1388" s="37" t="str">
        <f t="shared" si="29"/>
        <v/>
      </c>
      <c r="I1388" s="32"/>
      <c r="J1388" s="32"/>
      <c r="K1388" s="37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2"/>
      <c r="G1389" s="38"/>
      <c r="H1389" s="37" t="str">
        <f t="shared" si="29"/>
        <v/>
      </c>
      <c r="I1389" s="32"/>
      <c r="J1389" s="32"/>
      <c r="K1389" s="37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2"/>
      <c r="G1390" s="38"/>
      <c r="H1390" s="37" t="str">
        <f t="shared" si="29"/>
        <v/>
      </c>
      <c r="I1390" s="32"/>
      <c r="J1390" s="32"/>
      <c r="K1390" s="37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2"/>
      <c r="G1391" s="38"/>
      <c r="H1391" s="37" t="str">
        <f t="shared" si="29"/>
        <v/>
      </c>
      <c r="I1391" s="32"/>
      <c r="J1391" s="32"/>
      <c r="K1391" s="37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2"/>
      <c r="G1392" s="38"/>
      <c r="H1392" s="37" t="str">
        <f t="shared" si="29"/>
        <v/>
      </c>
      <c r="I1392" s="32"/>
      <c r="J1392" s="32"/>
      <c r="K1392" s="37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2"/>
      <c r="G1393" s="38"/>
      <c r="H1393" s="37" t="str">
        <f t="shared" si="29"/>
        <v/>
      </c>
      <c r="I1393" s="32"/>
      <c r="J1393" s="32"/>
      <c r="K1393" s="37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2"/>
      <c r="G1394" s="38"/>
      <c r="H1394" s="37" t="str">
        <f t="shared" si="29"/>
        <v/>
      </c>
      <c r="I1394" s="32"/>
      <c r="J1394" s="32"/>
      <c r="K1394" s="37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2"/>
      <c r="G1395" s="38"/>
      <c r="H1395" s="37" t="str">
        <f t="shared" si="29"/>
        <v/>
      </c>
      <c r="I1395" s="32"/>
      <c r="J1395" s="32"/>
      <c r="K1395" s="37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2"/>
      <c r="G1396" s="38"/>
      <c r="H1396" s="37" t="str">
        <f t="shared" si="29"/>
        <v/>
      </c>
      <c r="I1396" s="32"/>
      <c r="J1396" s="32"/>
      <c r="K1396" s="37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2"/>
      <c r="G1397" s="38"/>
      <c r="H1397" s="37" t="str">
        <f t="shared" si="29"/>
        <v/>
      </c>
      <c r="I1397" s="32"/>
      <c r="J1397" s="32"/>
      <c r="K1397" s="37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2"/>
      <c r="G1398" s="38"/>
      <c r="H1398" s="37" t="str">
        <f t="shared" si="29"/>
        <v/>
      </c>
      <c r="I1398" s="32"/>
      <c r="J1398" s="32"/>
      <c r="K1398" s="37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2"/>
      <c r="G1399" s="38"/>
      <c r="H1399" s="37" t="str">
        <f t="shared" si="29"/>
        <v/>
      </c>
      <c r="I1399" s="32"/>
      <c r="J1399" s="32"/>
      <c r="K1399" s="37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2"/>
      <c r="G1400" s="38"/>
      <c r="H1400" s="37" t="str">
        <f t="shared" si="29"/>
        <v/>
      </c>
      <c r="I1400" s="32"/>
      <c r="J1400" s="32"/>
      <c r="K1400" s="37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2"/>
      <c r="G1401" s="38"/>
      <c r="H1401" s="37" t="str">
        <f t="shared" si="29"/>
        <v/>
      </c>
      <c r="I1401" s="32"/>
      <c r="J1401" s="32"/>
      <c r="K1401" s="37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2"/>
      <c r="G1402" s="38"/>
      <c r="H1402" s="37" t="str">
        <f t="shared" si="29"/>
        <v/>
      </c>
      <c r="I1402" s="32"/>
      <c r="J1402" s="32"/>
      <c r="K1402" s="37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2"/>
      <c r="G1403" s="38"/>
      <c r="H1403" s="37" t="str">
        <f t="shared" si="29"/>
        <v/>
      </c>
      <c r="I1403" s="32"/>
      <c r="J1403" s="32"/>
      <c r="K1403" s="37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2"/>
      <c r="G1404" s="38"/>
      <c r="H1404" s="37" t="str">
        <f t="shared" si="29"/>
        <v/>
      </c>
      <c r="I1404" s="32"/>
      <c r="J1404" s="32"/>
      <c r="K1404" s="37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2"/>
      <c r="G1405" s="38"/>
      <c r="H1405" s="37" t="str">
        <f t="shared" si="29"/>
        <v/>
      </c>
      <c r="I1405" s="32"/>
      <c r="J1405" s="32"/>
      <c r="K1405" s="37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2"/>
      <c r="G1406" s="38"/>
      <c r="H1406" s="37" t="str">
        <f t="shared" si="29"/>
        <v/>
      </c>
      <c r="I1406" s="32"/>
      <c r="J1406" s="32"/>
      <c r="K1406" s="37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2"/>
      <c r="G1407" s="38"/>
      <c r="H1407" s="37" t="str">
        <f t="shared" si="29"/>
        <v/>
      </c>
      <c r="I1407" s="32"/>
      <c r="J1407" s="32"/>
      <c r="K1407" s="37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2"/>
      <c r="G1408" s="38"/>
      <c r="H1408" s="37" t="str">
        <f t="shared" si="29"/>
        <v/>
      </c>
      <c r="I1408" s="32"/>
      <c r="J1408" s="32"/>
      <c r="K1408" s="37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2"/>
      <c r="G1409" s="38"/>
      <c r="H1409" s="37" t="str">
        <f t="shared" si="29"/>
        <v/>
      </c>
      <c r="I1409" s="32"/>
      <c r="J1409" s="32"/>
      <c r="K1409" s="37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2"/>
      <c r="G1410" s="38"/>
      <c r="H1410" s="37" t="str">
        <f t="shared" ref="H1410:H1473" si="30">IF(AND($F1410="TEMP",$G1410&gt;0,$M1410&lt;&gt;""),$M1410+$G1410,"")</f>
        <v/>
      </c>
      <c r="I1410" s="32"/>
      <c r="J1410" s="32"/>
      <c r="K1410" s="37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2"/>
      <c r="G1411" s="38"/>
      <c r="H1411" s="37" t="str">
        <f t="shared" si="30"/>
        <v/>
      </c>
      <c r="I1411" s="32"/>
      <c r="J1411" s="32"/>
      <c r="K1411" s="37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2"/>
      <c r="G1412" s="38"/>
      <c r="H1412" s="37" t="str">
        <f t="shared" si="30"/>
        <v/>
      </c>
      <c r="I1412" s="32"/>
      <c r="J1412" s="32"/>
      <c r="K1412" s="37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2"/>
      <c r="G1413" s="38"/>
      <c r="H1413" s="37" t="str">
        <f t="shared" si="30"/>
        <v/>
      </c>
      <c r="I1413" s="32"/>
      <c r="J1413" s="32"/>
      <c r="K1413" s="37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2"/>
      <c r="G1414" s="38"/>
      <c r="H1414" s="37" t="str">
        <f t="shared" si="30"/>
        <v/>
      </c>
      <c r="I1414" s="32"/>
      <c r="J1414" s="32"/>
      <c r="K1414" s="37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2"/>
      <c r="G1415" s="38"/>
      <c r="H1415" s="37" t="str">
        <f t="shared" si="30"/>
        <v/>
      </c>
      <c r="I1415" s="32"/>
      <c r="J1415" s="32"/>
      <c r="K1415" s="37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2"/>
      <c r="G1416" s="38"/>
      <c r="H1416" s="37" t="str">
        <f t="shared" si="30"/>
        <v/>
      </c>
      <c r="I1416" s="32"/>
      <c r="J1416" s="32"/>
      <c r="K1416" s="37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2"/>
      <c r="G1417" s="38"/>
      <c r="H1417" s="37" t="str">
        <f t="shared" si="30"/>
        <v/>
      </c>
      <c r="I1417" s="32"/>
      <c r="J1417" s="32"/>
      <c r="K1417" s="37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2"/>
      <c r="G1418" s="38"/>
      <c r="H1418" s="37" t="str">
        <f t="shared" si="30"/>
        <v/>
      </c>
      <c r="I1418" s="32"/>
      <c r="J1418" s="32"/>
      <c r="K1418" s="37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2"/>
      <c r="G1419" s="38"/>
      <c r="H1419" s="37" t="str">
        <f t="shared" si="30"/>
        <v/>
      </c>
      <c r="I1419" s="32"/>
      <c r="J1419" s="32"/>
      <c r="K1419" s="37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2"/>
      <c r="G1420" s="38"/>
      <c r="H1420" s="37" t="str">
        <f t="shared" si="30"/>
        <v/>
      </c>
      <c r="I1420" s="32"/>
      <c r="J1420" s="32"/>
      <c r="K1420" s="37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2"/>
      <c r="G1421" s="38"/>
      <c r="H1421" s="37" t="str">
        <f t="shared" si="30"/>
        <v/>
      </c>
      <c r="I1421" s="32"/>
      <c r="J1421" s="32"/>
      <c r="K1421" s="37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2"/>
      <c r="G1422" s="38"/>
      <c r="H1422" s="37" t="str">
        <f t="shared" si="30"/>
        <v/>
      </c>
      <c r="I1422" s="32"/>
      <c r="J1422" s="32"/>
      <c r="K1422" s="37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2"/>
      <c r="G1423" s="38"/>
      <c r="H1423" s="37" t="str">
        <f t="shared" si="30"/>
        <v/>
      </c>
      <c r="I1423" s="32"/>
      <c r="J1423" s="32"/>
      <c r="K1423" s="37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2"/>
      <c r="G1424" s="38"/>
      <c r="H1424" s="37" t="str">
        <f t="shared" si="30"/>
        <v/>
      </c>
      <c r="I1424" s="32"/>
      <c r="J1424" s="32"/>
      <c r="K1424" s="37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2"/>
      <c r="G1425" s="38"/>
      <c r="H1425" s="37" t="str">
        <f t="shared" si="30"/>
        <v/>
      </c>
      <c r="I1425" s="32"/>
      <c r="J1425" s="32"/>
      <c r="K1425" s="37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2"/>
      <c r="G1426" s="38"/>
      <c r="H1426" s="37" t="str">
        <f t="shared" si="30"/>
        <v/>
      </c>
      <c r="I1426" s="32"/>
      <c r="J1426" s="32"/>
      <c r="K1426" s="37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2"/>
      <c r="G1427" s="38"/>
      <c r="H1427" s="37" t="str">
        <f t="shared" si="30"/>
        <v/>
      </c>
      <c r="I1427" s="32"/>
      <c r="J1427" s="32"/>
      <c r="K1427" s="37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2"/>
      <c r="G1428" s="38"/>
      <c r="H1428" s="37" t="str">
        <f t="shared" si="30"/>
        <v/>
      </c>
      <c r="I1428" s="32"/>
      <c r="J1428" s="32"/>
      <c r="K1428" s="37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2"/>
      <c r="G1429" s="38"/>
      <c r="H1429" s="37" t="str">
        <f t="shared" si="30"/>
        <v/>
      </c>
      <c r="I1429" s="32"/>
      <c r="J1429" s="32"/>
      <c r="K1429" s="37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2"/>
      <c r="G1430" s="38"/>
      <c r="H1430" s="37" t="str">
        <f t="shared" si="30"/>
        <v/>
      </c>
      <c r="I1430" s="32"/>
      <c r="J1430" s="32"/>
      <c r="K1430" s="37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2"/>
      <c r="G1431" s="38"/>
      <c r="H1431" s="37" t="str">
        <f t="shared" si="30"/>
        <v/>
      </c>
      <c r="I1431" s="32"/>
      <c r="J1431" s="32"/>
      <c r="K1431" s="37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2"/>
      <c r="G1432" s="38"/>
      <c r="H1432" s="37" t="str">
        <f t="shared" si="30"/>
        <v/>
      </c>
      <c r="I1432" s="32"/>
      <c r="J1432" s="32"/>
      <c r="K1432" s="37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2"/>
      <c r="G1433" s="38"/>
      <c r="H1433" s="37" t="str">
        <f t="shared" si="30"/>
        <v/>
      </c>
      <c r="I1433" s="32"/>
      <c r="J1433" s="32"/>
      <c r="K1433" s="37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2"/>
      <c r="G1434" s="38"/>
      <c r="H1434" s="37" t="str">
        <f t="shared" si="30"/>
        <v/>
      </c>
      <c r="I1434" s="32"/>
      <c r="J1434" s="32"/>
      <c r="K1434" s="37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2"/>
      <c r="G1435" s="38"/>
      <c r="H1435" s="37" t="str">
        <f t="shared" si="30"/>
        <v/>
      </c>
      <c r="I1435" s="32"/>
      <c r="J1435" s="32"/>
      <c r="K1435" s="37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2"/>
      <c r="G1436" s="38"/>
      <c r="H1436" s="37" t="str">
        <f t="shared" si="30"/>
        <v/>
      </c>
      <c r="I1436" s="32"/>
      <c r="J1436" s="32"/>
      <c r="K1436" s="37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2"/>
      <c r="G1437" s="38"/>
      <c r="H1437" s="37" t="str">
        <f t="shared" si="30"/>
        <v/>
      </c>
      <c r="I1437" s="32"/>
      <c r="J1437" s="32"/>
      <c r="K1437" s="37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2"/>
      <c r="G1438" s="38"/>
      <c r="H1438" s="37" t="str">
        <f t="shared" si="30"/>
        <v/>
      </c>
      <c r="I1438" s="32"/>
      <c r="J1438" s="32"/>
      <c r="K1438" s="37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2"/>
      <c r="G1439" s="38"/>
      <c r="H1439" s="37" t="str">
        <f t="shared" si="30"/>
        <v/>
      </c>
      <c r="I1439" s="32"/>
      <c r="J1439" s="32"/>
      <c r="K1439" s="37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2"/>
      <c r="G1440" s="38"/>
      <c r="H1440" s="37" t="str">
        <f t="shared" si="30"/>
        <v/>
      </c>
      <c r="I1440" s="32"/>
      <c r="J1440" s="32"/>
      <c r="K1440" s="37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2"/>
      <c r="G1441" s="38"/>
      <c r="H1441" s="37" t="str">
        <f t="shared" si="30"/>
        <v/>
      </c>
      <c r="I1441" s="32"/>
      <c r="J1441" s="32"/>
      <c r="K1441" s="37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2"/>
      <c r="G1442" s="38"/>
      <c r="H1442" s="37" t="str">
        <f t="shared" si="30"/>
        <v/>
      </c>
      <c r="I1442" s="32"/>
      <c r="J1442" s="32"/>
      <c r="K1442" s="37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2"/>
      <c r="G1443" s="38"/>
      <c r="H1443" s="37" t="str">
        <f t="shared" si="30"/>
        <v/>
      </c>
      <c r="I1443" s="32"/>
      <c r="J1443" s="32"/>
      <c r="K1443" s="37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2"/>
      <c r="G1444" s="38"/>
      <c r="H1444" s="37" t="str">
        <f t="shared" si="30"/>
        <v/>
      </c>
      <c r="I1444" s="32"/>
      <c r="J1444" s="32"/>
      <c r="K1444" s="37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2"/>
      <c r="G1445" s="38"/>
      <c r="H1445" s="37" t="str">
        <f t="shared" si="30"/>
        <v/>
      </c>
      <c r="I1445" s="32"/>
      <c r="J1445" s="32"/>
      <c r="K1445" s="37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2"/>
      <c r="G1446" s="38"/>
      <c r="H1446" s="37" t="str">
        <f t="shared" si="30"/>
        <v/>
      </c>
      <c r="I1446" s="32"/>
      <c r="J1446" s="32"/>
      <c r="K1446" s="37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2"/>
      <c r="G1447" s="38"/>
      <c r="H1447" s="37" t="str">
        <f t="shared" si="30"/>
        <v/>
      </c>
      <c r="I1447" s="32"/>
      <c r="J1447" s="32"/>
      <c r="K1447" s="37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2"/>
      <c r="G1448" s="38"/>
      <c r="H1448" s="37" t="str">
        <f t="shared" si="30"/>
        <v/>
      </c>
      <c r="I1448" s="32"/>
      <c r="J1448" s="32"/>
      <c r="K1448" s="37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2"/>
      <c r="G1449" s="38"/>
      <c r="H1449" s="37" t="str">
        <f t="shared" si="30"/>
        <v/>
      </c>
      <c r="I1449" s="32"/>
      <c r="J1449" s="32"/>
      <c r="K1449" s="37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2"/>
      <c r="G1450" s="38"/>
      <c r="H1450" s="37" t="str">
        <f t="shared" si="30"/>
        <v/>
      </c>
      <c r="I1450" s="32"/>
      <c r="J1450" s="32"/>
      <c r="K1450" s="37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2"/>
      <c r="G1451" s="38"/>
      <c r="H1451" s="37" t="str">
        <f t="shared" si="30"/>
        <v/>
      </c>
      <c r="I1451" s="32"/>
      <c r="J1451" s="32"/>
      <c r="K1451" s="37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2"/>
      <c r="G1452" s="38"/>
      <c r="H1452" s="37" t="str">
        <f t="shared" si="30"/>
        <v/>
      </c>
      <c r="I1452" s="32"/>
      <c r="J1452" s="32"/>
      <c r="K1452" s="37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2"/>
      <c r="G1453" s="38"/>
      <c r="H1453" s="37" t="str">
        <f t="shared" si="30"/>
        <v/>
      </c>
      <c r="I1453" s="32"/>
      <c r="J1453" s="32"/>
      <c r="K1453" s="37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2"/>
      <c r="G1454" s="38"/>
      <c r="H1454" s="37" t="str">
        <f t="shared" si="30"/>
        <v/>
      </c>
      <c r="I1454" s="32"/>
      <c r="J1454" s="32"/>
      <c r="K1454" s="37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2"/>
      <c r="G1455" s="38"/>
      <c r="H1455" s="37" t="str">
        <f t="shared" si="30"/>
        <v/>
      </c>
      <c r="I1455" s="32"/>
      <c r="J1455" s="32"/>
      <c r="K1455" s="37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2"/>
      <c r="G1456" s="38"/>
      <c r="H1456" s="37" t="str">
        <f t="shared" si="30"/>
        <v/>
      </c>
      <c r="I1456" s="32"/>
      <c r="J1456" s="32"/>
      <c r="K1456" s="37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2"/>
      <c r="G1457" s="38"/>
      <c r="H1457" s="37" t="str">
        <f t="shared" si="30"/>
        <v/>
      </c>
      <c r="I1457" s="32"/>
      <c r="J1457" s="32"/>
      <c r="K1457" s="37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2"/>
      <c r="G1458" s="38"/>
      <c r="H1458" s="37" t="str">
        <f t="shared" si="30"/>
        <v/>
      </c>
      <c r="I1458" s="32"/>
      <c r="J1458" s="32"/>
      <c r="K1458" s="37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2"/>
      <c r="G1459" s="38"/>
      <c r="H1459" s="37" t="str">
        <f t="shared" si="30"/>
        <v/>
      </c>
      <c r="I1459" s="32"/>
      <c r="J1459" s="32"/>
      <c r="K1459" s="37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2"/>
      <c r="G1460" s="38"/>
      <c r="H1460" s="37" t="str">
        <f t="shared" si="30"/>
        <v/>
      </c>
      <c r="I1460" s="32"/>
      <c r="J1460" s="32"/>
      <c r="K1460" s="37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2"/>
      <c r="G1461" s="38"/>
      <c r="H1461" s="37" t="str">
        <f t="shared" si="30"/>
        <v/>
      </c>
      <c r="I1461" s="32"/>
      <c r="J1461" s="32"/>
      <c r="K1461" s="37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2"/>
      <c r="G1462" s="38"/>
      <c r="H1462" s="37" t="str">
        <f t="shared" si="30"/>
        <v/>
      </c>
      <c r="I1462" s="32"/>
      <c r="J1462" s="32"/>
      <c r="K1462" s="37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2"/>
      <c r="G1463" s="38"/>
      <c r="H1463" s="37" t="str">
        <f t="shared" si="30"/>
        <v/>
      </c>
      <c r="I1463" s="32"/>
      <c r="J1463" s="32"/>
      <c r="K1463" s="37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2"/>
      <c r="G1464" s="38"/>
      <c r="H1464" s="37" t="str">
        <f t="shared" si="30"/>
        <v/>
      </c>
      <c r="I1464" s="32"/>
      <c r="J1464" s="32"/>
      <c r="K1464" s="37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2"/>
      <c r="G1465" s="38"/>
      <c r="H1465" s="37" t="str">
        <f t="shared" si="30"/>
        <v/>
      </c>
      <c r="I1465" s="32"/>
      <c r="J1465" s="32"/>
      <c r="K1465" s="37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2"/>
      <c r="G1466" s="38"/>
      <c r="H1466" s="37" t="str">
        <f t="shared" si="30"/>
        <v/>
      </c>
      <c r="I1466" s="32"/>
      <c r="J1466" s="32"/>
      <c r="K1466" s="37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2"/>
      <c r="G1467" s="38"/>
      <c r="H1467" s="37" t="str">
        <f t="shared" si="30"/>
        <v/>
      </c>
      <c r="I1467" s="32"/>
      <c r="J1467" s="32"/>
      <c r="K1467" s="37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2"/>
      <c r="G1468" s="38"/>
      <c r="H1468" s="37" t="str">
        <f t="shared" si="30"/>
        <v/>
      </c>
      <c r="I1468" s="32"/>
      <c r="J1468" s="32"/>
      <c r="K1468" s="37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2"/>
      <c r="G1469" s="38"/>
      <c r="H1469" s="37" t="str">
        <f t="shared" si="30"/>
        <v/>
      </c>
      <c r="I1469" s="32"/>
      <c r="J1469" s="32"/>
      <c r="K1469" s="37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2"/>
      <c r="G1470" s="38"/>
      <c r="H1470" s="37" t="str">
        <f t="shared" si="30"/>
        <v/>
      </c>
      <c r="I1470" s="32"/>
      <c r="J1470" s="32"/>
      <c r="K1470" s="37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2"/>
      <c r="G1471" s="38"/>
      <c r="H1471" s="37" t="str">
        <f t="shared" si="30"/>
        <v/>
      </c>
      <c r="I1471" s="32"/>
      <c r="J1471" s="32"/>
      <c r="K1471" s="37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2"/>
      <c r="G1472" s="38"/>
      <c r="H1472" s="37" t="str">
        <f t="shared" si="30"/>
        <v/>
      </c>
      <c r="I1472" s="32"/>
      <c r="J1472" s="32"/>
      <c r="K1472" s="37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2"/>
      <c r="G1473" s="38"/>
      <c r="H1473" s="37" t="str">
        <f t="shared" si="30"/>
        <v/>
      </c>
      <c r="I1473" s="32"/>
      <c r="J1473" s="32"/>
      <c r="K1473" s="37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2"/>
      <c r="G1474" s="38"/>
      <c r="H1474" s="37" t="str">
        <f t="shared" ref="H1474:H1537" si="31">IF(AND($F1474="TEMP",$G1474&gt;0,$M1474&lt;&gt;""),$M1474+$G1474,"")</f>
        <v/>
      </c>
      <c r="I1474" s="32"/>
      <c r="J1474" s="32"/>
      <c r="K1474" s="37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2"/>
      <c r="G1475" s="38"/>
      <c r="H1475" s="37" t="str">
        <f t="shared" si="31"/>
        <v/>
      </c>
      <c r="I1475" s="32"/>
      <c r="J1475" s="32"/>
      <c r="K1475" s="37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2"/>
      <c r="G1476" s="38"/>
      <c r="H1476" s="37" t="str">
        <f t="shared" si="31"/>
        <v/>
      </c>
      <c r="I1476" s="32"/>
      <c r="J1476" s="32"/>
      <c r="K1476" s="37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2"/>
      <c r="G1477" s="38"/>
      <c r="H1477" s="37" t="str">
        <f t="shared" si="31"/>
        <v/>
      </c>
      <c r="I1477" s="32"/>
      <c r="J1477" s="32"/>
      <c r="K1477" s="37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2"/>
      <c r="G1478" s="38"/>
      <c r="H1478" s="37" t="str">
        <f t="shared" si="31"/>
        <v/>
      </c>
      <c r="I1478" s="32"/>
      <c r="J1478" s="32"/>
      <c r="K1478" s="37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2"/>
      <c r="G1479" s="38"/>
      <c r="H1479" s="37" t="str">
        <f t="shared" si="31"/>
        <v/>
      </c>
      <c r="I1479" s="32"/>
      <c r="J1479" s="32"/>
      <c r="K1479" s="37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2"/>
      <c r="G1480" s="38"/>
      <c r="H1480" s="37" t="str">
        <f t="shared" si="31"/>
        <v/>
      </c>
      <c r="I1480" s="32"/>
      <c r="J1480" s="32"/>
      <c r="K1480" s="37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2"/>
      <c r="G1481" s="38"/>
      <c r="H1481" s="37" t="str">
        <f t="shared" si="31"/>
        <v/>
      </c>
      <c r="I1481" s="32"/>
      <c r="J1481" s="32"/>
      <c r="K1481" s="37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2"/>
      <c r="G1482" s="38"/>
      <c r="H1482" s="37" t="str">
        <f t="shared" si="31"/>
        <v/>
      </c>
      <c r="I1482" s="32"/>
      <c r="J1482" s="32"/>
      <c r="K1482" s="37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2"/>
      <c r="G1483" s="38"/>
      <c r="H1483" s="37" t="str">
        <f t="shared" si="31"/>
        <v/>
      </c>
      <c r="I1483" s="32"/>
      <c r="J1483" s="32"/>
      <c r="K1483" s="37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2"/>
      <c r="G1484" s="38"/>
      <c r="H1484" s="37" t="str">
        <f t="shared" si="31"/>
        <v/>
      </c>
      <c r="I1484" s="32"/>
      <c r="J1484" s="32"/>
      <c r="K1484" s="37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2"/>
      <c r="G1485" s="38"/>
      <c r="H1485" s="37" t="str">
        <f t="shared" si="31"/>
        <v/>
      </c>
      <c r="I1485" s="32"/>
      <c r="J1485" s="32"/>
      <c r="K1485" s="37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2"/>
      <c r="G1486" s="38"/>
      <c r="H1486" s="37" t="str">
        <f t="shared" si="31"/>
        <v/>
      </c>
      <c r="I1486" s="32"/>
      <c r="J1486" s="32"/>
      <c r="K1486" s="37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2"/>
      <c r="G1487" s="38"/>
      <c r="H1487" s="37" t="str">
        <f t="shared" si="31"/>
        <v/>
      </c>
      <c r="I1487" s="32"/>
      <c r="J1487" s="32"/>
      <c r="K1487" s="37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2"/>
      <c r="G1488" s="38"/>
      <c r="H1488" s="37" t="str">
        <f t="shared" si="31"/>
        <v/>
      </c>
      <c r="I1488" s="32"/>
      <c r="J1488" s="32"/>
      <c r="K1488" s="37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2"/>
      <c r="G1489" s="38"/>
      <c r="H1489" s="37" t="str">
        <f t="shared" si="31"/>
        <v/>
      </c>
      <c r="I1489" s="32"/>
      <c r="J1489" s="32"/>
      <c r="K1489" s="37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2"/>
      <c r="G1490" s="38"/>
      <c r="H1490" s="37" t="str">
        <f t="shared" si="31"/>
        <v/>
      </c>
      <c r="I1490" s="32"/>
      <c r="J1490" s="32"/>
      <c r="K1490" s="37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2"/>
      <c r="G1491" s="38"/>
      <c r="H1491" s="37" t="str">
        <f t="shared" si="31"/>
        <v/>
      </c>
      <c r="I1491" s="32"/>
      <c r="J1491" s="32"/>
      <c r="K1491" s="37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2"/>
      <c r="G1492" s="38"/>
      <c r="H1492" s="37" t="str">
        <f t="shared" si="31"/>
        <v/>
      </c>
      <c r="I1492" s="32"/>
      <c r="J1492" s="32"/>
      <c r="K1492" s="37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2"/>
      <c r="G1493" s="38"/>
      <c r="H1493" s="37" t="str">
        <f t="shared" si="31"/>
        <v/>
      </c>
      <c r="I1493" s="32"/>
      <c r="J1493" s="32"/>
      <c r="K1493" s="37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2"/>
      <c r="G1494" s="38"/>
      <c r="H1494" s="37" t="str">
        <f t="shared" si="31"/>
        <v/>
      </c>
      <c r="I1494" s="32"/>
      <c r="J1494" s="32"/>
      <c r="K1494" s="37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2"/>
      <c r="G1495" s="38"/>
      <c r="H1495" s="37" t="str">
        <f t="shared" si="31"/>
        <v/>
      </c>
      <c r="I1495" s="32"/>
      <c r="J1495" s="32"/>
      <c r="K1495" s="37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2"/>
      <c r="G1496" s="38"/>
      <c r="H1496" s="37" t="str">
        <f t="shared" si="31"/>
        <v/>
      </c>
      <c r="I1496" s="32"/>
      <c r="J1496" s="32"/>
      <c r="K1496" s="37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2"/>
      <c r="G1497" s="38"/>
      <c r="H1497" s="37" t="str">
        <f t="shared" si="31"/>
        <v/>
      </c>
      <c r="I1497" s="32"/>
      <c r="J1497" s="32"/>
      <c r="K1497" s="37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2"/>
      <c r="G1498" s="38"/>
      <c r="H1498" s="37" t="str">
        <f t="shared" si="31"/>
        <v/>
      </c>
      <c r="I1498" s="32"/>
      <c r="J1498" s="32"/>
      <c r="K1498" s="37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2"/>
      <c r="G1499" s="38"/>
      <c r="H1499" s="37" t="str">
        <f t="shared" si="31"/>
        <v/>
      </c>
      <c r="I1499" s="32"/>
      <c r="J1499" s="32"/>
      <c r="K1499" s="37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2"/>
      <c r="G1500" s="38"/>
      <c r="H1500" s="37" t="str">
        <f t="shared" si="31"/>
        <v/>
      </c>
      <c r="I1500" s="32"/>
      <c r="J1500" s="32"/>
      <c r="K1500" s="37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2"/>
      <c r="G1501" s="38"/>
      <c r="H1501" s="37" t="str">
        <f t="shared" si="31"/>
        <v/>
      </c>
      <c r="I1501" s="32"/>
      <c r="J1501" s="32"/>
      <c r="K1501" s="37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2"/>
      <c r="G1502" s="38"/>
      <c r="H1502" s="37" t="str">
        <f t="shared" si="31"/>
        <v/>
      </c>
      <c r="I1502" s="32"/>
      <c r="J1502" s="32"/>
      <c r="K1502" s="37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2"/>
      <c r="G1503" s="38"/>
      <c r="H1503" s="37" t="str">
        <f t="shared" si="31"/>
        <v/>
      </c>
      <c r="I1503" s="32"/>
      <c r="J1503" s="32"/>
      <c r="K1503" s="37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2"/>
      <c r="G1504" s="38"/>
      <c r="H1504" s="37" t="str">
        <f t="shared" si="31"/>
        <v/>
      </c>
      <c r="I1504" s="32"/>
      <c r="J1504" s="32"/>
      <c r="K1504" s="37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2"/>
      <c r="G1505" s="38"/>
      <c r="H1505" s="37" t="str">
        <f t="shared" si="31"/>
        <v/>
      </c>
      <c r="I1505" s="32"/>
      <c r="J1505" s="32"/>
      <c r="K1505" s="37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2"/>
      <c r="G1506" s="38"/>
      <c r="H1506" s="37" t="str">
        <f t="shared" si="31"/>
        <v/>
      </c>
      <c r="I1506" s="32"/>
      <c r="J1506" s="32"/>
      <c r="K1506" s="37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2"/>
      <c r="G1507" s="38"/>
      <c r="H1507" s="37" t="str">
        <f t="shared" si="31"/>
        <v/>
      </c>
      <c r="I1507" s="32"/>
      <c r="J1507" s="32"/>
      <c r="K1507" s="37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2"/>
      <c r="G1508" s="38"/>
      <c r="H1508" s="37" t="str">
        <f t="shared" si="31"/>
        <v/>
      </c>
      <c r="I1508" s="32"/>
      <c r="J1508" s="32"/>
      <c r="K1508" s="37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2"/>
      <c r="G1509" s="38"/>
      <c r="H1509" s="37" t="str">
        <f t="shared" si="31"/>
        <v/>
      </c>
      <c r="I1509" s="32"/>
      <c r="J1509" s="32"/>
      <c r="K1509" s="37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2"/>
      <c r="G1510" s="38"/>
      <c r="H1510" s="37" t="str">
        <f t="shared" si="31"/>
        <v/>
      </c>
      <c r="I1510" s="32"/>
      <c r="J1510" s="32"/>
      <c r="K1510" s="37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2"/>
      <c r="G1511" s="38"/>
      <c r="H1511" s="37" t="str">
        <f t="shared" si="31"/>
        <v/>
      </c>
      <c r="I1511" s="32"/>
      <c r="J1511" s="32"/>
      <c r="K1511" s="37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2"/>
      <c r="G1512" s="38"/>
      <c r="H1512" s="37" t="str">
        <f t="shared" si="31"/>
        <v/>
      </c>
      <c r="I1512" s="32"/>
      <c r="J1512" s="32"/>
      <c r="K1512" s="37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2"/>
      <c r="G1513" s="38"/>
      <c r="H1513" s="37" t="str">
        <f t="shared" si="31"/>
        <v/>
      </c>
      <c r="I1513" s="32"/>
      <c r="J1513" s="32"/>
      <c r="K1513" s="37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2"/>
      <c r="G1514" s="38"/>
      <c r="H1514" s="37" t="str">
        <f t="shared" si="31"/>
        <v/>
      </c>
      <c r="I1514" s="32"/>
      <c r="J1514" s="32"/>
      <c r="K1514" s="37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2"/>
      <c r="G1515" s="38"/>
      <c r="H1515" s="37" t="str">
        <f t="shared" si="31"/>
        <v/>
      </c>
      <c r="I1515" s="32"/>
      <c r="J1515" s="32"/>
      <c r="K1515" s="37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2"/>
      <c r="G1516" s="38"/>
      <c r="H1516" s="37" t="str">
        <f t="shared" si="31"/>
        <v/>
      </c>
      <c r="I1516" s="32"/>
      <c r="J1516" s="32"/>
      <c r="K1516" s="37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2"/>
      <c r="G1517" s="38"/>
      <c r="H1517" s="37" t="str">
        <f t="shared" si="31"/>
        <v/>
      </c>
      <c r="I1517" s="32"/>
      <c r="J1517" s="32"/>
      <c r="K1517" s="37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2"/>
      <c r="G1518" s="38"/>
      <c r="H1518" s="37" t="str">
        <f t="shared" si="31"/>
        <v/>
      </c>
      <c r="I1518" s="32"/>
      <c r="J1518" s="32"/>
      <c r="K1518" s="37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2"/>
      <c r="G1519" s="38"/>
      <c r="H1519" s="37" t="str">
        <f t="shared" si="31"/>
        <v/>
      </c>
      <c r="I1519" s="32"/>
      <c r="J1519" s="32"/>
      <c r="K1519" s="37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2"/>
      <c r="G1520" s="38"/>
      <c r="H1520" s="37" t="str">
        <f t="shared" si="31"/>
        <v/>
      </c>
      <c r="I1520" s="32"/>
      <c r="J1520" s="32"/>
      <c r="K1520" s="37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2"/>
      <c r="G1521" s="38"/>
      <c r="H1521" s="37" t="str">
        <f t="shared" si="31"/>
        <v/>
      </c>
      <c r="I1521" s="32"/>
      <c r="J1521" s="32"/>
      <c r="K1521" s="37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2"/>
      <c r="G1522" s="38"/>
      <c r="H1522" s="37" t="str">
        <f t="shared" si="31"/>
        <v/>
      </c>
      <c r="I1522" s="32"/>
      <c r="J1522" s="32"/>
      <c r="K1522" s="37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2"/>
      <c r="G1523" s="38"/>
      <c r="H1523" s="37" t="str">
        <f t="shared" si="31"/>
        <v/>
      </c>
      <c r="I1523" s="32"/>
      <c r="J1523" s="32"/>
      <c r="K1523" s="37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2"/>
      <c r="G1524" s="38"/>
      <c r="H1524" s="37" t="str">
        <f t="shared" si="31"/>
        <v/>
      </c>
      <c r="I1524" s="32"/>
      <c r="J1524" s="32"/>
      <c r="K1524" s="37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2"/>
      <c r="G1525" s="38"/>
      <c r="H1525" s="37" t="str">
        <f t="shared" si="31"/>
        <v/>
      </c>
      <c r="I1525" s="32"/>
      <c r="J1525" s="32"/>
      <c r="K1525" s="37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2"/>
      <c r="G1526" s="38"/>
      <c r="H1526" s="37" t="str">
        <f t="shared" si="31"/>
        <v/>
      </c>
      <c r="I1526" s="32"/>
      <c r="J1526" s="32"/>
      <c r="K1526" s="37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2"/>
      <c r="G1527" s="38"/>
      <c r="H1527" s="37" t="str">
        <f t="shared" si="31"/>
        <v/>
      </c>
      <c r="I1527" s="32"/>
      <c r="J1527" s="32"/>
      <c r="K1527" s="37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2"/>
      <c r="G1528" s="38"/>
      <c r="H1528" s="37" t="str">
        <f t="shared" si="31"/>
        <v/>
      </c>
      <c r="I1528" s="32"/>
      <c r="J1528" s="32"/>
      <c r="K1528" s="37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2"/>
      <c r="G1529" s="38"/>
      <c r="H1529" s="37" t="str">
        <f t="shared" si="31"/>
        <v/>
      </c>
      <c r="I1529" s="32"/>
      <c r="J1529" s="32"/>
      <c r="K1529" s="37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2"/>
      <c r="G1530" s="38"/>
      <c r="H1530" s="37" t="str">
        <f t="shared" si="31"/>
        <v/>
      </c>
      <c r="I1530" s="32"/>
      <c r="J1530" s="32"/>
      <c r="K1530" s="37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2"/>
      <c r="G1531" s="38"/>
      <c r="H1531" s="37" t="str">
        <f t="shared" si="31"/>
        <v/>
      </c>
      <c r="I1531" s="32"/>
      <c r="J1531" s="32"/>
      <c r="K1531" s="37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2"/>
      <c r="G1532" s="38"/>
      <c r="H1532" s="37" t="str">
        <f t="shared" si="31"/>
        <v/>
      </c>
      <c r="I1532" s="32"/>
      <c r="J1532" s="32"/>
      <c r="K1532" s="37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2"/>
      <c r="G1533" s="38"/>
      <c r="H1533" s="37" t="str">
        <f t="shared" si="31"/>
        <v/>
      </c>
      <c r="I1533" s="32"/>
      <c r="J1533" s="32"/>
      <c r="K1533" s="37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2"/>
      <c r="G1534" s="38"/>
      <c r="H1534" s="37" t="str">
        <f t="shared" si="31"/>
        <v/>
      </c>
      <c r="I1534" s="32"/>
      <c r="J1534" s="32"/>
      <c r="K1534" s="37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2"/>
      <c r="G1535" s="38"/>
      <c r="H1535" s="37" t="str">
        <f t="shared" si="31"/>
        <v/>
      </c>
      <c r="I1535" s="32"/>
      <c r="J1535" s="32"/>
      <c r="K1535" s="37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2"/>
      <c r="G1536" s="38"/>
      <c r="H1536" s="37" t="str">
        <f t="shared" si="31"/>
        <v/>
      </c>
      <c r="I1536" s="32"/>
      <c r="J1536" s="32"/>
      <c r="K1536" s="37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2"/>
      <c r="G1537" s="38"/>
      <c r="H1537" s="37" t="str">
        <f t="shared" si="31"/>
        <v/>
      </c>
      <c r="I1537" s="32"/>
      <c r="J1537" s="32"/>
      <c r="K1537" s="37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2"/>
      <c r="G1538" s="38"/>
      <c r="H1538" s="37" t="str">
        <f t="shared" ref="H1538:H1601" si="32">IF(AND($F1538="TEMP",$G1538&gt;0,$M1538&lt;&gt;""),$M1538+$G1538,"")</f>
        <v/>
      </c>
      <c r="I1538" s="32"/>
      <c r="J1538" s="32"/>
      <c r="K1538" s="37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2"/>
      <c r="G1539" s="38"/>
      <c r="H1539" s="37" t="str">
        <f t="shared" si="32"/>
        <v/>
      </c>
      <c r="I1539" s="32"/>
      <c r="J1539" s="32"/>
      <c r="K1539" s="37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2"/>
      <c r="G1540" s="38"/>
      <c r="H1540" s="37" t="str">
        <f t="shared" si="32"/>
        <v/>
      </c>
      <c r="I1540" s="32"/>
      <c r="J1540" s="32"/>
      <c r="K1540" s="37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2"/>
      <c r="G1541" s="38"/>
      <c r="H1541" s="37" t="str">
        <f t="shared" si="32"/>
        <v/>
      </c>
      <c r="I1541" s="32"/>
      <c r="J1541" s="32"/>
      <c r="K1541" s="37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2"/>
      <c r="G1542" s="38"/>
      <c r="H1542" s="37" t="str">
        <f t="shared" si="32"/>
        <v/>
      </c>
      <c r="I1542" s="32"/>
      <c r="J1542" s="32"/>
      <c r="K1542" s="37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2"/>
      <c r="G1543" s="38"/>
      <c r="H1543" s="37" t="str">
        <f t="shared" si="32"/>
        <v/>
      </c>
      <c r="I1543" s="32"/>
      <c r="J1543" s="32"/>
      <c r="K1543" s="37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2"/>
      <c r="G1544" s="38"/>
      <c r="H1544" s="37" t="str">
        <f t="shared" si="32"/>
        <v/>
      </c>
      <c r="I1544" s="32"/>
      <c r="J1544" s="32"/>
      <c r="K1544" s="37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2"/>
      <c r="G1545" s="38"/>
      <c r="H1545" s="37" t="str">
        <f t="shared" si="32"/>
        <v/>
      </c>
      <c r="I1545" s="32"/>
      <c r="J1545" s="32"/>
      <c r="K1545" s="37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2"/>
      <c r="G1546" s="38"/>
      <c r="H1546" s="37" t="str">
        <f t="shared" si="32"/>
        <v/>
      </c>
      <c r="I1546" s="32"/>
      <c r="J1546" s="32"/>
      <c r="K1546" s="37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2"/>
      <c r="G1547" s="38"/>
      <c r="H1547" s="37" t="str">
        <f t="shared" si="32"/>
        <v/>
      </c>
      <c r="I1547" s="32"/>
      <c r="J1547" s="32"/>
      <c r="K1547" s="37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2"/>
      <c r="G1548" s="38"/>
      <c r="H1548" s="37" t="str">
        <f t="shared" si="32"/>
        <v/>
      </c>
      <c r="I1548" s="32"/>
      <c r="J1548" s="32"/>
      <c r="K1548" s="37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2"/>
      <c r="G1549" s="38"/>
      <c r="H1549" s="37" t="str">
        <f t="shared" si="32"/>
        <v/>
      </c>
      <c r="I1549" s="32"/>
      <c r="J1549" s="32"/>
      <c r="K1549" s="37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2"/>
      <c r="G1550" s="38"/>
      <c r="H1550" s="37" t="str">
        <f t="shared" si="32"/>
        <v/>
      </c>
      <c r="I1550" s="32"/>
      <c r="J1550" s="32"/>
      <c r="K1550" s="37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2"/>
      <c r="G1551" s="38"/>
      <c r="H1551" s="37" t="str">
        <f t="shared" si="32"/>
        <v/>
      </c>
      <c r="I1551" s="32"/>
      <c r="J1551" s="32"/>
      <c r="K1551" s="37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2"/>
      <c r="G1552" s="38"/>
      <c r="H1552" s="37" t="str">
        <f t="shared" si="32"/>
        <v/>
      </c>
      <c r="I1552" s="32"/>
      <c r="J1552" s="32"/>
      <c r="K1552" s="37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2"/>
      <c r="G1553" s="38"/>
      <c r="H1553" s="37" t="str">
        <f t="shared" si="32"/>
        <v/>
      </c>
      <c r="I1553" s="32"/>
      <c r="J1553" s="32"/>
      <c r="K1553" s="37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2"/>
      <c r="G1554" s="38"/>
      <c r="H1554" s="37" t="str">
        <f t="shared" si="32"/>
        <v/>
      </c>
      <c r="I1554" s="32"/>
      <c r="J1554" s="32"/>
      <c r="K1554" s="37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2"/>
      <c r="G1555" s="38"/>
      <c r="H1555" s="37" t="str">
        <f t="shared" si="32"/>
        <v/>
      </c>
      <c r="I1555" s="32"/>
      <c r="J1555" s="32"/>
      <c r="K1555" s="37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2"/>
      <c r="G1556" s="38"/>
      <c r="H1556" s="37" t="str">
        <f t="shared" si="32"/>
        <v/>
      </c>
      <c r="I1556" s="32"/>
      <c r="J1556" s="32"/>
      <c r="K1556" s="37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2"/>
      <c r="G1557" s="38"/>
      <c r="H1557" s="37" t="str">
        <f t="shared" si="32"/>
        <v/>
      </c>
      <c r="I1557" s="32"/>
      <c r="J1557" s="32"/>
      <c r="K1557" s="37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2"/>
      <c r="G1558" s="38"/>
      <c r="H1558" s="37" t="str">
        <f t="shared" si="32"/>
        <v/>
      </c>
      <c r="I1558" s="32"/>
      <c r="J1558" s="32"/>
      <c r="K1558" s="37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2"/>
      <c r="G1559" s="38"/>
      <c r="H1559" s="37" t="str">
        <f t="shared" si="32"/>
        <v/>
      </c>
      <c r="I1559" s="32"/>
      <c r="J1559" s="32"/>
      <c r="K1559" s="37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2"/>
      <c r="G1560" s="38"/>
      <c r="H1560" s="37" t="str">
        <f t="shared" si="32"/>
        <v/>
      </c>
      <c r="I1560" s="32"/>
      <c r="J1560" s="32"/>
      <c r="K1560" s="37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2"/>
      <c r="G1561" s="38"/>
      <c r="H1561" s="37" t="str">
        <f t="shared" si="32"/>
        <v/>
      </c>
      <c r="I1561" s="32"/>
      <c r="J1561" s="32"/>
      <c r="K1561" s="37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2"/>
      <c r="G1562" s="38"/>
      <c r="H1562" s="37" t="str">
        <f t="shared" si="32"/>
        <v/>
      </c>
      <c r="I1562" s="32"/>
      <c r="J1562" s="32"/>
      <c r="K1562" s="37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2"/>
      <c r="G1563" s="38"/>
      <c r="H1563" s="37" t="str">
        <f t="shared" si="32"/>
        <v/>
      </c>
      <c r="I1563" s="32"/>
      <c r="J1563" s="32"/>
      <c r="K1563" s="37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2"/>
      <c r="G1564" s="38"/>
      <c r="H1564" s="37" t="str">
        <f t="shared" si="32"/>
        <v/>
      </c>
      <c r="I1564" s="32"/>
      <c r="J1564" s="32"/>
      <c r="K1564" s="37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2"/>
      <c r="G1565" s="38"/>
      <c r="H1565" s="37" t="str">
        <f t="shared" si="32"/>
        <v/>
      </c>
      <c r="I1565" s="32"/>
      <c r="J1565" s="32"/>
      <c r="K1565" s="37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2"/>
      <c r="G1566" s="38"/>
      <c r="H1566" s="37" t="str">
        <f t="shared" si="32"/>
        <v/>
      </c>
      <c r="I1566" s="32"/>
      <c r="J1566" s="32"/>
      <c r="K1566" s="37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2"/>
      <c r="G1567" s="38"/>
      <c r="H1567" s="37" t="str">
        <f t="shared" si="32"/>
        <v/>
      </c>
      <c r="I1567" s="32"/>
      <c r="J1567" s="32"/>
      <c r="K1567" s="37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2"/>
      <c r="G1568" s="38"/>
      <c r="H1568" s="37" t="str">
        <f t="shared" si="32"/>
        <v/>
      </c>
      <c r="I1568" s="32"/>
      <c r="J1568" s="32"/>
      <c r="K1568" s="37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2"/>
      <c r="G1569" s="38"/>
      <c r="H1569" s="37" t="str">
        <f t="shared" si="32"/>
        <v/>
      </c>
      <c r="I1569" s="32"/>
      <c r="J1569" s="32"/>
      <c r="K1569" s="37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2"/>
      <c r="G1570" s="38"/>
      <c r="H1570" s="37" t="str">
        <f t="shared" si="32"/>
        <v/>
      </c>
      <c r="I1570" s="32"/>
      <c r="J1570" s="32"/>
      <c r="K1570" s="37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2"/>
      <c r="G1571" s="38"/>
      <c r="H1571" s="37" t="str">
        <f t="shared" si="32"/>
        <v/>
      </c>
      <c r="I1571" s="32"/>
      <c r="J1571" s="32"/>
      <c r="K1571" s="37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2"/>
      <c r="G1572" s="38"/>
      <c r="H1572" s="37" t="str">
        <f t="shared" si="32"/>
        <v/>
      </c>
      <c r="I1572" s="32"/>
      <c r="J1572" s="32"/>
      <c r="K1572" s="37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2"/>
      <c r="G1573" s="38"/>
      <c r="H1573" s="37" t="str">
        <f t="shared" si="32"/>
        <v/>
      </c>
      <c r="I1573" s="32"/>
      <c r="J1573" s="32"/>
      <c r="K1573" s="37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2"/>
      <c r="G1574" s="38"/>
      <c r="H1574" s="37" t="str">
        <f t="shared" si="32"/>
        <v/>
      </c>
      <c r="I1574" s="32"/>
      <c r="J1574" s="32"/>
      <c r="K1574" s="37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2"/>
      <c r="G1575" s="38"/>
      <c r="H1575" s="37" t="str">
        <f t="shared" si="32"/>
        <v/>
      </c>
      <c r="I1575" s="32"/>
      <c r="J1575" s="32"/>
      <c r="K1575" s="37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2"/>
      <c r="G1576" s="38"/>
      <c r="H1576" s="37" t="str">
        <f t="shared" si="32"/>
        <v/>
      </c>
      <c r="I1576" s="32"/>
      <c r="J1576" s="32"/>
      <c r="K1576" s="37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2"/>
      <c r="G1577" s="38"/>
      <c r="H1577" s="37" t="str">
        <f t="shared" si="32"/>
        <v/>
      </c>
      <c r="I1577" s="32"/>
      <c r="J1577" s="32"/>
      <c r="K1577" s="37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2"/>
      <c r="G1578" s="38"/>
      <c r="H1578" s="37" t="str">
        <f t="shared" si="32"/>
        <v/>
      </c>
      <c r="I1578" s="32"/>
      <c r="J1578" s="32"/>
      <c r="K1578" s="37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2"/>
      <c r="G1579" s="38"/>
      <c r="H1579" s="37" t="str">
        <f t="shared" si="32"/>
        <v/>
      </c>
      <c r="I1579" s="32"/>
      <c r="J1579" s="32"/>
      <c r="K1579" s="37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2"/>
      <c r="G1580" s="38"/>
      <c r="H1580" s="37" t="str">
        <f t="shared" si="32"/>
        <v/>
      </c>
      <c r="I1580" s="32"/>
      <c r="J1580" s="32"/>
      <c r="K1580" s="37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2"/>
      <c r="G1581" s="38"/>
      <c r="H1581" s="37" t="str">
        <f t="shared" si="32"/>
        <v/>
      </c>
      <c r="I1581" s="32"/>
      <c r="J1581" s="32"/>
      <c r="K1581" s="37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2"/>
      <c r="G1582" s="38"/>
      <c r="H1582" s="37" t="str">
        <f t="shared" si="32"/>
        <v/>
      </c>
      <c r="I1582" s="32"/>
      <c r="J1582" s="32"/>
      <c r="K1582" s="37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2"/>
      <c r="G1583" s="38"/>
      <c r="H1583" s="37" t="str">
        <f t="shared" si="32"/>
        <v/>
      </c>
      <c r="I1583" s="32"/>
      <c r="J1583" s="32"/>
      <c r="K1583" s="37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2"/>
      <c r="G1584" s="38"/>
      <c r="H1584" s="37" t="str">
        <f t="shared" si="32"/>
        <v/>
      </c>
      <c r="I1584" s="32"/>
      <c r="J1584" s="32"/>
      <c r="K1584" s="37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2"/>
      <c r="G1585" s="38"/>
      <c r="H1585" s="37" t="str">
        <f t="shared" si="32"/>
        <v/>
      </c>
      <c r="I1585" s="32"/>
      <c r="J1585" s="32"/>
      <c r="K1585" s="37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2"/>
      <c r="G1586" s="38"/>
      <c r="H1586" s="37" t="str">
        <f t="shared" si="32"/>
        <v/>
      </c>
      <c r="I1586" s="32"/>
      <c r="J1586" s="32"/>
      <c r="K1586" s="37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2"/>
      <c r="G1587" s="38"/>
      <c r="H1587" s="37" t="str">
        <f t="shared" si="32"/>
        <v/>
      </c>
      <c r="I1587" s="32"/>
      <c r="J1587" s="32"/>
      <c r="K1587" s="37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2"/>
      <c r="G1588" s="38"/>
      <c r="H1588" s="37" t="str">
        <f t="shared" si="32"/>
        <v/>
      </c>
      <c r="I1588" s="32"/>
      <c r="J1588" s="32"/>
      <c r="K1588" s="37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2"/>
      <c r="G1589" s="38"/>
      <c r="H1589" s="37" t="str">
        <f t="shared" si="32"/>
        <v/>
      </c>
      <c r="I1589" s="32"/>
      <c r="J1589" s="32"/>
      <c r="K1589" s="37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2"/>
      <c r="G1590" s="38"/>
      <c r="H1590" s="37" t="str">
        <f t="shared" si="32"/>
        <v/>
      </c>
      <c r="I1590" s="32"/>
      <c r="J1590" s="32"/>
      <c r="K1590" s="37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2"/>
      <c r="G1591" s="38"/>
      <c r="H1591" s="37" t="str">
        <f t="shared" si="32"/>
        <v/>
      </c>
      <c r="I1591" s="32"/>
      <c r="J1591" s="32"/>
      <c r="K1591" s="37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2"/>
      <c r="G1592" s="38"/>
      <c r="H1592" s="37" t="str">
        <f t="shared" si="32"/>
        <v/>
      </c>
      <c r="I1592" s="32"/>
      <c r="J1592" s="32"/>
      <c r="K1592" s="37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2"/>
      <c r="G1593" s="38"/>
      <c r="H1593" s="37" t="str">
        <f t="shared" si="32"/>
        <v/>
      </c>
      <c r="I1593" s="32"/>
      <c r="J1593" s="32"/>
      <c r="K1593" s="37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2"/>
      <c r="G1594" s="38"/>
      <c r="H1594" s="37" t="str">
        <f t="shared" si="32"/>
        <v/>
      </c>
      <c r="I1594" s="32"/>
      <c r="J1594" s="32"/>
      <c r="K1594" s="37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2"/>
      <c r="G1595" s="38"/>
      <c r="H1595" s="37" t="str">
        <f t="shared" si="32"/>
        <v/>
      </c>
      <c r="I1595" s="32"/>
      <c r="J1595" s="32"/>
      <c r="K1595" s="37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2"/>
      <c r="G1596" s="38"/>
      <c r="H1596" s="37" t="str">
        <f t="shared" si="32"/>
        <v/>
      </c>
      <c r="I1596" s="32"/>
      <c r="J1596" s="32"/>
      <c r="K1596" s="37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2"/>
      <c r="G1597" s="38"/>
      <c r="H1597" s="37" t="str">
        <f t="shared" si="32"/>
        <v/>
      </c>
      <c r="I1597" s="32"/>
      <c r="J1597" s="32"/>
      <c r="K1597" s="37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2"/>
      <c r="G1598" s="38"/>
      <c r="H1598" s="37" t="str">
        <f t="shared" si="32"/>
        <v/>
      </c>
      <c r="I1598" s="32"/>
      <c r="J1598" s="32"/>
      <c r="K1598" s="37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2"/>
      <c r="G1599" s="38"/>
      <c r="H1599" s="37" t="str">
        <f t="shared" si="32"/>
        <v/>
      </c>
      <c r="I1599" s="32"/>
      <c r="J1599" s="32"/>
      <c r="K1599" s="37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2"/>
      <c r="G1600" s="38"/>
      <c r="H1600" s="37" t="str">
        <f t="shared" si="32"/>
        <v/>
      </c>
      <c r="I1600" s="32"/>
      <c r="J1600" s="32"/>
      <c r="K1600" s="37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2"/>
      <c r="G1601" s="38"/>
      <c r="H1601" s="37" t="str">
        <f t="shared" si="32"/>
        <v/>
      </c>
      <c r="I1601" s="32"/>
      <c r="J1601" s="32"/>
      <c r="K1601" s="37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2"/>
      <c r="G1602" s="38"/>
      <c r="H1602" s="37" t="str">
        <f t="shared" ref="H1602:H1665" si="33">IF(AND($F1602="TEMP",$G1602&gt;0,$M1602&lt;&gt;""),$M1602+$G1602,"")</f>
        <v/>
      </c>
      <c r="I1602" s="32"/>
      <c r="J1602" s="32"/>
      <c r="K1602" s="37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2"/>
      <c r="G1603" s="38"/>
      <c r="H1603" s="37" t="str">
        <f t="shared" si="33"/>
        <v/>
      </c>
      <c r="I1603" s="32"/>
      <c r="J1603" s="32"/>
      <c r="K1603" s="37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2"/>
      <c r="G1604" s="38"/>
      <c r="H1604" s="37" t="str">
        <f t="shared" si="33"/>
        <v/>
      </c>
      <c r="I1604" s="32"/>
      <c r="J1604" s="32"/>
      <c r="K1604" s="37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2"/>
      <c r="G1605" s="38"/>
      <c r="H1605" s="37" t="str">
        <f t="shared" si="33"/>
        <v/>
      </c>
      <c r="I1605" s="32"/>
      <c r="J1605" s="32"/>
      <c r="K1605" s="37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2"/>
      <c r="G1606" s="38"/>
      <c r="H1606" s="37" t="str">
        <f t="shared" si="33"/>
        <v/>
      </c>
      <c r="I1606" s="32"/>
      <c r="J1606" s="32"/>
      <c r="K1606" s="37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2"/>
      <c r="G1607" s="38"/>
      <c r="H1607" s="37" t="str">
        <f t="shared" si="33"/>
        <v/>
      </c>
      <c r="I1607" s="32"/>
      <c r="J1607" s="32"/>
      <c r="K1607" s="37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2"/>
      <c r="G1608" s="38"/>
      <c r="H1608" s="37" t="str">
        <f t="shared" si="33"/>
        <v/>
      </c>
      <c r="I1608" s="32"/>
      <c r="J1608" s="32"/>
      <c r="K1608" s="37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2"/>
      <c r="G1609" s="38"/>
      <c r="H1609" s="37" t="str">
        <f t="shared" si="33"/>
        <v/>
      </c>
      <c r="I1609" s="32"/>
      <c r="J1609" s="32"/>
      <c r="K1609" s="37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2"/>
      <c r="G1610" s="38"/>
      <c r="H1610" s="37" t="str">
        <f t="shared" si="33"/>
        <v/>
      </c>
      <c r="I1610" s="32"/>
      <c r="J1610" s="32"/>
      <c r="K1610" s="37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2"/>
      <c r="G1611" s="38"/>
      <c r="H1611" s="37" t="str">
        <f t="shared" si="33"/>
        <v/>
      </c>
      <c r="I1611" s="32"/>
      <c r="J1611" s="32"/>
      <c r="K1611" s="37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2"/>
      <c r="G1612" s="38"/>
      <c r="H1612" s="37" t="str">
        <f t="shared" si="33"/>
        <v/>
      </c>
      <c r="I1612" s="32"/>
      <c r="J1612" s="32"/>
      <c r="K1612" s="37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2"/>
      <c r="G1613" s="38"/>
      <c r="H1613" s="37" t="str">
        <f t="shared" si="33"/>
        <v/>
      </c>
      <c r="I1613" s="32"/>
      <c r="J1613" s="32"/>
      <c r="K1613" s="37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2"/>
      <c r="G1614" s="38"/>
      <c r="H1614" s="37" t="str">
        <f t="shared" si="33"/>
        <v/>
      </c>
      <c r="I1614" s="32"/>
      <c r="J1614" s="32"/>
      <c r="K1614" s="37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2"/>
      <c r="G1615" s="38"/>
      <c r="H1615" s="37" t="str">
        <f t="shared" si="33"/>
        <v/>
      </c>
      <c r="I1615" s="32"/>
      <c r="J1615" s="32"/>
      <c r="K1615" s="37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2"/>
      <c r="G1616" s="38"/>
      <c r="H1616" s="37" t="str">
        <f t="shared" si="33"/>
        <v/>
      </c>
      <c r="I1616" s="32"/>
      <c r="J1616" s="32"/>
      <c r="K1616" s="37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2"/>
      <c r="G1617" s="38"/>
      <c r="H1617" s="37" t="str">
        <f t="shared" si="33"/>
        <v/>
      </c>
      <c r="I1617" s="32"/>
      <c r="J1617" s="32"/>
      <c r="K1617" s="37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2"/>
      <c r="G1618" s="38"/>
      <c r="H1618" s="37" t="str">
        <f t="shared" si="33"/>
        <v/>
      </c>
      <c r="I1618" s="32"/>
      <c r="J1618" s="32"/>
      <c r="K1618" s="37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2"/>
      <c r="G1619" s="38"/>
      <c r="H1619" s="37" t="str">
        <f t="shared" si="33"/>
        <v/>
      </c>
      <c r="I1619" s="32"/>
      <c r="J1619" s="32"/>
      <c r="K1619" s="37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2"/>
      <c r="G1620" s="38"/>
      <c r="H1620" s="37" t="str">
        <f t="shared" si="33"/>
        <v/>
      </c>
      <c r="I1620" s="32"/>
      <c r="J1620" s="32"/>
      <c r="K1620" s="37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2"/>
      <c r="G1621" s="38"/>
      <c r="H1621" s="37" t="str">
        <f t="shared" si="33"/>
        <v/>
      </c>
      <c r="I1621" s="32"/>
      <c r="J1621" s="32"/>
      <c r="K1621" s="37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2"/>
      <c r="G1622" s="38"/>
      <c r="H1622" s="37" t="str">
        <f t="shared" si="33"/>
        <v/>
      </c>
      <c r="I1622" s="32"/>
      <c r="J1622" s="32"/>
      <c r="K1622" s="37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2"/>
      <c r="G1623" s="38"/>
      <c r="H1623" s="37" t="str">
        <f t="shared" si="33"/>
        <v/>
      </c>
      <c r="I1623" s="32"/>
      <c r="J1623" s="32"/>
      <c r="K1623" s="37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2"/>
      <c r="G1624" s="38"/>
      <c r="H1624" s="37" t="str">
        <f t="shared" si="33"/>
        <v/>
      </c>
      <c r="I1624" s="32"/>
      <c r="J1624" s="32"/>
      <c r="K1624" s="37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2"/>
      <c r="G1625" s="38"/>
      <c r="H1625" s="37" t="str">
        <f t="shared" si="33"/>
        <v/>
      </c>
      <c r="I1625" s="32"/>
      <c r="J1625" s="32"/>
      <c r="K1625" s="37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2"/>
      <c r="G1626" s="38"/>
      <c r="H1626" s="37" t="str">
        <f t="shared" si="33"/>
        <v/>
      </c>
      <c r="I1626" s="32"/>
      <c r="J1626" s="32"/>
      <c r="K1626" s="37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2"/>
      <c r="G1627" s="38"/>
      <c r="H1627" s="37" t="str">
        <f t="shared" si="33"/>
        <v/>
      </c>
      <c r="I1627" s="32"/>
      <c r="J1627" s="32"/>
      <c r="K1627" s="37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2"/>
      <c r="G1628" s="38"/>
      <c r="H1628" s="37" t="str">
        <f t="shared" si="33"/>
        <v/>
      </c>
      <c r="I1628" s="32"/>
      <c r="J1628" s="32"/>
      <c r="K1628" s="37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2"/>
      <c r="G1629" s="38"/>
      <c r="H1629" s="37" t="str">
        <f t="shared" si="33"/>
        <v/>
      </c>
      <c r="I1629" s="32"/>
      <c r="J1629" s="32"/>
      <c r="K1629" s="37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2"/>
      <c r="G1630" s="38"/>
      <c r="H1630" s="37" t="str">
        <f t="shared" si="33"/>
        <v/>
      </c>
      <c r="I1630" s="32"/>
      <c r="J1630" s="32"/>
      <c r="K1630" s="37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2"/>
      <c r="G1631" s="38"/>
      <c r="H1631" s="37" t="str">
        <f t="shared" si="33"/>
        <v/>
      </c>
      <c r="I1631" s="32"/>
      <c r="J1631" s="32"/>
      <c r="K1631" s="37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2"/>
      <c r="G1632" s="38"/>
      <c r="H1632" s="37" t="str">
        <f t="shared" si="33"/>
        <v/>
      </c>
      <c r="I1632" s="32"/>
      <c r="J1632" s="32"/>
      <c r="K1632" s="37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2"/>
      <c r="G1633" s="38"/>
      <c r="H1633" s="37" t="str">
        <f t="shared" si="33"/>
        <v/>
      </c>
      <c r="I1633" s="32"/>
      <c r="J1633" s="32"/>
      <c r="K1633" s="37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2"/>
      <c r="G1634" s="38"/>
      <c r="H1634" s="37" t="str">
        <f t="shared" si="33"/>
        <v/>
      </c>
      <c r="I1634" s="32"/>
      <c r="J1634" s="32"/>
      <c r="K1634" s="37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2"/>
      <c r="G1635" s="38"/>
      <c r="H1635" s="37" t="str">
        <f t="shared" si="33"/>
        <v/>
      </c>
      <c r="I1635" s="32"/>
      <c r="J1635" s="32"/>
      <c r="K1635" s="37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2"/>
      <c r="G1636" s="38"/>
      <c r="H1636" s="37" t="str">
        <f t="shared" si="33"/>
        <v/>
      </c>
      <c r="I1636" s="32"/>
      <c r="J1636" s="32"/>
      <c r="K1636" s="37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2"/>
      <c r="G1637" s="38"/>
      <c r="H1637" s="37" t="str">
        <f t="shared" si="33"/>
        <v/>
      </c>
      <c r="I1637" s="32"/>
      <c r="J1637" s="32"/>
      <c r="K1637" s="37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2"/>
      <c r="G1638" s="38"/>
      <c r="H1638" s="37" t="str">
        <f t="shared" si="33"/>
        <v/>
      </c>
      <c r="I1638" s="32"/>
      <c r="J1638" s="32"/>
      <c r="K1638" s="37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2"/>
      <c r="G1639" s="38"/>
      <c r="H1639" s="37" t="str">
        <f t="shared" si="33"/>
        <v/>
      </c>
      <c r="I1639" s="32"/>
      <c r="J1639" s="32"/>
      <c r="K1639" s="37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2"/>
      <c r="G1640" s="38"/>
      <c r="H1640" s="37" t="str">
        <f t="shared" si="33"/>
        <v/>
      </c>
      <c r="I1640" s="32"/>
      <c r="J1640" s="32"/>
      <c r="K1640" s="37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2"/>
      <c r="G1641" s="38"/>
      <c r="H1641" s="37" t="str">
        <f t="shared" si="33"/>
        <v/>
      </c>
      <c r="I1641" s="32"/>
      <c r="J1641" s="32"/>
      <c r="K1641" s="37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2"/>
      <c r="G1642" s="38"/>
      <c r="H1642" s="37" t="str">
        <f t="shared" si="33"/>
        <v/>
      </c>
      <c r="I1642" s="32"/>
      <c r="J1642" s="32"/>
      <c r="K1642" s="37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2"/>
      <c r="G1643" s="38"/>
      <c r="H1643" s="37" t="str">
        <f t="shared" si="33"/>
        <v/>
      </c>
      <c r="I1643" s="32"/>
      <c r="J1643" s="32"/>
      <c r="K1643" s="37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2"/>
      <c r="G1644" s="38"/>
      <c r="H1644" s="37" t="str">
        <f t="shared" si="33"/>
        <v/>
      </c>
      <c r="I1644" s="32"/>
      <c r="J1644" s="32"/>
      <c r="K1644" s="37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2"/>
      <c r="G1645" s="38"/>
      <c r="H1645" s="37" t="str">
        <f t="shared" si="33"/>
        <v/>
      </c>
      <c r="I1645" s="32"/>
      <c r="J1645" s="32"/>
      <c r="K1645" s="37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2"/>
      <c r="G1646" s="38"/>
      <c r="H1646" s="37" t="str">
        <f t="shared" si="33"/>
        <v/>
      </c>
      <c r="I1646" s="32"/>
      <c r="J1646" s="32"/>
      <c r="K1646" s="37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2"/>
      <c r="G1647" s="38"/>
      <c r="H1647" s="37" t="str">
        <f t="shared" si="33"/>
        <v/>
      </c>
      <c r="I1647" s="32"/>
      <c r="J1647" s="32"/>
      <c r="K1647" s="37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2"/>
      <c r="G1648" s="38"/>
      <c r="H1648" s="37" t="str">
        <f t="shared" si="33"/>
        <v/>
      </c>
      <c r="I1648" s="32"/>
      <c r="J1648" s="32"/>
      <c r="K1648" s="37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2"/>
      <c r="G1649" s="38"/>
      <c r="H1649" s="37" t="str">
        <f t="shared" si="33"/>
        <v/>
      </c>
      <c r="I1649" s="32"/>
      <c r="J1649" s="32"/>
      <c r="K1649" s="37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2"/>
      <c r="G1650" s="38"/>
      <c r="H1650" s="37" t="str">
        <f t="shared" si="33"/>
        <v/>
      </c>
      <c r="I1650" s="32"/>
      <c r="J1650" s="32"/>
      <c r="K1650" s="37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2"/>
      <c r="G1651" s="38"/>
      <c r="H1651" s="37" t="str">
        <f t="shared" si="33"/>
        <v/>
      </c>
      <c r="I1651" s="32"/>
      <c r="J1651" s="32"/>
      <c r="K1651" s="37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2"/>
      <c r="G1652" s="38"/>
      <c r="H1652" s="37" t="str">
        <f t="shared" si="33"/>
        <v/>
      </c>
      <c r="I1652" s="32"/>
      <c r="J1652" s="32"/>
      <c r="K1652" s="37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2"/>
      <c r="G1653" s="38"/>
      <c r="H1653" s="37" t="str">
        <f t="shared" si="33"/>
        <v/>
      </c>
      <c r="I1653" s="32"/>
      <c r="J1653" s="32"/>
      <c r="K1653" s="37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2"/>
      <c r="G1654" s="38"/>
      <c r="H1654" s="37" t="str">
        <f t="shared" si="33"/>
        <v/>
      </c>
      <c r="I1654" s="32"/>
      <c r="J1654" s="32"/>
      <c r="K1654" s="37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2"/>
      <c r="G1655" s="38"/>
      <c r="H1655" s="37" t="str">
        <f t="shared" si="33"/>
        <v/>
      </c>
      <c r="I1655" s="32"/>
      <c r="J1655" s="32"/>
      <c r="K1655" s="37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2"/>
      <c r="G1656" s="38"/>
      <c r="H1656" s="37" t="str">
        <f t="shared" si="33"/>
        <v/>
      </c>
      <c r="I1656" s="32"/>
      <c r="J1656" s="32"/>
      <c r="K1656" s="37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2"/>
      <c r="G1657" s="38"/>
      <c r="H1657" s="37" t="str">
        <f t="shared" si="33"/>
        <v/>
      </c>
      <c r="I1657" s="32"/>
      <c r="J1657" s="32"/>
      <c r="K1657" s="37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2"/>
      <c r="G1658" s="38"/>
      <c r="H1658" s="37" t="str">
        <f t="shared" si="33"/>
        <v/>
      </c>
      <c r="I1658" s="32"/>
      <c r="J1658" s="32"/>
      <c r="K1658" s="37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2"/>
      <c r="G1659" s="38"/>
      <c r="H1659" s="37" t="str">
        <f t="shared" si="33"/>
        <v/>
      </c>
      <c r="I1659" s="32"/>
      <c r="J1659" s="32"/>
      <c r="K1659" s="37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2"/>
      <c r="G1660" s="38"/>
      <c r="H1660" s="37" t="str">
        <f t="shared" si="33"/>
        <v/>
      </c>
      <c r="I1660" s="32"/>
      <c r="J1660" s="32"/>
      <c r="K1660" s="37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2"/>
      <c r="G1661" s="38"/>
      <c r="H1661" s="37" t="str">
        <f t="shared" si="33"/>
        <v/>
      </c>
      <c r="I1661" s="32"/>
      <c r="J1661" s="32"/>
      <c r="K1661" s="37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2"/>
      <c r="G1662" s="38"/>
      <c r="H1662" s="37" t="str">
        <f t="shared" si="33"/>
        <v/>
      </c>
      <c r="I1662" s="32"/>
      <c r="J1662" s="32"/>
      <c r="K1662" s="37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2"/>
      <c r="G1663" s="38"/>
      <c r="H1663" s="37" t="str">
        <f t="shared" si="33"/>
        <v/>
      </c>
      <c r="I1663" s="32"/>
      <c r="J1663" s="32"/>
      <c r="K1663" s="37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2"/>
      <c r="G1664" s="38"/>
      <c r="H1664" s="37" t="str">
        <f t="shared" si="33"/>
        <v/>
      </c>
      <c r="I1664" s="32"/>
      <c r="J1664" s="32"/>
      <c r="K1664" s="37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2"/>
      <c r="G1665" s="38"/>
      <c r="H1665" s="37" t="str">
        <f t="shared" si="33"/>
        <v/>
      </c>
      <c r="I1665" s="32"/>
      <c r="J1665" s="32"/>
      <c r="K1665" s="37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2"/>
      <c r="G1666" s="38"/>
      <c r="H1666" s="37" t="str">
        <f t="shared" ref="H1666:H1729" si="34">IF(AND($F1666="TEMP",$G1666&gt;0,$M1666&lt;&gt;""),$M1666+$G1666,"")</f>
        <v/>
      </c>
      <c r="I1666" s="32"/>
      <c r="J1666" s="32"/>
      <c r="K1666" s="37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2"/>
      <c r="G1667" s="38"/>
      <c r="H1667" s="37" t="str">
        <f t="shared" si="34"/>
        <v/>
      </c>
      <c r="I1667" s="32"/>
      <c r="J1667" s="32"/>
      <c r="K1667" s="37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2"/>
      <c r="G1668" s="38"/>
      <c r="H1668" s="37" t="str">
        <f t="shared" si="34"/>
        <v/>
      </c>
      <c r="I1668" s="32"/>
      <c r="J1668" s="32"/>
      <c r="K1668" s="37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2"/>
      <c r="G1669" s="38"/>
      <c r="H1669" s="37" t="str">
        <f t="shared" si="34"/>
        <v/>
      </c>
      <c r="I1669" s="32"/>
      <c r="J1669" s="32"/>
      <c r="K1669" s="37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2"/>
      <c r="G1670" s="38"/>
      <c r="H1670" s="37" t="str">
        <f t="shared" si="34"/>
        <v/>
      </c>
      <c r="I1670" s="32"/>
      <c r="J1670" s="32"/>
      <c r="K1670" s="37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2"/>
      <c r="G1671" s="38"/>
      <c r="H1671" s="37" t="str">
        <f t="shared" si="34"/>
        <v/>
      </c>
      <c r="I1671" s="32"/>
      <c r="J1671" s="32"/>
      <c r="K1671" s="37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2"/>
      <c r="G1672" s="38"/>
      <c r="H1672" s="37" t="str">
        <f t="shared" si="34"/>
        <v/>
      </c>
      <c r="I1672" s="32"/>
      <c r="J1672" s="32"/>
      <c r="K1672" s="37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2"/>
      <c r="G1673" s="38"/>
      <c r="H1673" s="37" t="str">
        <f t="shared" si="34"/>
        <v/>
      </c>
      <c r="I1673" s="32"/>
      <c r="J1673" s="32"/>
      <c r="K1673" s="37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2"/>
      <c r="G1674" s="38"/>
      <c r="H1674" s="37" t="str">
        <f t="shared" si="34"/>
        <v/>
      </c>
      <c r="I1674" s="32"/>
      <c r="J1674" s="32"/>
      <c r="K1674" s="37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2"/>
      <c r="G1675" s="38"/>
      <c r="H1675" s="37" t="str">
        <f t="shared" si="34"/>
        <v/>
      </c>
      <c r="I1675" s="32"/>
      <c r="J1675" s="32"/>
      <c r="K1675" s="37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2"/>
      <c r="G1676" s="38"/>
      <c r="H1676" s="37" t="str">
        <f t="shared" si="34"/>
        <v/>
      </c>
      <c r="I1676" s="32"/>
      <c r="J1676" s="32"/>
      <c r="K1676" s="37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2"/>
      <c r="G1677" s="38"/>
      <c r="H1677" s="37" t="str">
        <f t="shared" si="34"/>
        <v/>
      </c>
      <c r="I1677" s="32"/>
      <c r="J1677" s="32"/>
      <c r="K1677" s="37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2"/>
      <c r="G1678" s="38"/>
      <c r="H1678" s="37" t="str">
        <f t="shared" si="34"/>
        <v/>
      </c>
      <c r="I1678" s="32"/>
      <c r="J1678" s="32"/>
      <c r="K1678" s="37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2"/>
      <c r="G1679" s="38"/>
      <c r="H1679" s="37" t="str">
        <f t="shared" si="34"/>
        <v/>
      </c>
      <c r="I1679" s="32"/>
      <c r="J1679" s="32"/>
      <c r="K1679" s="37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2"/>
      <c r="G1680" s="38"/>
      <c r="H1680" s="37" t="str">
        <f t="shared" si="34"/>
        <v/>
      </c>
      <c r="I1680" s="32"/>
      <c r="J1680" s="32"/>
      <c r="K1680" s="37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2"/>
      <c r="G1681" s="38"/>
      <c r="H1681" s="37" t="str">
        <f t="shared" si="34"/>
        <v/>
      </c>
      <c r="I1681" s="32"/>
      <c r="J1681" s="32"/>
      <c r="K1681" s="37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2"/>
      <c r="G1682" s="38"/>
      <c r="H1682" s="37" t="str">
        <f t="shared" si="34"/>
        <v/>
      </c>
      <c r="I1682" s="32"/>
      <c r="J1682" s="32"/>
      <c r="K1682" s="37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2"/>
      <c r="G1683" s="38"/>
      <c r="H1683" s="37" t="str">
        <f t="shared" si="34"/>
        <v/>
      </c>
      <c r="I1683" s="32"/>
      <c r="J1683" s="32"/>
      <c r="K1683" s="37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2"/>
      <c r="G1684" s="38"/>
      <c r="H1684" s="37" t="str">
        <f t="shared" si="34"/>
        <v/>
      </c>
      <c r="I1684" s="32"/>
      <c r="J1684" s="32"/>
      <c r="K1684" s="37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2"/>
      <c r="G1685" s="38"/>
      <c r="H1685" s="37" t="str">
        <f t="shared" si="34"/>
        <v/>
      </c>
      <c r="I1685" s="32"/>
      <c r="J1685" s="32"/>
      <c r="K1685" s="37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2"/>
      <c r="G1686" s="38"/>
      <c r="H1686" s="37" t="str">
        <f t="shared" si="34"/>
        <v/>
      </c>
      <c r="I1686" s="32"/>
      <c r="J1686" s="32"/>
      <c r="K1686" s="37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2"/>
      <c r="G1687" s="38"/>
      <c r="H1687" s="37" t="str">
        <f t="shared" si="34"/>
        <v/>
      </c>
      <c r="I1687" s="32"/>
      <c r="J1687" s="32"/>
      <c r="K1687" s="37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2"/>
      <c r="G1688" s="38"/>
      <c r="H1688" s="37" t="str">
        <f t="shared" si="34"/>
        <v/>
      </c>
      <c r="I1688" s="32"/>
      <c r="J1688" s="32"/>
      <c r="K1688" s="37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2"/>
      <c r="G1689" s="38"/>
      <c r="H1689" s="37" t="str">
        <f t="shared" si="34"/>
        <v/>
      </c>
      <c r="I1689" s="32"/>
      <c r="J1689" s="32"/>
      <c r="K1689" s="37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2"/>
      <c r="G1690" s="38"/>
      <c r="H1690" s="37" t="str">
        <f t="shared" si="34"/>
        <v/>
      </c>
      <c r="I1690" s="32"/>
      <c r="J1690" s="32"/>
      <c r="K1690" s="37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2"/>
      <c r="G1691" s="38"/>
      <c r="H1691" s="37" t="str">
        <f t="shared" si="34"/>
        <v/>
      </c>
      <c r="I1691" s="32"/>
      <c r="J1691" s="32"/>
      <c r="K1691" s="37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2"/>
      <c r="G1692" s="38"/>
      <c r="H1692" s="37" t="str">
        <f t="shared" si="34"/>
        <v/>
      </c>
      <c r="I1692" s="32"/>
      <c r="J1692" s="32"/>
      <c r="K1692" s="37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2"/>
      <c r="G1693" s="38"/>
      <c r="H1693" s="37" t="str">
        <f t="shared" si="34"/>
        <v/>
      </c>
      <c r="I1693" s="32"/>
      <c r="J1693" s="32"/>
      <c r="K1693" s="37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2"/>
      <c r="G1694" s="38"/>
      <c r="H1694" s="37" t="str">
        <f t="shared" si="34"/>
        <v/>
      </c>
      <c r="I1694" s="32"/>
      <c r="J1694" s="32"/>
      <c r="K1694" s="37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2"/>
      <c r="G1695" s="38"/>
      <c r="H1695" s="37" t="str">
        <f t="shared" si="34"/>
        <v/>
      </c>
      <c r="I1695" s="32"/>
      <c r="J1695" s="32"/>
      <c r="K1695" s="37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2"/>
      <c r="G1696" s="38"/>
      <c r="H1696" s="37" t="str">
        <f t="shared" si="34"/>
        <v/>
      </c>
      <c r="I1696" s="32"/>
      <c r="J1696" s="32"/>
      <c r="K1696" s="37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2"/>
      <c r="G1697" s="38"/>
      <c r="H1697" s="37" t="str">
        <f t="shared" si="34"/>
        <v/>
      </c>
      <c r="I1697" s="32"/>
      <c r="J1697" s="32"/>
      <c r="K1697" s="37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2"/>
      <c r="G1698" s="38"/>
      <c r="H1698" s="37" t="str">
        <f t="shared" si="34"/>
        <v/>
      </c>
      <c r="I1698" s="32"/>
      <c r="J1698" s="32"/>
      <c r="K1698" s="37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2"/>
      <c r="G1699" s="38"/>
      <c r="H1699" s="37" t="str">
        <f t="shared" si="34"/>
        <v/>
      </c>
      <c r="I1699" s="32"/>
      <c r="J1699" s="32"/>
      <c r="K1699" s="37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2"/>
      <c r="G1700" s="38"/>
      <c r="H1700" s="37" t="str">
        <f t="shared" si="34"/>
        <v/>
      </c>
      <c r="I1700" s="32"/>
      <c r="J1700" s="32"/>
      <c r="K1700" s="37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2"/>
      <c r="G1701" s="38"/>
      <c r="H1701" s="37" t="str">
        <f t="shared" si="34"/>
        <v/>
      </c>
      <c r="I1701" s="32"/>
      <c r="J1701" s="32"/>
      <c r="K1701" s="37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2"/>
      <c r="G1702" s="38"/>
      <c r="H1702" s="37" t="str">
        <f t="shared" si="34"/>
        <v/>
      </c>
      <c r="I1702" s="32"/>
      <c r="J1702" s="32"/>
      <c r="K1702" s="37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2"/>
      <c r="G1703" s="38"/>
      <c r="H1703" s="37" t="str">
        <f t="shared" si="34"/>
        <v/>
      </c>
      <c r="I1703" s="32"/>
      <c r="J1703" s="32"/>
      <c r="K1703" s="37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2"/>
      <c r="G1704" s="38"/>
      <c r="H1704" s="37" t="str">
        <f t="shared" si="34"/>
        <v/>
      </c>
      <c r="I1704" s="32"/>
      <c r="J1704" s="32"/>
      <c r="K1704" s="37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2"/>
      <c r="G1705" s="38"/>
      <c r="H1705" s="37" t="str">
        <f t="shared" si="34"/>
        <v/>
      </c>
      <c r="I1705" s="32"/>
      <c r="J1705" s="32"/>
      <c r="K1705" s="37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2"/>
      <c r="G1706" s="38"/>
      <c r="H1706" s="37" t="str">
        <f t="shared" si="34"/>
        <v/>
      </c>
      <c r="I1706" s="32"/>
      <c r="J1706" s="32"/>
      <c r="K1706" s="37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2"/>
      <c r="G1707" s="38"/>
      <c r="H1707" s="37" t="str">
        <f t="shared" si="34"/>
        <v/>
      </c>
      <c r="I1707" s="32"/>
      <c r="J1707" s="32"/>
      <c r="K1707" s="37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2"/>
      <c r="G1708" s="38"/>
      <c r="H1708" s="37" t="str">
        <f t="shared" si="34"/>
        <v/>
      </c>
      <c r="I1708" s="32"/>
      <c r="J1708" s="32"/>
      <c r="K1708" s="37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2"/>
      <c r="G1709" s="38"/>
      <c r="H1709" s="37" t="str">
        <f t="shared" si="34"/>
        <v/>
      </c>
      <c r="I1709" s="32"/>
      <c r="J1709" s="32"/>
      <c r="K1709" s="37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2"/>
      <c r="G1710" s="38"/>
      <c r="H1710" s="37" t="str">
        <f t="shared" si="34"/>
        <v/>
      </c>
      <c r="I1710" s="32"/>
      <c r="J1710" s="32"/>
      <c r="K1710" s="37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2"/>
      <c r="G1711" s="38"/>
      <c r="H1711" s="37" t="str">
        <f t="shared" si="34"/>
        <v/>
      </c>
      <c r="I1711" s="32"/>
      <c r="J1711" s="32"/>
      <c r="K1711" s="37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2"/>
      <c r="G1712" s="38"/>
      <c r="H1712" s="37" t="str">
        <f t="shared" si="34"/>
        <v/>
      </c>
      <c r="I1712" s="32"/>
      <c r="J1712" s="32"/>
      <c r="K1712" s="37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2"/>
      <c r="G1713" s="38"/>
      <c r="H1713" s="37" t="str">
        <f t="shared" si="34"/>
        <v/>
      </c>
      <c r="I1713" s="32"/>
      <c r="J1713" s="32"/>
      <c r="K1713" s="37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2"/>
      <c r="G1714" s="38"/>
      <c r="H1714" s="37" t="str">
        <f t="shared" si="34"/>
        <v/>
      </c>
      <c r="I1714" s="32"/>
      <c r="J1714" s="32"/>
      <c r="K1714" s="37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2"/>
      <c r="G1715" s="38"/>
      <c r="H1715" s="37" t="str">
        <f t="shared" si="34"/>
        <v/>
      </c>
      <c r="I1715" s="32"/>
      <c r="J1715" s="32"/>
      <c r="K1715" s="37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2"/>
      <c r="G1716" s="38"/>
      <c r="H1716" s="37" t="str">
        <f t="shared" si="34"/>
        <v/>
      </c>
      <c r="I1716" s="32"/>
      <c r="J1716" s="32"/>
      <c r="K1716" s="37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2"/>
      <c r="G1717" s="38"/>
      <c r="H1717" s="37" t="str">
        <f t="shared" si="34"/>
        <v/>
      </c>
      <c r="I1717" s="32"/>
      <c r="J1717" s="32"/>
      <c r="K1717" s="37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2"/>
      <c r="G1718" s="38"/>
      <c r="H1718" s="37" t="str">
        <f t="shared" si="34"/>
        <v/>
      </c>
      <c r="I1718" s="32"/>
      <c r="J1718" s="32"/>
      <c r="K1718" s="37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2"/>
      <c r="G1719" s="38"/>
      <c r="H1719" s="37" t="str">
        <f t="shared" si="34"/>
        <v/>
      </c>
      <c r="I1719" s="32"/>
      <c r="J1719" s="32"/>
      <c r="K1719" s="37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2"/>
      <c r="G1720" s="38"/>
      <c r="H1720" s="37" t="str">
        <f t="shared" si="34"/>
        <v/>
      </c>
      <c r="I1720" s="32"/>
      <c r="J1720" s="32"/>
      <c r="K1720" s="37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2"/>
      <c r="G1721" s="38"/>
      <c r="H1721" s="37" t="str">
        <f t="shared" si="34"/>
        <v/>
      </c>
      <c r="I1721" s="32"/>
      <c r="J1721" s="32"/>
      <c r="K1721" s="37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2"/>
      <c r="G1722" s="38"/>
      <c r="H1722" s="37" t="str">
        <f t="shared" si="34"/>
        <v/>
      </c>
      <c r="I1722" s="32"/>
      <c r="J1722" s="32"/>
      <c r="K1722" s="37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2"/>
      <c r="G1723" s="38"/>
      <c r="H1723" s="37" t="str">
        <f t="shared" si="34"/>
        <v/>
      </c>
      <c r="I1723" s="32"/>
      <c r="J1723" s="32"/>
      <c r="K1723" s="37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2"/>
      <c r="G1724" s="38"/>
      <c r="H1724" s="37" t="str">
        <f t="shared" si="34"/>
        <v/>
      </c>
      <c r="I1724" s="32"/>
      <c r="J1724" s="32"/>
      <c r="K1724" s="37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2"/>
      <c r="G1725" s="38"/>
      <c r="H1725" s="37" t="str">
        <f t="shared" si="34"/>
        <v/>
      </c>
      <c r="I1725" s="32"/>
      <c r="J1725" s="32"/>
      <c r="K1725" s="37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2"/>
      <c r="G1726" s="38"/>
      <c r="H1726" s="37" t="str">
        <f t="shared" si="34"/>
        <v/>
      </c>
      <c r="I1726" s="32"/>
      <c r="J1726" s="32"/>
      <c r="K1726" s="37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2"/>
      <c r="G1727" s="38"/>
      <c r="H1727" s="37" t="str">
        <f t="shared" si="34"/>
        <v/>
      </c>
      <c r="I1727" s="32"/>
      <c r="J1727" s="32"/>
      <c r="K1727" s="37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2"/>
      <c r="G1728" s="38"/>
      <c r="H1728" s="37" t="str">
        <f t="shared" si="34"/>
        <v/>
      </c>
      <c r="I1728" s="32"/>
      <c r="J1728" s="32"/>
      <c r="K1728" s="37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2"/>
      <c r="G1729" s="38"/>
      <c r="H1729" s="37" t="str">
        <f t="shared" si="34"/>
        <v/>
      </c>
      <c r="I1729" s="32"/>
      <c r="J1729" s="32"/>
      <c r="K1729" s="37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2"/>
      <c r="G1730" s="38"/>
      <c r="H1730" s="37" t="str">
        <f t="shared" ref="H1730:H1793" si="35">IF(AND($F1730="TEMP",$G1730&gt;0,$M1730&lt;&gt;""),$M1730+$G1730,"")</f>
        <v/>
      </c>
      <c r="I1730" s="32"/>
      <c r="J1730" s="32"/>
      <c r="K1730" s="37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2"/>
      <c r="G1731" s="38"/>
      <c r="H1731" s="37" t="str">
        <f t="shared" si="35"/>
        <v/>
      </c>
      <c r="I1731" s="32"/>
      <c r="J1731" s="32"/>
      <c r="K1731" s="37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2"/>
      <c r="G1732" s="38"/>
      <c r="H1732" s="37" t="str">
        <f t="shared" si="35"/>
        <v/>
      </c>
      <c r="I1732" s="32"/>
      <c r="J1732" s="32"/>
      <c r="K1732" s="37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2"/>
      <c r="G1733" s="38"/>
      <c r="H1733" s="37" t="str">
        <f t="shared" si="35"/>
        <v/>
      </c>
      <c r="I1733" s="32"/>
      <c r="J1733" s="32"/>
      <c r="K1733" s="37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2"/>
      <c r="G1734" s="38"/>
      <c r="H1734" s="37" t="str">
        <f t="shared" si="35"/>
        <v/>
      </c>
      <c r="I1734" s="32"/>
      <c r="J1734" s="32"/>
      <c r="K1734" s="37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2"/>
      <c r="G1735" s="38"/>
      <c r="H1735" s="37" t="str">
        <f t="shared" si="35"/>
        <v/>
      </c>
      <c r="I1735" s="32"/>
      <c r="J1735" s="32"/>
      <c r="K1735" s="37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2"/>
      <c r="G1736" s="38"/>
      <c r="H1736" s="37" t="str">
        <f t="shared" si="35"/>
        <v/>
      </c>
      <c r="I1736" s="32"/>
      <c r="J1736" s="32"/>
      <c r="K1736" s="37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2"/>
      <c r="G1737" s="38"/>
      <c r="H1737" s="37" t="str">
        <f t="shared" si="35"/>
        <v/>
      </c>
      <c r="I1737" s="32"/>
      <c r="J1737" s="32"/>
      <c r="K1737" s="37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2"/>
      <c r="G1738" s="38"/>
      <c r="H1738" s="37" t="str">
        <f t="shared" si="35"/>
        <v/>
      </c>
      <c r="I1738" s="32"/>
      <c r="J1738" s="32"/>
      <c r="K1738" s="37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2"/>
      <c r="G1739" s="38"/>
      <c r="H1739" s="37" t="str">
        <f t="shared" si="35"/>
        <v/>
      </c>
      <c r="I1739" s="32"/>
      <c r="J1739" s="32"/>
      <c r="K1739" s="37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2"/>
      <c r="G1740" s="38"/>
      <c r="H1740" s="37" t="str">
        <f t="shared" si="35"/>
        <v/>
      </c>
      <c r="I1740" s="32"/>
      <c r="J1740" s="32"/>
      <c r="K1740" s="37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2"/>
      <c r="G1741" s="38"/>
      <c r="H1741" s="37" t="str">
        <f t="shared" si="35"/>
        <v/>
      </c>
      <c r="I1741" s="32"/>
      <c r="J1741" s="32"/>
      <c r="K1741" s="37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2"/>
      <c r="G1742" s="38"/>
      <c r="H1742" s="37" t="str">
        <f t="shared" si="35"/>
        <v/>
      </c>
      <c r="I1742" s="32"/>
      <c r="J1742" s="32"/>
      <c r="K1742" s="37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2"/>
      <c r="G1743" s="38"/>
      <c r="H1743" s="37" t="str">
        <f t="shared" si="35"/>
        <v/>
      </c>
      <c r="I1743" s="32"/>
      <c r="J1743" s="32"/>
      <c r="K1743" s="37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2"/>
      <c r="G1744" s="38"/>
      <c r="H1744" s="37" t="str">
        <f t="shared" si="35"/>
        <v/>
      </c>
      <c r="I1744" s="32"/>
      <c r="J1744" s="32"/>
      <c r="K1744" s="37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2"/>
      <c r="G1745" s="38"/>
      <c r="H1745" s="37" t="str">
        <f t="shared" si="35"/>
        <v/>
      </c>
      <c r="I1745" s="32"/>
      <c r="J1745" s="32"/>
      <c r="K1745" s="37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2"/>
      <c r="G1746" s="38"/>
      <c r="H1746" s="37" t="str">
        <f t="shared" si="35"/>
        <v/>
      </c>
      <c r="I1746" s="32"/>
      <c r="J1746" s="32"/>
      <c r="K1746" s="37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2"/>
      <c r="G1747" s="38"/>
      <c r="H1747" s="37" t="str">
        <f t="shared" si="35"/>
        <v/>
      </c>
      <c r="I1747" s="32"/>
      <c r="J1747" s="32"/>
      <c r="K1747" s="37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2"/>
      <c r="G1748" s="38"/>
      <c r="H1748" s="37" t="str">
        <f t="shared" si="35"/>
        <v/>
      </c>
      <c r="I1748" s="32"/>
      <c r="J1748" s="32"/>
      <c r="K1748" s="37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2"/>
      <c r="G1749" s="38"/>
      <c r="H1749" s="37" t="str">
        <f t="shared" si="35"/>
        <v/>
      </c>
      <c r="I1749" s="32"/>
      <c r="J1749" s="32"/>
      <c r="K1749" s="37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2"/>
      <c r="G1750" s="38"/>
      <c r="H1750" s="37" t="str">
        <f t="shared" si="35"/>
        <v/>
      </c>
      <c r="I1750" s="32"/>
      <c r="J1750" s="32"/>
      <c r="K1750" s="37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2"/>
      <c r="G1751" s="38"/>
      <c r="H1751" s="37" t="str">
        <f t="shared" si="35"/>
        <v/>
      </c>
      <c r="I1751" s="32"/>
      <c r="J1751" s="32"/>
      <c r="K1751" s="37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2"/>
      <c r="G1752" s="38"/>
      <c r="H1752" s="37" t="str">
        <f t="shared" si="35"/>
        <v/>
      </c>
      <c r="I1752" s="32"/>
      <c r="J1752" s="32"/>
      <c r="K1752" s="37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2"/>
      <c r="G1753" s="38"/>
      <c r="H1753" s="37" t="str">
        <f t="shared" si="35"/>
        <v/>
      </c>
      <c r="I1753" s="32"/>
      <c r="J1753" s="32"/>
      <c r="K1753" s="37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2"/>
      <c r="G1754" s="38"/>
      <c r="H1754" s="37" t="str">
        <f t="shared" si="35"/>
        <v/>
      </c>
      <c r="I1754" s="32"/>
      <c r="J1754" s="32"/>
      <c r="K1754" s="37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2"/>
      <c r="G1755" s="38"/>
      <c r="H1755" s="37" t="str">
        <f t="shared" si="35"/>
        <v/>
      </c>
      <c r="I1755" s="32"/>
      <c r="J1755" s="32"/>
      <c r="K1755" s="37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2"/>
      <c r="G1756" s="38"/>
      <c r="H1756" s="37" t="str">
        <f t="shared" si="35"/>
        <v/>
      </c>
      <c r="I1756" s="32"/>
      <c r="J1756" s="32"/>
      <c r="K1756" s="37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2"/>
      <c r="G1757" s="38"/>
      <c r="H1757" s="37" t="str">
        <f t="shared" si="35"/>
        <v/>
      </c>
      <c r="I1757" s="32"/>
      <c r="J1757" s="32"/>
      <c r="K1757" s="37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2"/>
      <c r="G1758" s="38"/>
      <c r="H1758" s="37" t="str">
        <f t="shared" si="35"/>
        <v/>
      </c>
      <c r="I1758" s="32"/>
      <c r="J1758" s="32"/>
      <c r="K1758" s="37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2"/>
      <c r="G1759" s="38"/>
      <c r="H1759" s="37" t="str">
        <f t="shared" si="35"/>
        <v/>
      </c>
      <c r="I1759" s="32"/>
      <c r="J1759" s="32"/>
      <c r="K1759" s="37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2"/>
      <c r="G1760" s="38"/>
      <c r="H1760" s="37" t="str">
        <f t="shared" si="35"/>
        <v/>
      </c>
      <c r="I1760" s="32"/>
      <c r="J1760" s="32"/>
      <c r="K1760" s="37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2"/>
      <c r="G1761" s="38"/>
      <c r="H1761" s="37" t="str">
        <f t="shared" si="35"/>
        <v/>
      </c>
      <c r="I1761" s="32"/>
      <c r="J1761" s="32"/>
      <c r="K1761" s="37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2"/>
      <c r="G1762" s="38"/>
      <c r="H1762" s="37" t="str">
        <f t="shared" si="35"/>
        <v/>
      </c>
      <c r="I1762" s="32"/>
      <c r="J1762" s="32"/>
      <c r="K1762" s="37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2"/>
      <c r="G1763" s="38"/>
      <c r="H1763" s="37" t="str">
        <f t="shared" si="35"/>
        <v/>
      </c>
      <c r="I1763" s="32"/>
      <c r="J1763" s="32"/>
      <c r="K1763" s="37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2"/>
      <c r="G1764" s="38"/>
      <c r="H1764" s="37" t="str">
        <f t="shared" si="35"/>
        <v/>
      </c>
      <c r="I1764" s="32"/>
      <c r="J1764" s="32"/>
      <c r="K1764" s="37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2"/>
      <c r="G1765" s="38"/>
      <c r="H1765" s="37" t="str">
        <f t="shared" si="35"/>
        <v/>
      </c>
      <c r="I1765" s="32"/>
      <c r="J1765" s="32"/>
      <c r="K1765" s="37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2"/>
      <c r="G1766" s="38"/>
      <c r="H1766" s="37" t="str">
        <f t="shared" si="35"/>
        <v/>
      </c>
      <c r="I1766" s="32"/>
      <c r="J1766" s="32"/>
      <c r="K1766" s="37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2"/>
      <c r="G1767" s="38"/>
      <c r="H1767" s="37" t="str">
        <f t="shared" si="35"/>
        <v/>
      </c>
      <c r="I1767" s="32"/>
      <c r="J1767" s="32"/>
      <c r="K1767" s="37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2"/>
      <c r="G1768" s="38"/>
      <c r="H1768" s="37" t="str">
        <f t="shared" si="35"/>
        <v/>
      </c>
      <c r="I1768" s="32"/>
      <c r="J1768" s="32"/>
      <c r="K1768" s="37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2"/>
      <c r="G1769" s="38"/>
      <c r="H1769" s="37" t="str">
        <f t="shared" si="35"/>
        <v/>
      </c>
      <c r="I1769" s="32"/>
      <c r="J1769" s="32"/>
      <c r="K1769" s="37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2"/>
      <c r="G1770" s="38"/>
      <c r="H1770" s="37" t="str">
        <f t="shared" si="35"/>
        <v/>
      </c>
      <c r="I1770" s="32"/>
      <c r="J1770" s="32"/>
      <c r="K1770" s="37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2"/>
      <c r="G1771" s="38"/>
      <c r="H1771" s="37" t="str">
        <f t="shared" si="35"/>
        <v/>
      </c>
      <c r="I1771" s="32"/>
      <c r="J1771" s="32"/>
      <c r="K1771" s="37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2"/>
      <c r="G1772" s="38"/>
      <c r="H1772" s="37" t="str">
        <f t="shared" si="35"/>
        <v/>
      </c>
      <c r="I1772" s="32"/>
      <c r="J1772" s="32"/>
      <c r="K1772" s="37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2"/>
      <c r="G1773" s="38"/>
      <c r="H1773" s="37" t="str">
        <f t="shared" si="35"/>
        <v/>
      </c>
      <c r="I1773" s="32"/>
      <c r="J1773" s="32"/>
      <c r="K1773" s="37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2"/>
      <c r="G1774" s="38"/>
      <c r="H1774" s="37" t="str">
        <f t="shared" si="35"/>
        <v/>
      </c>
      <c r="I1774" s="32"/>
      <c r="J1774" s="32"/>
      <c r="K1774" s="37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2"/>
      <c r="G1775" s="38"/>
      <c r="H1775" s="37" t="str">
        <f t="shared" si="35"/>
        <v/>
      </c>
      <c r="I1775" s="32"/>
      <c r="J1775" s="32"/>
      <c r="K1775" s="37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2"/>
      <c r="G1776" s="38"/>
      <c r="H1776" s="37" t="str">
        <f t="shared" si="35"/>
        <v/>
      </c>
      <c r="I1776" s="32"/>
      <c r="J1776" s="32"/>
      <c r="K1776" s="37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2"/>
      <c r="G1777" s="38"/>
      <c r="H1777" s="37" t="str">
        <f t="shared" si="35"/>
        <v/>
      </c>
      <c r="I1777" s="32"/>
      <c r="J1777" s="32"/>
      <c r="K1777" s="37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2"/>
      <c r="G1778" s="38"/>
      <c r="H1778" s="37" t="str">
        <f t="shared" si="35"/>
        <v/>
      </c>
      <c r="I1778" s="32"/>
      <c r="J1778" s="32"/>
      <c r="K1778" s="37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2"/>
      <c r="G1779" s="38"/>
      <c r="H1779" s="37" t="str">
        <f t="shared" si="35"/>
        <v/>
      </c>
      <c r="I1779" s="32"/>
      <c r="J1779" s="32"/>
      <c r="K1779" s="37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2"/>
      <c r="G1780" s="38"/>
      <c r="H1780" s="37" t="str">
        <f t="shared" si="35"/>
        <v/>
      </c>
      <c r="I1780" s="32"/>
      <c r="J1780" s="32"/>
      <c r="K1780" s="37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2"/>
      <c r="G1781" s="38"/>
      <c r="H1781" s="37" t="str">
        <f t="shared" si="35"/>
        <v/>
      </c>
      <c r="I1781" s="32"/>
      <c r="J1781" s="32"/>
      <c r="K1781" s="37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2"/>
      <c r="G1782" s="38"/>
      <c r="H1782" s="37" t="str">
        <f t="shared" si="35"/>
        <v/>
      </c>
      <c r="I1782" s="32"/>
      <c r="J1782" s="32"/>
      <c r="K1782" s="37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2"/>
      <c r="G1783" s="38"/>
      <c r="H1783" s="37" t="str">
        <f t="shared" si="35"/>
        <v/>
      </c>
      <c r="I1783" s="32"/>
      <c r="J1783" s="32"/>
      <c r="K1783" s="37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2"/>
      <c r="G1784" s="38"/>
      <c r="H1784" s="37" t="str">
        <f t="shared" si="35"/>
        <v/>
      </c>
      <c r="I1784" s="32"/>
      <c r="J1784" s="32"/>
      <c r="K1784" s="37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2"/>
      <c r="G1785" s="38"/>
      <c r="H1785" s="37" t="str">
        <f t="shared" si="35"/>
        <v/>
      </c>
      <c r="I1785" s="32"/>
      <c r="J1785" s="32"/>
      <c r="K1785" s="37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2"/>
      <c r="G1786" s="38"/>
      <c r="H1786" s="37" t="str">
        <f t="shared" si="35"/>
        <v/>
      </c>
      <c r="I1786" s="32"/>
      <c r="J1786" s="32"/>
      <c r="K1786" s="37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2"/>
      <c r="G1787" s="38"/>
      <c r="H1787" s="37" t="str">
        <f t="shared" si="35"/>
        <v/>
      </c>
      <c r="I1787" s="32"/>
      <c r="J1787" s="32"/>
      <c r="K1787" s="37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2"/>
      <c r="G1788" s="38"/>
      <c r="H1788" s="37" t="str">
        <f t="shared" si="35"/>
        <v/>
      </c>
      <c r="I1788" s="32"/>
      <c r="J1788" s="32"/>
      <c r="K1788" s="37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2"/>
      <c r="G1789" s="38"/>
      <c r="H1789" s="37" t="str">
        <f t="shared" si="35"/>
        <v/>
      </c>
      <c r="I1789" s="32"/>
      <c r="J1789" s="32"/>
      <c r="K1789" s="37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2"/>
      <c r="G1790" s="38"/>
      <c r="H1790" s="37" t="str">
        <f t="shared" si="35"/>
        <v/>
      </c>
      <c r="I1790" s="32"/>
      <c r="J1790" s="32"/>
      <c r="K1790" s="37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2"/>
      <c r="G1791" s="38"/>
      <c r="H1791" s="37" t="str">
        <f t="shared" si="35"/>
        <v/>
      </c>
      <c r="I1791" s="32"/>
      <c r="J1791" s="32"/>
      <c r="K1791" s="37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2"/>
      <c r="G1792" s="38"/>
      <c r="H1792" s="37" t="str">
        <f t="shared" si="35"/>
        <v/>
      </c>
      <c r="I1792" s="32"/>
      <c r="J1792" s="32"/>
      <c r="K1792" s="37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2"/>
      <c r="G1793" s="38"/>
      <c r="H1793" s="37" t="str">
        <f t="shared" si="35"/>
        <v/>
      </c>
      <c r="I1793" s="32"/>
      <c r="J1793" s="32"/>
      <c r="K1793" s="37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2"/>
      <c r="G1794" s="38"/>
      <c r="H1794" s="37" t="str">
        <f t="shared" ref="H1794:H1857" si="36">IF(AND($F1794="TEMP",$G1794&gt;0,$M1794&lt;&gt;""),$M1794+$G1794,"")</f>
        <v/>
      </c>
      <c r="I1794" s="32"/>
      <c r="J1794" s="32"/>
      <c r="K1794" s="37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2"/>
      <c r="G1795" s="38"/>
      <c r="H1795" s="37" t="str">
        <f t="shared" si="36"/>
        <v/>
      </c>
      <c r="I1795" s="32"/>
      <c r="J1795" s="32"/>
      <c r="K1795" s="37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2"/>
      <c r="G1796" s="38"/>
      <c r="H1796" s="37" t="str">
        <f t="shared" si="36"/>
        <v/>
      </c>
      <c r="I1796" s="32"/>
      <c r="J1796" s="32"/>
      <c r="K1796" s="37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2"/>
      <c r="G1797" s="38"/>
      <c r="H1797" s="37" t="str">
        <f t="shared" si="36"/>
        <v/>
      </c>
      <c r="I1797" s="32"/>
      <c r="J1797" s="32"/>
      <c r="K1797" s="37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2"/>
      <c r="G1798" s="38"/>
      <c r="H1798" s="37" t="str">
        <f t="shared" si="36"/>
        <v/>
      </c>
      <c r="I1798" s="32"/>
      <c r="J1798" s="32"/>
      <c r="K1798" s="37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2"/>
      <c r="G1799" s="38"/>
      <c r="H1799" s="37" t="str">
        <f t="shared" si="36"/>
        <v/>
      </c>
      <c r="I1799" s="32"/>
      <c r="J1799" s="32"/>
      <c r="K1799" s="37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2"/>
      <c r="G1800" s="38"/>
      <c r="H1800" s="37" t="str">
        <f t="shared" si="36"/>
        <v/>
      </c>
      <c r="I1800" s="32"/>
      <c r="J1800" s="32"/>
      <c r="K1800" s="37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2"/>
      <c r="G1801" s="38"/>
      <c r="H1801" s="37" t="str">
        <f t="shared" si="36"/>
        <v/>
      </c>
      <c r="I1801" s="32"/>
      <c r="J1801" s="32"/>
      <c r="K1801" s="37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2"/>
      <c r="G1802" s="38"/>
      <c r="H1802" s="37" t="str">
        <f t="shared" si="36"/>
        <v/>
      </c>
      <c r="I1802" s="32"/>
      <c r="J1802" s="32"/>
      <c r="K1802" s="37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2"/>
      <c r="G1803" s="38"/>
      <c r="H1803" s="37" t="str">
        <f t="shared" si="36"/>
        <v/>
      </c>
      <c r="I1803" s="32"/>
      <c r="J1803" s="32"/>
      <c r="K1803" s="37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2"/>
      <c r="G1804" s="38"/>
      <c r="H1804" s="37" t="str">
        <f t="shared" si="36"/>
        <v/>
      </c>
      <c r="I1804" s="32"/>
      <c r="J1804" s="32"/>
      <c r="K1804" s="37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2"/>
      <c r="G1805" s="38"/>
      <c r="H1805" s="37" t="str">
        <f t="shared" si="36"/>
        <v/>
      </c>
      <c r="I1805" s="32"/>
      <c r="J1805" s="32"/>
      <c r="K1805" s="37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2"/>
      <c r="G1806" s="38"/>
      <c r="H1806" s="37" t="str">
        <f t="shared" si="36"/>
        <v/>
      </c>
      <c r="I1806" s="32"/>
      <c r="J1806" s="32"/>
      <c r="K1806" s="37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2"/>
      <c r="G1807" s="38"/>
      <c r="H1807" s="37" t="str">
        <f t="shared" si="36"/>
        <v/>
      </c>
      <c r="I1807" s="32"/>
      <c r="J1807" s="32"/>
      <c r="K1807" s="37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2"/>
      <c r="G1808" s="38"/>
      <c r="H1808" s="37" t="str">
        <f t="shared" si="36"/>
        <v/>
      </c>
      <c r="I1808" s="32"/>
      <c r="J1808" s="32"/>
      <c r="K1808" s="37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2"/>
      <c r="G1809" s="38"/>
      <c r="H1809" s="37" t="str">
        <f t="shared" si="36"/>
        <v/>
      </c>
      <c r="I1809" s="32"/>
      <c r="J1809" s="32"/>
      <c r="K1809" s="37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2"/>
      <c r="G1810" s="38"/>
      <c r="H1810" s="37" t="str">
        <f t="shared" si="36"/>
        <v/>
      </c>
      <c r="I1810" s="32"/>
      <c r="J1810" s="32"/>
      <c r="K1810" s="37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2"/>
      <c r="G1811" s="38"/>
      <c r="H1811" s="37" t="str">
        <f t="shared" si="36"/>
        <v/>
      </c>
      <c r="I1811" s="32"/>
      <c r="J1811" s="32"/>
      <c r="K1811" s="37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2"/>
      <c r="G1812" s="38"/>
      <c r="H1812" s="37" t="str">
        <f t="shared" si="36"/>
        <v/>
      </c>
      <c r="I1812" s="32"/>
      <c r="J1812" s="32"/>
      <c r="K1812" s="37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2"/>
      <c r="G1813" s="38"/>
      <c r="H1813" s="37" t="str">
        <f t="shared" si="36"/>
        <v/>
      </c>
      <c r="I1813" s="32"/>
      <c r="J1813" s="32"/>
      <c r="K1813" s="37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2"/>
      <c r="G1814" s="38"/>
      <c r="H1814" s="37" t="str">
        <f t="shared" si="36"/>
        <v/>
      </c>
      <c r="I1814" s="32"/>
      <c r="J1814" s="32"/>
      <c r="K1814" s="37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2"/>
      <c r="G1815" s="38"/>
      <c r="H1815" s="37" t="str">
        <f t="shared" si="36"/>
        <v/>
      </c>
      <c r="I1815" s="32"/>
      <c r="J1815" s="32"/>
      <c r="K1815" s="37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2"/>
      <c r="G1816" s="38"/>
      <c r="H1816" s="37" t="str">
        <f t="shared" si="36"/>
        <v/>
      </c>
      <c r="I1816" s="32"/>
      <c r="J1816" s="32"/>
      <c r="K1816" s="37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2"/>
      <c r="G1817" s="38"/>
      <c r="H1817" s="37" t="str">
        <f t="shared" si="36"/>
        <v/>
      </c>
      <c r="I1817" s="32"/>
      <c r="J1817" s="32"/>
      <c r="K1817" s="37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2"/>
      <c r="G1818" s="38"/>
      <c r="H1818" s="37" t="str">
        <f t="shared" si="36"/>
        <v/>
      </c>
      <c r="I1818" s="32"/>
      <c r="J1818" s="32"/>
      <c r="K1818" s="37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2"/>
      <c r="G1819" s="38"/>
      <c r="H1819" s="37" t="str">
        <f t="shared" si="36"/>
        <v/>
      </c>
      <c r="I1819" s="32"/>
      <c r="J1819" s="32"/>
      <c r="K1819" s="37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2"/>
      <c r="G1820" s="38"/>
      <c r="H1820" s="37" t="str">
        <f t="shared" si="36"/>
        <v/>
      </c>
      <c r="I1820" s="32"/>
      <c r="J1820" s="32"/>
      <c r="K1820" s="37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2"/>
      <c r="G1821" s="38"/>
      <c r="H1821" s="37" t="str">
        <f t="shared" si="36"/>
        <v/>
      </c>
      <c r="I1821" s="32"/>
      <c r="J1821" s="32"/>
      <c r="K1821" s="37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2"/>
      <c r="G1822" s="38"/>
      <c r="H1822" s="37" t="str">
        <f t="shared" si="36"/>
        <v/>
      </c>
      <c r="I1822" s="32"/>
      <c r="J1822" s="32"/>
      <c r="K1822" s="37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2"/>
      <c r="G1823" s="38"/>
      <c r="H1823" s="37" t="str">
        <f t="shared" si="36"/>
        <v/>
      </c>
      <c r="I1823" s="32"/>
      <c r="J1823" s="32"/>
      <c r="K1823" s="37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2"/>
      <c r="G1824" s="38"/>
      <c r="H1824" s="37" t="str">
        <f t="shared" si="36"/>
        <v/>
      </c>
      <c r="I1824" s="32"/>
      <c r="J1824" s="32"/>
      <c r="K1824" s="37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2"/>
      <c r="G1825" s="38"/>
      <c r="H1825" s="37" t="str">
        <f t="shared" si="36"/>
        <v/>
      </c>
      <c r="I1825" s="32"/>
      <c r="J1825" s="32"/>
      <c r="K1825" s="37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2"/>
      <c r="G1826" s="38"/>
      <c r="H1826" s="37" t="str">
        <f t="shared" si="36"/>
        <v/>
      </c>
      <c r="I1826" s="32"/>
      <c r="J1826" s="32"/>
      <c r="K1826" s="37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2"/>
      <c r="G1827" s="38"/>
      <c r="H1827" s="37" t="str">
        <f t="shared" si="36"/>
        <v/>
      </c>
      <c r="I1827" s="32"/>
      <c r="J1827" s="32"/>
      <c r="K1827" s="37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2"/>
      <c r="G1828" s="38"/>
      <c r="H1828" s="37" t="str">
        <f t="shared" si="36"/>
        <v/>
      </c>
      <c r="I1828" s="32"/>
      <c r="J1828" s="32"/>
      <c r="K1828" s="37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2"/>
      <c r="G1829" s="38"/>
      <c r="H1829" s="37" t="str">
        <f t="shared" si="36"/>
        <v/>
      </c>
      <c r="I1829" s="32"/>
      <c r="J1829" s="32"/>
      <c r="K1829" s="37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2"/>
      <c r="G1830" s="38"/>
      <c r="H1830" s="37" t="str">
        <f t="shared" si="36"/>
        <v/>
      </c>
      <c r="I1830" s="32"/>
      <c r="J1830" s="32"/>
      <c r="K1830" s="37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2"/>
      <c r="G1831" s="38"/>
      <c r="H1831" s="37" t="str">
        <f t="shared" si="36"/>
        <v/>
      </c>
      <c r="I1831" s="32"/>
      <c r="J1831" s="32"/>
      <c r="K1831" s="37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2"/>
      <c r="G1832" s="38"/>
      <c r="H1832" s="37" t="str">
        <f t="shared" si="36"/>
        <v/>
      </c>
      <c r="I1832" s="32"/>
      <c r="J1832" s="32"/>
      <c r="K1832" s="37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2"/>
      <c r="G1833" s="38"/>
      <c r="H1833" s="37" t="str">
        <f t="shared" si="36"/>
        <v/>
      </c>
      <c r="I1833" s="32"/>
      <c r="J1833" s="32"/>
      <c r="K1833" s="37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2"/>
      <c r="G1834" s="38"/>
      <c r="H1834" s="37" t="str">
        <f t="shared" si="36"/>
        <v/>
      </c>
      <c r="I1834" s="32"/>
      <c r="J1834" s="32"/>
      <c r="K1834" s="37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2"/>
      <c r="G1835" s="38"/>
      <c r="H1835" s="37" t="str">
        <f t="shared" si="36"/>
        <v/>
      </c>
      <c r="I1835" s="32"/>
      <c r="J1835" s="32"/>
      <c r="K1835" s="37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2"/>
      <c r="G1836" s="38"/>
      <c r="H1836" s="37" t="str">
        <f t="shared" si="36"/>
        <v/>
      </c>
      <c r="I1836" s="32"/>
      <c r="J1836" s="32"/>
      <c r="K1836" s="37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2"/>
      <c r="G1837" s="38"/>
      <c r="H1837" s="37" t="str">
        <f t="shared" si="36"/>
        <v/>
      </c>
      <c r="I1837" s="32"/>
      <c r="J1837" s="32"/>
      <c r="K1837" s="37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2"/>
      <c r="G1838" s="38"/>
      <c r="H1838" s="37" t="str">
        <f t="shared" si="36"/>
        <v/>
      </c>
      <c r="I1838" s="32"/>
      <c r="J1838" s="32"/>
      <c r="K1838" s="37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2"/>
      <c r="G1839" s="38"/>
      <c r="H1839" s="37" t="str">
        <f t="shared" si="36"/>
        <v/>
      </c>
      <c r="I1839" s="32"/>
      <c r="J1839" s="32"/>
      <c r="K1839" s="37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2"/>
      <c r="G1840" s="38"/>
      <c r="H1840" s="37" t="str">
        <f t="shared" si="36"/>
        <v/>
      </c>
      <c r="I1840" s="32"/>
      <c r="J1840" s="32"/>
      <c r="K1840" s="37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2"/>
      <c r="G1841" s="38"/>
      <c r="H1841" s="37" t="str">
        <f t="shared" si="36"/>
        <v/>
      </c>
      <c r="I1841" s="32"/>
      <c r="J1841" s="32"/>
      <c r="K1841" s="37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2"/>
      <c r="G1842" s="38"/>
      <c r="H1842" s="37" t="str">
        <f t="shared" si="36"/>
        <v/>
      </c>
      <c r="I1842" s="32"/>
      <c r="J1842" s="32"/>
      <c r="K1842" s="37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2"/>
      <c r="G1843" s="38"/>
      <c r="H1843" s="37" t="str">
        <f t="shared" si="36"/>
        <v/>
      </c>
      <c r="I1843" s="32"/>
      <c r="J1843" s="32"/>
      <c r="K1843" s="37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2"/>
      <c r="G1844" s="38"/>
      <c r="H1844" s="37" t="str">
        <f t="shared" si="36"/>
        <v/>
      </c>
      <c r="I1844" s="32"/>
      <c r="J1844" s="32"/>
      <c r="K1844" s="37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2"/>
      <c r="G1845" s="38"/>
      <c r="H1845" s="37" t="str">
        <f t="shared" si="36"/>
        <v/>
      </c>
      <c r="I1845" s="32"/>
      <c r="J1845" s="32"/>
      <c r="K1845" s="37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2"/>
      <c r="G1846" s="38"/>
      <c r="H1846" s="37" t="str">
        <f t="shared" si="36"/>
        <v/>
      </c>
      <c r="I1846" s="32"/>
      <c r="J1846" s="32"/>
      <c r="K1846" s="37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2"/>
      <c r="G1847" s="38"/>
      <c r="H1847" s="37" t="str">
        <f t="shared" si="36"/>
        <v/>
      </c>
      <c r="I1847" s="32"/>
      <c r="J1847" s="32"/>
      <c r="K1847" s="37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2"/>
      <c r="G1848" s="38"/>
      <c r="H1848" s="37" t="str">
        <f t="shared" si="36"/>
        <v/>
      </c>
      <c r="I1848" s="32"/>
      <c r="J1848" s="32"/>
      <c r="K1848" s="37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2"/>
      <c r="G1849" s="38"/>
      <c r="H1849" s="37" t="str">
        <f t="shared" si="36"/>
        <v/>
      </c>
      <c r="I1849" s="32"/>
      <c r="J1849" s="32"/>
      <c r="K1849" s="37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2"/>
      <c r="G1850" s="38"/>
      <c r="H1850" s="37" t="str">
        <f t="shared" si="36"/>
        <v/>
      </c>
      <c r="I1850" s="32"/>
      <c r="J1850" s="32"/>
      <c r="K1850" s="37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2"/>
      <c r="G1851" s="38"/>
      <c r="H1851" s="37" t="str">
        <f t="shared" si="36"/>
        <v/>
      </c>
      <c r="I1851" s="32"/>
      <c r="J1851" s="32"/>
      <c r="K1851" s="37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2"/>
      <c r="G1852" s="38"/>
      <c r="H1852" s="37" t="str">
        <f t="shared" si="36"/>
        <v/>
      </c>
      <c r="I1852" s="32"/>
      <c r="J1852" s="32"/>
      <c r="K1852" s="37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2"/>
      <c r="G1853" s="38"/>
      <c r="H1853" s="37" t="str">
        <f t="shared" si="36"/>
        <v/>
      </c>
      <c r="I1853" s="32"/>
      <c r="J1853" s="32"/>
      <c r="K1853" s="37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2"/>
      <c r="G1854" s="38"/>
      <c r="H1854" s="37" t="str">
        <f t="shared" si="36"/>
        <v/>
      </c>
      <c r="I1854" s="32"/>
      <c r="J1854" s="32"/>
      <c r="K1854" s="37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2"/>
      <c r="G1855" s="38"/>
      <c r="H1855" s="37" t="str">
        <f t="shared" si="36"/>
        <v/>
      </c>
      <c r="I1855" s="32"/>
      <c r="J1855" s="32"/>
      <c r="K1855" s="37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2"/>
      <c r="G1856" s="38"/>
      <c r="H1856" s="37" t="str">
        <f t="shared" si="36"/>
        <v/>
      </c>
      <c r="I1856" s="32"/>
      <c r="J1856" s="32"/>
      <c r="K1856" s="37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2"/>
      <c r="G1857" s="38"/>
      <c r="H1857" s="37" t="str">
        <f t="shared" si="36"/>
        <v/>
      </c>
      <c r="I1857" s="32"/>
      <c r="J1857" s="32"/>
      <c r="K1857" s="37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2"/>
      <c r="G1858" s="38"/>
      <c r="H1858" s="37" t="str">
        <f t="shared" ref="H1858:H1921" si="37">IF(AND($F1858="TEMP",$G1858&gt;0,$M1858&lt;&gt;""),$M1858+$G1858,"")</f>
        <v/>
      </c>
      <c r="I1858" s="32"/>
      <c r="J1858" s="32"/>
      <c r="K1858" s="37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2"/>
      <c r="G1859" s="38"/>
      <c r="H1859" s="37" t="str">
        <f t="shared" si="37"/>
        <v/>
      </c>
      <c r="I1859" s="32"/>
      <c r="J1859" s="32"/>
      <c r="K1859" s="37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2"/>
      <c r="G1860" s="38"/>
      <c r="H1860" s="37" t="str">
        <f t="shared" si="37"/>
        <v/>
      </c>
      <c r="I1860" s="32"/>
      <c r="J1860" s="32"/>
      <c r="K1860" s="37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2"/>
      <c r="G1861" s="38"/>
      <c r="H1861" s="37" t="str">
        <f t="shared" si="37"/>
        <v/>
      </c>
      <c r="I1861" s="32"/>
      <c r="J1861" s="32"/>
      <c r="K1861" s="37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2"/>
      <c r="G1862" s="38"/>
      <c r="H1862" s="37" t="str">
        <f t="shared" si="37"/>
        <v/>
      </c>
      <c r="I1862" s="32"/>
      <c r="J1862" s="32"/>
      <c r="K1862" s="37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2"/>
      <c r="G1863" s="38"/>
      <c r="H1863" s="37" t="str">
        <f t="shared" si="37"/>
        <v/>
      </c>
      <c r="I1863" s="32"/>
      <c r="J1863" s="32"/>
      <c r="K1863" s="37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2"/>
      <c r="G1864" s="38"/>
      <c r="H1864" s="37" t="str">
        <f t="shared" si="37"/>
        <v/>
      </c>
      <c r="I1864" s="32"/>
      <c r="J1864" s="32"/>
      <c r="K1864" s="37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2"/>
      <c r="G1865" s="38"/>
      <c r="H1865" s="37" t="str">
        <f t="shared" si="37"/>
        <v/>
      </c>
      <c r="I1865" s="32"/>
      <c r="J1865" s="32"/>
      <c r="K1865" s="37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2"/>
      <c r="G1866" s="38"/>
      <c r="H1866" s="37" t="str">
        <f t="shared" si="37"/>
        <v/>
      </c>
      <c r="I1866" s="32"/>
      <c r="J1866" s="32"/>
      <c r="K1866" s="37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2"/>
      <c r="G1867" s="38"/>
      <c r="H1867" s="37" t="str">
        <f t="shared" si="37"/>
        <v/>
      </c>
      <c r="I1867" s="32"/>
      <c r="J1867" s="32"/>
      <c r="K1867" s="37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2"/>
      <c r="G1868" s="38"/>
      <c r="H1868" s="37" t="str">
        <f t="shared" si="37"/>
        <v/>
      </c>
      <c r="I1868" s="32"/>
      <c r="J1868" s="32"/>
      <c r="K1868" s="37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2"/>
      <c r="G1869" s="38"/>
      <c r="H1869" s="37" t="str">
        <f t="shared" si="37"/>
        <v/>
      </c>
      <c r="I1869" s="32"/>
      <c r="J1869" s="32"/>
      <c r="K1869" s="37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2"/>
      <c r="G1870" s="38"/>
      <c r="H1870" s="37" t="str">
        <f t="shared" si="37"/>
        <v/>
      </c>
      <c r="I1870" s="32"/>
      <c r="J1870" s="32"/>
      <c r="K1870" s="37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2"/>
      <c r="G1871" s="38"/>
      <c r="H1871" s="37" t="str">
        <f t="shared" si="37"/>
        <v/>
      </c>
      <c r="I1871" s="32"/>
      <c r="J1871" s="32"/>
      <c r="K1871" s="37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2"/>
      <c r="G1872" s="38"/>
      <c r="H1872" s="37" t="str">
        <f t="shared" si="37"/>
        <v/>
      </c>
      <c r="I1872" s="32"/>
      <c r="J1872" s="32"/>
      <c r="K1872" s="37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2"/>
      <c r="G1873" s="38"/>
      <c r="H1873" s="37" t="str">
        <f t="shared" si="37"/>
        <v/>
      </c>
      <c r="I1873" s="32"/>
      <c r="J1873" s="32"/>
      <c r="K1873" s="37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2"/>
      <c r="G1874" s="38"/>
      <c r="H1874" s="37" t="str">
        <f t="shared" si="37"/>
        <v/>
      </c>
      <c r="I1874" s="32"/>
      <c r="J1874" s="32"/>
      <c r="K1874" s="37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2"/>
      <c r="G1875" s="38"/>
      <c r="H1875" s="37" t="str">
        <f t="shared" si="37"/>
        <v/>
      </c>
      <c r="I1875" s="32"/>
      <c r="J1875" s="32"/>
      <c r="K1875" s="37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2"/>
      <c r="G1876" s="38"/>
      <c r="H1876" s="37" t="str">
        <f t="shared" si="37"/>
        <v/>
      </c>
      <c r="I1876" s="32"/>
      <c r="J1876" s="32"/>
      <c r="K1876" s="37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2"/>
      <c r="G1877" s="38"/>
      <c r="H1877" s="37" t="str">
        <f t="shared" si="37"/>
        <v/>
      </c>
      <c r="I1877" s="32"/>
      <c r="J1877" s="32"/>
      <c r="K1877" s="37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2"/>
      <c r="G1878" s="38"/>
      <c r="H1878" s="37" t="str">
        <f t="shared" si="37"/>
        <v/>
      </c>
      <c r="I1878" s="32"/>
      <c r="J1878" s="32"/>
      <c r="K1878" s="37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2"/>
      <c r="G1879" s="38"/>
      <c r="H1879" s="37" t="str">
        <f t="shared" si="37"/>
        <v/>
      </c>
      <c r="I1879" s="32"/>
      <c r="J1879" s="32"/>
      <c r="K1879" s="37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2"/>
      <c r="G1880" s="38"/>
      <c r="H1880" s="37" t="str">
        <f t="shared" si="37"/>
        <v/>
      </c>
      <c r="I1880" s="32"/>
      <c r="J1880" s="32"/>
      <c r="K1880" s="37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2"/>
      <c r="G1881" s="38"/>
      <c r="H1881" s="37" t="str">
        <f t="shared" si="37"/>
        <v/>
      </c>
      <c r="I1881" s="32"/>
      <c r="J1881" s="32"/>
      <c r="K1881" s="37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2"/>
      <c r="G1882" s="38"/>
      <c r="H1882" s="37" t="str">
        <f t="shared" si="37"/>
        <v/>
      </c>
      <c r="I1882" s="32"/>
      <c r="J1882" s="32"/>
      <c r="K1882" s="37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2"/>
      <c r="G1883" s="38"/>
      <c r="H1883" s="37" t="str">
        <f t="shared" si="37"/>
        <v/>
      </c>
      <c r="I1883" s="32"/>
      <c r="J1883" s="32"/>
      <c r="K1883" s="37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2"/>
      <c r="G1884" s="38"/>
      <c r="H1884" s="37" t="str">
        <f t="shared" si="37"/>
        <v/>
      </c>
      <c r="I1884" s="32"/>
      <c r="J1884" s="32"/>
      <c r="K1884" s="37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2"/>
      <c r="G1885" s="38"/>
      <c r="H1885" s="37" t="str">
        <f t="shared" si="37"/>
        <v/>
      </c>
      <c r="I1885" s="32"/>
      <c r="J1885" s="32"/>
      <c r="K1885" s="37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2"/>
      <c r="G1886" s="38"/>
      <c r="H1886" s="37" t="str">
        <f t="shared" si="37"/>
        <v/>
      </c>
      <c r="I1886" s="32"/>
      <c r="J1886" s="32"/>
      <c r="K1886" s="37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2"/>
      <c r="G1887" s="38"/>
      <c r="H1887" s="37" t="str">
        <f t="shared" si="37"/>
        <v/>
      </c>
      <c r="I1887" s="32"/>
      <c r="J1887" s="32"/>
      <c r="K1887" s="37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2"/>
      <c r="G1888" s="38"/>
      <c r="H1888" s="37" t="str">
        <f t="shared" si="37"/>
        <v/>
      </c>
      <c r="I1888" s="32"/>
      <c r="J1888" s="32"/>
      <c r="K1888" s="37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2"/>
      <c r="G1889" s="38"/>
      <c r="H1889" s="37" t="str">
        <f t="shared" si="37"/>
        <v/>
      </c>
      <c r="I1889" s="32"/>
      <c r="J1889" s="32"/>
      <c r="K1889" s="37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2"/>
      <c r="G1890" s="38"/>
      <c r="H1890" s="37" t="str">
        <f t="shared" si="37"/>
        <v/>
      </c>
      <c r="I1890" s="32"/>
      <c r="J1890" s="32"/>
      <c r="K1890" s="37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2"/>
      <c r="G1891" s="38"/>
      <c r="H1891" s="37" t="str">
        <f t="shared" si="37"/>
        <v/>
      </c>
      <c r="I1891" s="32"/>
      <c r="J1891" s="32"/>
      <c r="K1891" s="37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2"/>
      <c r="G1892" s="38"/>
      <c r="H1892" s="37" t="str">
        <f t="shared" si="37"/>
        <v/>
      </c>
      <c r="I1892" s="32"/>
      <c r="J1892" s="32"/>
      <c r="K1892" s="37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2"/>
      <c r="G1893" s="38"/>
      <c r="H1893" s="37" t="str">
        <f t="shared" si="37"/>
        <v/>
      </c>
      <c r="I1893" s="32"/>
      <c r="J1893" s="32"/>
      <c r="K1893" s="37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2"/>
      <c r="G1894" s="38"/>
      <c r="H1894" s="37" t="str">
        <f t="shared" si="37"/>
        <v/>
      </c>
      <c r="I1894" s="32"/>
      <c r="J1894" s="32"/>
      <c r="K1894" s="37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2"/>
      <c r="G1895" s="38"/>
      <c r="H1895" s="37" t="str">
        <f t="shared" si="37"/>
        <v/>
      </c>
      <c r="I1895" s="32"/>
      <c r="J1895" s="32"/>
      <c r="K1895" s="37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2"/>
      <c r="G1896" s="38"/>
      <c r="H1896" s="37" t="str">
        <f t="shared" si="37"/>
        <v/>
      </c>
      <c r="I1896" s="32"/>
      <c r="J1896" s="32"/>
      <c r="K1896" s="37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2"/>
      <c r="G1897" s="38"/>
      <c r="H1897" s="37" t="str">
        <f t="shared" si="37"/>
        <v/>
      </c>
      <c r="I1897" s="32"/>
      <c r="J1897" s="32"/>
      <c r="K1897" s="37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2"/>
      <c r="G1898" s="38"/>
      <c r="H1898" s="37" t="str">
        <f t="shared" si="37"/>
        <v/>
      </c>
      <c r="I1898" s="32"/>
      <c r="J1898" s="32"/>
      <c r="K1898" s="37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2"/>
      <c r="G1899" s="38"/>
      <c r="H1899" s="37" t="str">
        <f t="shared" si="37"/>
        <v/>
      </c>
      <c r="I1899" s="32"/>
      <c r="J1899" s="32"/>
      <c r="K1899" s="37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2"/>
      <c r="G1900" s="38"/>
      <c r="H1900" s="37" t="str">
        <f t="shared" si="37"/>
        <v/>
      </c>
      <c r="I1900" s="32"/>
      <c r="J1900" s="32"/>
      <c r="K1900" s="37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2"/>
      <c r="G1901" s="38"/>
      <c r="H1901" s="37" t="str">
        <f t="shared" si="37"/>
        <v/>
      </c>
      <c r="I1901" s="32"/>
      <c r="J1901" s="32"/>
      <c r="K1901" s="37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2"/>
      <c r="G1902" s="38"/>
      <c r="H1902" s="37" t="str">
        <f t="shared" si="37"/>
        <v/>
      </c>
      <c r="I1902" s="32"/>
      <c r="J1902" s="32"/>
      <c r="K1902" s="37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2"/>
      <c r="G1903" s="38"/>
      <c r="H1903" s="37" t="str">
        <f t="shared" si="37"/>
        <v/>
      </c>
      <c r="I1903" s="32"/>
      <c r="J1903" s="32"/>
      <c r="K1903" s="37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2"/>
      <c r="G1904" s="38"/>
      <c r="H1904" s="37" t="str">
        <f t="shared" si="37"/>
        <v/>
      </c>
      <c r="I1904" s="32"/>
      <c r="J1904" s="32"/>
      <c r="K1904" s="37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2"/>
      <c r="G1905" s="38"/>
      <c r="H1905" s="37" t="str">
        <f t="shared" si="37"/>
        <v/>
      </c>
      <c r="I1905" s="32"/>
      <c r="J1905" s="32"/>
      <c r="K1905" s="37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2"/>
      <c r="G1906" s="38"/>
      <c r="H1906" s="37" t="str">
        <f t="shared" si="37"/>
        <v/>
      </c>
      <c r="I1906" s="32"/>
      <c r="J1906" s="32"/>
      <c r="K1906" s="37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2"/>
      <c r="G1907" s="38"/>
      <c r="H1907" s="37" t="str">
        <f t="shared" si="37"/>
        <v/>
      </c>
      <c r="I1907" s="32"/>
      <c r="J1907" s="32"/>
      <c r="K1907" s="37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2"/>
      <c r="G1908" s="38"/>
      <c r="H1908" s="37" t="str">
        <f t="shared" si="37"/>
        <v/>
      </c>
      <c r="I1908" s="32"/>
      <c r="J1908" s="32"/>
      <c r="K1908" s="37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2"/>
      <c r="G1909" s="38"/>
      <c r="H1909" s="37" t="str">
        <f t="shared" si="37"/>
        <v/>
      </c>
      <c r="I1909" s="32"/>
      <c r="J1909" s="32"/>
      <c r="K1909" s="37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2"/>
      <c r="G1910" s="38"/>
      <c r="H1910" s="37" t="str">
        <f t="shared" si="37"/>
        <v/>
      </c>
      <c r="I1910" s="32"/>
      <c r="J1910" s="32"/>
      <c r="K1910" s="37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2"/>
      <c r="G1911" s="38"/>
      <c r="H1911" s="37" t="str">
        <f t="shared" si="37"/>
        <v/>
      </c>
      <c r="I1911" s="32"/>
      <c r="J1911" s="32"/>
      <c r="K1911" s="37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2"/>
      <c r="G1912" s="38"/>
      <c r="H1912" s="37" t="str">
        <f t="shared" si="37"/>
        <v/>
      </c>
      <c r="I1912" s="32"/>
      <c r="J1912" s="32"/>
      <c r="K1912" s="37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2"/>
      <c r="G1913" s="38"/>
      <c r="H1913" s="37" t="str">
        <f t="shared" si="37"/>
        <v/>
      </c>
      <c r="I1913" s="32"/>
      <c r="J1913" s="32"/>
      <c r="K1913" s="37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2"/>
      <c r="G1914" s="38"/>
      <c r="H1914" s="37" t="str">
        <f t="shared" si="37"/>
        <v/>
      </c>
      <c r="I1914" s="32"/>
      <c r="J1914" s="32"/>
      <c r="K1914" s="37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2"/>
      <c r="G1915" s="38"/>
      <c r="H1915" s="37" t="str">
        <f t="shared" si="37"/>
        <v/>
      </c>
      <c r="I1915" s="32"/>
      <c r="J1915" s="32"/>
      <c r="K1915" s="37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2"/>
      <c r="G1916" s="38"/>
      <c r="H1916" s="37" t="str">
        <f t="shared" si="37"/>
        <v/>
      </c>
      <c r="I1916" s="32"/>
      <c r="J1916" s="32"/>
      <c r="K1916" s="37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2"/>
      <c r="G1917" s="38"/>
      <c r="H1917" s="37" t="str">
        <f t="shared" si="37"/>
        <v/>
      </c>
      <c r="I1917" s="32"/>
      <c r="J1917" s="32"/>
      <c r="K1917" s="37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2"/>
      <c r="G1918" s="38"/>
      <c r="H1918" s="37" t="str">
        <f t="shared" si="37"/>
        <v/>
      </c>
      <c r="I1918" s="32"/>
      <c r="J1918" s="32"/>
      <c r="K1918" s="37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2"/>
      <c r="G1919" s="38"/>
      <c r="H1919" s="37" t="str">
        <f t="shared" si="37"/>
        <v/>
      </c>
      <c r="I1919" s="32"/>
      <c r="J1919" s="32"/>
      <c r="K1919" s="37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2"/>
      <c r="G1920" s="38"/>
      <c r="H1920" s="37" t="str">
        <f t="shared" si="37"/>
        <v/>
      </c>
      <c r="I1920" s="32"/>
      <c r="J1920" s="32"/>
      <c r="K1920" s="37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2"/>
      <c r="G1921" s="38"/>
      <c r="H1921" s="37" t="str">
        <f t="shared" si="37"/>
        <v/>
      </c>
      <c r="I1921" s="32"/>
      <c r="J1921" s="32"/>
      <c r="K1921" s="37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2"/>
      <c r="G1922" s="38"/>
      <c r="H1922" s="37" t="str">
        <f t="shared" ref="H1922:H1985" si="38">IF(AND($F1922="TEMP",$G1922&gt;0,$M1922&lt;&gt;""),$M1922+$G1922,"")</f>
        <v/>
      </c>
      <c r="I1922" s="32"/>
      <c r="J1922" s="32"/>
      <c r="K1922" s="37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2"/>
      <c r="G1923" s="38"/>
      <c r="H1923" s="37" t="str">
        <f t="shared" si="38"/>
        <v/>
      </c>
      <c r="I1923" s="32"/>
      <c r="J1923" s="32"/>
      <c r="K1923" s="37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2"/>
      <c r="G1924" s="38"/>
      <c r="H1924" s="37" t="str">
        <f t="shared" si="38"/>
        <v/>
      </c>
      <c r="I1924" s="32"/>
      <c r="J1924" s="32"/>
      <c r="K1924" s="37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2"/>
      <c r="G1925" s="38"/>
      <c r="H1925" s="37" t="str">
        <f t="shared" si="38"/>
        <v/>
      </c>
      <c r="I1925" s="32"/>
      <c r="J1925" s="32"/>
      <c r="K1925" s="37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2"/>
      <c r="G1926" s="38"/>
      <c r="H1926" s="37" t="str">
        <f t="shared" si="38"/>
        <v/>
      </c>
      <c r="I1926" s="32"/>
      <c r="J1926" s="32"/>
      <c r="K1926" s="37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2"/>
      <c r="G1927" s="38"/>
      <c r="H1927" s="37" t="str">
        <f t="shared" si="38"/>
        <v/>
      </c>
      <c r="I1927" s="32"/>
      <c r="J1927" s="32"/>
      <c r="K1927" s="37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2"/>
      <c r="G1928" s="38"/>
      <c r="H1928" s="37" t="str">
        <f t="shared" si="38"/>
        <v/>
      </c>
      <c r="I1928" s="32"/>
      <c r="J1928" s="32"/>
      <c r="K1928" s="37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2"/>
      <c r="G1929" s="38"/>
      <c r="H1929" s="37" t="str">
        <f t="shared" si="38"/>
        <v/>
      </c>
      <c r="I1929" s="32"/>
      <c r="J1929" s="32"/>
      <c r="K1929" s="37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2"/>
      <c r="G1930" s="38"/>
      <c r="H1930" s="37" t="str">
        <f t="shared" si="38"/>
        <v/>
      </c>
      <c r="I1930" s="32"/>
      <c r="J1930" s="32"/>
      <c r="K1930" s="37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2"/>
      <c r="G1931" s="38"/>
      <c r="H1931" s="37" t="str">
        <f t="shared" si="38"/>
        <v/>
      </c>
      <c r="I1931" s="32"/>
      <c r="J1931" s="32"/>
      <c r="K1931" s="37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2"/>
      <c r="G1932" s="38"/>
      <c r="H1932" s="37" t="str">
        <f t="shared" si="38"/>
        <v/>
      </c>
      <c r="I1932" s="32"/>
      <c r="J1932" s="32"/>
      <c r="K1932" s="37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2"/>
      <c r="G1933" s="38"/>
      <c r="H1933" s="37" t="str">
        <f t="shared" si="38"/>
        <v/>
      </c>
      <c r="I1933" s="32"/>
      <c r="J1933" s="32"/>
      <c r="K1933" s="37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2"/>
      <c r="G1934" s="38"/>
      <c r="H1934" s="37" t="str">
        <f t="shared" si="38"/>
        <v/>
      </c>
      <c r="I1934" s="32"/>
      <c r="J1934" s="32"/>
      <c r="K1934" s="37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2"/>
      <c r="G1935" s="38"/>
      <c r="H1935" s="37" t="str">
        <f t="shared" si="38"/>
        <v/>
      </c>
      <c r="I1935" s="32"/>
      <c r="J1935" s="32"/>
      <c r="K1935" s="37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2"/>
      <c r="G1936" s="38"/>
      <c r="H1936" s="37" t="str">
        <f t="shared" si="38"/>
        <v/>
      </c>
      <c r="I1936" s="32"/>
      <c r="J1936" s="32"/>
      <c r="K1936" s="37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2"/>
      <c r="G1937" s="38"/>
      <c r="H1937" s="37" t="str">
        <f t="shared" si="38"/>
        <v/>
      </c>
      <c r="I1937" s="32"/>
      <c r="J1937" s="32"/>
      <c r="K1937" s="37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2"/>
      <c r="G1938" s="38"/>
      <c r="H1938" s="37" t="str">
        <f t="shared" si="38"/>
        <v/>
      </c>
      <c r="I1938" s="32"/>
      <c r="J1938" s="32"/>
      <c r="K1938" s="37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2"/>
      <c r="G1939" s="38"/>
      <c r="H1939" s="37" t="str">
        <f t="shared" si="38"/>
        <v/>
      </c>
      <c r="I1939" s="32"/>
      <c r="J1939" s="32"/>
      <c r="K1939" s="37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2"/>
      <c r="G1940" s="38"/>
      <c r="H1940" s="37" t="str">
        <f t="shared" si="38"/>
        <v/>
      </c>
      <c r="I1940" s="32"/>
      <c r="J1940" s="32"/>
      <c r="K1940" s="37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2"/>
      <c r="G1941" s="38"/>
      <c r="H1941" s="37" t="str">
        <f t="shared" si="38"/>
        <v/>
      </c>
      <c r="I1941" s="32"/>
      <c r="J1941" s="32"/>
      <c r="K1941" s="37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2"/>
      <c r="G1942" s="38"/>
      <c r="H1942" s="37" t="str">
        <f t="shared" si="38"/>
        <v/>
      </c>
      <c r="I1942" s="32"/>
      <c r="J1942" s="32"/>
      <c r="K1942" s="37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2"/>
      <c r="G1943" s="38"/>
      <c r="H1943" s="37" t="str">
        <f t="shared" si="38"/>
        <v/>
      </c>
      <c r="I1943" s="32"/>
      <c r="J1943" s="32"/>
      <c r="K1943" s="37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2"/>
      <c r="G1944" s="38"/>
      <c r="H1944" s="37" t="str">
        <f t="shared" si="38"/>
        <v/>
      </c>
      <c r="I1944" s="32"/>
      <c r="J1944" s="32"/>
      <c r="K1944" s="37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2"/>
      <c r="G1945" s="38"/>
      <c r="H1945" s="37" t="str">
        <f t="shared" si="38"/>
        <v/>
      </c>
      <c r="I1945" s="32"/>
      <c r="J1945" s="32"/>
      <c r="K1945" s="37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2"/>
      <c r="G1946" s="38"/>
      <c r="H1946" s="37" t="str">
        <f t="shared" si="38"/>
        <v/>
      </c>
      <c r="I1946" s="32"/>
      <c r="J1946" s="32"/>
      <c r="K1946" s="37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2"/>
      <c r="G1947" s="38"/>
      <c r="H1947" s="37" t="str">
        <f t="shared" si="38"/>
        <v/>
      </c>
      <c r="I1947" s="32"/>
      <c r="J1947" s="32"/>
      <c r="K1947" s="37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2"/>
      <c r="G1948" s="38"/>
      <c r="H1948" s="37" t="str">
        <f t="shared" si="38"/>
        <v/>
      </c>
      <c r="I1948" s="32"/>
      <c r="J1948" s="32"/>
      <c r="K1948" s="37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2"/>
      <c r="G1949" s="38"/>
      <c r="H1949" s="37" t="str">
        <f t="shared" si="38"/>
        <v/>
      </c>
      <c r="I1949" s="32"/>
      <c r="J1949" s="32"/>
      <c r="K1949" s="37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2"/>
      <c r="G1950" s="38"/>
      <c r="H1950" s="37" t="str">
        <f t="shared" si="38"/>
        <v/>
      </c>
      <c r="I1950" s="32"/>
      <c r="J1950" s="32"/>
      <c r="K1950" s="37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2"/>
      <c r="G1951" s="38"/>
      <c r="H1951" s="37" t="str">
        <f t="shared" si="38"/>
        <v/>
      </c>
      <c r="I1951" s="32"/>
      <c r="J1951" s="32"/>
      <c r="K1951" s="37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2"/>
      <c r="G1952" s="38"/>
      <c r="H1952" s="37" t="str">
        <f t="shared" si="38"/>
        <v/>
      </c>
      <c r="I1952" s="32"/>
      <c r="J1952" s="32"/>
      <c r="K1952" s="37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2"/>
      <c r="G1953" s="38"/>
      <c r="H1953" s="37" t="str">
        <f t="shared" si="38"/>
        <v/>
      </c>
      <c r="I1953" s="32"/>
      <c r="J1953" s="32"/>
      <c r="K1953" s="37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2"/>
      <c r="G1954" s="38"/>
      <c r="H1954" s="37" t="str">
        <f t="shared" si="38"/>
        <v/>
      </c>
      <c r="I1954" s="32"/>
      <c r="J1954" s="32"/>
      <c r="K1954" s="37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2"/>
      <c r="G1955" s="38"/>
      <c r="H1955" s="37" t="str">
        <f t="shared" si="38"/>
        <v/>
      </c>
      <c r="I1955" s="32"/>
      <c r="J1955" s="32"/>
      <c r="K1955" s="37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2"/>
      <c r="G1956" s="38"/>
      <c r="H1956" s="37" t="str">
        <f t="shared" si="38"/>
        <v/>
      </c>
      <c r="I1956" s="32"/>
      <c r="J1956" s="32"/>
      <c r="K1956" s="37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2"/>
      <c r="G1957" s="38"/>
      <c r="H1957" s="37" t="str">
        <f t="shared" si="38"/>
        <v/>
      </c>
      <c r="I1957" s="32"/>
      <c r="J1957" s="32"/>
      <c r="K1957" s="37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2"/>
      <c r="G1958" s="38"/>
      <c r="H1958" s="37" t="str">
        <f t="shared" si="38"/>
        <v/>
      </c>
      <c r="I1958" s="32"/>
      <c r="J1958" s="32"/>
      <c r="K1958" s="37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2"/>
      <c r="G1959" s="38"/>
      <c r="H1959" s="37" t="str">
        <f t="shared" si="38"/>
        <v/>
      </c>
      <c r="I1959" s="32"/>
      <c r="J1959" s="32"/>
      <c r="K1959" s="37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2"/>
      <c r="G1960" s="38"/>
      <c r="H1960" s="37" t="str">
        <f t="shared" si="38"/>
        <v/>
      </c>
      <c r="I1960" s="32"/>
      <c r="J1960" s="32"/>
      <c r="K1960" s="37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2"/>
      <c r="G1961" s="38"/>
      <c r="H1961" s="37" t="str">
        <f t="shared" si="38"/>
        <v/>
      </c>
      <c r="I1961" s="32"/>
      <c r="J1961" s="32"/>
      <c r="K1961" s="37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2"/>
      <c r="G1962" s="38"/>
      <c r="H1962" s="37" t="str">
        <f t="shared" si="38"/>
        <v/>
      </c>
      <c r="I1962" s="32"/>
      <c r="J1962" s="32"/>
      <c r="K1962" s="37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2"/>
      <c r="G1963" s="38"/>
      <c r="H1963" s="37" t="str">
        <f t="shared" si="38"/>
        <v/>
      </c>
      <c r="I1963" s="32"/>
      <c r="J1963" s="32"/>
      <c r="K1963" s="37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2"/>
      <c r="G1964" s="38"/>
      <c r="H1964" s="37" t="str">
        <f t="shared" si="38"/>
        <v/>
      </c>
      <c r="I1964" s="32"/>
      <c r="J1964" s="32"/>
      <c r="K1964" s="37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2"/>
      <c r="G1965" s="38"/>
      <c r="H1965" s="37" t="str">
        <f t="shared" si="38"/>
        <v/>
      </c>
      <c r="I1965" s="32"/>
      <c r="J1965" s="32"/>
      <c r="K1965" s="37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2"/>
      <c r="G1966" s="38"/>
      <c r="H1966" s="37" t="str">
        <f t="shared" si="38"/>
        <v/>
      </c>
      <c r="I1966" s="32"/>
      <c r="J1966" s="32"/>
      <c r="K1966" s="37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2"/>
      <c r="G1967" s="38"/>
      <c r="H1967" s="37" t="str">
        <f t="shared" si="38"/>
        <v/>
      </c>
      <c r="I1967" s="32"/>
      <c r="J1967" s="32"/>
      <c r="K1967" s="37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2"/>
      <c r="G1968" s="38"/>
      <c r="H1968" s="37" t="str">
        <f t="shared" si="38"/>
        <v/>
      </c>
      <c r="I1968" s="32"/>
      <c r="J1968" s="32"/>
      <c r="K1968" s="37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2"/>
      <c r="G1969" s="38"/>
      <c r="H1969" s="37" t="str">
        <f t="shared" si="38"/>
        <v/>
      </c>
      <c r="I1969" s="32"/>
      <c r="J1969" s="32"/>
      <c r="K1969" s="37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2"/>
      <c r="G1970" s="38"/>
      <c r="H1970" s="37" t="str">
        <f t="shared" si="38"/>
        <v/>
      </c>
      <c r="I1970" s="32"/>
      <c r="J1970" s="32"/>
      <c r="K1970" s="37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2"/>
      <c r="G1971" s="38"/>
      <c r="H1971" s="37" t="str">
        <f t="shared" si="38"/>
        <v/>
      </c>
      <c r="I1971" s="32"/>
      <c r="J1971" s="32"/>
      <c r="K1971" s="37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2"/>
      <c r="G1972" s="38"/>
      <c r="H1972" s="37" t="str">
        <f t="shared" si="38"/>
        <v/>
      </c>
      <c r="I1972" s="32"/>
      <c r="J1972" s="32"/>
      <c r="K1972" s="37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2"/>
      <c r="G1973" s="38"/>
      <c r="H1973" s="37" t="str">
        <f t="shared" si="38"/>
        <v/>
      </c>
      <c r="I1973" s="32"/>
      <c r="J1973" s="32"/>
      <c r="K1973" s="37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2"/>
      <c r="G1974" s="38"/>
      <c r="H1974" s="37" t="str">
        <f t="shared" si="38"/>
        <v/>
      </c>
      <c r="I1974" s="32"/>
      <c r="J1974" s="32"/>
      <c r="K1974" s="37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2"/>
      <c r="G1975" s="38"/>
      <c r="H1975" s="37" t="str">
        <f t="shared" si="38"/>
        <v/>
      </c>
      <c r="I1975" s="32"/>
      <c r="J1975" s="32"/>
      <c r="K1975" s="37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2"/>
      <c r="G1976" s="38"/>
      <c r="H1976" s="37" t="str">
        <f t="shared" si="38"/>
        <v/>
      </c>
      <c r="I1976" s="32"/>
      <c r="J1976" s="32"/>
      <c r="K1976" s="37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2"/>
      <c r="G1977" s="38"/>
      <c r="H1977" s="37" t="str">
        <f t="shared" si="38"/>
        <v/>
      </c>
      <c r="I1977" s="32"/>
      <c r="J1977" s="32"/>
      <c r="K1977" s="37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2"/>
      <c r="G1978" s="38"/>
      <c r="H1978" s="37" t="str">
        <f t="shared" si="38"/>
        <v/>
      </c>
      <c r="I1978" s="32"/>
      <c r="J1978" s="32"/>
      <c r="K1978" s="37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2"/>
      <c r="G1979" s="38"/>
      <c r="H1979" s="37" t="str">
        <f t="shared" si="38"/>
        <v/>
      </c>
      <c r="I1979" s="32"/>
      <c r="J1979" s="32"/>
      <c r="K1979" s="37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2"/>
      <c r="G1980" s="38"/>
      <c r="H1980" s="37" t="str">
        <f t="shared" si="38"/>
        <v/>
      </c>
      <c r="I1980" s="32"/>
      <c r="J1980" s="32"/>
      <c r="K1980" s="37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2"/>
      <c r="G1981" s="38"/>
      <c r="H1981" s="37" t="str">
        <f t="shared" si="38"/>
        <v/>
      </c>
      <c r="I1981" s="32"/>
      <c r="J1981" s="32"/>
      <c r="K1981" s="37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2"/>
      <c r="G1982" s="38"/>
      <c r="H1982" s="37" t="str">
        <f t="shared" si="38"/>
        <v/>
      </c>
      <c r="I1982" s="32"/>
      <c r="J1982" s="32"/>
      <c r="K1982" s="37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2"/>
      <c r="G1983" s="38"/>
      <c r="H1983" s="37" t="str">
        <f t="shared" si="38"/>
        <v/>
      </c>
      <c r="I1983" s="32"/>
      <c r="J1983" s="32"/>
      <c r="K1983" s="37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2"/>
      <c r="G1984" s="38"/>
      <c r="H1984" s="37" t="str">
        <f t="shared" si="38"/>
        <v/>
      </c>
      <c r="I1984" s="32"/>
      <c r="J1984" s="32"/>
      <c r="K1984" s="37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2"/>
      <c r="G1985" s="38"/>
      <c r="H1985" s="37" t="str">
        <f t="shared" si="38"/>
        <v/>
      </c>
      <c r="I1985" s="32"/>
      <c r="J1985" s="32"/>
      <c r="K1985" s="37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2"/>
      <c r="G1986" s="38"/>
      <c r="H1986" s="37" t="str">
        <f t="shared" ref="H1986:H2002" si="39">IF(AND($F1986="TEMP",$G1986&gt;0,$M1986&lt;&gt;""),$M1986+$G1986,"")</f>
        <v/>
      </c>
      <c r="I1986" s="32"/>
      <c r="J1986" s="32"/>
      <c r="K1986" s="37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2"/>
      <c r="G1987" s="38"/>
      <c r="H1987" s="37" t="str">
        <f t="shared" si="39"/>
        <v/>
      </c>
      <c r="I1987" s="32"/>
      <c r="J1987" s="32"/>
      <c r="K1987" s="37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2"/>
      <c r="G1988" s="38"/>
      <c r="H1988" s="37" t="str">
        <f t="shared" si="39"/>
        <v/>
      </c>
      <c r="I1988" s="32"/>
      <c r="J1988" s="32"/>
      <c r="K1988" s="37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2"/>
      <c r="G1989" s="38"/>
      <c r="H1989" s="37" t="str">
        <f t="shared" si="39"/>
        <v/>
      </c>
      <c r="I1989" s="32"/>
      <c r="J1989" s="32"/>
      <c r="K1989" s="37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2"/>
      <c r="G1990" s="38"/>
      <c r="H1990" s="37" t="str">
        <f t="shared" si="39"/>
        <v/>
      </c>
      <c r="I1990" s="32"/>
      <c r="J1990" s="32"/>
      <c r="K1990" s="37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2"/>
      <c r="G1991" s="38"/>
      <c r="H1991" s="37" t="str">
        <f t="shared" si="39"/>
        <v/>
      </c>
      <c r="I1991" s="32"/>
      <c r="J1991" s="32"/>
      <c r="K1991" s="37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2"/>
      <c r="G1992" s="38"/>
      <c r="H1992" s="37" t="str">
        <f t="shared" si="39"/>
        <v/>
      </c>
      <c r="I1992" s="32"/>
      <c r="J1992" s="32"/>
      <c r="K1992" s="37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2"/>
      <c r="G1993" s="38"/>
      <c r="H1993" s="37" t="str">
        <f t="shared" si="39"/>
        <v/>
      </c>
      <c r="I1993" s="32"/>
      <c r="J1993" s="32"/>
      <c r="K1993" s="37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2"/>
      <c r="G1994" s="38"/>
      <c r="H1994" s="37" t="str">
        <f t="shared" si="39"/>
        <v/>
      </c>
      <c r="I1994" s="32"/>
      <c r="J1994" s="32"/>
      <c r="K1994" s="37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2"/>
      <c r="G1995" s="38"/>
      <c r="H1995" s="37" t="str">
        <f t="shared" si="39"/>
        <v/>
      </c>
      <c r="I1995" s="32"/>
      <c r="J1995" s="32"/>
      <c r="K1995" s="37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2"/>
      <c r="G1996" s="38"/>
      <c r="H1996" s="37" t="str">
        <f t="shared" si="39"/>
        <v/>
      </c>
      <c r="I1996" s="32"/>
      <c r="J1996" s="32"/>
      <c r="K1996" s="37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2"/>
      <c r="G1997" s="38"/>
      <c r="H1997" s="37" t="str">
        <f t="shared" si="39"/>
        <v/>
      </c>
      <c r="I1997" s="32"/>
      <c r="J1997" s="32"/>
      <c r="K1997" s="37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2"/>
      <c r="G1998" s="38"/>
      <c r="H1998" s="37" t="str">
        <f t="shared" si="39"/>
        <v/>
      </c>
      <c r="I1998" s="32"/>
      <c r="J1998" s="32"/>
      <c r="K1998" s="37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2"/>
      <c r="G1999" s="38"/>
      <c r="H1999" s="37" t="str">
        <f t="shared" si="39"/>
        <v/>
      </c>
      <c r="I1999" s="32"/>
      <c r="J1999" s="32"/>
      <c r="K1999" s="37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2"/>
      <c r="G2000" s="38"/>
      <c r="H2000" s="37" t="str">
        <f t="shared" si="39"/>
        <v/>
      </c>
      <c r="I2000" s="32"/>
      <c r="J2000" s="32"/>
      <c r="K2000" s="37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2"/>
      <c r="G2001" s="38"/>
      <c r="H2001" s="37" t="str">
        <f t="shared" si="39"/>
        <v/>
      </c>
      <c r="I2001" s="32"/>
      <c r="J2001" s="32"/>
      <c r="K2001" s="37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696</v>
      </c>
      <c r="B2002" s="32"/>
      <c r="D2002" t="str">
        <f>IF($C2002="","",IFERROR(LOOKUP(2,1/('03_Warehouse_Movements'!$C$2:$C$500=$A2002),'03_Warehouse_Movements'!$E$2:$E$500),$C2002))</f>
        <v/>
      </c>
      <c r="E2002" t="s">
        <v>92</v>
      </c>
      <c r="G2002" s="38"/>
      <c r="H2002" s="37" t="str">
        <f t="shared" si="39"/>
        <v/>
      </c>
      <c r="I2002" s="32"/>
      <c r="J2002" s="32"/>
      <c r="K2002" s="37"/>
      <c r="M2002" s="35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END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D8:R8 A9:R2002">
    <cfRule type="expression" dxfId="105" priority="3" stopIfTrue="1">
      <formula>AND(TRIM($A2)="",OR($B2&lt;&gt;"",$C2&lt;&gt;"",$D2&lt;&gt;"",$E2&lt;&gt;"",$I2&lt;&gt;"",$J2&lt;&gt;""))</formula>
    </cfRule>
    <cfRule type="expression" dxfId="104" priority="4">
      <formula>AND(TRIM($A2)&lt;&gt;"",NOT(AND(LEFT($A2,4)="PAL-",LEN($A2)=11,ISNUMBER(--MID($A2,5,7)))))</formula>
    </cfRule>
    <cfRule type="expression" dxfId="103" priority="5">
      <formula>AND(TRIM($A2)&lt;&gt;"",COUNTIF($A$2:$A$2002,$A2)&gt;1)</formula>
    </cfRule>
    <cfRule type="expression" dxfId="102" priority="6">
      <formula>AND(TRIM($A2)&lt;&gt;"",$C2&lt;&gt;"",$D2&lt;&gt;"",$D2&lt;&gt;"0",$C2&lt;&gt;$D2)</formula>
    </cfRule>
  </conditionalFormatting>
  <conditionalFormatting sqref="C8">
    <cfRule type="expression" dxfId="101" priority="1" stopIfTrue="1">
      <formula>AND(TRIM($A8)="",OR($B8&lt;&gt;"",$C8&lt;&gt;"",$D8&lt;&gt;"",$E8&lt;&gt;"",$F8&lt;&gt;"",$I8&lt;&gt;""))</formula>
    </cfRule>
    <cfRule type="expression" dxfId="100" priority="2">
      <formula>AND(TRIM($A8)&lt;&gt;"",COUNTIF($A$2:$A$2002,$A8)&gt;1)</formula>
    </cfRule>
  </conditionalFormatting>
  <dataValidations count="3">
    <dataValidation type="custom" allowBlank="1" showInputMessage="1" showErrorMessage="1" sqref="H3001:H1048576 M3001:N1048576 D3001:D1048576" xr:uid="{3B7E8798-1998-4853-B195-3DC8255926A5}">
      <formula1>FALSE</formula1>
    </dataValidation>
    <dataValidation allowBlank="1" showInputMessage="1" showErrorMessage="1" sqref="A1:B3000 C9:C3000 C1:C7 D1:Z3000" xr:uid="{93DD8449-AF35-4A3E-81D4-A1F9C95A6964}"/>
    <dataValidation allowBlank="1" showInputMessage="1" showErrorMessage="1" errorTitle="Automated field, foo 🤡" error="Skedaddle 💨. Don't overwrite formulas 😄" sqref="C8" xr:uid="{CAAEB793-BC93-42BB-9791-0400F36CFD46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Q501"/>
  <sheetViews>
    <sheetView workbookViewId="0">
      <pane xSplit="6" ySplit="1" topLeftCell="J121" activePane="bottomRight" state="frozen"/>
      <selection pane="bottomRight" activeCell="A6" sqref="A6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1" t="s">
        <v>697</v>
      </c>
      <c r="B1" s="51" t="s">
        <v>698</v>
      </c>
      <c r="C1" s="51" t="s">
        <v>699</v>
      </c>
      <c r="D1" s="51" t="s">
        <v>700</v>
      </c>
      <c r="E1" s="51" t="s">
        <v>701</v>
      </c>
      <c r="F1" s="51" t="s">
        <v>702</v>
      </c>
      <c r="G1" s="51" t="s">
        <v>69</v>
      </c>
      <c r="H1" s="51" t="s">
        <v>703</v>
      </c>
      <c r="I1" s="51" t="s">
        <v>72</v>
      </c>
      <c r="J1" s="52" t="s">
        <v>704</v>
      </c>
      <c r="K1" s="52" t="s">
        <v>705</v>
      </c>
      <c r="L1" s="52" t="s">
        <v>706</v>
      </c>
      <c r="M1" s="52" t="s">
        <v>707</v>
      </c>
      <c r="N1" s="52" t="s">
        <v>708</v>
      </c>
      <c r="O1" t="s">
        <v>709</v>
      </c>
      <c r="P1" t="s">
        <v>710</v>
      </c>
      <c r="Q1" t="s">
        <v>711</v>
      </c>
    </row>
    <row r="2" spans="1:17">
      <c r="A2" t="s">
        <v>99</v>
      </c>
      <c r="B2" t="s">
        <v>712</v>
      </c>
      <c r="E2" t="s">
        <v>713</v>
      </c>
      <c r="F2">
        <v>1</v>
      </c>
      <c r="G2">
        <v>0</v>
      </c>
      <c r="H2" t="str">
        <f t="shared" ref="H2:H65" si="0">A2</f>
        <v>WH-STAGE-IN</v>
      </c>
      <c r="I2" t="s">
        <v>714</v>
      </c>
      <c r="J2" t="str">
        <f t="shared" ref="J2:J65" si="1">IF($I2&lt;&gt;"",$I2,$A2)</f>
        <v>Inbound staging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65" si="4">IFERROR(VALUE(MID($A2,FIND("Level",$A2)+5,99)),IF($E2="AISLE_FLOOR",0,IF($E2="OVERFLOW",0,IF($E2="ENDCAP",0,""))))</f>
        <v/>
      </c>
      <c r="N2" t="str">
        <f t="shared" ref="N2:N65" si="5">IF(AND($B2&lt;&gt;"",$C2&lt;&gt;"",ISNUMBER(--$D2)), $B2&amp;": "&amp;LEFT($C2,1)&amp;TEXT(--$D2,"00"), IF($I2&lt;&gt;"",$I2,$A2))</f>
        <v>Inbound staging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715</v>
      </c>
      <c r="B3" t="s">
        <v>712</v>
      </c>
      <c r="E3" t="s">
        <v>716</v>
      </c>
      <c r="F3">
        <v>1</v>
      </c>
      <c r="G3">
        <v>0</v>
      </c>
      <c r="H3" t="str">
        <f t="shared" si="0"/>
        <v>WH-STAGE-OUT</v>
      </c>
      <c r="I3" t="s">
        <v>717</v>
      </c>
      <c r="J3" t="str">
        <f t="shared" si="1"/>
        <v>Outbound / ship staging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Outbound / ship staging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718</v>
      </c>
      <c r="B4" t="s">
        <v>712</v>
      </c>
      <c r="E4" t="s">
        <v>719</v>
      </c>
      <c r="F4">
        <v>2</v>
      </c>
      <c r="G4">
        <v>0</v>
      </c>
      <c r="H4" t="str">
        <f t="shared" si="0"/>
        <v>WH-QUARANTINE</v>
      </c>
      <c r="I4" t="s">
        <v>720</v>
      </c>
      <c r="J4" t="str">
        <f t="shared" si="1"/>
        <v>Damaged/unknown hold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Damaged/unknown hold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721</v>
      </c>
      <c r="B5" t="s">
        <v>722</v>
      </c>
      <c r="C5" t="s">
        <v>723</v>
      </c>
      <c r="D5" t="s">
        <v>724</v>
      </c>
      <c r="E5" t="s">
        <v>725</v>
      </c>
      <c r="F5">
        <v>1</v>
      </c>
      <c r="G5">
        <v>2</v>
      </c>
      <c r="H5" t="str">
        <f t="shared" si="0"/>
        <v>WH-Z1-A01-ENDCAP-L</v>
      </c>
      <c r="I5" t="s">
        <v>726</v>
      </c>
      <c r="J5" t="str">
        <f t="shared" si="1"/>
        <v>Endcap left</v>
      </c>
      <c r="K5">
        <f t="shared" si="2"/>
        <v>1</v>
      </c>
      <c r="L5" t="str">
        <f t="shared" si="3"/>
        <v/>
      </c>
      <c r="M5">
        <f t="shared" si="4"/>
        <v>0</v>
      </c>
      <c r="N5" t="str">
        <f t="shared" si="5"/>
        <v>Endcap left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727</v>
      </c>
      <c r="B6" t="s">
        <v>722</v>
      </c>
      <c r="C6" t="s">
        <v>728</v>
      </c>
      <c r="D6">
        <v>1</v>
      </c>
      <c r="E6" t="s">
        <v>729</v>
      </c>
      <c r="F6">
        <v>4</v>
      </c>
      <c r="G6">
        <v>2</v>
      </c>
      <c r="H6" t="str">
        <f t="shared" si="0"/>
        <v>WH-Z1-AisleA-Bay1-Level1</v>
      </c>
      <c r="I6" t="s">
        <v>730</v>
      </c>
      <c r="J6" t="str">
        <f t="shared" si="1"/>
        <v>Between rows segment 01</v>
      </c>
      <c r="K6">
        <f t="shared" si="2"/>
        <v>1</v>
      </c>
      <c r="L6">
        <f t="shared" si="3"/>
        <v>1</v>
      </c>
      <c r="M6">
        <f t="shared" si="4"/>
        <v>1</v>
      </c>
      <c r="N6" t="str">
        <f t="shared" si="5"/>
        <v>Z1: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731</v>
      </c>
      <c r="B7" t="s">
        <v>722</v>
      </c>
      <c r="C7" t="s">
        <v>728</v>
      </c>
      <c r="D7">
        <v>1</v>
      </c>
      <c r="E7" t="s">
        <v>729</v>
      </c>
      <c r="F7">
        <v>4</v>
      </c>
      <c r="G7">
        <v>2</v>
      </c>
      <c r="H7" t="str">
        <f t="shared" si="0"/>
        <v>WH-Z1-AisleA-Bay1-Level2</v>
      </c>
      <c r="I7" t="s">
        <v>732</v>
      </c>
      <c r="J7" t="str">
        <f t="shared" si="1"/>
        <v>Between rows segment 02</v>
      </c>
      <c r="K7">
        <f t="shared" si="2"/>
        <v>1</v>
      </c>
      <c r="L7">
        <f t="shared" si="3"/>
        <v>1</v>
      </c>
      <c r="M7">
        <f t="shared" si="4"/>
        <v>2</v>
      </c>
      <c r="N7" t="str">
        <f t="shared" si="5"/>
        <v>Z1: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733</v>
      </c>
      <c r="B8" t="s">
        <v>722</v>
      </c>
      <c r="C8" t="s">
        <v>723</v>
      </c>
      <c r="D8" t="s">
        <v>734</v>
      </c>
      <c r="E8" t="s">
        <v>735</v>
      </c>
      <c r="F8">
        <v>3</v>
      </c>
      <c r="G8">
        <v>7</v>
      </c>
      <c r="H8" t="str">
        <f t="shared" si="0"/>
        <v>WH-Z1-A01-OVERFLOW-01</v>
      </c>
      <c r="I8" t="s">
        <v>736</v>
      </c>
      <c r="J8" t="str">
        <f t="shared" si="1"/>
        <v>Overflow slot 01</v>
      </c>
      <c r="K8">
        <f t="shared" si="2"/>
        <v>1</v>
      </c>
      <c r="L8">
        <f t="shared" si="3"/>
        <v>1</v>
      </c>
      <c r="M8">
        <f t="shared" si="4"/>
        <v>0</v>
      </c>
      <c r="N8" t="str">
        <f t="shared" si="5"/>
        <v>Z1: A01</v>
      </c>
      <c r="O8" t="str">
        <f t="shared" si="6"/>
        <v>A</v>
      </c>
      <c r="P8">
        <f t="shared" si="7"/>
        <v>1</v>
      </c>
      <c r="Q8" t="str">
        <f t="shared" si="8"/>
        <v>A01</v>
      </c>
    </row>
    <row r="9" spans="1:17">
      <c r="A9" t="s">
        <v>108</v>
      </c>
      <c r="B9" t="s">
        <v>737</v>
      </c>
      <c r="E9" t="s">
        <v>735</v>
      </c>
      <c r="F9">
        <v>3</v>
      </c>
      <c r="G9">
        <v>0</v>
      </c>
      <c r="H9" t="str">
        <f t="shared" si="0"/>
        <v>CHRIS_OVERFLOW_A_ZONE1</v>
      </c>
      <c r="I9" t="s">
        <v>738</v>
      </c>
      <c r="J9" t="str">
        <f t="shared" si="1"/>
        <v>Custom location code from Warehouse Ledger (details TBD).</v>
      </c>
      <c r="K9" t="str">
        <f t="shared" si="2"/>
        <v/>
      </c>
      <c r="L9" t="str">
        <f t="shared" si="3"/>
        <v/>
      </c>
      <c r="M9">
        <f t="shared" si="4"/>
        <v>0</v>
      </c>
      <c r="N9" t="str">
        <f t="shared" si="5"/>
        <v>Custom location code from Warehouse Ledger (details TBD).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739</v>
      </c>
      <c r="B10" t="s">
        <v>722</v>
      </c>
      <c r="C10" t="s">
        <v>728</v>
      </c>
      <c r="D10">
        <v>1</v>
      </c>
      <c r="E10" t="s">
        <v>729</v>
      </c>
      <c r="F10">
        <v>4</v>
      </c>
      <c r="G10">
        <v>2</v>
      </c>
      <c r="H10" t="str">
        <f t="shared" si="0"/>
        <v>WH-Z1-AisleA-Bay1-Level3</v>
      </c>
      <c r="I10" t="s">
        <v>740</v>
      </c>
      <c r="J10" t="str">
        <f t="shared" si="1"/>
        <v>SAMPLE: Grid A03</v>
      </c>
      <c r="K10">
        <f t="shared" si="2"/>
        <v>1</v>
      </c>
      <c r="L10">
        <f t="shared" si="3"/>
        <v>1</v>
      </c>
      <c r="M10">
        <f t="shared" si="4"/>
        <v>3</v>
      </c>
      <c r="N10" t="str">
        <f t="shared" si="5"/>
        <v>Z1: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741</v>
      </c>
      <c r="B11" t="s">
        <v>722</v>
      </c>
      <c r="C11" t="s">
        <v>728</v>
      </c>
      <c r="D11">
        <v>1</v>
      </c>
      <c r="E11" t="s">
        <v>729</v>
      </c>
      <c r="F11">
        <v>4</v>
      </c>
      <c r="G11">
        <v>2</v>
      </c>
      <c r="H11" t="str">
        <f t="shared" si="0"/>
        <v>WH-Z1-AisleA-Bay1-Level4</v>
      </c>
      <c r="I11" t="s">
        <v>742</v>
      </c>
      <c r="J11" t="str">
        <f t="shared" si="1"/>
        <v>SAMPLE: Grid A04</v>
      </c>
      <c r="K11">
        <f t="shared" si="2"/>
        <v>1</v>
      </c>
      <c r="L11">
        <f t="shared" si="3"/>
        <v>1</v>
      </c>
      <c r="M11">
        <f t="shared" si="4"/>
        <v>4</v>
      </c>
      <c r="N11" t="str">
        <f t="shared" si="5"/>
        <v>Z1: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132</v>
      </c>
      <c r="B12" t="s">
        <v>722</v>
      </c>
      <c r="C12" t="s">
        <v>728</v>
      </c>
      <c r="D12">
        <v>1</v>
      </c>
      <c r="E12" t="s">
        <v>729</v>
      </c>
      <c r="F12">
        <v>4</v>
      </c>
      <c r="G12">
        <v>2</v>
      </c>
      <c r="H12" t="str">
        <f t="shared" si="0"/>
        <v>WH-Z1-AisleA-Bay1-Level5</v>
      </c>
      <c r="I12" t="s">
        <v>743</v>
      </c>
      <c r="J12" t="str">
        <f t="shared" si="1"/>
        <v>SAMPLE: Grid A05</v>
      </c>
      <c r="K12">
        <f t="shared" si="2"/>
        <v>1</v>
      </c>
      <c r="L12">
        <f t="shared" si="3"/>
        <v>1</v>
      </c>
      <c r="M12">
        <f t="shared" si="4"/>
        <v>5</v>
      </c>
      <c r="N12" t="str">
        <f t="shared" si="5"/>
        <v>Z1: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135</v>
      </c>
      <c r="B13" t="s">
        <v>722</v>
      </c>
      <c r="C13" t="s">
        <v>728</v>
      </c>
      <c r="D13">
        <v>1</v>
      </c>
      <c r="E13" t="s">
        <v>729</v>
      </c>
      <c r="F13">
        <v>4</v>
      </c>
      <c r="G13">
        <v>2</v>
      </c>
      <c r="H13" t="str">
        <f t="shared" si="0"/>
        <v>WH-Z1-AisleA-Bay1-Level6</v>
      </c>
      <c r="I13" t="s">
        <v>744</v>
      </c>
      <c r="J13" t="str">
        <f t="shared" si="1"/>
        <v>SAMPLE: Grid A06</v>
      </c>
      <c r="K13">
        <f t="shared" si="2"/>
        <v>1</v>
      </c>
      <c r="L13">
        <f t="shared" si="3"/>
        <v>1</v>
      </c>
      <c r="M13">
        <f t="shared" si="4"/>
        <v>6</v>
      </c>
      <c r="N13" t="str">
        <f t="shared" si="5"/>
        <v>Z1: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138</v>
      </c>
      <c r="B14" t="s">
        <v>722</v>
      </c>
      <c r="C14" t="s">
        <v>728</v>
      </c>
      <c r="D14">
        <v>1</v>
      </c>
      <c r="E14" t="s">
        <v>729</v>
      </c>
      <c r="F14">
        <v>4</v>
      </c>
      <c r="G14">
        <v>2</v>
      </c>
      <c r="H14" t="str">
        <f t="shared" si="0"/>
        <v>WH-Z1-AisleA-Bay1-Level7</v>
      </c>
      <c r="I14" t="s">
        <v>745</v>
      </c>
      <c r="J14" t="str">
        <f t="shared" si="1"/>
        <v>SAMPLE: Grid A07</v>
      </c>
      <c r="K14">
        <f t="shared" si="2"/>
        <v>1</v>
      </c>
      <c r="L14">
        <f t="shared" si="3"/>
        <v>1</v>
      </c>
      <c r="M14">
        <f t="shared" si="4"/>
        <v>7</v>
      </c>
      <c r="N14" t="str">
        <f t="shared" si="5"/>
        <v>Z1: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142</v>
      </c>
      <c r="B15" t="s">
        <v>722</v>
      </c>
      <c r="C15" t="s">
        <v>728</v>
      </c>
      <c r="D15">
        <v>1</v>
      </c>
      <c r="E15" t="s">
        <v>729</v>
      </c>
      <c r="F15">
        <v>4</v>
      </c>
      <c r="G15">
        <v>2</v>
      </c>
      <c r="H15" t="str">
        <f t="shared" si="0"/>
        <v>WH-Z1-AisleA-Bay1-Level8</v>
      </c>
      <c r="I15" t="s">
        <v>746</v>
      </c>
      <c r="J15" t="str">
        <f t="shared" si="1"/>
        <v>SAMPLE: Grid A08</v>
      </c>
      <c r="K15">
        <f t="shared" si="2"/>
        <v>1</v>
      </c>
      <c r="L15">
        <f t="shared" si="3"/>
        <v>1</v>
      </c>
      <c r="M15">
        <f t="shared" si="4"/>
        <v>8</v>
      </c>
      <c r="N15" t="str">
        <f t="shared" si="5"/>
        <v>Z1: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145</v>
      </c>
      <c r="B16" t="s">
        <v>722</v>
      </c>
      <c r="C16" t="s">
        <v>728</v>
      </c>
      <c r="D16">
        <v>1</v>
      </c>
      <c r="E16" t="s">
        <v>729</v>
      </c>
      <c r="F16">
        <v>4</v>
      </c>
      <c r="G16">
        <v>2</v>
      </c>
      <c r="H16" t="str">
        <f t="shared" si="0"/>
        <v>WH-Z1-AisleA-Bay1-Level9</v>
      </c>
      <c r="I16" t="s">
        <v>747</v>
      </c>
      <c r="J16" t="str">
        <f t="shared" si="1"/>
        <v>SAMPLE: Grid A09</v>
      </c>
      <c r="K16">
        <f t="shared" si="2"/>
        <v>1</v>
      </c>
      <c r="L16">
        <f t="shared" si="3"/>
        <v>1</v>
      </c>
      <c r="M16">
        <f t="shared" si="4"/>
        <v>9</v>
      </c>
      <c r="N16" t="str">
        <f t="shared" si="5"/>
        <v>Z1: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147</v>
      </c>
      <c r="B17" t="s">
        <v>722</v>
      </c>
      <c r="C17" t="s">
        <v>728</v>
      </c>
      <c r="D17">
        <v>1</v>
      </c>
      <c r="E17" t="s">
        <v>729</v>
      </c>
      <c r="F17">
        <v>4</v>
      </c>
      <c r="G17">
        <v>2</v>
      </c>
      <c r="H17" t="str">
        <f t="shared" si="0"/>
        <v>WH-Z1-AisleA-Bay1-Level10</v>
      </c>
      <c r="I17" t="s">
        <v>748</v>
      </c>
      <c r="J17" t="str">
        <f t="shared" si="1"/>
        <v>SAMPLE: Grid A10</v>
      </c>
      <c r="K17">
        <f t="shared" si="2"/>
        <v>1</v>
      </c>
      <c r="L17">
        <f t="shared" si="3"/>
        <v>1</v>
      </c>
      <c r="M17">
        <f t="shared" si="4"/>
        <v>10</v>
      </c>
      <c r="N17" t="str">
        <f t="shared" si="5"/>
        <v>Z1: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150</v>
      </c>
      <c r="B18" t="s">
        <v>722</v>
      </c>
      <c r="C18" t="s">
        <v>728</v>
      </c>
      <c r="D18">
        <v>1</v>
      </c>
      <c r="E18" t="s">
        <v>729</v>
      </c>
      <c r="F18">
        <v>4</v>
      </c>
      <c r="G18">
        <v>2</v>
      </c>
      <c r="H18" t="str">
        <f t="shared" si="0"/>
        <v>WH-Z1-AisleA-Bay1-Level11</v>
      </c>
      <c r="I18" t="s">
        <v>749</v>
      </c>
      <c r="J18" t="str">
        <f t="shared" si="1"/>
        <v>SAMPLE: Grid A11</v>
      </c>
      <c r="K18">
        <f t="shared" si="2"/>
        <v>1</v>
      </c>
      <c r="L18">
        <f t="shared" si="3"/>
        <v>1</v>
      </c>
      <c r="M18">
        <f t="shared" si="4"/>
        <v>11</v>
      </c>
      <c r="N18" t="str">
        <f t="shared" si="5"/>
        <v>Z1: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154</v>
      </c>
      <c r="B19" t="s">
        <v>722</v>
      </c>
      <c r="C19" t="s">
        <v>728</v>
      </c>
      <c r="D19">
        <v>1</v>
      </c>
      <c r="E19" t="s">
        <v>729</v>
      </c>
      <c r="F19">
        <v>4</v>
      </c>
      <c r="G19">
        <v>2</v>
      </c>
      <c r="H19" t="str">
        <f t="shared" si="0"/>
        <v>WH-Z1-AisleA-Bay1-Level12</v>
      </c>
      <c r="I19" t="s">
        <v>750</v>
      </c>
      <c r="J19" t="str">
        <f t="shared" si="1"/>
        <v>SAMPLE: Grid A12</v>
      </c>
      <c r="K19">
        <f t="shared" si="2"/>
        <v>1</v>
      </c>
      <c r="L19">
        <f t="shared" si="3"/>
        <v>1</v>
      </c>
      <c r="M19">
        <f t="shared" si="4"/>
        <v>12</v>
      </c>
      <c r="N19" t="str">
        <f t="shared" si="5"/>
        <v>Z1: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157</v>
      </c>
      <c r="B20" t="s">
        <v>722</v>
      </c>
      <c r="C20" t="s">
        <v>728</v>
      </c>
      <c r="D20">
        <v>1</v>
      </c>
      <c r="E20" t="s">
        <v>729</v>
      </c>
      <c r="F20">
        <v>4</v>
      </c>
      <c r="G20">
        <v>2</v>
      </c>
      <c r="H20" t="str">
        <f t="shared" si="0"/>
        <v>WH-Z1-AisleA-Bay1-Level13</v>
      </c>
      <c r="I20" t="s">
        <v>751</v>
      </c>
      <c r="J20" t="str">
        <f t="shared" si="1"/>
        <v>SAMPLE: Grid A13</v>
      </c>
      <c r="K20">
        <f t="shared" si="2"/>
        <v>1</v>
      </c>
      <c r="L20">
        <f t="shared" si="3"/>
        <v>1</v>
      </c>
      <c r="M20">
        <f t="shared" si="4"/>
        <v>13</v>
      </c>
      <c r="N20" t="str">
        <f t="shared" si="5"/>
        <v>Z1: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160</v>
      </c>
      <c r="B21" t="s">
        <v>722</v>
      </c>
      <c r="C21" t="s">
        <v>728</v>
      </c>
      <c r="D21">
        <v>1</v>
      </c>
      <c r="E21" t="s">
        <v>729</v>
      </c>
      <c r="F21">
        <v>4</v>
      </c>
      <c r="G21">
        <v>2</v>
      </c>
      <c r="H21" t="str">
        <f t="shared" si="0"/>
        <v>WH-Z1-AisleA-Bay1-Level14</v>
      </c>
      <c r="I21" t="s">
        <v>752</v>
      </c>
      <c r="J21" t="str">
        <f t="shared" si="1"/>
        <v>SAMPLE: Grid A14</v>
      </c>
      <c r="K21">
        <f t="shared" si="2"/>
        <v>1</v>
      </c>
      <c r="L21">
        <f t="shared" si="3"/>
        <v>1</v>
      </c>
      <c r="M21">
        <f t="shared" si="4"/>
        <v>14</v>
      </c>
      <c r="N21" t="str">
        <f t="shared" si="5"/>
        <v>Z1: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163</v>
      </c>
      <c r="B22" t="s">
        <v>722</v>
      </c>
      <c r="C22" t="s">
        <v>728</v>
      </c>
      <c r="D22">
        <v>1</v>
      </c>
      <c r="E22" t="s">
        <v>729</v>
      </c>
      <c r="F22">
        <v>4</v>
      </c>
      <c r="G22">
        <v>2</v>
      </c>
      <c r="H22" t="str">
        <f t="shared" si="0"/>
        <v>WH-Z1-AisleA-Bay1-Level15</v>
      </c>
      <c r="I22" t="s">
        <v>753</v>
      </c>
      <c r="J22" t="str">
        <f t="shared" si="1"/>
        <v>SAMPLE: Grid A15</v>
      </c>
      <c r="K22">
        <f t="shared" si="2"/>
        <v>1</v>
      </c>
      <c r="L22">
        <f t="shared" si="3"/>
        <v>1</v>
      </c>
      <c r="M22">
        <f t="shared" si="4"/>
        <v>15</v>
      </c>
      <c r="N22" t="str">
        <f t="shared" si="5"/>
        <v>Z1: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165</v>
      </c>
      <c r="B23" t="s">
        <v>722</v>
      </c>
      <c r="C23" t="s">
        <v>728</v>
      </c>
      <c r="D23">
        <v>1</v>
      </c>
      <c r="E23" t="s">
        <v>729</v>
      </c>
      <c r="F23">
        <v>4</v>
      </c>
      <c r="G23">
        <v>2</v>
      </c>
      <c r="H23" t="str">
        <f t="shared" si="0"/>
        <v>WH-Z1-AisleA-Bay1-Level16</v>
      </c>
      <c r="I23" t="s">
        <v>754</v>
      </c>
      <c r="J23" t="str">
        <f t="shared" si="1"/>
        <v>SAMPLE: Grid A16</v>
      </c>
      <c r="K23">
        <f t="shared" si="2"/>
        <v>1</v>
      </c>
      <c r="L23">
        <f t="shared" si="3"/>
        <v>1</v>
      </c>
      <c r="M23">
        <f t="shared" si="4"/>
        <v>16</v>
      </c>
      <c r="N23" t="str">
        <f t="shared" si="5"/>
        <v>Z1: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167</v>
      </c>
      <c r="B24" t="s">
        <v>722</v>
      </c>
      <c r="C24" t="s">
        <v>728</v>
      </c>
      <c r="D24">
        <v>1</v>
      </c>
      <c r="E24" t="s">
        <v>729</v>
      </c>
      <c r="F24">
        <v>4</v>
      </c>
      <c r="G24">
        <v>2</v>
      </c>
      <c r="H24" t="str">
        <f t="shared" si="0"/>
        <v>WH-Z1-AisleA-Bay1-Level17</v>
      </c>
      <c r="I24" t="s">
        <v>755</v>
      </c>
      <c r="J24" t="str">
        <f t="shared" si="1"/>
        <v>SAMPLE: Grid A17</v>
      </c>
      <c r="K24">
        <f t="shared" si="2"/>
        <v>1</v>
      </c>
      <c r="L24">
        <f t="shared" si="3"/>
        <v>1</v>
      </c>
      <c r="M24">
        <f t="shared" si="4"/>
        <v>17</v>
      </c>
      <c r="N24" t="str">
        <f t="shared" si="5"/>
        <v>Z1: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169</v>
      </c>
      <c r="B25" t="s">
        <v>722</v>
      </c>
      <c r="C25" t="s">
        <v>728</v>
      </c>
      <c r="D25">
        <v>1</v>
      </c>
      <c r="E25" t="s">
        <v>729</v>
      </c>
      <c r="F25">
        <v>4</v>
      </c>
      <c r="G25">
        <v>2</v>
      </c>
      <c r="H25" t="str">
        <f t="shared" si="0"/>
        <v>WH-Z1-AisleA-Bay1-Level18</v>
      </c>
      <c r="I25" t="s">
        <v>756</v>
      </c>
      <c r="J25" t="str">
        <f t="shared" si="1"/>
        <v>SAMPLE: Grid A18</v>
      </c>
      <c r="K25">
        <f t="shared" si="2"/>
        <v>1</v>
      </c>
      <c r="L25">
        <f t="shared" si="3"/>
        <v>1</v>
      </c>
      <c r="M25">
        <f t="shared" si="4"/>
        <v>18</v>
      </c>
      <c r="N25" t="str">
        <f t="shared" si="5"/>
        <v>Z1: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172</v>
      </c>
      <c r="B26" t="s">
        <v>722</v>
      </c>
      <c r="C26" t="s">
        <v>728</v>
      </c>
      <c r="D26">
        <v>1</v>
      </c>
      <c r="E26" t="s">
        <v>729</v>
      </c>
      <c r="F26">
        <v>4</v>
      </c>
      <c r="G26">
        <v>2</v>
      </c>
      <c r="H26" t="str">
        <f t="shared" si="0"/>
        <v>WH-Z1-AisleA-Bay1-Level19</v>
      </c>
      <c r="I26" t="s">
        <v>757</v>
      </c>
      <c r="J26" t="str">
        <f t="shared" si="1"/>
        <v>SAMPLE: Grid A19</v>
      </c>
      <c r="K26">
        <f t="shared" si="2"/>
        <v>1</v>
      </c>
      <c r="L26">
        <f t="shared" si="3"/>
        <v>1</v>
      </c>
      <c r="M26">
        <f t="shared" si="4"/>
        <v>19</v>
      </c>
      <c r="N26" t="str">
        <f t="shared" si="5"/>
        <v>Z1: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174</v>
      </c>
      <c r="B27" t="s">
        <v>722</v>
      </c>
      <c r="C27" t="s">
        <v>728</v>
      </c>
      <c r="D27">
        <v>1</v>
      </c>
      <c r="E27" t="s">
        <v>729</v>
      </c>
      <c r="F27">
        <v>4</v>
      </c>
      <c r="G27">
        <v>2</v>
      </c>
      <c r="H27" t="str">
        <f t="shared" si="0"/>
        <v>WH-Z1-AisleA-Bay1-Level20</v>
      </c>
      <c r="I27" t="s">
        <v>758</v>
      </c>
      <c r="J27" t="str">
        <f t="shared" si="1"/>
        <v>SAMPLE: Grid A20</v>
      </c>
      <c r="K27">
        <f t="shared" si="2"/>
        <v>1</v>
      </c>
      <c r="L27">
        <f t="shared" si="3"/>
        <v>1</v>
      </c>
      <c r="M27">
        <f t="shared" si="4"/>
        <v>20</v>
      </c>
      <c r="N27" t="str">
        <f t="shared" si="5"/>
        <v>Z1: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176</v>
      </c>
      <c r="B28" t="s">
        <v>722</v>
      </c>
      <c r="C28" t="s">
        <v>140</v>
      </c>
      <c r="D28">
        <v>1</v>
      </c>
      <c r="E28" t="s">
        <v>729</v>
      </c>
      <c r="F28">
        <v>4</v>
      </c>
      <c r="G28">
        <v>2</v>
      </c>
      <c r="H28" t="str">
        <f t="shared" si="0"/>
        <v>WH-Z1-AisleB-Bay1-Level1</v>
      </c>
      <c r="I28" t="s">
        <v>759</v>
      </c>
      <c r="J28" t="str">
        <f t="shared" si="1"/>
        <v>SAMPLE: Grid B01</v>
      </c>
      <c r="K28">
        <f t="shared" si="2"/>
        <v>2</v>
      </c>
      <c r="L28">
        <f t="shared" si="3"/>
        <v>1</v>
      </c>
      <c r="M28">
        <f t="shared" si="4"/>
        <v>1</v>
      </c>
      <c r="N28" t="str">
        <f t="shared" si="5"/>
        <v>Z1: B01</v>
      </c>
      <c r="O28" t="str">
        <f t="shared" si="6"/>
        <v>B</v>
      </c>
      <c r="P28">
        <f t="shared" si="7"/>
        <v>1</v>
      </c>
      <c r="Q28" t="str">
        <f t="shared" si="8"/>
        <v>B01</v>
      </c>
    </row>
    <row r="29" spans="1:17">
      <c r="A29" t="s">
        <v>178</v>
      </c>
      <c r="B29" t="s">
        <v>722</v>
      </c>
      <c r="C29" t="s">
        <v>140</v>
      </c>
      <c r="D29">
        <v>1</v>
      </c>
      <c r="E29" t="s">
        <v>729</v>
      </c>
      <c r="F29">
        <v>4</v>
      </c>
      <c r="G29">
        <v>2</v>
      </c>
      <c r="H29" t="str">
        <f t="shared" si="0"/>
        <v>WH-Z1-AisleB-Bay1-Level2</v>
      </c>
      <c r="I29" t="s">
        <v>760</v>
      </c>
      <c r="J29" t="str">
        <f t="shared" si="1"/>
        <v>SAMPLE: Grid B02</v>
      </c>
      <c r="K29">
        <f t="shared" si="2"/>
        <v>2</v>
      </c>
      <c r="L29">
        <f t="shared" si="3"/>
        <v>1</v>
      </c>
      <c r="M29">
        <f t="shared" si="4"/>
        <v>2</v>
      </c>
      <c r="N29" t="str">
        <f t="shared" si="5"/>
        <v>Z1: B01</v>
      </c>
      <c r="O29" t="str">
        <f t="shared" si="6"/>
        <v>B</v>
      </c>
      <c r="P29">
        <f t="shared" si="7"/>
        <v>1</v>
      </c>
      <c r="Q29" t="str">
        <f t="shared" si="8"/>
        <v>B01</v>
      </c>
    </row>
    <row r="30" spans="1:17">
      <c r="A30" t="s">
        <v>180</v>
      </c>
      <c r="B30" t="s">
        <v>722</v>
      </c>
      <c r="C30" t="s">
        <v>140</v>
      </c>
      <c r="D30">
        <v>1</v>
      </c>
      <c r="E30" t="s">
        <v>729</v>
      </c>
      <c r="F30">
        <v>4</v>
      </c>
      <c r="G30">
        <v>2</v>
      </c>
      <c r="H30" t="str">
        <f t="shared" si="0"/>
        <v>WH-Z1-AisleB-Bay1-Level3</v>
      </c>
      <c r="I30" t="s">
        <v>761</v>
      </c>
      <c r="J30" t="str">
        <f t="shared" si="1"/>
        <v>SAMPLE: Grid B03</v>
      </c>
      <c r="K30">
        <f t="shared" si="2"/>
        <v>2</v>
      </c>
      <c r="L30">
        <f t="shared" si="3"/>
        <v>1</v>
      </c>
      <c r="M30">
        <f t="shared" si="4"/>
        <v>3</v>
      </c>
      <c r="N30" t="str">
        <f t="shared" si="5"/>
        <v>Z1: B01</v>
      </c>
      <c r="O30" t="str">
        <f t="shared" si="6"/>
        <v>B</v>
      </c>
      <c r="P30">
        <f t="shared" si="7"/>
        <v>1</v>
      </c>
      <c r="Q30" t="str">
        <f t="shared" si="8"/>
        <v>B01</v>
      </c>
    </row>
    <row r="31" spans="1:17">
      <c r="A31" t="s">
        <v>182</v>
      </c>
      <c r="B31" t="s">
        <v>722</v>
      </c>
      <c r="C31" t="s">
        <v>140</v>
      </c>
      <c r="D31">
        <v>1</v>
      </c>
      <c r="E31" t="s">
        <v>729</v>
      </c>
      <c r="F31">
        <v>4</v>
      </c>
      <c r="G31">
        <v>2</v>
      </c>
      <c r="H31" t="str">
        <f t="shared" si="0"/>
        <v>WH-Z1-AisleB-Bay1-Level4</v>
      </c>
      <c r="I31" t="s">
        <v>762</v>
      </c>
      <c r="J31" t="str">
        <f t="shared" si="1"/>
        <v>SAMPLE: Grid B04</v>
      </c>
      <c r="K31">
        <f t="shared" si="2"/>
        <v>2</v>
      </c>
      <c r="L31">
        <f t="shared" si="3"/>
        <v>1</v>
      </c>
      <c r="M31">
        <f t="shared" si="4"/>
        <v>4</v>
      </c>
      <c r="N31" t="str">
        <f t="shared" si="5"/>
        <v>Z1: B01</v>
      </c>
      <c r="O31" t="str">
        <f t="shared" si="6"/>
        <v>B</v>
      </c>
      <c r="P31">
        <f t="shared" si="7"/>
        <v>1</v>
      </c>
      <c r="Q31" t="str">
        <f t="shared" si="8"/>
        <v>B01</v>
      </c>
    </row>
    <row r="32" spans="1:17">
      <c r="A32" t="s">
        <v>184</v>
      </c>
      <c r="B32" t="s">
        <v>722</v>
      </c>
      <c r="C32" t="s">
        <v>140</v>
      </c>
      <c r="D32">
        <v>1</v>
      </c>
      <c r="E32" t="s">
        <v>729</v>
      </c>
      <c r="F32">
        <v>4</v>
      </c>
      <c r="G32">
        <v>2</v>
      </c>
      <c r="H32" t="str">
        <f t="shared" si="0"/>
        <v>WH-Z1-AisleB-Bay1-Level5</v>
      </c>
      <c r="I32" t="s">
        <v>763</v>
      </c>
      <c r="J32" t="str">
        <f t="shared" si="1"/>
        <v>SAMPLE: Grid B05</v>
      </c>
      <c r="K32">
        <f t="shared" si="2"/>
        <v>2</v>
      </c>
      <c r="L32">
        <f t="shared" si="3"/>
        <v>1</v>
      </c>
      <c r="M32">
        <f t="shared" si="4"/>
        <v>5</v>
      </c>
      <c r="N32" t="str">
        <f t="shared" si="5"/>
        <v>Z1: B01</v>
      </c>
      <c r="O32" t="str">
        <f t="shared" si="6"/>
        <v>B</v>
      </c>
      <c r="P32">
        <f t="shared" si="7"/>
        <v>1</v>
      </c>
      <c r="Q32" t="str">
        <f t="shared" si="8"/>
        <v>B01</v>
      </c>
    </row>
    <row r="33" spans="1:17">
      <c r="A33" t="s">
        <v>187</v>
      </c>
      <c r="B33" t="s">
        <v>722</v>
      </c>
      <c r="C33" t="s">
        <v>140</v>
      </c>
      <c r="D33">
        <v>1</v>
      </c>
      <c r="E33" t="s">
        <v>729</v>
      </c>
      <c r="F33">
        <v>4</v>
      </c>
      <c r="G33">
        <v>2</v>
      </c>
      <c r="H33" t="str">
        <f t="shared" si="0"/>
        <v>WH-Z1-AisleB-Bay1-Level6</v>
      </c>
      <c r="I33" t="s">
        <v>764</v>
      </c>
      <c r="J33" t="str">
        <f t="shared" si="1"/>
        <v>SAMPLE: Grid B06</v>
      </c>
      <c r="K33">
        <f t="shared" si="2"/>
        <v>2</v>
      </c>
      <c r="L33">
        <f t="shared" si="3"/>
        <v>1</v>
      </c>
      <c r="M33">
        <f t="shared" si="4"/>
        <v>6</v>
      </c>
      <c r="N33" t="str">
        <f t="shared" si="5"/>
        <v>Z1: B01</v>
      </c>
      <c r="O33" t="str">
        <f t="shared" si="6"/>
        <v>B</v>
      </c>
      <c r="P33">
        <f t="shared" si="7"/>
        <v>1</v>
      </c>
      <c r="Q33" t="str">
        <f t="shared" si="8"/>
        <v>B01</v>
      </c>
    </row>
    <row r="34" spans="1:17">
      <c r="A34" t="s">
        <v>189</v>
      </c>
      <c r="B34" t="s">
        <v>722</v>
      </c>
      <c r="C34" t="s">
        <v>140</v>
      </c>
      <c r="D34">
        <v>1</v>
      </c>
      <c r="E34" t="s">
        <v>729</v>
      </c>
      <c r="F34">
        <v>4</v>
      </c>
      <c r="G34">
        <v>2</v>
      </c>
      <c r="H34" t="str">
        <f t="shared" si="0"/>
        <v>WH-Z1-AisleB-Bay1-Level7</v>
      </c>
      <c r="I34" t="s">
        <v>765</v>
      </c>
      <c r="J34" t="str">
        <f t="shared" si="1"/>
        <v>SAMPLE: Grid B07</v>
      </c>
      <c r="K34">
        <f t="shared" si="2"/>
        <v>2</v>
      </c>
      <c r="L34">
        <f t="shared" si="3"/>
        <v>1</v>
      </c>
      <c r="M34">
        <f t="shared" si="4"/>
        <v>7</v>
      </c>
      <c r="N34" t="str">
        <f t="shared" si="5"/>
        <v>Z1: B01</v>
      </c>
      <c r="O34" t="str">
        <f t="shared" si="6"/>
        <v>B</v>
      </c>
      <c r="P34">
        <f t="shared" si="7"/>
        <v>1</v>
      </c>
      <c r="Q34" t="str">
        <f t="shared" si="8"/>
        <v>B01</v>
      </c>
    </row>
    <row r="35" spans="1:17">
      <c r="A35" t="s">
        <v>191</v>
      </c>
      <c r="B35" t="s">
        <v>722</v>
      </c>
      <c r="C35" t="s">
        <v>140</v>
      </c>
      <c r="D35">
        <v>1</v>
      </c>
      <c r="E35" t="s">
        <v>729</v>
      </c>
      <c r="F35">
        <v>4</v>
      </c>
      <c r="G35">
        <v>2</v>
      </c>
      <c r="H35" t="str">
        <f t="shared" si="0"/>
        <v>WH-Z1-AisleB-Bay1-Level8</v>
      </c>
      <c r="I35" t="s">
        <v>766</v>
      </c>
      <c r="J35" t="str">
        <f t="shared" si="1"/>
        <v>SAMPLE: Grid B08</v>
      </c>
      <c r="K35">
        <f t="shared" si="2"/>
        <v>2</v>
      </c>
      <c r="L35">
        <f t="shared" si="3"/>
        <v>1</v>
      </c>
      <c r="M35">
        <f t="shared" si="4"/>
        <v>8</v>
      </c>
      <c r="N35" t="str">
        <f t="shared" si="5"/>
        <v>Z1: B01</v>
      </c>
      <c r="O35" t="str">
        <f t="shared" si="6"/>
        <v>B</v>
      </c>
      <c r="P35">
        <f t="shared" si="7"/>
        <v>1</v>
      </c>
      <c r="Q35" t="str">
        <f t="shared" si="8"/>
        <v>B01</v>
      </c>
    </row>
    <row r="36" spans="1:17">
      <c r="A36" t="s">
        <v>193</v>
      </c>
      <c r="B36" t="s">
        <v>722</v>
      </c>
      <c r="C36" t="s">
        <v>140</v>
      </c>
      <c r="D36">
        <v>1</v>
      </c>
      <c r="E36" t="s">
        <v>729</v>
      </c>
      <c r="F36">
        <v>4</v>
      </c>
      <c r="G36">
        <v>2</v>
      </c>
      <c r="H36" t="str">
        <f t="shared" si="0"/>
        <v>WH-Z1-AisleB-Bay1-Level9</v>
      </c>
      <c r="I36" t="s">
        <v>767</v>
      </c>
      <c r="J36" t="str">
        <f t="shared" si="1"/>
        <v>SAMPLE: Grid B09</v>
      </c>
      <c r="K36">
        <f t="shared" si="2"/>
        <v>2</v>
      </c>
      <c r="L36">
        <f t="shared" si="3"/>
        <v>1</v>
      </c>
      <c r="M36">
        <f t="shared" si="4"/>
        <v>9</v>
      </c>
      <c r="N36" t="str">
        <f t="shared" si="5"/>
        <v>Z1: B01</v>
      </c>
      <c r="O36" t="str">
        <f t="shared" si="6"/>
        <v>B</v>
      </c>
      <c r="P36">
        <f t="shared" si="7"/>
        <v>1</v>
      </c>
      <c r="Q36" t="str">
        <f t="shared" si="8"/>
        <v>B01</v>
      </c>
    </row>
    <row r="37" spans="1:17">
      <c r="A37" t="s">
        <v>195</v>
      </c>
      <c r="B37" t="s">
        <v>722</v>
      </c>
      <c r="C37" t="s">
        <v>140</v>
      </c>
      <c r="D37">
        <v>1</v>
      </c>
      <c r="E37" t="s">
        <v>729</v>
      </c>
      <c r="F37">
        <v>4</v>
      </c>
      <c r="G37">
        <v>2</v>
      </c>
      <c r="H37" t="str">
        <f t="shared" si="0"/>
        <v>WH-Z1-AisleB-Bay1-Level10</v>
      </c>
      <c r="I37" t="s">
        <v>768</v>
      </c>
      <c r="J37" t="str">
        <f t="shared" si="1"/>
        <v>SAMPLE: Grid B10</v>
      </c>
      <c r="K37">
        <f t="shared" si="2"/>
        <v>2</v>
      </c>
      <c r="L37">
        <f t="shared" si="3"/>
        <v>1</v>
      </c>
      <c r="M37">
        <f t="shared" si="4"/>
        <v>10</v>
      </c>
      <c r="N37" t="str">
        <f t="shared" si="5"/>
        <v>Z1: B01</v>
      </c>
      <c r="O37" t="str">
        <f t="shared" si="6"/>
        <v>B</v>
      </c>
      <c r="P37">
        <f t="shared" si="7"/>
        <v>1</v>
      </c>
      <c r="Q37" t="str">
        <f t="shared" si="8"/>
        <v>B01</v>
      </c>
    </row>
    <row r="38" spans="1:17">
      <c r="A38" t="s">
        <v>197</v>
      </c>
      <c r="B38" t="s">
        <v>722</v>
      </c>
      <c r="C38" t="s">
        <v>140</v>
      </c>
      <c r="D38">
        <v>1</v>
      </c>
      <c r="E38" t="s">
        <v>729</v>
      </c>
      <c r="F38">
        <v>4</v>
      </c>
      <c r="G38">
        <v>2</v>
      </c>
      <c r="H38" t="str">
        <f t="shared" si="0"/>
        <v>WH-Z1-AisleB-Bay1-Level11</v>
      </c>
      <c r="I38" t="s">
        <v>769</v>
      </c>
      <c r="J38" t="str">
        <f t="shared" si="1"/>
        <v>SAMPLE: Grid B11</v>
      </c>
      <c r="K38">
        <f t="shared" si="2"/>
        <v>2</v>
      </c>
      <c r="L38">
        <f t="shared" si="3"/>
        <v>1</v>
      </c>
      <c r="M38">
        <f t="shared" si="4"/>
        <v>11</v>
      </c>
      <c r="N38" t="str">
        <f t="shared" si="5"/>
        <v>Z1: B01</v>
      </c>
      <c r="O38" t="str">
        <f t="shared" si="6"/>
        <v>B</v>
      </c>
      <c r="P38">
        <f t="shared" si="7"/>
        <v>1</v>
      </c>
      <c r="Q38" t="str">
        <f t="shared" si="8"/>
        <v>B01</v>
      </c>
    </row>
    <row r="39" spans="1:17">
      <c r="A39" t="s">
        <v>199</v>
      </c>
      <c r="B39" t="s">
        <v>722</v>
      </c>
      <c r="C39" t="s">
        <v>140</v>
      </c>
      <c r="D39">
        <v>1</v>
      </c>
      <c r="E39" t="s">
        <v>729</v>
      </c>
      <c r="F39">
        <v>4</v>
      </c>
      <c r="G39">
        <v>2</v>
      </c>
      <c r="H39" t="str">
        <f t="shared" si="0"/>
        <v>WH-Z1-AisleB-Bay1-Level12</v>
      </c>
      <c r="I39" t="s">
        <v>770</v>
      </c>
      <c r="J39" t="str">
        <f t="shared" si="1"/>
        <v>SAMPLE: Grid B12</v>
      </c>
      <c r="K39">
        <f t="shared" si="2"/>
        <v>2</v>
      </c>
      <c r="L39">
        <f t="shared" si="3"/>
        <v>1</v>
      </c>
      <c r="M39">
        <f t="shared" si="4"/>
        <v>12</v>
      </c>
      <c r="N39" t="str">
        <f t="shared" si="5"/>
        <v>Z1: B01</v>
      </c>
      <c r="O39" t="str">
        <f t="shared" si="6"/>
        <v>B</v>
      </c>
      <c r="P39">
        <f t="shared" si="7"/>
        <v>1</v>
      </c>
      <c r="Q39" t="str">
        <f t="shared" si="8"/>
        <v>B01</v>
      </c>
    </row>
    <row r="40" spans="1:17">
      <c r="A40" t="s">
        <v>202</v>
      </c>
      <c r="B40" t="s">
        <v>722</v>
      </c>
      <c r="C40" t="s">
        <v>140</v>
      </c>
      <c r="D40">
        <v>1</v>
      </c>
      <c r="E40" t="s">
        <v>729</v>
      </c>
      <c r="F40">
        <v>4</v>
      </c>
      <c r="G40">
        <v>2</v>
      </c>
      <c r="H40" t="str">
        <f t="shared" si="0"/>
        <v>WH-Z1-AisleB-Bay1-Level13</v>
      </c>
      <c r="I40" t="s">
        <v>771</v>
      </c>
      <c r="J40" t="str">
        <f t="shared" si="1"/>
        <v>SAMPLE: Grid B13</v>
      </c>
      <c r="K40">
        <f t="shared" si="2"/>
        <v>2</v>
      </c>
      <c r="L40">
        <f t="shared" si="3"/>
        <v>1</v>
      </c>
      <c r="M40">
        <f t="shared" si="4"/>
        <v>13</v>
      </c>
      <c r="N40" t="str">
        <f t="shared" si="5"/>
        <v>Z1: B01</v>
      </c>
      <c r="O40" t="str">
        <f t="shared" si="6"/>
        <v>B</v>
      </c>
      <c r="P40">
        <f t="shared" si="7"/>
        <v>1</v>
      </c>
      <c r="Q40" t="str">
        <f t="shared" si="8"/>
        <v>B01</v>
      </c>
    </row>
    <row r="41" spans="1:17">
      <c r="A41" t="s">
        <v>204</v>
      </c>
      <c r="B41" t="s">
        <v>722</v>
      </c>
      <c r="C41" t="s">
        <v>140</v>
      </c>
      <c r="D41">
        <v>1</v>
      </c>
      <c r="E41" t="s">
        <v>729</v>
      </c>
      <c r="F41">
        <v>4</v>
      </c>
      <c r="G41">
        <v>2</v>
      </c>
      <c r="H41" t="str">
        <f t="shared" si="0"/>
        <v>WH-Z1-AisleB-Bay1-Level14</v>
      </c>
      <c r="I41" t="s">
        <v>772</v>
      </c>
      <c r="J41" t="str">
        <f t="shared" si="1"/>
        <v>SAMPLE: Grid B14</v>
      </c>
      <c r="K41">
        <f t="shared" si="2"/>
        <v>2</v>
      </c>
      <c r="L41">
        <f t="shared" si="3"/>
        <v>1</v>
      </c>
      <c r="M41">
        <f t="shared" si="4"/>
        <v>14</v>
      </c>
      <c r="N41" t="str">
        <f t="shared" si="5"/>
        <v>Z1: B01</v>
      </c>
      <c r="O41" t="str">
        <f t="shared" si="6"/>
        <v>B</v>
      </c>
      <c r="P41">
        <f t="shared" si="7"/>
        <v>1</v>
      </c>
      <c r="Q41" t="str">
        <f t="shared" si="8"/>
        <v>B01</v>
      </c>
    </row>
    <row r="42" spans="1:17">
      <c r="A42" t="s">
        <v>206</v>
      </c>
      <c r="B42" t="s">
        <v>722</v>
      </c>
      <c r="C42" t="s">
        <v>140</v>
      </c>
      <c r="D42">
        <v>1</v>
      </c>
      <c r="E42" t="s">
        <v>729</v>
      </c>
      <c r="F42">
        <v>4</v>
      </c>
      <c r="G42">
        <v>2</v>
      </c>
      <c r="H42" t="str">
        <f t="shared" si="0"/>
        <v>WH-Z1-AisleB-Bay1-Level15</v>
      </c>
      <c r="I42" t="s">
        <v>773</v>
      </c>
      <c r="J42" t="str">
        <f t="shared" si="1"/>
        <v>SAMPLE: Grid B15</v>
      </c>
      <c r="K42">
        <f t="shared" si="2"/>
        <v>2</v>
      </c>
      <c r="L42">
        <f t="shared" si="3"/>
        <v>1</v>
      </c>
      <c r="M42">
        <f t="shared" si="4"/>
        <v>15</v>
      </c>
      <c r="N42" t="str">
        <f t="shared" si="5"/>
        <v>Z1: B01</v>
      </c>
      <c r="O42" t="str">
        <f t="shared" si="6"/>
        <v>B</v>
      </c>
      <c r="P42">
        <f t="shared" si="7"/>
        <v>1</v>
      </c>
      <c r="Q42" t="str">
        <f t="shared" si="8"/>
        <v>B01</v>
      </c>
    </row>
    <row r="43" spans="1:17">
      <c r="A43" t="s">
        <v>208</v>
      </c>
      <c r="B43" t="s">
        <v>722</v>
      </c>
      <c r="C43" t="s">
        <v>140</v>
      </c>
      <c r="D43">
        <v>1</v>
      </c>
      <c r="E43" t="s">
        <v>729</v>
      </c>
      <c r="F43">
        <v>4</v>
      </c>
      <c r="G43">
        <v>2</v>
      </c>
      <c r="H43" t="str">
        <f t="shared" si="0"/>
        <v>WH-Z1-AisleB-Bay1-Level16</v>
      </c>
      <c r="I43" t="s">
        <v>774</v>
      </c>
      <c r="J43" t="str">
        <f t="shared" si="1"/>
        <v>SAMPLE: Grid B16</v>
      </c>
      <c r="K43">
        <f t="shared" si="2"/>
        <v>2</v>
      </c>
      <c r="L43">
        <f t="shared" si="3"/>
        <v>1</v>
      </c>
      <c r="M43">
        <f t="shared" si="4"/>
        <v>16</v>
      </c>
      <c r="N43" t="str">
        <f t="shared" si="5"/>
        <v>Z1: B01</v>
      </c>
      <c r="O43" t="str">
        <f t="shared" si="6"/>
        <v>B</v>
      </c>
      <c r="P43">
        <f t="shared" si="7"/>
        <v>1</v>
      </c>
      <c r="Q43" t="str">
        <f t="shared" si="8"/>
        <v>B01</v>
      </c>
    </row>
    <row r="44" spans="1:17">
      <c r="A44" t="s">
        <v>210</v>
      </c>
      <c r="B44" t="s">
        <v>722</v>
      </c>
      <c r="C44" t="s">
        <v>140</v>
      </c>
      <c r="D44">
        <v>1</v>
      </c>
      <c r="E44" t="s">
        <v>729</v>
      </c>
      <c r="F44">
        <v>4</v>
      </c>
      <c r="G44">
        <v>2</v>
      </c>
      <c r="H44" t="str">
        <f t="shared" si="0"/>
        <v>WH-Z1-AisleB-Bay1-Level17</v>
      </c>
      <c r="I44" t="s">
        <v>775</v>
      </c>
      <c r="J44" t="str">
        <f t="shared" si="1"/>
        <v>SAMPLE: Grid B17</v>
      </c>
      <c r="K44">
        <f t="shared" si="2"/>
        <v>2</v>
      </c>
      <c r="L44">
        <f t="shared" si="3"/>
        <v>1</v>
      </c>
      <c r="M44">
        <f t="shared" si="4"/>
        <v>17</v>
      </c>
      <c r="N44" t="str">
        <f t="shared" si="5"/>
        <v>Z1: B01</v>
      </c>
      <c r="O44" t="str">
        <f t="shared" si="6"/>
        <v>B</v>
      </c>
      <c r="P44">
        <f t="shared" si="7"/>
        <v>1</v>
      </c>
      <c r="Q44" t="str">
        <f t="shared" si="8"/>
        <v>B01</v>
      </c>
    </row>
    <row r="45" spans="1:17">
      <c r="A45" t="s">
        <v>212</v>
      </c>
      <c r="B45" t="s">
        <v>722</v>
      </c>
      <c r="C45" t="s">
        <v>140</v>
      </c>
      <c r="D45">
        <v>1</v>
      </c>
      <c r="E45" t="s">
        <v>729</v>
      </c>
      <c r="F45">
        <v>4</v>
      </c>
      <c r="G45">
        <v>2</v>
      </c>
      <c r="H45" t="str">
        <f t="shared" si="0"/>
        <v>WH-Z1-AisleB-Bay1-Level18</v>
      </c>
      <c r="I45" t="s">
        <v>776</v>
      </c>
      <c r="J45" t="str">
        <f t="shared" si="1"/>
        <v>SAMPLE: Grid B18</v>
      </c>
      <c r="K45">
        <f t="shared" si="2"/>
        <v>2</v>
      </c>
      <c r="L45">
        <f t="shared" si="3"/>
        <v>1</v>
      </c>
      <c r="M45">
        <f t="shared" si="4"/>
        <v>18</v>
      </c>
      <c r="N45" t="str">
        <f t="shared" si="5"/>
        <v>Z1: B01</v>
      </c>
      <c r="O45" t="str">
        <f t="shared" si="6"/>
        <v>B</v>
      </c>
      <c r="P45">
        <f t="shared" si="7"/>
        <v>1</v>
      </c>
      <c r="Q45" t="str">
        <f t="shared" si="8"/>
        <v>B01</v>
      </c>
    </row>
    <row r="46" spans="1:17">
      <c r="A46" t="s">
        <v>214</v>
      </c>
      <c r="B46" t="s">
        <v>722</v>
      </c>
      <c r="C46" t="s">
        <v>140</v>
      </c>
      <c r="D46">
        <v>1</v>
      </c>
      <c r="E46" t="s">
        <v>729</v>
      </c>
      <c r="F46">
        <v>4</v>
      </c>
      <c r="G46">
        <v>2</v>
      </c>
      <c r="H46" t="str">
        <f t="shared" si="0"/>
        <v>WH-Z1-AisleB-Bay1-Level19</v>
      </c>
      <c r="I46" t="s">
        <v>777</v>
      </c>
      <c r="J46" t="str">
        <f t="shared" si="1"/>
        <v>SAMPLE: Grid B19</v>
      </c>
      <c r="K46">
        <f t="shared" si="2"/>
        <v>2</v>
      </c>
      <c r="L46">
        <f t="shared" si="3"/>
        <v>1</v>
      </c>
      <c r="M46">
        <f t="shared" si="4"/>
        <v>19</v>
      </c>
      <c r="N46" t="str">
        <f t="shared" si="5"/>
        <v>Z1: B01</v>
      </c>
      <c r="O46" t="str">
        <f t="shared" si="6"/>
        <v>B</v>
      </c>
      <c r="P46">
        <f t="shared" si="7"/>
        <v>1</v>
      </c>
      <c r="Q46" t="str">
        <f t="shared" si="8"/>
        <v>B01</v>
      </c>
    </row>
    <row r="47" spans="1:17">
      <c r="A47" t="s">
        <v>217</v>
      </c>
      <c r="B47" t="s">
        <v>722</v>
      </c>
      <c r="C47" t="s">
        <v>140</v>
      </c>
      <c r="D47">
        <v>1</v>
      </c>
      <c r="E47" t="s">
        <v>729</v>
      </c>
      <c r="F47">
        <v>4</v>
      </c>
      <c r="G47">
        <v>2</v>
      </c>
      <c r="H47" t="str">
        <f t="shared" si="0"/>
        <v>WH-Z1-AisleB-Bay1-Level20</v>
      </c>
      <c r="I47" t="s">
        <v>778</v>
      </c>
      <c r="J47" t="str">
        <f t="shared" si="1"/>
        <v>SAMPLE: Grid B20</v>
      </c>
      <c r="K47">
        <f t="shared" si="2"/>
        <v>2</v>
      </c>
      <c r="L47">
        <f t="shared" si="3"/>
        <v>1</v>
      </c>
      <c r="M47">
        <f t="shared" si="4"/>
        <v>20</v>
      </c>
      <c r="N47" t="str">
        <f t="shared" si="5"/>
        <v>Z1: B01</v>
      </c>
      <c r="O47" t="str">
        <f t="shared" si="6"/>
        <v>B</v>
      </c>
      <c r="P47">
        <f t="shared" si="7"/>
        <v>1</v>
      </c>
      <c r="Q47" t="str">
        <f t="shared" si="8"/>
        <v>B01</v>
      </c>
    </row>
    <row r="48" spans="1:17">
      <c r="A48" t="s">
        <v>219</v>
      </c>
      <c r="B48" t="s">
        <v>722</v>
      </c>
      <c r="C48" t="s">
        <v>779</v>
      </c>
      <c r="D48">
        <v>1</v>
      </c>
      <c r="E48" t="s">
        <v>729</v>
      </c>
      <c r="F48">
        <v>4</v>
      </c>
      <c r="G48">
        <v>2</v>
      </c>
      <c r="H48" t="str">
        <f t="shared" si="0"/>
        <v>WH-Z1-AisleC-Bay1-Level1</v>
      </c>
      <c r="I48" t="s">
        <v>780</v>
      </c>
      <c r="J48" t="str">
        <f t="shared" si="1"/>
        <v>SAMPLE: Grid C01</v>
      </c>
      <c r="K48">
        <f t="shared" si="2"/>
        <v>3</v>
      </c>
      <c r="L48">
        <f t="shared" si="3"/>
        <v>1</v>
      </c>
      <c r="M48">
        <f t="shared" si="4"/>
        <v>1</v>
      </c>
      <c r="N48" t="str">
        <f t="shared" si="5"/>
        <v>Z1: C01</v>
      </c>
      <c r="O48" t="str">
        <f t="shared" si="6"/>
        <v>C</v>
      </c>
      <c r="P48">
        <f t="shared" si="7"/>
        <v>1</v>
      </c>
      <c r="Q48" t="str">
        <f t="shared" si="8"/>
        <v>C01</v>
      </c>
    </row>
    <row r="49" spans="1:17">
      <c r="A49" t="s">
        <v>221</v>
      </c>
      <c r="B49" t="s">
        <v>722</v>
      </c>
      <c r="C49" t="s">
        <v>779</v>
      </c>
      <c r="D49">
        <v>1</v>
      </c>
      <c r="E49" t="s">
        <v>729</v>
      </c>
      <c r="F49">
        <v>4</v>
      </c>
      <c r="G49">
        <v>2</v>
      </c>
      <c r="H49" t="str">
        <f t="shared" si="0"/>
        <v>WH-Z1-AisleC-Bay1-Level2</v>
      </c>
      <c r="I49" t="s">
        <v>781</v>
      </c>
      <c r="J49" t="str">
        <f t="shared" si="1"/>
        <v>SAMPLE: Grid C02</v>
      </c>
      <c r="K49">
        <f t="shared" si="2"/>
        <v>3</v>
      </c>
      <c r="L49">
        <f t="shared" si="3"/>
        <v>1</v>
      </c>
      <c r="M49">
        <f t="shared" si="4"/>
        <v>2</v>
      </c>
      <c r="N49" t="str">
        <f t="shared" si="5"/>
        <v>Z1: C01</v>
      </c>
      <c r="O49" t="str">
        <f t="shared" si="6"/>
        <v>C</v>
      </c>
      <c r="P49">
        <f t="shared" si="7"/>
        <v>1</v>
      </c>
      <c r="Q49" t="str">
        <f t="shared" si="8"/>
        <v>C01</v>
      </c>
    </row>
    <row r="50" spans="1:17">
      <c r="A50" t="s">
        <v>223</v>
      </c>
      <c r="B50" t="s">
        <v>722</v>
      </c>
      <c r="C50" t="s">
        <v>779</v>
      </c>
      <c r="D50">
        <v>1</v>
      </c>
      <c r="E50" t="s">
        <v>729</v>
      </c>
      <c r="F50">
        <v>4</v>
      </c>
      <c r="G50">
        <v>2</v>
      </c>
      <c r="H50" t="str">
        <f t="shared" si="0"/>
        <v>WH-Z1-AisleC-Bay1-Level3</v>
      </c>
      <c r="I50" t="s">
        <v>782</v>
      </c>
      <c r="J50" t="str">
        <f t="shared" si="1"/>
        <v>SAMPLE: Grid C03</v>
      </c>
      <c r="K50">
        <f t="shared" si="2"/>
        <v>3</v>
      </c>
      <c r="L50">
        <f t="shared" si="3"/>
        <v>1</v>
      </c>
      <c r="M50">
        <f t="shared" si="4"/>
        <v>3</v>
      </c>
      <c r="N50" t="str">
        <f t="shared" si="5"/>
        <v>Z1: C01</v>
      </c>
      <c r="O50" t="str">
        <f t="shared" si="6"/>
        <v>C</v>
      </c>
      <c r="P50">
        <f t="shared" si="7"/>
        <v>1</v>
      </c>
      <c r="Q50" t="str">
        <f t="shared" si="8"/>
        <v>C01</v>
      </c>
    </row>
    <row r="51" spans="1:17">
      <c r="A51" t="s">
        <v>225</v>
      </c>
      <c r="B51" t="s">
        <v>722</v>
      </c>
      <c r="C51" t="s">
        <v>779</v>
      </c>
      <c r="D51">
        <v>1</v>
      </c>
      <c r="E51" t="s">
        <v>729</v>
      </c>
      <c r="F51">
        <v>4</v>
      </c>
      <c r="G51">
        <v>2</v>
      </c>
      <c r="H51" t="str">
        <f t="shared" si="0"/>
        <v>WH-Z1-AisleC-Bay1-Level4</v>
      </c>
      <c r="I51" t="s">
        <v>783</v>
      </c>
      <c r="J51" t="str">
        <f t="shared" si="1"/>
        <v>SAMPLE: Grid C04</v>
      </c>
      <c r="K51">
        <f t="shared" si="2"/>
        <v>3</v>
      </c>
      <c r="L51">
        <f t="shared" si="3"/>
        <v>1</v>
      </c>
      <c r="M51">
        <f t="shared" si="4"/>
        <v>4</v>
      </c>
      <c r="N51" t="str">
        <f t="shared" si="5"/>
        <v>Z1: C01</v>
      </c>
      <c r="O51" t="str">
        <f t="shared" si="6"/>
        <v>C</v>
      </c>
      <c r="P51">
        <f t="shared" si="7"/>
        <v>1</v>
      </c>
      <c r="Q51" t="str">
        <f t="shared" si="8"/>
        <v>C01</v>
      </c>
    </row>
    <row r="52" spans="1:17">
      <c r="A52" t="s">
        <v>227</v>
      </c>
      <c r="B52" t="s">
        <v>722</v>
      </c>
      <c r="C52" t="s">
        <v>779</v>
      </c>
      <c r="D52">
        <v>1</v>
      </c>
      <c r="E52" t="s">
        <v>729</v>
      </c>
      <c r="F52">
        <v>4</v>
      </c>
      <c r="G52">
        <v>2</v>
      </c>
      <c r="H52" t="str">
        <f t="shared" si="0"/>
        <v>WH-Z1-AisleC-Bay1-Level5</v>
      </c>
      <c r="I52" t="s">
        <v>784</v>
      </c>
      <c r="J52" t="str">
        <f t="shared" si="1"/>
        <v>SAMPLE: Grid C05</v>
      </c>
      <c r="K52">
        <f t="shared" si="2"/>
        <v>3</v>
      </c>
      <c r="L52">
        <f t="shared" si="3"/>
        <v>1</v>
      </c>
      <c r="M52">
        <f t="shared" si="4"/>
        <v>5</v>
      </c>
      <c r="N52" t="str">
        <f t="shared" si="5"/>
        <v>Z1: C01</v>
      </c>
      <c r="O52" t="str">
        <f t="shared" si="6"/>
        <v>C</v>
      </c>
      <c r="P52">
        <f t="shared" si="7"/>
        <v>1</v>
      </c>
      <c r="Q52" t="str">
        <f t="shared" si="8"/>
        <v>C01</v>
      </c>
    </row>
    <row r="53" spans="1:17">
      <c r="A53" t="s">
        <v>229</v>
      </c>
      <c r="B53" t="s">
        <v>722</v>
      </c>
      <c r="C53" t="s">
        <v>779</v>
      </c>
      <c r="D53">
        <v>1</v>
      </c>
      <c r="E53" t="s">
        <v>729</v>
      </c>
      <c r="F53">
        <v>4</v>
      </c>
      <c r="G53">
        <v>2</v>
      </c>
      <c r="H53" t="str">
        <f t="shared" si="0"/>
        <v>WH-Z1-AisleC-Bay1-Level6</v>
      </c>
      <c r="I53" t="s">
        <v>785</v>
      </c>
      <c r="J53" t="str">
        <f t="shared" si="1"/>
        <v>SAMPLE: Grid C06</v>
      </c>
      <c r="K53">
        <f t="shared" si="2"/>
        <v>3</v>
      </c>
      <c r="L53">
        <f t="shared" si="3"/>
        <v>1</v>
      </c>
      <c r="M53">
        <f t="shared" si="4"/>
        <v>6</v>
      </c>
      <c r="N53" t="str">
        <f t="shared" si="5"/>
        <v>Z1: C01</v>
      </c>
      <c r="O53" t="str">
        <f t="shared" si="6"/>
        <v>C</v>
      </c>
      <c r="P53">
        <f t="shared" si="7"/>
        <v>1</v>
      </c>
      <c r="Q53" t="str">
        <f t="shared" si="8"/>
        <v>C01</v>
      </c>
    </row>
    <row r="54" spans="1:17">
      <c r="A54" t="s">
        <v>232</v>
      </c>
      <c r="B54" t="s">
        <v>722</v>
      </c>
      <c r="C54" t="s">
        <v>779</v>
      </c>
      <c r="D54">
        <v>1</v>
      </c>
      <c r="E54" t="s">
        <v>729</v>
      </c>
      <c r="F54">
        <v>4</v>
      </c>
      <c r="G54">
        <v>2</v>
      </c>
      <c r="H54" t="str">
        <f t="shared" si="0"/>
        <v>WH-Z1-AisleC-Bay1-Level7</v>
      </c>
      <c r="I54" t="s">
        <v>786</v>
      </c>
      <c r="J54" t="str">
        <f t="shared" si="1"/>
        <v>SAMPLE: Grid C07</v>
      </c>
      <c r="K54">
        <f t="shared" si="2"/>
        <v>3</v>
      </c>
      <c r="L54">
        <f t="shared" si="3"/>
        <v>1</v>
      </c>
      <c r="M54">
        <f t="shared" si="4"/>
        <v>7</v>
      </c>
      <c r="N54" t="str">
        <f t="shared" si="5"/>
        <v>Z1: C01</v>
      </c>
      <c r="O54" t="str">
        <f t="shared" si="6"/>
        <v>C</v>
      </c>
      <c r="P54">
        <f t="shared" si="7"/>
        <v>1</v>
      </c>
      <c r="Q54" t="str">
        <f t="shared" si="8"/>
        <v>C01</v>
      </c>
    </row>
    <row r="55" spans="1:17">
      <c r="A55" t="s">
        <v>235</v>
      </c>
      <c r="B55" t="s">
        <v>722</v>
      </c>
      <c r="C55" t="s">
        <v>779</v>
      </c>
      <c r="D55">
        <v>1</v>
      </c>
      <c r="E55" t="s">
        <v>729</v>
      </c>
      <c r="F55">
        <v>4</v>
      </c>
      <c r="G55">
        <v>2</v>
      </c>
      <c r="H55" t="str">
        <f t="shared" si="0"/>
        <v>WH-Z1-AisleC-Bay1-Level8</v>
      </c>
      <c r="I55" t="s">
        <v>787</v>
      </c>
      <c r="J55" t="str">
        <f t="shared" si="1"/>
        <v>SAMPLE: Grid C08</v>
      </c>
      <c r="K55">
        <f t="shared" si="2"/>
        <v>3</v>
      </c>
      <c r="L55">
        <f t="shared" si="3"/>
        <v>1</v>
      </c>
      <c r="M55">
        <f t="shared" si="4"/>
        <v>8</v>
      </c>
      <c r="N55" t="str">
        <f t="shared" si="5"/>
        <v>Z1: C01</v>
      </c>
      <c r="O55" t="str">
        <f t="shared" si="6"/>
        <v>C</v>
      </c>
      <c r="P55">
        <f t="shared" si="7"/>
        <v>1</v>
      </c>
      <c r="Q55" t="str">
        <f t="shared" si="8"/>
        <v>C01</v>
      </c>
    </row>
    <row r="56" spans="1:17">
      <c r="A56" t="s">
        <v>237</v>
      </c>
      <c r="B56" t="s">
        <v>722</v>
      </c>
      <c r="C56" t="s">
        <v>779</v>
      </c>
      <c r="D56">
        <v>1</v>
      </c>
      <c r="E56" t="s">
        <v>729</v>
      </c>
      <c r="F56">
        <v>4</v>
      </c>
      <c r="G56">
        <v>2</v>
      </c>
      <c r="H56" t="str">
        <f t="shared" si="0"/>
        <v>WH-Z1-AisleC-Bay1-Level9</v>
      </c>
      <c r="I56" t="s">
        <v>788</v>
      </c>
      <c r="J56" t="str">
        <f t="shared" si="1"/>
        <v>SAMPLE: Grid C09</v>
      </c>
      <c r="K56">
        <f t="shared" si="2"/>
        <v>3</v>
      </c>
      <c r="L56">
        <f t="shared" si="3"/>
        <v>1</v>
      </c>
      <c r="M56">
        <f t="shared" si="4"/>
        <v>9</v>
      </c>
      <c r="N56" t="str">
        <f t="shared" si="5"/>
        <v>Z1: C01</v>
      </c>
      <c r="O56" t="str">
        <f t="shared" si="6"/>
        <v>C</v>
      </c>
      <c r="P56">
        <f t="shared" si="7"/>
        <v>1</v>
      </c>
      <c r="Q56" t="str">
        <f t="shared" si="8"/>
        <v>C01</v>
      </c>
    </row>
    <row r="57" spans="1:17">
      <c r="A57" t="s">
        <v>239</v>
      </c>
      <c r="B57" t="s">
        <v>722</v>
      </c>
      <c r="C57" t="s">
        <v>779</v>
      </c>
      <c r="D57">
        <v>1</v>
      </c>
      <c r="E57" t="s">
        <v>729</v>
      </c>
      <c r="F57">
        <v>4</v>
      </c>
      <c r="G57">
        <v>2</v>
      </c>
      <c r="H57" t="str">
        <f t="shared" si="0"/>
        <v>WH-Z1-AisleC-Bay1-Level10</v>
      </c>
      <c r="I57" t="s">
        <v>789</v>
      </c>
      <c r="J57" t="str">
        <f t="shared" si="1"/>
        <v>SAMPLE: Grid C10</v>
      </c>
      <c r="K57">
        <f t="shared" si="2"/>
        <v>3</v>
      </c>
      <c r="L57">
        <f t="shared" si="3"/>
        <v>1</v>
      </c>
      <c r="M57">
        <f t="shared" si="4"/>
        <v>10</v>
      </c>
      <c r="N57" t="str">
        <f t="shared" si="5"/>
        <v>Z1: C01</v>
      </c>
      <c r="O57" t="str">
        <f t="shared" si="6"/>
        <v>C</v>
      </c>
      <c r="P57">
        <f t="shared" si="7"/>
        <v>1</v>
      </c>
      <c r="Q57" t="str">
        <f t="shared" si="8"/>
        <v>C01</v>
      </c>
    </row>
    <row r="58" spans="1:17">
      <c r="A58" t="s">
        <v>241</v>
      </c>
      <c r="B58" t="s">
        <v>722</v>
      </c>
      <c r="C58" t="s">
        <v>779</v>
      </c>
      <c r="D58">
        <v>1</v>
      </c>
      <c r="E58" t="s">
        <v>729</v>
      </c>
      <c r="F58">
        <v>4</v>
      </c>
      <c r="G58">
        <v>2</v>
      </c>
      <c r="H58" t="str">
        <f t="shared" si="0"/>
        <v>WH-Z1-AisleC-Bay1-Level11</v>
      </c>
      <c r="I58" t="s">
        <v>790</v>
      </c>
      <c r="J58" t="str">
        <f t="shared" si="1"/>
        <v>SAMPLE: Grid C11</v>
      </c>
      <c r="K58">
        <f t="shared" si="2"/>
        <v>3</v>
      </c>
      <c r="L58">
        <f t="shared" si="3"/>
        <v>1</v>
      </c>
      <c r="M58">
        <f t="shared" si="4"/>
        <v>11</v>
      </c>
      <c r="N58" t="str">
        <f t="shared" si="5"/>
        <v>Z1: C01</v>
      </c>
      <c r="O58" t="str">
        <f t="shared" si="6"/>
        <v>C</v>
      </c>
      <c r="P58">
        <f t="shared" si="7"/>
        <v>1</v>
      </c>
      <c r="Q58" t="str">
        <f t="shared" si="8"/>
        <v>C01</v>
      </c>
    </row>
    <row r="59" spans="1:17">
      <c r="A59" t="s">
        <v>243</v>
      </c>
      <c r="B59" t="s">
        <v>722</v>
      </c>
      <c r="C59" t="s">
        <v>779</v>
      </c>
      <c r="D59">
        <v>1</v>
      </c>
      <c r="E59" t="s">
        <v>729</v>
      </c>
      <c r="F59">
        <v>4</v>
      </c>
      <c r="G59">
        <v>2</v>
      </c>
      <c r="H59" t="str">
        <f t="shared" si="0"/>
        <v>WH-Z1-AisleC-Bay1-Level12</v>
      </c>
      <c r="I59" t="s">
        <v>791</v>
      </c>
      <c r="J59" t="str">
        <f t="shared" si="1"/>
        <v>SAMPLE: Grid C12</v>
      </c>
      <c r="K59">
        <f t="shared" si="2"/>
        <v>3</v>
      </c>
      <c r="L59">
        <f t="shared" si="3"/>
        <v>1</v>
      </c>
      <c r="M59">
        <f t="shared" si="4"/>
        <v>12</v>
      </c>
      <c r="N59" t="str">
        <f t="shared" si="5"/>
        <v>Z1: C01</v>
      </c>
      <c r="O59" t="str">
        <f t="shared" si="6"/>
        <v>C</v>
      </c>
      <c r="P59">
        <f t="shared" si="7"/>
        <v>1</v>
      </c>
      <c r="Q59" t="str">
        <f t="shared" si="8"/>
        <v>C01</v>
      </c>
    </row>
    <row r="60" spans="1:17">
      <c r="A60" t="s">
        <v>245</v>
      </c>
      <c r="B60" t="s">
        <v>722</v>
      </c>
      <c r="C60" t="s">
        <v>779</v>
      </c>
      <c r="D60">
        <v>1</v>
      </c>
      <c r="E60" t="s">
        <v>729</v>
      </c>
      <c r="F60">
        <v>4</v>
      </c>
      <c r="G60">
        <v>2</v>
      </c>
      <c r="H60" t="str">
        <f t="shared" si="0"/>
        <v>WH-Z1-AisleC-Bay1-Level13</v>
      </c>
      <c r="I60" t="s">
        <v>792</v>
      </c>
      <c r="J60" t="str">
        <f t="shared" si="1"/>
        <v>SAMPLE: Grid C13</v>
      </c>
      <c r="K60">
        <f t="shared" si="2"/>
        <v>3</v>
      </c>
      <c r="L60">
        <f t="shared" si="3"/>
        <v>1</v>
      </c>
      <c r="M60">
        <f t="shared" si="4"/>
        <v>13</v>
      </c>
      <c r="N60" t="str">
        <f t="shared" si="5"/>
        <v>Z1: C01</v>
      </c>
      <c r="O60" t="str">
        <f t="shared" si="6"/>
        <v>C</v>
      </c>
      <c r="P60">
        <f t="shared" si="7"/>
        <v>1</v>
      </c>
      <c r="Q60" t="str">
        <f t="shared" si="8"/>
        <v>C01</v>
      </c>
    </row>
    <row r="61" spans="1:17">
      <c r="A61" t="s">
        <v>248</v>
      </c>
      <c r="B61" t="s">
        <v>722</v>
      </c>
      <c r="C61" t="s">
        <v>779</v>
      </c>
      <c r="D61">
        <v>1</v>
      </c>
      <c r="E61" t="s">
        <v>729</v>
      </c>
      <c r="F61">
        <v>4</v>
      </c>
      <c r="G61">
        <v>2</v>
      </c>
      <c r="H61" t="str">
        <f t="shared" si="0"/>
        <v>WH-Z1-AisleC-Bay1-Level14</v>
      </c>
      <c r="I61" t="s">
        <v>793</v>
      </c>
      <c r="J61" t="str">
        <f t="shared" si="1"/>
        <v>SAMPLE: Grid C14</v>
      </c>
      <c r="K61">
        <f t="shared" si="2"/>
        <v>3</v>
      </c>
      <c r="L61">
        <f t="shared" si="3"/>
        <v>1</v>
      </c>
      <c r="M61">
        <f t="shared" si="4"/>
        <v>14</v>
      </c>
      <c r="N61" t="str">
        <f t="shared" si="5"/>
        <v>Z1: C01</v>
      </c>
      <c r="O61" t="str">
        <f t="shared" si="6"/>
        <v>C</v>
      </c>
      <c r="P61">
        <f t="shared" si="7"/>
        <v>1</v>
      </c>
      <c r="Q61" t="str">
        <f t="shared" si="8"/>
        <v>C01</v>
      </c>
    </row>
    <row r="62" spans="1:17">
      <c r="A62" t="s">
        <v>250</v>
      </c>
      <c r="B62" t="s">
        <v>722</v>
      </c>
      <c r="C62" t="s">
        <v>779</v>
      </c>
      <c r="D62">
        <v>1</v>
      </c>
      <c r="E62" t="s">
        <v>729</v>
      </c>
      <c r="F62">
        <v>4</v>
      </c>
      <c r="G62">
        <v>2</v>
      </c>
      <c r="H62" t="str">
        <f t="shared" si="0"/>
        <v>WH-Z1-AisleC-Bay1-Level15</v>
      </c>
      <c r="I62" t="s">
        <v>794</v>
      </c>
      <c r="J62" t="str">
        <f t="shared" si="1"/>
        <v>SAMPLE: Grid C15</v>
      </c>
      <c r="K62">
        <f t="shared" si="2"/>
        <v>3</v>
      </c>
      <c r="L62">
        <f t="shared" si="3"/>
        <v>1</v>
      </c>
      <c r="M62">
        <f t="shared" si="4"/>
        <v>15</v>
      </c>
      <c r="N62" t="str">
        <f t="shared" si="5"/>
        <v>Z1: C01</v>
      </c>
      <c r="O62" t="str">
        <f t="shared" si="6"/>
        <v>C</v>
      </c>
      <c r="P62">
        <f t="shared" si="7"/>
        <v>1</v>
      </c>
      <c r="Q62" t="str">
        <f t="shared" si="8"/>
        <v>C01</v>
      </c>
    </row>
    <row r="63" spans="1:17">
      <c r="A63" t="s">
        <v>252</v>
      </c>
      <c r="B63" t="s">
        <v>722</v>
      </c>
      <c r="C63" t="s">
        <v>779</v>
      </c>
      <c r="D63">
        <v>1</v>
      </c>
      <c r="E63" t="s">
        <v>729</v>
      </c>
      <c r="F63">
        <v>4</v>
      </c>
      <c r="G63">
        <v>2</v>
      </c>
      <c r="H63" t="str">
        <f t="shared" si="0"/>
        <v>WH-Z1-AisleC-Bay1-Level16</v>
      </c>
      <c r="I63" t="s">
        <v>795</v>
      </c>
      <c r="J63" t="str">
        <f t="shared" si="1"/>
        <v>SAMPLE: Grid C16</v>
      </c>
      <c r="K63">
        <f t="shared" si="2"/>
        <v>3</v>
      </c>
      <c r="L63">
        <f t="shared" si="3"/>
        <v>1</v>
      </c>
      <c r="M63">
        <f t="shared" si="4"/>
        <v>16</v>
      </c>
      <c r="N63" t="str">
        <f t="shared" si="5"/>
        <v>Z1: C01</v>
      </c>
      <c r="O63" t="str">
        <f t="shared" si="6"/>
        <v>C</v>
      </c>
      <c r="P63">
        <f t="shared" si="7"/>
        <v>1</v>
      </c>
      <c r="Q63" t="str">
        <f t="shared" si="8"/>
        <v>C01</v>
      </c>
    </row>
    <row r="64" spans="1:17">
      <c r="A64" t="s">
        <v>254</v>
      </c>
      <c r="B64" t="s">
        <v>722</v>
      </c>
      <c r="C64" t="s">
        <v>779</v>
      </c>
      <c r="D64">
        <v>1</v>
      </c>
      <c r="E64" t="s">
        <v>729</v>
      </c>
      <c r="F64">
        <v>4</v>
      </c>
      <c r="G64">
        <v>2</v>
      </c>
      <c r="H64" t="str">
        <f t="shared" si="0"/>
        <v>WH-Z1-AisleC-Bay1-Level17</v>
      </c>
      <c r="I64" t="s">
        <v>796</v>
      </c>
      <c r="J64" t="str">
        <f t="shared" si="1"/>
        <v>SAMPLE: Grid C17</v>
      </c>
      <c r="K64">
        <f t="shared" si="2"/>
        <v>3</v>
      </c>
      <c r="L64">
        <f t="shared" si="3"/>
        <v>1</v>
      </c>
      <c r="M64">
        <f t="shared" si="4"/>
        <v>17</v>
      </c>
      <c r="N64" t="str">
        <f t="shared" si="5"/>
        <v>Z1: C01</v>
      </c>
      <c r="O64" t="str">
        <f t="shared" si="6"/>
        <v>C</v>
      </c>
      <c r="P64">
        <f t="shared" si="7"/>
        <v>1</v>
      </c>
      <c r="Q64" t="str">
        <f t="shared" si="8"/>
        <v>C01</v>
      </c>
    </row>
    <row r="65" spans="1:17">
      <c r="A65" t="s">
        <v>797</v>
      </c>
      <c r="B65" t="s">
        <v>722</v>
      </c>
      <c r="C65" t="s">
        <v>779</v>
      </c>
      <c r="D65">
        <v>1</v>
      </c>
      <c r="E65" t="s">
        <v>729</v>
      </c>
      <c r="F65">
        <v>4</v>
      </c>
      <c r="G65">
        <v>2</v>
      </c>
      <c r="H65" t="str">
        <f t="shared" si="0"/>
        <v>WH-Z1-AisleC-Bay1-Level18</v>
      </c>
      <c r="I65" t="s">
        <v>798</v>
      </c>
      <c r="J65" t="str">
        <f t="shared" si="1"/>
        <v>SAMPLE: Grid C18</v>
      </c>
      <c r="K65">
        <f t="shared" si="2"/>
        <v>3</v>
      </c>
      <c r="L65">
        <f t="shared" si="3"/>
        <v>1</v>
      </c>
      <c r="M65">
        <f t="shared" si="4"/>
        <v>18</v>
      </c>
      <c r="N65" t="str">
        <f t="shared" si="5"/>
        <v>Z1: C01</v>
      </c>
      <c r="O65" t="str">
        <f t="shared" si="6"/>
        <v>C</v>
      </c>
      <c r="P65">
        <f t="shared" si="7"/>
        <v>1</v>
      </c>
      <c r="Q65" t="str">
        <f t="shared" si="8"/>
        <v>C01</v>
      </c>
    </row>
    <row r="66" spans="1:17">
      <c r="A66" t="s">
        <v>799</v>
      </c>
      <c r="B66" t="s">
        <v>722</v>
      </c>
      <c r="C66" t="s">
        <v>779</v>
      </c>
      <c r="D66">
        <v>1</v>
      </c>
      <c r="E66" t="s">
        <v>729</v>
      </c>
      <c r="F66">
        <v>4</v>
      </c>
      <c r="G66">
        <v>2</v>
      </c>
      <c r="H66" t="str">
        <f t="shared" ref="H66:H129" si="9">A66</f>
        <v>WH-Z1-AisleC-Bay1-Level19</v>
      </c>
      <c r="I66" t="s">
        <v>800</v>
      </c>
      <c r="J66" t="str">
        <f t="shared" ref="J66:J129" si="10">IF($I66&lt;&gt;"",$I66,$A66)</f>
        <v>SAMPLE: Grid C19</v>
      </c>
      <c r="K66">
        <f t="shared" ref="K66:K129" si="11">IF($C66="","",IF(LEN($C66)=1,CODE(UPPER($C66))-64,IFERROR(VALUE(MID($C66,2,99)),"")))</f>
        <v>3</v>
      </c>
      <c r="L66">
        <f t="shared" ref="L66:L129" si="12">IF($D66="","",IFERROR(VALUE($D66),""))</f>
        <v>1</v>
      </c>
      <c r="M66">
        <f t="shared" ref="M66:M129" si="13">IFERROR(VALUE(MID($A66,FIND("Level",$A66)+5,99)),IF($E66="AISLE_FLOOR",0,IF($E66="OVERFLOW",0,IF($E66="ENDCAP",0,""))))</f>
        <v>19</v>
      </c>
      <c r="N66" t="str">
        <f t="shared" ref="N66:N129" si="14">IF(AND($B66&lt;&gt;"",$C66&lt;&gt;"",ISNUMBER(--$D66)), $B66&amp;": "&amp;LEFT($C66,1)&amp;TEXT(--$D66,"00"), IF($I66&lt;&gt;"",$I66,$A66))</f>
        <v>Z1: C01</v>
      </c>
      <c r="O66" t="str">
        <f t="shared" ref="O66:O129" si="15">IF(AND($C66&lt;&gt;"",ISNUMBER(--$D66)),LEFT($C66,1),"")</f>
        <v>C</v>
      </c>
      <c r="P66">
        <f t="shared" ref="P66:P129" si="16">IF(ISNUMBER(--$D66),--$D66,"")</f>
        <v>1</v>
      </c>
      <c r="Q66" t="str">
        <f t="shared" ref="Q66:Q129" si="17">IF(AND($O66&lt;&gt;"",$P66&lt;&gt;""),$O66&amp;TEXT($P66,"00"),"")</f>
        <v>C01</v>
      </c>
    </row>
    <row r="67" spans="1:17">
      <c r="A67" t="s">
        <v>801</v>
      </c>
      <c r="B67" t="s">
        <v>722</v>
      </c>
      <c r="C67" t="s">
        <v>779</v>
      </c>
      <c r="D67">
        <v>1</v>
      </c>
      <c r="E67" t="s">
        <v>729</v>
      </c>
      <c r="F67">
        <v>4</v>
      </c>
      <c r="G67">
        <v>2</v>
      </c>
      <c r="H67" t="str">
        <f t="shared" si="9"/>
        <v>WH-Z1-AisleC-Bay1-Level20</v>
      </c>
      <c r="I67" t="s">
        <v>802</v>
      </c>
      <c r="J67" t="str">
        <f t="shared" si="10"/>
        <v>SAMPLE: Grid C20</v>
      </c>
      <c r="K67">
        <f t="shared" si="11"/>
        <v>3</v>
      </c>
      <c r="L67">
        <f t="shared" si="12"/>
        <v>1</v>
      </c>
      <c r="M67">
        <f t="shared" si="13"/>
        <v>20</v>
      </c>
      <c r="N67" t="str">
        <f t="shared" si="14"/>
        <v>Z1: C01</v>
      </c>
      <c r="O67" t="str">
        <f t="shared" si="15"/>
        <v>C</v>
      </c>
      <c r="P67">
        <f t="shared" si="16"/>
        <v>1</v>
      </c>
      <c r="Q67" t="str">
        <f t="shared" si="17"/>
        <v>C01</v>
      </c>
    </row>
    <row r="68" spans="1:17">
      <c r="A68" t="s">
        <v>803</v>
      </c>
      <c r="B68" t="s">
        <v>722</v>
      </c>
      <c r="C68" t="s">
        <v>804</v>
      </c>
      <c r="D68">
        <v>1</v>
      </c>
      <c r="E68" t="s">
        <v>729</v>
      </c>
      <c r="F68">
        <v>4</v>
      </c>
      <c r="G68">
        <v>2</v>
      </c>
      <c r="H68" t="str">
        <f t="shared" si="9"/>
        <v>WH-Z1-AisleD-Bay1-Level1</v>
      </c>
      <c r="I68" t="s">
        <v>805</v>
      </c>
      <c r="J68" t="str">
        <f t="shared" si="10"/>
        <v>SAMPLE: Grid D01</v>
      </c>
      <c r="K68">
        <f t="shared" si="11"/>
        <v>4</v>
      </c>
      <c r="L68">
        <f t="shared" si="12"/>
        <v>1</v>
      </c>
      <c r="M68">
        <f t="shared" si="13"/>
        <v>1</v>
      </c>
      <c r="N68" t="str">
        <f t="shared" si="14"/>
        <v>Z1: D01</v>
      </c>
      <c r="O68" t="str">
        <f t="shared" si="15"/>
        <v>D</v>
      </c>
      <c r="P68">
        <f t="shared" si="16"/>
        <v>1</v>
      </c>
      <c r="Q68" t="str">
        <f t="shared" si="17"/>
        <v>D01</v>
      </c>
    </row>
    <row r="69" spans="1:17">
      <c r="A69" t="s">
        <v>806</v>
      </c>
      <c r="B69" t="s">
        <v>722</v>
      </c>
      <c r="C69" t="s">
        <v>804</v>
      </c>
      <c r="D69">
        <v>1</v>
      </c>
      <c r="E69" t="s">
        <v>729</v>
      </c>
      <c r="F69">
        <v>4</v>
      </c>
      <c r="G69">
        <v>2</v>
      </c>
      <c r="H69" t="str">
        <f t="shared" si="9"/>
        <v>WH-Z1-AisleD-Bay1-Level2</v>
      </c>
      <c r="I69" t="s">
        <v>807</v>
      </c>
      <c r="J69" t="str">
        <f t="shared" si="10"/>
        <v>SAMPLE: Grid D02</v>
      </c>
      <c r="K69">
        <f t="shared" si="11"/>
        <v>4</v>
      </c>
      <c r="L69">
        <f t="shared" si="12"/>
        <v>1</v>
      </c>
      <c r="M69">
        <f t="shared" si="13"/>
        <v>2</v>
      </c>
      <c r="N69" t="str">
        <f t="shared" si="14"/>
        <v>Z1: D01</v>
      </c>
      <c r="O69" t="str">
        <f t="shared" si="15"/>
        <v>D</v>
      </c>
      <c r="P69">
        <f t="shared" si="16"/>
        <v>1</v>
      </c>
      <c r="Q69" t="str">
        <f t="shared" si="17"/>
        <v>D01</v>
      </c>
    </row>
    <row r="70" spans="1:17">
      <c r="A70" t="s">
        <v>808</v>
      </c>
      <c r="B70" t="s">
        <v>722</v>
      </c>
      <c r="C70" t="s">
        <v>804</v>
      </c>
      <c r="D70">
        <v>1</v>
      </c>
      <c r="E70" t="s">
        <v>729</v>
      </c>
      <c r="F70">
        <v>4</v>
      </c>
      <c r="G70">
        <v>2</v>
      </c>
      <c r="H70" t="str">
        <f t="shared" si="9"/>
        <v>WH-Z1-AisleD-Bay1-Level3</v>
      </c>
      <c r="I70" t="s">
        <v>809</v>
      </c>
      <c r="J70" t="str">
        <f t="shared" si="10"/>
        <v>SAMPLE: Grid D03</v>
      </c>
      <c r="K70">
        <f t="shared" si="11"/>
        <v>4</v>
      </c>
      <c r="L70">
        <f t="shared" si="12"/>
        <v>1</v>
      </c>
      <c r="M70">
        <f t="shared" si="13"/>
        <v>3</v>
      </c>
      <c r="N70" t="str">
        <f t="shared" si="14"/>
        <v>Z1: D01</v>
      </c>
      <c r="O70" t="str">
        <f t="shared" si="15"/>
        <v>D</v>
      </c>
      <c r="P70">
        <f t="shared" si="16"/>
        <v>1</v>
      </c>
      <c r="Q70" t="str">
        <f t="shared" si="17"/>
        <v>D01</v>
      </c>
    </row>
    <row r="71" spans="1:17">
      <c r="A71" t="s">
        <v>810</v>
      </c>
      <c r="B71" t="s">
        <v>722</v>
      </c>
      <c r="C71" t="s">
        <v>804</v>
      </c>
      <c r="D71">
        <v>1</v>
      </c>
      <c r="E71" t="s">
        <v>729</v>
      </c>
      <c r="F71">
        <v>4</v>
      </c>
      <c r="G71">
        <v>2</v>
      </c>
      <c r="H71" t="str">
        <f t="shared" si="9"/>
        <v>WH-Z1-AisleD-Bay1-Level4</v>
      </c>
      <c r="I71" t="s">
        <v>811</v>
      </c>
      <c r="J71" t="str">
        <f t="shared" si="10"/>
        <v>SAMPLE: Grid D04</v>
      </c>
      <c r="K71">
        <f t="shared" si="11"/>
        <v>4</v>
      </c>
      <c r="L71">
        <f t="shared" si="12"/>
        <v>1</v>
      </c>
      <c r="M71">
        <f t="shared" si="13"/>
        <v>4</v>
      </c>
      <c r="N71" t="str">
        <f t="shared" si="14"/>
        <v>Z1: D01</v>
      </c>
      <c r="O71" t="str">
        <f t="shared" si="15"/>
        <v>D</v>
      </c>
      <c r="P71">
        <f t="shared" si="16"/>
        <v>1</v>
      </c>
      <c r="Q71" t="str">
        <f t="shared" si="17"/>
        <v>D01</v>
      </c>
    </row>
    <row r="72" spans="1:17">
      <c r="A72" t="s">
        <v>812</v>
      </c>
      <c r="B72" t="s">
        <v>722</v>
      </c>
      <c r="C72" t="s">
        <v>804</v>
      </c>
      <c r="D72">
        <v>1</v>
      </c>
      <c r="E72" t="s">
        <v>729</v>
      </c>
      <c r="F72">
        <v>4</v>
      </c>
      <c r="G72">
        <v>2</v>
      </c>
      <c r="H72" t="str">
        <f t="shared" si="9"/>
        <v>WH-Z1-AisleD-Bay1-Level5</v>
      </c>
      <c r="I72" t="s">
        <v>813</v>
      </c>
      <c r="J72" t="str">
        <f t="shared" si="10"/>
        <v>SAMPLE: Grid D05</v>
      </c>
      <c r="K72">
        <f t="shared" si="11"/>
        <v>4</v>
      </c>
      <c r="L72">
        <f t="shared" si="12"/>
        <v>1</v>
      </c>
      <c r="M72">
        <f t="shared" si="13"/>
        <v>5</v>
      </c>
      <c r="N72" t="str">
        <f t="shared" si="14"/>
        <v>Z1: D01</v>
      </c>
      <c r="O72" t="str">
        <f t="shared" si="15"/>
        <v>D</v>
      </c>
      <c r="P72">
        <f t="shared" si="16"/>
        <v>1</v>
      </c>
      <c r="Q72" t="str">
        <f t="shared" si="17"/>
        <v>D01</v>
      </c>
    </row>
    <row r="73" spans="1:17">
      <c r="A73" t="s">
        <v>814</v>
      </c>
      <c r="B73" t="s">
        <v>722</v>
      </c>
      <c r="C73" t="s">
        <v>804</v>
      </c>
      <c r="D73">
        <v>1</v>
      </c>
      <c r="E73" t="s">
        <v>729</v>
      </c>
      <c r="F73">
        <v>4</v>
      </c>
      <c r="G73">
        <v>2</v>
      </c>
      <c r="H73" t="str">
        <f t="shared" si="9"/>
        <v>WH-Z1-AisleD-Bay1-Level6</v>
      </c>
      <c r="I73" t="s">
        <v>815</v>
      </c>
      <c r="J73" t="str">
        <f t="shared" si="10"/>
        <v>SAMPLE: Grid D06</v>
      </c>
      <c r="K73">
        <f t="shared" si="11"/>
        <v>4</v>
      </c>
      <c r="L73">
        <f t="shared" si="12"/>
        <v>1</v>
      </c>
      <c r="M73">
        <f t="shared" si="13"/>
        <v>6</v>
      </c>
      <c r="N73" t="str">
        <f t="shared" si="14"/>
        <v>Z1: D01</v>
      </c>
      <c r="O73" t="str">
        <f t="shared" si="15"/>
        <v>D</v>
      </c>
      <c r="P73">
        <f t="shared" si="16"/>
        <v>1</v>
      </c>
      <c r="Q73" t="str">
        <f t="shared" si="17"/>
        <v>D01</v>
      </c>
    </row>
    <row r="74" spans="1:17">
      <c r="A74" t="s">
        <v>816</v>
      </c>
      <c r="B74" t="s">
        <v>722</v>
      </c>
      <c r="C74" t="s">
        <v>804</v>
      </c>
      <c r="D74">
        <v>1</v>
      </c>
      <c r="E74" t="s">
        <v>729</v>
      </c>
      <c r="F74">
        <v>4</v>
      </c>
      <c r="G74">
        <v>2</v>
      </c>
      <c r="H74" t="str">
        <f t="shared" si="9"/>
        <v>WH-Z1-AisleD-Bay1-Level7</v>
      </c>
      <c r="I74" t="s">
        <v>817</v>
      </c>
      <c r="J74" t="str">
        <f t="shared" si="10"/>
        <v>SAMPLE: Grid D07</v>
      </c>
      <c r="K74">
        <f t="shared" si="11"/>
        <v>4</v>
      </c>
      <c r="L74">
        <f t="shared" si="12"/>
        <v>1</v>
      </c>
      <c r="M74">
        <f t="shared" si="13"/>
        <v>7</v>
      </c>
      <c r="N74" t="str">
        <f t="shared" si="14"/>
        <v>Z1: D01</v>
      </c>
      <c r="O74" t="str">
        <f t="shared" si="15"/>
        <v>D</v>
      </c>
      <c r="P74">
        <f t="shared" si="16"/>
        <v>1</v>
      </c>
      <c r="Q74" t="str">
        <f t="shared" si="17"/>
        <v>D01</v>
      </c>
    </row>
    <row r="75" spans="1:17">
      <c r="A75" t="s">
        <v>818</v>
      </c>
      <c r="B75" t="s">
        <v>722</v>
      </c>
      <c r="C75" t="s">
        <v>804</v>
      </c>
      <c r="D75">
        <v>1</v>
      </c>
      <c r="E75" t="s">
        <v>729</v>
      </c>
      <c r="F75">
        <v>4</v>
      </c>
      <c r="G75">
        <v>2</v>
      </c>
      <c r="H75" t="str">
        <f t="shared" si="9"/>
        <v>WH-Z1-AisleD-Bay1-Level8</v>
      </c>
      <c r="I75" t="s">
        <v>819</v>
      </c>
      <c r="J75" t="str">
        <f t="shared" si="10"/>
        <v>SAMPLE: Grid D08</v>
      </c>
      <c r="K75">
        <f t="shared" si="11"/>
        <v>4</v>
      </c>
      <c r="L75">
        <f t="shared" si="12"/>
        <v>1</v>
      </c>
      <c r="M75">
        <f t="shared" si="13"/>
        <v>8</v>
      </c>
      <c r="N75" t="str">
        <f t="shared" si="14"/>
        <v>Z1: D01</v>
      </c>
      <c r="O75" t="str">
        <f t="shared" si="15"/>
        <v>D</v>
      </c>
      <c r="P75">
        <f t="shared" si="16"/>
        <v>1</v>
      </c>
      <c r="Q75" t="str">
        <f t="shared" si="17"/>
        <v>D01</v>
      </c>
    </row>
    <row r="76" spans="1:17">
      <c r="A76" t="s">
        <v>820</v>
      </c>
      <c r="B76" t="s">
        <v>722</v>
      </c>
      <c r="C76" t="s">
        <v>804</v>
      </c>
      <c r="D76">
        <v>1</v>
      </c>
      <c r="E76" t="s">
        <v>729</v>
      </c>
      <c r="F76">
        <v>4</v>
      </c>
      <c r="G76">
        <v>2</v>
      </c>
      <c r="H76" t="str">
        <f t="shared" si="9"/>
        <v>WH-Z1-AisleD-Bay1-Level9</v>
      </c>
      <c r="I76" t="s">
        <v>821</v>
      </c>
      <c r="J76" t="str">
        <f t="shared" si="10"/>
        <v>SAMPLE: Grid D09</v>
      </c>
      <c r="K76">
        <f t="shared" si="11"/>
        <v>4</v>
      </c>
      <c r="L76">
        <f t="shared" si="12"/>
        <v>1</v>
      </c>
      <c r="M76">
        <f t="shared" si="13"/>
        <v>9</v>
      </c>
      <c r="N76" t="str">
        <f t="shared" si="14"/>
        <v>Z1: D01</v>
      </c>
      <c r="O76" t="str">
        <f t="shared" si="15"/>
        <v>D</v>
      </c>
      <c r="P76">
        <f t="shared" si="16"/>
        <v>1</v>
      </c>
      <c r="Q76" t="str">
        <f t="shared" si="17"/>
        <v>D01</v>
      </c>
    </row>
    <row r="77" spans="1:17">
      <c r="A77" t="s">
        <v>822</v>
      </c>
      <c r="B77" t="s">
        <v>722</v>
      </c>
      <c r="C77" t="s">
        <v>804</v>
      </c>
      <c r="D77">
        <v>1</v>
      </c>
      <c r="E77" t="s">
        <v>729</v>
      </c>
      <c r="F77">
        <v>4</v>
      </c>
      <c r="G77">
        <v>2</v>
      </c>
      <c r="H77" t="str">
        <f t="shared" si="9"/>
        <v>WH-Z1-AisleD-Bay1-Level10</v>
      </c>
      <c r="I77" t="s">
        <v>823</v>
      </c>
      <c r="J77" t="str">
        <f t="shared" si="10"/>
        <v>SAMPLE: Grid D10</v>
      </c>
      <c r="K77">
        <f t="shared" si="11"/>
        <v>4</v>
      </c>
      <c r="L77">
        <f t="shared" si="12"/>
        <v>1</v>
      </c>
      <c r="M77">
        <f t="shared" si="13"/>
        <v>10</v>
      </c>
      <c r="N77" t="str">
        <f t="shared" si="14"/>
        <v>Z1: D01</v>
      </c>
      <c r="O77" t="str">
        <f t="shared" si="15"/>
        <v>D</v>
      </c>
      <c r="P77">
        <f t="shared" si="16"/>
        <v>1</v>
      </c>
      <c r="Q77" t="str">
        <f t="shared" si="17"/>
        <v>D01</v>
      </c>
    </row>
    <row r="78" spans="1:17">
      <c r="A78" t="s">
        <v>824</v>
      </c>
      <c r="B78" t="s">
        <v>722</v>
      </c>
      <c r="C78" t="s">
        <v>804</v>
      </c>
      <c r="D78">
        <v>1</v>
      </c>
      <c r="E78" t="s">
        <v>729</v>
      </c>
      <c r="F78">
        <v>4</v>
      </c>
      <c r="G78">
        <v>2</v>
      </c>
      <c r="H78" t="str">
        <f t="shared" si="9"/>
        <v>WH-Z1-AisleD-Bay1-Level11</v>
      </c>
      <c r="I78" t="s">
        <v>825</v>
      </c>
      <c r="J78" t="str">
        <f t="shared" si="10"/>
        <v>SAMPLE: Grid D11</v>
      </c>
      <c r="K78">
        <f t="shared" si="11"/>
        <v>4</v>
      </c>
      <c r="L78">
        <f t="shared" si="12"/>
        <v>1</v>
      </c>
      <c r="M78">
        <f t="shared" si="13"/>
        <v>11</v>
      </c>
      <c r="N78" t="str">
        <f t="shared" si="14"/>
        <v>Z1: D01</v>
      </c>
      <c r="O78" t="str">
        <f t="shared" si="15"/>
        <v>D</v>
      </c>
      <c r="P78">
        <f t="shared" si="16"/>
        <v>1</v>
      </c>
      <c r="Q78" t="str">
        <f t="shared" si="17"/>
        <v>D01</v>
      </c>
    </row>
    <row r="79" spans="1:17">
      <c r="A79" t="s">
        <v>826</v>
      </c>
      <c r="B79" t="s">
        <v>722</v>
      </c>
      <c r="C79" t="s">
        <v>804</v>
      </c>
      <c r="D79">
        <v>1</v>
      </c>
      <c r="E79" t="s">
        <v>729</v>
      </c>
      <c r="F79">
        <v>4</v>
      </c>
      <c r="G79">
        <v>2</v>
      </c>
      <c r="H79" t="str">
        <f t="shared" si="9"/>
        <v>WH-Z1-AisleD-Bay1-Level12</v>
      </c>
      <c r="I79" t="s">
        <v>827</v>
      </c>
      <c r="J79" t="str">
        <f t="shared" si="10"/>
        <v>SAMPLE: Grid D12</v>
      </c>
      <c r="K79">
        <f t="shared" si="11"/>
        <v>4</v>
      </c>
      <c r="L79">
        <f t="shared" si="12"/>
        <v>1</v>
      </c>
      <c r="M79">
        <f t="shared" si="13"/>
        <v>12</v>
      </c>
      <c r="N79" t="str">
        <f t="shared" si="14"/>
        <v>Z1: D01</v>
      </c>
      <c r="O79" t="str">
        <f t="shared" si="15"/>
        <v>D</v>
      </c>
      <c r="P79">
        <f t="shared" si="16"/>
        <v>1</v>
      </c>
      <c r="Q79" t="str">
        <f t="shared" si="17"/>
        <v>D01</v>
      </c>
    </row>
    <row r="80" spans="1:17">
      <c r="A80" t="s">
        <v>828</v>
      </c>
      <c r="B80" t="s">
        <v>722</v>
      </c>
      <c r="C80" t="s">
        <v>804</v>
      </c>
      <c r="D80">
        <v>1</v>
      </c>
      <c r="E80" t="s">
        <v>729</v>
      </c>
      <c r="F80">
        <v>4</v>
      </c>
      <c r="G80">
        <v>2</v>
      </c>
      <c r="H80" t="str">
        <f t="shared" si="9"/>
        <v>WH-Z1-AisleD-Bay1-Level13</v>
      </c>
      <c r="I80" t="s">
        <v>829</v>
      </c>
      <c r="J80" t="str">
        <f t="shared" si="10"/>
        <v>SAMPLE: Grid D13</v>
      </c>
      <c r="K80">
        <f t="shared" si="11"/>
        <v>4</v>
      </c>
      <c r="L80">
        <f t="shared" si="12"/>
        <v>1</v>
      </c>
      <c r="M80">
        <f t="shared" si="13"/>
        <v>13</v>
      </c>
      <c r="N80" t="str">
        <f t="shared" si="14"/>
        <v>Z1: D01</v>
      </c>
      <c r="O80" t="str">
        <f t="shared" si="15"/>
        <v>D</v>
      </c>
      <c r="P80">
        <f t="shared" si="16"/>
        <v>1</v>
      </c>
      <c r="Q80" t="str">
        <f t="shared" si="17"/>
        <v>D01</v>
      </c>
    </row>
    <row r="81" spans="1:17">
      <c r="A81" t="s">
        <v>830</v>
      </c>
      <c r="B81" t="s">
        <v>722</v>
      </c>
      <c r="C81" t="s">
        <v>804</v>
      </c>
      <c r="D81">
        <v>1</v>
      </c>
      <c r="E81" t="s">
        <v>729</v>
      </c>
      <c r="F81">
        <v>4</v>
      </c>
      <c r="G81">
        <v>2</v>
      </c>
      <c r="H81" t="str">
        <f t="shared" si="9"/>
        <v>WH-Z1-AisleD-Bay1-Level14</v>
      </c>
      <c r="I81" t="s">
        <v>831</v>
      </c>
      <c r="J81" t="str">
        <f t="shared" si="10"/>
        <v>SAMPLE: Grid D14</v>
      </c>
      <c r="K81">
        <f t="shared" si="11"/>
        <v>4</v>
      </c>
      <c r="L81">
        <f t="shared" si="12"/>
        <v>1</v>
      </c>
      <c r="M81">
        <f t="shared" si="13"/>
        <v>14</v>
      </c>
      <c r="N81" t="str">
        <f t="shared" si="14"/>
        <v>Z1: D01</v>
      </c>
      <c r="O81" t="str">
        <f t="shared" si="15"/>
        <v>D</v>
      </c>
      <c r="P81">
        <f t="shared" si="16"/>
        <v>1</v>
      </c>
      <c r="Q81" t="str">
        <f t="shared" si="17"/>
        <v>D01</v>
      </c>
    </row>
    <row r="82" spans="1:17">
      <c r="A82" t="s">
        <v>832</v>
      </c>
      <c r="B82" t="s">
        <v>722</v>
      </c>
      <c r="C82" t="s">
        <v>804</v>
      </c>
      <c r="D82">
        <v>1</v>
      </c>
      <c r="E82" t="s">
        <v>729</v>
      </c>
      <c r="F82">
        <v>4</v>
      </c>
      <c r="G82">
        <v>2</v>
      </c>
      <c r="H82" t="str">
        <f t="shared" si="9"/>
        <v>WH-Z1-AisleD-Bay1-Level15</v>
      </c>
      <c r="I82" t="s">
        <v>833</v>
      </c>
      <c r="J82" t="str">
        <f t="shared" si="10"/>
        <v>SAMPLE: Grid D15</v>
      </c>
      <c r="K82">
        <f t="shared" si="11"/>
        <v>4</v>
      </c>
      <c r="L82">
        <f t="shared" si="12"/>
        <v>1</v>
      </c>
      <c r="M82">
        <f t="shared" si="13"/>
        <v>15</v>
      </c>
      <c r="N82" t="str">
        <f t="shared" si="14"/>
        <v>Z1: D01</v>
      </c>
      <c r="O82" t="str">
        <f t="shared" si="15"/>
        <v>D</v>
      </c>
      <c r="P82">
        <f t="shared" si="16"/>
        <v>1</v>
      </c>
      <c r="Q82" t="str">
        <f t="shared" si="17"/>
        <v>D01</v>
      </c>
    </row>
    <row r="83" spans="1:17">
      <c r="A83" t="s">
        <v>834</v>
      </c>
      <c r="B83" t="s">
        <v>722</v>
      </c>
      <c r="C83" t="s">
        <v>804</v>
      </c>
      <c r="D83">
        <v>1</v>
      </c>
      <c r="E83" t="s">
        <v>729</v>
      </c>
      <c r="F83">
        <v>4</v>
      </c>
      <c r="G83">
        <v>2</v>
      </c>
      <c r="H83" t="str">
        <f t="shared" si="9"/>
        <v>WH-Z1-AisleD-Bay1-Level16</v>
      </c>
      <c r="I83" t="s">
        <v>835</v>
      </c>
      <c r="J83" t="str">
        <f t="shared" si="10"/>
        <v>SAMPLE: Grid D16</v>
      </c>
      <c r="K83">
        <f t="shared" si="11"/>
        <v>4</v>
      </c>
      <c r="L83">
        <f t="shared" si="12"/>
        <v>1</v>
      </c>
      <c r="M83">
        <f t="shared" si="13"/>
        <v>16</v>
      </c>
      <c r="N83" t="str">
        <f t="shared" si="14"/>
        <v>Z1: D01</v>
      </c>
      <c r="O83" t="str">
        <f t="shared" si="15"/>
        <v>D</v>
      </c>
      <c r="P83">
        <f t="shared" si="16"/>
        <v>1</v>
      </c>
      <c r="Q83" t="str">
        <f t="shared" si="17"/>
        <v>D01</v>
      </c>
    </row>
    <row r="84" spans="1:17">
      <c r="A84" t="s">
        <v>836</v>
      </c>
      <c r="B84" t="s">
        <v>722</v>
      </c>
      <c r="C84" t="s">
        <v>804</v>
      </c>
      <c r="D84">
        <v>1</v>
      </c>
      <c r="E84" t="s">
        <v>729</v>
      </c>
      <c r="F84">
        <v>4</v>
      </c>
      <c r="G84">
        <v>2</v>
      </c>
      <c r="H84" t="str">
        <f t="shared" si="9"/>
        <v>WH-Z1-AisleD-Bay1-Level17</v>
      </c>
      <c r="I84" t="s">
        <v>837</v>
      </c>
      <c r="J84" t="str">
        <f t="shared" si="10"/>
        <v>SAMPLE: Grid D17</v>
      </c>
      <c r="K84">
        <f t="shared" si="11"/>
        <v>4</v>
      </c>
      <c r="L84">
        <f t="shared" si="12"/>
        <v>1</v>
      </c>
      <c r="M84">
        <f t="shared" si="13"/>
        <v>17</v>
      </c>
      <c r="N84" t="str">
        <f t="shared" si="14"/>
        <v>Z1: D01</v>
      </c>
      <c r="O84" t="str">
        <f t="shared" si="15"/>
        <v>D</v>
      </c>
      <c r="P84">
        <f t="shared" si="16"/>
        <v>1</v>
      </c>
      <c r="Q84" t="str">
        <f t="shared" si="17"/>
        <v>D01</v>
      </c>
    </row>
    <row r="85" spans="1:17">
      <c r="A85" t="s">
        <v>838</v>
      </c>
      <c r="B85" t="s">
        <v>722</v>
      </c>
      <c r="C85" t="s">
        <v>804</v>
      </c>
      <c r="D85">
        <v>1</v>
      </c>
      <c r="E85" t="s">
        <v>729</v>
      </c>
      <c r="F85">
        <v>4</v>
      </c>
      <c r="G85">
        <v>2</v>
      </c>
      <c r="H85" t="str">
        <f t="shared" si="9"/>
        <v>WH-Z1-AisleD-Bay1-Level18</v>
      </c>
      <c r="I85" t="s">
        <v>839</v>
      </c>
      <c r="J85" t="str">
        <f t="shared" si="10"/>
        <v>SAMPLE: Grid D18</v>
      </c>
      <c r="K85">
        <f t="shared" si="11"/>
        <v>4</v>
      </c>
      <c r="L85">
        <f t="shared" si="12"/>
        <v>1</v>
      </c>
      <c r="M85">
        <f t="shared" si="13"/>
        <v>18</v>
      </c>
      <c r="N85" t="str">
        <f t="shared" si="14"/>
        <v>Z1: D01</v>
      </c>
      <c r="O85" t="str">
        <f t="shared" si="15"/>
        <v>D</v>
      </c>
      <c r="P85">
        <f t="shared" si="16"/>
        <v>1</v>
      </c>
      <c r="Q85" t="str">
        <f t="shared" si="17"/>
        <v>D01</v>
      </c>
    </row>
    <row r="86" spans="1:17">
      <c r="A86" t="s">
        <v>840</v>
      </c>
      <c r="B86" t="s">
        <v>722</v>
      </c>
      <c r="C86" t="s">
        <v>804</v>
      </c>
      <c r="D86">
        <v>1</v>
      </c>
      <c r="E86" t="s">
        <v>729</v>
      </c>
      <c r="F86">
        <v>4</v>
      </c>
      <c r="G86">
        <v>2</v>
      </c>
      <c r="H86" t="str">
        <f t="shared" si="9"/>
        <v>WH-Z1-AisleD-Bay1-Level19</v>
      </c>
      <c r="I86" t="s">
        <v>841</v>
      </c>
      <c r="J86" t="str">
        <f t="shared" si="10"/>
        <v>SAMPLE: Grid D19</v>
      </c>
      <c r="K86">
        <f t="shared" si="11"/>
        <v>4</v>
      </c>
      <c r="L86">
        <f t="shared" si="12"/>
        <v>1</v>
      </c>
      <c r="M86">
        <f t="shared" si="13"/>
        <v>19</v>
      </c>
      <c r="N86" t="str">
        <f t="shared" si="14"/>
        <v>Z1: D01</v>
      </c>
      <c r="O86" t="str">
        <f t="shared" si="15"/>
        <v>D</v>
      </c>
      <c r="P86">
        <f t="shared" si="16"/>
        <v>1</v>
      </c>
      <c r="Q86" t="str">
        <f t="shared" si="17"/>
        <v>D01</v>
      </c>
    </row>
    <row r="87" spans="1:17">
      <c r="A87" t="s">
        <v>842</v>
      </c>
      <c r="B87" t="s">
        <v>722</v>
      </c>
      <c r="C87" t="s">
        <v>804</v>
      </c>
      <c r="D87">
        <v>1</v>
      </c>
      <c r="E87" t="s">
        <v>729</v>
      </c>
      <c r="F87">
        <v>4</v>
      </c>
      <c r="G87">
        <v>2</v>
      </c>
      <c r="H87" t="str">
        <f t="shared" si="9"/>
        <v>WH-Z1-AisleD-Bay1-Level20</v>
      </c>
      <c r="I87" t="s">
        <v>843</v>
      </c>
      <c r="J87" t="str">
        <f t="shared" si="10"/>
        <v>SAMPLE: Grid D20</v>
      </c>
      <c r="K87">
        <f t="shared" si="11"/>
        <v>4</v>
      </c>
      <c r="L87">
        <f t="shared" si="12"/>
        <v>1</v>
      </c>
      <c r="M87">
        <f t="shared" si="13"/>
        <v>20</v>
      </c>
      <c r="N87" t="str">
        <f t="shared" si="14"/>
        <v>Z1: D01</v>
      </c>
      <c r="O87" t="str">
        <f t="shared" si="15"/>
        <v>D</v>
      </c>
      <c r="P87">
        <f t="shared" si="16"/>
        <v>1</v>
      </c>
      <c r="Q87" t="str">
        <f t="shared" si="17"/>
        <v>D01</v>
      </c>
    </row>
    <row r="88" spans="1:17">
      <c r="A88" t="s">
        <v>844</v>
      </c>
      <c r="B88" t="s">
        <v>722</v>
      </c>
      <c r="C88" t="s">
        <v>845</v>
      </c>
      <c r="D88">
        <v>1</v>
      </c>
      <c r="E88" t="s">
        <v>729</v>
      </c>
      <c r="F88">
        <v>4</v>
      </c>
      <c r="G88">
        <v>2</v>
      </c>
      <c r="H88" t="str">
        <f t="shared" si="9"/>
        <v>WH-Z1-AisleE-Bay1-Level1</v>
      </c>
      <c r="I88" t="s">
        <v>846</v>
      </c>
      <c r="J88" t="str">
        <f t="shared" si="10"/>
        <v>SAMPLE: Grid E01</v>
      </c>
      <c r="K88">
        <f t="shared" si="11"/>
        <v>5</v>
      </c>
      <c r="L88">
        <f t="shared" si="12"/>
        <v>1</v>
      </c>
      <c r="M88">
        <f t="shared" si="13"/>
        <v>1</v>
      </c>
      <c r="N88" t="str">
        <f t="shared" si="14"/>
        <v>Z1: E01</v>
      </c>
      <c r="O88" t="str">
        <f t="shared" si="15"/>
        <v>E</v>
      </c>
      <c r="P88">
        <f t="shared" si="16"/>
        <v>1</v>
      </c>
      <c r="Q88" t="str">
        <f t="shared" si="17"/>
        <v>E01</v>
      </c>
    </row>
    <row r="89" spans="1:17">
      <c r="A89" t="s">
        <v>847</v>
      </c>
      <c r="B89" t="s">
        <v>722</v>
      </c>
      <c r="C89" t="s">
        <v>845</v>
      </c>
      <c r="D89">
        <v>1</v>
      </c>
      <c r="E89" t="s">
        <v>729</v>
      </c>
      <c r="F89">
        <v>4</v>
      </c>
      <c r="G89">
        <v>2</v>
      </c>
      <c r="H89" t="str">
        <f t="shared" si="9"/>
        <v>WH-Z1-AisleE-Bay1-Level2</v>
      </c>
      <c r="I89" t="s">
        <v>848</v>
      </c>
      <c r="J89" t="str">
        <f t="shared" si="10"/>
        <v>SAMPLE: Grid E02</v>
      </c>
      <c r="K89">
        <f t="shared" si="11"/>
        <v>5</v>
      </c>
      <c r="L89">
        <f t="shared" si="12"/>
        <v>1</v>
      </c>
      <c r="M89">
        <f t="shared" si="13"/>
        <v>2</v>
      </c>
      <c r="N89" t="str">
        <f t="shared" si="14"/>
        <v>Z1: E01</v>
      </c>
      <c r="O89" t="str">
        <f t="shared" si="15"/>
        <v>E</v>
      </c>
      <c r="P89">
        <f t="shared" si="16"/>
        <v>1</v>
      </c>
      <c r="Q89" t="str">
        <f t="shared" si="17"/>
        <v>E01</v>
      </c>
    </row>
    <row r="90" spans="1:17">
      <c r="A90" t="s">
        <v>849</v>
      </c>
      <c r="B90" t="s">
        <v>722</v>
      </c>
      <c r="C90" t="s">
        <v>845</v>
      </c>
      <c r="D90">
        <v>1</v>
      </c>
      <c r="E90" t="s">
        <v>729</v>
      </c>
      <c r="F90">
        <v>4</v>
      </c>
      <c r="G90">
        <v>2</v>
      </c>
      <c r="H90" t="str">
        <f t="shared" si="9"/>
        <v>WH-Z1-AisleE-Bay1-Level3</v>
      </c>
      <c r="I90" t="s">
        <v>850</v>
      </c>
      <c r="J90" t="str">
        <f t="shared" si="10"/>
        <v>SAMPLE: Grid E03</v>
      </c>
      <c r="K90">
        <f t="shared" si="11"/>
        <v>5</v>
      </c>
      <c r="L90">
        <f t="shared" si="12"/>
        <v>1</v>
      </c>
      <c r="M90">
        <f t="shared" si="13"/>
        <v>3</v>
      </c>
      <c r="N90" t="str">
        <f t="shared" si="14"/>
        <v>Z1: E01</v>
      </c>
      <c r="O90" t="str">
        <f t="shared" si="15"/>
        <v>E</v>
      </c>
      <c r="P90">
        <f t="shared" si="16"/>
        <v>1</v>
      </c>
      <c r="Q90" t="str">
        <f t="shared" si="17"/>
        <v>E01</v>
      </c>
    </row>
    <row r="91" spans="1:17">
      <c r="A91" t="s">
        <v>851</v>
      </c>
      <c r="B91" t="s">
        <v>722</v>
      </c>
      <c r="C91" t="s">
        <v>845</v>
      </c>
      <c r="D91">
        <v>1</v>
      </c>
      <c r="E91" t="s">
        <v>729</v>
      </c>
      <c r="F91">
        <v>4</v>
      </c>
      <c r="G91">
        <v>2</v>
      </c>
      <c r="H91" t="str">
        <f t="shared" si="9"/>
        <v>WH-Z1-AisleE-Bay1-Level4</v>
      </c>
      <c r="I91" t="s">
        <v>852</v>
      </c>
      <c r="J91" t="str">
        <f t="shared" si="10"/>
        <v>SAMPLE: Grid E04</v>
      </c>
      <c r="K91">
        <f t="shared" si="11"/>
        <v>5</v>
      </c>
      <c r="L91">
        <f t="shared" si="12"/>
        <v>1</v>
      </c>
      <c r="M91">
        <f t="shared" si="13"/>
        <v>4</v>
      </c>
      <c r="N91" t="str">
        <f t="shared" si="14"/>
        <v>Z1: E01</v>
      </c>
      <c r="O91" t="str">
        <f t="shared" si="15"/>
        <v>E</v>
      </c>
      <c r="P91">
        <f t="shared" si="16"/>
        <v>1</v>
      </c>
      <c r="Q91" t="str">
        <f t="shared" si="17"/>
        <v>E01</v>
      </c>
    </row>
    <row r="92" spans="1:17">
      <c r="A92" t="s">
        <v>853</v>
      </c>
      <c r="B92" t="s">
        <v>722</v>
      </c>
      <c r="C92" t="s">
        <v>845</v>
      </c>
      <c r="D92">
        <v>1</v>
      </c>
      <c r="E92" t="s">
        <v>729</v>
      </c>
      <c r="F92">
        <v>4</v>
      </c>
      <c r="G92">
        <v>2</v>
      </c>
      <c r="H92" t="str">
        <f t="shared" si="9"/>
        <v>WH-Z1-AisleE-Bay1-Level5</v>
      </c>
      <c r="I92" t="s">
        <v>854</v>
      </c>
      <c r="J92" t="str">
        <f t="shared" si="10"/>
        <v>SAMPLE: Grid E05</v>
      </c>
      <c r="K92">
        <f t="shared" si="11"/>
        <v>5</v>
      </c>
      <c r="L92">
        <f t="shared" si="12"/>
        <v>1</v>
      </c>
      <c r="M92">
        <f t="shared" si="13"/>
        <v>5</v>
      </c>
      <c r="N92" t="str">
        <f t="shared" si="14"/>
        <v>Z1: E01</v>
      </c>
      <c r="O92" t="str">
        <f t="shared" si="15"/>
        <v>E</v>
      </c>
      <c r="P92">
        <f t="shared" si="16"/>
        <v>1</v>
      </c>
      <c r="Q92" t="str">
        <f t="shared" si="17"/>
        <v>E01</v>
      </c>
    </row>
    <row r="93" spans="1:17">
      <c r="A93" t="s">
        <v>855</v>
      </c>
      <c r="B93" t="s">
        <v>722</v>
      </c>
      <c r="C93" t="s">
        <v>845</v>
      </c>
      <c r="D93">
        <v>1</v>
      </c>
      <c r="E93" t="s">
        <v>729</v>
      </c>
      <c r="F93">
        <v>4</v>
      </c>
      <c r="G93">
        <v>2</v>
      </c>
      <c r="H93" t="str">
        <f t="shared" si="9"/>
        <v>WH-Z1-AisleE-Bay1-Level6</v>
      </c>
      <c r="I93" t="s">
        <v>856</v>
      </c>
      <c r="J93" t="str">
        <f t="shared" si="10"/>
        <v>SAMPLE: Grid E06</v>
      </c>
      <c r="K93">
        <f t="shared" si="11"/>
        <v>5</v>
      </c>
      <c r="L93">
        <f t="shared" si="12"/>
        <v>1</v>
      </c>
      <c r="M93">
        <f t="shared" si="13"/>
        <v>6</v>
      </c>
      <c r="N93" t="str">
        <f t="shared" si="14"/>
        <v>Z1: E01</v>
      </c>
      <c r="O93" t="str">
        <f t="shared" si="15"/>
        <v>E</v>
      </c>
      <c r="P93">
        <f t="shared" si="16"/>
        <v>1</v>
      </c>
      <c r="Q93" t="str">
        <f t="shared" si="17"/>
        <v>E01</v>
      </c>
    </row>
    <row r="94" spans="1:17">
      <c r="A94" t="s">
        <v>857</v>
      </c>
      <c r="B94" t="s">
        <v>722</v>
      </c>
      <c r="C94" t="s">
        <v>845</v>
      </c>
      <c r="D94">
        <v>1</v>
      </c>
      <c r="E94" t="s">
        <v>729</v>
      </c>
      <c r="F94">
        <v>4</v>
      </c>
      <c r="G94">
        <v>2</v>
      </c>
      <c r="H94" t="str">
        <f t="shared" si="9"/>
        <v>WH-Z1-AisleE-Bay1-Level7</v>
      </c>
      <c r="I94" t="s">
        <v>858</v>
      </c>
      <c r="J94" t="str">
        <f t="shared" si="10"/>
        <v>SAMPLE: Grid E07</v>
      </c>
      <c r="K94">
        <f t="shared" si="11"/>
        <v>5</v>
      </c>
      <c r="L94">
        <f t="shared" si="12"/>
        <v>1</v>
      </c>
      <c r="M94">
        <f t="shared" si="13"/>
        <v>7</v>
      </c>
      <c r="N94" t="str">
        <f t="shared" si="14"/>
        <v>Z1: E01</v>
      </c>
      <c r="O94" t="str">
        <f t="shared" si="15"/>
        <v>E</v>
      </c>
      <c r="P94">
        <f t="shared" si="16"/>
        <v>1</v>
      </c>
      <c r="Q94" t="str">
        <f t="shared" si="17"/>
        <v>E01</v>
      </c>
    </row>
    <row r="95" spans="1:17">
      <c r="A95" t="s">
        <v>859</v>
      </c>
      <c r="B95" t="s">
        <v>722</v>
      </c>
      <c r="C95" t="s">
        <v>845</v>
      </c>
      <c r="D95">
        <v>1</v>
      </c>
      <c r="E95" t="s">
        <v>729</v>
      </c>
      <c r="F95">
        <v>4</v>
      </c>
      <c r="G95">
        <v>2</v>
      </c>
      <c r="H95" t="str">
        <f t="shared" si="9"/>
        <v>WH-Z1-AisleE-Bay1-Level8</v>
      </c>
      <c r="I95" t="s">
        <v>860</v>
      </c>
      <c r="J95" t="str">
        <f t="shared" si="10"/>
        <v>SAMPLE: Grid E08</v>
      </c>
      <c r="K95">
        <f t="shared" si="11"/>
        <v>5</v>
      </c>
      <c r="L95">
        <f t="shared" si="12"/>
        <v>1</v>
      </c>
      <c r="M95">
        <f t="shared" si="13"/>
        <v>8</v>
      </c>
      <c r="N95" t="str">
        <f t="shared" si="14"/>
        <v>Z1: E01</v>
      </c>
      <c r="O95" t="str">
        <f t="shared" si="15"/>
        <v>E</v>
      </c>
      <c r="P95">
        <f t="shared" si="16"/>
        <v>1</v>
      </c>
      <c r="Q95" t="str">
        <f t="shared" si="17"/>
        <v>E01</v>
      </c>
    </row>
    <row r="96" spans="1:17">
      <c r="A96" t="s">
        <v>861</v>
      </c>
      <c r="B96" t="s">
        <v>722</v>
      </c>
      <c r="C96" t="s">
        <v>845</v>
      </c>
      <c r="D96">
        <v>1</v>
      </c>
      <c r="E96" t="s">
        <v>729</v>
      </c>
      <c r="F96">
        <v>4</v>
      </c>
      <c r="G96">
        <v>2</v>
      </c>
      <c r="H96" t="str">
        <f t="shared" si="9"/>
        <v>WH-Z1-AisleE-Bay1-Level9</v>
      </c>
      <c r="I96" t="s">
        <v>862</v>
      </c>
      <c r="J96" t="str">
        <f t="shared" si="10"/>
        <v>SAMPLE: Grid E09</v>
      </c>
      <c r="K96">
        <f t="shared" si="11"/>
        <v>5</v>
      </c>
      <c r="L96">
        <f t="shared" si="12"/>
        <v>1</v>
      </c>
      <c r="M96">
        <f t="shared" si="13"/>
        <v>9</v>
      </c>
      <c r="N96" t="str">
        <f t="shared" si="14"/>
        <v>Z1: E01</v>
      </c>
      <c r="O96" t="str">
        <f t="shared" si="15"/>
        <v>E</v>
      </c>
      <c r="P96">
        <f t="shared" si="16"/>
        <v>1</v>
      </c>
      <c r="Q96" t="str">
        <f t="shared" si="17"/>
        <v>E01</v>
      </c>
    </row>
    <row r="97" spans="1:17">
      <c r="A97" t="s">
        <v>863</v>
      </c>
      <c r="B97" t="s">
        <v>722</v>
      </c>
      <c r="C97" t="s">
        <v>845</v>
      </c>
      <c r="D97">
        <v>1</v>
      </c>
      <c r="E97" t="s">
        <v>729</v>
      </c>
      <c r="F97">
        <v>4</v>
      </c>
      <c r="G97">
        <v>2</v>
      </c>
      <c r="H97" t="str">
        <f t="shared" si="9"/>
        <v>WH-Z1-AisleE-Bay1-Level10</v>
      </c>
      <c r="I97" t="s">
        <v>864</v>
      </c>
      <c r="J97" t="str">
        <f t="shared" si="10"/>
        <v>SAMPLE: Grid E10</v>
      </c>
      <c r="K97">
        <f t="shared" si="11"/>
        <v>5</v>
      </c>
      <c r="L97">
        <f t="shared" si="12"/>
        <v>1</v>
      </c>
      <c r="M97">
        <f t="shared" si="13"/>
        <v>10</v>
      </c>
      <c r="N97" t="str">
        <f t="shared" si="14"/>
        <v>Z1: E01</v>
      </c>
      <c r="O97" t="str">
        <f t="shared" si="15"/>
        <v>E</v>
      </c>
      <c r="P97">
        <f t="shared" si="16"/>
        <v>1</v>
      </c>
      <c r="Q97" t="str">
        <f t="shared" si="17"/>
        <v>E01</v>
      </c>
    </row>
    <row r="98" spans="1:17">
      <c r="A98" t="s">
        <v>865</v>
      </c>
      <c r="B98" t="s">
        <v>722</v>
      </c>
      <c r="C98" t="s">
        <v>845</v>
      </c>
      <c r="D98">
        <v>1</v>
      </c>
      <c r="E98" t="s">
        <v>729</v>
      </c>
      <c r="F98">
        <v>4</v>
      </c>
      <c r="G98">
        <v>2</v>
      </c>
      <c r="H98" t="str">
        <f t="shared" si="9"/>
        <v>WH-Z1-AisleE-Bay1-Level11</v>
      </c>
      <c r="I98" t="s">
        <v>866</v>
      </c>
      <c r="J98" t="str">
        <f t="shared" si="10"/>
        <v>SAMPLE: Grid E11</v>
      </c>
      <c r="K98">
        <f t="shared" si="11"/>
        <v>5</v>
      </c>
      <c r="L98">
        <f t="shared" si="12"/>
        <v>1</v>
      </c>
      <c r="M98">
        <f t="shared" si="13"/>
        <v>11</v>
      </c>
      <c r="N98" t="str">
        <f t="shared" si="14"/>
        <v>Z1: E01</v>
      </c>
      <c r="O98" t="str">
        <f t="shared" si="15"/>
        <v>E</v>
      </c>
      <c r="P98">
        <f t="shared" si="16"/>
        <v>1</v>
      </c>
      <c r="Q98" t="str">
        <f t="shared" si="17"/>
        <v>E01</v>
      </c>
    </row>
    <row r="99" spans="1:17">
      <c r="A99" t="s">
        <v>867</v>
      </c>
      <c r="B99" t="s">
        <v>722</v>
      </c>
      <c r="C99" t="s">
        <v>845</v>
      </c>
      <c r="D99">
        <v>1</v>
      </c>
      <c r="E99" t="s">
        <v>729</v>
      </c>
      <c r="F99">
        <v>4</v>
      </c>
      <c r="G99">
        <v>2</v>
      </c>
      <c r="H99" t="str">
        <f t="shared" si="9"/>
        <v>WH-Z1-AisleE-Bay1-Level12</v>
      </c>
      <c r="I99" t="s">
        <v>868</v>
      </c>
      <c r="J99" t="str">
        <f t="shared" si="10"/>
        <v>SAMPLE: Grid E12</v>
      </c>
      <c r="K99">
        <f t="shared" si="11"/>
        <v>5</v>
      </c>
      <c r="L99">
        <f t="shared" si="12"/>
        <v>1</v>
      </c>
      <c r="M99">
        <f t="shared" si="13"/>
        <v>12</v>
      </c>
      <c r="N99" t="str">
        <f t="shared" si="14"/>
        <v>Z1: E01</v>
      </c>
      <c r="O99" t="str">
        <f t="shared" si="15"/>
        <v>E</v>
      </c>
      <c r="P99">
        <f t="shared" si="16"/>
        <v>1</v>
      </c>
      <c r="Q99" t="str">
        <f t="shared" si="17"/>
        <v>E01</v>
      </c>
    </row>
    <row r="100" spans="1:17">
      <c r="A100" t="s">
        <v>869</v>
      </c>
      <c r="B100" t="s">
        <v>722</v>
      </c>
      <c r="C100" t="s">
        <v>845</v>
      </c>
      <c r="D100">
        <v>1</v>
      </c>
      <c r="E100" t="s">
        <v>729</v>
      </c>
      <c r="F100">
        <v>4</v>
      </c>
      <c r="G100">
        <v>2</v>
      </c>
      <c r="H100" t="str">
        <f t="shared" si="9"/>
        <v>WH-Z1-AisleE-Bay1-Level13</v>
      </c>
      <c r="I100" t="s">
        <v>870</v>
      </c>
      <c r="J100" t="str">
        <f t="shared" si="10"/>
        <v>SAMPLE: Grid E13</v>
      </c>
      <c r="K100">
        <f t="shared" si="11"/>
        <v>5</v>
      </c>
      <c r="L100">
        <f t="shared" si="12"/>
        <v>1</v>
      </c>
      <c r="M100">
        <f t="shared" si="13"/>
        <v>13</v>
      </c>
      <c r="N100" t="str">
        <f t="shared" si="14"/>
        <v>Z1: E01</v>
      </c>
      <c r="O100" t="str">
        <f t="shared" si="15"/>
        <v>E</v>
      </c>
      <c r="P100">
        <f t="shared" si="16"/>
        <v>1</v>
      </c>
      <c r="Q100" t="str">
        <f t="shared" si="17"/>
        <v>E01</v>
      </c>
    </row>
    <row r="101" spans="1:17">
      <c r="A101" t="s">
        <v>871</v>
      </c>
      <c r="B101" t="s">
        <v>722</v>
      </c>
      <c r="C101" t="s">
        <v>845</v>
      </c>
      <c r="D101">
        <v>1</v>
      </c>
      <c r="E101" t="s">
        <v>729</v>
      </c>
      <c r="F101">
        <v>4</v>
      </c>
      <c r="G101">
        <v>2</v>
      </c>
      <c r="H101" t="str">
        <f t="shared" si="9"/>
        <v>WH-Z1-AisleE-Bay1-Level14</v>
      </c>
      <c r="I101" t="s">
        <v>872</v>
      </c>
      <c r="J101" t="str">
        <f t="shared" si="10"/>
        <v>SAMPLE: Grid E14</v>
      </c>
      <c r="K101">
        <f t="shared" si="11"/>
        <v>5</v>
      </c>
      <c r="L101">
        <f t="shared" si="12"/>
        <v>1</v>
      </c>
      <c r="M101">
        <f t="shared" si="13"/>
        <v>14</v>
      </c>
      <c r="N101" t="str">
        <f t="shared" si="14"/>
        <v>Z1: E01</v>
      </c>
      <c r="O101" t="str">
        <f t="shared" si="15"/>
        <v>E</v>
      </c>
      <c r="P101">
        <f t="shared" si="16"/>
        <v>1</v>
      </c>
      <c r="Q101" t="str">
        <f t="shared" si="17"/>
        <v>E01</v>
      </c>
    </row>
    <row r="102" spans="1:17">
      <c r="A102" t="s">
        <v>873</v>
      </c>
      <c r="B102" t="s">
        <v>722</v>
      </c>
      <c r="C102" t="s">
        <v>845</v>
      </c>
      <c r="D102">
        <v>1</v>
      </c>
      <c r="E102" t="s">
        <v>729</v>
      </c>
      <c r="F102">
        <v>4</v>
      </c>
      <c r="G102">
        <v>2</v>
      </c>
      <c r="H102" t="str">
        <f t="shared" si="9"/>
        <v>WH-Z1-AisleE-Bay1-Level15</v>
      </c>
      <c r="I102" t="s">
        <v>874</v>
      </c>
      <c r="J102" t="str">
        <f t="shared" si="10"/>
        <v>SAMPLE: Grid E15</v>
      </c>
      <c r="K102">
        <f t="shared" si="11"/>
        <v>5</v>
      </c>
      <c r="L102">
        <f t="shared" si="12"/>
        <v>1</v>
      </c>
      <c r="M102">
        <f t="shared" si="13"/>
        <v>15</v>
      </c>
      <c r="N102" t="str">
        <f t="shared" si="14"/>
        <v>Z1: E01</v>
      </c>
      <c r="O102" t="str">
        <f t="shared" si="15"/>
        <v>E</v>
      </c>
      <c r="P102">
        <f t="shared" si="16"/>
        <v>1</v>
      </c>
      <c r="Q102" t="str">
        <f t="shared" si="17"/>
        <v>E01</v>
      </c>
    </row>
    <row r="103" spans="1:17">
      <c r="A103" t="s">
        <v>875</v>
      </c>
      <c r="B103" t="s">
        <v>722</v>
      </c>
      <c r="C103" t="s">
        <v>845</v>
      </c>
      <c r="D103">
        <v>1</v>
      </c>
      <c r="E103" t="s">
        <v>729</v>
      </c>
      <c r="F103">
        <v>4</v>
      </c>
      <c r="G103">
        <v>2</v>
      </c>
      <c r="H103" t="str">
        <f t="shared" si="9"/>
        <v>WH-Z1-AisleE-Bay1-Level16</v>
      </c>
      <c r="I103" t="s">
        <v>876</v>
      </c>
      <c r="J103" t="str">
        <f t="shared" si="10"/>
        <v>SAMPLE: Grid E16</v>
      </c>
      <c r="K103">
        <f t="shared" si="11"/>
        <v>5</v>
      </c>
      <c r="L103">
        <f t="shared" si="12"/>
        <v>1</v>
      </c>
      <c r="M103">
        <f t="shared" si="13"/>
        <v>16</v>
      </c>
      <c r="N103" t="str">
        <f t="shared" si="14"/>
        <v>Z1: E01</v>
      </c>
      <c r="O103" t="str">
        <f t="shared" si="15"/>
        <v>E</v>
      </c>
      <c r="P103">
        <f t="shared" si="16"/>
        <v>1</v>
      </c>
      <c r="Q103" t="str">
        <f t="shared" si="17"/>
        <v>E01</v>
      </c>
    </row>
    <row r="104" spans="1:17">
      <c r="A104" t="s">
        <v>877</v>
      </c>
      <c r="B104" t="s">
        <v>722</v>
      </c>
      <c r="C104" t="s">
        <v>845</v>
      </c>
      <c r="D104">
        <v>1</v>
      </c>
      <c r="E104" t="s">
        <v>729</v>
      </c>
      <c r="F104">
        <v>4</v>
      </c>
      <c r="G104">
        <v>2</v>
      </c>
      <c r="H104" t="str">
        <f t="shared" si="9"/>
        <v>WH-Z1-AisleE-Bay1-Level17</v>
      </c>
      <c r="I104" t="s">
        <v>878</v>
      </c>
      <c r="J104" t="str">
        <f t="shared" si="10"/>
        <v>SAMPLE: Grid E17</v>
      </c>
      <c r="K104">
        <f t="shared" si="11"/>
        <v>5</v>
      </c>
      <c r="L104">
        <f t="shared" si="12"/>
        <v>1</v>
      </c>
      <c r="M104">
        <f t="shared" si="13"/>
        <v>17</v>
      </c>
      <c r="N104" t="str">
        <f t="shared" si="14"/>
        <v>Z1: E01</v>
      </c>
      <c r="O104" t="str">
        <f t="shared" si="15"/>
        <v>E</v>
      </c>
      <c r="P104">
        <f t="shared" si="16"/>
        <v>1</v>
      </c>
      <c r="Q104" t="str">
        <f t="shared" si="17"/>
        <v>E01</v>
      </c>
    </row>
    <row r="105" spans="1:17">
      <c r="A105" t="s">
        <v>879</v>
      </c>
      <c r="B105" t="s">
        <v>722</v>
      </c>
      <c r="C105" t="s">
        <v>845</v>
      </c>
      <c r="D105">
        <v>1</v>
      </c>
      <c r="E105" t="s">
        <v>729</v>
      </c>
      <c r="F105">
        <v>4</v>
      </c>
      <c r="G105">
        <v>2</v>
      </c>
      <c r="H105" t="str">
        <f t="shared" si="9"/>
        <v>WH-Z1-AisleE-Bay1-Level18</v>
      </c>
      <c r="I105" t="s">
        <v>880</v>
      </c>
      <c r="J105" t="str">
        <f t="shared" si="10"/>
        <v>SAMPLE: Grid E18</v>
      </c>
      <c r="K105">
        <f t="shared" si="11"/>
        <v>5</v>
      </c>
      <c r="L105">
        <f t="shared" si="12"/>
        <v>1</v>
      </c>
      <c r="M105">
        <f t="shared" si="13"/>
        <v>18</v>
      </c>
      <c r="N105" t="str">
        <f t="shared" si="14"/>
        <v>Z1: E01</v>
      </c>
      <c r="O105" t="str">
        <f t="shared" si="15"/>
        <v>E</v>
      </c>
      <c r="P105">
        <f t="shared" si="16"/>
        <v>1</v>
      </c>
      <c r="Q105" t="str">
        <f t="shared" si="17"/>
        <v>E01</v>
      </c>
    </row>
    <row r="106" spans="1:17">
      <c r="A106" t="s">
        <v>881</v>
      </c>
      <c r="B106" t="s">
        <v>722</v>
      </c>
      <c r="C106" t="s">
        <v>845</v>
      </c>
      <c r="D106">
        <v>1</v>
      </c>
      <c r="E106" t="s">
        <v>729</v>
      </c>
      <c r="F106">
        <v>4</v>
      </c>
      <c r="G106">
        <v>2</v>
      </c>
      <c r="H106" t="str">
        <f t="shared" si="9"/>
        <v>WH-Z1-AisleE-Bay1-Level19</v>
      </c>
      <c r="I106" t="s">
        <v>882</v>
      </c>
      <c r="J106" t="str">
        <f t="shared" si="10"/>
        <v>SAMPLE: Grid E19</v>
      </c>
      <c r="K106">
        <f t="shared" si="11"/>
        <v>5</v>
      </c>
      <c r="L106">
        <f t="shared" si="12"/>
        <v>1</v>
      </c>
      <c r="M106">
        <f t="shared" si="13"/>
        <v>19</v>
      </c>
      <c r="N106" t="str">
        <f t="shared" si="14"/>
        <v>Z1: E01</v>
      </c>
      <c r="O106" t="str">
        <f t="shared" si="15"/>
        <v>E</v>
      </c>
      <c r="P106">
        <f t="shared" si="16"/>
        <v>1</v>
      </c>
      <c r="Q106" t="str">
        <f t="shared" si="17"/>
        <v>E01</v>
      </c>
    </row>
    <row r="107" spans="1:17">
      <c r="A107" t="s">
        <v>883</v>
      </c>
      <c r="B107" t="s">
        <v>722</v>
      </c>
      <c r="C107" t="s">
        <v>845</v>
      </c>
      <c r="D107">
        <v>1</v>
      </c>
      <c r="E107" t="s">
        <v>729</v>
      </c>
      <c r="F107">
        <v>4</v>
      </c>
      <c r="G107">
        <v>2</v>
      </c>
      <c r="H107" t="str">
        <f t="shared" si="9"/>
        <v>WH-Z1-AisleE-Bay1-Level20</v>
      </c>
      <c r="I107" t="s">
        <v>884</v>
      </c>
      <c r="J107" t="str">
        <f t="shared" si="10"/>
        <v>SAMPLE: Grid E20</v>
      </c>
      <c r="K107">
        <f t="shared" si="11"/>
        <v>5</v>
      </c>
      <c r="L107">
        <f t="shared" si="12"/>
        <v>1</v>
      </c>
      <c r="M107">
        <f t="shared" si="13"/>
        <v>20</v>
      </c>
      <c r="N107" t="str">
        <f t="shared" si="14"/>
        <v>Z1: E01</v>
      </c>
      <c r="O107" t="str">
        <f t="shared" si="15"/>
        <v>E</v>
      </c>
      <c r="P107">
        <f t="shared" si="16"/>
        <v>1</v>
      </c>
      <c r="Q107" t="str">
        <f t="shared" si="17"/>
        <v>E01</v>
      </c>
    </row>
    <row r="108" spans="1:17">
      <c r="A108" t="s">
        <v>885</v>
      </c>
      <c r="B108" t="s">
        <v>722</v>
      </c>
      <c r="C108" t="s">
        <v>886</v>
      </c>
      <c r="D108">
        <v>1</v>
      </c>
      <c r="E108" t="s">
        <v>729</v>
      </c>
      <c r="F108">
        <v>4</v>
      </c>
      <c r="G108">
        <v>2</v>
      </c>
      <c r="H108" t="str">
        <f t="shared" si="9"/>
        <v>WH-Z1-AisleF-Bay1-Level1</v>
      </c>
      <c r="I108" t="s">
        <v>887</v>
      </c>
      <c r="J108" t="str">
        <f t="shared" si="10"/>
        <v>SAMPLE: Grid F01</v>
      </c>
      <c r="K108">
        <f t="shared" si="11"/>
        <v>6</v>
      </c>
      <c r="L108">
        <f t="shared" si="12"/>
        <v>1</v>
      </c>
      <c r="M108">
        <f t="shared" si="13"/>
        <v>1</v>
      </c>
      <c r="N108" t="str">
        <f t="shared" si="14"/>
        <v>Z1: F01</v>
      </c>
      <c r="O108" t="str">
        <f t="shared" si="15"/>
        <v>F</v>
      </c>
      <c r="P108">
        <f t="shared" si="16"/>
        <v>1</v>
      </c>
      <c r="Q108" t="str">
        <f t="shared" si="17"/>
        <v>F01</v>
      </c>
    </row>
    <row r="109" spans="1:17">
      <c r="A109" t="s">
        <v>888</v>
      </c>
      <c r="B109" t="s">
        <v>722</v>
      </c>
      <c r="C109" t="s">
        <v>886</v>
      </c>
      <c r="D109">
        <v>1</v>
      </c>
      <c r="E109" t="s">
        <v>729</v>
      </c>
      <c r="F109">
        <v>4</v>
      </c>
      <c r="G109">
        <v>2</v>
      </c>
      <c r="H109" t="str">
        <f t="shared" si="9"/>
        <v>WH-Z1-AisleF-Bay1-Level2</v>
      </c>
      <c r="I109" t="s">
        <v>889</v>
      </c>
      <c r="J109" t="str">
        <f t="shared" si="10"/>
        <v>SAMPLE: Grid F02</v>
      </c>
      <c r="K109">
        <f t="shared" si="11"/>
        <v>6</v>
      </c>
      <c r="L109">
        <f t="shared" si="12"/>
        <v>1</v>
      </c>
      <c r="M109">
        <f t="shared" si="13"/>
        <v>2</v>
      </c>
      <c r="N109" t="str">
        <f t="shared" si="14"/>
        <v>Z1: F01</v>
      </c>
      <c r="O109" t="str">
        <f t="shared" si="15"/>
        <v>F</v>
      </c>
      <c r="P109">
        <f t="shared" si="16"/>
        <v>1</v>
      </c>
      <c r="Q109" t="str">
        <f t="shared" si="17"/>
        <v>F01</v>
      </c>
    </row>
    <row r="110" spans="1:17">
      <c r="A110" t="s">
        <v>890</v>
      </c>
      <c r="B110" t="s">
        <v>722</v>
      </c>
      <c r="C110" t="s">
        <v>886</v>
      </c>
      <c r="D110">
        <v>1</v>
      </c>
      <c r="E110" t="s">
        <v>729</v>
      </c>
      <c r="F110">
        <v>4</v>
      </c>
      <c r="G110">
        <v>2</v>
      </c>
      <c r="H110" t="str">
        <f t="shared" si="9"/>
        <v>WH-Z1-AisleF-Bay1-Level3</v>
      </c>
      <c r="I110" t="s">
        <v>891</v>
      </c>
      <c r="J110" t="str">
        <f t="shared" si="10"/>
        <v>SAMPLE: Grid F03</v>
      </c>
      <c r="K110">
        <f t="shared" si="11"/>
        <v>6</v>
      </c>
      <c r="L110">
        <f t="shared" si="12"/>
        <v>1</v>
      </c>
      <c r="M110">
        <f t="shared" si="13"/>
        <v>3</v>
      </c>
      <c r="N110" t="str">
        <f t="shared" si="14"/>
        <v>Z1: F01</v>
      </c>
      <c r="O110" t="str">
        <f t="shared" si="15"/>
        <v>F</v>
      </c>
      <c r="P110">
        <f t="shared" si="16"/>
        <v>1</v>
      </c>
      <c r="Q110" t="str">
        <f t="shared" si="17"/>
        <v>F01</v>
      </c>
    </row>
    <row r="111" spans="1:17">
      <c r="A111" t="s">
        <v>892</v>
      </c>
      <c r="B111" t="s">
        <v>722</v>
      </c>
      <c r="C111" t="s">
        <v>886</v>
      </c>
      <c r="D111">
        <v>1</v>
      </c>
      <c r="E111" t="s">
        <v>729</v>
      </c>
      <c r="F111">
        <v>4</v>
      </c>
      <c r="G111">
        <v>2</v>
      </c>
      <c r="H111" t="str">
        <f t="shared" si="9"/>
        <v>WH-Z1-AisleF-Bay1-Level4</v>
      </c>
      <c r="I111" t="s">
        <v>893</v>
      </c>
      <c r="J111" t="str">
        <f t="shared" si="10"/>
        <v>SAMPLE: Grid F04</v>
      </c>
      <c r="K111">
        <f t="shared" si="11"/>
        <v>6</v>
      </c>
      <c r="L111">
        <f t="shared" si="12"/>
        <v>1</v>
      </c>
      <c r="M111">
        <f t="shared" si="13"/>
        <v>4</v>
      </c>
      <c r="N111" t="str">
        <f t="shared" si="14"/>
        <v>Z1: F01</v>
      </c>
      <c r="O111" t="str">
        <f t="shared" si="15"/>
        <v>F</v>
      </c>
      <c r="P111">
        <f t="shared" si="16"/>
        <v>1</v>
      </c>
      <c r="Q111" t="str">
        <f t="shared" si="17"/>
        <v>F01</v>
      </c>
    </row>
    <row r="112" spans="1:17">
      <c r="A112" t="s">
        <v>894</v>
      </c>
      <c r="B112" t="s">
        <v>722</v>
      </c>
      <c r="C112" t="s">
        <v>886</v>
      </c>
      <c r="D112">
        <v>1</v>
      </c>
      <c r="E112" t="s">
        <v>729</v>
      </c>
      <c r="F112">
        <v>4</v>
      </c>
      <c r="G112">
        <v>2</v>
      </c>
      <c r="H112" t="str">
        <f t="shared" si="9"/>
        <v>WH-Z1-AisleF-Bay1-Level5</v>
      </c>
      <c r="I112" t="s">
        <v>895</v>
      </c>
      <c r="J112" t="str">
        <f t="shared" si="10"/>
        <v>SAMPLE: Grid F05</v>
      </c>
      <c r="K112">
        <f t="shared" si="11"/>
        <v>6</v>
      </c>
      <c r="L112">
        <f t="shared" si="12"/>
        <v>1</v>
      </c>
      <c r="M112">
        <f t="shared" si="13"/>
        <v>5</v>
      </c>
      <c r="N112" t="str">
        <f t="shared" si="14"/>
        <v>Z1: F01</v>
      </c>
      <c r="O112" t="str">
        <f t="shared" si="15"/>
        <v>F</v>
      </c>
      <c r="P112">
        <f t="shared" si="16"/>
        <v>1</v>
      </c>
      <c r="Q112" t="str">
        <f t="shared" si="17"/>
        <v>F01</v>
      </c>
    </row>
    <row r="113" spans="1:17">
      <c r="A113" t="s">
        <v>896</v>
      </c>
      <c r="B113" t="s">
        <v>722</v>
      </c>
      <c r="C113" t="s">
        <v>886</v>
      </c>
      <c r="D113">
        <v>1</v>
      </c>
      <c r="E113" t="s">
        <v>729</v>
      </c>
      <c r="F113">
        <v>4</v>
      </c>
      <c r="G113">
        <v>2</v>
      </c>
      <c r="H113" t="str">
        <f t="shared" si="9"/>
        <v>WH-Z1-AisleF-Bay1-Level6</v>
      </c>
      <c r="I113" t="s">
        <v>897</v>
      </c>
      <c r="J113" t="str">
        <f t="shared" si="10"/>
        <v>SAMPLE: Grid F06</v>
      </c>
      <c r="K113">
        <f t="shared" si="11"/>
        <v>6</v>
      </c>
      <c r="L113">
        <f t="shared" si="12"/>
        <v>1</v>
      </c>
      <c r="M113">
        <f t="shared" si="13"/>
        <v>6</v>
      </c>
      <c r="N113" t="str">
        <f t="shared" si="14"/>
        <v>Z1: F01</v>
      </c>
      <c r="O113" t="str">
        <f t="shared" si="15"/>
        <v>F</v>
      </c>
      <c r="P113">
        <f t="shared" si="16"/>
        <v>1</v>
      </c>
      <c r="Q113" t="str">
        <f t="shared" si="17"/>
        <v>F01</v>
      </c>
    </row>
    <row r="114" spans="1:17">
      <c r="A114" t="s">
        <v>898</v>
      </c>
      <c r="B114" t="s">
        <v>722</v>
      </c>
      <c r="C114" t="s">
        <v>886</v>
      </c>
      <c r="D114">
        <v>1</v>
      </c>
      <c r="E114" t="s">
        <v>729</v>
      </c>
      <c r="F114">
        <v>4</v>
      </c>
      <c r="G114">
        <v>2</v>
      </c>
      <c r="H114" t="str">
        <f t="shared" si="9"/>
        <v>WH-Z1-AisleF-Bay1-Level7</v>
      </c>
      <c r="I114" t="s">
        <v>899</v>
      </c>
      <c r="J114" t="str">
        <f t="shared" si="10"/>
        <v>SAMPLE: Grid F07</v>
      </c>
      <c r="K114">
        <f t="shared" si="11"/>
        <v>6</v>
      </c>
      <c r="L114">
        <f t="shared" si="12"/>
        <v>1</v>
      </c>
      <c r="M114">
        <f t="shared" si="13"/>
        <v>7</v>
      </c>
      <c r="N114" t="str">
        <f t="shared" si="14"/>
        <v>Z1: F01</v>
      </c>
      <c r="O114" t="str">
        <f t="shared" si="15"/>
        <v>F</v>
      </c>
      <c r="P114">
        <f t="shared" si="16"/>
        <v>1</v>
      </c>
      <c r="Q114" t="str">
        <f t="shared" si="17"/>
        <v>F01</v>
      </c>
    </row>
    <row r="115" spans="1:17">
      <c r="A115" t="s">
        <v>900</v>
      </c>
      <c r="B115" t="s">
        <v>722</v>
      </c>
      <c r="C115" t="s">
        <v>886</v>
      </c>
      <c r="D115">
        <v>1</v>
      </c>
      <c r="E115" t="s">
        <v>729</v>
      </c>
      <c r="F115">
        <v>4</v>
      </c>
      <c r="G115">
        <v>2</v>
      </c>
      <c r="H115" t="str">
        <f t="shared" si="9"/>
        <v>WH-Z1-AisleF-Bay1-Level8</v>
      </c>
      <c r="I115" t="s">
        <v>901</v>
      </c>
      <c r="J115" t="str">
        <f t="shared" si="10"/>
        <v>SAMPLE: Grid F08</v>
      </c>
      <c r="K115">
        <f t="shared" si="11"/>
        <v>6</v>
      </c>
      <c r="L115">
        <f t="shared" si="12"/>
        <v>1</v>
      </c>
      <c r="M115">
        <f t="shared" si="13"/>
        <v>8</v>
      </c>
      <c r="N115" t="str">
        <f t="shared" si="14"/>
        <v>Z1: F01</v>
      </c>
      <c r="O115" t="str">
        <f t="shared" si="15"/>
        <v>F</v>
      </c>
      <c r="P115">
        <f t="shared" si="16"/>
        <v>1</v>
      </c>
      <c r="Q115" t="str">
        <f t="shared" si="17"/>
        <v>F01</v>
      </c>
    </row>
    <row r="116" spans="1:17">
      <c r="A116" t="s">
        <v>902</v>
      </c>
      <c r="B116" t="s">
        <v>722</v>
      </c>
      <c r="C116" t="s">
        <v>886</v>
      </c>
      <c r="D116">
        <v>1</v>
      </c>
      <c r="E116" t="s">
        <v>729</v>
      </c>
      <c r="F116">
        <v>4</v>
      </c>
      <c r="G116">
        <v>2</v>
      </c>
      <c r="H116" t="str">
        <f t="shared" si="9"/>
        <v>WH-Z1-AisleF-Bay1-Level9</v>
      </c>
      <c r="I116" t="s">
        <v>903</v>
      </c>
      <c r="J116" t="str">
        <f t="shared" si="10"/>
        <v>SAMPLE: Grid F09</v>
      </c>
      <c r="K116">
        <f t="shared" si="11"/>
        <v>6</v>
      </c>
      <c r="L116">
        <f t="shared" si="12"/>
        <v>1</v>
      </c>
      <c r="M116">
        <f t="shared" si="13"/>
        <v>9</v>
      </c>
      <c r="N116" t="str">
        <f t="shared" si="14"/>
        <v>Z1: F01</v>
      </c>
      <c r="O116" t="str">
        <f t="shared" si="15"/>
        <v>F</v>
      </c>
      <c r="P116">
        <f t="shared" si="16"/>
        <v>1</v>
      </c>
      <c r="Q116" t="str">
        <f t="shared" si="17"/>
        <v>F01</v>
      </c>
    </row>
    <row r="117" spans="1:17">
      <c r="A117" t="s">
        <v>904</v>
      </c>
      <c r="B117" t="s">
        <v>722</v>
      </c>
      <c r="C117" t="s">
        <v>886</v>
      </c>
      <c r="D117">
        <v>1</v>
      </c>
      <c r="E117" t="s">
        <v>729</v>
      </c>
      <c r="F117">
        <v>4</v>
      </c>
      <c r="G117">
        <v>2</v>
      </c>
      <c r="H117" t="str">
        <f t="shared" si="9"/>
        <v>WH-Z1-AisleF-Bay1-Level10</v>
      </c>
      <c r="I117" t="s">
        <v>905</v>
      </c>
      <c r="J117" t="str">
        <f t="shared" si="10"/>
        <v>SAMPLE: Grid F10</v>
      </c>
      <c r="K117">
        <f t="shared" si="11"/>
        <v>6</v>
      </c>
      <c r="L117">
        <f t="shared" si="12"/>
        <v>1</v>
      </c>
      <c r="M117">
        <f t="shared" si="13"/>
        <v>10</v>
      </c>
      <c r="N117" t="str">
        <f t="shared" si="14"/>
        <v>Z1: F01</v>
      </c>
      <c r="O117" t="str">
        <f t="shared" si="15"/>
        <v>F</v>
      </c>
      <c r="P117">
        <f t="shared" si="16"/>
        <v>1</v>
      </c>
      <c r="Q117" t="str">
        <f t="shared" si="17"/>
        <v>F01</v>
      </c>
    </row>
    <row r="118" spans="1:17">
      <c r="A118" t="s">
        <v>906</v>
      </c>
      <c r="B118" t="s">
        <v>722</v>
      </c>
      <c r="C118" t="s">
        <v>886</v>
      </c>
      <c r="D118">
        <v>1</v>
      </c>
      <c r="E118" t="s">
        <v>729</v>
      </c>
      <c r="F118">
        <v>4</v>
      </c>
      <c r="G118">
        <v>2</v>
      </c>
      <c r="H118" t="str">
        <f t="shared" si="9"/>
        <v>WH-Z1-AisleF-Bay1-Level11</v>
      </c>
      <c r="I118" t="s">
        <v>907</v>
      </c>
      <c r="J118" t="str">
        <f t="shared" si="10"/>
        <v>SAMPLE: Grid F11</v>
      </c>
      <c r="K118">
        <f t="shared" si="11"/>
        <v>6</v>
      </c>
      <c r="L118">
        <f t="shared" si="12"/>
        <v>1</v>
      </c>
      <c r="M118">
        <f t="shared" si="13"/>
        <v>11</v>
      </c>
      <c r="N118" t="str">
        <f t="shared" si="14"/>
        <v>Z1: F01</v>
      </c>
      <c r="O118" t="str">
        <f t="shared" si="15"/>
        <v>F</v>
      </c>
      <c r="P118">
        <f t="shared" si="16"/>
        <v>1</v>
      </c>
      <c r="Q118" t="str">
        <f t="shared" si="17"/>
        <v>F01</v>
      </c>
    </row>
    <row r="119" spans="1:17">
      <c r="A119" t="s">
        <v>908</v>
      </c>
      <c r="B119" t="s">
        <v>722</v>
      </c>
      <c r="C119" t="s">
        <v>886</v>
      </c>
      <c r="D119">
        <v>1</v>
      </c>
      <c r="E119" t="s">
        <v>729</v>
      </c>
      <c r="F119">
        <v>4</v>
      </c>
      <c r="G119">
        <v>2</v>
      </c>
      <c r="H119" t="str">
        <f t="shared" si="9"/>
        <v>WH-Z1-AisleF-Bay1-Level12</v>
      </c>
      <c r="I119" t="s">
        <v>909</v>
      </c>
      <c r="J119" t="str">
        <f t="shared" si="10"/>
        <v>SAMPLE: Grid F12</v>
      </c>
      <c r="K119">
        <f t="shared" si="11"/>
        <v>6</v>
      </c>
      <c r="L119">
        <f t="shared" si="12"/>
        <v>1</v>
      </c>
      <c r="M119">
        <f t="shared" si="13"/>
        <v>12</v>
      </c>
      <c r="N119" t="str">
        <f t="shared" si="14"/>
        <v>Z1: F01</v>
      </c>
      <c r="O119" t="str">
        <f t="shared" si="15"/>
        <v>F</v>
      </c>
      <c r="P119">
        <f t="shared" si="16"/>
        <v>1</v>
      </c>
      <c r="Q119" t="str">
        <f t="shared" si="17"/>
        <v>F01</v>
      </c>
    </row>
    <row r="120" spans="1:17">
      <c r="A120" t="s">
        <v>910</v>
      </c>
      <c r="B120" t="s">
        <v>722</v>
      </c>
      <c r="C120" t="s">
        <v>886</v>
      </c>
      <c r="D120">
        <v>1</v>
      </c>
      <c r="E120" t="s">
        <v>729</v>
      </c>
      <c r="F120">
        <v>4</v>
      </c>
      <c r="G120">
        <v>2</v>
      </c>
      <c r="H120" t="str">
        <f t="shared" si="9"/>
        <v>WH-Z1-AisleF-Bay1-Level13</v>
      </c>
      <c r="I120" t="s">
        <v>911</v>
      </c>
      <c r="J120" t="str">
        <f t="shared" si="10"/>
        <v>SAMPLE: Grid F13</v>
      </c>
      <c r="K120">
        <f t="shared" si="11"/>
        <v>6</v>
      </c>
      <c r="L120">
        <f t="shared" si="12"/>
        <v>1</v>
      </c>
      <c r="M120">
        <f t="shared" si="13"/>
        <v>13</v>
      </c>
      <c r="N120" t="str">
        <f t="shared" si="14"/>
        <v>Z1: F01</v>
      </c>
      <c r="O120" t="str">
        <f t="shared" si="15"/>
        <v>F</v>
      </c>
      <c r="P120">
        <f t="shared" si="16"/>
        <v>1</v>
      </c>
      <c r="Q120" t="str">
        <f t="shared" si="17"/>
        <v>F01</v>
      </c>
    </row>
    <row r="121" spans="1:17">
      <c r="A121" t="s">
        <v>912</v>
      </c>
      <c r="B121" t="s">
        <v>722</v>
      </c>
      <c r="C121" t="s">
        <v>886</v>
      </c>
      <c r="D121">
        <v>1</v>
      </c>
      <c r="E121" t="s">
        <v>729</v>
      </c>
      <c r="F121">
        <v>4</v>
      </c>
      <c r="G121">
        <v>2</v>
      </c>
      <c r="H121" t="str">
        <f t="shared" si="9"/>
        <v>WH-Z1-AisleF-Bay1-Level14</v>
      </c>
      <c r="I121" t="s">
        <v>913</v>
      </c>
      <c r="J121" t="str">
        <f t="shared" si="10"/>
        <v>SAMPLE: Grid F14</v>
      </c>
      <c r="K121">
        <f t="shared" si="11"/>
        <v>6</v>
      </c>
      <c r="L121">
        <f t="shared" si="12"/>
        <v>1</v>
      </c>
      <c r="M121">
        <f t="shared" si="13"/>
        <v>14</v>
      </c>
      <c r="N121" t="str">
        <f t="shared" si="14"/>
        <v>Z1: F01</v>
      </c>
      <c r="O121" t="str">
        <f t="shared" si="15"/>
        <v>F</v>
      </c>
      <c r="P121">
        <f t="shared" si="16"/>
        <v>1</v>
      </c>
      <c r="Q121" t="str">
        <f t="shared" si="17"/>
        <v>F01</v>
      </c>
    </row>
    <row r="122" spans="1:17">
      <c r="A122" t="s">
        <v>914</v>
      </c>
      <c r="B122" t="s">
        <v>722</v>
      </c>
      <c r="C122" t="s">
        <v>886</v>
      </c>
      <c r="D122">
        <v>1</v>
      </c>
      <c r="E122" t="s">
        <v>729</v>
      </c>
      <c r="F122">
        <v>4</v>
      </c>
      <c r="G122">
        <v>2</v>
      </c>
      <c r="H122" t="str">
        <f t="shared" si="9"/>
        <v>WH-Z1-AisleF-Bay1-Level15</v>
      </c>
      <c r="I122" t="s">
        <v>915</v>
      </c>
      <c r="J122" t="str">
        <f t="shared" si="10"/>
        <v>SAMPLE: Grid F15</v>
      </c>
      <c r="K122">
        <f t="shared" si="11"/>
        <v>6</v>
      </c>
      <c r="L122">
        <f t="shared" si="12"/>
        <v>1</v>
      </c>
      <c r="M122">
        <f t="shared" si="13"/>
        <v>15</v>
      </c>
      <c r="N122" t="str">
        <f t="shared" si="14"/>
        <v>Z1: F01</v>
      </c>
      <c r="O122" t="str">
        <f t="shared" si="15"/>
        <v>F</v>
      </c>
      <c r="P122">
        <f t="shared" si="16"/>
        <v>1</v>
      </c>
      <c r="Q122" t="str">
        <f t="shared" si="17"/>
        <v>F01</v>
      </c>
    </row>
    <row r="123" spans="1:17">
      <c r="A123" t="s">
        <v>916</v>
      </c>
      <c r="B123" t="s">
        <v>722</v>
      </c>
      <c r="C123" t="s">
        <v>886</v>
      </c>
      <c r="D123">
        <v>1</v>
      </c>
      <c r="E123" t="s">
        <v>729</v>
      </c>
      <c r="F123">
        <v>4</v>
      </c>
      <c r="G123">
        <v>2</v>
      </c>
      <c r="H123" t="str">
        <f t="shared" si="9"/>
        <v>WH-Z1-AisleF-Bay1-Level16</v>
      </c>
      <c r="I123" t="s">
        <v>917</v>
      </c>
      <c r="J123" t="str">
        <f t="shared" si="10"/>
        <v>SAMPLE: Grid F16</v>
      </c>
      <c r="K123">
        <f t="shared" si="11"/>
        <v>6</v>
      </c>
      <c r="L123">
        <f t="shared" si="12"/>
        <v>1</v>
      </c>
      <c r="M123">
        <f t="shared" si="13"/>
        <v>16</v>
      </c>
      <c r="N123" t="str">
        <f t="shared" si="14"/>
        <v>Z1: F01</v>
      </c>
      <c r="O123" t="str">
        <f t="shared" si="15"/>
        <v>F</v>
      </c>
      <c r="P123">
        <f t="shared" si="16"/>
        <v>1</v>
      </c>
      <c r="Q123" t="str">
        <f t="shared" si="17"/>
        <v>F01</v>
      </c>
    </row>
    <row r="124" spans="1:17">
      <c r="A124" t="s">
        <v>918</v>
      </c>
      <c r="B124" t="s">
        <v>722</v>
      </c>
      <c r="C124" t="s">
        <v>886</v>
      </c>
      <c r="D124">
        <v>1</v>
      </c>
      <c r="E124" t="s">
        <v>729</v>
      </c>
      <c r="F124">
        <v>4</v>
      </c>
      <c r="G124">
        <v>2</v>
      </c>
      <c r="H124" t="str">
        <f t="shared" si="9"/>
        <v>WH-Z1-AisleF-Bay1-Level17</v>
      </c>
      <c r="I124" t="s">
        <v>919</v>
      </c>
      <c r="J124" t="str">
        <f t="shared" si="10"/>
        <v>SAMPLE: Grid F17</v>
      </c>
      <c r="K124">
        <f t="shared" si="11"/>
        <v>6</v>
      </c>
      <c r="L124">
        <f t="shared" si="12"/>
        <v>1</v>
      </c>
      <c r="M124">
        <f t="shared" si="13"/>
        <v>17</v>
      </c>
      <c r="N124" t="str">
        <f t="shared" si="14"/>
        <v>Z1: F01</v>
      </c>
      <c r="O124" t="str">
        <f t="shared" si="15"/>
        <v>F</v>
      </c>
      <c r="P124">
        <f t="shared" si="16"/>
        <v>1</v>
      </c>
      <c r="Q124" t="str">
        <f t="shared" si="17"/>
        <v>F01</v>
      </c>
    </row>
    <row r="125" spans="1:17">
      <c r="A125" t="s">
        <v>920</v>
      </c>
      <c r="B125" t="s">
        <v>722</v>
      </c>
      <c r="C125" t="s">
        <v>886</v>
      </c>
      <c r="D125">
        <v>1</v>
      </c>
      <c r="E125" t="s">
        <v>729</v>
      </c>
      <c r="F125">
        <v>4</v>
      </c>
      <c r="G125">
        <v>2</v>
      </c>
      <c r="H125" t="str">
        <f t="shared" si="9"/>
        <v>WH-Z1-AisleF-Bay1-Level18</v>
      </c>
      <c r="I125" t="s">
        <v>921</v>
      </c>
      <c r="J125" t="str">
        <f t="shared" si="10"/>
        <v>SAMPLE: Grid F18</v>
      </c>
      <c r="K125">
        <f t="shared" si="11"/>
        <v>6</v>
      </c>
      <c r="L125">
        <f t="shared" si="12"/>
        <v>1</v>
      </c>
      <c r="M125">
        <f t="shared" si="13"/>
        <v>18</v>
      </c>
      <c r="N125" t="str">
        <f t="shared" si="14"/>
        <v>Z1: F01</v>
      </c>
      <c r="O125" t="str">
        <f t="shared" si="15"/>
        <v>F</v>
      </c>
      <c r="P125">
        <f t="shared" si="16"/>
        <v>1</v>
      </c>
      <c r="Q125" t="str">
        <f t="shared" si="17"/>
        <v>F01</v>
      </c>
    </row>
    <row r="126" spans="1:17">
      <c r="A126" t="s">
        <v>922</v>
      </c>
      <c r="B126" t="s">
        <v>722</v>
      </c>
      <c r="C126" t="s">
        <v>886</v>
      </c>
      <c r="D126">
        <v>1</v>
      </c>
      <c r="E126" t="s">
        <v>729</v>
      </c>
      <c r="F126">
        <v>4</v>
      </c>
      <c r="G126">
        <v>2</v>
      </c>
      <c r="H126" t="str">
        <f t="shared" si="9"/>
        <v>WH-Z1-AisleF-Bay1-Level19</v>
      </c>
      <c r="I126" t="s">
        <v>923</v>
      </c>
      <c r="J126" t="str">
        <f t="shared" si="10"/>
        <v>SAMPLE: Grid F19</v>
      </c>
      <c r="K126">
        <f t="shared" si="11"/>
        <v>6</v>
      </c>
      <c r="L126">
        <f t="shared" si="12"/>
        <v>1</v>
      </c>
      <c r="M126">
        <f t="shared" si="13"/>
        <v>19</v>
      </c>
      <c r="N126" t="str">
        <f t="shared" si="14"/>
        <v>Z1: F01</v>
      </c>
      <c r="O126" t="str">
        <f t="shared" si="15"/>
        <v>F</v>
      </c>
      <c r="P126">
        <f t="shared" si="16"/>
        <v>1</v>
      </c>
      <c r="Q126" t="str">
        <f t="shared" si="17"/>
        <v>F01</v>
      </c>
    </row>
    <row r="127" spans="1:17">
      <c r="A127" t="s">
        <v>924</v>
      </c>
      <c r="B127" t="s">
        <v>722</v>
      </c>
      <c r="C127" t="s">
        <v>886</v>
      </c>
      <c r="D127">
        <v>1</v>
      </c>
      <c r="E127" t="s">
        <v>729</v>
      </c>
      <c r="F127">
        <v>4</v>
      </c>
      <c r="G127">
        <v>2</v>
      </c>
      <c r="H127" t="str">
        <f t="shared" si="9"/>
        <v>WH-Z1-AisleF-Bay1-Level20</v>
      </c>
      <c r="I127" t="s">
        <v>925</v>
      </c>
      <c r="J127" t="str">
        <f t="shared" si="10"/>
        <v>SAMPLE: Grid F20</v>
      </c>
      <c r="K127">
        <f t="shared" si="11"/>
        <v>6</v>
      </c>
      <c r="L127">
        <f t="shared" si="12"/>
        <v>1</v>
      </c>
      <c r="M127">
        <f t="shared" si="13"/>
        <v>20</v>
      </c>
      <c r="N127" t="str">
        <f t="shared" si="14"/>
        <v>Z1: F01</v>
      </c>
      <c r="O127" t="str">
        <f t="shared" si="15"/>
        <v>F</v>
      </c>
      <c r="P127">
        <f t="shared" si="16"/>
        <v>1</v>
      </c>
      <c r="Q127" t="str">
        <f t="shared" si="17"/>
        <v>F01</v>
      </c>
    </row>
    <row r="128" spans="1:17">
      <c r="A128" t="s">
        <v>926</v>
      </c>
      <c r="B128" t="s">
        <v>712</v>
      </c>
      <c r="E128" t="s">
        <v>927</v>
      </c>
      <c r="F128">
        <v>3</v>
      </c>
      <c r="H128" t="str">
        <f t="shared" si="9"/>
        <v>WH-DISPOSAL</v>
      </c>
      <c r="I128" t="s">
        <v>928</v>
      </c>
      <c r="J128" t="str">
        <f t="shared" si="10"/>
        <v>SAMPLE: Retire destination</v>
      </c>
      <c r="K128" t="str">
        <f t="shared" si="11"/>
        <v/>
      </c>
      <c r="L128" t="str">
        <f t="shared" si="12"/>
        <v/>
      </c>
      <c r="M128" t="str">
        <f t="shared" si="13"/>
        <v/>
      </c>
      <c r="N128" t="str">
        <f t="shared" si="14"/>
        <v>SAMPLE: Retire destination</v>
      </c>
      <c r="O128" t="str">
        <f t="shared" si="15"/>
        <v/>
      </c>
      <c r="P128">
        <f t="shared" si="16"/>
        <v>0</v>
      </c>
      <c r="Q128" t="str">
        <f t="shared" si="17"/>
        <v/>
      </c>
    </row>
    <row r="129" spans="1:17">
      <c r="A129" t="s">
        <v>929</v>
      </c>
      <c r="B129" t="s">
        <v>712</v>
      </c>
      <c r="E129" t="s">
        <v>930</v>
      </c>
      <c r="F129">
        <v>3</v>
      </c>
      <c r="H129" t="str">
        <f t="shared" si="9"/>
        <v>WH-OUTBOUND</v>
      </c>
      <c r="I129" t="s">
        <v>931</v>
      </c>
      <c r="J129" t="str">
        <f t="shared" si="10"/>
        <v>SAMPLE: Ship destination</v>
      </c>
      <c r="K129" t="str">
        <f t="shared" si="11"/>
        <v/>
      </c>
      <c r="L129" t="str">
        <f t="shared" si="12"/>
        <v/>
      </c>
      <c r="M129" t="str">
        <f t="shared" si="13"/>
        <v/>
      </c>
      <c r="N129" t="str">
        <f t="shared" si="14"/>
        <v>SAMPLE: Ship destination</v>
      </c>
      <c r="O129" t="str">
        <f t="shared" si="15"/>
        <v/>
      </c>
      <c r="P129">
        <f t="shared" si="16"/>
        <v>0</v>
      </c>
      <c r="Q129" t="str">
        <f t="shared" si="17"/>
        <v/>
      </c>
    </row>
    <row r="130" spans="1:17">
      <c r="A130" t="s">
        <v>91</v>
      </c>
      <c r="B130" t="s">
        <v>737</v>
      </c>
      <c r="E130" t="s">
        <v>735</v>
      </c>
      <c r="F130">
        <v>3</v>
      </c>
      <c r="G130">
        <v>7</v>
      </c>
      <c r="H130" t="str">
        <f t="shared" ref="H130:H193" si="18">A130</f>
        <v>CHRIS_OVERFLOW_A_ZONE3</v>
      </c>
      <c r="I130" t="s">
        <v>738</v>
      </c>
      <c r="J130" t="str">
        <f t="shared" ref="J130:J193" si="19">IF($I130&lt;&gt;"",$I130,$A130)</f>
        <v>Custom location code from Warehouse Ledger (details TBD).</v>
      </c>
      <c r="K130" t="str">
        <f t="shared" ref="K130:K193" si="20">IF($C130="","",IF(LEN($C130)=1,CODE(UPPER($C130))-64,IFERROR(VALUE(MID($C130,2,99)),"")))</f>
        <v/>
      </c>
      <c r="L130" t="str">
        <f t="shared" ref="L130:L193" si="21">IF($D130="","",IFERROR(VALUE($D130),""))</f>
        <v/>
      </c>
      <c r="M130">
        <f t="shared" ref="M130:M193" si="22">IFERROR(VALUE(MID($A130,FIND("Level",$A130)+5,99)),IF($E130="AISLE_FLOOR",0,IF($E130="OVERFLOW",0,IF($E130="ENDCAP",0,""))))</f>
        <v>0</v>
      </c>
      <c r="N130" t="str">
        <f t="shared" ref="N130:N193" si="23">IF(AND($B130&lt;&gt;"",$C130&lt;&gt;"",ISNUMBER(--$D130)), $B130&amp;": "&amp;LEFT($C130,1)&amp;TEXT(--$D130,"00"), IF($I130&lt;&gt;"",$I130,$A130))</f>
        <v>Custom location code from Warehouse Ledger (details TBD).</v>
      </c>
      <c r="O130" t="str">
        <f t="shared" ref="O130:O193" si="24">IF(AND($C130&lt;&gt;"",ISNUMBER(--$D130)),LEFT($C130,1),"")</f>
        <v/>
      </c>
      <c r="P130">
        <f t="shared" ref="P130:P193" si="25">IF(ISNUMBER(--$D130),--$D130,"")</f>
        <v>0</v>
      </c>
      <c r="Q130" t="str">
        <f t="shared" ref="Q130:Q193" si="26">IF(AND($O130&lt;&gt;"",$P130&lt;&gt;""),$O130&amp;TEXT($P130,"00"),"")</f>
        <v/>
      </c>
    </row>
    <row r="131" spans="1:17">
      <c r="A131" t="s">
        <v>932</v>
      </c>
      <c r="B131" t="s">
        <v>722</v>
      </c>
      <c r="C131" t="s">
        <v>933</v>
      </c>
      <c r="D131">
        <v>3</v>
      </c>
      <c r="E131" t="s">
        <v>729</v>
      </c>
      <c r="F131">
        <v>4</v>
      </c>
      <c r="G131">
        <v>2</v>
      </c>
      <c r="H131" t="str">
        <f t="shared" si="18"/>
        <v>WH-Z1-AisleO-Bay3-Level2</v>
      </c>
      <c r="I131" t="s">
        <v>934</v>
      </c>
      <c r="J131" t="str">
        <f t="shared" si="19"/>
        <v>From Warehouse Ledger naming standard.</v>
      </c>
      <c r="K131">
        <f t="shared" si="20"/>
        <v>15</v>
      </c>
      <c r="L131">
        <f t="shared" si="21"/>
        <v>3</v>
      </c>
      <c r="M131">
        <f t="shared" si="22"/>
        <v>2</v>
      </c>
      <c r="N131" t="str">
        <f t="shared" si="23"/>
        <v>Z1: O03</v>
      </c>
      <c r="O131" t="str">
        <f t="shared" si="24"/>
        <v>O</v>
      </c>
      <c r="P131">
        <f t="shared" si="25"/>
        <v>3</v>
      </c>
      <c r="Q131" t="str">
        <f t="shared" si="26"/>
        <v>O03</v>
      </c>
    </row>
    <row r="132" spans="1:17">
      <c r="A132" t="s">
        <v>114</v>
      </c>
      <c r="B132" t="s">
        <v>722</v>
      </c>
      <c r="E132" t="s">
        <v>735</v>
      </c>
      <c r="F132">
        <v>3</v>
      </c>
      <c r="G132">
        <v>7</v>
      </c>
      <c r="H132" t="str">
        <f>A132</f>
        <v>WH-Z1-AisleO-Bay10-Level1</v>
      </c>
      <c r="I132" t="s">
        <v>935</v>
      </c>
      <c r="J132" t="str">
        <f>IF($I132&lt;&gt;"",$I132,$A132)</f>
        <v>Zone 1 non-overflow section (naming standard).</v>
      </c>
      <c r="K132" t="str">
        <f t="shared" si="20"/>
        <v/>
      </c>
      <c r="L132" t="str">
        <f t="shared" si="21"/>
        <v/>
      </c>
      <c r="M132">
        <f>IFERROR(VALUE(MID($A132,FIND("Level",$A132)+5,99)),IF($E132="AISLE_FLOOR",0,IF($E132="OVERFLOW",0,IF($E132="ENDCAP",0,""))))</f>
        <v>1</v>
      </c>
      <c r="N132" t="str">
        <f>IF(AND($B132&lt;&gt;"",$C132&lt;&gt;"",ISNUMBER(--$D132)), $B132&amp;": "&amp;LEFT($C132,1)&amp;TEXT(--$D132,"00"), IF($I132&lt;&gt;"",$I132,$A132))</f>
        <v>Zone 1 non-overflow section (naming standard).</v>
      </c>
      <c r="O132" t="str">
        <f t="shared" si="24"/>
        <v/>
      </c>
      <c r="P132">
        <f t="shared" si="25"/>
        <v>0</v>
      </c>
      <c r="Q132" t="str">
        <f t="shared" si="26"/>
        <v/>
      </c>
    </row>
    <row r="133" spans="1:17">
      <c r="A133" t="s">
        <v>128</v>
      </c>
      <c r="H133" t="e">
        <f>#REF!</f>
        <v>#REF!</v>
      </c>
      <c r="J133" t="e">
        <f>IF($I133&lt;&gt;"",$I133,#REF!)</f>
        <v>#REF!</v>
      </c>
      <c r="K133" t="str">
        <f t="shared" si="20"/>
        <v/>
      </c>
      <c r="L133" t="str">
        <f t="shared" si="21"/>
        <v/>
      </c>
      <c r="M133" t="str">
        <f>IFERROR(VALUE(MID(#REF!,FIND("Level",#REF!)+5,99)),IF($E133="AISLE_FLOOR",0,IF($E133="OVERFLOW",0,IF($E133="ENDCAP",0,""))))</f>
        <v/>
      </c>
      <c r="N133" t="e">
        <f>IF(AND($B133&lt;&gt;"",$C133&lt;&gt;"",ISNUMBER(--$D133)), $B133&amp;": "&amp;LEFT($C133,1)&amp;TEXT(--$D133,"00"), IF($I133&lt;&gt;"",$I133,#REF!))</f>
        <v>#REF!</v>
      </c>
      <c r="O133" t="str">
        <f t="shared" si="24"/>
        <v/>
      </c>
      <c r="P133">
        <f t="shared" si="25"/>
        <v>0</v>
      </c>
      <c r="Q133" t="str">
        <f t="shared" si="26"/>
        <v/>
      </c>
    </row>
    <row r="134" spans="1:17">
      <c r="H134">
        <f t="shared" si="18"/>
        <v>0</v>
      </c>
      <c r="J134">
        <f t="shared" si="19"/>
        <v>0</v>
      </c>
      <c r="K134" t="str">
        <f t="shared" si="20"/>
        <v/>
      </c>
      <c r="L134" t="str">
        <f t="shared" si="21"/>
        <v/>
      </c>
      <c r="M134" t="str">
        <f t="shared" si="22"/>
        <v/>
      </c>
      <c r="N134">
        <f t="shared" si="23"/>
        <v>0</v>
      </c>
      <c r="O134" t="str">
        <f t="shared" si="24"/>
        <v/>
      </c>
      <c r="P134">
        <f t="shared" si="25"/>
        <v>0</v>
      </c>
      <c r="Q134" t="str">
        <f t="shared" si="26"/>
        <v/>
      </c>
    </row>
    <row r="135" spans="1:17">
      <c r="H135">
        <f t="shared" si="18"/>
        <v>0</v>
      </c>
      <c r="J135">
        <f t="shared" si="19"/>
        <v>0</v>
      </c>
      <c r="K135" t="str">
        <f t="shared" si="20"/>
        <v/>
      </c>
      <c r="L135" t="str">
        <f t="shared" si="21"/>
        <v/>
      </c>
      <c r="M135" t="str">
        <f t="shared" si="22"/>
        <v/>
      </c>
      <c r="N135">
        <f t="shared" si="23"/>
        <v>0</v>
      </c>
      <c r="O135" t="str">
        <f t="shared" si="24"/>
        <v/>
      </c>
      <c r="P135">
        <f t="shared" si="25"/>
        <v>0</v>
      </c>
      <c r="Q135" t="str">
        <f t="shared" si="26"/>
        <v/>
      </c>
    </row>
    <row r="136" spans="1:17">
      <c r="H136">
        <f t="shared" si="18"/>
        <v>0</v>
      </c>
      <c r="J136">
        <f t="shared" si="19"/>
        <v>0</v>
      </c>
      <c r="K136" t="str">
        <f t="shared" si="20"/>
        <v/>
      </c>
      <c r="L136" t="str">
        <f t="shared" si="21"/>
        <v/>
      </c>
      <c r="M136" t="str">
        <f t="shared" si="22"/>
        <v/>
      </c>
      <c r="N136">
        <f t="shared" si="23"/>
        <v>0</v>
      </c>
      <c r="O136" t="str">
        <f t="shared" si="24"/>
        <v/>
      </c>
      <c r="P136">
        <f t="shared" si="25"/>
        <v>0</v>
      </c>
      <c r="Q136" t="str">
        <f t="shared" si="26"/>
        <v/>
      </c>
    </row>
    <row r="137" spans="1:17">
      <c r="H137">
        <f t="shared" si="18"/>
        <v>0</v>
      </c>
      <c r="J137">
        <f t="shared" si="19"/>
        <v>0</v>
      </c>
      <c r="K137" t="str">
        <f t="shared" si="20"/>
        <v/>
      </c>
      <c r="L137" t="str">
        <f t="shared" si="21"/>
        <v/>
      </c>
      <c r="M137" t="str">
        <f t="shared" si="22"/>
        <v/>
      </c>
      <c r="N137">
        <f t="shared" si="23"/>
        <v>0</v>
      </c>
      <c r="O137" t="str">
        <f t="shared" si="24"/>
        <v/>
      </c>
      <c r="P137">
        <f t="shared" si="25"/>
        <v>0</v>
      </c>
      <c r="Q137" t="str">
        <f t="shared" si="26"/>
        <v/>
      </c>
    </row>
    <row r="138" spans="1:17">
      <c r="H138">
        <f t="shared" si="18"/>
        <v>0</v>
      </c>
      <c r="J138">
        <f t="shared" si="19"/>
        <v>0</v>
      </c>
      <c r="K138" t="str">
        <f t="shared" si="20"/>
        <v/>
      </c>
      <c r="L138" t="str">
        <f t="shared" si="21"/>
        <v/>
      </c>
      <c r="M138" t="str">
        <f t="shared" si="22"/>
        <v/>
      </c>
      <c r="N138">
        <f t="shared" si="23"/>
        <v>0</v>
      </c>
      <c r="O138" t="str">
        <f t="shared" si="24"/>
        <v/>
      </c>
      <c r="P138">
        <f t="shared" si="25"/>
        <v>0</v>
      </c>
      <c r="Q138" t="str">
        <f t="shared" si="26"/>
        <v/>
      </c>
    </row>
    <row r="139" spans="1:17">
      <c r="H139">
        <f t="shared" si="18"/>
        <v>0</v>
      </c>
      <c r="J139">
        <f t="shared" si="19"/>
        <v>0</v>
      </c>
      <c r="K139" t="str">
        <f t="shared" si="20"/>
        <v/>
      </c>
      <c r="L139" t="str">
        <f t="shared" si="21"/>
        <v/>
      </c>
      <c r="M139" t="str">
        <f t="shared" si="22"/>
        <v/>
      </c>
      <c r="N139">
        <f t="shared" si="23"/>
        <v>0</v>
      </c>
      <c r="O139" t="str">
        <f t="shared" si="24"/>
        <v/>
      </c>
      <c r="P139">
        <f t="shared" si="25"/>
        <v>0</v>
      </c>
      <c r="Q139" t="str">
        <f t="shared" si="26"/>
        <v/>
      </c>
    </row>
    <row r="140" spans="1:17">
      <c r="H140">
        <f t="shared" si="18"/>
        <v>0</v>
      </c>
      <c r="J140">
        <f t="shared" si="19"/>
        <v>0</v>
      </c>
      <c r="K140" t="str">
        <f t="shared" si="20"/>
        <v/>
      </c>
      <c r="L140" t="str">
        <f t="shared" si="21"/>
        <v/>
      </c>
      <c r="M140" t="str">
        <f t="shared" si="22"/>
        <v/>
      </c>
      <c r="N140">
        <f t="shared" si="23"/>
        <v>0</v>
      </c>
      <c r="O140" t="str">
        <f t="shared" si="24"/>
        <v/>
      </c>
      <c r="P140">
        <f t="shared" si="25"/>
        <v>0</v>
      </c>
      <c r="Q140" t="str">
        <f t="shared" si="26"/>
        <v/>
      </c>
    </row>
    <row r="141" spans="1:17">
      <c r="H141">
        <f t="shared" si="18"/>
        <v>0</v>
      </c>
      <c r="J141">
        <f t="shared" si="19"/>
        <v>0</v>
      </c>
      <c r="K141" t="str">
        <f t="shared" si="20"/>
        <v/>
      </c>
      <c r="L141" t="str">
        <f t="shared" si="21"/>
        <v/>
      </c>
      <c r="M141" t="str">
        <f t="shared" si="22"/>
        <v/>
      </c>
      <c r="N141">
        <f t="shared" si="23"/>
        <v>0</v>
      </c>
      <c r="O141" t="str">
        <f t="shared" si="24"/>
        <v/>
      </c>
      <c r="P141">
        <f t="shared" si="25"/>
        <v>0</v>
      </c>
      <c r="Q141" t="str">
        <f t="shared" si="26"/>
        <v/>
      </c>
    </row>
    <row r="142" spans="1:17">
      <c r="H142">
        <f t="shared" si="18"/>
        <v>0</v>
      </c>
      <c r="J142">
        <f t="shared" si="19"/>
        <v>0</v>
      </c>
      <c r="K142" t="str">
        <f t="shared" si="20"/>
        <v/>
      </c>
      <c r="L142" t="str">
        <f t="shared" si="21"/>
        <v/>
      </c>
      <c r="M142" t="str">
        <f t="shared" si="22"/>
        <v/>
      </c>
      <c r="N142">
        <f t="shared" si="23"/>
        <v>0</v>
      </c>
      <c r="O142" t="str">
        <f t="shared" si="24"/>
        <v/>
      </c>
      <c r="P142">
        <f t="shared" si="25"/>
        <v>0</v>
      </c>
      <c r="Q142" t="str">
        <f t="shared" si="26"/>
        <v/>
      </c>
    </row>
    <row r="143" spans="1:17">
      <c r="H143">
        <f t="shared" si="18"/>
        <v>0</v>
      </c>
      <c r="J143">
        <f t="shared" si="19"/>
        <v>0</v>
      </c>
      <c r="K143" t="str">
        <f t="shared" si="20"/>
        <v/>
      </c>
      <c r="L143" t="str">
        <f t="shared" si="21"/>
        <v/>
      </c>
      <c r="M143" t="str">
        <f t="shared" si="22"/>
        <v/>
      </c>
      <c r="N143">
        <f t="shared" si="23"/>
        <v>0</v>
      </c>
      <c r="O143" t="str">
        <f t="shared" si="24"/>
        <v/>
      </c>
      <c r="P143">
        <f t="shared" si="25"/>
        <v>0</v>
      </c>
      <c r="Q143" t="str">
        <f t="shared" si="26"/>
        <v/>
      </c>
    </row>
    <row r="144" spans="1:17">
      <c r="H144">
        <f t="shared" si="18"/>
        <v>0</v>
      </c>
      <c r="J144">
        <f t="shared" si="19"/>
        <v>0</v>
      </c>
      <c r="K144" t="str">
        <f t="shared" si="20"/>
        <v/>
      </c>
      <c r="L144" t="str">
        <f t="shared" si="21"/>
        <v/>
      </c>
      <c r="M144" t="str">
        <f t="shared" si="22"/>
        <v/>
      </c>
      <c r="N144">
        <f t="shared" si="23"/>
        <v>0</v>
      </c>
      <c r="O144" t="str">
        <f t="shared" si="24"/>
        <v/>
      </c>
      <c r="P144">
        <f t="shared" si="25"/>
        <v>0</v>
      </c>
      <c r="Q144" t="str">
        <f t="shared" si="26"/>
        <v/>
      </c>
    </row>
    <row r="145" spans="8:17">
      <c r="H145">
        <f t="shared" si="18"/>
        <v>0</v>
      </c>
      <c r="J145">
        <f t="shared" si="19"/>
        <v>0</v>
      </c>
      <c r="K145" t="str">
        <f t="shared" si="20"/>
        <v/>
      </c>
      <c r="L145" t="str">
        <f t="shared" si="21"/>
        <v/>
      </c>
      <c r="M145" t="str">
        <f t="shared" si="22"/>
        <v/>
      </c>
      <c r="N145">
        <f t="shared" si="23"/>
        <v>0</v>
      </c>
      <c r="O145" t="str">
        <f t="shared" si="24"/>
        <v/>
      </c>
      <c r="P145">
        <f t="shared" si="25"/>
        <v>0</v>
      </c>
      <c r="Q145" t="str">
        <f t="shared" si="26"/>
        <v/>
      </c>
    </row>
    <row r="146" spans="8:17">
      <c r="H146">
        <f t="shared" si="18"/>
        <v>0</v>
      </c>
      <c r="J146">
        <f t="shared" si="19"/>
        <v>0</v>
      </c>
      <c r="K146" t="str">
        <f t="shared" si="20"/>
        <v/>
      </c>
      <c r="L146" t="str">
        <f t="shared" si="21"/>
        <v/>
      </c>
      <c r="M146" t="str">
        <f t="shared" si="22"/>
        <v/>
      </c>
      <c r="N146">
        <f t="shared" si="23"/>
        <v>0</v>
      </c>
      <c r="O146" t="str">
        <f t="shared" si="24"/>
        <v/>
      </c>
      <c r="P146">
        <f t="shared" si="25"/>
        <v>0</v>
      </c>
      <c r="Q146" t="str">
        <f t="shared" si="26"/>
        <v/>
      </c>
    </row>
    <row r="147" spans="8:17">
      <c r="H147">
        <f t="shared" si="18"/>
        <v>0</v>
      </c>
      <c r="J147">
        <f t="shared" si="19"/>
        <v>0</v>
      </c>
      <c r="K147" t="str">
        <f t="shared" si="20"/>
        <v/>
      </c>
      <c r="L147" t="str">
        <f t="shared" si="21"/>
        <v/>
      </c>
      <c r="M147" t="str">
        <f t="shared" si="22"/>
        <v/>
      </c>
      <c r="N147">
        <f t="shared" si="23"/>
        <v>0</v>
      </c>
      <c r="O147" t="str">
        <f t="shared" si="24"/>
        <v/>
      </c>
      <c r="P147">
        <f t="shared" si="25"/>
        <v>0</v>
      </c>
      <c r="Q147" t="str">
        <f t="shared" si="26"/>
        <v/>
      </c>
    </row>
    <row r="148" spans="8:17">
      <c r="H148">
        <f t="shared" si="18"/>
        <v>0</v>
      </c>
      <c r="J148">
        <f t="shared" si="19"/>
        <v>0</v>
      </c>
      <c r="K148" t="str">
        <f t="shared" si="20"/>
        <v/>
      </c>
      <c r="L148" t="str">
        <f t="shared" si="21"/>
        <v/>
      </c>
      <c r="M148" t="str">
        <f t="shared" si="22"/>
        <v/>
      </c>
      <c r="N148">
        <f t="shared" si="23"/>
        <v>0</v>
      </c>
      <c r="O148" t="str">
        <f t="shared" si="24"/>
        <v/>
      </c>
      <c r="P148">
        <f t="shared" si="25"/>
        <v>0</v>
      </c>
      <c r="Q148" t="str">
        <f t="shared" si="26"/>
        <v/>
      </c>
    </row>
    <row r="149" spans="8:17">
      <c r="H149">
        <f t="shared" si="18"/>
        <v>0</v>
      </c>
      <c r="J149">
        <f t="shared" si="19"/>
        <v>0</v>
      </c>
      <c r="K149" t="str">
        <f t="shared" si="20"/>
        <v/>
      </c>
      <c r="L149" t="str">
        <f t="shared" si="21"/>
        <v/>
      </c>
      <c r="M149" t="str">
        <f t="shared" si="22"/>
        <v/>
      </c>
      <c r="N149">
        <f t="shared" si="23"/>
        <v>0</v>
      </c>
      <c r="O149" t="str">
        <f t="shared" si="24"/>
        <v/>
      </c>
      <c r="P149">
        <f t="shared" si="25"/>
        <v>0</v>
      </c>
      <c r="Q149" t="str">
        <f t="shared" si="26"/>
        <v/>
      </c>
    </row>
    <row r="150" spans="8:17">
      <c r="H150">
        <f t="shared" si="18"/>
        <v>0</v>
      </c>
      <c r="J150">
        <f t="shared" si="19"/>
        <v>0</v>
      </c>
      <c r="K150" t="str">
        <f t="shared" si="20"/>
        <v/>
      </c>
      <c r="L150" t="str">
        <f t="shared" si="21"/>
        <v/>
      </c>
      <c r="M150" t="str">
        <f t="shared" si="22"/>
        <v/>
      </c>
      <c r="N150">
        <f t="shared" si="23"/>
        <v>0</v>
      </c>
      <c r="O150" t="str">
        <f t="shared" si="24"/>
        <v/>
      </c>
      <c r="P150">
        <f t="shared" si="25"/>
        <v>0</v>
      </c>
      <c r="Q150" t="str">
        <f t="shared" si="26"/>
        <v/>
      </c>
    </row>
    <row r="151" spans="8:17">
      <c r="H151">
        <f t="shared" si="18"/>
        <v>0</v>
      </c>
      <c r="J151">
        <f t="shared" si="19"/>
        <v>0</v>
      </c>
      <c r="K151" t="str">
        <f t="shared" si="20"/>
        <v/>
      </c>
      <c r="L151" t="str">
        <f t="shared" si="21"/>
        <v/>
      </c>
      <c r="M151" t="str">
        <f t="shared" si="22"/>
        <v/>
      </c>
      <c r="N151">
        <f t="shared" si="23"/>
        <v>0</v>
      </c>
      <c r="O151" t="str">
        <f t="shared" si="24"/>
        <v/>
      </c>
      <c r="P151">
        <f t="shared" si="25"/>
        <v>0</v>
      </c>
      <c r="Q151" t="str">
        <f t="shared" si="26"/>
        <v/>
      </c>
    </row>
    <row r="152" spans="8:17">
      <c r="H152">
        <f t="shared" si="18"/>
        <v>0</v>
      </c>
      <c r="J152">
        <f t="shared" si="19"/>
        <v>0</v>
      </c>
      <c r="K152" t="str">
        <f t="shared" si="20"/>
        <v/>
      </c>
      <c r="L152" t="str">
        <f t="shared" si="21"/>
        <v/>
      </c>
      <c r="M152" t="str">
        <f t="shared" si="22"/>
        <v/>
      </c>
      <c r="N152">
        <f t="shared" si="23"/>
        <v>0</v>
      </c>
      <c r="O152" t="str">
        <f t="shared" si="24"/>
        <v/>
      </c>
      <c r="P152">
        <f t="shared" si="25"/>
        <v>0</v>
      </c>
      <c r="Q152" t="str">
        <f t="shared" si="26"/>
        <v/>
      </c>
    </row>
    <row r="153" spans="8:17">
      <c r="H153">
        <f t="shared" si="18"/>
        <v>0</v>
      </c>
      <c r="J153">
        <f t="shared" si="19"/>
        <v>0</v>
      </c>
      <c r="K153" t="str">
        <f t="shared" si="20"/>
        <v/>
      </c>
      <c r="L153" t="str">
        <f t="shared" si="21"/>
        <v/>
      </c>
      <c r="M153" t="str">
        <f t="shared" si="22"/>
        <v/>
      </c>
      <c r="N153">
        <f t="shared" si="23"/>
        <v>0</v>
      </c>
      <c r="O153" t="str">
        <f t="shared" si="24"/>
        <v/>
      </c>
      <c r="P153">
        <f t="shared" si="25"/>
        <v>0</v>
      </c>
      <c r="Q153" t="str">
        <f t="shared" si="26"/>
        <v/>
      </c>
    </row>
    <row r="154" spans="8:17">
      <c r="H154">
        <f t="shared" si="18"/>
        <v>0</v>
      </c>
      <c r="J154">
        <f t="shared" si="19"/>
        <v>0</v>
      </c>
      <c r="K154" t="str">
        <f t="shared" si="20"/>
        <v/>
      </c>
      <c r="L154" t="str">
        <f t="shared" si="21"/>
        <v/>
      </c>
      <c r="M154" t="str">
        <f t="shared" si="22"/>
        <v/>
      </c>
      <c r="N154">
        <f t="shared" si="23"/>
        <v>0</v>
      </c>
      <c r="O154" t="str">
        <f t="shared" si="24"/>
        <v/>
      </c>
      <c r="P154">
        <f t="shared" si="25"/>
        <v>0</v>
      </c>
      <c r="Q154" t="str">
        <f t="shared" si="26"/>
        <v/>
      </c>
    </row>
    <row r="155" spans="8:17">
      <c r="H155">
        <f t="shared" si="18"/>
        <v>0</v>
      </c>
      <c r="J155">
        <f t="shared" si="19"/>
        <v>0</v>
      </c>
      <c r="K155" t="str">
        <f t="shared" si="20"/>
        <v/>
      </c>
      <c r="L155" t="str">
        <f t="shared" si="21"/>
        <v/>
      </c>
      <c r="M155" t="str">
        <f t="shared" si="22"/>
        <v/>
      </c>
      <c r="N155">
        <f t="shared" si="23"/>
        <v>0</v>
      </c>
      <c r="O155" t="str">
        <f t="shared" si="24"/>
        <v/>
      </c>
      <c r="P155">
        <f t="shared" si="25"/>
        <v>0</v>
      </c>
      <c r="Q155" t="str">
        <f t="shared" si="26"/>
        <v/>
      </c>
    </row>
    <row r="156" spans="8:17">
      <c r="H156">
        <f t="shared" si="18"/>
        <v>0</v>
      </c>
      <c r="J156">
        <f t="shared" si="19"/>
        <v>0</v>
      </c>
      <c r="K156" t="str">
        <f t="shared" si="20"/>
        <v/>
      </c>
      <c r="L156" t="str">
        <f t="shared" si="21"/>
        <v/>
      </c>
      <c r="M156" t="str">
        <f t="shared" si="22"/>
        <v/>
      </c>
      <c r="N156">
        <f t="shared" si="23"/>
        <v>0</v>
      </c>
      <c r="O156" t="str">
        <f t="shared" si="24"/>
        <v/>
      </c>
      <c r="P156">
        <f t="shared" si="25"/>
        <v>0</v>
      </c>
      <c r="Q156" t="str">
        <f t="shared" si="26"/>
        <v/>
      </c>
    </row>
    <row r="157" spans="8:17">
      <c r="H157">
        <f t="shared" si="18"/>
        <v>0</v>
      </c>
      <c r="J157">
        <f t="shared" si="19"/>
        <v>0</v>
      </c>
      <c r="K157" t="str">
        <f t="shared" si="20"/>
        <v/>
      </c>
      <c r="L157" t="str">
        <f t="shared" si="21"/>
        <v/>
      </c>
      <c r="M157" t="str">
        <f t="shared" si="22"/>
        <v/>
      </c>
      <c r="N157">
        <f t="shared" si="23"/>
        <v>0</v>
      </c>
      <c r="O157" t="str">
        <f t="shared" si="24"/>
        <v/>
      </c>
      <c r="P157">
        <f t="shared" si="25"/>
        <v>0</v>
      </c>
      <c r="Q157" t="str">
        <f t="shared" si="26"/>
        <v/>
      </c>
    </row>
    <row r="158" spans="8:17">
      <c r="H158">
        <f t="shared" si="18"/>
        <v>0</v>
      </c>
      <c r="J158">
        <f t="shared" si="19"/>
        <v>0</v>
      </c>
      <c r="K158" t="str">
        <f t="shared" si="20"/>
        <v/>
      </c>
      <c r="L158" t="str">
        <f t="shared" si="21"/>
        <v/>
      </c>
      <c r="M158" t="str">
        <f t="shared" si="22"/>
        <v/>
      </c>
      <c r="N158">
        <f t="shared" si="23"/>
        <v>0</v>
      </c>
      <c r="O158" t="str">
        <f t="shared" si="24"/>
        <v/>
      </c>
      <c r="P158">
        <f t="shared" si="25"/>
        <v>0</v>
      </c>
      <c r="Q158" t="str">
        <f t="shared" si="26"/>
        <v/>
      </c>
    </row>
    <row r="159" spans="8:17">
      <c r="H159">
        <f t="shared" si="18"/>
        <v>0</v>
      </c>
      <c r="J159">
        <f t="shared" si="19"/>
        <v>0</v>
      </c>
      <c r="K159" t="str">
        <f t="shared" si="20"/>
        <v/>
      </c>
      <c r="L159" t="str">
        <f t="shared" si="21"/>
        <v/>
      </c>
      <c r="M159" t="str">
        <f t="shared" si="22"/>
        <v/>
      </c>
      <c r="N159">
        <f t="shared" si="23"/>
        <v>0</v>
      </c>
      <c r="O159" t="str">
        <f t="shared" si="24"/>
        <v/>
      </c>
      <c r="P159">
        <f t="shared" si="25"/>
        <v>0</v>
      </c>
      <c r="Q159" t="str">
        <f t="shared" si="26"/>
        <v/>
      </c>
    </row>
    <row r="160" spans="8:17">
      <c r="H160">
        <f t="shared" si="18"/>
        <v>0</v>
      </c>
      <c r="J160">
        <f t="shared" si="19"/>
        <v>0</v>
      </c>
      <c r="K160" t="str">
        <f t="shared" si="20"/>
        <v/>
      </c>
      <c r="L160" t="str">
        <f t="shared" si="21"/>
        <v/>
      </c>
      <c r="M160" t="str">
        <f t="shared" si="22"/>
        <v/>
      </c>
      <c r="N160">
        <f t="shared" si="23"/>
        <v>0</v>
      </c>
      <c r="O160" t="str">
        <f t="shared" si="24"/>
        <v/>
      </c>
      <c r="P160">
        <f t="shared" si="25"/>
        <v>0</v>
      </c>
      <c r="Q160" t="str">
        <f t="shared" si="26"/>
        <v/>
      </c>
    </row>
    <row r="161" spans="8:17">
      <c r="H161">
        <f t="shared" si="18"/>
        <v>0</v>
      </c>
      <c r="J161">
        <f t="shared" si="19"/>
        <v>0</v>
      </c>
      <c r="K161" t="str">
        <f t="shared" si="20"/>
        <v/>
      </c>
      <c r="L161" t="str">
        <f t="shared" si="21"/>
        <v/>
      </c>
      <c r="M161" t="str">
        <f t="shared" si="22"/>
        <v/>
      </c>
      <c r="N161">
        <f t="shared" si="23"/>
        <v>0</v>
      </c>
      <c r="O161" t="str">
        <f t="shared" si="24"/>
        <v/>
      </c>
      <c r="P161">
        <f t="shared" si="25"/>
        <v>0</v>
      </c>
      <c r="Q161" t="str">
        <f t="shared" si="26"/>
        <v/>
      </c>
    </row>
    <row r="162" spans="8:17">
      <c r="H162">
        <f t="shared" si="18"/>
        <v>0</v>
      </c>
      <c r="J162">
        <f t="shared" si="19"/>
        <v>0</v>
      </c>
      <c r="K162" t="str">
        <f t="shared" si="20"/>
        <v/>
      </c>
      <c r="L162" t="str">
        <f t="shared" si="21"/>
        <v/>
      </c>
      <c r="M162" t="str">
        <f t="shared" si="22"/>
        <v/>
      </c>
      <c r="N162">
        <f t="shared" si="23"/>
        <v>0</v>
      </c>
      <c r="O162" t="str">
        <f t="shared" si="24"/>
        <v/>
      </c>
      <c r="P162">
        <f t="shared" si="25"/>
        <v>0</v>
      </c>
      <c r="Q162" t="str">
        <f t="shared" si="26"/>
        <v/>
      </c>
    </row>
    <row r="163" spans="8:17">
      <c r="H163">
        <f t="shared" si="18"/>
        <v>0</v>
      </c>
      <c r="J163">
        <f t="shared" si="19"/>
        <v>0</v>
      </c>
      <c r="K163" t="str">
        <f t="shared" si="20"/>
        <v/>
      </c>
      <c r="L163" t="str">
        <f t="shared" si="21"/>
        <v/>
      </c>
      <c r="M163" t="str">
        <f t="shared" si="22"/>
        <v/>
      </c>
      <c r="N163">
        <f t="shared" si="23"/>
        <v>0</v>
      </c>
      <c r="O163" t="str">
        <f t="shared" si="24"/>
        <v/>
      </c>
      <c r="P163">
        <f t="shared" si="25"/>
        <v>0</v>
      </c>
      <c r="Q163" t="str">
        <f t="shared" si="26"/>
        <v/>
      </c>
    </row>
    <row r="164" spans="8:17">
      <c r="H164">
        <f t="shared" si="18"/>
        <v>0</v>
      </c>
      <c r="J164">
        <f t="shared" si="19"/>
        <v>0</v>
      </c>
      <c r="K164" t="str">
        <f t="shared" si="20"/>
        <v/>
      </c>
      <c r="L164" t="str">
        <f t="shared" si="21"/>
        <v/>
      </c>
      <c r="M164" t="str">
        <f t="shared" si="22"/>
        <v/>
      </c>
      <c r="N164">
        <f t="shared" si="23"/>
        <v>0</v>
      </c>
      <c r="O164" t="str">
        <f t="shared" si="24"/>
        <v/>
      </c>
      <c r="P164">
        <f t="shared" si="25"/>
        <v>0</v>
      </c>
      <c r="Q164" t="str">
        <f t="shared" si="26"/>
        <v/>
      </c>
    </row>
    <row r="165" spans="8:17">
      <c r="H165">
        <f t="shared" si="18"/>
        <v>0</v>
      </c>
      <c r="J165">
        <f t="shared" si="19"/>
        <v>0</v>
      </c>
      <c r="K165" t="str">
        <f t="shared" si="20"/>
        <v/>
      </c>
      <c r="L165" t="str">
        <f t="shared" si="21"/>
        <v/>
      </c>
      <c r="M165" t="str">
        <f t="shared" si="22"/>
        <v/>
      </c>
      <c r="N165">
        <f t="shared" si="23"/>
        <v>0</v>
      </c>
      <c r="O165" t="str">
        <f t="shared" si="24"/>
        <v/>
      </c>
      <c r="P165">
        <f t="shared" si="25"/>
        <v>0</v>
      </c>
      <c r="Q165" t="str">
        <f t="shared" si="26"/>
        <v/>
      </c>
    </row>
    <row r="166" spans="8:17">
      <c r="H166">
        <f t="shared" si="18"/>
        <v>0</v>
      </c>
      <c r="J166">
        <f t="shared" si="19"/>
        <v>0</v>
      </c>
      <c r="K166" t="str">
        <f t="shared" si="20"/>
        <v/>
      </c>
      <c r="L166" t="str">
        <f t="shared" si="21"/>
        <v/>
      </c>
      <c r="M166" t="str">
        <f t="shared" si="22"/>
        <v/>
      </c>
      <c r="N166">
        <f t="shared" si="23"/>
        <v>0</v>
      </c>
      <c r="O166" t="str">
        <f t="shared" si="24"/>
        <v/>
      </c>
      <c r="P166">
        <f t="shared" si="25"/>
        <v>0</v>
      </c>
      <c r="Q166" t="str">
        <f t="shared" si="26"/>
        <v/>
      </c>
    </row>
    <row r="167" spans="8:17">
      <c r="H167">
        <f t="shared" si="18"/>
        <v>0</v>
      </c>
      <c r="J167">
        <f t="shared" si="19"/>
        <v>0</v>
      </c>
      <c r="K167" t="str">
        <f t="shared" si="20"/>
        <v/>
      </c>
      <c r="L167" t="str">
        <f t="shared" si="21"/>
        <v/>
      </c>
      <c r="M167" t="str">
        <f t="shared" si="22"/>
        <v/>
      </c>
      <c r="N167">
        <f t="shared" si="23"/>
        <v>0</v>
      </c>
      <c r="O167" t="str">
        <f t="shared" si="24"/>
        <v/>
      </c>
      <c r="P167">
        <f t="shared" si="25"/>
        <v>0</v>
      </c>
      <c r="Q167" t="str">
        <f t="shared" si="26"/>
        <v/>
      </c>
    </row>
    <row r="168" spans="8:17">
      <c r="H168">
        <f t="shared" si="18"/>
        <v>0</v>
      </c>
      <c r="J168">
        <f t="shared" si="19"/>
        <v>0</v>
      </c>
      <c r="K168" t="str">
        <f t="shared" si="20"/>
        <v/>
      </c>
      <c r="L168" t="str">
        <f t="shared" si="21"/>
        <v/>
      </c>
      <c r="M168" t="str">
        <f t="shared" si="22"/>
        <v/>
      </c>
      <c r="N168">
        <f t="shared" si="23"/>
        <v>0</v>
      </c>
      <c r="O168" t="str">
        <f t="shared" si="24"/>
        <v/>
      </c>
      <c r="P168">
        <f t="shared" si="25"/>
        <v>0</v>
      </c>
      <c r="Q168" t="str">
        <f t="shared" si="26"/>
        <v/>
      </c>
    </row>
    <row r="169" spans="8:17">
      <c r="H169">
        <f t="shared" si="18"/>
        <v>0</v>
      </c>
      <c r="J169">
        <f t="shared" si="19"/>
        <v>0</v>
      </c>
      <c r="K169" t="str">
        <f t="shared" si="20"/>
        <v/>
      </c>
      <c r="L169" t="str">
        <f t="shared" si="21"/>
        <v/>
      </c>
      <c r="M169" t="str">
        <f t="shared" si="22"/>
        <v/>
      </c>
      <c r="N169">
        <f t="shared" si="23"/>
        <v>0</v>
      </c>
      <c r="O169" t="str">
        <f t="shared" si="24"/>
        <v/>
      </c>
      <c r="P169">
        <f t="shared" si="25"/>
        <v>0</v>
      </c>
      <c r="Q169" t="str">
        <f t="shared" si="26"/>
        <v/>
      </c>
    </row>
    <row r="170" spans="8:17">
      <c r="H170">
        <f t="shared" si="18"/>
        <v>0</v>
      </c>
      <c r="J170">
        <f t="shared" si="19"/>
        <v>0</v>
      </c>
      <c r="K170" t="str">
        <f t="shared" si="20"/>
        <v/>
      </c>
      <c r="L170" t="str">
        <f t="shared" si="21"/>
        <v/>
      </c>
      <c r="M170" t="str">
        <f t="shared" si="22"/>
        <v/>
      </c>
      <c r="N170">
        <f t="shared" si="23"/>
        <v>0</v>
      </c>
      <c r="O170" t="str">
        <f t="shared" si="24"/>
        <v/>
      </c>
      <c r="P170">
        <f t="shared" si="25"/>
        <v>0</v>
      </c>
      <c r="Q170" t="str">
        <f t="shared" si="26"/>
        <v/>
      </c>
    </row>
    <row r="171" spans="8:17">
      <c r="H171">
        <f t="shared" si="18"/>
        <v>0</v>
      </c>
      <c r="J171">
        <f t="shared" si="19"/>
        <v>0</v>
      </c>
      <c r="K171" t="str">
        <f t="shared" si="20"/>
        <v/>
      </c>
      <c r="L171" t="str">
        <f t="shared" si="21"/>
        <v/>
      </c>
      <c r="M171" t="str">
        <f t="shared" si="22"/>
        <v/>
      </c>
      <c r="N171">
        <f t="shared" si="23"/>
        <v>0</v>
      </c>
      <c r="O171" t="str">
        <f t="shared" si="24"/>
        <v/>
      </c>
      <c r="P171">
        <f t="shared" si="25"/>
        <v>0</v>
      </c>
      <c r="Q171" t="str">
        <f t="shared" si="26"/>
        <v/>
      </c>
    </row>
    <row r="172" spans="8:17">
      <c r="H172">
        <f t="shared" si="18"/>
        <v>0</v>
      </c>
      <c r="J172">
        <f t="shared" si="19"/>
        <v>0</v>
      </c>
      <c r="K172" t="str">
        <f t="shared" si="20"/>
        <v/>
      </c>
      <c r="L172" t="str">
        <f t="shared" si="21"/>
        <v/>
      </c>
      <c r="M172" t="str">
        <f t="shared" si="22"/>
        <v/>
      </c>
      <c r="N172">
        <f t="shared" si="23"/>
        <v>0</v>
      </c>
      <c r="O172" t="str">
        <f t="shared" si="24"/>
        <v/>
      </c>
      <c r="P172">
        <f t="shared" si="25"/>
        <v>0</v>
      </c>
      <c r="Q172" t="str">
        <f t="shared" si="26"/>
        <v/>
      </c>
    </row>
    <row r="173" spans="8:17">
      <c r="H173">
        <f t="shared" si="18"/>
        <v>0</v>
      </c>
      <c r="J173">
        <f t="shared" si="19"/>
        <v>0</v>
      </c>
      <c r="K173" t="str">
        <f t="shared" si="20"/>
        <v/>
      </c>
      <c r="L173" t="str">
        <f t="shared" si="21"/>
        <v/>
      </c>
      <c r="M173" t="str">
        <f t="shared" si="22"/>
        <v/>
      </c>
      <c r="N173">
        <f t="shared" si="23"/>
        <v>0</v>
      </c>
      <c r="O173" t="str">
        <f t="shared" si="24"/>
        <v/>
      </c>
      <c r="P173">
        <f t="shared" si="25"/>
        <v>0</v>
      </c>
      <c r="Q173" t="str">
        <f t="shared" si="26"/>
        <v/>
      </c>
    </row>
    <row r="174" spans="8:17">
      <c r="H174">
        <f t="shared" si="18"/>
        <v>0</v>
      </c>
      <c r="J174">
        <f t="shared" si="19"/>
        <v>0</v>
      </c>
      <c r="K174" t="str">
        <f t="shared" si="20"/>
        <v/>
      </c>
      <c r="L174" t="str">
        <f t="shared" si="21"/>
        <v/>
      </c>
      <c r="M174" t="str">
        <f t="shared" si="22"/>
        <v/>
      </c>
      <c r="N174">
        <f t="shared" si="23"/>
        <v>0</v>
      </c>
      <c r="O174" t="str">
        <f t="shared" si="24"/>
        <v/>
      </c>
      <c r="P174">
        <f t="shared" si="25"/>
        <v>0</v>
      </c>
      <c r="Q174" t="str">
        <f t="shared" si="26"/>
        <v/>
      </c>
    </row>
    <row r="175" spans="8:17">
      <c r="H175">
        <f t="shared" si="18"/>
        <v>0</v>
      </c>
      <c r="J175">
        <f t="shared" si="19"/>
        <v>0</v>
      </c>
      <c r="K175" t="str">
        <f t="shared" si="20"/>
        <v/>
      </c>
      <c r="L175" t="str">
        <f t="shared" si="21"/>
        <v/>
      </c>
      <c r="M175" t="str">
        <f t="shared" si="22"/>
        <v/>
      </c>
      <c r="N175">
        <f t="shared" si="23"/>
        <v>0</v>
      </c>
      <c r="O175" t="str">
        <f t="shared" si="24"/>
        <v/>
      </c>
      <c r="P175">
        <f t="shared" si="25"/>
        <v>0</v>
      </c>
      <c r="Q175" t="str">
        <f t="shared" si="26"/>
        <v/>
      </c>
    </row>
    <row r="176" spans="8:17">
      <c r="H176">
        <f t="shared" si="18"/>
        <v>0</v>
      </c>
      <c r="J176">
        <f t="shared" si="19"/>
        <v>0</v>
      </c>
      <c r="K176" t="str">
        <f t="shared" si="20"/>
        <v/>
      </c>
      <c r="L176" t="str">
        <f t="shared" si="21"/>
        <v/>
      </c>
      <c r="M176" t="str">
        <f t="shared" si="22"/>
        <v/>
      </c>
      <c r="N176">
        <f t="shared" si="23"/>
        <v>0</v>
      </c>
      <c r="O176" t="str">
        <f t="shared" si="24"/>
        <v/>
      </c>
      <c r="P176">
        <f t="shared" si="25"/>
        <v>0</v>
      </c>
      <c r="Q176" t="str">
        <f t="shared" si="26"/>
        <v/>
      </c>
    </row>
    <row r="177" spans="8:17">
      <c r="H177">
        <f t="shared" si="18"/>
        <v>0</v>
      </c>
      <c r="J177">
        <f t="shared" si="19"/>
        <v>0</v>
      </c>
      <c r="K177" t="str">
        <f t="shared" si="20"/>
        <v/>
      </c>
      <c r="L177" t="str">
        <f t="shared" si="21"/>
        <v/>
      </c>
      <c r="M177" t="str">
        <f t="shared" si="22"/>
        <v/>
      </c>
      <c r="N177">
        <f t="shared" si="23"/>
        <v>0</v>
      </c>
      <c r="O177" t="str">
        <f t="shared" si="24"/>
        <v/>
      </c>
      <c r="P177">
        <f t="shared" si="25"/>
        <v>0</v>
      </c>
      <c r="Q177" t="str">
        <f t="shared" si="26"/>
        <v/>
      </c>
    </row>
    <row r="178" spans="8:17">
      <c r="H178">
        <f t="shared" si="18"/>
        <v>0</v>
      </c>
      <c r="J178">
        <f t="shared" si="19"/>
        <v>0</v>
      </c>
      <c r="K178" t="str">
        <f t="shared" si="20"/>
        <v/>
      </c>
      <c r="L178" t="str">
        <f t="shared" si="21"/>
        <v/>
      </c>
      <c r="M178" t="str">
        <f t="shared" si="22"/>
        <v/>
      </c>
      <c r="N178">
        <f t="shared" si="23"/>
        <v>0</v>
      </c>
      <c r="O178" t="str">
        <f t="shared" si="24"/>
        <v/>
      </c>
      <c r="P178">
        <f t="shared" si="25"/>
        <v>0</v>
      </c>
      <c r="Q178" t="str">
        <f t="shared" si="26"/>
        <v/>
      </c>
    </row>
    <row r="179" spans="8:17">
      <c r="H179">
        <f t="shared" si="18"/>
        <v>0</v>
      </c>
      <c r="J179">
        <f t="shared" si="19"/>
        <v>0</v>
      </c>
      <c r="K179" t="str">
        <f t="shared" si="20"/>
        <v/>
      </c>
      <c r="L179" t="str">
        <f t="shared" si="21"/>
        <v/>
      </c>
      <c r="M179" t="str">
        <f t="shared" si="22"/>
        <v/>
      </c>
      <c r="N179">
        <f t="shared" si="23"/>
        <v>0</v>
      </c>
      <c r="O179" t="str">
        <f t="shared" si="24"/>
        <v/>
      </c>
      <c r="P179">
        <f t="shared" si="25"/>
        <v>0</v>
      </c>
      <c r="Q179" t="str">
        <f t="shared" si="26"/>
        <v/>
      </c>
    </row>
    <row r="180" spans="8:17">
      <c r="H180">
        <f t="shared" si="18"/>
        <v>0</v>
      </c>
      <c r="J180">
        <f t="shared" si="19"/>
        <v>0</v>
      </c>
      <c r="K180" t="str">
        <f t="shared" si="20"/>
        <v/>
      </c>
      <c r="L180" t="str">
        <f t="shared" si="21"/>
        <v/>
      </c>
      <c r="M180" t="str">
        <f t="shared" si="22"/>
        <v/>
      </c>
      <c r="N180">
        <f t="shared" si="23"/>
        <v>0</v>
      </c>
      <c r="O180" t="str">
        <f t="shared" si="24"/>
        <v/>
      </c>
      <c r="P180">
        <f t="shared" si="25"/>
        <v>0</v>
      </c>
      <c r="Q180" t="str">
        <f t="shared" si="26"/>
        <v/>
      </c>
    </row>
    <row r="181" spans="8:17">
      <c r="H181">
        <f t="shared" si="18"/>
        <v>0</v>
      </c>
      <c r="J181">
        <f t="shared" si="19"/>
        <v>0</v>
      </c>
      <c r="K181" t="str">
        <f t="shared" si="20"/>
        <v/>
      </c>
      <c r="L181" t="str">
        <f t="shared" si="21"/>
        <v/>
      </c>
      <c r="M181" t="str">
        <f t="shared" si="22"/>
        <v/>
      </c>
      <c r="N181">
        <f t="shared" si="23"/>
        <v>0</v>
      </c>
      <c r="O181" t="str">
        <f t="shared" si="24"/>
        <v/>
      </c>
      <c r="P181">
        <f t="shared" si="25"/>
        <v>0</v>
      </c>
      <c r="Q181" t="str">
        <f t="shared" si="26"/>
        <v/>
      </c>
    </row>
    <row r="182" spans="8:17">
      <c r="H182">
        <f t="shared" si="18"/>
        <v>0</v>
      </c>
      <c r="J182">
        <f t="shared" si="19"/>
        <v>0</v>
      </c>
      <c r="K182" t="str">
        <f t="shared" si="20"/>
        <v/>
      </c>
      <c r="L182" t="str">
        <f t="shared" si="21"/>
        <v/>
      </c>
      <c r="M182" t="str">
        <f t="shared" si="22"/>
        <v/>
      </c>
      <c r="N182">
        <f t="shared" si="23"/>
        <v>0</v>
      </c>
      <c r="O182" t="str">
        <f t="shared" si="24"/>
        <v/>
      </c>
      <c r="P182">
        <f t="shared" si="25"/>
        <v>0</v>
      </c>
      <c r="Q182" t="str">
        <f t="shared" si="26"/>
        <v/>
      </c>
    </row>
    <row r="183" spans="8:17">
      <c r="H183">
        <f t="shared" si="18"/>
        <v>0</v>
      </c>
      <c r="J183">
        <f t="shared" si="19"/>
        <v>0</v>
      </c>
      <c r="K183" t="str">
        <f t="shared" si="20"/>
        <v/>
      </c>
      <c r="L183" t="str">
        <f t="shared" si="21"/>
        <v/>
      </c>
      <c r="M183" t="str">
        <f t="shared" si="22"/>
        <v/>
      </c>
      <c r="N183">
        <f t="shared" si="23"/>
        <v>0</v>
      </c>
      <c r="O183" t="str">
        <f t="shared" si="24"/>
        <v/>
      </c>
      <c r="P183">
        <f t="shared" si="25"/>
        <v>0</v>
      </c>
      <c r="Q183" t="str">
        <f t="shared" si="26"/>
        <v/>
      </c>
    </row>
    <row r="184" spans="8:17">
      <c r="H184">
        <f t="shared" si="18"/>
        <v>0</v>
      </c>
      <c r="J184">
        <f t="shared" si="19"/>
        <v>0</v>
      </c>
      <c r="K184" t="str">
        <f t="shared" si="20"/>
        <v/>
      </c>
      <c r="L184" t="str">
        <f t="shared" si="21"/>
        <v/>
      </c>
      <c r="M184" t="str">
        <f t="shared" si="22"/>
        <v/>
      </c>
      <c r="N184">
        <f t="shared" si="23"/>
        <v>0</v>
      </c>
      <c r="O184" t="str">
        <f t="shared" si="24"/>
        <v/>
      </c>
      <c r="P184">
        <f t="shared" si="25"/>
        <v>0</v>
      </c>
      <c r="Q184" t="str">
        <f t="shared" si="26"/>
        <v/>
      </c>
    </row>
    <row r="185" spans="8:17">
      <c r="H185">
        <f t="shared" si="18"/>
        <v>0</v>
      </c>
      <c r="J185">
        <f t="shared" si="19"/>
        <v>0</v>
      </c>
      <c r="K185" t="str">
        <f t="shared" si="20"/>
        <v/>
      </c>
      <c r="L185" t="str">
        <f t="shared" si="21"/>
        <v/>
      </c>
      <c r="M185" t="str">
        <f t="shared" si="22"/>
        <v/>
      </c>
      <c r="N185">
        <f t="shared" si="23"/>
        <v>0</v>
      </c>
      <c r="O185" t="str">
        <f t="shared" si="24"/>
        <v/>
      </c>
      <c r="P185">
        <f t="shared" si="25"/>
        <v>0</v>
      </c>
      <c r="Q185" t="str">
        <f t="shared" si="26"/>
        <v/>
      </c>
    </row>
    <row r="186" spans="8:17">
      <c r="H186">
        <f t="shared" si="18"/>
        <v>0</v>
      </c>
      <c r="J186">
        <f t="shared" si="19"/>
        <v>0</v>
      </c>
      <c r="K186" t="str">
        <f t="shared" si="20"/>
        <v/>
      </c>
      <c r="L186" t="str">
        <f t="shared" si="21"/>
        <v/>
      </c>
      <c r="M186" t="str">
        <f t="shared" si="22"/>
        <v/>
      </c>
      <c r="N186">
        <f t="shared" si="23"/>
        <v>0</v>
      </c>
      <c r="O186" t="str">
        <f t="shared" si="24"/>
        <v/>
      </c>
      <c r="P186">
        <f t="shared" si="25"/>
        <v>0</v>
      </c>
      <c r="Q186" t="str">
        <f t="shared" si="26"/>
        <v/>
      </c>
    </row>
    <row r="187" spans="8:17">
      <c r="H187">
        <f t="shared" si="18"/>
        <v>0</v>
      </c>
      <c r="J187">
        <f t="shared" si="19"/>
        <v>0</v>
      </c>
      <c r="K187" t="str">
        <f t="shared" si="20"/>
        <v/>
      </c>
      <c r="L187" t="str">
        <f t="shared" si="21"/>
        <v/>
      </c>
      <c r="M187" t="str">
        <f t="shared" si="22"/>
        <v/>
      </c>
      <c r="N187">
        <f t="shared" si="23"/>
        <v>0</v>
      </c>
      <c r="O187" t="str">
        <f t="shared" si="24"/>
        <v/>
      </c>
      <c r="P187">
        <f t="shared" si="25"/>
        <v>0</v>
      </c>
      <c r="Q187" t="str">
        <f t="shared" si="26"/>
        <v/>
      </c>
    </row>
    <row r="188" spans="8:17">
      <c r="H188">
        <f t="shared" si="18"/>
        <v>0</v>
      </c>
      <c r="J188">
        <f t="shared" si="19"/>
        <v>0</v>
      </c>
      <c r="K188" t="str">
        <f t="shared" si="20"/>
        <v/>
      </c>
      <c r="L188" t="str">
        <f t="shared" si="21"/>
        <v/>
      </c>
      <c r="M188" t="str">
        <f t="shared" si="22"/>
        <v/>
      </c>
      <c r="N188">
        <f t="shared" si="23"/>
        <v>0</v>
      </c>
      <c r="O188" t="str">
        <f t="shared" si="24"/>
        <v/>
      </c>
      <c r="P188">
        <f t="shared" si="25"/>
        <v>0</v>
      </c>
      <c r="Q188" t="str">
        <f t="shared" si="26"/>
        <v/>
      </c>
    </row>
    <row r="189" spans="8:17">
      <c r="H189">
        <f t="shared" si="18"/>
        <v>0</v>
      </c>
      <c r="J189">
        <f t="shared" si="19"/>
        <v>0</v>
      </c>
      <c r="K189" t="str">
        <f t="shared" si="20"/>
        <v/>
      </c>
      <c r="L189" t="str">
        <f t="shared" si="21"/>
        <v/>
      </c>
      <c r="M189" t="str">
        <f t="shared" si="22"/>
        <v/>
      </c>
      <c r="N189">
        <f t="shared" si="23"/>
        <v>0</v>
      </c>
      <c r="O189" t="str">
        <f t="shared" si="24"/>
        <v/>
      </c>
      <c r="P189">
        <f t="shared" si="25"/>
        <v>0</v>
      </c>
      <c r="Q189" t="str">
        <f t="shared" si="26"/>
        <v/>
      </c>
    </row>
    <row r="190" spans="8:17">
      <c r="H190">
        <f t="shared" si="18"/>
        <v>0</v>
      </c>
      <c r="J190">
        <f t="shared" si="19"/>
        <v>0</v>
      </c>
      <c r="K190" t="str">
        <f t="shared" si="20"/>
        <v/>
      </c>
      <c r="L190" t="str">
        <f t="shared" si="21"/>
        <v/>
      </c>
      <c r="M190" t="str">
        <f t="shared" si="22"/>
        <v/>
      </c>
      <c r="N190">
        <f t="shared" si="23"/>
        <v>0</v>
      </c>
      <c r="O190" t="str">
        <f t="shared" si="24"/>
        <v/>
      </c>
      <c r="P190">
        <f t="shared" si="25"/>
        <v>0</v>
      </c>
      <c r="Q190" t="str">
        <f t="shared" si="26"/>
        <v/>
      </c>
    </row>
    <row r="191" spans="8:17">
      <c r="H191">
        <f t="shared" si="18"/>
        <v>0</v>
      </c>
      <c r="J191">
        <f t="shared" si="19"/>
        <v>0</v>
      </c>
      <c r="K191" t="str">
        <f t="shared" si="20"/>
        <v/>
      </c>
      <c r="L191" t="str">
        <f t="shared" si="21"/>
        <v/>
      </c>
      <c r="M191" t="str">
        <f t="shared" si="22"/>
        <v/>
      </c>
      <c r="N191">
        <f t="shared" si="23"/>
        <v>0</v>
      </c>
      <c r="O191" t="str">
        <f t="shared" si="24"/>
        <v/>
      </c>
      <c r="P191">
        <f t="shared" si="25"/>
        <v>0</v>
      </c>
      <c r="Q191" t="str">
        <f t="shared" si="26"/>
        <v/>
      </c>
    </row>
    <row r="192" spans="8:17">
      <c r="H192">
        <f t="shared" si="18"/>
        <v>0</v>
      </c>
      <c r="J192">
        <f t="shared" si="19"/>
        <v>0</v>
      </c>
      <c r="K192" t="str">
        <f t="shared" si="20"/>
        <v/>
      </c>
      <c r="L192" t="str">
        <f t="shared" si="21"/>
        <v/>
      </c>
      <c r="M192" t="str">
        <f t="shared" si="22"/>
        <v/>
      </c>
      <c r="N192">
        <f t="shared" si="23"/>
        <v>0</v>
      </c>
      <c r="O192" t="str">
        <f t="shared" si="24"/>
        <v/>
      </c>
      <c r="P192">
        <f t="shared" si="25"/>
        <v>0</v>
      </c>
      <c r="Q192" t="str">
        <f t="shared" si="26"/>
        <v/>
      </c>
    </row>
    <row r="193" spans="8:17">
      <c r="H193">
        <f t="shared" si="18"/>
        <v>0</v>
      </c>
      <c r="J193">
        <f t="shared" si="19"/>
        <v>0</v>
      </c>
      <c r="K193" t="str">
        <f t="shared" si="20"/>
        <v/>
      </c>
      <c r="L193" t="str">
        <f t="shared" si="21"/>
        <v/>
      </c>
      <c r="M193" t="str">
        <f t="shared" si="22"/>
        <v/>
      </c>
      <c r="N193">
        <f t="shared" si="23"/>
        <v>0</v>
      </c>
      <c r="O193" t="str">
        <f t="shared" si="24"/>
        <v/>
      </c>
      <c r="P193">
        <f t="shared" si="25"/>
        <v>0</v>
      </c>
      <c r="Q193" t="str">
        <f t="shared" si="26"/>
        <v/>
      </c>
    </row>
    <row r="194" spans="8:17">
      <c r="H194">
        <f t="shared" ref="H194:H257" si="27">A194</f>
        <v>0</v>
      </c>
      <c r="J194">
        <f t="shared" ref="J194:J257" si="28">IF($I194&lt;&gt;"",$I194,$A194)</f>
        <v>0</v>
      </c>
      <c r="K194" t="str">
        <f t="shared" ref="K194:K257" si="29">IF($C194="","",IF(LEN($C194)=1,CODE(UPPER($C194))-64,IFERROR(VALUE(MID($C194,2,99)),"")))</f>
        <v/>
      </c>
      <c r="L194" t="str">
        <f t="shared" ref="L194:L257" si="30">IF($D194="","",IFERROR(VALUE($D194),""))</f>
        <v/>
      </c>
      <c r="M194" t="str">
        <f t="shared" ref="M194:M257" si="31">IFERROR(VALUE(MID($A194,FIND("Level",$A194)+5,99)),IF($E194="AISLE_FLOOR",0,IF($E194="OVERFLOW",0,IF($E194="ENDCAP",0,""))))</f>
        <v/>
      </c>
      <c r="N194">
        <f t="shared" ref="N194:N257" si="32">IF(AND($B194&lt;&gt;"",$C194&lt;&gt;"",ISNUMBER(--$D194)), $B194&amp;": "&amp;LEFT($C194,1)&amp;TEXT(--$D194,"00"), IF($I194&lt;&gt;"",$I194,$A194))</f>
        <v>0</v>
      </c>
      <c r="O194" t="str">
        <f t="shared" ref="O194:O257" si="33">IF(AND($C194&lt;&gt;"",ISNUMBER(--$D194)),LEFT($C194,1),"")</f>
        <v/>
      </c>
      <c r="P194">
        <f t="shared" ref="P194:P257" si="34">IF(ISNUMBER(--$D194),--$D194,"")</f>
        <v>0</v>
      </c>
      <c r="Q194" t="str">
        <f t="shared" ref="Q194:Q257" si="35">IF(AND($O194&lt;&gt;"",$P194&lt;&gt;""),$O194&amp;TEXT($P194,"00"),"")</f>
        <v/>
      </c>
    </row>
    <row r="195" spans="8:17">
      <c r="H195">
        <f t="shared" si="27"/>
        <v>0</v>
      </c>
      <c r="J195">
        <f t="shared" si="28"/>
        <v>0</v>
      </c>
      <c r="K195" t="str">
        <f t="shared" si="29"/>
        <v/>
      </c>
      <c r="L195" t="str">
        <f t="shared" si="30"/>
        <v/>
      </c>
      <c r="M195" t="str">
        <f t="shared" si="31"/>
        <v/>
      </c>
      <c r="N195">
        <f t="shared" si="32"/>
        <v>0</v>
      </c>
      <c r="O195" t="str">
        <f t="shared" si="33"/>
        <v/>
      </c>
      <c r="P195">
        <f t="shared" si="34"/>
        <v>0</v>
      </c>
      <c r="Q195" t="str">
        <f t="shared" si="35"/>
        <v/>
      </c>
    </row>
    <row r="196" spans="8:17">
      <c r="H196">
        <f t="shared" si="27"/>
        <v>0</v>
      </c>
      <c r="J196">
        <f t="shared" si="28"/>
        <v>0</v>
      </c>
      <c r="K196" t="str">
        <f t="shared" si="29"/>
        <v/>
      </c>
      <c r="L196" t="str">
        <f t="shared" si="30"/>
        <v/>
      </c>
      <c r="M196" t="str">
        <f t="shared" si="31"/>
        <v/>
      </c>
      <c r="N196">
        <f t="shared" si="32"/>
        <v>0</v>
      </c>
      <c r="O196" t="str">
        <f t="shared" si="33"/>
        <v/>
      </c>
      <c r="P196">
        <f t="shared" si="34"/>
        <v>0</v>
      </c>
      <c r="Q196" t="str">
        <f t="shared" si="35"/>
        <v/>
      </c>
    </row>
    <row r="197" spans="8:17">
      <c r="H197">
        <f t="shared" si="27"/>
        <v>0</v>
      </c>
      <c r="J197">
        <f t="shared" si="28"/>
        <v>0</v>
      </c>
      <c r="K197" t="str">
        <f t="shared" si="29"/>
        <v/>
      </c>
      <c r="L197" t="str">
        <f t="shared" si="30"/>
        <v/>
      </c>
      <c r="M197" t="str">
        <f t="shared" si="31"/>
        <v/>
      </c>
      <c r="N197">
        <f t="shared" si="32"/>
        <v>0</v>
      </c>
      <c r="O197" t="str">
        <f t="shared" si="33"/>
        <v/>
      </c>
      <c r="P197">
        <f t="shared" si="34"/>
        <v>0</v>
      </c>
      <c r="Q197" t="str">
        <f t="shared" si="35"/>
        <v/>
      </c>
    </row>
    <row r="198" spans="8:17">
      <c r="H198">
        <f t="shared" si="27"/>
        <v>0</v>
      </c>
      <c r="J198">
        <f t="shared" si="28"/>
        <v>0</v>
      </c>
      <c r="K198" t="str">
        <f t="shared" si="29"/>
        <v/>
      </c>
      <c r="L198" t="str">
        <f t="shared" si="30"/>
        <v/>
      </c>
      <c r="M198" t="str">
        <f t="shared" si="31"/>
        <v/>
      </c>
      <c r="N198">
        <f t="shared" si="32"/>
        <v>0</v>
      </c>
      <c r="O198" t="str">
        <f t="shared" si="33"/>
        <v/>
      </c>
      <c r="P198">
        <f t="shared" si="34"/>
        <v>0</v>
      </c>
      <c r="Q198" t="str">
        <f t="shared" si="35"/>
        <v/>
      </c>
    </row>
    <row r="199" spans="8:17">
      <c r="H199">
        <f t="shared" si="27"/>
        <v>0</v>
      </c>
      <c r="J199">
        <f t="shared" si="28"/>
        <v>0</v>
      </c>
      <c r="K199" t="str">
        <f t="shared" si="29"/>
        <v/>
      </c>
      <c r="L199" t="str">
        <f t="shared" si="30"/>
        <v/>
      </c>
      <c r="M199" t="str">
        <f t="shared" si="31"/>
        <v/>
      </c>
      <c r="N199">
        <f t="shared" si="32"/>
        <v>0</v>
      </c>
      <c r="O199" t="str">
        <f t="shared" si="33"/>
        <v/>
      </c>
      <c r="P199">
        <f t="shared" si="34"/>
        <v>0</v>
      </c>
      <c r="Q199" t="str">
        <f t="shared" si="35"/>
        <v/>
      </c>
    </row>
    <row r="200" spans="8:17">
      <c r="H200">
        <f t="shared" si="27"/>
        <v>0</v>
      </c>
      <c r="J200">
        <f t="shared" si="28"/>
        <v>0</v>
      </c>
      <c r="K200" t="str">
        <f t="shared" si="29"/>
        <v/>
      </c>
      <c r="L200" t="str">
        <f t="shared" si="30"/>
        <v/>
      </c>
      <c r="M200" t="str">
        <f t="shared" si="31"/>
        <v/>
      </c>
      <c r="N200">
        <f t="shared" si="32"/>
        <v>0</v>
      </c>
      <c r="O200" t="str">
        <f t="shared" si="33"/>
        <v/>
      </c>
      <c r="P200">
        <f t="shared" si="34"/>
        <v>0</v>
      </c>
      <c r="Q200" t="str">
        <f t="shared" si="35"/>
        <v/>
      </c>
    </row>
    <row r="201" spans="8:17">
      <c r="H201">
        <f t="shared" si="27"/>
        <v>0</v>
      </c>
      <c r="J201">
        <f t="shared" si="28"/>
        <v>0</v>
      </c>
      <c r="K201" t="str">
        <f t="shared" si="29"/>
        <v/>
      </c>
      <c r="L201" t="str">
        <f t="shared" si="30"/>
        <v/>
      </c>
      <c r="M201" t="str">
        <f t="shared" si="31"/>
        <v/>
      </c>
      <c r="N201">
        <f t="shared" si="32"/>
        <v>0</v>
      </c>
      <c r="O201" t="str">
        <f t="shared" si="33"/>
        <v/>
      </c>
      <c r="P201">
        <f t="shared" si="34"/>
        <v>0</v>
      </c>
      <c r="Q201" t="str">
        <f t="shared" si="35"/>
        <v/>
      </c>
    </row>
    <row r="202" spans="8:17">
      <c r="H202">
        <f t="shared" si="27"/>
        <v>0</v>
      </c>
      <c r="J202">
        <f t="shared" si="28"/>
        <v>0</v>
      </c>
      <c r="K202" t="str">
        <f t="shared" si="29"/>
        <v/>
      </c>
      <c r="L202" t="str">
        <f t="shared" si="30"/>
        <v/>
      </c>
      <c r="M202" t="str">
        <f t="shared" si="31"/>
        <v/>
      </c>
      <c r="N202">
        <f t="shared" si="32"/>
        <v>0</v>
      </c>
      <c r="O202" t="str">
        <f t="shared" si="33"/>
        <v/>
      </c>
      <c r="P202">
        <f t="shared" si="34"/>
        <v>0</v>
      </c>
      <c r="Q202" t="str">
        <f t="shared" si="35"/>
        <v/>
      </c>
    </row>
    <row r="203" spans="8:17">
      <c r="H203">
        <f t="shared" si="27"/>
        <v>0</v>
      </c>
      <c r="J203">
        <f t="shared" si="28"/>
        <v>0</v>
      </c>
      <c r="K203" t="str">
        <f t="shared" si="29"/>
        <v/>
      </c>
      <c r="L203" t="str">
        <f t="shared" si="30"/>
        <v/>
      </c>
      <c r="M203" t="str">
        <f t="shared" si="31"/>
        <v/>
      </c>
      <c r="N203">
        <f t="shared" si="32"/>
        <v>0</v>
      </c>
      <c r="O203" t="str">
        <f t="shared" si="33"/>
        <v/>
      </c>
      <c r="P203">
        <f t="shared" si="34"/>
        <v>0</v>
      </c>
      <c r="Q203" t="str">
        <f t="shared" si="35"/>
        <v/>
      </c>
    </row>
    <row r="204" spans="8:17">
      <c r="H204">
        <f t="shared" si="27"/>
        <v>0</v>
      </c>
      <c r="J204">
        <f t="shared" si="28"/>
        <v>0</v>
      </c>
      <c r="K204" t="str">
        <f t="shared" si="29"/>
        <v/>
      </c>
      <c r="L204" t="str">
        <f t="shared" si="30"/>
        <v/>
      </c>
      <c r="M204" t="str">
        <f t="shared" si="31"/>
        <v/>
      </c>
      <c r="N204">
        <f t="shared" si="32"/>
        <v>0</v>
      </c>
      <c r="O204" t="str">
        <f t="shared" si="33"/>
        <v/>
      </c>
      <c r="P204">
        <f t="shared" si="34"/>
        <v>0</v>
      </c>
      <c r="Q204" t="str">
        <f t="shared" si="35"/>
        <v/>
      </c>
    </row>
    <row r="205" spans="8:17">
      <c r="H205">
        <f t="shared" si="27"/>
        <v>0</v>
      </c>
      <c r="J205">
        <f t="shared" si="28"/>
        <v>0</v>
      </c>
      <c r="K205" t="str">
        <f t="shared" si="29"/>
        <v/>
      </c>
      <c r="L205" t="str">
        <f t="shared" si="30"/>
        <v/>
      </c>
      <c r="M205" t="str">
        <f t="shared" si="31"/>
        <v/>
      </c>
      <c r="N205">
        <f t="shared" si="32"/>
        <v>0</v>
      </c>
      <c r="O205" t="str">
        <f t="shared" si="33"/>
        <v/>
      </c>
      <c r="P205">
        <f t="shared" si="34"/>
        <v>0</v>
      </c>
      <c r="Q205" t="str">
        <f t="shared" si="35"/>
        <v/>
      </c>
    </row>
    <row r="206" spans="8:17">
      <c r="H206">
        <f t="shared" si="27"/>
        <v>0</v>
      </c>
      <c r="J206">
        <f t="shared" si="28"/>
        <v>0</v>
      </c>
      <c r="K206" t="str">
        <f t="shared" si="29"/>
        <v/>
      </c>
      <c r="L206" t="str">
        <f t="shared" si="30"/>
        <v/>
      </c>
      <c r="M206" t="str">
        <f t="shared" si="31"/>
        <v/>
      </c>
      <c r="N206">
        <f t="shared" si="32"/>
        <v>0</v>
      </c>
      <c r="O206" t="str">
        <f t="shared" si="33"/>
        <v/>
      </c>
      <c r="P206">
        <f t="shared" si="34"/>
        <v>0</v>
      </c>
      <c r="Q206" t="str">
        <f t="shared" si="35"/>
        <v/>
      </c>
    </row>
    <row r="207" spans="8:17">
      <c r="H207">
        <f t="shared" si="27"/>
        <v>0</v>
      </c>
      <c r="J207">
        <f t="shared" si="28"/>
        <v>0</v>
      </c>
      <c r="K207" t="str">
        <f t="shared" si="29"/>
        <v/>
      </c>
      <c r="L207" t="str">
        <f t="shared" si="30"/>
        <v/>
      </c>
      <c r="M207" t="str">
        <f t="shared" si="31"/>
        <v/>
      </c>
      <c r="N207">
        <f t="shared" si="32"/>
        <v>0</v>
      </c>
      <c r="O207" t="str">
        <f t="shared" si="33"/>
        <v/>
      </c>
      <c r="P207">
        <f t="shared" si="34"/>
        <v>0</v>
      </c>
      <c r="Q207" t="str">
        <f t="shared" si="35"/>
        <v/>
      </c>
    </row>
    <row r="208" spans="8:17">
      <c r="H208">
        <f t="shared" si="27"/>
        <v>0</v>
      </c>
      <c r="J208">
        <f t="shared" si="28"/>
        <v>0</v>
      </c>
      <c r="K208" t="str">
        <f t="shared" si="29"/>
        <v/>
      </c>
      <c r="L208" t="str">
        <f t="shared" si="30"/>
        <v/>
      </c>
      <c r="M208" t="str">
        <f t="shared" si="31"/>
        <v/>
      </c>
      <c r="N208">
        <f t="shared" si="32"/>
        <v>0</v>
      </c>
      <c r="O208" t="str">
        <f t="shared" si="33"/>
        <v/>
      </c>
      <c r="P208">
        <f t="shared" si="34"/>
        <v>0</v>
      </c>
      <c r="Q208" t="str">
        <f t="shared" si="35"/>
        <v/>
      </c>
    </row>
    <row r="209" spans="8:17">
      <c r="H209">
        <f t="shared" si="27"/>
        <v>0</v>
      </c>
      <c r="J209">
        <f t="shared" si="28"/>
        <v>0</v>
      </c>
      <c r="K209" t="str">
        <f t="shared" si="29"/>
        <v/>
      </c>
      <c r="L209" t="str">
        <f t="shared" si="30"/>
        <v/>
      </c>
      <c r="M209" t="str">
        <f t="shared" si="31"/>
        <v/>
      </c>
      <c r="N209">
        <f t="shared" si="32"/>
        <v>0</v>
      </c>
      <c r="O209" t="str">
        <f t="shared" si="33"/>
        <v/>
      </c>
      <c r="P209">
        <f t="shared" si="34"/>
        <v>0</v>
      </c>
      <c r="Q209" t="str">
        <f t="shared" si="35"/>
        <v/>
      </c>
    </row>
    <row r="210" spans="8:17">
      <c r="H210">
        <f t="shared" si="27"/>
        <v>0</v>
      </c>
      <c r="J210">
        <f t="shared" si="28"/>
        <v>0</v>
      </c>
      <c r="K210" t="str">
        <f t="shared" si="29"/>
        <v/>
      </c>
      <c r="L210" t="str">
        <f t="shared" si="30"/>
        <v/>
      </c>
      <c r="M210" t="str">
        <f t="shared" si="31"/>
        <v/>
      </c>
      <c r="N210">
        <f t="shared" si="32"/>
        <v>0</v>
      </c>
      <c r="O210" t="str">
        <f t="shared" si="33"/>
        <v/>
      </c>
      <c r="P210">
        <f t="shared" si="34"/>
        <v>0</v>
      </c>
      <c r="Q210" t="str">
        <f t="shared" si="35"/>
        <v/>
      </c>
    </row>
    <row r="211" spans="8:17">
      <c r="H211">
        <f t="shared" si="27"/>
        <v>0</v>
      </c>
      <c r="J211">
        <f t="shared" si="28"/>
        <v>0</v>
      </c>
      <c r="K211" t="str">
        <f t="shared" si="29"/>
        <v/>
      </c>
      <c r="L211" t="str">
        <f t="shared" si="30"/>
        <v/>
      </c>
      <c r="M211" t="str">
        <f t="shared" si="31"/>
        <v/>
      </c>
      <c r="N211">
        <f t="shared" si="32"/>
        <v>0</v>
      </c>
      <c r="O211" t="str">
        <f t="shared" si="33"/>
        <v/>
      </c>
      <c r="P211">
        <f t="shared" si="34"/>
        <v>0</v>
      </c>
      <c r="Q211" t="str">
        <f t="shared" si="35"/>
        <v/>
      </c>
    </row>
    <row r="212" spans="8:17">
      <c r="H212">
        <f t="shared" si="27"/>
        <v>0</v>
      </c>
      <c r="J212">
        <f t="shared" si="28"/>
        <v>0</v>
      </c>
      <c r="K212" t="str">
        <f t="shared" si="29"/>
        <v/>
      </c>
      <c r="L212" t="str">
        <f t="shared" si="30"/>
        <v/>
      </c>
      <c r="M212" t="str">
        <f t="shared" si="31"/>
        <v/>
      </c>
      <c r="N212">
        <f t="shared" si="32"/>
        <v>0</v>
      </c>
      <c r="O212" t="str">
        <f t="shared" si="33"/>
        <v/>
      </c>
      <c r="P212">
        <f t="shared" si="34"/>
        <v>0</v>
      </c>
      <c r="Q212" t="str">
        <f t="shared" si="35"/>
        <v/>
      </c>
    </row>
    <row r="213" spans="8:17">
      <c r="H213">
        <f t="shared" si="27"/>
        <v>0</v>
      </c>
      <c r="J213">
        <f t="shared" si="28"/>
        <v>0</v>
      </c>
      <c r="K213" t="str">
        <f t="shared" si="29"/>
        <v/>
      </c>
      <c r="L213" t="str">
        <f t="shared" si="30"/>
        <v/>
      </c>
      <c r="M213" t="str">
        <f t="shared" si="31"/>
        <v/>
      </c>
      <c r="N213">
        <f t="shared" si="32"/>
        <v>0</v>
      </c>
      <c r="O213" t="str">
        <f t="shared" si="33"/>
        <v/>
      </c>
      <c r="P213">
        <f t="shared" si="34"/>
        <v>0</v>
      </c>
      <c r="Q213" t="str">
        <f t="shared" si="35"/>
        <v/>
      </c>
    </row>
    <row r="214" spans="8:17">
      <c r="H214">
        <f t="shared" si="27"/>
        <v>0</v>
      </c>
      <c r="J214">
        <f t="shared" si="28"/>
        <v>0</v>
      </c>
      <c r="K214" t="str">
        <f t="shared" si="29"/>
        <v/>
      </c>
      <c r="L214" t="str">
        <f t="shared" si="30"/>
        <v/>
      </c>
      <c r="M214" t="str">
        <f t="shared" si="31"/>
        <v/>
      </c>
      <c r="N214">
        <f t="shared" si="32"/>
        <v>0</v>
      </c>
      <c r="O214" t="str">
        <f t="shared" si="33"/>
        <v/>
      </c>
      <c r="P214">
        <f t="shared" si="34"/>
        <v>0</v>
      </c>
      <c r="Q214" t="str">
        <f t="shared" si="35"/>
        <v/>
      </c>
    </row>
    <row r="215" spans="8:17">
      <c r="H215">
        <f t="shared" si="27"/>
        <v>0</v>
      </c>
      <c r="J215">
        <f t="shared" si="28"/>
        <v>0</v>
      </c>
      <c r="K215" t="str">
        <f t="shared" si="29"/>
        <v/>
      </c>
      <c r="L215" t="str">
        <f t="shared" si="30"/>
        <v/>
      </c>
      <c r="M215" t="str">
        <f t="shared" si="31"/>
        <v/>
      </c>
      <c r="N215">
        <f t="shared" si="32"/>
        <v>0</v>
      </c>
      <c r="O215" t="str">
        <f t="shared" si="33"/>
        <v/>
      </c>
      <c r="P215">
        <f t="shared" si="34"/>
        <v>0</v>
      </c>
      <c r="Q215" t="str">
        <f t="shared" si="35"/>
        <v/>
      </c>
    </row>
    <row r="216" spans="8:17">
      <c r="H216">
        <f t="shared" si="27"/>
        <v>0</v>
      </c>
      <c r="J216">
        <f t="shared" si="28"/>
        <v>0</v>
      </c>
      <c r="K216" t="str">
        <f t="shared" si="29"/>
        <v/>
      </c>
      <c r="L216" t="str">
        <f t="shared" si="30"/>
        <v/>
      </c>
      <c r="M216" t="str">
        <f t="shared" si="31"/>
        <v/>
      </c>
      <c r="N216">
        <f t="shared" si="32"/>
        <v>0</v>
      </c>
      <c r="O216" t="str">
        <f t="shared" si="33"/>
        <v/>
      </c>
      <c r="P216">
        <f t="shared" si="34"/>
        <v>0</v>
      </c>
      <c r="Q216" t="str">
        <f t="shared" si="35"/>
        <v/>
      </c>
    </row>
    <row r="217" spans="8:17">
      <c r="H217">
        <f t="shared" si="27"/>
        <v>0</v>
      </c>
      <c r="J217">
        <f t="shared" si="28"/>
        <v>0</v>
      </c>
      <c r="K217" t="str">
        <f t="shared" si="29"/>
        <v/>
      </c>
      <c r="L217" t="str">
        <f t="shared" si="30"/>
        <v/>
      </c>
      <c r="M217" t="str">
        <f t="shared" si="31"/>
        <v/>
      </c>
      <c r="N217">
        <f t="shared" si="32"/>
        <v>0</v>
      </c>
      <c r="O217" t="str">
        <f t="shared" si="33"/>
        <v/>
      </c>
      <c r="P217">
        <f t="shared" si="34"/>
        <v>0</v>
      </c>
      <c r="Q217" t="str">
        <f t="shared" si="35"/>
        <v/>
      </c>
    </row>
    <row r="218" spans="8:17">
      <c r="H218">
        <f t="shared" si="27"/>
        <v>0</v>
      </c>
      <c r="J218">
        <f t="shared" si="28"/>
        <v>0</v>
      </c>
      <c r="K218" t="str">
        <f t="shared" si="29"/>
        <v/>
      </c>
      <c r="L218" t="str">
        <f t="shared" si="30"/>
        <v/>
      </c>
      <c r="M218" t="str">
        <f t="shared" si="31"/>
        <v/>
      </c>
      <c r="N218">
        <f t="shared" si="32"/>
        <v>0</v>
      </c>
      <c r="O218" t="str">
        <f t="shared" si="33"/>
        <v/>
      </c>
      <c r="P218">
        <f t="shared" si="34"/>
        <v>0</v>
      </c>
      <c r="Q218" t="str">
        <f t="shared" si="35"/>
        <v/>
      </c>
    </row>
    <row r="219" spans="8:17">
      <c r="H219">
        <f t="shared" si="27"/>
        <v>0</v>
      </c>
      <c r="J219">
        <f t="shared" si="28"/>
        <v>0</v>
      </c>
      <c r="K219" t="str">
        <f t="shared" si="29"/>
        <v/>
      </c>
      <c r="L219" t="str">
        <f t="shared" si="30"/>
        <v/>
      </c>
      <c r="M219" t="str">
        <f t="shared" si="31"/>
        <v/>
      </c>
      <c r="N219">
        <f t="shared" si="32"/>
        <v>0</v>
      </c>
      <c r="O219" t="str">
        <f t="shared" si="33"/>
        <v/>
      </c>
      <c r="P219">
        <f t="shared" si="34"/>
        <v>0</v>
      </c>
      <c r="Q219" t="str">
        <f t="shared" si="35"/>
        <v/>
      </c>
    </row>
    <row r="220" spans="8:17">
      <c r="H220">
        <f t="shared" si="27"/>
        <v>0</v>
      </c>
      <c r="J220">
        <f t="shared" si="28"/>
        <v>0</v>
      </c>
      <c r="K220" t="str">
        <f t="shared" si="29"/>
        <v/>
      </c>
      <c r="L220" t="str">
        <f t="shared" si="30"/>
        <v/>
      </c>
      <c r="M220" t="str">
        <f t="shared" si="31"/>
        <v/>
      </c>
      <c r="N220">
        <f t="shared" si="32"/>
        <v>0</v>
      </c>
      <c r="O220" t="str">
        <f t="shared" si="33"/>
        <v/>
      </c>
      <c r="P220">
        <f t="shared" si="34"/>
        <v>0</v>
      </c>
      <c r="Q220" t="str">
        <f t="shared" si="35"/>
        <v/>
      </c>
    </row>
    <row r="221" spans="8:17">
      <c r="H221">
        <f t="shared" si="27"/>
        <v>0</v>
      </c>
      <c r="J221">
        <f t="shared" si="28"/>
        <v>0</v>
      </c>
      <c r="K221" t="str">
        <f t="shared" si="29"/>
        <v/>
      </c>
      <c r="L221" t="str">
        <f t="shared" si="30"/>
        <v/>
      </c>
      <c r="M221" t="str">
        <f t="shared" si="31"/>
        <v/>
      </c>
      <c r="N221">
        <f t="shared" si="32"/>
        <v>0</v>
      </c>
      <c r="O221" t="str">
        <f t="shared" si="33"/>
        <v/>
      </c>
      <c r="P221">
        <f t="shared" si="34"/>
        <v>0</v>
      </c>
      <c r="Q221" t="str">
        <f t="shared" si="35"/>
        <v/>
      </c>
    </row>
    <row r="222" spans="8:17">
      <c r="H222">
        <f t="shared" si="27"/>
        <v>0</v>
      </c>
      <c r="J222">
        <f t="shared" si="28"/>
        <v>0</v>
      </c>
      <c r="K222" t="str">
        <f t="shared" si="29"/>
        <v/>
      </c>
      <c r="L222" t="str">
        <f t="shared" si="30"/>
        <v/>
      </c>
      <c r="M222" t="str">
        <f t="shared" si="31"/>
        <v/>
      </c>
      <c r="N222">
        <f t="shared" si="32"/>
        <v>0</v>
      </c>
      <c r="O222" t="str">
        <f t="shared" si="33"/>
        <v/>
      </c>
      <c r="P222">
        <f t="shared" si="34"/>
        <v>0</v>
      </c>
      <c r="Q222" t="str">
        <f t="shared" si="35"/>
        <v/>
      </c>
    </row>
    <row r="223" spans="8:17">
      <c r="H223">
        <f t="shared" si="27"/>
        <v>0</v>
      </c>
      <c r="J223">
        <f t="shared" si="28"/>
        <v>0</v>
      </c>
      <c r="K223" t="str">
        <f t="shared" si="29"/>
        <v/>
      </c>
      <c r="L223" t="str">
        <f t="shared" si="30"/>
        <v/>
      </c>
      <c r="M223" t="str">
        <f t="shared" si="31"/>
        <v/>
      </c>
      <c r="N223">
        <f t="shared" si="32"/>
        <v>0</v>
      </c>
      <c r="O223" t="str">
        <f t="shared" si="33"/>
        <v/>
      </c>
      <c r="P223">
        <f t="shared" si="34"/>
        <v>0</v>
      </c>
      <c r="Q223" t="str">
        <f t="shared" si="35"/>
        <v/>
      </c>
    </row>
    <row r="224" spans="8:17">
      <c r="H224">
        <f t="shared" si="27"/>
        <v>0</v>
      </c>
      <c r="J224">
        <f t="shared" si="28"/>
        <v>0</v>
      </c>
      <c r="K224" t="str">
        <f t="shared" si="29"/>
        <v/>
      </c>
      <c r="L224" t="str">
        <f t="shared" si="30"/>
        <v/>
      </c>
      <c r="M224" t="str">
        <f t="shared" si="31"/>
        <v/>
      </c>
      <c r="N224">
        <f t="shared" si="32"/>
        <v>0</v>
      </c>
      <c r="O224" t="str">
        <f t="shared" si="33"/>
        <v/>
      </c>
      <c r="P224">
        <f t="shared" si="34"/>
        <v>0</v>
      </c>
      <c r="Q224" t="str">
        <f t="shared" si="35"/>
        <v/>
      </c>
    </row>
    <row r="225" spans="8:17">
      <c r="H225">
        <f t="shared" si="27"/>
        <v>0</v>
      </c>
      <c r="J225">
        <f t="shared" si="28"/>
        <v>0</v>
      </c>
      <c r="K225" t="str">
        <f t="shared" si="29"/>
        <v/>
      </c>
      <c r="L225" t="str">
        <f t="shared" si="30"/>
        <v/>
      </c>
      <c r="M225" t="str">
        <f t="shared" si="31"/>
        <v/>
      </c>
      <c r="N225">
        <f t="shared" si="32"/>
        <v>0</v>
      </c>
      <c r="O225" t="str">
        <f t="shared" si="33"/>
        <v/>
      </c>
      <c r="P225">
        <f t="shared" si="34"/>
        <v>0</v>
      </c>
      <c r="Q225" t="str">
        <f t="shared" si="35"/>
        <v/>
      </c>
    </row>
    <row r="226" spans="8:17">
      <c r="H226">
        <f t="shared" si="27"/>
        <v>0</v>
      </c>
      <c r="J226">
        <f t="shared" si="28"/>
        <v>0</v>
      </c>
      <c r="K226" t="str">
        <f t="shared" si="29"/>
        <v/>
      </c>
      <c r="L226" t="str">
        <f t="shared" si="30"/>
        <v/>
      </c>
      <c r="M226" t="str">
        <f t="shared" si="31"/>
        <v/>
      </c>
      <c r="N226">
        <f t="shared" si="32"/>
        <v>0</v>
      </c>
      <c r="O226" t="str">
        <f t="shared" si="33"/>
        <v/>
      </c>
      <c r="P226">
        <f t="shared" si="34"/>
        <v>0</v>
      </c>
      <c r="Q226" t="str">
        <f t="shared" si="35"/>
        <v/>
      </c>
    </row>
    <row r="227" spans="8:17">
      <c r="H227">
        <f t="shared" si="27"/>
        <v>0</v>
      </c>
      <c r="J227">
        <f t="shared" si="28"/>
        <v>0</v>
      </c>
      <c r="K227" t="str">
        <f t="shared" si="29"/>
        <v/>
      </c>
      <c r="L227" t="str">
        <f t="shared" si="30"/>
        <v/>
      </c>
      <c r="M227" t="str">
        <f t="shared" si="31"/>
        <v/>
      </c>
      <c r="N227">
        <f t="shared" si="32"/>
        <v>0</v>
      </c>
      <c r="O227" t="str">
        <f t="shared" si="33"/>
        <v/>
      </c>
      <c r="P227">
        <f t="shared" si="34"/>
        <v>0</v>
      </c>
      <c r="Q227" t="str">
        <f t="shared" si="35"/>
        <v/>
      </c>
    </row>
    <row r="228" spans="8:17">
      <c r="H228">
        <f t="shared" si="27"/>
        <v>0</v>
      </c>
      <c r="J228">
        <f t="shared" si="28"/>
        <v>0</v>
      </c>
      <c r="K228" t="str">
        <f t="shared" si="29"/>
        <v/>
      </c>
      <c r="L228" t="str">
        <f t="shared" si="30"/>
        <v/>
      </c>
      <c r="M228" t="str">
        <f t="shared" si="31"/>
        <v/>
      </c>
      <c r="N228">
        <f t="shared" si="32"/>
        <v>0</v>
      </c>
      <c r="O228" t="str">
        <f t="shared" si="33"/>
        <v/>
      </c>
      <c r="P228">
        <f t="shared" si="34"/>
        <v>0</v>
      </c>
      <c r="Q228" t="str">
        <f t="shared" si="35"/>
        <v/>
      </c>
    </row>
    <row r="229" spans="8:17">
      <c r="H229">
        <f t="shared" si="27"/>
        <v>0</v>
      </c>
      <c r="J229">
        <f t="shared" si="28"/>
        <v>0</v>
      </c>
      <c r="K229" t="str">
        <f t="shared" si="29"/>
        <v/>
      </c>
      <c r="L229" t="str">
        <f t="shared" si="30"/>
        <v/>
      </c>
      <c r="M229" t="str">
        <f t="shared" si="31"/>
        <v/>
      </c>
      <c r="N229">
        <f t="shared" si="32"/>
        <v>0</v>
      </c>
      <c r="O229" t="str">
        <f t="shared" si="33"/>
        <v/>
      </c>
      <c r="P229">
        <f t="shared" si="34"/>
        <v>0</v>
      </c>
      <c r="Q229" t="str">
        <f t="shared" si="35"/>
        <v/>
      </c>
    </row>
    <row r="230" spans="8:17">
      <c r="H230">
        <f t="shared" si="27"/>
        <v>0</v>
      </c>
      <c r="J230">
        <f t="shared" si="28"/>
        <v>0</v>
      </c>
      <c r="K230" t="str">
        <f t="shared" si="29"/>
        <v/>
      </c>
      <c r="L230" t="str">
        <f t="shared" si="30"/>
        <v/>
      </c>
      <c r="M230" t="str">
        <f t="shared" si="31"/>
        <v/>
      </c>
      <c r="N230">
        <f t="shared" si="32"/>
        <v>0</v>
      </c>
      <c r="O230" t="str">
        <f t="shared" si="33"/>
        <v/>
      </c>
      <c r="P230">
        <f t="shared" si="34"/>
        <v>0</v>
      </c>
      <c r="Q230" t="str">
        <f t="shared" si="35"/>
        <v/>
      </c>
    </row>
    <row r="231" spans="8:17">
      <c r="H231">
        <f t="shared" si="27"/>
        <v>0</v>
      </c>
      <c r="J231">
        <f t="shared" si="28"/>
        <v>0</v>
      </c>
      <c r="K231" t="str">
        <f t="shared" si="29"/>
        <v/>
      </c>
      <c r="L231" t="str">
        <f t="shared" si="30"/>
        <v/>
      </c>
      <c r="M231" t="str">
        <f t="shared" si="31"/>
        <v/>
      </c>
      <c r="N231">
        <f t="shared" si="32"/>
        <v>0</v>
      </c>
      <c r="O231" t="str">
        <f t="shared" si="33"/>
        <v/>
      </c>
      <c r="P231">
        <f t="shared" si="34"/>
        <v>0</v>
      </c>
      <c r="Q231" t="str">
        <f t="shared" si="35"/>
        <v/>
      </c>
    </row>
    <row r="232" spans="8:17">
      <c r="H232">
        <f t="shared" si="27"/>
        <v>0</v>
      </c>
      <c r="J232">
        <f t="shared" si="28"/>
        <v>0</v>
      </c>
      <c r="K232" t="str">
        <f t="shared" si="29"/>
        <v/>
      </c>
      <c r="L232" t="str">
        <f t="shared" si="30"/>
        <v/>
      </c>
      <c r="M232" t="str">
        <f t="shared" si="31"/>
        <v/>
      </c>
      <c r="N232">
        <f t="shared" si="32"/>
        <v>0</v>
      </c>
      <c r="O232" t="str">
        <f t="shared" si="33"/>
        <v/>
      </c>
      <c r="P232">
        <f t="shared" si="34"/>
        <v>0</v>
      </c>
      <c r="Q232" t="str">
        <f t="shared" si="35"/>
        <v/>
      </c>
    </row>
    <row r="233" spans="8:17">
      <c r="H233">
        <f t="shared" si="27"/>
        <v>0</v>
      </c>
      <c r="J233">
        <f t="shared" si="28"/>
        <v>0</v>
      </c>
      <c r="K233" t="str">
        <f t="shared" si="29"/>
        <v/>
      </c>
      <c r="L233" t="str">
        <f t="shared" si="30"/>
        <v/>
      </c>
      <c r="M233" t="str">
        <f t="shared" si="31"/>
        <v/>
      </c>
      <c r="N233">
        <f t="shared" si="32"/>
        <v>0</v>
      </c>
      <c r="O233" t="str">
        <f t="shared" si="33"/>
        <v/>
      </c>
      <c r="P233">
        <f t="shared" si="34"/>
        <v>0</v>
      </c>
      <c r="Q233" t="str">
        <f t="shared" si="35"/>
        <v/>
      </c>
    </row>
    <row r="234" spans="8:17">
      <c r="H234">
        <f t="shared" si="27"/>
        <v>0</v>
      </c>
      <c r="J234">
        <f t="shared" si="28"/>
        <v>0</v>
      </c>
      <c r="K234" t="str">
        <f t="shared" si="29"/>
        <v/>
      </c>
      <c r="L234" t="str">
        <f t="shared" si="30"/>
        <v/>
      </c>
      <c r="M234" t="str">
        <f t="shared" si="31"/>
        <v/>
      </c>
      <c r="N234">
        <f t="shared" si="32"/>
        <v>0</v>
      </c>
      <c r="O234" t="str">
        <f t="shared" si="33"/>
        <v/>
      </c>
      <c r="P234">
        <f t="shared" si="34"/>
        <v>0</v>
      </c>
      <c r="Q234" t="str">
        <f t="shared" si="35"/>
        <v/>
      </c>
    </row>
    <row r="235" spans="8:17">
      <c r="H235">
        <f t="shared" si="27"/>
        <v>0</v>
      </c>
      <c r="J235">
        <f t="shared" si="28"/>
        <v>0</v>
      </c>
      <c r="K235" t="str">
        <f t="shared" si="29"/>
        <v/>
      </c>
      <c r="L235" t="str">
        <f t="shared" si="30"/>
        <v/>
      </c>
      <c r="M235" t="str">
        <f t="shared" si="31"/>
        <v/>
      </c>
      <c r="N235">
        <f t="shared" si="32"/>
        <v>0</v>
      </c>
      <c r="O235" t="str">
        <f t="shared" si="33"/>
        <v/>
      </c>
      <c r="P235">
        <f t="shared" si="34"/>
        <v>0</v>
      </c>
      <c r="Q235" t="str">
        <f t="shared" si="35"/>
        <v/>
      </c>
    </row>
    <row r="236" spans="8:17">
      <c r="H236">
        <f t="shared" si="27"/>
        <v>0</v>
      </c>
      <c r="J236">
        <f t="shared" si="28"/>
        <v>0</v>
      </c>
      <c r="K236" t="str">
        <f t="shared" si="29"/>
        <v/>
      </c>
      <c r="L236" t="str">
        <f t="shared" si="30"/>
        <v/>
      </c>
      <c r="M236" t="str">
        <f t="shared" si="31"/>
        <v/>
      </c>
      <c r="N236">
        <f t="shared" si="32"/>
        <v>0</v>
      </c>
      <c r="O236" t="str">
        <f t="shared" si="33"/>
        <v/>
      </c>
      <c r="P236">
        <f t="shared" si="34"/>
        <v>0</v>
      </c>
      <c r="Q236" t="str">
        <f t="shared" si="35"/>
        <v/>
      </c>
    </row>
    <row r="237" spans="8:17">
      <c r="H237">
        <f t="shared" si="27"/>
        <v>0</v>
      </c>
      <c r="J237">
        <f t="shared" si="28"/>
        <v>0</v>
      </c>
      <c r="K237" t="str">
        <f t="shared" si="29"/>
        <v/>
      </c>
      <c r="L237" t="str">
        <f t="shared" si="30"/>
        <v/>
      </c>
      <c r="M237" t="str">
        <f t="shared" si="31"/>
        <v/>
      </c>
      <c r="N237">
        <f t="shared" si="32"/>
        <v>0</v>
      </c>
      <c r="O237" t="str">
        <f t="shared" si="33"/>
        <v/>
      </c>
      <c r="P237">
        <f t="shared" si="34"/>
        <v>0</v>
      </c>
      <c r="Q237" t="str">
        <f t="shared" si="35"/>
        <v/>
      </c>
    </row>
    <row r="238" spans="8:17">
      <c r="H238">
        <f t="shared" si="27"/>
        <v>0</v>
      </c>
      <c r="J238">
        <f t="shared" si="28"/>
        <v>0</v>
      </c>
      <c r="K238" t="str">
        <f t="shared" si="29"/>
        <v/>
      </c>
      <c r="L238" t="str">
        <f t="shared" si="30"/>
        <v/>
      </c>
      <c r="M238" t="str">
        <f t="shared" si="31"/>
        <v/>
      </c>
      <c r="N238">
        <f t="shared" si="32"/>
        <v>0</v>
      </c>
      <c r="O238" t="str">
        <f t="shared" si="33"/>
        <v/>
      </c>
      <c r="P238">
        <f t="shared" si="34"/>
        <v>0</v>
      </c>
      <c r="Q238" t="str">
        <f t="shared" si="35"/>
        <v/>
      </c>
    </row>
    <row r="239" spans="8:17">
      <c r="H239">
        <f t="shared" si="27"/>
        <v>0</v>
      </c>
      <c r="J239">
        <f t="shared" si="28"/>
        <v>0</v>
      </c>
      <c r="K239" t="str">
        <f t="shared" si="29"/>
        <v/>
      </c>
      <c r="L239" t="str">
        <f t="shared" si="30"/>
        <v/>
      </c>
      <c r="M239" t="str">
        <f t="shared" si="31"/>
        <v/>
      </c>
      <c r="N239">
        <f t="shared" si="32"/>
        <v>0</v>
      </c>
      <c r="O239" t="str">
        <f t="shared" si="33"/>
        <v/>
      </c>
      <c r="P239">
        <f t="shared" si="34"/>
        <v>0</v>
      </c>
      <c r="Q239" t="str">
        <f t="shared" si="35"/>
        <v/>
      </c>
    </row>
    <row r="240" spans="8:17">
      <c r="H240">
        <f t="shared" si="27"/>
        <v>0</v>
      </c>
      <c r="J240">
        <f t="shared" si="28"/>
        <v>0</v>
      </c>
      <c r="K240" t="str">
        <f t="shared" si="29"/>
        <v/>
      </c>
      <c r="L240" t="str">
        <f t="shared" si="30"/>
        <v/>
      </c>
      <c r="M240" t="str">
        <f t="shared" si="31"/>
        <v/>
      </c>
      <c r="N240">
        <f t="shared" si="32"/>
        <v>0</v>
      </c>
      <c r="O240" t="str">
        <f t="shared" si="33"/>
        <v/>
      </c>
      <c r="P240">
        <f t="shared" si="34"/>
        <v>0</v>
      </c>
      <c r="Q240" t="str">
        <f t="shared" si="35"/>
        <v/>
      </c>
    </row>
    <row r="241" spans="8:17">
      <c r="H241">
        <f t="shared" si="27"/>
        <v>0</v>
      </c>
      <c r="J241">
        <f t="shared" si="28"/>
        <v>0</v>
      </c>
      <c r="K241" t="str">
        <f t="shared" si="29"/>
        <v/>
      </c>
      <c r="L241" t="str">
        <f t="shared" si="30"/>
        <v/>
      </c>
      <c r="M241" t="str">
        <f t="shared" si="31"/>
        <v/>
      </c>
      <c r="N241">
        <f t="shared" si="32"/>
        <v>0</v>
      </c>
      <c r="O241" t="str">
        <f t="shared" si="33"/>
        <v/>
      </c>
      <c r="P241">
        <f t="shared" si="34"/>
        <v>0</v>
      </c>
      <c r="Q241" t="str">
        <f t="shared" si="35"/>
        <v/>
      </c>
    </row>
    <row r="242" spans="8:17">
      <c r="H242">
        <f t="shared" si="27"/>
        <v>0</v>
      </c>
      <c r="J242">
        <f t="shared" si="28"/>
        <v>0</v>
      </c>
      <c r="K242" t="str">
        <f t="shared" si="29"/>
        <v/>
      </c>
      <c r="L242" t="str">
        <f t="shared" si="30"/>
        <v/>
      </c>
      <c r="M242" t="str">
        <f t="shared" si="31"/>
        <v/>
      </c>
      <c r="N242">
        <f t="shared" si="32"/>
        <v>0</v>
      </c>
      <c r="O242" t="str">
        <f t="shared" si="33"/>
        <v/>
      </c>
      <c r="P242">
        <f t="shared" si="34"/>
        <v>0</v>
      </c>
      <c r="Q242" t="str">
        <f t="shared" si="35"/>
        <v/>
      </c>
    </row>
    <row r="243" spans="8:17">
      <c r="H243">
        <f t="shared" si="27"/>
        <v>0</v>
      </c>
      <c r="J243">
        <f t="shared" si="28"/>
        <v>0</v>
      </c>
      <c r="K243" t="str">
        <f t="shared" si="29"/>
        <v/>
      </c>
      <c r="L243" t="str">
        <f t="shared" si="30"/>
        <v/>
      </c>
      <c r="M243" t="str">
        <f t="shared" si="31"/>
        <v/>
      </c>
      <c r="N243">
        <f t="shared" si="32"/>
        <v>0</v>
      </c>
      <c r="O243" t="str">
        <f t="shared" si="33"/>
        <v/>
      </c>
      <c r="P243">
        <f t="shared" si="34"/>
        <v>0</v>
      </c>
      <c r="Q243" t="str">
        <f t="shared" si="35"/>
        <v/>
      </c>
    </row>
    <row r="244" spans="8:17">
      <c r="H244">
        <f t="shared" si="27"/>
        <v>0</v>
      </c>
      <c r="J244">
        <f t="shared" si="28"/>
        <v>0</v>
      </c>
      <c r="K244" t="str">
        <f t="shared" si="29"/>
        <v/>
      </c>
      <c r="L244" t="str">
        <f t="shared" si="30"/>
        <v/>
      </c>
      <c r="M244" t="str">
        <f t="shared" si="31"/>
        <v/>
      </c>
      <c r="N244">
        <f t="shared" si="32"/>
        <v>0</v>
      </c>
      <c r="O244" t="str">
        <f t="shared" si="33"/>
        <v/>
      </c>
      <c r="P244">
        <f t="shared" si="34"/>
        <v>0</v>
      </c>
      <c r="Q244" t="str">
        <f t="shared" si="35"/>
        <v/>
      </c>
    </row>
    <row r="245" spans="8:17">
      <c r="H245">
        <f t="shared" si="27"/>
        <v>0</v>
      </c>
      <c r="J245">
        <f t="shared" si="28"/>
        <v>0</v>
      </c>
      <c r="K245" t="str">
        <f t="shared" si="29"/>
        <v/>
      </c>
      <c r="L245" t="str">
        <f t="shared" si="30"/>
        <v/>
      </c>
      <c r="M245" t="str">
        <f t="shared" si="31"/>
        <v/>
      </c>
      <c r="N245">
        <f t="shared" si="32"/>
        <v>0</v>
      </c>
      <c r="O245" t="str">
        <f t="shared" si="33"/>
        <v/>
      </c>
      <c r="P245">
        <f t="shared" si="34"/>
        <v>0</v>
      </c>
      <c r="Q245" t="str">
        <f t="shared" si="35"/>
        <v/>
      </c>
    </row>
    <row r="246" spans="8:17">
      <c r="H246">
        <f t="shared" si="27"/>
        <v>0</v>
      </c>
      <c r="J246">
        <f t="shared" si="28"/>
        <v>0</v>
      </c>
      <c r="K246" t="str">
        <f t="shared" si="29"/>
        <v/>
      </c>
      <c r="L246" t="str">
        <f t="shared" si="30"/>
        <v/>
      </c>
      <c r="M246" t="str">
        <f t="shared" si="31"/>
        <v/>
      </c>
      <c r="N246">
        <f t="shared" si="32"/>
        <v>0</v>
      </c>
      <c r="O246" t="str">
        <f t="shared" si="33"/>
        <v/>
      </c>
      <c r="P246">
        <f t="shared" si="34"/>
        <v>0</v>
      </c>
      <c r="Q246" t="str">
        <f t="shared" si="35"/>
        <v/>
      </c>
    </row>
    <row r="247" spans="8:17">
      <c r="H247">
        <f t="shared" si="27"/>
        <v>0</v>
      </c>
      <c r="J247">
        <f t="shared" si="28"/>
        <v>0</v>
      </c>
      <c r="K247" t="str">
        <f t="shared" si="29"/>
        <v/>
      </c>
      <c r="L247" t="str">
        <f t="shared" si="30"/>
        <v/>
      </c>
      <c r="M247" t="str">
        <f t="shared" si="31"/>
        <v/>
      </c>
      <c r="N247">
        <f t="shared" si="32"/>
        <v>0</v>
      </c>
      <c r="O247" t="str">
        <f t="shared" si="33"/>
        <v/>
      </c>
      <c r="P247">
        <f t="shared" si="34"/>
        <v>0</v>
      </c>
      <c r="Q247" t="str">
        <f t="shared" si="35"/>
        <v/>
      </c>
    </row>
    <row r="248" spans="8:17">
      <c r="H248">
        <f t="shared" si="27"/>
        <v>0</v>
      </c>
      <c r="J248">
        <f t="shared" si="28"/>
        <v>0</v>
      </c>
      <c r="K248" t="str">
        <f t="shared" si="29"/>
        <v/>
      </c>
      <c r="L248" t="str">
        <f t="shared" si="30"/>
        <v/>
      </c>
      <c r="M248" t="str">
        <f t="shared" si="31"/>
        <v/>
      </c>
      <c r="N248">
        <f t="shared" si="32"/>
        <v>0</v>
      </c>
      <c r="O248" t="str">
        <f t="shared" si="33"/>
        <v/>
      </c>
      <c r="P248">
        <f t="shared" si="34"/>
        <v>0</v>
      </c>
      <c r="Q248" t="str">
        <f t="shared" si="35"/>
        <v/>
      </c>
    </row>
    <row r="249" spans="8:17">
      <c r="H249">
        <f t="shared" si="27"/>
        <v>0</v>
      </c>
      <c r="J249">
        <f t="shared" si="28"/>
        <v>0</v>
      </c>
      <c r="K249" t="str">
        <f t="shared" si="29"/>
        <v/>
      </c>
      <c r="L249" t="str">
        <f t="shared" si="30"/>
        <v/>
      </c>
      <c r="M249" t="str">
        <f t="shared" si="31"/>
        <v/>
      </c>
      <c r="N249">
        <f t="shared" si="32"/>
        <v>0</v>
      </c>
      <c r="O249" t="str">
        <f t="shared" si="33"/>
        <v/>
      </c>
      <c r="P249">
        <f t="shared" si="34"/>
        <v>0</v>
      </c>
      <c r="Q249" t="str">
        <f t="shared" si="35"/>
        <v/>
      </c>
    </row>
    <row r="250" spans="8:17">
      <c r="H250">
        <f t="shared" si="27"/>
        <v>0</v>
      </c>
      <c r="J250">
        <f t="shared" si="28"/>
        <v>0</v>
      </c>
      <c r="K250" t="str">
        <f t="shared" si="29"/>
        <v/>
      </c>
      <c r="L250" t="str">
        <f t="shared" si="30"/>
        <v/>
      </c>
      <c r="M250" t="str">
        <f t="shared" si="31"/>
        <v/>
      </c>
      <c r="N250">
        <f t="shared" si="32"/>
        <v>0</v>
      </c>
      <c r="O250" t="str">
        <f t="shared" si="33"/>
        <v/>
      </c>
      <c r="P250">
        <f t="shared" si="34"/>
        <v>0</v>
      </c>
      <c r="Q250" t="str">
        <f t="shared" si="35"/>
        <v/>
      </c>
    </row>
    <row r="251" spans="8:17">
      <c r="H251">
        <f t="shared" si="27"/>
        <v>0</v>
      </c>
      <c r="J251">
        <f t="shared" si="28"/>
        <v>0</v>
      </c>
      <c r="K251" t="str">
        <f t="shared" si="29"/>
        <v/>
      </c>
      <c r="L251" t="str">
        <f t="shared" si="30"/>
        <v/>
      </c>
      <c r="M251" t="str">
        <f t="shared" si="31"/>
        <v/>
      </c>
      <c r="N251">
        <f t="shared" si="32"/>
        <v>0</v>
      </c>
      <c r="O251" t="str">
        <f t="shared" si="33"/>
        <v/>
      </c>
      <c r="P251">
        <f t="shared" si="34"/>
        <v>0</v>
      </c>
      <c r="Q251" t="str">
        <f t="shared" si="35"/>
        <v/>
      </c>
    </row>
    <row r="252" spans="8:17">
      <c r="H252">
        <f t="shared" si="27"/>
        <v>0</v>
      </c>
      <c r="J252">
        <f t="shared" si="28"/>
        <v>0</v>
      </c>
      <c r="K252" t="str">
        <f t="shared" si="29"/>
        <v/>
      </c>
      <c r="L252" t="str">
        <f t="shared" si="30"/>
        <v/>
      </c>
      <c r="M252" t="str">
        <f t="shared" si="31"/>
        <v/>
      </c>
      <c r="N252">
        <f t="shared" si="32"/>
        <v>0</v>
      </c>
      <c r="O252" t="str">
        <f t="shared" si="33"/>
        <v/>
      </c>
      <c r="P252">
        <f t="shared" si="34"/>
        <v>0</v>
      </c>
      <c r="Q252" t="str">
        <f t="shared" si="35"/>
        <v/>
      </c>
    </row>
    <row r="253" spans="8:17">
      <c r="H253">
        <f t="shared" si="27"/>
        <v>0</v>
      </c>
      <c r="J253">
        <f t="shared" si="28"/>
        <v>0</v>
      </c>
      <c r="K253" t="str">
        <f t="shared" si="29"/>
        <v/>
      </c>
      <c r="L253" t="str">
        <f t="shared" si="30"/>
        <v/>
      </c>
      <c r="M253" t="str">
        <f t="shared" si="31"/>
        <v/>
      </c>
      <c r="N253">
        <f t="shared" si="32"/>
        <v>0</v>
      </c>
      <c r="O253" t="str">
        <f t="shared" si="33"/>
        <v/>
      </c>
      <c r="P253">
        <f t="shared" si="34"/>
        <v>0</v>
      </c>
      <c r="Q253" t="str">
        <f t="shared" si="35"/>
        <v/>
      </c>
    </row>
    <row r="254" spans="8:17">
      <c r="H254">
        <f t="shared" si="27"/>
        <v>0</v>
      </c>
      <c r="J254">
        <f t="shared" si="28"/>
        <v>0</v>
      </c>
      <c r="K254" t="str">
        <f t="shared" si="29"/>
        <v/>
      </c>
      <c r="L254" t="str">
        <f t="shared" si="30"/>
        <v/>
      </c>
      <c r="M254" t="str">
        <f t="shared" si="31"/>
        <v/>
      </c>
      <c r="N254">
        <f t="shared" si="32"/>
        <v>0</v>
      </c>
      <c r="O254" t="str">
        <f t="shared" si="33"/>
        <v/>
      </c>
      <c r="P254">
        <f t="shared" si="34"/>
        <v>0</v>
      </c>
      <c r="Q254" t="str">
        <f t="shared" si="35"/>
        <v/>
      </c>
    </row>
    <row r="255" spans="8:17">
      <c r="H255">
        <f t="shared" si="27"/>
        <v>0</v>
      </c>
      <c r="J255">
        <f t="shared" si="28"/>
        <v>0</v>
      </c>
      <c r="K255" t="str">
        <f t="shared" si="29"/>
        <v/>
      </c>
      <c r="L255" t="str">
        <f t="shared" si="30"/>
        <v/>
      </c>
      <c r="M255" t="str">
        <f t="shared" si="31"/>
        <v/>
      </c>
      <c r="N255">
        <f t="shared" si="32"/>
        <v>0</v>
      </c>
      <c r="O255" t="str">
        <f t="shared" si="33"/>
        <v/>
      </c>
      <c r="P255">
        <f t="shared" si="34"/>
        <v>0</v>
      </c>
      <c r="Q255" t="str">
        <f t="shared" si="35"/>
        <v/>
      </c>
    </row>
    <row r="256" spans="8:17">
      <c r="H256">
        <f t="shared" si="27"/>
        <v>0</v>
      </c>
      <c r="J256">
        <f t="shared" si="28"/>
        <v>0</v>
      </c>
      <c r="K256" t="str">
        <f t="shared" si="29"/>
        <v/>
      </c>
      <c r="L256" t="str">
        <f t="shared" si="30"/>
        <v/>
      </c>
      <c r="M256" t="str">
        <f t="shared" si="31"/>
        <v/>
      </c>
      <c r="N256">
        <f t="shared" si="32"/>
        <v>0</v>
      </c>
      <c r="O256" t="str">
        <f t="shared" si="33"/>
        <v/>
      </c>
      <c r="P256">
        <f t="shared" si="34"/>
        <v>0</v>
      </c>
      <c r="Q256" t="str">
        <f t="shared" si="35"/>
        <v/>
      </c>
    </row>
    <row r="257" spans="8:17">
      <c r="H257">
        <f t="shared" si="27"/>
        <v>0</v>
      </c>
      <c r="J257">
        <f t="shared" si="28"/>
        <v>0</v>
      </c>
      <c r="K257" t="str">
        <f t="shared" si="29"/>
        <v/>
      </c>
      <c r="L257" t="str">
        <f t="shared" si="30"/>
        <v/>
      </c>
      <c r="M257" t="str">
        <f t="shared" si="31"/>
        <v/>
      </c>
      <c r="N257">
        <f t="shared" si="32"/>
        <v>0</v>
      </c>
      <c r="O257" t="str">
        <f t="shared" si="33"/>
        <v/>
      </c>
      <c r="P257">
        <f t="shared" si="34"/>
        <v>0</v>
      </c>
      <c r="Q257" t="str">
        <f t="shared" si="35"/>
        <v/>
      </c>
    </row>
    <row r="258" spans="8:17">
      <c r="H258">
        <f t="shared" ref="H258:H321" si="36">A258</f>
        <v>0</v>
      </c>
      <c r="J258">
        <f t="shared" ref="J258:J321" si="37">IF($I258&lt;&gt;"",$I258,$A258)</f>
        <v>0</v>
      </c>
      <c r="K258" t="str">
        <f t="shared" ref="K258:K321" si="38">IF($C258="","",IF(LEN($C258)=1,CODE(UPPER($C258))-64,IFERROR(VALUE(MID($C258,2,99)),"")))</f>
        <v/>
      </c>
      <c r="L258" t="str">
        <f t="shared" ref="L258:L321" si="39">IF($D258="","",IFERROR(VALUE($D258),""))</f>
        <v/>
      </c>
      <c r="M258" t="str">
        <f t="shared" ref="M258:M321" si="40">IFERROR(VALUE(MID($A258,FIND("Level",$A258)+5,99)),IF($E258="AISLE_FLOOR",0,IF($E258="OVERFLOW",0,IF($E258="ENDCAP",0,""))))</f>
        <v/>
      </c>
      <c r="N258">
        <f t="shared" ref="N258:N321" si="41">IF(AND($B258&lt;&gt;"",$C258&lt;&gt;"",ISNUMBER(--$D258)), $B258&amp;": "&amp;LEFT($C258,1)&amp;TEXT(--$D258,"00"), IF($I258&lt;&gt;"",$I258,$A258))</f>
        <v>0</v>
      </c>
      <c r="O258" t="str">
        <f t="shared" ref="O258:O321" si="42">IF(AND($C258&lt;&gt;"",ISNUMBER(--$D258)),LEFT($C258,1),"")</f>
        <v/>
      </c>
      <c r="P258">
        <f t="shared" ref="P258:P321" si="43">IF(ISNUMBER(--$D258),--$D258,"")</f>
        <v>0</v>
      </c>
      <c r="Q258" t="str">
        <f t="shared" ref="Q258:Q321" si="44">IF(AND($O258&lt;&gt;"",$P258&lt;&gt;""),$O258&amp;TEXT($P258,"00"),"")</f>
        <v/>
      </c>
    </row>
    <row r="259" spans="8:17">
      <c r="H259">
        <f t="shared" si="36"/>
        <v>0</v>
      </c>
      <c r="J259">
        <f t="shared" si="37"/>
        <v>0</v>
      </c>
      <c r="K259" t="str">
        <f t="shared" si="38"/>
        <v/>
      </c>
      <c r="L259" t="str">
        <f t="shared" si="39"/>
        <v/>
      </c>
      <c r="M259" t="str">
        <f t="shared" si="40"/>
        <v/>
      </c>
      <c r="N259">
        <f t="shared" si="41"/>
        <v>0</v>
      </c>
      <c r="O259" t="str">
        <f t="shared" si="42"/>
        <v/>
      </c>
      <c r="P259">
        <f t="shared" si="43"/>
        <v>0</v>
      </c>
      <c r="Q259" t="str">
        <f t="shared" si="44"/>
        <v/>
      </c>
    </row>
    <row r="260" spans="8:17">
      <c r="H260">
        <f t="shared" si="36"/>
        <v>0</v>
      </c>
      <c r="J260">
        <f t="shared" si="37"/>
        <v>0</v>
      </c>
      <c r="K260" t="str">
        <f t="shared" si="38"/>
        <v/>
      </c>
      <c r="L260" t="str">
        <f t="shared" si="39"/>
        <v/>
      </c>
      <c r="M260" t="str">
        <f t="shared" si="40"/>
        <v/>
      </c>
      <c r="N260">
        <f t="shared" si="41"/>
        <v>0</v>
      </c>
      <c r="O260" t="str">
        <f t="shared" si="42"/>
        <v/>
      </c>
      <c r="P260">
        <f t="shared" si="43"/>
        <v>0</v>
      </c>
      <c r="Q260" t="str">
        <f t="shared" si="44"/>
        <v/>
      </c>
    </row>
    <row r="261" spans="8:17">
      <c r="H261">
        <f t="shared" si="36"/>
        <v>0</v>
      </c>
      <c r="J261">
        <f t="shared" si="37"/>
        <v>0</v>
      </c>
      <c r="K261" t="str">
        <f t="shared" si="38"/>
        <v/>
      </c>
      <c r="L261" t="str">
        <f t="shared" si="39"/>
        <v/>
      </c>
      <c r="M261" t="str">
        <f t="shared" si="40"/>
        <v/>
      </c>
      <c r="N261">
        <f t="shared" si="41"/>
        <v>0</v>
      </c>
      <c r="O261" t="str">
        <f t="shared" si="42"/>
        <v/>
      </c>
      <c r="P261">
        <f t="shared" si="43"/>
        <v>0</v>
      </c>
      <c r="Q261" t="str">
        <f t="shared" si="44"/>
        <v/>
      </c>
    </row>
    <row r="262" spans="8:17">
      <c r="H262">
        <f t="shared" si="36"/>
        <v>0</v>
      </c>
      <c r="J262">
        <f t="shared" si="37"/>
        <v>0</v>
      </c>
      <c r="K262" t="str">
        <f t="shared" si="38"/>
        <v/>
      </c>
      <c r="L262" t="str">
        <f t="shared" si="39"/>
        <v/>
      </c>
      <c r="M262" t="str">
        <f t="shared" si="40"/>
        <v/>
      </c>
      <c r="N262">
        <f t="shared" si="41"/>
        <v>0</v>
      </c>
      <c r="O262" t="str">
        <f t="shared" si="42"/>
        <v/>
      </c>
      <c r="P262">
        <f t="shared" si="43"/>
        <v>0</v>
      </c>
      <c r="Q262" t="str">
        <f t="shared" si="44"/>
        <v/>
      </c>
    </row>
    <row r="263" spans="8:17">
      <c r="H263">
        <f t="shared" si="36"/>
        <v>0</v>
      </c>
      <c r="J263">
        <f t="shared" si="37"/>
        <v>0</v>
      </c>
      <c r="K263" t="str">
        <f t="shared" si="38"/>
        <v/>
      </c>
      <c r="L263" t="str">
        <f t="shared" si="39"/>
        <v/>
      </c>
      <c r="M263" t="str">
        <f t="shared" si="40"/>
        <v/>
      </c>
      <c r="N263">
        <f t="shared" si="41"/>
        <v>0</v>
      </c>
      <c r="O263" t="str">
        <f t="shared" si="42"/>
        <v/>
      </c>
      <c r="P263">
        <f t="shared" si="43"/>
        <v>0</v>
      </c>
      <c r="Q263" t="str">
        <f t="shared" si="44"/>
        <v/>
      </c>
    </row>
    <row r="264" spans="8:17">
      <c r="H264">
        <f t="shared" si="36"/>
        <v>0</v>
      </c>
      <c r="J264">
        <f t="shared" si="37"/>
        <v>0</v>
      </c>
      <c r="K264" t="str">
        <f t="shared" si="38"/>
        <v/>
      </c>
      <c r="L264" t="str">
        <f t="shared" si="39"/>
        <v/>
      </c>
      <c r="M264" t="str">
        <f t="shared" si="40"/>
        <v/>
      </c>
      <c r="N264">
        <f t="shared" si="41"/>
        <v>0</v>
      </c>
      <c r="O264" t="str">
        <f t="shared" si="42"/>
        <v/>
      </c>
      <c r="P264">
        <f t="shared" si="43"/>
        <v>0</v>
      </c>
      <c r="Q264" t="str">
        <f t="shared" si="44"/>
        <v/>
      </c>
    </row>
    <row r="265" spans="8:17">
      <c r="H265">
        <f t="shared" si="36"/>
        <v>0</v>
      </c>
      <c r="J265">
        <f t="shared" si="37"/>
        <v>0</v>
      </c>
      <c r="K265" t="str">
        <f t="shared" si="38"/>
        <v/>
      </c>
      <c r="L265" t="str">
        <f t="shared" si="39"/>
        <v/>
      </c>
      <c r="M265" t="str">
        <f t="shared" si="40"/>
        <v/>
      </c>
      <c r="N265">
        <f t="shared" si="41"/>
        <v>0</v>
      </c>
      <c r="O265" t="str">
        <f t="shared" si="42"/>
        <v/>
      </c>
      <c r="P265">
        <f t="shared" si="43"/>
        <v>0</v>
      </c>
      <c r="Q265" t="str">
        <f t="shared" si="44"/>
        <v/>
      </c>
    </row>
    <row r="266" spans="8:17">
      <c r="H266">
        <f t="shared" si="36"/>
        <v>0</v>
      </c>
      <c r="J266">
        <f t="shared" si="37"/>
        <v>0</v>
      </c>
      <c r="K266" t="str">
        <f t="shared" si="38"/>
        <v/>
      </c>
      <c r="L266" t="str">
        <f t="shared" si="39"/>
        <v/>
      </c>
      <c r="M266" t="str">
        <f t="shared" si="40"/>
        <v/>
      </c>
      <c r="N266">
        <f t="shared" si="41"/>
        <v>0</v>
      </c>
      <c r="O266" t="str">
        <f t="shared" si="42"/>
        <v/>
      </c>
      <c r="P266">
        <f t="shared" si="43"/>
        <v>0</v>
      </c>
      <c r="Q266" t="str">
        <f t="shared" si="44"/>
        <v/>
      </c>
    </row>
    <row r="267" spans="8:17">
      <c r="H267">
        <f t="shared" si="36"/>
        <v>0</v>
      </c>
      <c r="J267">
        <f t="shared" si="37"/>
        <v>0</v>
      </c>
      <c r="K267" t="str">
        <f t="shared" si="38"/>
        <v/>
      </c>
      <c r="L267" t="str">
        <f t="shared" si="39"/>
        <v/>
      </c>
      <c r="M267" t="str">
        <f t="shared" si="40"/>
        <v/>
      </c>
      <c r="N267">
        <f t="shared" si="41"/>
        <v>0</v>
      </c>
      <c r="O267" t="str">
        <f t="shared" si="42"/>
        <v/>
      </c>
      <c r="P267">
        <f t="shared" si="43"/>
        <v>0</v>
      </c>
      <c r="Q267" t="str">
        <f t="shared" si="44"/>
        <v/>
      </c>
    </row>
    <row r="268" spans="8:17">
      <c r="H268">
        <f t="shared" si="36"/>
        <v>0</v>
      </c>
      <c r="J268">
        <f t="shared" si="37"/>
        <v>0</v>
      </c>
      <c r="K268" t="str">
        <f t="shared" si="38"/>
        <v/>
      </c>
      <c r="L268" t="str">
        <f t="shared" si="39"/>
        <v/>
      </c>
      <c r="M268" t="str">
        <f t="shared" si="40"/>
        <v/>
      </c>
      <c r="N268">
        <f t="shared" si="41"/>
        <v>0</v>
      </c>
      <c r="O268" t="str">
        <f t="shared" si="42"/>
        <v/>
      </c>
      <c r="P268">
        <f t="shared" si="43"/>
        <v>0</v>
      </c>
      <c r="Q268" t="str">
        <f t="shared" si="44"/>
        <v/>
      </c>
    </row>
    <row r="269" spans="8:17">
      <c r="H269">
        <f t="shared" si="36"/>
        <v>0</v>
      </c>
      <c r="J269">
        <f t="shared" si="37"/>
        <v>0</v>
      </c>
      <c r="K269" t="str">
        <f t="shared" si="38"/>
        <v/>
      </c>
      <c r="L269" t="str">
        <f t="shared" si="39"/>
        <v/>
      </c>
      <c r="M269" t="str">
        <f t="shared" si="40"/>
        <v/>
      </c>
      <c r="N269">
        <f t="shared" si="41"/>
        <v>0</v>
      </c>
      <c r="O269" t="str">
        <f t="shared" si="42"/>
        <v/>
      </c>
      <c r="P269">
        <f t="shared" si="43"/>
        <v>0</v>
      </c>
      <c r="Q269" t="str">
        <f t="shared" si="44"/>
        <v/>
      </c>
    </row>
    <row r="270" spans="8:17">
      <c r="H270">
        <f t="shared" si="36"/>
        <v>0</v>
      </c>
      <c r="J270">
        <f t="shared" si="37"/>
        <v>0</v>
      </c>
      <c r="K270" t="str">
        <f t="shared" si="38"/>
        <v/>
      </c>
      <c r="L270" t="str">
        <f t="shared" si="39"/>
        <v/>
      </c>
      <c r="M270" t="str">
        <f t="shared" si="40"/>
        <v/>
      </c>
      <c r="N270">
        <f t="shared" si="41"/>
        <v>0</v>
      </c>
      <c r="O270" t="str">
        <f t="shared" si="42"/>
        <v/>
      </c>
      <c r="P270">
        <f t="shared" si="43"/>
        <v>0</v>
      </c>
      <c r="Q270" t="str">
        <f t="shared" si="44"/>
        <v/>
      </c>
    </row>
    <row r="271" spans="8:17">
      <c r="H271">
        <f t="shared" si="36"/>
        <v>0</v>
      </c>
      <c r="J271">
        <f t="shared" si="37"/>
        <v>0</v>
      </c>
      <c r="K271" t="str">
        <f t="shared" si="38"/>
        <v/>
      </c>
      <c r="L271" t="str">
        <f t="shared" si="39"/>
        <v/>
      </c>
      <c r="M271" t="str">
        <f t="shared" si="40"/>
        <v/>
      </c>
      <c r="N271">
        <f t="shared" si="41"/>
        <v>0</v>
      </c>
      <c r="O271" t="str">
        <f t="shared" si="42"/>
        <v/>
      </c>
      <c r="P271">
        <f t="shared" si="43"/>
        <v>0</v>
      </c>
      <c r="Q271" t="str">
        <f t="shared" si="44"/>
        <v/>
      </c>
    </row>
    <row r="272" spans="8:17">
      <c r="H272">
        <f t="shared" si="36"/>
        <v>0</v>
      </c>
      <c r="J272">
        <f t="shared" si="37"/>
        <v>0</v>
      </c>
      <c r="K272" t="str">
        <f t="shared" si="38"/>
        <v/>
      </c>
      <c r="L272" t="str">
        <f t="shared" si="39"/>
        <v/>
      </c>
      <c r="M272" t="str">
        <f t="shared" si="40"/>
        <v/>
      </c>
      <c r="N272">
        <f t="shared" si="41"/>
        <v>0</v>
      </c>
      <c r="O272" t="str">
        <f t="shared" si="42"/>
        <v/>
      </c>
      <c r="P272">
        <f t="shared" si="43"/>
        <v>0</v>
      </c>
      <c r="Q272" t="str">
        <f t="shared" si="44"/>
        <v/>
      </c>
    </row>
    <row r="273" spans="8:17">
      <c r="H273">
        <f t="shared" si="36"/>
        <v>0</v>
      </c>
      <c r="J273">
        <f t="shared" si="37"/>
        <v>0</v>
      </c>
      <c r="K273" t="str">
        <f t="shared" si="38"/>
        <v/>
      </c>
      <c r="L273" t="str">
        <f t="shared" si="39"/>
        <v/>
      </c>
      <c r="M273" t="str">
        <f t="shared" si="40"/>
        <v/>
      </c>
      <c r="N273">
        <f t="shared" si="41"/>
        <v>0</v>
      </c>
      <c r="O273" t="str">
        <f t="shared" si="42"/>
        <v/>
      </c>
      <c r="P273">
        <f t="shared" si="43"/>
        <v>0</v>
      </c>
      <c r="Q273" t="str">
        <f t="shared" si="44"/>
        <v/>
      </c>
    </row>
    <row r="274" spans="8:17">
      <c r="H274">
        <f t="shared" si="36"/>
        <v>0</v>
      </c>
      <c r="J274">
        <f t="shared" si="37"/>
        <v>0</v>
      </c>
      <c r="K274" t="str">
        <f t="shared" si="38"/>
        <v/>
      </c>
      <c r="L274" t="str">
        <f t="shared" si="39"/>
        <v/>
      </c>
      <c r="M274" t="str">
        <f t="shared" si="40"/>
        <v/>
      </c>
      <c r="N274">
        <f t="shared" si="41"/>
        <v>0</v>
      </c>
      <c r="O274" t="str">
        <f t="shared" si="42"/>
        <v/>
      </c>
      <c r="P274">
        <f t="shared" si="43"/>
        <v>0</v>
      </c>
      <c r="Q274" t="str">
        <f t="shared" si="44"/>
        <v/>
      </c>
    </row>
    <row r="275" spans="8:17">
      <c r="H275">
        <f t="shared" si="36"/>
        <v>0</v>
      </c>
      <c r="J275">
        <f t="shared" si="37"/>
        <v>0</v>
      </c>
      <c r="K275" t="str">
        <f t="shared" si="38"/>
        <v/>
      </c>
      <c r="L275" t="str">
        <f t="shared" si="39"/>
        <v/>
      </c>
      <c r="M275" t="str">
        <f t="shared" si="40"/>
        <v/>
      </c>
      <c r="N275">
        <f t="shared" si="41"/>
        <v>0</v>
      </c>
      <c r="O275" t="str">
        <f t="shared" si="42"/>
        <v/>
      </c>
      <c r="P275">
        <f t="shared" si="43"/>
        <v>0</v>
      </c>
      <c r="Q275" t="str">
        <f t="shared" si="44"/>
        <v/>
      </c>
    </row>
    <row r="276" spans="8:17">
      <c r="H276">
        <f t="shared" si="36"/>
        <v>0</v>
      </c>
      <c r="J276">
        <f t="shared" si="37"/>
        <v>0</v>
      </c>
      <c r="K276" t="str">
        <f t="shared" si="38"/>
        <v/>
      </c>
      <c r="L276" t="str">
        <f t="shared" si="39"/>
        <v/>
      </c>
      <c r="M276" t="str">
        <f t="shared" si="40"/>
        <v/>
      </c>
      <c r="N276">
        <f t="shared" si="41"/>
        <v>0</v>
      </c>
      <c r="O276" t="str">
        <f t="shared" si="42"/>
        <v/>
      </c>
      <c r="P276">
        <f t="shared" si="43"/>
        <v>0</v>
      </c>
      <c r="Q276" t="str">
        <f t="shared" si="44"/>
        <v/>
      </c>
    </row>
    <row r="277" spans="8:17">
      <c r="H277">
        <f t="shared" si="36"/>
        <v>0</v>
      </c>
      <c r="J277">
        <f t="shared" si="37"/>
        <v>0</v>
      </c>
      <c r="K277" t="str">
        <f t="shared" si="38"/>
        <v/>
      </c>
      <c r="L277" t="str">
        <f t="shared" si="39"/>
        <v/>
      </c>
      <c r="M277" t="str">
        <f t="shared" si="40"/>
        <v/>
      </c>
      <c r="N277">
        <f t="shared" si="41"/>
        <v>0</v>
      </c>
      <c r="O277" t="str">
        <f t="shared" si="42"/>
        <v/>
      </c>
      <c r="P277">
        <f t="shared" si="43"/>
        <v>0</v>
      </c>
      <c r="Q277" t="str">
        <f t="shared" si="44"/>
        <v/>
      </c>
    </row>
    <row r="278" spans="8:17">
      <c r="H278">
        <f t="shared" si="36"/>
        <v>0</v>
      </c>
      <c r="J278">
        <f t="shared" si="37"/>
        <v>0</v>
      </c>
      <c r="K278" t="str">
        <f t="shared" si="38"/>
        <v/>
      </c>
      <c r="L278" t="str">
        <f t="shared" si="39"/>
        <v/>
      </c>
      <c r="M278" t="str">
        <f t="shared" si="40"/>
        <v/>
      </c>
      <c r="N278">
        <f t="shared" si="41"/>
        <v>0</v>
      </c>
      <c r="O278" t="str">
        <f t="shared" si="42"/>
        <v/>
      </c>
      <c r="P278">
        <f t="shared" si="43"/>
        <v>0</v>
      </c>
      <c r="Q278" t="str">
        <f t="shared" si="44"/>
        <v/>
      </c>
    </row>
    <row r="279" spans="8:17">
      <c r="H279">
        <f t="shared" si="36"/>
        <v>0</v>
      </c>
      <c r="J279">
        <f t="shared" si="37"/>
        <v>0</v>
      </c>
      <c r="K279" t="str">
        <f t="shared" si="38"/>
        <v/>
      </c>
      <c r="L279" t="str">
        <f t="shared" si="39"/>
        <v/>
      </c>
      <c r="M279" t="str">
        <f t="shared" si="40"/>
        <v/>
      </c>
      <c r="N279">
        <f t="shared" si="41"/>
        <v>0</v>
      </c>
      <c r="O279" t="str">
        <f t="shared" si="42"/>
        <v/>
      </c>
      <c r="P279">
        <f t="shared" si="43"/>
        <v>0</v>
      </c>
      <c r="Q279" t="str">
        <f t="shared" si="44"/>
        <v/>
      </c>
    </row>
    <row r="280" spans="8:17">
      <c r="H280">
        <f t="shared" si="36"/>
        <v>0</v>
      </c>
      <c r="J280">
        <f t="shared" si="37"/>
        <v>0</v>
      </c>
      <c r="K280" t="str">
        <f t="shared" si="38"/>
        <v/>
      </c>
      <c r="L280" t="str">
        <f t="shared" si="39"/>
        <v/>
      </c>
      <c r="M280" t="str">
        <f t="shared" si="40"/>
        <v/>
      </c>
      <c r="N280">
        <f t="shared" si="41"/>
        <v>0</v>
      </c>
      <c r="O280" t="str">
        <f t="shared" si="42"/>
        <v/>
      </c>
      <c r="P280">
        <f t="shared" si="43"/>
        <v>0</v>
      </c>
      <c r="Q280" t="str">
        <f t="shared" si="44"/>
        <v/>
      </c>
    </row>
    <row r="281" spans="8:17">
      <c r="H281">
        <f t="shared" si="36"/>
        <v>0</v>
      </c>
      <c r="J281">
        <f t="shared" si="37"/>
        <v>0</v>
      </c>
      <c r="K281" t="str">
        <f t="shared" si="38"/>
        <v/>
      </c>
      <c r="L281" t="str">
        <f t="shared" si="39"/>
        <v/>
      </c>
      <c r="M281" t="str">
        <f t="shared" si="40"/>
        <v/>
      </c>
      <c r="N281">
        <f t="shared" si="41"/>
        <v>0</v>
      </c>
      <c r="O281" t="str">
        <f t="shared" si="42"/>
        <v/>
      </c>
      <c r="P281">
        <f t="shared" si="43"/>
        <v>0</v>
      </c>
      <c r="Q281" t="str">
        <f t="shared" si="44"/>
        <v/>
      </c>
    </row>
    <row r="282" spans="8:17">
      <c r="H282">
        <f t="shared" si="36"/>
        <v>0</v>
      </c>
      <c r="J282">
        <f t="shared" si="37"/>
        <v>0</v>
      </c>
      <c r="K282" t="str">
        <f t="shared" si="38"/>
        <v/>
      </c>
      <c r="L282" t="str">
        <f t="shared" si="39"/>
        <v/>
      </c>
      <c r="M282" t="str">
        <f t="shared" si="40"/>
        <v/>
      </c>
      <c r="N282">
        <f t="shared" si="41"/>
        <v>0</v>
      </c>
      <c r="O282" t="str">
        <f t="shared" si="42"/>
        <v/>
      </c>
      <c r="P282">
        <f t="shared" si="43"/>
        <v>0</v>
      </c>
      <c r="Q282" t="str">
        <f t="shared" si="44"/>
        <v/>
      </c>
    </row>
    <row r="283" spans="8:17">
      <c r="H283">
        <f t="shared" si="36"/>
        <v>0</v>
      </c>
      <c r="J283">
        <f t="shared" si="37"/>
        <v>0</v>
      </c>
      <c r="K283" t="str">
        <f t="shared" si="38"/>
        <v/>
      </c>
      <c r="L283" t="str">
        <f t="shared" si="39"/>
        <v/>
      </c>
      <c r="M283" t="str">
        <f t="shared" si="40"/>
        <v/>
      </c>
      <c r="N283">
        <f t="shared" si="41"/>
        <v>0</v>
      </c>
      <c r="O283" t="str">
        <f t="shared" si="42"/>
        <v/>
      </c>
      <c r="P283">
        <f t="shared" si="43"/>
        <v>0</v>
      </c>
      <c r="Q283" t="str">
        <f t="shared" si="44"/>
        <v/>
      </c>
    </row>
    <row r="284" spans="8:17">
      <c r="H284">
        <f t="shared" si="36"/>
        <v>0</v>
      </c>
      <c r="J284">
        <f t="shared" si="37"/>
        <v>0</v>
      </c>
      <c r="K284" t="str">
        <f t="shared" si="38"/>
        <v/>
      </c>
      <c r="L284" t="str">
        <f t="shared" si="39"/>
        <v/>
      </c>
      <c r="M284" t="str">
        <f t="shared" si="40"/>
        <v/>
      </c>
      <c r="N284">
        <f t="shared" si="41"/>
        <v>0</v>
      </c>
      <c r="O284" t="str">
        <f t="shared" si="42"/>
        <v/>
      </c>
      <c r="P284">
        <f t="shared" si="43"/>
        <v>0</v>
      </c>
      <c r="Q284" t="str">
        <f t="shared" si="44"/>
        <v/>
      </c>
    </row>
    <row r="285" spans="8:17">
      <c r="H285">
        <f t="shared" si="36"/>
        <v>0</v>
      </c>
      <c r="J285">
        <f t="shared" si="37"/>
        <v>0</v>
      </c>
      <c r="K285" t="str">
        <f t="shared" si="38"/>
        <v/>
      </c>
      <c r="L285" t="str">
        <f t="shared" si="39"/>
        <v/>
      </c>
      <c r="M285" t="str">
        <f t="shared" si="40"/>
        <v/>
      </c>
      <c r="N285">
        <f t="shared" si="41"/>
        <v>0</v>
      </c>
      <c r="O285" t="str">
        <f t="shared" si="42"/>
        <v/>
      </c>
      <c r="P285">
        <f t="shared" si="43"/>
        <v>0</v>
      </c>
      <c r="Q285" t="str">
        <f t="shared" si="44"/>
        <v/>
      </c>
    </row>
    <row r="286" spans="8:17">
      <c r="H286">
        <f t="shared" si="36"/>
        <v>0</v>
      </c>
      <c r="J286">
        <f t="shared" si="37"/>
        <v>0</v>
      </c>
      <c r="K286" t="str">
        <f t="shared" si="38"/>
        <v/>
      </c>
      <c r="L286" t="str">
        <f t="shared" si="39"/>
        <v/>
      </c>
      <c r="M286" t="str">
        <f t="shared" si="40"/>
        <v/>
      </c>
      <c r="N286">
        <f t="shared" si="41"/>
        <v>0</v>
      </c>
      <c r="O286" t="str">
        <f t="shared" si="42"/>
        <v/>
      </c>
      <c r="P286">
        <f t="shared" si="43"/>
        <v>0</v>
      </c>
      <c r="Q286" t="str">
        <f t="shared" si="44"/>
        <v/>
      </c>
    </row>
    <row r="287" spans="8:17">
      <c r="H287">
        <f t="shared" si="36"/>
        <v>0</v>
      </c>
      <c r="J287">
        <f t="shared" si="37"/>
        <v>0</v>
      </c>
      <c r="K287" t="str">
        <f t="shared" si="38"/>
        <v/>
      </c>
      <c r="L287" t="str">
        <f t="shared" si="39"/>
        <v/>
      </c>
      <c r="M287" t="str">
        <f t="shared" si="40"/>
        <v/>
      </c>
      <c r="N287">
        <f t="shared" si="41"/>
        <v>0</v>
      </c>
      <c r="O287" t="str">
        <f t="shared" si="42"/>
        <v/>
      </c>
      <c r="P287">
        <f t="shared" si="43"/>
        <v>0</v>
      </c>
      <c r="Q287" t="str">
        <f t="shared" si="44"/>
        <v/>
      </c>
    </row>
    <row r="288" spans="8:17">
      <c r="H288">
        <f t="shared" si="36"/>
        <v>0</v>
      </c>
      <c r="J288">
        <f t="shared" si="37"/>
        <v>0</v>
      </c>
      <c r="K288" t="str">
        <f t="shared" si="38"/>
        <v/>
      </c>
      <c r="L288" t="str">
        <f t="shared" si="39"/>
        <v/>
      </c>
      <c r="M288" t="str">
        <f t="shared" si="40"/>
        <v/>
      </c>
      <c r="N288">
        <f t="shared" si="41"/>
        <v>0</v>
      </c>
      <c r="O288" t="str">
        <f t="shared" si="42"/>
        <v/>
      </c>
      <c r="P288">
        <f t="shared" si="43"/>
        <v>0</v>
      </c>
      <c r="Q288" t="str">
        <f t="shared" si="44"/>
        <v/>
      </c>
    </row>
    <row r="289" spans="8:17">
      <c r="H289">
        <f t="shared" si="36"/>
        <v>0</v>
      </c>
      <c r="J289">
        <f t="shared" si="37"/>
        <v>0</v>
      </c>
      <c r="K289" t="str">
        <f t="shared" si="38"/>
        <v/>
      </c>
      <c r="L289" t="str">
        <f t="shared" si="39"/>
        <v/>
      </c>
      <c r="M289" t="str">
        <f t="shared" si="40"/>
        <v/>
      </c>
      <c r="N289">
        <f t="shared" si="41"/>
        <v>0</v>
      </c>
      <c r="O289" t="str">
        <f t="shared" si="42"/>
        <v/>
      </c>
      <c r="P289">
        <f t="shared" si="43"/>
        <v>0</v>
      </c>
      <c r="Q289" t="str">
        <f t="shared" si="44"/>
        <v/>
      </c>
    </row>
    <row r="290" spans="8:17">
      <c r="H290">
        <f t="shared" si="36"/>
        <v>0</v>
      </c>
      <c r="J290">
        <f t="shared" si="37"/>
        <v>0</v>
      </c>
      <c r="K290" t="str">
        <f t="shared" si="38"/>
        <v/>
      </c>
      <c r="L290" t="str">
        <f t="shared" si="39"/>
        <v/>
      </c>
      <c r="M290" t="str">
        <f t="shared" si="40"/>
        <v/>
      </c>
      <c r="N290">
        <f t="shared" si="41"/>
        <v>0</v>
      </c>
      <c r="O290" t="str">
        <f t="shared" si="42"/>
        <v/>
      </c>
      <c r="P290">
        <f t="shared" si="43"/>
        <v>0</v>
      </c>
      <c r="Q290" t="str">
        <f t="shared" si="44"/>
        <v/>
      </c>
    </row>
    <row r="291" spans="8:17">
      <c r="H291">
        <f t="shared" si="36"/>
        <v>0</v>
      </c>
      <c r="J291">
        <f t="shared" si="37"/>
        <v>0</v>
      </c>
      <c r="K291" t="str">
        <f t="shared" si="38"/>
        <v/>
      </c>
      <c r="L291" t="str">
        <f t="shared" si="39"/>
        <v/>
      </c>
      <c r="M291" t="str">
        <f t="shared" si="40"/>
        <v/>
      </c>
      <c r="N291">
        <f t="shared" si="41"/>
        <v>0</v>
      </c>
      <c r="O291" t="str">
        <f t="shared" si="42"/>
        <v/>
      </c>
      <c r="P291">
        <f t="shared" si="43"/>
        <v>0</v>
      </c>
      <c r="Q291" t="str">
        <f t="shared" si="44"/>
        <v/>
      </c>
    </row>
    <row r="292" spans="8:17">
      <c r="H292">
        <f t="shared" si="36"/>
        <v>0</v>
      </c>
      <c r="J292">
        <f t="shared" si="37"/>
        <v>0</v>
      </c>
      <c r="K292" t="str">
        <f t="shared" si="38"/>
        <v/>
      </c>
      <c r="L292" t="str">
        <f t="shared" si="39"/>
        <v/>
      </c>
      <c r="M292" t="str">
        <f t="shared" si="40"/>
        <v/>
      </c>
      <c r="N292">
        <f t="shared" si="41"/>
        <v>0</v>
      </c>
      <c r="O292" t="str">
        <f t="shared" si="42"/>
        <v/>
      </c>
      <c r="P292">
        <f t="shared" si="43"/>
        <v>0</v>
      </c>
      <c r="Q292" t="str">
        <f t="shared" si="44"/>
        <v/>
      </c>
    </row>
    <row r="293" spans="8:17">
      <c r="H293">
        <f t="shared" si="36"/>
        <v>0</v>
      </c>
      <c r="J293">
        <f t="shared" si="37"/>
        <v>0</v>
      </c>
      <c r="K293" t="str">
        <f t="shared" si="38"/>
        <v/>
      </c>
      <c r="L293" t="str">
        <f t="shared" si="39"/>
        <v/>
      </c>
      <c r="M293" t="str">
        <f t="shared" si="40"/>
        <v/>
      </c>
      <c r="N293">
        <f t="shared" si="41"/>
        <v>0</v>
      </c>
      <c r="O293" t="str">
        <f t="shared" si="42"/>
        <v/>
      </c>
      <c r="P293">
        <f t="shared" si="43"/>
        <v>0</v>
      </c>
      <c r="Q293" t="str">
        <f t="shared" si="44"/>
        <v/>
      </c>
    </row>
    <row r="294" spans="8:17">
      <c r="H294">
        <f t="shared" si="36"/>
        <v>0</v>
      </c>
      <c r="J294">
        <f t="shared" si="37"/>
        <v>0</v>
      </c>
      <c r="K294" t="str">
        <f t="shared" si="38"/>
        <v/>
      </c>
      <c r="L294" t="str">
        <f t="shared" si="39"/>
        <v/>
      </c>
      <c r="M294" t="str">
        <f t="shared" si="40"/>
        <v/>
      </c>
      <c r="N294">
        <f t="shared" si="41"/>
        <v>0</v>
      </c>
      <c r="O294" t="str">
        <f t="shared" si="42"/>
        <v/>
      </c>
      <c r="P294">
        <f t="shared" si="43"/>
        <v>0</v>
      </c>
      <c r="Q294" t="str">
        <f t="shared" si="44"/>
        <v/>
      </c>
    </row>
    <row r="295" spans="8:17">
      <c r="H295">
        <f t="shared" si="36"/>
        <v>0</v>
      </c>
      <c r="J295">
        <f t="shared" si="37"/>
        <v>0</v>
      </c>
      <c r="K295" t="str">
        <f t="shared" si="38"/>
        <v/>
      </c>
      <c r="L295" t="str">
        <f t="shared" si="39"/>
        <v/>
      </c>
      <c r="M295" t="str">
        <f t="shared" si="40"/>
        <v/>
      </c>
      <c r="N295">
        <f t="shared" si="41"/>
        <v>0</v>
      </c>
      <c r="O295" t="str">
        <f t="shared" si="42"/>
        <v/>
      </c>
      <c r="P295">
        <f t="shared" si="43"/>
        <v>0</v>
      </c>
      <c r="Q295" t="str">
        <f t="shared" si="44"/>
        <v/>
      </c>
    </row>
    <row r="296" spans="8:17">
      <c r="H296">
        <f t="shared" si="36"/>
        <v>0</v>
      </c>
      <c r="J296">
        <f t="shared" si="37"/>
        <v>0</v>
      </c>
      <c r="K296" t="str">
        <f t="shared" si="38"/>
        <v/>
      </c>
      <c r="L296" t="str">
        <f t="shared" si="39"/>
        <v/>
      </c>
      <c r="M296" t="str">
        <f t="shared" si="40"/>
        <v/>
      </c>
      <c r="N296">
        <f t="shared" si="41"/>
        <v>0</v>
      </c>
      <c r="O296" t="str">
        <f t="shared" si="42"/>
        <v/>
      </c>
      <c r="P296">
        <f t="shared" si="43"/>
        <v>0</v>
      </c>
      <c r="Q296" t="str">
        <f t="shared" si="44"/>
        <v/>
      </c>
    </row>
    <row r="297" spans="8:17">
      <c r="H297">
        <f t="shared" si="36"/>
        <v>0</v>
      </c>
      <c r="J297">
        <f t="shared" si="37"/>
        <v>0</v>
      </c>
      <c r="K297" t="str">
        <f t="shared" si="38"/>
        <v/>
      </c>
      <c r="L297" t="str">
        <f t="shared" si="39"/>
        <v/>
      </c>
      <c r="M297" t="str">
        <f t="shared" si="40"/>
        <v/>
      </c>
      <c r="N297">
        <f t="shared" si="41"/>
        <v>0</v>
      </c>
      <c r="O297" t="str">
        <f t="shared" si="42"/>
        <v/>
      </c>
      <c r="P297">
        <f t="shared" si="43"/>
        <v>0</v>
      </c>
      <c r="Q297" t="str">
        <f t="shared" si="44"/>
        <v/>
      </c>
    </row>
    <row r="298" spans="8:17">
      <c r="H298">
        <f t="shared" si="36"/>
        <v>0</v>
      </c>
      <c r="J298">
        <f t="shared" si="37"/>
        <v>0</v>
      </c>
      <c r="K298" t="str">
        <f t="shared" si="38"/>
        <v/>
      </c>
      <c r="L298" t="str">
        <f t="shared" si="39"/>
        <v/>
      </c>
      <c r="M298" t="str">
        <f t="shared" si="40"/>
        <v/>
      </c>
      <c r="N298">
        <f t="shared" si="41"/>
        <v>0</v>
      </c>
      <c r="O298" t="str">
        <f t="shared" si="42"/>
        <v/>
      </c>
      <c r="P298">
        <f t="shared" si="43"/>
        <v>0</v>
      </c>
      <c r="Q298" t="str">
        <f t="shared" si="44"/>
        <v/>
      </c>
    </row>
    <row r="299" spans="8:17">
      <c r="H299">
        <f t="shared" si="36"/>
        <v>0</v>
      </c>
      <c r="J299">
        <f t="shared" si="37"/>
        <v>0</v>
      </c>
      <c r="K299" t="str">
        <f t="shared" si="38"/>
        <v/>
      </c>
      <c r="L299" t="str">
        <f t="shared" si="39"/>
        <v/>
      </c>
      <c r="M299" t="str">
        <f t="shared" si="40"/>
        <v/>
      </c>
      <c r="N299">
        <f t="shared" si="41"/>
        <v>0</v>
      </c>
      <c r="O299" t="str">
        <f t="shared" si="42"/>
        <v/>
      </c>
      <c r="P299">
        <f t="shared" si="43"/>
        <v>0</v>
      </c>
      <c r="Q299" t="str">
        <f t="shared" si="44"/>
        <v/>
      </c>
    </row>
    <row r="300" spans="8:17">
      <c r="H300">
        <f t="shared" si="36"/>
        <v>0</v>
      </c>
      <c r="J300">
        <f t="shared" si="37"/>
        <v>0</v>
      </c>
      <c r="K300" t="str">
        <f t="shared" si="38"/>
        <v/>
      </c>
      <c r="L300" t="str">
        <f t="shared" si="39"/>
        <v/>
      </c>
      <c r="M300" t="str">
        <f t="shared" si="40"/>
        <v/>
      </c>
      <c r="N300">
        <f t="shared" si="41"/>
        <v>0</v>
      </c>
      <c r="O300" t="str">
        <f t="shared" si="42"/>
        <v/>
      </c>
      <c r="P300">
        <f t="shared" si="43"/>
        <v>0</v>
      </c>
      <c r="Q300" t="str">
        <f t="shared" si="44"/>
        <v/>
      </c>
    </row>
    <row r="301" spans="8:17">
      <c r="H301">
        <f t="shared" si="36"/>
        <v>0</v>
      </c>
      <c r="J301">
        <f t="shared" si="37"/>
        <v>0</v>
      </c>
      <c r="K301" t="str">
        <f t="shared" si="38"/>
        <v/>
      </c>
      <c r="L301" t="str">
        <f t="shared" si="39"/>
        <v/>
      </c>
      <c r="M301" t="str">
        <f t="shared" si="40"/>
        <v/>
      </c>
      <c r="N301">
        <f t="shared" si="41"/>
        <v>0</v>
      </c>
      <c r="O301" t="str">
        <f t="shared" si="42"/>
        <v/>
      </c>
      <c r="P301">
        <f t="shared" si="43"/>
        <v>0</v>
      </c>
      <c r="Q301" t="str">
        <f t="shared" si="44"/>
        <v/>
      </c>
    </row>
    <row r="302" spans="8:17">
      <c r="H302">
        <f t="shared" si="36"/>
        <v>0</v>
      </c>
      <c r="J302">
        <f t="shared" si="37"/>
        <v>0</v>
      </c>
      <c r="K302" t="str">
        <f t="shared" si="38"/>
        <v/>
      </c>
      <c r="L302" t="str">
        <f t="shared" si="39"/>
        <v/>
      </c>
      <c r="M302" t="str">
        <f t="shared" si="40"/>
        <v/>
      </c>
      <c r="N302">
        <f t="shared" si="41"/>
        <v>0</v>
      </c>
      <c r="O302" t="str">
        <f t="shared" si="42"/>
        <v/>
      </c>
      <c r="P302">
        <f t="shared" si="43"/>
        <v>0</v>
      </c>
      <c r="Q302" t="str">
        <f t="shared" si="44"/>
        <v/>
      </c>
    </row>
    <row r="303" spans="8:17">
      <c r="H303">
        <f t="shared" si="36"/>
        <v>0</v>
      </c>
      <c r="J303">
        <f t="shared" si="37"/>
        <v>0</v>
      </c>
      <c r="K303" t="str">
        <f t="shared" si="38"/>
        <v/>
      </c>
      <c r="L303" t="str">
        <f t="shared" si="39"/>
        <v/>
      </c>
      <c r="M303" t="str">
        <f t="shared" si="40"/>
        <v/>
      </c>
      <c r="N303">
        <f t="shared" si="41"/>
        <v>0</v>
      </c>
      <c r="O303" t="str">
        <f t="shared" si="42"/>
        <v/>
      </c>
      <c r="P303">
        <f t="shared" si="43"/>
        <v>0</v>
      </c>
      <c r="Q303" t="str">
        <f t="shared" si="44"/>
        <v/>
      </c>
    </row>
    <row r="304" spans="8:17">
      <c r="H304">
        <f t="shared" si="36"/>
        <v>0</v>
      </c>
      <c r="J304">
        <f t="shared" si="37"/>
        <v>0</v>
      </c>
      <c r="K304" t="str">
        <f t="shared" si="38"/>
        <v/>
      </c>
      <c r="L304" t="str">
        <f t="shared" si="39"/>
        <v/>
      </c>
      <c r="M304" t="str">
        <f t="shared" si="40"/>
        <v/>
      </c>
      <c r="N304">
        <f t="shared" si="41"/>
        <v>0</v>
      </c>
      <c r="O304" t="str">
        <f t="shared" si="42"/>
        <v/>
      </c>
      <c r="P304">
        <f t="shared" si="43"/>
        <v>0</v>
      </c>
      <c r="Q304" t="str">
        <f t="shared" si="44"/>
        <v/>
      </c>
    </row>
    <row r="305" spans="8:17">
      <c r="H305">
        <f t="shared" si="36"/>
        <v>0</v>
      </c>
      <c r="J305">
        <f t="shared" si="37"/>
        <v>0</v>
      </c>
      <c r="K305" t="str">
        <f t="shared" si="38"/>
        <v/>
      </c>
      <c r="L305" t="str">
        <f t="shared" si="39"/>
        <v/>
      </c>
      <c r="M305" t="str">
        <f t="shared" si="40"/>
        <v/>
      </c>
      <c r="N305">
        <f t="shared" si="41"/>
        <v>0</v>
      </c>
      <c r="O305" t="str">
        <f t="shared" si="42"/>
        <v/>
      </c>
      <c r="P305">
        <f t="shared" si="43"/>
        <v>0</v>
      </c>
      <c r="Q305" t="str">
        <f t="shared" si="44"/>
        <v/>
      </c>
    </row>
    <row r="306" spans="8:17">
      <c r="H306">
        <f t="shared" si="36"/>
        <v>0</v>
      </c>
      <c r="J306">
        <f t="shared" si="37"/>
        <v>0</v>
      </c>
      <c r="K306" t="str">
        <f t="shared" si="38"/>
        <v/>
      </c>
      <c r="L306" t="str">
        <f t="shared" si="39"/>
        <v/>
      </c>
      <c r="M306" t="str">
        <f t="shared" si="40"/>
        <v/>
      </c>
      <c r="N306">
        <f t="shared" si="41"/>
        <v>0</v>
      </c>
      <c r="O306" t="str">
        <f t="shared" si="42"/>
        <v/>
      </c>
      <c r="P306">
        <f t="shared" si="43"/>
        <v>0</v>
      </c>
      <c r="Q306" t="str">
        <f t="shared" si="44"/>
        <v/>
      </c>
    </row>
    <row r="307" spans="8:17">
      <c r="H307">
        <f t="shared" si="36"/>
        <v>0</v>
      </c>
      <c r="J307">
        <f t="shared" si="37"/>
        <v>0</v>
      </c>
      <c r="K307" t="str">
        <f t="shared" si="38"/>
        <v/>
      </c>
      <c r="L307" t="str">
        <f t="shared" si="39"/>
        <v/>
      </c>
      <c r="M307" t="str">
        <f t="shared" si="40"/>
        <v/>
      </c>
      <c r="N307">
        <f t="shared" si="41"/>
        <v>0</v>
      </c>
      <c r="O307" t="str">
        <f t="shared" si="42"/>
        <v/>
      </c>
      <c r="P307">
        <f t="shared" si="43"/>
        <v>0</v>
      </c>
      <c r="Q307" t="str">
        <f t="shared" si="44"/>
        <v/>
      </c>
    </row>
    <row r="308" spans="8:17">
      <c r="H308">
        <f t="shared" si="36"/>
        <v>0</v>
      </c>
      <c r="J308">
        <f t="shared" si="37"/>
        <v>0</v>
      </c>
      <c r="K308" t="str">
        <f t="shared" si="38"/>
        <v/>
      </c>
      <c r="L308" t="str">
        <f t="shared" si="39"/>
        <v/>
      </c>
      <c r="M308" t="str">
        <f t="shared" si="40"/>
        <v/>
      </c>
      <c r="N308">
        <f t="shared" si="41"/>
        <v>0</v>
      </c>
      <c r="O308" t="str">
        <f t="shared" si="42"/>
        <v/>
      </c>
      <c r="P308">
        <f t="shared" si="43"/>
        <v>0</v>
      </c>
      <c r="Q308" t="str">
        <f t="shared" si="44"/>
        <v/>
      </c>
    </row>
    <row r="309" spans="8:17">
      <c r="H309">
        <f t="shared" si="36"/>
        <v>0</v>
      </c>
      <c r="J309">
        <f t="shared" si="37"/>
        <v>0</v>
      </c>
      <c r="K309" t="str">
        <f t="shared" si="38"/>
        <v/>
      </c>
      <c r="L309" t="str">
        <f t="shared" si="39"/>
        <v/>
      </c>
      <c r="M309" t="str">
        <f t="shared" si="40"/>
        <v/>
      </c>
      <c r="N309">
        <f t="shared" si="41"/>
        <v>0</v>
      </c>
      <c r="O309" t="str">
        <f t="shared" si="42"/>
        <v/>
      </c>
      <c r="P309">
        <f t="shared" si="43"/>
        <v>0</v>
      </c>
      <c r="Q309" t="str">
        <f t="shared" si="44"/>
        <v/>
      </c>
    </row>
    <row r="310" spans="8:17">
      <c r="H310">
        <f t="shared" si="36"/>
        <v>0</v>
      </c>
      <c r="J310">
        <f t="shared" si="37"/>
        <v>0</v>
      </c>
      <c r="K310" t="str">
        <f t="shared" si="38"/>
        <v/>
      </c>
      <c r="L310" t="str">
        <f t="shared" si="39"/>
        <v/>
      </c>
      <c r="M310" t="str">
        <f t="shared" si="40"/>
        <v/>
      </c>
      <c r="N310">
        <f t="shared" si="41"/>
        <v>0</v>
      </c>
      <c r="O310" t="str">
        <f t="shared" si="42"/>
        <v/>
      </c>
      <c r="P310">
        <f t="shared" si="43"/>
        <v>0</v>
      </c>
      <c r="Q310" t="str">
        <f t="shared" si="44"/>
        <v/>
      </c>
    </row>
    <row r="311" spans="8:17">
      <c r="H311">
        <f t="shared" si="36"/>
        <v>0</v>
      </c>
      <c r="J311">
        <f t="shared" si="37"/>
        <v>0</v>
      </c>
      <c r="K311" t="str">
        <f t="shared" si="38"/>
        <v/>
      </c>
      <c r="L311" t="str">
        <f t="shared" si="39"/>
        <v/>
      </c>
      <c r="M311" t="str">
        <f t="shared" si="40"/>
        <v/>
      </c>
      <c r="N311">
        <f t="shared" si="41"/>
        <v>0</v>
      </c>
      <c r="O311" t="str">
        <f t="shared" si="42"/>
        <v/>
      </c>
      <c r="P311">
        <f t="shared" si="43"/>
        <v>0</v>
      </c>
      <c r="Q311" t="str">
        <f t="shared" si="44"/>
        <v/>
      </c>
    </row>
    <row r="312" spans="8:17">
      <c r="H312">
        <f t="shared" si="36"/>
        <v>0</v>
      </c>
      <c r="J312">
        <f t="shared" si="37"/>
        <v>0</v>
      </c>
      <c r="K312" t="str">
        <f t="shared" si="38"/>
        <v/>
      </c>
      <c r="L312" t="str">
        <f t="shared" si="39"/>
        <v/>
      </c>
      <c r="M312" t="str">
        <f t="shared" si="40"/>
        <v/>
      </c>
      <c r="N312">
        <f t="shared" si="41"/>
        <v>0</v>
      </c>
      <c r="O312" t="str">
        <f t="shared" si="42"/>
        <v/>
      </c>
      <c r="P312">
        <f t="shared" si="43"/>
        <v>0</v>
      </c>
      <c r="Q312" t="str">
        <f t="shared" si="44"/>
        <v/>
      </c>
    </row>
    <row r="313" spans="8:17">
      <c r="H313">
        <f t="shared" si="36"/>
        <v>0</v>
      </c>
      <c r="J313">
        <f t="shared" si="37"/>
        <v>0</v>
      </c>
      <c r="K313" t="str">
        <f t="shared" si="38"/>
        <v/>
      </c>
      <c r="L313" t="str">
        <f t="shared" si="39"/>
        <v/>
      </c>
      <c r="M313" t="str">
        <f t="shared" si="40"/>
        <v/>
      </c>
      <c r="N313">
        <f t="shared" si="41"/>
        <v>0</v>
      </c>
      <c r="O313" t="str">
        <f t="shared" si="42"/>
        <v/>
      </c>
      <c r="P313">
        <f t="shared" si="43"/>
        <v>0</v>
      </c>
      <c r="Q313" t="str">
        <f t="shared" si="44"/>
        <v/>
      </c>
    </row>
    <row r="314" spans="8:17">
      <c r="H314">
        <f t="shared" si="36"/>
        <v>0</v>
      </c>
      <c r="J314">
        <f t="shared" si="37"/>
        <v>0</v>
      </c>
      <c r="K314" t="str">
        <f t="shared" si="38"/>
        <v/>
      </c>
      <c r="L314" t="str">
        <f t="shared" si="39"/>
        <v/>
      </c>
      <c r="M314" t="str">
        <f t="shared" si="40"/>
        <v/>
      </c>
      <c r="N314">
        <f t="shared" si="41"/>
        <v>0</v>
      </c>
      <c r="O314" t="str">
        <f t="shared" si="42"/>
        <v/>
      </c>
      <c r="P314">
        <f t="shared" si="43"/>
        <v>0</v>
      </c>
      <c r="Q314" t="str">
        <f t="shared" si="44"/>
        <v/>
      </c>
    </row>
    <row r="315" spans="8:17">
      <c r="H315">
        <f t="shared" si="36"/>
        <v>0</v>
      </c>
      <c r="J315">
        <f t="shared" si="37"/>
        <v>0</v>
      </c>
      <c r="K315" t="str">
        <f t="shared" si="38"/>
        <v/>
      </c>
      <c r="L315" t="str">
        <f t="shared" si="39"/>
        <v/>
      </c>
      <c r="M315" t="str">
        <f t="shared" si="40"/>
        <v/>
      </c>
      <c r="N315">
        <f t="shared" si="41"/>
        <v>0</v>
      </c>
      <c r="O315" t="str">
        <f t="shared" si="42"/>
        <v/>
      </c>
      <c r="P315">
        <f t="shared" si="43"/>
        <v>0</v>
      </c>
      <c r="Q315" t="str">
        <f t="shared" si="44"/>
        <v/>
      </c>
    </row>
    <row r="316" spans="8:17">
      <c r="H316">
        <f t="shared" si="36"/>
        <v>0</v>
      </c>
      <c r="J316">
        <f t="shared" si="37"/>
        <v>0</v>
      </c>
      <c r="K316" t="str">
        <f t="shared" si="38"/>
        <v/>
      </c>
      <c r="L316" t="str">
        <f t="shared" si="39"/>
        <v/>
      </c>
      <c r="M316" t="str">
        <f t="shared" si="40"/>
        <v/>
      </c>
      <c r="N316">
        <f t="shared" si="41"/>
        <v>0</v>
      </c>
      <c r="O316" t="str">
        <f t="shared" si="42"/>
        <v/>
      </c>
      <c r="P316">
        <f t="shared" si="43"/>
        <v>0</v>
      </c>
      <c r="Q316" t="str">
        <f t="shared" si="44"/>
        <v/>
      </c>
    </row>
    <row r="317" spans="8:17">
      <c r="H317">
        <f t="shared" si="36"/>
        <v>0</v>
      </c>
      <c r="J317">
        <f t="shared" si="37"/>
        <v>0</v>
      </c>
      <c r="K317" t="str">
        <f t="shared" si="38"/>
        <v/>
      </c>
      <c r="L317" t="str">
        <f t="shared" si="39"/>
        <v/>
      </c>
      <c r="M317" t="str">
        <f t="shared" si="40"/>
        <v/>
      </c>
      <c r="N317">
        <f t="shared" si="41"/>
        <v>0</v>
      </c>
      <c r="O317" t="str">
        <f t="shared" si="42"/>
        <v/>
      </c>
      <c r="P317">
        <f t="shared" si="43"/>
        <v>0</v>
      </c>
      <c r="Q317" t="str">
        <f t="shared" si="44"/>
        <v/>
      </c>
    </row>
    <row r="318" spans="8:17">
      <c r="H318">
        <f t="shared" si="36"/>
        <v>0</v>
      </c>
      <c r="J318">
        <f t="shared" si="37"/>
        <v>0</v>
      </c>
      <c r="K318" t="str">
        <f t="shared" si="38"/>
        <v/>
      </c>
      <c r="L318" t="str">
        <f t="shared" si="39"/>
        <v/>
      </c>
      <c r="M318" t="str">
        <f t="shared" si="40"/>
        <v/>
      </c>
      <c r="N318">
        <f t="shared" si="41"/>
        <v>0</v>
      </c>
      <c r="O318" t="str">
        <f t="shared" si="42"/>
        <v/>
      </c>
      <c r="P318">
        <f t="shared" si="43"/>
        <v>0</v>
      </c>
      <c r="Q318" t="str">
        <f t="shared" si="44"/>
        <v/>
      </c>
    </row>
    <row r="319" spans="8:17">
      <c r="H319">
        <f t="shared" si="36"/>
        <v>0</v>
      </c>
      <c r="J319">
        <f t="shared" si="37"/>
        <v>0</v>
      </c>
      <c r="K319" t="str">
        <f t="shared" si="38"/>
        <v/>
      </c>
      <c r="L319" t="str">
        <f t="shared" si="39"/>
        <v/>
      </c>
      <c r="M319" t="str">
        <f t="shared" si="40"/>
        <v/>
      </c>
      <c r="N319">
        <f t="shared" si="41"/>
        <v>0</v>
      </c>
      <c r="O319" t="str">
        <f t="shared" si="42"/>
        <v/>
      </c>
      <c r="P319">
        <f t="shared" si="43"/>
        <v>0</v>
      </c>
      <c r="Q319" t="str">
        <f t="shared" si="44"/>
        <v/>
      </c>
    </row>
    <row r="320" spans="8:17">
      <c r="H320">
        <f t="shared" si="36"/>
        <v>0</v>
      </c>
      <c r="J320">
        <f t="shared" si="37"/>
        <v>0</v>
      </c>
      <c r="K320" t="str">
        <f t="shared" si="38"/>
        <v/>
      </c>
      <c r="L320" t="str">
        <f t="shared" si="39"/>
        <v/>
      </c>
      <c r="M320" t="str">
        <f t="shared" si="40"/>
        <v/>
      </c>
      <c r="N320">
        <f t="shared" si="41"/>
        <v>0</v>
      </c>
      <c r="O320" t="str">
        <f t="shared" si="42"/>
        <v/>
      </c>
      <c r="P320">
        <f t="shared" si="43"/>
        <v>0</v>
      </c>
      <c r="Q320" t="str">
        <f t="shared" si="44"/>
        <v/>
      </c>
    </row>
    <row r="321" spans="8:17">
      <c r="H321">
        <f t="shared" si="36"/>
        <v>0</v>
      </c>
      <c r="J321">
        <f t="shared" si="37"/>
        <v>0</v>
      </c>
      <c r="K321" t="str">
        <f t="shared" si="38"/>
        <v/>
      </c>
      <c r="L321" t="str">
        <f t="shared" si="39"/>
        <v/>
      </c>
      <c r="M321" t="str">
        <f t="shared" si="40"/>
        <v/>
      </c>
      <c r="N321">
        <f t="shared" si="41"/>
        <v>0</v>
      </c>
      <c r="O321" t="str">
        <f t="shared" si="42"/>
        <v/>
      </c>
      <c r="P321">
        <f t="shared" si="43"/>
        <v>0</v>
      </c>
      <c r="Q321" t="str">
        <f t="shared" si="44"/>
        <v/>
      </c>
    </row>
    <row r="322" spans="8:17">
      <c r="H322">
        <f t="shared" ref="H322:H385" si="45">A322</f>
        <v>0</v>
      </c>
      <c r="J322">
        <f t="shared" ref="J322:J385" si="46">IF($I322&lt;&gt;"",$I322,$A322)</f>
        <v>0</v>
      </c>
      <c r="K322" t="str">
        <f t="shared" ref="K322:K385" si="47">IF($C322="","",IF(LEN($C322)=1,CODE(UPPER($C322))-64,IFERROR(VALUE(MID($C322,2,99)),"")))</f>
        <v/>
      </c>
      <c r="L322" t="str">
        <f t="shared" ref="L322:L385" si="48">IF($D322="","",IFERROR(VALUE($D322),""))</f>
        <v/>
      </c>
      <c r="M322" t="str">
        <f t="shared" ref="M322:M385" si="49">IFERROR(VALUE(MID($A322,FIND("Level",$A322)+5,99)),IF($E322="AISLE_FLOOR",0,IF($E322="OVERFLOW",0,IF($E322="ENDCAP",0,""))))</f>
        <v/>
      </c>
      <c r="N322">
        <f t="shared" ref="N322:N385" si="50">IF(AND($B322&lt;&gt;"",$C322&lt;&gt;"",ISNUMBER(--$D322)), $B322&amp;": "&amp;LEFT($C322,1)&amp;TEXT(--$D322,"00"), IF($I322&lt;&gt;"",$I322,$A322))</f>
        <v>0</v>
      </c>
      <c r="O322" t="str">
        <f t="shared" ref="O322:O385" si="51">IF(AND($C322&lt;&gt;"",ISNUMBER(--$D322)),LEFT($C322,1),"")</f>
        <v/>
      </c>
      <c r="P322">
        <f t="shared" ref="P322:P385" si="52">IF(ISNUMBER(--$D322),--$D322,"")</f>
        <v>0</v>
      </c>
      <c r="Q322" t="str">
        <f t="shared" ref="Q322:Q385" si="53">IF(AND($O322&lt;&gt;"",$P322&lt;&gt;""),$O322&amp;TEXT($P322,"00"),"")</f>
        <v/>
      </c>
    </row>
    <row r="323" spans="8:17">
      <c r="H323">
        <f t="shared" si="45"/>
        <v>0</v>
      </c>
      <c r="J323">
        <f t="shared" si="46"/>
        <v>0</v>
      </c>
      <c r="K323" t="str">
        <f t="shared" si="47"/>
        <v/>
      </c>
      <c r="L323" t="str">
        <f t="shared" si="48"/>
        <v/>
      </c>
      <c r="M323" t="str">
        <f t="shared" si="49"/>
        <v/>
      </c>
      <c r="N323">
        <f t="shared" si="50"/>
        <v>0</v>
      </c>
      <c r="O323" t="str">
        <f t="shared" si="51"/>
        <v/>
      </c>
      <c r="P323">
        <f t="shared" si="52"/>
        <v>0</v>
      </c>
      <c r="Q323" t="str">
        <f t="shared" si="53"/>
        <v/>
      </c>
    </row>
    <row r="324" spans="8:17">
      <c r="H324">
        <f t="shared" si="45"/>
        <v>0</v>
      </c>
      <c r="J324">
        <f t="shared" si="46"/>
        <v>0</v>
      </c>
      <c r="K324" t="str">
        <f t="shared" si="47"/>
        <v/>
      </c>
      <c r="L324" t="str">
        <f t="shared" si="48"/>
        <v/>
      </c>
      <c r="M324" t="str">
        <f t="shared" si="49"/>
        <v/>
      </c>
      <c r="N324">
        <f t="shared" si="50"/>
        <v>0</v>
      </c>
      <c r="O324" t="str">
        <f t="shared" si="51"/>
        <v/>
      </c>
      <c r="P324">
        <f t="shared" si="52"/>
        <v>0</v>
      </c>
      <c r="Q324" t="str">
        <f t="shared" si="53"/>
        <v/>
      </c>
    </row>
    <row r="325" spans="8:17">
      <c r="H325">
        <f t="shared" si="45"/>
        <v>0</v>
      </c>
      <c r="J325">
        <f t="shared" si="46"/>
        <v>0</v>
      </c>
      <c r="K325" t="str">
        <f t="shared" si="47"/>
        <v/>
      </c>
      <c r="L325" t="str">
        <f t="shared" si="48"/>
        <v/>
      </c>
      <c r="M325" t="str">
        <f t="shared" si="49"/>
        <v/>
      </c>
      <c r="N325">
        <f t="shared" si="50"/>
        <v>0</v>
      </c>
      <c r="O325" t="str">
        <f t="shared" si="51"/>
        <v/>
      </c>
      <c r="P325">
        <f t="shared" si="52"/>
        <v>0</v>
      </c>
      <c r="Q325" t="str">
        <f t="shared" si="53"/>
        <v/>
      </c>
    </row>
    <row r="326" spans="8:17">
      <c r="H326">
        <f t="shared" si="45"/>
        <v>0</v>
      </c>
      <c r="J326">
        <f t="shared" si="46"/>
        <v>0</v>
      </c>
      <c r="K326" t="str">
        <f t="shared" si="47"/>
        <v/>
      </c>
      <c r="L326" t="str">
        <f t="shared" si="48"/>
        <v/>
      </c>
      <c r="M326" t="str">
        <f t="shared" si="49"/>
        <v/>
      </c>
      <c r="N326">
        <f t="shared" si="50"/>
        <v>0</v>
      </c>
      <c r="O326" t="str">
        <f t="shared" si="51"/>
        <v/>
      </c>
      <c r="P326">
        <f t="shared" si="52"/>
        <v>0</v>
      </c>
      <c r="Q326" t="str">
        <f t="shared" si="53"/>
        <v/>
      </c>
    </row>
    <row r="327" spans="8:17">
      <c r="H327">
        <f t="shared" si="45"/>
        <v>0</v>
      </c>
      <c r="J327">
        <f t="shared" si="46"/>
        <v>0</v>
      </c>
      <c r="K327" t="str">
        <f t="shared" si="47"/>
        <v/>
      </c>
      <c r="L327" t="str">
        <f t="shared" si="48"/>
        <v/>
      </c>
      <c r="M327" t="str">
        <f t="shared" si="49"/>
        <v/>
      </c>
      <c r="N327">
        <f t="shared" si="50"/>
        <v>0</v>
      </c>
      <c r="O327" t="str">
        <f t="shared" si="51"/>
        <v/>
      </c>
      <c r="P327">
        <f t="shared" si="52"/>
        <v>0</v>
      </c>
      <c r="Q327" t="str">
        <f t="shared" si="53"/>
        <v/>
      </c>
    </row>
    <row r="328" spans="8:17">
      <c r="H328">
        <f t="shared" si="45"/>
        <v>0</v>
      </c>
      <c r="J328">
        <f t="shared" si="46"/>
        <v>0</v>
      </c>
      <c r="K328" t="str">
        <f t="shared" si="47"/>
        <v/>
      </c>
      <c r="L328" t="str">
        <f t="shared" si="48"/>
        <v/>
      </c>
      <c r="M328" t="str">
        <f t="shared" si="49"/>
        <v/>
      </c>
      <c r="N328">
        <f t="shared" si="50"/>
        <v>0</v>
      </c>
      <c r="O328" t="str">
        <f t="shared" si="51"/>
        <v/>
      </c>
      <c r="P328">
        <f t="shared" si="52"/>
        <v>0</v>
      </c>
      <c r="Q328" t="str">
        <f t="shared" si="53"/>
        <v/>
      </c>
    </row>
    <row r="329" spans="8:17">
      <c r="H329">
        <f t="shared" si="45"/>
        <v>0</v>
      </c>
      <c r="J329">
        <f t="shared" si="46"/>
        <v>0</v>
      </c>
      <c r="K329" t="str">
        <f t="shared" si="47"/>
        <v/>
      </c>
      <c r="L329" t="str">
        <f t="shared" si="48"/>
        <v/>
      </c>
      <c r="M329" t="str">
        <f t="shared" si="49"/>
        <v/>
      </c>
      <c r="N329">
        <f t="shared" si="50"/>
        <v>0</v>
      </c>
      <c r="O329" t="str">
        <f t="shared" si="51"/>
        <v/>
      </c>
      <c r="P329">
        <f t="shared" si="52"/>
        <v>0</v>
      </c>
      <c r="Q329" t="str">
        <f t="shared" si="53"/>
        <v/>
      </c>
    </row>
    <row r="330" spans="8:17">
      <c r="H330">
        <f t="shared" si="45"/>
        <v>0</v>
      </c>
      <c r="J330">
        <f t="shared" si="46"/>
        <v>0</v>
      </c>
      <c r="K330" t="str">
        <f t="shared" si="47"/>
        <v/>
      </c>
      <c r="L330" t="str">
        <f t="shared" si="48"/>
        <v/>
      </c>
      <c r="M330" t="str">
        <f t="shared" si="49"/>
        <v/>
      </c>
      <c r="N330">
        <f t="shared" si="50"/>
        <v>0</v>
      </c>
      <c r="O330" t="str">
        <f t="shared" si="51"/>
        <v/>
      </c>
      <c r="P330">
        <f t="shared" si="52"/>
        <v>0</v>
      </c>
      <c r="Q330" t="str">
        <f t="shared" si="53"/>
        <v/>
      </c>
    </row>
    <row r="331" spans="8:17">
      <c r="H331">
        <f t="shared" si="45"/>
        <v>0</v>
      </c>
      <c r="J331">
        <f t="shared" si="46"/>
        <v>0</v>
      </c>
      <c r="K331" t="str">
        <f t="shared" si="47"/>
        <v/>
      </c>
      <c r="L331" t="str">
        <f t="shared" si="48"/>
        <v/>
      </c>
      <c r="M331" t="str">
        <f t="shared" si="49"/>
        <v/>
      </c>
      <c r="N331">
        <f t="shared" si="50"/>
        <v>0</v>
      </c>
      <c r="O331" t="str">
        <f t="shared" si="51"/>
        <v/>
      </c>
      <c r="P331">
        <f t="shared" si="52"/>
        <v>0</v>
      </c>
      <c r="Q331" t="str">
        <f t="shared" si="53"/>
        <v/>
      </c>
    </row>
    <row r="332" spans="8:17">
      <c r="H332">
        <f t="shared" si="45"/>
        <v>0</v>
      </c>
      <c r="J332">
        <f t="shared" si="46"/>
        <v>0</v>
      </c>
      <c r="K332" t="str">
        <f t="shared" si="47"/>
        <v/>
      </c>
      <c r="L332" t="str">
        <f t="shared" si="48"/>
        <v/>
      </c>
      <c r="M332" t="str">
        <f t="shared" si="49"/>
        <v/>
      </c>
      <c r="N332">
        <f t="shared" si="50"/>
        <v>0</v>
      </c>
      <c r="O332" t="str">
        <f t="shared" si="51"/>
        <v/>
      </c>
      <c r="P332">
        <f t="shared" si="52"/>
        <v>0</v>
      </c>
      <c r="Q332" t="str">
        <f t="shared" si="53"/>
        <v/>
      </c>
    </row>
    <row r="333" spans="8:17">
      <c r="H333">
        <f t="shared" si="45"/>
        <v>0</v>
      </c>
      <c r="J333">
        <f t="shared" si="46"/>
        <v>0</v>
      </c>
      <c r="K333" t="str">
        <f t="shared" si="47"/>
        <v/>
      </c>
      <c r="L333" t="str">
        <f t="shared" si="48"/>
        <v/>
      </c>
      <c r="M333" t="str">
        <f t="shared" si="49"/>
        <v/>
      </c>
      <c r="N333">
        <f t="shared" si="50"/>
        <v>0</v>
      </c>
      <c r="O333" t="str">
        <f t="shared" si="51"/>
        <v/>
      </c>
      <c r="P333">
        <f t="shared" si="52"/>
        <v>0</v>
      </c>
      <c r="Q333" t="str">
        <f t="shared" si="53"/>
        <v/>
      </c>
    </row>
    <row r="334" spans="8:17">
      <c r="H334">
        <f t="shared" si="45"/>
        <v>0</v>
      </c>
      <c r="J334">
        <f t="shared" si="46"/>
        <v>0</v>
      </c>
      <c r="K334" t="str">
        <f t="shared" si="47"/>
        <v/>
      </c>
      <c r="L334" t="str">
        <f t="shared" si="48"/>
        <v/>
      </c>
      <c r="M334" t="str">
        <f t="shared" si="49"/>
        <v/>
      </c>
      <c r="N334">
        <f t="shared" si="50"/>
        <v>0</v>
      </c>
      <c r="O334" t="str">
        <f t="shared" si="51"/>
        <v/>
      </c>
      <c r="P334">
        <f t="shared" si="52"/>
        <v>0</v>
      </c>
      <c r="Q334" t="str">
        <f t="shared" si="53"/>
        <v/>
      </c>
    </row>
    <row r="335" spans="8:17">
      <c r="H335">
        <f t="shared" si="45"/>
        <v>0</v>
      </c>
      <c r="J335">
        <f t="shared" si="46"/>
        <v>0</v>
      </c>
      <c r="K335" t="str">
        <f t="shared" si="47"/>
        <v/>
      </c>
      <c r="L335" t="str">
        <f t="shared" si="48"/>
        <v/>
      </c>
      <c r="M335" t="str">
        <f t="shared" si="49"/>
        <v/>
      </c>
      <c r="N335">
        <f t="shared" si="50"/>
        <v>0</v>
      </c>
      <c r="O335" t="str">
        <f t="shared" si="51"/>
        <v/>
      </c>
      <c r="P335">
        <f t="shared" si="52"/>
        <v>0</v>
      </c>
      <c r="Q335" t="str">
        <f t="shared" si="53"/>
        <v/>
      </c>
    </row>
    <row r="336" spans="8:17">
      <c r="H336">
        <f t="shared" si="45"/>
        <v>0</v>
      </c>
      <c r="J336">
        <f t="shared" si="46"/>
        <v>0</v>
      </c>
      <c r="K336" t="str">
        <f t="shared" si="47"/>
        <v/>
      </c>
      <c r="L336" t="str">
        <f t="shared" si="48"/>
        <v/>
      </c>
      <c r="M336" t="str">
        <f t="shared" si="49"/>
        <v/>
      </c>
      <c r="N336">
        <f t="shared" si="50"/>
        <v>0</v>
      </c>
      <c r="O336" t="str">
        <f t="shared" si="51"/>
        <v/>
      </c>
      <c r="P336">
        <f t="shared" si="52"/>
        <v>0</v>
      </c>
      <c r="Q336" t="str">
        <f t="shared" si="53"/>
        <v/>
      </c>
    </row>
    <row r="337" spans="8:17">
      <c r="H337">
        <f t="shared" si="45"/>
        <v>0</v>
      </c>
      <c r="J337">
        <f t="shared" si="46"/>
        <v>0</v>
      </c>
      <c r="K337" t="str">
        <f t="shared" si="47"/>
        <v/>
      </c>
      <c r="L337" t="str">
        <f t="shared" si="48"/>
        <v/>
      </c>
      <c r="M337" t="str">
        <f t="shared" si="49"/>
        <v/>
      </c>
      <c r="N337">
        <f t="shared" si="50"/>
        <v>0</v>
      </c>
      <c r="O337" t="str">
        <f t="shared" si="51"/>
        <v/>
      </c>
      <c r="P337">
        <f t="shared" si="52"/>
        <v>0</v>
      </c>
      <c r="Q337" t="str">
        <f t="shared" si="53"/>
        <v/>
      </c>
    </row>
    <row r="338" spans="8:17">
      <c r="H338">
        <f t="shared" si="45"/>
        <v>0</v>
      </c>
      <c r="J338">
        <f t="shared" si="46"/>
        <v>0</v>
      </c>
      <c r="K338" t="str">
        <f t="shared" si="47"/>
        <v/>
      </c>
      <c r="L338" t="str">
        <f t="shared" si="48"/>
        <v/>
      </c>
      <c r="M338" t="str">
        <f t="shared" si="49"/>
        <v/>
      </c>
      <c r="N338">
        <f t="shared" si="50"/>
        <v>0</v>
      </c>
      <c r="O338" t="str">
        <f t="shared" si="51"/>
        <v/>
      </c>
      <c r="P338">
        <f t="shared" si="52"/>
        <v>0</v>
      </c>
      <c r="Q338" t="str">
        <f t="shared" si="53"/>
        <v/>
      </c>
    </row>
    <row r="339" spans="8:17">
      <c r="H339">
        <f t="shared" si="45"/>
        <v>0</v>
      </c>
      <c r="J339">
        <f t="shared" si="46"/>
        <v>0</v>
      </c>
      <c r="K339" t="str">
        <f t="shared" si="47"/>
        <v/>
      </c>
      <c r="L339" t="str">
        <f t="shared" si="48"/>
        <v/>
      </c>
      <c r="M339" t="str">
        <f t="shared" si="49"/>
        <v/>
      </c>
      <c r="N339">
        <f t="shared" si="50"/>
        <v>0</v>
      </c>
      <c r="O339" t="str">
        <f t="shared" si="51"/>
        <v/>
      </c>
      <c r="P339">
        <f t="shared" si="52"/>
        <v>0</v>
      </c>
      <c r="Q339" t="str">
        <f t="shared" si="53"/>
        <v/>
      </c>
    </row>
    <row r="340" spans="8:17">
      <c r="H340">
        <f t="shared" si="45"/>
        <v>0</v>
      </c>
      <c r="J340">
        <f t="shared" si="46"/>
        <v>0</v>
      </c>
      <c r="K340" t="str">
        <f t="shared" si="47"/>
        <v/>
      </c>
      <c r="L340" t="str">
        <f t="shared" si="48"/>
        <v/>
      </c>
      <c r="M340" t="str">
        <f t="shared" si="49"/>
        <v/>
      </c>
      <c r="N340">
        <f t="shared" si="50"/>
        <v>0</v>
      </c>
      <c r="O340" t="str">
        <f t="shared" si="51"/>
        <v/>
      </c>
      <c r="P340">
        <f t="shared" si="52"/>
        <v>0</v>
      </c>
      <c r="Q340" t="str">
        <f t="shared" si="53"/>
        <v/>
      </c>
    </row>
    <row r="341" spans="8:17">
      <c r="H341">
        <f t="shared" si="45"/>
        <v>0</v>
      </c>
      <c r="J341">
        <f t="shared" si="46"/>
        <v>0</v>
      </c>
      <c r="K341" t="str">
        <f t="shared" si="47"/>
        <v/>
      </c>
      <c r="L341" t="str">
        <f t="shared" si="48"/>
        <v/>
      </c>
      <c r="M341" t="str">
        <f t="shared" si="49"/>
        <v/>
      </c>
      <c r="N341">
        <f t="shared" si="50"/>
        <v>0</v>
      </c>
      <c r="O341" t="str">
        <f t="shared" si="51"/>
        <v/>
      </c>
      <c r="P341">
        <f t="shared" si="52"/>
        <v>0</v>
      </c>
      <c r="Q341" t="str">
        <f t="shared" si="53"/>
        <v/>
      </c>
    </row>
    <row r="342" spans="8:17">
      <c r="H342">
        <f t="shared" si="45"/>
        <v>0</v>
      </c>
      <c r="J342">
        <f t="shared" si="46"/>
        <v>0</v>
      </c>
      <c r="K342" t="str">
        <f t="shared" si="47"/>
        <v/>
      </c>
      <c r="L342" t="str">
        <f t="shared" si="48"/>
        <v/>
      </c>
      <c r="M342" t="str">
        <f t="shared" si="49"/>
        <v/>
      </c>
      <c r="N342">
        <f t="shared" si="50"/>
        <v>0</v>
      </c>
      <c r="O342" t="str">
        <f t="shared" si="51"/>
        <v/>
      </c>
      <c r="P342">
        <f t="shared" si="52"/>
        <v>0</v>
      </c>
      <c r="Q342" t="str">
        <f t="shared" si="53"/>
        <v/>
      </c>
    </row>
    <row r="343" spans="8:17">
      <c r="H343">
        <f t="shared" si="45"/>
        <v>0</v>
      </c>
      <c r="J343">
        <f t="shared" si="46"/>
        <v>0</v>
      </c>
      <c r="K343" t="str">
        <f t="shared" si="47"/>
        <v/>
      </c>
      <c r="L343" t="str">
        <f t="shared" si="48"/>
        <v/>
      </c>
      <c r="M343" t="str">
        <f t="shared" si="49"/>
        <v/>
      </c>
      <c r="N343">
        <f t="shared" si="50"/>
        <v>0</v>
      </c>
      <c r="O343" t="str">
        <f t="shared" si="51"/>
        <v/>
      </c>
      <c r="P343">
        <f t="shared" si="52"/>
        <v>0</v>
      </c>
      <c r="Q343" t="str">
        <f t="shared" si="53"/>
        <v/>
      </c>
    </row>
    <row r="344" spans="8:17">
      <c r="H344">
        <f t="shared" si="45"/>
        <v>0</v>
      </c>
      <c r="J344">
        <f t="shared" si="46"/>
        <v>0</v>
      </c>
      <c r="K344" t="str">
        <f t="shared" si="47"/>
        <v/>
      </c>
      <c r="L344" t="str">
        <f t="shared" si="48"/>
        <v/>
      </c>
      <c r="M344" t="str">
        <f t="shared" si="49"/>
        <v/>
      </c>
      <c r="N344">
        <f t="shared" si="50"/>
        <v>0</v>
      </c>
      <c r="O344" t="str">
        <f t="shared" si="51"/>
        <v/>
      </c>
      <c r="P344">
        <f t="shared" si="52"/>
        <v>0</v>
      </c>
      <c r="Q344" t="str">
        <f t="shared" si="53"/>
        <v/>
      </c>
    </row>
    <row r="345" spans="8:17">
      <c r="H345">
        <f t="shared" si="45"/>
        <v>0</v>
      </c>
      <c r="J345">
        <f t="shared" si="46"/>
        <v>0</v>
      </c>
      <c r="K345" t="str">
        <f t="shared" si="47"/>
        <v/>
      </c>
      <c r="L345" t="str">
        <f t="shared" si="48"/>
        <v/>
      </c>
      <c r="M345" t="str">
        <f t="shared" si="49"/>
        <v/>
      </c>
      <c r="N345">
        <f t="shared" si="50"/>
        <v>0</v>
      </c>
      <c r="O345" t="str">
        <f t="shared" si="51"/>
        <v/>
      </c>
      <c r="P345">
        <f t="shared" si="52"/>
        <v>0</v>
      </c>
      <c r="Q345" t="str">
        <f t="shared" si="53"/>
        <v/>
      </c>
    </row>
    <row r="346" spans="8:17">
      <c r="H346">
        <f t="shared" si="45"/>
        <v>0</v>
      </c>
      <c r="J346">
        <f t="shared" si="46"/>
        <v>0</v>
      </c>
      <c r="K346" t="str">
        <f t="shared" si="47"/>
        <v/>
      </c>
      <c r="L346" t="str">
        <f t="shared" si="48"/>
        <v/>
      </c>
      <c r="M346" t="str">
        <f t="shared" si="49"/>
        <v/>
      </c>
      <c r="N346">
        <f t="shared" si="50"/>
        <v>0</v>
      </c>
      <c r="O346" t="str">
        <f t="shared" si="51"/>
        <v/>
      </c>
      <c r="P346">
        <f t="shared" si="52"/>
        <v>0</v>
      </c>
      <c r="Q346" t="str">
        <f t="shared" si="53"/>
        <v/>
      </c>
    </row>
    <row r="347" spans="8:17">
      <c r="H347">
        <f t="shared" si="45"/>
        <v>0</v>
      </c>
      <c r="J347">
        <f t="shared" si="46"/>
        <v>0</v>
      </c>
      <c r="K347" t="str">
        <f t="shared" si="47"/>
        <v/>
      </c>
      <c r="L347" t="str">
        <f t="shared" si="48"/>
        <v/>
      </c>
      <c r="M347" t="str">
        <f t="shared" si="49"/>
        <v/>
      </c>
      <c r="N347">
        <f t="shared" si="50"/>
        <v>0</v>
      </c>
      <c r="O347" t="str">
        <f t="shared" si="51"/>
        <v/>
      </c>
      <c r="P347">
        <f t="shared" si="52"/>
        <v>0</v>
      </c>
      <c r="Q347" t="str">
        <f t="shared" si="53"/>
        <v/>
      </c>
    </row>
    <row r="348" spans="8:17">
      <c r="H348">
        <f t="shared" si="45"/>
        <v>0</v>
      </c>
      <c r="J348">
        <f t="shared" si="46"/>
        <v>0</v>
      </c>
      <c r="K348" t="str">
        <f t="shared" si="47"/>
        <v/>
      </c>
      <c r="L348" t="str">
        <f t="shared" si="48"/>
        <v/>
      </c>
      <c r="M348" t="str">
        <f t="shared" si="49"/>
        <v/>
      </c>
      <c r="N348">
        <f t="shared" si="50"/>
        <v>0</v>
      </c>
      <c r="O348" t="str">
        <f t="shared" si="51"/>
        <v/>
      </c>
      <c r="P348">
        <f t="shared" si="52"/>
        <v>0</v>
      </c>
      <c r="Q348" t="str">
        <f t="shared" si="53"/>
        <v/>
      </c>
    </row>
    <row r="349" spans="8:17">
      <c r="H349">
        <f t="shared" si="45"/>
        <v>0</v>
      </c>
      <c r="J349">
        <f t="shared" si="46"/>
        <v>0</v>
      </c>
      <c r="K349" t="str">
        <f t="shared" si="47"/>
        <v/>
      </c>
      <c r="L349" t="str">
        <f t="shared" si="48"/>
        <v/>
      </c>
      <c r="M349" t="str">
        <f t="shared" si="49"/>
        <v/>
      </c>
      <c r="N349">
        <f t="shared" si="50"/>
        <v>0</v>
      </c>
      <c r="O349" t="str">
        <f t="shared" si="51"/>
        <v/>
      </c>
      <c r="P349">
        <f t="shared" si="52"/>
        <v>0</v>
      </c>
      <c r="Q349" t="str">
        <f t="shared" si="53"/>
        <v/>
      </c>
    </row>
    <row r="350" spans="8:17">
      <c r="H350">
        <f t="shared" si="45"/>
        <v>0</v>
      </c>
      <c r="J350">
        <f t="shared" si="46"/>
        <v>0</v>
      </c>
      <c r="K350" t="str">
        <f t="shared" si="47"/>
        <v/>
      </c>
      <c r="L350" t="str">
        <f t="shared" si="48"/>
        <v/>
      </c>
      <c r="M350" t="str">
        <f t="shared" si="49"/>
        <v/>
      </c>
      <c r="N350">
        <f t="shared" si="50"/>
        <v>0</v>
      </c>
      <c r="O350" t="str">
        <f t="shared" si="51"/>
        <v/>
      </c>
      <c r="P350">
        <f t="shared" si="52"/>
        <v>0</v>
      </c>
      <c r="Q350" t="str">
        <f t="shared" si="53"/>
        <v/>
      </c>
    </row>
    <row r="351" spans="8:17">
      <c r="H351">
        <f t="shared" si="45"/>
        <v>0</v>
      </c>
      <c r="J351">
        <f t="shared" si="46"/>
        <v>0</v>
      </c>
      <c r="K351" t="str">
        <f t="shared" si="47"/>
        <v/>
      </c>
      <c r="L351" t="str">
        <f t="shared" si="48"/>
        <v/>
      </c>
      <c r="M351" t="str">
        <f t="shared" si="49"/>
        <v/>
      </c>
      <c r="N351">
        <f t="shared" si="50"/>
        <v>0</v>
      </c>
      <c r="O351" t="str">
        <f t="shared" si="51"/>
        <v/>
      </c>
      <c r="P351">
        <f t="shared" si="52"/>
        <v>0</v>
      </c>
      <c r="Q351" t="str">
        <f t="shared" si="53"/>
        <v/>
      </c>
    </row>
    <row r="352" spans="8:17">
      <c r="H352">
        <f t="shared" si="45"/>
        <v>0</v>
      </c>
      <c r="J352">
        <f t="shared" si="46"/>
        <v>0</v>
      </c>
      <c r="K352" t="str">
        <f t="shared" si="47"/>
        <v/>
      </c>
      <c r="L352" t="str">
        <f t="shared" si="48"/>
        <v/>
      </c>
      <c r="M352" t="str">
        <f t="shared" si="49"/>
        <v/>
      </c>
      <c r="N352">
        <f t="shared" si="50"/>
        <v>0</v>
      </c>
      <c r="O352" t="str">
        <f t="shared" si="51"/>
        <v/>
      </c>
      <c r="P352">
        <f t="shared" si="52"/>
        <v>0</v>
      </c>
      <c r="Q352" t="str">
        <f t="shared" si="53"/>
        <v/>
      </c>
    </row>
    <row r="353" spans="8:17">
      <c r="H353">
        <f t="shared" si="45"/>
        <v>0</v>
      </c>
      <c r="J353">
        <f t="shared" si="46"/>
        <v>0</v>
      </c>
      <c r="K353" t="str">
        <f t="shared" si="47"/>
        <v/>
      </c>
      <c r="L353" t="str">
        <f t="shared" si="48"/>
        <v/>
      </c>
      <c r="M353" t="str">
        <f t="shared" si="49"/>
        <v/>
      </c>
      <c r="N353">
        <f t="shared" si="50"/>
        <v>0</v>
      </c>
      <c r="O353" t="str">
        <f t="shared" si="51"/>
        <v/>
      </c>
      <c r="P353">
        <f t="shared" si="52"/>
        <v>0</v>
      </c>
      <c r="Q353" t="str">
        <f t="shared" si="53"/>
        <v/>
      </c>
    </row>
    <row r="354" spans="8:17">
      <c r="H354">
        <f t="shared" si="45"/>
        <v>0</v>
      </c>
      <c r="J354">
        <f t="shared" si="46"/>
        <v>0</v>
      </c>
      <c r="K354" t="str">
        <f t="shared" si="47"/>
        <v/>
      </c>
      <c r="L354" t="str">
        <f t="shared" si="48"/>
        <v/>
      </c>
      <c r="M354" t="str">
        <f t="shared" si="49"/>
        <v/>
      </c>
      <c r="N354">
        <f t="shared" si="50"/>
        <v>0</v>
      </c>
      <c r="O354" t="str">
        <f t="shared" si="51"/>
        <v/>
      </c>
      <c r="P354">
        <f t="shared" si="52"/>
        <v>0</v>
      </c>
      <c r="Q354" t="str">
        <f t="shared" si="53"/>
        <v/>
      </c>
    </row>
    <row r="355" spans="8:17">
      <c r="H355">
        <f t="shared" si="45"/>
        <v>0</v>
      </c>
      <c r="J355">
        <f t="shared" si="46"/>
        <v>0</v>
      </c>
      <c r="K355" t="str">
        <f t="shared" si="47"/>
        <v/>
      </c>
      <c r="L355" t="str">
        <f t="shared" si="48"/>
        <v/>
      </c>
      <c r="M355" t="str">
        <f t="shared" si="49"/>
        <v/>
      </c>
      <c r="N355">
        <f t="shared" si="50"/>
        <v>0</v>
      </c>
      <c r="O355" t="str">
        <f t="shared" si="51"/>
        <v/>
      </c>
      <c r="P355">
        <f t="shared" si="52"/>
        <v>0</v>
      </c>
      <c r="Q355" t="str">
        <f t="shared" si="53"/>
        <v/>
      </c>
    </row>
    <row r="356" spans="8:17">
      <c r="H356">
        <f t="shared" si="45"/>
        <v>0</v>
      </c>
      <c r="J356">
        <f t="shared" si="46"/>
        <v>0</v>
      </c>
      <c r="K356" t="str">
        <f t="shared" si="47"/>
        <v/>
      </c>
      <c r="L356" t="str">
        <f t="shared" si="48"/>
        <v/>
      </c>
      <c r="M356" t="str">
        <f t="shared" si="49"/>
        <v/>
      </c>
      <c r="N356">
        <f t="shared" si="50"/>
        <v>0</v>
      </c>
      <c r="O356" t="str">
        <f t="shared" si="51"/>
        <v/>
      </c>
      <c r="P356">
        <f t="shared" si="52"/>
        <v>0</v>
      </c>
      <c r="Q356" t="str">
        <f t="shared" si="53"/>
        <v/>
      </c>
    </row>
    <row r="357" spans="8:17">
      <c r="H357">
        <f t="shared" si="45"/>
        <v>0</v>
      </c>
      <c r="J357">
        <f t="shared" si="46"/>
        <v>0</v>
      </c>
      <c r="K357" t="str">
        <f t="shared" si="47"/>
        <v/>
      </c>
      <c r="L357" t="str">
        <f t="shared" si="48"/>
        <v/>
      </c>
      <c r="M357" t="str">
        <f t="shared" si="49"/>
        <v/>
      </c>
      <c r="N357">
        <f t="shared" si="50"/>
        <v>0</v>
      </c>
      <c r="O357" t="str">
        <f t="shared" si="51"/>
        <v/>
      </c>
      <c r="P357">
        <f t="shared" si="52"/>
        <v>0</v>
      </c>
      <c r="Q357" t="str">
        <f t="shared" si="53"/>
        <v/>
      </c>
    </row>
    <row r="358" spans="8:17">
      <c r="H358">
        <f t="shared" si="45"/>
        <v>0</v>
      </c>
      <c r="J358">
        <f t="shared" si="46"/>
        <v>0</v>
      </c>
      <c r="K358" t="str">
        <f t="shared" si="47"/>
        <v/>
      </c>
      <c r="L358" t="str">
        <f t="shared" si="48"/>
        <v/>
      </c>
      <c r="M358" t="str">
        <f t="shared" si="49"/>
        <v/>
      </c>
      <c r="N358">
        <f t="shared" si="50"/>
        <v>0</v>
      </c>
      <c r="O358" t="str">
        <f t="shared" si="51"/>
        <v/>
      </c>
      <c r="P358">
        <f t="shared" si="52"/>
        <v>0</v>
      </c>
      <c r="Q358" t="str">
        <f t="shared" si="53"/>
        <v/>
      </c>
    </row>
    <row r="359" spans="8:17">
      <c r="H359">
        <f t="shared" si="45"/>
        <v>0</v>
      </c>
      <c r="J359">
        <f t="shared" si="46"/>
        <v>0</v>
      </c>
      <c r="K359" t="str">
        <f t="shared" si="47"/>
        <v/>
      </c>
      <c r="L359" t="str">
        <f t="shared" si="48"/>
        <v/>
      </c>
      <c r="M359" t="str">
        <f t="shared" si="49"/>
        <v/>
      </c>
      <c r="N359">
        <f t="shared" si="50"/>
        <v>0</v>
      </c>
      <c r="O359" t="str">
        <f t="shared" si="51"/>
        <v/>
      </c>
      <c r="P359">
        <f t="shared" si="52"/>
        <v>0</v>
      </c>
      <c r="Q359" t="str">
        <f t="shared" si="53"/>
        <v/>
      </c>
    </row>
    <row r="360" spans="8:17">
      <c r="H360">
        <f t="shared" si="45"/>
        <v>0</v>
      </c>
      <c r="J360">
        <f t="shared" si="46"/>
        <v>0</v>
      </c>
      <c r="K360" t="str">
        <f t="shared" si="47"/>
        <v/>
      </c>
      <c r="L360" t="str">
        <f t="shared" si="48"/>
        <v/>
      </c>
      <c r="M360" t="str">
        <f t="shared" si="49"/>
        <v/>
      </c>
      <c r="N360">
        <f t="shared" si="50"/>
        <v>0</v>
      </c>
      <c r="O360" t="str">
        <f t="shared" si="51"/>
        <v/>
      </c>
      <c r="P360">
        <f t="shared" si="52"/>
        <v>0</v>
      </c>
      <c r="Q360" t="str">
        <f t="shared" si="53"/>
        <v/>
      </c>
    </row>
    <row r="361" spans="8:17">
      <c r="H361">
        <f t="shared" si="45"/>
        <v>0</v>
      </c>
      <c r="J361">
        <f t="shared" si="46"/>
        <v>0</v>
      </c>
      <c r="K361" t="str">
        <f t="shared" si="47"/>
        <v/>
      </c>
      <c r="L361" t="str">
        <f t="shared" si="48"/>
        <v/>
      </c>
      <c r="M361" t="str">
        <f t="shared" si="49"/>
        <v/>
      </c>
      <c r="N361">
        <f t="shared" si="50"/>
        <v>0</v>
      </c>
      <c r="O361" t="str">
        <f t="shared" si="51"/>
        <v/>
      </c>
      <c r="P361">
        <f t="shared" si="52"/>
        <v>0</v>
      </c>
      <c r="Q361" t="str">
        <f t="shared" si="53"/>
        <v/>
      </c>
    </row>
    <row r="362" spans="8:17">
      <c r="H362">
        <f t="shared" si="45"/>
        <v>0</v>
      </c>
      <c r="J362">
        <f t="shared" si="46"/>
        <v>0</v>
      </c>
      <c r="K362" t="str">
        <f t="shared" si="47"/>
        <v/>
      </c>
      <c r="L362" t="str">
        <f t="shared" si="48"/>
        <v/>
      </c>
      <c r="M362" t="str">
        <f t="shared" si="49"/>
        <v/>
      </c>
      <c r="N362">
        <f t="shared" si="50"/>
        <v>0</v>
      </c>
      <c r="O362" t="str">
        <f t="shared" si="51"/>
        <v/>
      </c>
      <c r="P362">
        <f t="shared" si="52"/>
        <v>0</v>
      </c>
      <c r="Q362" t="str">
        <f t="shared" si="53"/>
        <v/>
      </c>
    </row>
    <row r="363" spans="8:17">
      <c r="H363">
        <f t="shared" si="45"/>
        <v>0</v>
      </c>
      <c r="J363">
        <f t="shared" si="46"/>
        <v>0</v>
      </c>
      <c r="K363" t="str">
        <f t="shared" si="47"/>
        <v/>
      </c>
      <c r="L363" t="str">
        <f t="shared" si="48"/>
        <v/>
      </c>
      <c r="M363" t="str">
        <f t="shared" si="49"/>
        <v/>
      </c>
      <c r="N363">
        <f t="shared" si="50"/>
        <v>0</v>
      </c>
      <c r="O363" t="str">
        <f t="shared" si="51"/>
        <v/>
      </c>
      <c r="P363">
        <f t="shared" si="52"/>
        <v>0</v>
      </c>
      <c r="Q363" t="str">
        <f t="shared" si="53"/>
        <v/>
      </c>
    </row>
    <row r="364" spans="8:17">
      <c r="H364">
        <f t="shared" si="45"/>
        <v>0</v>
      </c>
      <c r="J364">
        <f t="shared" si="46"/>
        <v>0</v>
      </c>
      <c r="K364" t="str">
        <f t="shared" si="47"/>
        <v/>
      </c>
      <c r="L364" t="str">
        <f t="shared" si="48"/>
        <v/>
      </c>
      <c r="M364" t="str">
        <f t="shared" si="49"/>
        <v/>
      </c>
      <c r="N364">
        <f t="shared" si="50"/>
        <v>0</v>
      </c>
      <c r="O364" t="str">
        <f t="shared" si="51"/>
        <v/>
      </c>
      <c r="P364">
        <f t="shared" si="52"/>
        <v>0</v>
      </c>
      <c r="Q364" t="str">
        <f t="shared" si="53"/>
        <v/>
      </c>
    </row>
    <row r="365" spans="8:17">
      <c r="H365">
        <f t="shared" si="45"/>
        <v>0</v>
      </c>
      <c r="J365">
        <f t="shared" si="46"/>
        <v>0</v>
      </c>
      <c r="K365" t="str">
        <f t="shared" si="47"/>
        <v/>
      </c>
      <c r="L365" t="str">
        <f t="shared" si="48"/>
        <v/>
      </c>
      <c r="M365" t="str">
        <f t="shared" si="49"/>
        <v/>
      </c>
      <c r="N365">
        <f t="shared" si="50"/>
        <v>0</v>
      </c>
      <c r="O365" t="str">
        <f t="shared" si="51"/>
        <v/>
      </c>
      <c r="P365">
        <f t="shared" si="52"/>
        <v>0</v>
      </c>
      <c r="Q365" t="str">
        <f t="shared" si="53"/>
        <v/>
      </c>
    </row>
    <row r="366" spans="8:17">
      <c r="H366">
        <f t="shared" si="45"/>
        <v>0</v>
      </c>
      <c r="J366">
        <f t="shared" si="46"/>
        <v>0</v>
      </c>
      <c r="K366" t="str">
        <f t="shared" si="47"/>
        <v/>
      </c>
      <c r="L366" t="str">
        <f t="shared" si="48"/>
        <v/>
      </c>
      <c r="M366" t="str">
        <f t="shared" si="49"/>
        <v/>
      </c>
      <c r="N366">
        <f t="shared" si="50"/>
        <v>0</v>
      </c>
      <c r="O366" t="str">
        <f t="shared" si="51"/>
        <v/>
      </c>
      <c r="P366">
        <f t="shared" si="52"/>
        <v>0</v>
      </c>
      <c r="Q366" t="str">
        <f t="shared" si="53"/>
        <v/>
      </c>
    </row>
    <row r="367" spans="8:17">
      <c r="H367">
        <f t="shared" si="45"/>
        <v>0</v>
      </c>
      <c r="J367">
        <f t="shared" si="46"/>
        <v>0</v>
      </c>
      <c r="K367" t="str">
        <f t="shared" si="47"/>
        <v/>
      </c>
      <c r="L367" t="str">
        <f t="shared" si="48"/>
        <v/>
      </c>
      <c r="M367" t="str">
        <f t="shared" si="49"/>
        <v/>
      </c>
      <c r="N367">
        <f t="shared" si="50"/>
        <v>0</v>
      </c>
      <c r="O367" t="str">
        <f t="shared" si="51"/>
        <v/>
      </c>
      <c r="P367">
        <f t="shared" si="52"/>
        <v>0</v>
      </c>
      <c r="Q367" t="str">
        <f t="shared" si="53"/>
        <v/>
      </c>
    </row>
    <row r="368" spans="8:17">
      <c r="H368">
        <f t="shared" si="45"/>
        <v>0</v>
      </c>
      <c r="J368">
        <f t="shared" si="46"/>
        <v>0</v>
      </c>
      <c r="K368" t="str">
        <f t="shared" si="47"/>
        <v/>
      </c>
      <c r="L368" t="str">
        <f t="shared" si="48"/>
        <v/>
      </c>
      <c r="M368" t="str">
        <f t="shared" si="49"/>
        <v/>
      </c>
      <c r="N368">
        <f t="shared" si="50"/>
        <v>0</v>
      </c>
      <c r="O368" t="str">
        <f t="shared" si="51"/>
        <v/>
      </c>
      <c r="P368">
        <f t="shared" si="52"/>
        <v>0</v>
      </c>
      <c r="Q368" t="str">
        <f t="shared" si="53"/>
        <v/>
      </c>
    </row>
    <row r="369" spans="8:17">
      <c r="H369">
        <f t="shared" si="45"/>
        <v>0</v>
      </c>
      <c r="J369">
        <f t="shared" si="46"/>
        <v>0</v>
      </c>
      <c r="K369" t="str">
        <f t="shared" si="47"/>
        <v/>
      </c>
      <c r="L369" t="str">
        <f t="shared" si="48"/>
        <v/>
      </c>
      <c r="M369" t="str">
        <f t="shared" si="49"/>
        <v/>
      </c>
      <c r="N369">
        <f t="shared" si="50"/>
        <v>0</v>
      </c>
      <c r="O369" t="str">
        <f t="shared" si="51"/>
        <v/>
      </c>
      <c r="P369">
        <f t="shared" si="52"/>
        <v>0</v>
      </c>
      <c r="Q369" t="str">
        <f t="shared" si="53"/>
        <v/>
      </c>
    </row>
    <row r="370" spans="8:17">
      <c r="H370">
        <f t="shared" si="45"/>
        <v>0</v>
      </c>
      <c r="J370">
        <f t="shared" si="46"/>
        <v>0</v>
      </c>
      <c r="K370" t="str">
        <f t="shared" si="47"/>
        <v/>
      </c>
      <c r="L370" t="str">
        <f t="shared" si="48"/>
        <v/>
      </c>
      <c r="M370" t="str">
        <f t="shared" si="49"/>
        <v/>
      </c>
      <c r="N370">
        <f t="shared" si="50"/>
        <v>0</v>
      </c>
      <c r="O370" t="str">
        <f t="shared" si="51"/>
        <v/>
      </c>
      <c r="P370">
        <f t="shared" si="52"/>
        <v>0</v>
      </c>
      <c r="Q370" t="str">
        <f t="shared" si="53"/>
        <v/>
      </c>
    </row>
    <row r="371" spans="8:17">
      <c r="H371">
        <f t="shared" si="45"/>
        <v>0</v>
      </c>
      <c r="J371">
        <f t="shared" si="46"/>
        <v>0</v>
      </c>
      <c r="K371" t="str">
        <f t="shared" si="47"/>
        <v/>
      </c>
      <c r="L371" t="str">
        <f t="shared" si="48"/>
        <v/>
      </c>
      <c r="M371" t="str">
        <f t="shared" si="49"/>
        <v/>
      </c>
      <c r="N371">
        <f t="shared" si="50"/>
        <v>0</v>
      </c>
      <c r="O371" t="str">
        <f t="shared" si="51"/>
        <v/>
      </c>
      <c r="P371">
        <f t="shared" si="52"/>
        <v>0</v>
      </c>
      <c r="Q371" t="str">
        <f t="shared" si="53"/>
        <v/>
      </c>
    </row>
    <row r="372" spans="8:17">
      <c r="H372">
        <f t="shared" si="45"/>
        <v>0</v>
      </c>
      <c r="J372">
        <f t="shared" si="46"/>
        <v>0</v>
      </c>
      <c r="K372" t="str">
        <f t="shared" si="47"/>
        <v/>
      </c>
      <c r="L372" t="str">
        <f t="shared" si="48"/>
        <v/>
      </c>
      <c r="M372" t="str">
        <f t="shared" si="49"/>
        <v/>
      </c>
      <c r="N372">
        <f t="shared" si="50"/>
        <v>0</v>
      </c>
      <c r="O372" t="str">
        <f t="shared" si="51"/>
        <v/>
      </c>
      <c r="P372">
        <f t="shared" si="52"/>
        <v>0</v>
      </c>
      <c r="Q372" t="str">
        <f t="shared" si="53"/>
        <v/>
      </c>
    </row>
    <row r="373" spans="8:17">
      <c r="H373">
        <f t="shared" si="45"/>
        <v>0</v>
      </c>
      <c r="J373">
        <f t="shared" si="46"/>
        <v>0</v>
      </c>
      <c r="K373" t="str">
        <f t="shared" si="47"/>
        <v/>
      </c>
      <c r="L373" t="str">
        <f t="shared" si="48"/>
        <v/>
      </c>
      <c r="M373" t="str">
        <f t="shared" si="49"/>
        <v/>
      </c>
      <c r="N373">
        <f t="shared" si="50"/>
        <v>0</v>
      </c>
      <c r="O373" t="str">
        <f t="shared" si="51"/>
        <v/>
      </c>
      <c r="P373">
        <f t="shared" si="52"/>
        <v>0</v>
      </c>
      <c r="Q373" t="str">
        <f t="shared" si="53"/>
        <v/>
      </c>
    </row>
    <row r="374" spans="8:17">
      <c r="H374">
        <f t="shared" si="45"/>
        <v>0</v>
      </c>
      <c r="J374">
        <f t="shared" si="46"/>
        <v>0</v>
      </c>
      <c r="K374" t="str">
        <f t="shared" si="47"/>
        <v/>
      </c>
      <c r="L374" t="str">
        <f t="shared" si="48"/>
        <v/>
      </c>
      <c r="M374" t="str">
        <f t="shared" si="49"/>
        <v/>
      </c>
      <c r="N374">
        <f t="shared" si="50"/>
        <v>0</v>
      </c>
      <c r="O374" t="str">
        <f t="shared" si="51"/>
        <v/>
      </c>
      <c r="P374">
        <f t="shared" si="52"/>
        <v>0</v>
      </c>
      <c r="Q374" t="str">
        <f t="shared" si="53"/>
        <v/>
      </c>
    </row>
    <row r="375" spans="8:17">
      <c r="H375">
        <f t="shared" si="45"/>
        <v>0</v>
      </c>
      <c r="J375">
        <f t="shared" si="46"/>
        <v>0</v>
      </c>
      <c r="K375" t="str">
        <f t="shared" si="47"/>
        <v/>
      </c>
      <c r="L375" t="str">
        <f t="shared" si="48"/>
        <v/>
      </c>
      <c r="M375" t="str">
        <f t="shared" si="49"/>
        <v/>
      </c>
      <c r="N375">
        <f t="shared" si="50"/>
        <v>0</v>
      </c>
      <c r="O375" t="str">
        <f t="shared" si="51"/>
        <v/>
      </c>
      <c r="P375">
        <f t="shared" si="52"/>
        <v>0</v>
      </c>
      <c r="Q375" t="str">
        <f t="shared" si="53"/>
        <v/>
      </c>
    </row>
    <row r="376" spans="8:17">
      <c r="H376">
        <f t="shared" si="45"/>
        <v>0</v>
      </c>
      <c r="J376">
        <f t="shared" si="46"/>
        <v>0</v>
      </c>
      <c r="K376" t="str">
        <f t="shared" si="47"/>
        <v/>
      </c>
      <c r="L376" t="str">
        <f t="shared" si="48"/>
        <v/>
      </c>
      <c r="M376" t="str">
        <f t="shared" si="49"/>
        <v/>
      </c>
      <c r="N376">
        <f t="shared" si="50"/>
        <v>0</v>
      </c>
      <c r="O376" t="str">
        <f t="shared" si="51"/>
        <v/>
      </c>
      <c r="P376">
        <f t="shared" si="52"/>
        <v>0</v>
      </c>
      <c r="Q376" t="str">
        <f t="shared" si="53"/>
        <v/>
      </c>
    </row>
    <row r="377" spans="8:17">
      <c r="H377">
        <f t="shared" si="45"/>
        <v>0</v>
      </c>
      <c r="J377">
        <f t="shared" si="46"/>
        <v>0</v>
      </c>
      <c r="K377" t="str">
        <f t="shared" si="47"/>
        <v/>
      </c>
      <c r="L377" t="str">
        <f t="shared" si="48"/>
        <v/>
      </c>
      <c r="M377" t="str">
        <f t="shared" si="49"/>
        <v/>
      </c>
      <c r="N377">
        <f t="shared" si="50"/>
        <v>0</v>
      </c>
      <c r="O377" t="str">
        <f t="shared" si="51"/>
        <v/>
      </c>
      <c r="P377">
        <f t="shared" si="52"/>
        <v>0</v>
      </c>
      <c r="Q377" t="str">
        <f t="shared" si="53"/>
        <v/>
      </c>
    </row>
    <row r="378" spans="8:17">
      <c r="H378">
        <f t="shared" si="45"/>
        <v>0</v>
      </c>
      <c r="J378">
        <f t="shared" si="46"/>
        <v>0</v>
      </c>
      <c r="K378" t="str">
        <f t="shared" si="47"/>
        <v/>
      </c>
      <c r="L378" t="str">
        <f t="shared" si="48"/>
        <v/>
      </c>
      <c r="M378" t="str">
        <f t="shared" si="49"/>
        <v/>
      </c>
      <c r="N378">
        <f t="shared" si="50"/>
        <v>0</v>
      </c>
      <c r="O378" t="str">
        <f t="shared" si="51"/>
        <v/>
      </c>
      <c r="P378">
        <f t="shared" si="52"/>
        <v>0</v>
      </c>
      <c r="Q378" t="str">
        <f t="shared" si="53"/>
        <v/>
      </c>
    </row>
    <row r="379" spans="8:17">
      <c r="H379">
        <f t="shared" si="45"/>
        <v>0</v>
      </c>
      <c r="J379">
        <f t="shared" si="46"/>
        <v>0</v>
      </c>
      <c r="K379" t="str">
        <f t="shared" si="47"/>
        <v/>
      </c>
      <c r="L379" t="str">
        <f t="shared" si="48"/>
        <v/>
      </c>
      <c r="M379" t="str">
        <f t="shared" si="49"/>
        <v/>
      </c>
      <c r="N379">
        <f t="shared" si="50"/>
        <v>0</v>
      </c>
      <c r="O379" t="str">
        <f t="shared" si="51"/>
        <v/>
      </c>
      <c r="P379">
        <f t="shared" si="52"/>
        <v>0</v>
      </c>
      <c r="Q379" t="str">
        <f t="shared" si="53"/>
        <v/>
      </c>
    </row>
    <row r="380" spans="8:17">
      <c r="H380">
        <f t="shared" si="45"/>
        <v>0</v>
      </c>
      <c r="J380">
        <f t="shared" si="46"/>
        <v>0</v>
      </c>
      <c r="K380" t="str">
        <f t="shared" si="47"/>
        <v/>
      </c>
      <c r="L380" t="str">
        <f t="shared" si="48"/>
        <v/>
      </c>
      <c r="M380" t="str">
        <f t="shared" si="49"/>
        <v/>
      </c>
      <c r="N380">
        <f t="shared" si="50"/>
        <v>0</v>
      </c>
      <c r="O380" t="str">
        <f t="shared" si="51"/>
        <v/>
      </c>
      <c r="P380">
        <f t="shared" si="52"/>
        <v>0</v>
      </c>
      <c r="Q380" t="str">
        <f t="shared" si="53"/>
        <v/>
      </c>
    </row>
    <row r="381" spans="8:17">
      <c r="H381">
        <f t="shared" si="45"/>
        <v>0</v>
      </c>
      <c r="J381">
        <f t="shared" si="46"/>
        <v>0</v>
      </c>
      <c r="K381" t="str">
        <f t="shared" si="47"/>
        <v/>
      </c>
      <c r="L381" t="str">
        <f t="shared" si="48"/>
        <v/>
      </c>
      <c r="M381" t="str">
        <f t="shared" si="49"/>
        <v/>
      </c>
      <c r="N381">
        <f t="shared" si="50"/>
        <v>0</v>
      </c>
      <c r="O381" t="str">
        <f t="shared" si="51"/>
        <v/>
      </c>
      <c r="P381">
        <f t="shared" si="52"/>
        <v>0</v>
      </c>
      <c r="Q381" t="str">
        <f t="shared" si="53"/>
        <v/>
      </c>
    </row>
    <row r="382" spans="8:17">
      <c r="H382">
        <f t="shared" si="45"/>
        <v>0</v>
      </c>
      <c r="J382">
        <f t="shared" si="46"/>
        <v>0</v>
      </c>
      <c r="K382" t="str">
        <f t="shared" si="47"/>
        <v/>
      </c>
      <c r="L382" t="str">
        <f t="shared" si="48"/>
        <v/>
      </c>
      <c r="M382" t="str">
        <f t="shared" si="49"/>
        <v/>
      </c>
      <c r="N382">
        <f t="shared" si="50"/>
        <v>0</v>
      </c>
      <c r="O382" t="str">
        <f t="shared" si="51"/>
        <v/>
      </c>
      <c r="P382">
        <f t="shared" si="52"/>
        <v>0</v>
      </c>
      <c r="Q382" t="str">
        <f t="shared" si="53"/>
        <v/>
      </c>
    </row>
    <row r="383" spans="8:17">
      <c r="H383">
        <f t="shared" si="45"/>
        <v>0</v>
      </c>
      <c r="J383">
        <f t="shared" si="46"/>
        <v>0</v>
      </c>
      <c r="K383" t="str">
        <f t="shared" si="47"/>
        <v/>
      </c>
      <c r="L383" t="str">
        <f t="shared" si="48"/>
        <v/>
      </c>
      <c r="M383" t="str">
        <f t="shared" si="49"/>
        <v/>
      </c>
      <c r="N383">
        <f t="shared" si="50"/>
        <v>0</v>
      </c>
      <c r="O383" t="str">
        <f t="shared" si="51"/>
        <v/>
      </c>
      <c r="P383">
        <f t="shared" si="52"/>
        <v>0</v>
      </c>
      <c r="Q383" t="str">
        <f t="shared" si="53"/>
        <v/>
      </c>
    </row>
    <row r="384" spans="8:17">
      <c r="H384">
        <f t="shared" si="45"/>
        <v>0</v>
      </c>
      <c r="J384">
        <f t="shared" si="46"/>
        <v>0</v>
      </c>
      <c r="K384" t="str">
        <f t="shared" si="47"/>
        <v/>
      </c>
      <c r="L384" t="str">
        <f t="shared" si="48"/>
        <v/>
      </c>
      <c r="M384" t="str">
        <f t="shared" si="49"/>
        <v/>
      </c>
      <c r="N384">
        <f t="shared" si="50"/>
        <v>0</v>
      </c>
      <c r="O384" t="str">
        <f t="shared" si="51"/>
        <v/>
      </c>
      <c r="P384">
        <f t="shared" si="52"/>
        <v>0</v>
      </c>
      <c r="Q384" t="str">
        <f t="shared" si="53"/>
        <v/>
      </c>
    </row>
    <row r="385" spans="8:17">
      <c r="H385">
        <f t="shared" si="45"/>
        <v>0</v>
      </c>
      <c r="J385">
        <f t="shared" si="46"/>
        <v>0</v>
      </c>
      <c r="K385" t="str">
        <f t="shared" si="47"/>
        <v/>
      </c>
      <c r="L385" t="str">
        <f t="shared" si="48"/>
        <v/>
      </c>
      <c r="M385" t="str">
        <f t="shared" si="49"/>
        <v/>
      </c>
      <c r="N385">
        <f t="shared" si="50"/>
        <v>0</v>
      </c>
      <c r="O385" t="str">
        <f t="shared" si="51"/>
        <v/>
      </c>
      <c r="P385">
        <f t="shared" si="52"/>
        <v>0</v>
      </c>
      <c r="Q385" t="str">
        <f t="shared" si="53"/>
        <v/>
      </c>
    </row>
    <row r="386" spans="8:17">
      <c r="H386">
        <f t="shared" ref="H386:H449" si="54">A386</f>
        <v>0</v>
      </c>
      <c r="J386">
        <f t="shared" ref="J386:J449" si="55">IF($I386&lt;&gt;"",$I386,$A386)</f>
        <v>0</v>
      </c>
      <c r="K386" t="str">
        <f t="shared" ref="K386:K449" si="56">IF($C386="","",IF(LEN($C386)=1,CODE(UPPER($C386))-64,IFERROR(VALUE(MID($C386,2,99)),"")))</f>
        <v/>
      </c>
      <c r="L386" t="str">
        <f t="shared" ref="L386:L449" si="57">IF($D386="","",IFERROR(VALUE($D386),""))</f>
        <v/>
      </c>
      <c r="M386" t="str">
        <f t="shared" ref="M386:M449" si="58">IFERROR(VALUE(MID($A386,FIND("Level",$A386)+5,99)),IF($E386="AISLE_FLOOR",0,IF($E386="OVERFLOW",0,IF($E386="ENDCAP",0,""))))</f>
        <v/>
      </c>
      <c r="N386">
        <f t="shared" ref="N386:N449" si="59">IF(AND($B386&lt;&gt;"",$C386&lt;&gt;"",ISNUMBER(--$D386)), $B386&amp;": "&amp;LEFT($C386,1)&amp;TEXT(--$D386,"00"), IF($I386&lt;&gt;"",$I386,$A386))</f>
        <v>0</v>
      </c>
      <c r="O386" t="str">
        <f t="shared" ref="O386:O449" si="60">IF(AND($C386&lt;&gt;"",ISNUMBER(--$D386)),LEFT($C386,1),"")</f>
        <v/>
      </c>
      <c r="P386">
        <f t="shared" ref="P386:P449" si="61">IF(ISNUMBER(--$D386),--$D386,"")</f>
        <v>0</v>
      </c>
      <c r="Q386" t="str">
        <f t="shared" ref="Q386:Q449" si="62">IF(AND($O386&lt;&gt;"",$P386&lt;&gt;""),$O386&amp;TEXT($P386,"00"),"")</f>
        <v/>
      </c>
    </row>
    <row r="387" spans="8:17">
      <c r="H387">
        <f t="shared" si="54"/>
        <v>0</v>
      </c>
      <c r="J387">
        <f t="shared" si="55"/>
        <v>0</v>
      </c>
      <c r="K387" t="str">
        <f t="shared" si="56"/>
        <v/>
      </c>
      <c r="L387" t="str">
        <f t="shared" si="57"/>
        <v/>
      </c>
      <c r="M387" t="str">
        <f t="shared" si="58"/>
        <v/>
      </c>
      <c r="N387">
        <f t="shared" si="59"/>
        <v>0</v>
      </c>
      <c r="O387" t="str">
        <f t="shared" si="60"/>
        <v/>
      </c>
      <c r="P387">
        <f t="shared" si="61"/>
        <v>0</v>
      </c>
      <c r="Q387" t="str">
        <f t="shared" si="62"/>
        <v/>
      </c>
    </row>
    <row r="388" spans="8:17">
      <c r="H388">
        <f t="shared" si="54"/>
        <v>0</v>
      </c>
      <c r="J388">
        <f t="shared" si="55"/>
        <v>0</v>
      </c>
      <c r="K388" t="str">
        <f t="shared" si="56"/>
        <v/>
      </c>
      <c r="L388" t="str">
        <f t="shared" si="57"/>
        <v/>
      </c>
      <c r="M388" t="str">
        <f t="shared" si="58"/>
        <v/>
      </c>
      <c r="N388">
        <f t="shared" si="59"/>
        <v>0</v>
      </c>
      <c r="O388" t="str">
        <f t="shared" si="60"/>
        <v/>
      </c>
      <c r="P388">
        <f t="shared" si="61"/>
        <v>0</v>
      </c>
      <c r="Q388" t="str">
        <f t="shared" si="62"/>
        <v/>
      </c>
    </row>
    <row r="389" spans="8:17">
      <c r="H389">
        <f t="shared" si="54"/>
        <v>0</v>
      </c>
      <c r="J389">
        <f t="shared" si="55"/>
        <v>0</v>
      </c>
      <c r="K389" t="str">
        <f t="shared" si="56"/>
        <v/>
      </c>
      <c r="L389" t="str">
        <f t="shared" si="57"/>
        <v/>
      </c>
      <c r="M389" t="str">
        <f t="shared" si="58"/>
        <v/>
      </c>
      <c r="N389">
        <f t="shared" si="59"/>
        <v>0</v>
      </c>
      <c r="O389" t="str">
        <f t="shared" si="60"/>
        <v/>
      </c>
      <c r="P389">
        <f t="shared" si="61"/>
        <v>0</v>
      </c>
      <c r="Q389" t="str">
        <f t="shared" si="62"/>
        <v/>
      </c>
    </row>
    <row r="390" spans="8:17">
      <c r="H390">
        <f t="shared" si="54"/>
        <v>0</v>
      </c>
      <c r="J390">
        <f t="shared" si="55"/>
        <v>0</v>
      </c>
      <c r="K390" t="str">
        <f t="shared" si="56"/>
        <v/>
      </c>
      <c r="L390" t="str">
        <f t="shared" si="57"/>
        <v/>
      </c>
      <c r="M390" t="str">
        <f t="shared" si="58"/>
        <v/>
      </c>
      <c r="N390">
        <f t="shared" si="59"/>
        <v>0</v>
      </c>
      <c r="O390" t="str">
        <f t="shared" si="60"/>
        <v/>
      </c>
      <c r="P390">
        <f t="shared" si="61"/>
        <v>0</v>
      </c>
      <c r="Q390" t="str">
        <f t="shared" si="62"/>
        <v/>
      </c>
    </row>
    <row r="391" spans="8:17">
      <c r="H391">
        <f t="shared" si="54"/>
        <v>0</v>
      </c>
      <c r="J391">
        <f t="shared" si="55"/>
        <v>0</v>
      </c>
      <c r="K391" t="str">
        <f t="shared" si="56"/>
        <v/>
      </c>
      <c r="L391" t="str">
        <f t="shared" si="57"/>
        <v/>
      </c>
      <c r="M391" t="str">
        <f t="shared" si="58"/>
        <v/>
      </c>
      <c r="N391">
        <f t="shared" si="59"/>
        <v>0</v>
      </c>
      <c r="O391" t="str">
        <f t="shared" si="60"/>
        <v/>
      </c>
      <c r="P391">
        <f t="shared" si="61"/>
        <v>0</v>
      </c>
      <c r="Q391" t="str">
        <f t="shared" si="62"/>
        <v/>
      </c>
    </row>
    <row r="392" spans="8:17">
      <c r="H392">
        <f t="shared" si="54"/>
        <v>0</v>
      </c>
      <c r="J392">
        <f t="shared" si="55"/>
        <v>0</v>
      </c>
      <c r="K392" t="str">
        <f t="shared" si="56"/>
        <v/>
      </c>
      <c r="L392" t="str">
        <f t="shared" si="57"/>
        <v/>
      </c>
      <c r="M392" t="str">
        <f t="shared" si="58"/>
        <v/>
      </c>
      <c r="N392">
        <f t="shared" si="59"/>
        <v>0</v>
      </c>
      <c r="O392" t="str">
        <f t="shared" si="60"/>
        <v/>
      </c>
      <c r="P392">
        <f t="shared" si="61"/>
        <v>0</v>
      </c>
      <c r="Q392" t="str">
        <f t="shared" si="62"/>
        <v/>
      </c>
    </row>
    <row r="393" spans="8:17">
      <c r="H393">
        <f t="shared" si="54"/>
        <v>0</v>
      </c>
      <c r="J393">
        <f t="shared" si="55"/>
        <v>0</v>
      </c>
      <c r="K393" t="str">
        <f t="shared" si="56"/>
        <v/>
      </c>
      <c r="L393" t="str">
        <f t="shared" si="57"/>
        <v/>
      </c>
      <c r="M393" t="str">
        <f t="shared" si="58"/>
        <v/>
      </c>
      <c r="N393">
        <f t="shared" si="59"/>
        <v>0</v>
      </c>
      <c r="O393" t="str">
        <f t="shared" si="60"/>
        <v/>
      </c>
      <c r="P393">
        <f t="shared" si="61"/>
        <v>0</v>
      </c>
      <c r="Q393" t="str">
        <f t="shared" si="62"/>
        <v/>
      </c>
    </row>
    <row r="394" spans="8:17">
      <c r="H394">
        <f t="shared" si="54"/>
        <v>0</v>
      </c>
      <c r="J394">
        <f t="shared" si="55"/>
        <v>0</v>
      </c>
      <c r="K394" t="str">
        <f t="shared" si="56"/>
        <v/>
      </c>
      <c r="L394" t="str">
        <f t="shared" si="57"/>
        <v/>
      </c>
      <c r="M394" t="str">
        <f t="shared" si="58"/>
        <v/>
      </c>
      <c r="N394">
        <f t="shared" si="59"/>
        <v>0</v>
      </c>
      <c r="O394" t="str">
        <f t="shared" si="60"/>
        <v/>
      </c>
      <c r="P394">
        <f t="shared" si="61"/>
        <v>0</v>
      </c>
      <c r="Q394" t="str">
        <f t="shared" si="62"/>
        <v/>
      </c>
    </row>
    <row r="395" spans="8:17">
      <c r="H395">
        <f t="shared" si="54"/>
        <v>0</v>
      </c>
      <c r="J395">
        <f t="shared" si="55"/>
        <v>0</v>
      </c>
      <c r="K395" t="str">
        <f t="shared" si="56"/>
        <v/>
      </c>
      <c r="L395" t="str">
        <f t="shared" si="57"/>
        <v/>
      </c>
      <c r="M395" t="str">
        <f t="shared" si="58"/>
        <v/>
      </c>
      <c r="N395">
        <f t="shared" si="59"/>
        <v>0</v>
      </c>
      <c r="O395" t="str">
        <f t="shared" si="60"/>
        <v/>
      </c>
      <c r="P395">
        <f t="shared" si="61"/>
        <v>0</v>
      </c>
      <c r="Q395" t="str">
        <f t="shared" si="62"/>
        <v/>
      </c>
    </row>
    <row r="396" spans="8:17">
      <c r="H396">
        <f t="shared" si="54"/>
        <v>0</v>
      </c>
      <c r="J396">
        <f t="shared" si="55"/>
        <v>0</v>
      </c>
      <c r="K396" t="str">
        <f t="shared" si="56"/>
        <v/>
      </c>
      <c r="L396" t="str">
        <f t="shared" si="57"/>
        <v/>
      </c>
      <c r="M396" t="str">
        <f t="shared" si="58"/>
        <v/>
      </c>
      <c r="N396">
        <f t="shared" si="59"/>
        <v>0</v>
      </c>
      <c r="O396" t="str">
        <f t="shared" si="60"/>
        <v/>
      </c>
      <c r="P396">
        <f t="shared" si="61"/>
        <v>0</v>
      </c>
      <c r="Q396" t="str">
        <f t="shared" si="62"/>
        <v/>
      </c>
    </row>
    <row r="397" spans="8:17">
      <c r="H397">
        <f t="shared" si="54"/>
        <v>0</v>
      </c>
      <c r="J397">
        <f t="shared" si="55"/>
        <v>0</v>
      </c>
      <c r="K397" t="str">
        <f t="shared" si="56"/>
        <v/>
      </c>
      <c r="L397" t="str">
        <f t="shared" si="57"/>
        <v/>
      </c>
      <c r="M397" t="str">
        <f t="shared" si="58"/>
        <v/>
      </c>
      <c r="N397">
        <f t="shared" si="59"/>
        <v>0</v>
      </c>
      <c r="O397" t="str">
        <f t="shared" si="60"/>
        <v/>
      </c>
      <c r="P397">
        <f t="shared" si="61"/>
        <v>0</v>
      </c>
      <c r="Q397" t="str">
        <f t="shared" si="62"/>
        <v/>
      </c>
    </row>
    <row r="398" spans="8:17">
      <c r="H398">
        <f t="shared" si="54"/>
        <v>0</v>
      </c>
      <c r="J398">
        <f t="shared" si="55"/>
        <v>0</v>
      </c>
      <c r="K398" t="str">
        <f t="shared" si="56"/>
        <v/>
      </c>
      <c r="L398" t="str">
        <f t="shared" si="57"/>
        <v/>
      </c>
      <c r="M398" t="str">
        <f t="shared" si="58"/>
        <v/>
      </c>
      <c r="N398">
        <f t="shared" si="59"/>
        <v>0</v>
      </c>
      <c r="O398" t="str">
        <f t="shared" si="60"/>
        <v/>
      </c>
      <c r="P398">
        <f t="shared" si="61"/>
        <v>0</v>
      </c>
      <c r="Q398" t="str">
        <f t="shared" si="62"/>
        <v/>
      </c>
    </row>
    <row r="399" spans="8:17">
      <c r="H399">
        <f t="shared" si="54"/>
        <v>0</v>
      </c>
      <c r="J399">
        <f t="shared" si="55"/>
        <v>0</v>
      </c>
      <c r="K399" t="str">
        <f t="shared" si="56"/>
        <v/>
      </c>
      <c r="L399" t="str">
        <f t="shared" si="57"/>
        <v/>
      </c>
      <c r="M399" t="str">
        <f t="shared" si="58"/>
        <v/>
      </c>
      <c r="N399">
        <f t="shared" si="59"/>
        <v>0</v>
      </c>
      <c r="O399" t="str">
        <f t="shared" si="60"/>
        <v/>
      </c>
      <c r="P399">
        <f t="shared" si="61"/>
        <v>0</v>
      </c>
      <c r="Q399" t="str">
        <f t="shared" si="62"/>
        <v/>
      </c>
    </row>
    <row r="400" spans="8:17">
      <c r="H400">
        <f t="shared" si="54"/>
        <v>0</v>
      </c>
      <c r="J400">
        <f t="shared" si="55"/>
        <v>0</v>
      </c>
      <c r="K400" t="str">
        <f t="shared" si="56"/>
        <v/>
      </c>
      <c r="L400" t="str">
        <f t="shared" si="57"/>
        <v/>
      </c>
      <c r="M400" t="str">
        <f t="shared" si="58"/>
        <v/>
      </c>
      <c r="N400">
        <f t="shared" si="59"/>
        <v>0</v>
      </c>
      <c r="O400" t="str">
        <f t="shared" si="60"/>
        <v/>
      </c>
      <c r="P400">
        <f t="shared" si="61"/>
        <v>0</v>
      </c>
      <c r="Q400" t="str">
        <f t="shared" si="62"/>
        <v/>
      </c>
    </row>
    <row r="401" spans="8:17">
      <c r="H401">
        <f t="shared" si="54"/>
        <v>0</v>
      </c>
      <c r="J401">
        <f t="shared" si="55"/>
        <v>0</v>
      </c>
      <c r="K401" t="str">
        <f t="shared" si="56"/>
        <v/>
      </c>
      <c r="L401" t="str">
        <f t="shared" si="57"/>
        <v/>
      </c>
      <c r="M401" t="str">
        <f t="shared" si="58"/>
        <v/>
      </c>
      <c r="N401">
        <f t="shared" si="59"/>
        <v>0</v>
      </c>
      <c r="O401" t="str">
        <f t="shared" si="60"/>
        <v/>
      </c>
      <c r="P401">
        <f t="shared" si="61"/>
        <v>0</v>
      </c>
      <c r="Q401" t="str">
        <f t="shared" si="62"/>
        <v/>
      </c>
    </row>
    <row r="402" spans="8:17">
      <c r="H402">
        <f t="shared" si="54"/>
        <v>0</v>
      </c>
      <c r="J402">
        <f t="shared" si="55"/>
        <v>0</v>
      </c>
      <c r="K402" t="str">
        <f t="shared" si="56"/>
        <v/>
      </c>
      <c r="L402" t="str">
        <f t="shared" si="57"/>
        <v/>
      </c>
      <c r="M402" t="str">
        <f t="shared" si="58"/>
        <v/>
      </c>
      <c r="N402">
        <f t="shared" si="59"/>
        <v>0</v>
      </c>
      <c r="O402" t="str">
        <f t="shared" si="60"/>
        <v/>
      </c>
      <c r="P402">
        <f t="shared" si="61"/>
        <v>0</v>
      </c>
      <c r="Q402" t="str">
        <f t="shared" si="62"/>
        <v/>
      </c>
    </row>
    <row r="403" spans="8:17">
      <c r="H403">
        <f t="shared" si="54"/>
        <v>0</v>
      </c>
      <c r="J403">
        <f t="shared" si="55"/>
        <v>0</v>
      </c>
      <c r="K403" t="str">
        <f t="shared" si="56"/>
        <v/>
      </c>
      <c r="L403" t="str">
        <f t="shared" si="57"/>
        <v/>
      </c>
      <c r="M403" t="str">
        <f t="shared" si="58"/>
        <v/>
      </c>
      <c r="N403">
        <f t="shared" si="59"/>
        <v>0</v>
      </c>
      <c r="O403" t="str">
        <f t="shared" si="60"/>
        <v/>
      </c>
      <c r="P403">
        <f t="shared" si="61"/>
        <v>0</v>
      </c>
      <c r="Q403" t="str">
        <f t="shared" si="62"/>
        <v/>
      </c>
    </row>
    <row r="404" spans="8:17">
      <c r="H404">
        <f t="shared" si="54"/>
        <v>0</v>
      </c>
      <c r="J404">
        <f t="shared" si="55"/>
        <v>0</v>
      </c>
      <c r="K404" t="str">
        <f t="shared" si="56"/>
        <v/>
      </c>
      <c r="L404" t="str">
        <f t="shared" si="57"/>
        <v/>
      </c>
      <c r="M404" t="str">
        <f t="shared" si="58"/>
        <v/>
      </c>
      <c r="N404">
        <f t="shared" si="59"/>
        <v>0</v>
      </c>
      <c r="O404" t="str">
        <f t="shared" si="60"/>
        <v/>
      </c>
      <c r="P404">
        <f t="shared" si="61"/>
        <v>0</v>
      </c>
      <c r="Q404" t="str">
        <f t="shared" si="62"/>
        <v/>
      </c>
    </row>
    <row r="405" spans="8:17">
      <c r="H405">
        <f t="shared" si="54"/>
        <v>0</v>
      </c>
      <c r="J405">
        <f t="shared" si="55"/>
        <v>0</v>
      </c>
      <c r="K405" t="str">
        <f t="shared" si="56"/>
        <v/>
      </c>
      <c r="L405" t="str">
        <f t="shared" si="57"/>
        <v/>
      </c>
      <c r="M405" t="str">
        <f t="shared" si="58"/>
        <v/>
      </c>
      <c r="N405">
        <f t="shared" si="59"/>
        <v>0</v>
      </c>
      <c r="O405" t="str">
        <f t="shared" si="60"/>
        <v/>
      </c>
      <c r="P405">
        <f t="shared" si="61"/>
        <v>0</v>
      </c>
      <c r="Q405" t="str">
        <f t="shared" si="62"/>
        <v/>
      </c>
    </row>
    <row r="406" spans="8:17">
      <c r="H406">
        <f t="shared" si="54"/>
        <v>0</v>
      </c>
      <c r="J406">
        <f t="shared" si="55"/>
        <v>0</v>
      </c>
      <c r="K406" t="str">
        <f t="shared" si="56"/>
        <v/>
      </c>
      <c r="L406" t="str">
        <f t="shared" si="57"/>
        <v/>
      </c>
      <c r="M406" t="str">
        <f t="shared" si="58"/>
        <v/>
      </c>
      <c r="N406">
        <f t="shared" si="59"/>
        <v>0</v>
      </c>
      <c r="O406" t="str">
        <f t="shared" si="60"/>
        <v/>
      </c>
      <c r="P406">
        <f t="shared" si="61"/>
        <v>0</v>
      </c>
      <c r="Q406" t="str">
        <f t="shared" si="62"/>
        <v/>
      </c>
    </row>
    <row r="407" spans="8:17">
      <c r="H407">
        <f t="shared" si="54"/>
        <v>0</v>
      </c>
      <c r="J407">
        <f t="shared" si="55"/>
        <v>0</v>
      </c>
      <c r="K407" t="str">
        <f t="shared" si="56"/>
        <v/>
      </c>
      <c r="L407" t="str">
        <f t="shared" si="57"/>
        <v/>
      </c>
      <c r="M407" t="str">
        <f t="shared" si="58"/>
        <v/>
      </c>
      <c r="N407">
        <f t="shared" si="59"/>
        <v>0</v>
      </c>
      <c r="O407" t="str">
        <f t="shared" si="60"/>
        <v/>
      </c>
      <c r="P407">
        <f t="shared" si="61"/>
        <v>0</v>
      </c>
      <c r="Q407" t="str">
        <f t="shared" si="62"/>
        <v/>
      </c>
    </row>
    <row r="408" spans="8:17">
      <c r="H408">
        <f t="shared" si="54"/>
        <v>0</v>
      </c>
      <c r="J408">
        <f t="shared" si="55"/>
        <v>0</v>
      </c>
      <c r="K408" t="str">
        <f t="shared" si="56"/>
        <v/>
      </c>
      <c r="L408" t="str">
        <f t="shared" si="57"/>
        <v/>
      </c>
      <c r="M408" t="str">
        <f t="shared" si="58"/>
        <v/>
      </c>
      <c r="N408">
        <f t="shared" si="59"/>
        <v>0</v>
      </c>
      <c r="O408" t="str">
        <f t="shared" si="60"/>
        <v/>
      </c>
      <c r="P408">
        <f t="shared" si="61"/>
        <v>0</v>
      </c>
      <c r="Q408" t="str">
        <f t="shared" si="62"/>
        <v/>
      </c>
    </row>
    <row r="409" spans="8:17">
      <c r="H409">
        <f t="shared" si="54"/>
        <v>0</v>
      </c>
      <c r="J409">
        <f t="shared" si="55"/>
        <v>0</v>
      </c>
      <c r="K409" t="str">
        <f t="shared" si="56"/>
        <v/>
      </c>
      <c r="L409" t="str">
        <f t="shared" si="57"/>
        <v/>
      </c>
      <c r="M409" t="str">
        <f t="shared" si="58"/>
        <v/>
      </c>
      <c r="N409">
        <f t="shared" si="59"/>
        <v>0</v>
      </c>
      <c r="O409" t="str">
        <f t="shared" si="60"/>
        <v/>
      </c>
      <c r="P409">
        <f t="shared" si="61"/>
        <v>0</v>
      </c>
      <c r="Q409" t="str">
        <f t="shared" si="62"/>
        <v/>
      </c>
    </row>
    <row r="410" spans="8:17">
      <c r="H410">
        <f t="shared" si="54"/>
        <v>0</v>
      </c>
      <c r="J410">
        <f t="shared" si="55"/>
        <v>0</v>
      </c>
      <c r="K410" t="str">
        <f t="shared" si="56"/>
        <v/>
      </c>
      <c r="L410" t="str">
        <f t="shared" si="57"/>
        <v/>
      </c>
      <c r="M410" t="str">
        <f t="shared" si="58"/>
        <v/>
      </c>
      <c r="N410">
        <f t="shared" si="59"/>
        <v>0</v>
      </c>
      <c r="O410" t="str">
        <f t="shared" si="60"/>
        <v/>
      </c>
      <c r="P410">
        <f t="shared" si="61"/>
        <v>0</v>
      </c>
      <c r="Q410" t="str">
        <f t="shared" si="62"/>
        <v/>
      </c>
    </row>
    <row r="411" spans="8:17">
      <c r="H411">
        <f t="shared" si="54"/>
        <v>0</v>
      </c>
      <c r="J411">
        <f t="shared" si="55"/>
        <v>0</v>
      </c>
      <c r="K411" t="str">
        <f t="shared" si="56"/>
        <v/>
      </c>
      <c r="L411" t="str">
        <f t="shared" si="57"/>
        <v/>
      </c>
      <c r="M411" t="str">
        <f t="shared" si="58"/>
        <v/>
      </c>
      <c r="N411">
        <f t="shared" si="59"/>
        <v>0</v>
      </c>
      <c r="O411" t="str">
        <f t="shared" si="60"/>
        <v/>
      </c>
      <c r="P411">
        <f t="shared" si="61"/>
        <v>0</v>
      </c>
      <c r="Q411" t="str">
        <f t="shared" si="62"/>
        <v/>
      </c>
    </row>
    <row r="412" spans="8:17">
      <c r="H412">
        <f t="shared" si="54"/>
        <v>0</v>
      </c>
      <c r="J412">
        <f t="shared" si="55"/>
        <v>0</v>
      </c>
      <c r="K412" t="str">
        <f t="shared" si="56"/>
        <v/>
      </c>
      <c r="L412" t="str">
        <f t="shared" si="57"/>
        <v/>
      </c>
      <c r="M412" t="str">
        <f t="shared" si="58"/>
        <v/>
      </c>
      <c r="N412">
        <f t="shared" si="59"/>
        <v>0</v>
      </c>
      <c r="O412" t="str">
        <f t="shared" si="60"/>
        <v/>
      </c>
      <c r="P412">
        <f t="shared" si="61"/>
        <v>0</v>
      </c>
      <c r="Q412" t="str">
        <f t="shared" si="62"/>
        <v/>
      </c>
    </row>
    <row r="413" spans="8:17">
      <c r="H413">
        <f t="shared" si="54"/>
        <v>0</v>
      </c>
      <c r="J413">
        <f t="shared" si="55"/>
        <v>0</v>
      </c>
      <c r="K413" t="str">
        <f t="shared" si="56"/>
        <v/>
      </c>
      <c r="L413" t="str">
        <f t="shared" si="57"/>
        <v/>
      </c>
      <c r="M413" t="str">
        <f t="shared" si="58"/>
        <v/>
      </c>
      <c r="N413">
        <f t="shared" si="59"/>
        <v>0</v>
      </c>
      <c r="O413" t="str">
        <f t="shared" si="60"/>
        <v/>
      </c>
      <c r="P413">
        <f t="shared" si="61"/>
        <v>0</v>
      </c>
      <c r="Q413" t="str">
        <f t="shared" si="62"/>
        <v/>
      </c>
    </row>
    <row r="414" spans="8:17">
      <c r="H414">
        <f t="shared" si="54"/>
        <v>0</v>
      </c>
      <c r="J414">
        <f t="shared" si="55"/>
        <v>0</v>
      </c>
      <c r="K414" t="str">
        <f t="shared" si="56"/>
        <v/>
      </c>
      <c r="L414" t="str">
        <f t="shared" si="57"/>
        <v/>
      </c>
      <c r="M414" t="str">
        <f t="shared" si="58"/>
        <v/>
      </c>
      <c r="N414">
        <f t="shared" si="59"/>
        <v>0</v>
      </c>
      <c r="O414" t="str">
        <f t="shared" si="60"/>
        <v/>
      </c>
      <c r="P414">
        <f t="shared" si="61"/>
        <v>0</v>
      </c>
      <c r="Q414" t="str">
        <f t="shared" si="62"/>
        <v/>
      </c>
    </row>
    <row r="415" spans="8:17">
      <c r="H415">
        <f t="shared" si="54"/>
        <v>0</v>
      </c>
      <c r="J415">
        <f t="shared" si="55"/>
        <v>0</v>
      </c>
      <c r="K415" t="str">
        <f t="shared" si="56"/>
        <v/>
      </c>
      <c r="L415" t="str">
        <f t="shared" si="57"/>
        <v/>
      </c>
      <c r="M415" t="str">
        <f t="shared" si="58"/>
        <v/>
      </c>
      <c r="N415">
        <f t="shared" si="59"/>
        <v>0</v>
      </c>
      <c r="O415" t="str">
        <f t="shared" si="60"/>
        <v/>
      </c>
      <c r="P415">
        <f t="shared" si="61"/>
        <v>0</v>
      </c>
      <c r="Q415" t="str">
        <f t="shared" si="62"/>
        <v/>
      </c>
    </row>
    <row r="416" spans="8:17">
      <c r="H416">
        <f t="shared" si="54"/>
        <v>0</v>
      </c>
      <c r="J416">
        <f t="shared" si="55"/>
        <v>0</v>
      </c>
      <c r="K416" t="str">
        <f t="shared" si="56"/>
        <v/>
      </c>
      <c r="L416" t="str">
        <f t="shared" si="57"/>
        <v/>
      </c>
      <c r="M416" t="str">
        <f t="shared" si="58"/>
        <v/>
      </c>
      <c r="N416">
        <f t="shared" si="59"/>
        <v>0</v>
      </c>
      <c r="O416" t="str">
        <f t="shared" si="60"/>
        <v/>
      </c>
      <c r="P416">
        <f t="shared" si="61"/>
        <v>0</v>
      </c>
      <c r="Q416" t="str">
        <f t="shared" si="62"/>
        <v/>
      </c>
    </row>
    <row r="417" spans="8:17">
      <c r="H417">
        <f t="shared" si="54"/>
        <v>0</v>
      </c>
      <c r="J417">
        <f t="shared" si="55"/>
        <v>0</v>
      </c>
      <c r="K417" t="str">
        <f t="shared" si="56"/>
        <v/>
      </c>
      <c r="L417" t="str">
        <f t="shared" si="57"/>
        <v/>
      </c>
      <c r="M417" t="str">
        <f t="shared" si="58"/>
        <v/>
      </c>
      <c r="N417">
        <f t="shared" si="59"/>
        <v>0</v>
      </c>
      <c r="O417" t="str">
        <f t="shared" si="60"/>
        <v/>
      </c>
      <c r="P417">
        <f t="shared" si="61"/>
        <v>0</v>
      </c>
      <c r="Q417" t="str">
        <f t="shared" si="62"/>
        <v/>
      </c>
    </row>
    <row r="418" spans="8:17">
      <c r="H418">
        <f t="shared" si="54"/>
        <v>0</v>
      </c>
      <c r="J418">
        <f t="shared" si="55"/>
        <v>0</v>
      </c>
      <c r="K418" t="str">
        <f t="shared" si="56"/>
        <v/>
      </c>
      <c r="L418" t="str">
        <f t="shared" si="57"/>
        <v/>
      </c>
      <c r="M418" t="str">
        <f t="shared" si="58"/>
        <v/>
      </c>
      <c r="N418">
        <f t="shared" si="59"/>
        <v>0</v>
      </c>
      <c r="O418" t="str">
        <f t="shared" si="60"/>
        <v/>
      </c>
      <c r="P418">
        <f t="shared" si="61"/>
        <v>0</v>
      </c>
      <c r="Q418" t="str">
        <f t="shared" si="62"/>
        <v/>
      </c>
    </row>
    <row r="419" spans="8:17">
      <c r="H419">
        <f t="shared" si="54"/>
        <v>0</v>
      </c>
      <c r="J419">
        <f t="shared" si="55"/>
        <v>0</v>
      </c>
      <c r="K419" t="str">
        <f t="shared" si="56"/>
        <v/>
      </c>
      <c r="L419" t="str">
        <f t="shared" si="57"/>
        <v/>
      </c>
      <c r="M419" t="str">
        <f t="shared" si="58"/>
        <v/>
      </c>
      <c r="N419">
        <f t="shared" si="59"/>
        <v>0</v>
      </c>
      <c r="O419" t="str">
        <f t="shared" si="60"/>
        <v/>
      </c>
      <c r="P419">
        <f t="shared" si="61"/>
        <v>0</v>
      </c>
      <c r="Q419" t="str">
        <f t="shared" si="62"/>
        <v/>
      </c>
    </row>
    <row r="420" spans="8:17">
      <c r="H420">
        <f t="shared" si="54"/>
        <v>0</v>
      </c>
      <c r="J420">
        <f t="shared" si="55"/>
        <v>0</v>
      </c>
      <c r="K420" t="str">
        <f t="shared" si="56"/>
        <v/>
      </c>
      <c r="L420" t="str">
        <f t="shared" si="57"/>
        <v/>
      </c>
      <c r="M420" t="str">
        <f t="shared" si="58"/>
        <v/>
      </c>
      <c r="N420">
        <f t="shared" si="59"/>
        <v>0</v>
      </c>
      <c r="O420" t="str">
        <f t="shared" si="60"/>
        <v/>
      </c>
      <c r="P420">
        <f t="shared" si="61"/>
        <v>0</v>
      </c>
      <c r="Q420" t="str">
        <f t="shared" si="62"/>
        <v/>
      </c>
    </row>
    <row r="421" spans="8:17">
      <c r="H421">
        <f t="shared" si="54"/>
        <v>0</v>
      </c>
      <c r="J421">
        <f t="shared" si="55"/>
        <v>0</v>
      </c>
      <c r="K421" t="str">
        <f t="shared" si="56"/>
        <v/>
      </c>
      <c r="L421" t="str">
        <f t="shared" si="57"/>
        <v/>
      </c>
      <c r="M421" t="str">
        <f t="shared" si="58"/>
        <v/>
      </c>
      <c r="N421">
        <f t="shared" si="59"/>
        <v>0</v>
      </c>
      <c r="O421" t="str">
        <f t="shared" si="60"/>
        <v/>
      </c>
      <c r="P421">
        <f t="shared" si="61"/>
        <v>0</v>
      </c>
      <c r="Q421" t="str">
        <f t="shared" si="62"/>
        <v/>
      </c>
    </row>
    <row r="422" spans="8:17">
      <c r="H422">
        <f t="shared" si="54"/>
        <v>0</v>
      </c>
      <c r="J422">
        <f t="shared" si="55"/>
        <v>0</v>
      </c>
      <c r="K422" t="str">
        <f t="shared" si="56"/>
        <v/>
      </c>
      <c r="L422" t="str">
        <f t="shared" si="57"/>
        <v/>
      </c>
      <c r="M422" t="str">
        <f t="shared" si="58"/>
        <v/>
      </c>
      <c r="N422">
        <f t="shared" si="59"/>
        <v>0</v>
      </c>
      <c r="O422" t="str">
        <f t="shared" si="60"/>
        <v/>
      </c>
      <c r="P422">
        <f t="shared" si="61"/>
        <v>0</v>
      </c>
      <c r="Q422" t="str">
        <f t="shared" si="62"/>
        <v/>
      </c>
    </row>
    <row r="423" spans="8:17">
      <c r="H423">
        <f t="shared" si="54"/>
        <v>0</v>
      </c>
      <c r="J423">
        <f t="shared" si="55"/>
        <v>0</v>
      </c>
      <c r="K423" t="str">
        <f t="shared" si="56"/>
        <v/>
      </c>
      <c r="L423" t="str">
        <f t="shared" si="57"/>
        <v/>
      </c>
      <c r="M423" t="str">
        <f t="shared" si="58"/>
        <v/>
      </c>
      <c r="N423">
        <f t="shared" si="59"/>
        <v>0</v>
      </c>
      <c r="O423" t="str">
        <f t="shared" si="60"/>
        <v/>
      </c>
      <c r="P423">
        <f t="shared" si="61"/>
        <v>0</v>
      </c>
      <c r="Q423" t="str">
        <f t="shared" si="62"/>
        <v/>
      </c>
    </row>
    <row r="424" spans="8:17">
      <c r="H424">
        <f t="shared" si="54"/>
        <v>0</v>
      </c>
      <c r="J424">
        <f t="shared" si="55"/>
        <v>0</v>
      </c>
      <c r="K424" t="str">
        <f t="shared" si="56"/>
        <v/>
      </c>
      <c r="L424" t="str">
        <f t="shared" si="57"/>
        <v/>
      </c>
      <c r="M424" t="str">
        <f t="shared" si="58"/>
        <v/>
      </c>
      <c r="N424">
        <f t="shared" si="59"/>
        <v>0</v>
      </c>
      <c r="O424" t="str">
        <f t="shared" si="60"/>
        <v/>
      </c>
      <c r="P424">
        <f t="shared" si="61"/>
        <v>0</v>
      </c>
      <c r="Q424" t="str">
        <f t="shared" si="62"/>
        <v/>
      </c>
    </row>
    <row r="425" spans="8:17">
      <c r="H425">
        <f t="shared" si="54"/>
        <v>0</v>
      </c>
      <c r="J425">
        <f t="shared" si="55"/>
        <v>0</v>
      </c>
      <c r="K425" t="str">
        <f t="shared" si="56"/>
        <v/>
      </c>
      <c r="L425" t="str">
        <f t="shared" si="57"/>
        <v/>
      </c>
      <c r="M425" t="str">
        <f t="shared" si="58"/>
        <v/>
      </c>
      <c r="N425">
        <f t="shared" si="59"/>
        <v>0</v>
      </c>
      <c r="O425" t="str">
        <f t="shared" si="60"/>
        <v/>
      </c>
      <c r="P425">
        <f t="shared" si="61"/>
        <v>0</v>
      </c>
      <c r="Q425" t="str">
        <f t="shared" si="62"/>
        <v/>
      </c>
    </row>
    <row r="426" spans="8:17">
      <c r="H426">
        <f t="shared" si="54"/>
        <v>0</v>
      </c>
      <c r="J426">
        <f t="shared" si="55"/>
        <v>0</v>
      </c>
      <c r="K426" t="str">
        <f t="shared" si="56"/>
        <v/>
      </c>
      <c r="L426" t="str">
        <f t="shared" si="57"/>
        <v/>
      </c>
      <c r="M426" t="str">
        <f t="shared" si="58"/>
        <v/>
      </c>
      <c r="N426">
        <f t="shared" si="59"/>
        <v>0</v>
      </c>
      <c r="O426" t="str">
        <f t="shared" si="60"/>
        <v/>
      </c>
      <c r="P426">
        <f t="shared" si="61"/>
        <v>0</v>
      </c>
      <c r="Q426" t="str">
        <f t="shared" si="62"/>
        <v/>
      </c>
    </row>
    <row r="427" spans="8:17">
      <c r="H427">
        <f t="shared" si="54"/>
        <v>0</v>
      </c>
      <c r="J427">
        <f t="shared" si="55"/>
        <v>0</v>
      </c>
      <c r="K427" t="str">
        <f t="shared" si="56"/>
        <v/>
      </c>
      <c r="L427" t="str">
        <f t="shared" si="57"/>
        <v/>
      </c>
      <c r="M427" t="str">
        <f t="shared" si="58"/>
        <v/>
      </c>
      <c r="N427">
        <f t="shared" si="59"/>
        <v>0</v>
      </c>
      <c r="O427" t="str">
        <f t="shared" si="60"/>
        <v/>
      </c>
      <c r="P427">
        <f t="shared" si="61"/>
        <v>0</v>
      </c>
      <c r="Q427" t="str">
        <f t="shared" si="62"/>
        <v/>
      </c>
    </row>
    <row r="428" spans="8:17">
      <c r="H428">
        <f t="shared" si="54"/>
        <v>0</v>
      </c>
      <c r="J428">
        <f t="shared" si="55"/>
        <v>0</v>
      </c>
      <c r="K428" t="str">
        <f t="shared" si="56"/>
        <v/>
      </c>
      <c r="L428" t="str">
        <f t="shared" si="57"/>
        <v/>
      </c>
      <c r="M428" t="str">
        <f t="shared" si="58"/>
        <v/>
      </c>
      <c r="N428">
        <f t="shared" si="59"/>
        <v>0</v>
      </c>
      <c r="O428" t="str">
        <f t="shared" si="60"/>
        <v/>
      </c>
      <c r="P428">
        <f t="shared" si="61"/>
        <v>0</v>
      </c>
      <c r="Q428" t="str">
        <f t="shared" si="62"/>
        <v/>
      </c>
    </row>
    <row r="429" spans="8:17">
      <c r="H429">
        <f t="shared" si="54"/>
        <v>0</v>
      </c>
      <c r="J429">
        <f t="shared" si="55"/>
        <v>0</v>
      </c>
      <c r="K429" t="str">
        <f t="shared" si="56"/>
        <v/>
      </c>
      <c r="L429" t="str">
        <f t="shared" si="57"/>
        <v/>
      </c>
      <c r="M429" t="str">
        <f t="shared" si="58"/>
        <v/>
      </c>
      <c r="N429">
        <f t="shared" si="59"/>
        <v>0</v>
      </c>
      <c r="O429" t="str">
        <f t="shared" si="60"/>
        <v/>
      </c>
      <c r="P429">
        <f t="shared" si="61"/>
        <v>0</v>
      </c>
      <c r="Q429" t="str">
        <f t="shared" si="62"/>
        <v/>
      </c>
    </row>
    <row r="430" spans="8:17">
      <c r="H430">
        <f t="shared" si="54"/>
        <v>0</v>
      </c>
      <c r="J430">
        <f t="shared" si="55"/>
        <v>0</v>
      </c>
      <c r="K430" t="str">
        <f t="shared" si="56"/>
        <v/>
      </c>
      <c r="L430" t="str">
        <f t="shared" si="57"/>
        <v/>
      </c>
      <c r="M430" t="str">
        <f t="shared" si="58"/>
        <v/>
      </c>
      <c r="N430">
        <f t="shared" si="59"/>
        <v>0</v>
      </c>
      <c r="O430" t="str">
        <f t="shared" si="60"/>
        <v/>
      </c>
      <c r="P430">
        <f t="shared" si="61"/>
        <v>0</v>
      </c>
      <c r="Q430" t="str">
        <f t="shared" si="62"/>
        <v/>
      </c>
    </row>
    <row r="431" spans="8:17">
      <c r="H431">
        <f t="shared" si="54"/>
        <v>0</v>
      </c>
      <c r="J431">
        <f t="shared" si="55"/>
        <v>0</v>
      </c>
      <c r="K431" t="str">
        <f t="shared" si="56"/>
        <v/>
      </c>
      <c r="L431" t="str">
        <f t="shared" si="57"/>
        <v/>
      </c>
      <c r="M431" t="str">
        <f t="shared" si="58"/>
        <v/>
      </c>
      <c r="N431">
        <f t="shared" si="59"/>
        <v>0</v>
      </c>
      <c r="O431" t="str">
        <f t="shared" si="60"/>
        <v/>
      </c>
      <c r="P431">
        <f t="shared" si="61"/>
        <v>0</v>
      </c>
      <c r="Q431" t="str">
        <f t="shared" si="62"/>
        <v/>
      </c>
    </row>
    <row r="432" spans="8:17">
      <c r="H432">
        <f t="shared" si="54"/>
        <v>0</v>
      </c>
      <c r="J432">
        <f t="shared" si="55"/>
        <v>0</v>
      </c>
      <c r="K432" t="str">
        <f t="shared" si="56"/>
        <v/>
      </c>
      <c r="L432" t="str">
        <f t="shared" si="57"/>
        <v/>
      </c>
      <c r="M432" t="str">
        <f t="shared" si="58"/>
        <v/>
      </c>
      <c r="N432">
        <f t="shared" si="59"/>
        <v>0</v>
      </c>
      <c r="O432" t="str">
        <f t="shared" si="60"/>
        <v/>
      </c>
      <c r="P432">
        <f t="shared" si="61"/>
        <v>0</v>
      </c>
      <c r="Q432" t="str">
        <f t="shared" si="62"/>
        <v/>
      </c>
    </row>
    <row r="433" spans="8:17">
      <c r="H433">
        <f t="shared" si="54"/>
        <v>0</v>
      </c>
      <c r="J433">
        <f t="shared" si="55"/>
        <v>0</v>
      </c>
      <c r="K433" t="str">
        <f t="shared" si="56"/>
        <v/>
      </c>
      <c r="L433" t="str">
        <f t="shared" si="57"/>
        <v/>
      </c>
      <c r="M433" t="str">
        <f t="shared" si="58"/>
        <v/>
      </c>
      <c r="N433">
        <f t="shared" si="59"/>
        <v>0</v>
      </c>
      <c r="O433" t="str">
        <f t="shared" si="60"/>
        <v/>
      </c>
      <c r="P433">
        <f t="shared" si="61"/>
        <v>0</v>
      </c>
      <c r="Q433" t="str">
        <f t="shared" si="62"/>
        <v/>
      </c>
    </row>
    <row r="434" spans="8:17">
      <c r="H434">
        <f t="shared" si="54"/>
        <v>0</v>
      </c>
      <c r="J434">
        <f t="shared" si="55"/>
        <v>0</v>
      </c>
      <c r="K434" t="str">
        <f t="shared" si="56"/>
        <v/>
      </c>
      <c r="L434" t="str">
        <f t="shared" si="57"/>
        <v/>
      </c>
      <c r="M434" t="str">
        <f t="shared" si="58"/>
        <v/>
      </c>
      <c r="N434">
        <f t="shared" si="59"/>
        <v>0</v>
      </c>
      <c r="O434" t="str">
        <f t="shared" si="60"/>
        <v/>
      </c>
      <c r="P434">
        <f t="shared" si="61"/>
        <v>0</v>
      </c>
      <c r="Q434" t="str">
        <f t="shared" si="62"/>
        <v/>
      </c>
    </row>
    <row r="435" spans="8:17">
      <c r="H435">
        <f t="shared" si="54"/>
        <v>0</v>
      </c>
      <c r="J435">
        <f t="shared" si="55"/>
        <v>0</v>
      </c>
      <c r="K435" t="str">
        <f t="shared" si="56"/>
        <v/>
      </c>
      <c r="L435" t="str">
        <f t="shared" si="57"/>
        <v/>
      </c>
      <c r="M435" t="str">
        <f t="shared" si="58"/>
        <v/>
      </c>
      <c r="N435">
        <f t="shared" si="59"/>
        <v>0</v>
      </c>
      <c r="O435" t="str">
        <f t="shared" si="60"/>
        <v/>
      </c>
      <c r="P435">
        <f t="shared" si="61"/>
        <v>0</v>
      </c>
      <c r="Q435" t="str">
        <f t="shared" si="62"/>
        <v/>
      </c>
    </row>
    <row r="436" spans="8:17">
      <c r="H436">
        <f t="shared" si="54"/>
        <v>0</v>
      </c>
      <c r="J436">
        <f t="shared" si="55"/>
        <v>0</v>
      </c>
      <c r="K436" t="str">
        <f t="shared" si="56"/>
        <v/>
      </c>
      <c r="L436" t="str">
        <f t="shared" si="57"/>
        <v/>
      </c>
      <c r="M436" t="str">
        <f t="shared" si="58"/>
        <v/>
      </c>
      <c r="N436">
        <f t="shared" si="59"/>
        <v>0</v>
      </c>
      <c r="O436" t="str">
        <f t="shared" si="60"/>
        <v/>
      </c>
      <c r="P436">
        <f t="shared" si="61"/>
        <v>0</v>
      </c>
      <c r="Q436" t="str">
        <f t="shared" si="62"/>
        <v/>
      </c>
    </row>
    <row r="437" spans="8:17">
      <c r="H437">
        <f t="shared" si="54"/>
        <v>0</v>
      </c>
      <c r="J437">
        <f t="shared" si="55"/>
        <v>0</v>
      </c>
      <c r="K437" t="str">
        <f t="shared" si="56"/>
        <v/>
      </c>
      <c r="L437" t="str">
        <f t="shared" si="57"/>
        <v/>
      </c>
      <c r="M437" t="str">
        <f t="shared" si="58"/>
        <v/>
      </c>
      <c r="N437">
        <f t="shared" si="59"/>
        <v>0</v>
      </c>
      <c r="O437" t="str">
        <f t="shared" si="60"/>
        <v/>
      </c>
      <c r="P437">
        <f t="shared" si="61"/>
        <v>0</v>
      </c>
      <c r="Q437" t="str">
        <f t="shared" si="62"/>
        <v/>
      </c>
    </row>
    <row r="438" spans="8:17">
      <c r="H438">
        <f t="shared" si="54"/>
        <v>0</v>
      </c>
      <c r="J438">
        <f t="shared" si="55"/>
        <v>0</v>
      </c>
      <c r="K438" t="str">
        <f t="shared" si="56"/>
        <v/>
      </c>
      <c r="L438" t="str">
        <f t="shared" si="57"/>
        <v/>
      </c>
      <c r="M438" t="str">
        <f t="shared" si="58"/>
        <v/>
      </c>
      <c r="N438">
        <f t="shared" si="59"/>
        <v>0</v>
      </c>
      <c r="O438" t="str">
        <f t="shared" si="60"/>
        <v/>
      </c>
      <c r="P438">
        <f t="shared" si="61"/>
        <v>0</v>
      </c>
      <c r="Q438" t="str">
        <f t="shared" si="62"/>
        <v/>
      </c>
    </row>
    <row r="439" spans="8:17">
      <c r="H439">
        <f t="shared" si="54"/>
        <v>0</v>
      </c>
      <c r="J439">
        <f t="shared" si="55"/>
        <v>0</v>
      </c>
      <c r="K439" t="str">
        <f t="shared" si="56"/>
        <v/>
      </c>
      <c r="L439" t="str">
        <f t="shared" si="57"/>
        <v/>
      </c>
      <c r="M439" t="str">
        <f t="shared" si="58"/>
        <v/>
      </c>
      <c r="N439">
        <f t="shared" si="59"/>
        <v>0</v>
      </c>
      <c r="O439" t="str">
        <f t="shared" si="60"/>
        <v/>
      </c>
      <c r="P439">
        <f t="shared" si="61"/>
        <v>0</v>
      </c>
      <c r="Q439" t="str">
        <f t="shared" si="62"/>
        <v/>
      </c>
    </row>
    <row r="440" spans="8:17">
      <c r="H440">
        <f t="shared" si="54"/>
        <v>0</v>
      </c>
      <c r="J440">
        <f t="shared" si="55"/>
        <v>0</v>
      </c>
      <c r="K440" t="str">
        <f t="shared" si="56"/>
        <v/>
      </c>
      <c r="L440" t="str">
        <f t="shared" si="57"/>
        <v/>
      </c>
      <c r="M440" t="str">
        <f t="shared" si="58"/>
        <v/>
      </c>
      <c r="N440">
        <f t="shared" si="59"/>
        <v>0</v>
      </c>
      <c r="O440" t="str">
        <f t="shared" si="60"/>
        <v/>
      </c>
      <c r="P440">
        <f t="shared" si="61"/>
        <v>0</v>
      </c>
      <c r="Q440" t="str">
        <f t="shared" si="62"/>
        <v/>
      </c>
    </row>
    <row r="441" spans="8:17">
      <c r="H441">
        <f t="shared" si="54"/>
        <v>0</v>
      </c>
      <c r="J441">
        <f t="shared" si="55"/>
        <v>0</v>
      </c>
      <c r="K441" t="str">
        <f t="shared" si="56"/>
        <v/>
      </c>
      <c r="L441" t="str">
        <f t="shared" si="57"/>
        <v/>
      </c>
      <c r="M441" t="str">
        <f t="shared" si="58"/>
        <v/>
      </c>
      <c r="N441">
        <f t="shared" si="59"/>
        <v>0</v>
      </c>
      <c r="O441" t="str">
        <f t="shared" si="60"/>
        <v/>
      </c>
      <c r="P441">
        <f t="shared" si="61"/>
        <v>0</v>
      </c>
      <c r="Q441" t="str">
        <f t="shared" si="62"/>
        <v/>
      </c>
    </row>
    <row r="442" spans="8:17">
      <c r="H442">
        <f t="shared" si="54"/>
        <v>0</v>
      </c>
      <c r="J442">
        <f t="shared" si="55"/>
        <v>0</v>
      </c>
      <c r="K442" t="str">
        <f t="shared" si="56"/>
        <v/>
      </c>
      <c r="L442" t="str">
        <f t="shared" si="57"/>
        <v/>
      </c>
      <c r="M442" t="str">
        <f t="shared" si="58"/>
        <v/>
      </c>
      <c r="N442">
        <f t="shared" si="59"/>
        <v>0</v>
      </c>
      <c r="O442" t="str">
        <f t="shared" si="60"/>
        <v/>
      </c>
      <c r="P442">
        <f t="shared" si="61"/>
        <v>0</v>
      </c>
      <c r="Q442" t="str">
        <f t="shared" si="62"/>
        <v/>
      </c>
    </row>
    <row r="443" spans="8:17">
      <c r="H443">
        <f t="shared" si="54"/>
        <v>0</v>
      </c>
      <c r="J443">
        <f t="shared" si="55"/>
        <v>0</v>
      </c>
      <c r="K443" t="str">
        <f t="shared" si="56"/>
        <v/>
      </c>
      <c r="L443" t="str">
        <f t="shared" si="57"/>
        <v/>
      </c>
      <c r="M443" t="str">
        <f t="shared" si="58"/>
        <v/>
      </c>
      <c r="N443">
        <f t="shared" si="59"/>
        <v>0</v>
      </c>
      <c r="O443" t="str">
        <f t="shared" si="60"/>
        <v/>
      </c>
      <c r="P443">
        <f t="shared" si="61"/>
        <v>0</v>
      </c>
      <c r="Q443" t="str">
        <f t="shared" si="62"/>
        <v/>
      </c>
    </row>
    <row r="444" spans="8:17">
      <c r="H444">
        <f t="shared" si="54"/>
        <v>0</v>
      </c>
      <c r="J444">
        <f t="shared" si="55"/>
        <v>0</v>
      </c>
      <c r="K444" t="str">
        <f t="shared" si="56"/>
        <v/>
      </c>
      <c r="L444" t="str">
        <f t="shared" si="57"/>
        <v/>
      </c>
      <c r="M444" t="str">
        <f t="shared" si="58"/>
        <v/>
      </c>
      <c r="N444">
        <f t="shared" si="59"/>
        <v>0</v>
      </c>
      <c r="O444" t="str">
        <f t="shared" si="60"/>
        <v/>
      </c>
      <c r="P444">
        <f t="shared" si="61"/>
        <v>0</v>
      </c>
      <c r="Q444" t="str">
        <f t="shared" si="62"/>
        <v/>
      </c>
    </row>
    <row r="445" spans="8:17">
      <c r="H445">
        <f t="shared" si="54"/>
        <v>0</v>
      </c>
      <c r="J445">
        <f t="shared" si="55"/>
        <v>0</v>
      </c>
      <c r="K445" t="str">
        <f t="shared" si="56"/>
        <v/>
      </c>
      <c r="L445" t="str">
        <f t="shared" si="57"/>
        <v/>
      </c>
      <c r="M445" t="str">
        <f t="shared" si="58"/>
        <v/>
      </c>
      <c r="N445">
        <f t="shared" si="59"/>
        <v>0</v>
      </c>
      <c r="O445" t="str">
        <f t="shared" si="60"/>
        <v/>
      </c>
      <c r="P445">
        <f t="shared" si="61"/>
        <v>0</v>
      </c>
      <c r="Q445" t="str">
        <f t="shared" si="62"/>
        <v/>
      </c>
    </row>
    <row r="446" spans="8:17">
      <c r="H446">
        <f t="shared" si="54"/>
        <v>0</v>
      </c>
      <c r="J446">
        <f t="shared" si="55"/>
        <v>0</v>
      </c>
      <c r="K446" t="str">
        <f t="shared" si="56"/>
        <v/>
      </c>
      <c r="L446" t="str">
        <f t="shared" si="57"/>
        <v/>
      </c>
      <c r="M446" t="str">
        <f t="shared" si="58"/>
        <v/>
      </c>
      <c r="N446">
        <f t="shared" si="59"/>
        <v>0</v>
      </c>
      <c r="O446" t="str">
        <f t="shared" si="60"/>
        <v/>
      </c>
      <c r="P446">
        <f t="shared" si="61"/>
        <v>0</v>
      </c>
      <c r="Q446" t="str">
        <f t="shared" si="62"/>
        <v/>
      </c>
    </row>
    <row r="447" spans="8:17">
      <c r="H447">
        <f t="shared" si="54"/>
        <v>0</v>
      </c>
      <c r="J447">
        <f t="shared" si="55"/>
        <v>0</v>
      </c>
      <c r="K447" t="str">
        <f t="shared" si="56"/>
        <v/>
      </c>
      <c r="L447" t="str">
        <f t="shared" si="57"/>
        <v/>
      </c>
      <c r="M447" t="str">
        <f t="shared" si="58"/>
        <v/>
      </c>
      <c r="N447">
        <f t="shared" si="59"/>
        <v>0</v>
      </c>
      <c r="O447" t="str">
        <f t="shared" si="60"/>
        <v/>
      </c>
      <c r="P447">
        <f t="shared" si="61"/>
        <v>0</v>
      </c>
      <c r="Q447" t="str">
        <f t="shared" si="62"/>
        <v/>
      </c>
    </row>
    <row r="448" spans="8:17">
      <c r="H448">
        <f t="shared" si="54"/>
        <v>0</v>
      </c>
      <c r="J448">
        <f t="shared" si="55"/>
        <v>0</v>
      </c>
      <c r="K448" t="str">
        <f t="shared" si="56"/>
        <v/>
      </c>
      <c r="L448" t="str">
        <f t="shared" si="57"/>
        <v/>
      </c>
      <c r="M448" t="str">
        <f t="shared" si="58"/>
        <v/>
      </c>
      <c r="N448">
        <f t="shared" si="59"/>
        <v>0</v>
      </c>
      <c r="O448" t="str">
        <f t="shared" si="60"/>
        <v/>
      </c>
      <c r="P448">
        <f t="shared" si="61"/>
        <v>0</v>
      </c>
      <c r="Q448" t="str">
        <f t="shared" si="62"/>
        <v/>
      </c>
    </row>
    <row r="449" spans="8:17">
      <c r="H449">
        <f t="shared" si="54"/>
        <v>0</v>
      </c>
      <c r="J449">
        <f t="shared" si="55"/>
        <v>0</v>
      </c>
      <c r="K449" t="str">
        <f t="shared" si="56"/>
        <v/>
      </c>
      <c r="L449" t="str">
        <f t="shared" si="57"/>
        <v/>
      </c>
      <c r="M449" t="str">
        <f t="shared" si="58"/>
        <v/>
      </c>
      <c r="N449">
        <f t="shared" si="59"/>
        <v>0</v>
      </c>
      <c r="O449" t="str">
        <f t="shared" si="60"/>
        <v/>
      </c>
      <c r="P449">
        <f t="shared" si="61"/>
        <v>0</v>
      </c>
      <c r="Q449" t="str">
        <f t="shared" si="62"/>
        <v/>
      </c>
    </row>
    <row r="450" spans="8:17">
      <c r="H450">
        <f t="shared" ref="H450:H501" si="63">A450</f>
        <v>0</v>
      </c>
      <c r="J450">
        <f t="shared" ref="J450:J501" si="64">IF($I450&lt;&gt;"",$I450,$A450)</f>
        <v>0</v>
      </c>
      <c r="K450" t="str">
        <f t="shared" ref="K450:K500" si="65">IF($C450="","",IF(LEN($C450)=1,CODE(UPPER($C450))-64,IFERROR(VALUE(MID($C450,2,99)),"")))</f>
        <v/>
      </c>
      <c r="L450" t="str">
        <f t="shared" ref="L450:L501" si="66">IF($D450="","",IFERROR(VALUE($D450),""))</f>
        <v/>
      </c>
      <c r="M450" t="str">
        <f t="shared" ref="M450:M500" si="67">IFERROR(VALUE(MID($A450,FIND("Level",$A450)+5,99)),IF($E450="AISLE_FLOOR",0,IF($E450="OVERFLOW",0,IF($E450="ENDCAP",0,""))))</f>
        <v/>
      </c>
      <c r="N450">
        <f t="shared" ref="N450:N501" si="68">IF(AND($B450&lt;&gt;"",$C450&lt;&gt;"",ISNUMBER(--$D450)), $B450&amp;": "&amp;LEFT($C450,1)&amp;TEXT(--$D450,"00"), IF($I450&lt;&gt;"",$I450,$A450))</f>
        <v>0</v>
      </c>
      <c r="O450" t="str">
        <f t="shared" ref="O450:O501" si="69">IF(AND($C450&lt;&gt;"",ISNUMBER(--$D450)),LEFT($C450,1),"")</f>
        <v/>
      </c>
      <c r="P450">
        <f t="shared" ref="P450:P501" si="70">IF(ISNUMBER(--$D450),--$D450,"")</f>
        <v>0</v>
      </c>
      <c r="Q450" t="str">
        <f t="shared" ref="Q450:Q501" si="71">IF(AND($O450&lt;&gt;"",$P450&lt;&gt;""),$O450&amp;TEXT($P450,"00"),"")</f>
        <v/>
      </c>
    </row>
    <row r="451" spans="8:17">
      <c r="H451">
        <f t="shared" si="63"/>
        <v>0</v>
      </c>
      <c r="J451">
        <f t="shared" si="64"/>
        <v>0</v>
      </c>
      <c r="K451" t="str">
        <f t="shared" si="65"/>
        <v/>
      </c>
      <c r="L451" t="str">
        <f t="shared" si="66"/>
        <v/>
      </c>
      <c r="M451" t="str">
        <f t="shared" si="67"/>
        <v/>
      </c>
      <c r="N451">
        <f t="shared" si="68"/>
        <v>0</v>
      </c>
      <c r="O451" t="str">
        <f t="shared" si="69"/>
        <v/>
      </c>
      <c r="P451">
        <f t="shared" si="70"/>
        <v>0</v>
      </c>
      <c r="Q451" t="str">
        <f t="shared" si="71"/>
        <v/>
      </c>
    </row>
    <row r="452" spans="8:17">
      <c r="H452">
        <f t="shared" si="63"/>
        <v>0</v>
      </c>
      <c r="J452">
        <f t="shared" si="64"/>
        <v>0</v>
      </c>
      <c r="K452" t="str">
        <f t="shared" si="65"/>
        <v/>
      </c>
      <c r="L452" t="str">
        <f t="shared" si="66"/>
        <v/>
      </c>
      <c r="M452" t="str">
        <f t="shared" si="67"/>
        <v/>
      </c>
      <c r="N452">
        <f t="shared" si="68"/>
        <v>0</v>
      </c>
      <c r="O452" t="str">
        <f t="shared" si="69"/>
        <v/>
      </c>
      <c r="P452">
        <f t="shared" si="70"/>
        <v>0</v>
      </c>
      <c r="Q452" t="str">
        <f t="shared" si="71"/>
        <v/>
      </c>
    </row>
    <row r="453" spans="8:17">
      <c r="H453">
        <f t="shared" si="63"/>
        <v>0</v>
      </c>
      <c r="J453">
        <f t="shared" si="64"/>
        <v>0</v>
      </c>
      <c r="K453" t="str">
        <f t="shared" si="65"/>
        <v/>
      </c>
      <c r="L453" t="str">
        <f t="shared" si="66"/>
        <v/>
      </c>
      <c r="M453" t="str">
        <f t="shared" si="67"/>
        <v/>
      </c>
      <c r="N453">
        <f t="shared" si="68"/>
        <v>0</v>
      </c>
      <c r="O453" t="str">
        <f t="shared" si="69"/>
        <v/>
      </c>
      <c r="P453">
        <f t="shared" si="70"/>
        <v>0</v>
      </c>
      <c r="Q453" t="str">
        <f t="shared" si="71"/>
        <v/>
      </c>
    </row>
    <row r="454" spans="8:17">
      <c r="H454">
        <f t="shared" si="63"/>
        <v>0</v>
      </c>
      <c r="J454">
        <f t="shared" si="64"/>
        <v>0</v>
      </c>
      <c r="K454" t="str">
        <f t="shared" si="65"/>
        <v/>
      </c>
      <c r="L454" t="str">
        <f t="shared" si="66"/>
        <v/>
      </c>
      <c r="M454" t="str">
        <f t="shared" si="67"/>
        <v/>
      </c>
      <c r="N454">
        <f t="shared" si="68"/>
        <v>0</v>
      </c>
      <c r="O454" t="str">
        <f t="shared" si="69"/>
        <v/>
      </c>
      <c r="P454">
        <f t="shared" si="70"/>
        <v>0</v>
      </c>
      <c r="Q454" t="str">
        <f t="shared" si="71"/>
        <v/>
      </c>
    </row>
    <row r="455" spans="8:17">
      <c r="H455">
        <f t="shared" si="63"/>
        <v>0</v>
      </c>
      <c r="J455">
        <f t="shared" si="64"/>
        <v>0</v>
      </c>
      <c r="K455" t="str">
        <f t="shared" si="65"/>
        <v/>
      </c>
      <c r="L455" t="str">
        <f t="shared" si="66"/>
        <v/>
      </c>
      <c r="M455" t="str">
        <f t="shared" si="67"/>
        <v/>
      </c>
      <c r="N455">
        <f t="shared" si="68"/>
        <v>0</v>
      </c>
      <c r="O455" t="str">
        <f t="shared" si="69"/>
        <v/>
      </c>
      <c r="P455">
        <f t="shared" si="70"/>
        <v>0</v>
      </c>
      <c r="Q455" t="str">
        <f t="shared" si="71"/>
        <v/>
      </c>
    </row>
    <row r="456" spans="8:17">
      <c r="H456">
        <f t="shared" si="63"/>
        <v>0</v>
      </c>
      <c r="J456">
        <f t="shared" si="64"/>
        <v>0</v>
      </c>
      <c r="K456" t="str">
        <f t="shared" si="65"/>
        <v/>
      </c>
      <c r="L456" t="str">
        <f t="shared" si="66"/>
        <v/>
      </c>
      <c r="M456" t="str">
        <f t="shared" si="67"/>
        <v/>
      </c>
      <c r="N456">
        <f t="shared" si="68"/>
        <v>0</v>
      </c>
      <c r="O456" t="str">
        <f t="shared" si="69"/>
        <v/>
      </c>
      <c r="P456">
        <f t="shared" si="70"/>
        <v>0</v>
      </c>
      <c r="Q456" t="str">
        <f t="shared" si="71"/>
        <v/>
      </c>
    </row>
    <row r="457" spans="8:17">
      <c r="H457">
        <f t="shared" si="63"/>
        <v>0</v>
      </c>
      <c r="J457">
        <f t="shared" si="64"/>
        <v>0</v>
      </c>
      <c r="K457" t="str">
        <f t="shared" si="65"/>
        <v/>
      </c>
      <c r="L457" t="str">
        <f t="shared" si="66"/>
        <v/>
      </c>
      <c r="M457" t="str">
        <f t="shared" si="67"/>
        <v/>
      </c>
      <c r="N457">
        <f t="shared" si="68"/>
        <v>0</v>
      </c>
      <c r="O457" t="str">
        <f t="shared" si="69"/>
        <v/>
      </c>
      <c r="P457">
        <f t="shared" si="70"/>
        <v>0</v>
      </c>
      <c r="Q457" t="str">
        <f t="shared" si="71"/>
        <v/>
      </c>
    </row>
    <row r="458" spans="8:17">
      <c r="H458">
        <f t="shared" si="63"/>
        <v>0</v>
      </c>
      <c r="J458">
        <f t="shared" si="64"/>
        <v>0</v>
      </c>
      <c r="K458" t="str">
        <f t="shared" si="65"/>
        <v/>
      </c>
      <c r="L458" t="str">
        <f t="shared" si="66"/>
        <v/>
      </c>
      <c r="M458" t="str">
        <f t="shared" si="67"/>
        <v/>
      </c>
      <c r="N458">
        <f t="shared" si="68"/>
        <v>0</v>
      </c>
      <c r="O458" t="str">
        <f t="shared" si="69"/>
        <v/>
      </c>
      <c r="P458">
        <f t="shared" si="70"/>
        <v>0</v>
      </c>
      <c r="Q458" t="str">
        <f t="shared" si="71"/>
        <v/>
      </c>
    </row>
    <row r="459" spans="8:17">
      <c r="H459">
        <f t="shared" si="63"/>
        <v>0</v>
      </c>
      <c r="J459">
        <f t="shared" si="64"/>
        <v>0</v>
      </c>
      <c r="K459" t="str">
        <f t="shared" si="65"/>
        <v/>
      </c>
      <c r="L459" t="str">
        <f t="shared" si="66"/>
        <v/>
      </c>
      <c r="M459" t="str">
        <f t="shared" si="67"/>
        <v/>
      </c>
      <c r="N459">
        <f t="shared" si="68"/>
        <v>0</v>
      </c>
      <c r="O459" t="str">
        <f t="shared" si="69"/>
        <v/>
      </c>
      <c r="P459">
        <f t="shared" si="70"/>
        <v>0</v>
      </c>
      <c r="Q459" t="str">
        <f t="shared" si="71"/>
        <v/>
      </c>
    </row>
    <row r="460" spans="8:17">
      <c r="H460">
        <f t="shared" si="63"/>
        <v>0</v>
      </c>
      <c r="J460">
        <f t="shared" si="64"/>
        <v>0</v>
      </c>
      <c r="K460" t="str">
        <f t="shared" si="65"/>
        <v/>
      </c>
      <c r="L460" t="str">
        <f t="shared" si="66"/>
        <v/>
      </c>
      <c r="M460" t="str">
        <f t="shared" si="67"/>
        <v/>
      </c>
      <c r="N460">
        <f t="shared" si="68"/>
        <v>0</v>
      </c>
      <c r="O460" t="str">
        <f t="shared" si="69"/>
        <v/>
      </c>
      <c r="P460">
        <f t="shared" si="70"/>
        <v>0</v>
      </c>
      <c r="Q460" t="str">
        <f t="shared" si="71"/>
        <v/>
      </c>
    </row>
    <row r="461" spans="8:17">
      <c r="H461">
        <f t="shared" si="63"/>
        <v>0</v>
      </c>
      <c r="J461">
        <f t="shared" si="64"/>
        <v>0</v>
      </c>
      <c r="K461" t="str">
        <f t="shared" si="65"/>
        <v/>
      </c>
      <c r="L461" t="str">
        <f t="shared" si="66"/>
        <v/>
      </c>
      <c r="M461" t="str">
        <f t="shared" si="67"/>
        <v/>
      </c>
      <c r="N461">
        <f t="shared" si="68"/>
        <v>0</v>
      </c>
      <c r="O461" t="str">
        <f t="shared" si="69"/>
        <v/>
      </c>
      <c r="P461">
        <f t="shared" si="70"/>
        <v>0</v>
      </c>
      <c r="Q461" t="str">
        <f t="shared" si="71"/>
        <v/>
      </c>
    </row>
    <row r="462" spans="8:17">
      <c r="H462">
        <f t="shared" si="63"/>
        <v>0</v>
      </c>
      <c r="J462">
        <f t="shared" si="64"/>
        <v>0</v>
      </c>
      <c r="K462" t="str">
        <f t="shared" si="65"/>
        <v/>
      </c>
      <c r="L462" t="str">
        <f t="shared" si="66"/>
        <v/>
      </c>
      <c r="M462" t="str">
        <f t="shared" si="67"/>
        <v/>
      </c>
      <c r="N462">
        <f t="shared" si="68"/>
        <v>0</v>
      </c>
      <c r="O462" t="str">
        <f t="shared" si="69"/>
        <v/>
      </c>
      <c r="P462">
        <f t="shared" si="70"/>
        <v>0</v>
      </c>
      <c r="Q462" t="str">
        <f t="shared" si="71"/>
        <v/>
      </c>
    </row>
    <row r="463" spans="8:17">
      <c r="H463">
        <f t="shared" si="63"/>
        <v>0</v>
      </c>
      <c r="J463">
        <f t="shared" si="64"/>
        <v>0</v>
      </c>
      <c r="K463" t="str">
        <f t="shared" si="65"/>
        <v/>
      </c>
      <c r="L463" t="str">
        <f t="shared" si="66"/>
        <v/>
      </c>
      <c r="M463" t="str">
        <f t="shared" si="67"/>
        <v/>
      </c>
      <c r="N463">
        <f t="shared" si="68"/>
        <v>0</v>
      </c>
      <c r="O463" t="str">
        <f t="shared" si="69"/>
        <v/>
      </c>
      <c r="P463">
        <f t="shared" si="70"/>
        <v>0</v>
      </c>
      <c r="Q463" t="str">
        <f t="shared" si="71"/>
        <v/>
      </c>
    </row>
    <row r="464" spans="8:17">
      <c r="H464">
        <f t="shared" si="63"/>
        <v>0</v>
      </c>
      <c r="J464">
        <f t="shared" si="64"/>
        <v>0</v>
      </c>
      <c r="K464" t="str">
        <f t="shared" si="65"/>
        <v/>
      </c>
      <c r="L464" t="str">
        <f t="shared" si="66"/>
        <v/>
      </c>
      <c r="M464" t="str">
        <f t="shared" si="67"/>
        <v/>
      </c>
      <c r="N464">
        <f t="shared" si="68"/>
        <v>0</v>
      </c>
      <c r="O464" t="str">
        <f t="shared" si="69"/>
        <v/>
      </c>
      <c r="P464">
        <f t="shared" si="70"/>
        <v>0</v>
      </c>
      <c r="Q464" t="str">
        <f t="shared" si="71"/>
        <v/>
      </c>
    </row>
    <row r="465" spans="8:17">
      <c r="H465">
        <f t="shared" si="63"/>
        <v>0</v>
      </c>
      <c r="J465">
        <f t="shared" si="64"/>
        <v>0</v>
      </c>
      <c r="K465" t="str">
        <f t="shared" si="65"/>
        <v/>
      </c>
      <c r="L465" t="str">
        <f t="shared" si="66"/>
        <v/>
      </c>
      <c r="M465" t="str">
        <f t="shared" si="67"/>
        <v/>
      </c>
      <c r="N465">
        <f t="shared" si="68"/>
        <v>0</v>
      </c>
      <c r="O465" t="str">
        <f t="shared" si="69"/>
        <v/>
      </c>
      <c r="P465">
        <f t="shared" si="70"/>
        <v>0</v>
      </c>
      <c r="Q465" t="str">
        <f t="shared" si="71"/>
        <v/>
      </c>
    </row>
    <row r="466" spans="8:17">
      <c r="H466">
        <f t="shared" si="63"/>
        <v>0</v>
      </c>
      <c r="J466">
        <f t="shared" si="64"/>
        <v>0</v>
      </c>
      <c r="K466" t="str">
        <f t="shared" si="65"/>
        <v/>
      </c>
      <c r="L466" t="str">
        <f t="shared" si="66"/>
        <v/>
      </c>
      <c r="M466" t="str">
        <f t="shared" si="67"/>
        <v/>
      </c>
      <c r="N466">
        <f t="shared" si="68"/>
        <v>0</v>
      </c>
      <c r="O466" t="str">
        <f t="shared" si="69"/>
        <v/>
      </c>
      <c r="P466">
        <f t="shared" si="70"/>
        <v>0</v>
      </c>
      <c r="Q466" t="str">
        <f t="shared" si="71"/>
        <v/>
      </c>
    </row>
    <row r="467" spans="8:17">
      <c r="H467">
        <f t="shared" si="63"/>
        <v>0</v>
      </c>
      <c r="J467">
        <f t="shared" si="64"/>
        <v>0</v>
      </c>
      <c r="K467" t="str">
        <f t="shared" si="65"/>
        <v/>
      </c>
      <c r="L467" t="str">
        <f t="shared" si="66"/>
        <v/>
      </c>
      <c r="M467" t="str">
        <f t="shared" si="67"/>
        <v/>
      </c>
      <c r="N467">
        <f t="shared" si="68"/>
        <v>0</v>
      </c>
      <c r="O467" t="str">
        <f t="shared" si="69"/>
        <v/>
      </c>
      <c r="P467">
        <f t="shared" si="70"/>
        <v>0</v>
      </c>
      <c r="Q467" t="str">
        <f t="shared" si="71"/>
        <v/>
      </c>
    </row>
    <row r="468" spans="8:17">
      <c r="H468">
        <f t="shared" si="63"/>
        <v>0</v>
      </c>
      <c r="J468">
        <f t="shared" si="64"/>
        <v>0</v>
      </c>
      <c r="K468" t="str">
        <f t="shared" si="65"/>
        <v/>
      </c>
      <c r="L468" t="str">
        <f t="shared" si="66"/>
        <v/>
      </c>
      <c r="M468" t="str">
        <f t="shared" si="67"/>
        <v/>
      </c>
      <c r="N468">
        <f t="shared" si="68"/>
        <v>0</v>
      </c>
      <c r="O468" t="str">
        <f t="shared" si="69"/>
        <v/>
      </c>
      <c r="P468">
        <f t="shared" si="70"/>
        <v>0</v>
      </c>
      <c r="Q468" t="str">
        <f t="shared" si="71"/>
        <v/>
      </c>
    </row>
    <row r="469" spans="8:17">
      <c r="H469">
        <f t="shared" si="63"/>
        <v>0</v>
      </c>
      <c r="J469">
        <f t="shared" si="64"/>
        <v>0</v>
      </c>
      <c r="K469" t="str">
        <f t="shared" si="65"/>
        <v/>
      </c>
      <c r="L469" t="str">
        <f t="shared" si="66"/>
        <v/>
      </c>
      <c r="M469" t="str">
        <f t="shared" si="67"/>
        <v/>
      </c>
      <c r="N469">
        <f t="shared" si="68"/>
        <v>0</v>
      </c>
      <c r="O469" t="str">
        <f t="shared" si="69"/>
        <v/>
      </c>
      <c r="P469">
        <f t="shared" si="70"/>
        <v>0</v>
      </c>
      <c r="Q469" t="str">
        <f t="shared" si="71"/>
        <v/>
      </c>
    </row>
    <row r="470" spans="8:17">
      <c r="H470">
        <f t="shared" si="63"/>
        <v>0</v>
      </c>
      <c r="J470">
        <f t="shared" si="64"/>
        <v>0</v>
      </c>
      <c r="K470" t="str">
        <f t="shared" si="65"/>
        <v/>
      </c>
      <c r="L470" t="str">
        <f t="shared" si="66"/>
        <v/>
      </c>
      <c r="M470" t="str">
        <f t="shared" si="67"/>
        <v/>
      </c>
      <c r="N470">
        <f t="shared" si="68"/>
        <v>0</v>
      </c>
      <c r="O470" t="str">
        <f t="shared" si="69"/>
        <v/>
      </c>
      <c r="P470">
        <f t="shared" si="70"/>
        <v>0</v>
      </c>
      <c r="Q470" t="str">
        <f t="shared" si="71"/>
        <v/>
      </c>
    </row>
    <row r="471" spans="8:17">
      <c r="H471">
        <f t="shared" si="63"/>
        <v>0</v>
      </c>
      <c r="J471">
        <f t="shared" si="64"/>
        <v>0</v>
      </c>
      <c r="K471" t="str">
        <f t="shared" si="65"/>
        <v/>
      </c>
      <c r="L471" t="str">
        <f t="shared" si="66"/>
        <v/>
      </c>
      <c r="M471" t="str">
        <f t="shared" si="67"/>
        <v/>
      </c>
      <c r="N471">
        <f t="shared" si="68"/>
        <v>0</v>
      </c>
      <c r="O471" t="str">
        <f t="shared" si="69"/>
        <v/>
      </c>
      <c r="P471">
        <f t="shared" si="70"/>
        <v>0</v>
      </c>
      <c r="Q471" t="str">
        <f t="shared" si="71"/>
        <v/>
      </c>
    </row>
    <row r="472" spans="8:17">
      <c r="H472">
        <f t="shared" si="63"/>
        <v>0</v>
      </c>
      <c r="J472">
        <f t="shared" si="64"/>
        <v>0</v>
      </c>
      <c r="K472" t="str">
        <f t="shared" si="65"/>
        <v/>
      </c>
      <c r="L472" t="str">
        <f t="shared" si="66"/>
        <v/>
      </c>
      <c r="M472" t="str">
        <f t="shared" si="67"/>
        <v/>
      </c>
      <c r="N472">
        <f t="shared" si="68"/>
        <v>0</v>
      </c>
      <c r="O472" t="str">
        <f t="shared" si="69"/>
        <v/>
      </c>
      <c r="P472">
        <f t="shared" si="70"/>
        <v>0</v>
      </c>
      <c r="Q472" t="str">
        <f t="shared" si="71"/>
        <v/>
      </c>
    </row>
    <row r="473" spans="8:17">
      <c r="H473">
        <f t="shared" si="63"/>
        <v>0</v>
      </c>
      <c r="J473">
        <f t="shared" si="64"/>
        <v>0</v>
      </c>
      <c r="K473" t="str">
        <f t="shared" si="65"/>
        <v/>
      </c>
      <c r="L473" t="str">
        <f t="shared" si="66"/>
        <v/>
      </c>
      <c r="M473" t="str">
        <f t="shared" si="67"/>
        <v/>
      </c>
      <c r="N473">
        <f t="shared" si="68"/>
        <v>0</v>
      </c>
      <c r="O473" t="str">
        <f t="shared" si="69"/>
        <v/>
      </c>
      <c r="P473">
        <f t="shared" si="70"/>
        <v>0</v>
      </c>
      <c r="Q473" t="str">
        <f t="shared" si="71"/>
        <v/>
      </c>
    </row>
    <row r="474" spans="8:17">
      <c r="H474">
        <f t="shared" si="63"/>
        <v>0</v>
      </c>
      <c r="J474">
        <f t="shared" si="64"/>
        <v>0</v>
      </c>
      <c r="K474" t="str">
        <f t="shared" si="65"/>
        <v/>
      </c>
      <c r="L474" t="str">
        <f t="shared" si="66"/>
        <v/>
      </c>
      <c r="M474" t="str">
        <f t="shared" si="67"/>
        <v/>
      </c>
      <c r="N474">
        <f t="shared" si="68"/>
        <v>0</v>
      </c>
      <c r="O474" t="str">
        <f t="shared" si="69"/>
        <v/>
      </c>
      <c r="P474">
        <f t="shared" si="70"/>
        <v>0</v>
      </c>
      <c r="Q474" t="str">
        <f t="shared" si="71"/>
        <v/>
      </c>
    </row>
    <row r="475" spans="8:17">
      <c r="H475">
        <f t="shared" si="63"/>
        <v>0</v>
      </c>
      <c r="J475">
        <f t="shared" si="64"/>
        <v>0</v>
      </c>
      <c r="K475" t="str">
        <f t="shared" si="65"/>
        <v/>
      </c>
      <c r="L475" t="str">
        <f t="shared" si="66"/>
        <v/>
      </c>
      <c r="M475" t="str">
        <f t="shared" si="67"/>
        <v/>
      </c>
      <c r="N475">
        <f t="shared" si="68"/>
        <v>0</v>
      </c>
      <c r="O475" t="str">
        <f t="shared" si="69"/>
        <v/>
      </c>
      <c r="P475">
        <f t="shared" si="70"/>
        <v>0</v>
      </c>
      <c r="Q475" t="str">
        <f t="shared" si="71"/>
        <v/>
      </c>
    </row>
    <row r="476" spans="8:17">
      <c r="H476">
        <f t="shared" si="63"/>
        <v>0</v>
      </c>
      <c r="J476">
        <f t="shared" si="64"/>
        <v>0</v>
      </c>
      <c r="K476" t="str">
        <f t="shared" si="65"/>
        <v/>
      </c>
      <c r="L476" t="str">
        <f t="shared" si="66"/>
        <v/>
      </c>
      <c r="M476" t="str">
        <f t="shared" si="67"/>
        <v/>
      </c>
      <c r="N476">
        <f t="shared" si="68"/>
        <v>0</v>
      </c>
      <c r="O476" t="str">
        <f t="shared" si="69"/>
        <v/>
      </c>
      <c r="P476">
        <f t="shared" si="70"/>
        <v>0</v>
      </c>
      <c r="Q476" t="str">
        <f t="shared" si="71"/>
        <v/>
      </c>
    </row>
    <row r="477" spans="8:17">
      <c r="H477">
        <f t="shared" si="63"/>
        <v>0</v>
      </c>
      <c r="J477">
        <f t="shared" si="64"/>
        <v>0</v>
      </c>
      <c r="K477" t="str">
        <f t="shared" si="65"/>
        <v/>
      </c>
      <c r="L477" t="str">
        <f t="shared" si="66"/>
        <v/>
      </c>
      <c r="M477" t="str">
        <f t="shared" si="67"/>
        <v/>
      </c>
      <c r="N477">
        <f t="shared" si="68"/>
        <v>0</v>
      </c>
      <c r="O477" t="str">
        <f t="shared" si="69"/>
        <v/>
      </c>
      <c r="P477">
        <f t="shared" si="70"/>
        <v>0</v>
      </c>
      <c r="Q477" t="str">
        <f t="shared" si="71"/>
        <v/>
      </c>
    </row>
    <row r="478" spans="8:17">
      <c r="H478">
        <f t="shared" si="63"/>
        <v>0</v>
      </c>
      <c r="J478">
        <f t="shared" si="64"/>
        <v>0</v>
      </c>
      <c r="K478" t="str">
        <f t="shared" si="65"/>
        <v/>
      </c>
      <c r="L478" t="str">
        <f t="shared" si="66"/>
        <v/>
      </c>
      <c r="M478" t="str">
        <f t="shared" si="67"/>
        <v/>
      </c>
      <c r="N478">
        <f t="shared" si="68"/>
        <v>0</v>
      </c>
      <c r="O478" t="str">
        <f t="shared" si="69"/>
        <v/>
      </c>
      <c r="P478">
        <f t="shared" si="70"/>
        <v>0</v>
      </c>
      <c r="Q478" t="str">
        <f t="shared" si="71"/>
        <v/>
      </c>
    </row>
    <row r="479" spans="8:17">
      <c r="H479">
        <f t="shared" si="63"/>
        <v>0</v>
      </c>
      <c r="J479">
        <f t="shared" si="64"/>
        <v>0</v>
      </c>
      <c r="K479" t="str">
        <f t="shared" si="65"/>
        <v/>
      </c>
      <c r="L479" t="str">
        <f t="shared" si="66"/>
        <v/>
      </c>
      <c r="M479" t="str">
        <f t="shared" si="67"/>
        <v/>
      </c>
      <c r="N479">
        <f t="shared" si="68"/>
        <v>0</v>
      </c>
      <c r="O479" t="str">
        <f t="shared" si="69"/>
        <v/>
      </c>
      <c r="P479">
        <f t="shared" si="70"/>
        <v>0</v>
      </c>
      <c r="Q479" t="str">
        <f t="shared" si="71"/>
        <v/>
      </c>
    </row>
    <row r="480" spans="8:17">
      <c r="H480">
        <f t="shared" si="63"/>
        <v>0</v>
      </c>
      <c r="J480">
        <f t="shared" si="64"/>
        <v>0</v>
      </c>
      <c r="K480" t="str">
        <f t="shared" si="65"/>
        <v/>
      </c>
      <c r="L480" t="str">
        <f t="shared" si="66"/>
        <v/>
      </c>
      <c r="M480" t="str">
        <f t="shared" si="67"/>
        <v/>
      </c>
      <c r="N480">
        <f t="shared" si="68"/>
        <v>0</v>
      </c>
      <c r="O480" t="str">
        <f t="shared" si="69"/>
        <v/>
      </c>
      <c r="P480">
        <f t="shared" si="70"/>
        <v>0</v>
      </c>
      <c r="Q480" t="str">
        <f t="shared" si="71"/>
        <v/>
      </c>
    </row>
    <row r="481" spans="8:17">
      <c r="H481">
        <f t="shared" si="63"/>
        <v>0</v>
      </c>
      <c r="J481">
        <f t="shared" si="64"/>
        <v>0</v>
      </c>
      <c r="K481" t="str">
        <f t="shared" si="65"/>
        <v/>
      </c>
      <c r="L481" t="str">
        <f t="shared" si="66"/>
        <v/>
      </c>
      <c r="M481" t="str">
        <f t="shared" si="67"/>
        <v/>
      </c>
      <c r="N481">
        <f t="shared" si="68"/>
        <v>0</v>
      </c>
      <c r="O481" t="str">
        <f t="shared" si="69"/>
        <v/>
      </c>
      <c r="P481">
        <f t="shared" si="70"/>
        <v>0</v>
      </c>
      <c r="Q481" t="str">
        <f t="shared" si="71"/>
        <v/>
      </c>
    </row>
    <row r="482" spans="8:17">
      <c r="H482">
        <f t="shared" si="63"/>
        <v>0</v>
      </c>
      <c r="J482">
        <f t="shared" si="64"/>
        <v>0</v>
      </c>
      <c r="K482" t="str">
        <f t="shared" si="65"/>
        <v/>
      </c>
      <c r="L482" t="str">
        <f t="shared" si="66"/>
        <v/>
      </c>
      <c r="M482" t="str">
        <f t="shared" si="67"/>
        <v/>
      </c>
      <c r="N482">
        <f t="shared" si="68"/>
        <v>0</v>
      </c>
      <c r="O482" t="str">
        <f t="shared" si="69"/>
        <v/>
      </c>
      <c r="P482">
        <f t="shared" si="70"/>
        <v>0</v>
      </c>
      <c r="Q482" t="str">
        <f t="shared" si="71"/>
        <v/>
      </c>
    </row>
    <row r="483" spans="8:17">
      <c r="H483">
        <f t="shared" si="63"/>
        <v>0</v>
      </c>
      <c r="J483">
        <f t="shared" si="64"/>
        <v>0</v>
      </c>
      <c r="K483" t="str">
        <f t="shared" si="65"/>
        <v/>
      </c>
      <c r="L483" t="str">
        <f t="shared" si="66"/>
        <v/>
      </c>
      <c r="M483" t="str">
        <f t="shared" si="67"/>
        <v/>
      </c>
      <c r="N483">
        <f t="shared" si="68"/>
        <v>0</v>
      </c>
      <c r="O483" t="str">
        <f t="shared" si="69"/>
        <v/>
      </c>
      <c r="P483">
        <f t="shared" si="70"/>
        <v>0</v>
      </c>
      <c r="Q483" t="str">
        <f t="shared" si="71"/>
        <v/>
      </c>
    </row>
    <row r="484" spans="8:17">
      <c r="H484">
        <f t="shared" si="63"/>
        <v>0</v>
      </c>
      <c r="J484">
        <f t="shared" si="64"/>
        <v>0</v>
      </c>
      <c r="K484" t="str">
        <f t="shared" si="65"/>
        <v/>
      </c>
      <c r="L484" t="str">
        <f t="shared" si="66"/>
        <v/>
      </c>
      <c r="M484" t="str">
        <f t="shared" si="67"/>
        <v/>
      </c>
      <c r="N484">
        <f t="shared" si="68"/>
        <v>0</v>
      </c>
      <c r="O484" t="str">
        <f t="shared" si="69"/>
        <v/>
      </c>
      <c r="P484">
        <f t="shared" si="70"/>
        <v>0</v>
      </c>
      <c r="Q484" t="str">
        <f t="shared" si="71"/>
        <v/>
      </c>
    </row>
    <row r="485" spans="8:17">
      <c r="H485">
        <f t="shared" si="63"/>
        <v>0</v>
      </c>
      <c r="J485">
        <f t="shared" si="64"/>
        <v>0</v>
      </c>
      <c r="K485" t="str">
        <f t="shared" si="65"/>
        <v/>
      </c>
      <c r="L485" t="str">
        <f t="shared" si="66"/>
        <v/>
      </c>
      <c r="M485" t="str">
        <f t="shared" si="67"/>
        <v/>
      </c>
      <c r="N485">
        <f t="shared" si="68"/>
        <v>0</v>
      </c>
      <c r="O485" t="str">
        <f t="shared" si="69"/>
        <v/>
      </c>
      <c r="P485">
        <f t="shared" si="70"/>
        <v>0</v>
      </c>
      <c r="Q485" t="str">
        <f t="shared" si="71"/>
        <v/>
      </c>
    </row>
    <row r="486" spans="8:17">
      <c r="H486">
        <f t="shared" si="63"/>
        <v>0</v>
      </c>
      <c r="J486">
        <f t="shared" si="64"/>
        <v>0</v>
      </c>
      <c r="K486" t="str">
        <f t="shared" si="65"/>
        <v/>
      </c>
      <c r="L486" t="str">
        <f t="shared" si="66"/>
        <v/>
      </c>
      <c r="M486" t="str">
        <f t="shared" si="67"/>
        <v/>
      </c>
      <c r="N486">
        <f t="shared" si="68"/>
        <v>0</v>
      </c>
      <c r="O486" t="str">
        <f t="shared" si="69"/>
        <v/>
      </c>
      <c r="P486">
        <f t="shared" si="70"/>
        <v>0</v>
      </c>
      <c r="Q486" t="str">
        <f t="shared" si="71"/>
        <v/>
      </c>
    </row>
    <row r="487" spans="8:17">
      <c r="H487">
        <f t="shared" si="63"/>
        <v>0</v>
      </c>
      <c r="J487">
        <f t="shared" si="64"/>
        <v>0</v>
      </c>
      <c r="K487" t="str">
        <f t="shared" si="65"/>
        <v/>
      </c>
      <c r="L487" t="str">
        <f t="shared" si="66"/>
        <v/>
      </c>
      <c r="M487" t="str">
        <f t="shared" si="67"/>
        <v/>
      </c>
      <c r="N487">
        <f t="shared" si="68"/>
        <v>0</v>
      </c>
      <c r="O487" t="str">
        <f t="shared" si="69"/>
        <v/>
      </c>
      <c r="P487">
        <f t="shared" si="70"/>
        <v>0</v>
      </c>
      <c r="Q487" t="str">
        <f t="shared" si="71"/>
        <v/>
      </c>
    </row>
    <row r="488" spans="8:17">
      <c r="H488">
        <f t="shared" si="63"/>
        <v>0</v>
      </c>
      <c r="J488">
        <f t="shared" si="64"/>
        <v>0</v>
      </c>
      <c r="K488" t="str">
        <f t="shared" si="65"/>
        <v/>
      </c>
      <c r="L488" t="str">
        <f t="shared" si="66"/>
        <v/>
      </c>
      <c r="M488" t="str">
        <f t="shared" si="67"/>
        <v/>
      </c>
      <c r="N488">
        <f t="shared" si="68"/>
        <v>0</v>
      </c>
      <c r="O488" t="str">
        <f t="shared" si="69"/>
        <v/>
      </c>
      <c r="P488">
        <f t="shared" si="70"/>
        <v>0</v>
      </c>
      <c r="Q488" t="str">
        <f t="shared" si="71"/>
        <v/>
      </c>
    </row>
    <row r="489" spans="8:17">
      <c r="H489">
        <f t="shared" si="63"/>
        <v>0</v>
      </c>
      <c r="J489">
        <f t="shared" si="64"/>
        <v>0</v>
      </c>
      <c r="K489" t="str">
        <f t="shared" si="65"/>
        <v/>
      </c>
      <c r="L489" t="str">
        <f t="shared" si="66"/>
        <v/>
      </c>
      <c r="M489" t="str">
        <f t="shared" si="67"/>
        <v/>
      </c>
      <c r="N489">
        <f t="shared" si="68"/>
        <v>0</v>
      </c>
      <c r="O489" t="str">
        <f t="shared" si="69"/>
        <v/>
      </c>
      <c r="P489">
        <f t="shared" si="70"/>
        <v>0</v>
      </c>
      <c r="Q489" t="str">
        <f t="shared" si="71"/>
        <v/>
      </c>
    </row>
    <row r="490" spans="8:17">
      <c r="H490">
        <f t="shared" si="63"/>
        <v>0</v>
      </c>
      <c r="J490">
        <f t="shared" si="64"/>
        <v>0</v>
      </c>
      <c r="K490" t="str">
        <f t="shared" si="65"/>
        <v/>
      </c>
      <c r="L490" t="str">
        <f t="shared" si="66"/>
        <v/>
      </c>
      <c r="M490" t="str">
        <f t="shared" si="67"/>
        <v/>
      </c>
      <c r="N490">
        <f t="shared" si="68"/>
        <v>0</v>
      </c>
      <c r="O490" t="str">
        <f t="shared" si="69"/>
        <v/>
      </c>
      <c r="P490">
        <f t="shared" si="70"/>
        <v>0</v>
      </c>
      <c r="Q490" t="str">
        <f t="shared" si="71"/>
        <v/>
      </c>
    </row>
    <row r="491" spans="8:17">
      <c r="H491">
        <f t="shared" si="63"/>
        <v>0</v>
      </c>
      <c r="J491">
        <f t="shared" si="64"/>
        <v>0</v>
      </c>
      <c r="K491" t="str">
        <f t="shared" si="65"/>
        <v/>
      </c>
      <c r="L491" t="str">
        <f t="shared" si="66"/>
        <v/>
      </c>
      <c r="M491" t="str">
        <f t="shared" si="67"/>
        <v/>
      </c>
      <c r="N491">
        <f t="shared" si="68"/>
        <v>0</v>
      </c>
      <c r="O491" t="str">
        <f t="shared" si="69"/>
        <v/>
      </c>
      <c r="P491">
        <f t="shared" si="70"/>
        <v>0</v>
      </c>
      <c r="Q491" t="str">
        <f t="shared" si="71"/>
        <v/>
      </c>
    </row>
    <row r="492" spans="8:17">
      <c r="H492">
        <f t="shared" si="63"/>
        <v>0</v>
      </c>
      <c r="J492">
        <f t="shared" si="64"/>
        <v>0</v>
      </c>
      <c r="K492" t="str">
        <f t="shared" si="65"/>
        <v/>
      </c>
      <c r="L492" t="str">
        <f t="shared" si="66"/>
        <v/>
      </c>
      <c r="M492" t="str">
        <f t="shared" si="67"/>
        <v/>
      </c>
      <c r="N492">
        <f t="shared" si="68"/>
        <v>0</v>
      </c>
      <c r="O492" t="str">
        <f t="shared" si="69"/>
        <v/>
      </c>
      <c r="P492">
        <f t="shared" si="70"/>
        <v>0</v>
      </c>
      <c r="Q492" t="str">
        <f t="shared" si="71"/>
        <v/>
      </c>
    </row>
    <row r="493" spans="8:17">
      <c r="H493">
        <f t="shared" si="63"/>
        <v>0</v>
      </c>
      <c r="J493">
        <f t="shared" si="64"/>
        <v>0</v>
      </c>
      <c r="K493" t="str">
        <f t="shared" si="65"/>
        <v/>
      </c>
      <c r="L493" t="str">
        <f t="shared" si="66"/>
        <v/>
      </c>
      <c r="M493" t="str">
        <f t="shared" si="67"/>
        <v/>
      </c>
      <c r="N493">
        <f t="shared" si="68"/>
        <v>0</v>
      </c>
      <c r="O493" t="str">
        <f t="shared" si="69"/>
        <v/>
      </c>
      <c r="P493">
        <f t="shared" si="70"/>
        <v>0</v>
      </c>
      <c r="Q493" t="str">
        <f t="shared" si="71"/>
        <v/>
      </c>
    </row>
    <row r="494" spans="8:17">
      <c r="H494">
        <f t="shared" si="63"/>
        <v>0</v>
      </c>
      <c r="J494">
        <f t="shared" si="64"/>
        <v>0</v>
      </c>
      <c r="K494" t="str">
        <f t="shared" si="65"/>
        <v/>
      </c>
      <c r="L494" t="str">
        <f t="shared" si="66"/>
        <v/>
      </c>
      <c r="M494" t="str">
        <f t="shared" si="67"/>
        <v/>
      </c>
      <c r="N494">
        <f t="shared" si="68"/>
        <v>0</v>
      </c>
      <c r="O494" t="str">
        <f t="shared" si="69"/>
        <v/>
      </c>
      <c r="P494">
        <f t="shared" si="70"/>
        <v>0</v>
      </c>
      <c r="Q494" t="str">
        <f t="shared" si="71"/>
        <v/>
      </c>
    </row>
    <row r="495" spans="8:17">
      <c r="H495">
        <f t="shared" si="63"/>
        <v>0</v>
      </c>
      <c r="J495">
        <f t="shared" si="64"/>
        <v>0</v>
      </c>
      <c r="K495" t="str">
        <f t="shared" si="65"/>
        <v/>
      </c>
      <c r="L495" t="str">
        <f t="shared" si="66"/>
        <v/>
      </c>
      <c r="M495" t="str">
        <f t="shared" si="67"/>
        <v/>
      </c>
      <c r="N495">
        <f t="shared" si="68"/>
        <v>0</v>
      </c>
      <c r="O495" t="str">
        <f t="shared" si="69"/>
        <v/>
      </c>
      <c r="P495">
        <f t="shared" si="70"/>
        <v>0</v>
      </c>
      <c r="Q495" t="str">
        <f t="shared" si="71"/>
        <v/>
      </c>
    </row>
    <row r="496" spans="8:17">
      <c r="H496">
        <f t="shared" si="63"/>
        <v>0</v>
      </c>
      <c r="J496">
        <f t="shared" si="64"/>
        <v>0</v>
      </c>
      <c r="K496" t="str">
        <f t="shared" si="65"/>
        <v/>
      </c>
      <c r="L496" t="str">
        <f t="shared" si="66"/>
        <v/>
      </c>
      <c r="M496" t="str">
        <f t="shared" si="67"/>
        <v/>
      </c>
      <c r="N496">
        <f t="shared" si="68"/>
        <v>0</v>
      </c>
      <c r="O496" t="str">
        <f t="shared" si="69"/>
        <v/>
      </c>
      <c r="P496">
        <f t="shared" si="70"/>
        <v>0</v>
      </c>
      <c r="Q496" t="str">
        <f t="shared" si="71"/>
        <v/>
      </c>
    </row>
    <row r="497" spans="8:17">
      <c r="H497">
        <f t="shared" si="63"/>
        <v>0</v>
      </c>
      <c r="J497">
        <f t="shared" si="64"/>
        <v>0</v>
      </c>
      <c r="K497" t="str">
        <f t="shared" si="65"/>
        <v/>
      </c>
      <c r="L497" t="str">
        <f t="shared" si="66"/>
        <v/>
      </c>
      <c r="M497" t="str">
        <f t="shared" si="67"/>
        <v/>
      </c>
      <c r="N497">
        <f t="shared" si="68"/>
        <v>0</v>
      </c>
      <c r="O497" t="str">
        <f t="shared" si="69"/>
        <v/>
      </c>
      <c r="P497">
        <f t="shared" si="70"/>
        <v>0</v>
      </c>
      <c r="Q497" t="str">
        <f t="shared" si="71"/>
        <v/>
      </c>
    </row>
    <row r="498" spans="8:17">
      <c r="H498">
        <f t="shared" si="63"/>
        <v>0</v>
      </c>
      <c r="J498">
        <f t="shared" si="64"/>
        <v>0</v>
      </c>
      <c r="K498" t="str">
        <f t="shared" si="65"/>
        <v/>
      </c>
      <c r="L498" t="str">
        <f t="shared" si="66"/>
        <v/>
      </c>
      <c r="M498" t="str">
        <f t="shared" si="67"/>
        <v/>
      </c>
      <c r="N498">
        <f t="shared" si="68"/>
        <v>0</v>
      </c>
      <c r="O498" t="str">
        <f t="shared" si="69"/>
        <v/>
      </c>
      <c r="P498">
        <f t="shared" si="70"/>
        <v>0</v>
      </c>
      <c r="Q498" t="str">
        <f t="shared" si="71"/>
        <v/>
      </c>
    </row>
    <row r="499" spans="8:17">
      <c r="H499">
        <f t="shared" si="63"/>
        <v>0</v>
      </c>
      <c r="J499">
        <f t="shared" si="64"/>
        <v>0</v>
      </c>
      <c r="K499" t="str">
        <f t="shared" si="65"/>
        <v/>
      </c>
      <c r="L499" t="str">
        <f t="shared" si="66"/>
        <v/>
      </c>
      <c r="M499" t="str">
        <f t="shared" si="67"/>
        <v/>
      </c>
      <c r="N499">
        <f t="shared" si="68"/>
        <v>0</v>
      </c>
      <c r="O499" t="str">
        <f t="shared" si="69"/>
        <v/>
      </c>
      <c r="P499">
        <f t="shared" si="70"/>
        <v>0</v>
      </c>
      <c r="Q499" t="str">
        <f t="shared" si="71"/>
        <v/>
      </c>
    </row>
    <row r="500" spans="8:17">
      <c r="H500">
        <f t="shared" si="63"/>
        <v>0</v>
      </c>
      <c r="J500">
        <f t="shared" si="64"/>
        <v>0</v>
      </c>
      <c r="K500" t="str">
        <f t="shared" si="65"/>
        <v/>
      </c>
      <c r="L500" t="str">
        <f t="shared" si="66"/>
        <v/>
      </c>
      <c r="M500" t="str">
        <f t="shared" si="67"/>
        <v/>
      </c>
      <c r="N500">
        <f t="shared" si="68"/>
        <v>0</v>
      </c>
      <c r="O500" t="str">
        <f t="shared" si="69"/>
        <v/>
      </c>
      <c r="P500">
        <f t="shared" si="70"/>
        <v>0</v>
      </c>
      <c r="Q500" t="str">
        <f t="shared" si="71"/>
        <v/>
      </c>
    </row>
    <row r="501" spans="8:17">
      <c r="H501">
        <f t="shared" si="63"/>
        <v>0</v>
      </c>
      <c r="J501">
        <f t="shared" si="64"/>
        <v>0</v>
      </c>
      <c r="K501" t="str">
        <f>IF($C501="","",IFERROR(VALUE(MID($C501,2,99)),""))</f>
        <v/>
      </c>
      <c r="L501" t="str">
        <f t="shared" si="66"/>
        <v/>
      </c>
      <c r="M501" t="str">
        <f>IF($E501="AISLE_FLOOR",0,IF($E501="OVERFLOW",0,IF($E501="ENDCAP",0,"")))</f>
        <v/>
      </c>
      <c r="N501">
        <f t="shared" si="68"/>
        <v>0</v>
      </c>
      <c r="O501" t="str">
        <f t="shared" si="69"/>
        <v/>
      </c>
      <c r="P501">
        <f t="shared" si="70"/>
        <v>0</v>
      </c>
      <c r="Q501" t="str">
        <f t="shared" si="71"/>
        <v/>
      </c>
    </row>
  </sheetData>
  <conditionalFormatting sqref="A133">
    <cfRule type="expression" dxfId="99" priority="1" stopIfTrue="1">
      <formula>AND(TRIM($A133)="",OR($B133&lt;&gt;"",$C133&lt;&gt;"",$D133&lt;&gt;"",$E133&lt;&gt;"",$F133&lt;&gt;"",$I133&lt;&gt;""))</formula>
    </cfRule>
    <cfRule type="expression" dxfId="98" priority="2">
      <formula>AND(TRIM($A133)&lt;&gt;"",COUNTIF($A$2:$A$2002,$A133)&gt;1)</formula>
    </cfRule>
  </conditionalFormatting>
  <conditionalFormatting sqref="A2:I132 A134:I2002">
    <cfRule type="expression" dxfId="97" priority="3" stopIfTrue="1">
      <formula>AND(TRIM($A2)="",OR($B2&lt;&gt;"",$C2&lt;&gt;"",$D2&lt;&gt;"",$E2&lt;&gt;"",$F2&lt;&gt;"",$I2&lt;&gt;""))</formula>
    </cfRule>
    <cfRule type="expression" dxfId="96" priority="4">
      <formula>AND(TRIM($A2)&lt;&gt;"",COUNTIF($A$2:$A$2002,$A2)&gt;1)</formula>
    </cfRule>
  </conditionalFormatting>
  <conditionalFormatting sqref="B133:I133">
    <cfRule type="expression" dxfId="95" priority="116" stopIfTrue="1">
      <formula>AND(TRIM(#REF!)="",OR($B133&lt;&gt;"",$C133&lt;&gt;"",$D133&lt;&gt;"",$E133&lt;&gt;"",$F133&lt;&gt;"",$I133&lt;&gt;""))</formula>
    </cfRule>
    <cfRule type="expression" dxfId="94" priority="117">
      <formula>AND(TRIM(#REF!)&lt;&gt;"",COUNTIF($A$2:$A$2002,#REF!)&gt;1)</formula>
    </cfRule>
  </conditionalFormatting>
  <dataValidations count="6">
    <dataValidation type="list" allowBlank="1" sqref="E2:E500" xr:uid="{00000000-0002-0000-0200-000000000000}">
      <formula1>"ENDCAP,CAGE,STAGE_IN,STAGE_OUT,QUARANTINE,OVERFLOW,AISLE_FLOOR"</formula1>
    </dataValidation>
    <dataValidation type="whole" allowBlank="1" sqref="F2:F500" xr:uid="{00000000-0002-0000-0200-000001000000}">
      <formula1>1</formula1>
      <formula2>5</formula2>
    </dataValidation>
    <dataValidation type="whole" allowBlank="1" sqref="G2:G500" xr:uid="{00000000-0002-0000-0200-000002000000}">
      <formula1>0</formula1>
      <formula2>365</formula2>
    </dataValidation>
    <dataValidation type="custom" allowBlank="1" showInputMessage="1" showErrorMessage="1" sqref="H2:H1048576 J2:Q1048576" xr:uid="{00000000-0002-0000-02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200-000004000000}">
      <formula1>FALSE</formula1>
    </dataValidation>
    <dataValidation allowBlank="1" showInputMessage="1" showErrorMessage="1" errorTitle="Automated field, foo 🤡" error="Skedaddle 💨. Don't overwrite formulas 😄" sqref="A2:A347" xr:uid="{C44CDEC4-CFC3-467B-B5F7-041852225261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1" t="s">
        <v>936</v>
      </c>
      <c r="B1" s="51" t="s">
        <v>937</v>
      </c>
      <c r="C1" s="51" t="s">
        <v>63</v>
      </c>
      <c r="D1" s="51" t="s">
        <v>938</v>
      </c>
      <c r="E1" s="51" t="s">
        <v>939</v>
      </c>
      <c r="F1" s="51" t="s">
        <v>940</v>
      </c>
      <c r="G1" s="51" t="s">
        <v>941</v>
      </c>
      <c r="H1" s="51" t="s">
        <v>942</v>
      </c>
      <c r="I1" s="51" t="s">
        <v>943</v>
      </c>
      <c r="J1" s="51" t="s">
        <v>72</v>
      </c>
    </row>
    <row r="2" spans="1:10">
      <c r="A2" s="35">
        <v>46052.375</v>
      </c>
      <c r="B2" t="s">
        <v>944</v>
      </c>
      <c r="C2" t="s">
        <v>945</v>
      </c>
      <c r="D2" t="str">
        <f ca="1">IF($C2="","",IFERROR(LOOKUP(2,1/($C$2:INDEX($C:$C,ROW()-1)=$C2),$E$2:INDEX($E:$E,ROW()-1)),IFERROR(VLOOKUP($C2,'01_Warehouse_Ledger'!$A$2:$C$2002,3,FALSE),"")))</f>
        <v>WH-Z1-A01-AISLE-FLOOR-02</v>
      </c>
      <c r="E2" t="s">
        <v>946</v>
      </c>
      <c r="G2" s="38"/>
      <c r="H2" t="s">
        <v>104</v>
      </c>
      <c r="I2" t="s">
        <v>947</v>
      </c>
      <c r="J2" t="s">
        <v>948</v>
      </c>
    </row>
    <row r="3" spans="1:10">
      <c r="A3" s="35">
        <v>46052.379861111112</v>
      </c>
      <c r="B3" t="s">
        <v>944</v>
      </c>
      <c r="C3" t="s">
        <v>949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99</v>
      </c>
      <c r="G3" s="38"/>
      <c r="H3" t="s">
        <v>104</v>
      </c>
      <c r="I3" t="s">
        <v>950</v>
      </c>
      <c r="J3" t="s">
        <v>948</v>
      </c>
    </row>
    <row r="4" spans="1:10">
      <c r="A4" s="35">
        <v>46052.384722222218</v>
      </c>
      <c r="B4" t="s">
        <v>944</v>
      </c>
      <c r="C4" t="s">
        <v>951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108</v>
      </c>
      <c r="G4" s="38"/>
      <c r="H4" t="s">
        <v>104</v>
      </c>
      <c r="I4" t="s">
        <v>952</v>
      </c>
      <c r="J4" t="s">
        <v>948</v>
      </c>
    </row>
    <row r="5" spans="1:10">
      <c r="A5" s="35">
        <v>46052.38958333333</v>
      </c>
      <c r="B5" t="s">
        <v>944</v>
      </c>
      <c r="C5" t="s">
        <v>953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108</v>
      </c>
      <c r="G5" s="38"/>
      <c r="H5" t="s">
        <v>104</v>
      </c>
      <c r="I5" t="s">
        <v>954</v>
      </c>
      <c r="J5" t="s">
        <v>948</v>
      </c>
    </row>
    <row r="6" spans="1:10">
      <c r="A6" s="35">
        <v>46052.394444444442</v>
      </c>
      <c r="B6" t="s">
        <v>944</v>
      </c>
      <c r="C6" t="s">
        <v>955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956</v>
      </c>
      <c r="G6" s="38"/>
      <c r="H6" t="s">
        <v>104</v>
      </c>
      <c r="I6" t="s">
        <v>957</v>
      </c>
      <c r="J6" t="s">
        <v>948</v>
      </c>
    </row>
    <row r="7" spans="1:10">
      <c r="A7" s="35">
        <v>46052.399305555547</v>
      </c>
      <c r="B7" t="s">
        <v>944</v>
      </c>
      <c r="C7" t="s">
        <v>958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959</v>
      </c>
      <c r="G7" s="38"/>
      <c r="H7" t="s">
        <v>104</v>
      </c>
      <c r="I7" t="s">
        <v>960</v>
      </c>
      <c r="J7" t="s">
        <v>948</v>
      </c>
    </row>
    <row r="8" spans="1:10">
      <c r="A8" s="35">
        <v>46052.404166666667</v>
      </c>
      <c r="B8" t="s">
        <v>944</v>
      </c>
      <c r="C8" t="s">
        <v>961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962</v>
      </c>
      <c r="G8" s="38"/>
      <c r="H8" t="s">
        <v>104</v>
      </c>
      <c r="I8" t="s">
        <v>963</v>
      </c>
      <c r="J8" t="s">
        <v>948</v>
      </c>
    </row>
    <row r="9" spans="1:10">
      <c r="A9" s="35">
        <v>46052.40902777778</v>
      </c>
      <c r="B9" t="s">
        <v>944</v>
      </c>
      <c r="C9" t="s">
        <v>964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965</v>
      </c>
      <c r="G9" s="38"/>
      <c r="H9" t="s">
        <v>104</v>
      </c>
      <c r="I9" t="s">
        <v>966</v>
      </c>
      <c r="J9" t="s">
        <v>948</v>
      </c>
    </row>
    <row r="10" spans="1:10">
      <c r="A10" s="35">
        <v>46052.413888888892</v>
      </c>
      <c r="B10" t="s">
        <v>944</v>
      </c>
      <c r="C10" t="s">
        <v>967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968</v>
      </c>
      <c r="G10" s="38"/>
      <c r="H10" t="s">
        <v>104</v>
      </c>
      <c r="I10" t="s">
        <v>969</v>
      </c>
      <c r="J10" t="s">
        <v>948</v>
      </c>
    </row>
    <row r="11" spans="1:10">
      <c r="A11" s="35">
        <v>46052.418749999997</v>
      </c>
      <c r="B11" t="s">
        <v>944</v>
      </c>
      <c r="C11" t="s">
        <v>970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971</v>
      </c>
      <c r="G11" s="38"/>
      <c r="H11" t="s">
        <v>104</v>
      </c>
      <c r="I11" t="s">
        <v>972</v>
      </c>
      <c r="J11" t="s">
        <v>948</v>
      </c>
    </row>
    <row r="12" spans="1:10">
      <c r="A12" s="35">
        <v>46052.423611111109</v>
      </c>
      <c r="B12" t="s">
        <v>944</v>
      </c>
      <c r="C12" t="s">
        <v>973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974</v>
      </c>
      <c r="G12" s="38"/>
      <c r="H12" t="s">
        <v>104</v>
      </c>
      <c r="I12" t="s">
        <v>975</v>
      </c>
      <c r="J12" t="s">
        <v>948</v>
      </c>
    </row>
    <row r="13" spans="1:10">
      <c r="A13" s="35">
        <v>46052.428472222222</v>
      </c>
      <c r="B13" t="s">
        <v>944</v>
      </c>
      <c r="C13" t="s">
        <v>976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977</v>
      </c>
      <c r="G13" s="38"/>
      <c r="H13" t="s">
        <v>104</v>
      </c>
      <c r="I13" t="s">
        <v>978</v>
      </c>
      <c r="J13" t="s">
        <v>948</v>
      </c>
    </row>
    <row r="14" spans="1:10">
      <c r="A14" s="35">
        <v>46052.433333333327</v>
      </c>
      <c r="B14" t="s">
        <v>944</v>
      </c>
      <c r="C14" t="s">
        <v>979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980</v>
      </c>
      <c r="G14" s="38"/>
      <c r="H14" t="s">
        <v>104</v>
      </c>
      <c r="I14" t="s">
        <v>981</v>
      </c>
      <c r="J14" t="s">
        <v>948</v>
      </c>
    </row>
    <row r="15" spans="1:10">
      <c r="A15" s="35">
        <v>46052.438194444447</v>
      </c>
      <c r="B15" t="s">
        <v>944</v>
      </c>
      <c r="C15" t="s">
        <v>982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983</v>
      </c>
      <c r="G15" s="38"/>
      <c r="H15" t="s">
        <v>104</v>
      </c>
      <c r="I15" t="s">
        <v>984</v>
      </c>
      <c r="J15" t="s">
        <v>948</v>
      </c>
    </row>
    <row r="16" spans="1:10">
      <c r="A16" s="35">
        <v>46052.443055555559</v>
      </c>
      <c r="B16" t="s">
        <v>944</v>
      </c>
      <c r="C16" t="s">
        <v>985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986</v>
      </c>
      <c r="G16" s="38"/>
      <c r="H16" t="s">
        <v>104</v>
      </c>
      <c r="I16" t="s">
        <v>987</v>
      </c>
      <c r="J16" t="s">
        <v>948</v>
      </c>
    </row>
    <row r="17" spans="1:10">
      <c r="A17" s="35">
        <v>46052.447916666657</v>
      </c>
      <c r="B17" t="s">
        <v>944</v>
      </c>
      <c r="C17" t="s">
        <v>988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989</v>
      </c>
      <c r="G17" s="38"/>
      <c r="H17" t="s">
        <v>104</v>
      </c>
      <c r="I17" t="s">
        <v>990</v>
      </c>
      <c r="J17" t="s">
        <v>948</v>
      </c>
    </row>
    <row r="18" spans="1:10">
      <c r="A18" s="35">
        <v>46052.452777777777</v>
      </c>
      <c r="B18" t="s">
        <v>944</v>
      </c>
      <c r="C18" t="s">
        <v>991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992</v>
      </c>
      <c r="G18" s="38"/>
      <c r="H18" t="s">
        <v>104</v>
      </c>
      <c r="I18" t="s">
        <v>993</v>
      </c>
      <c r="J18" t="s">
        <v>948</v>
      </c>
    </row>
    <row r="19" spans="1:10">
      <c r="A19" s="35">
        <v>46052.457638888889</v>
      </c>
      <c r="B19" t="s">
        <v>944</v>
      </c>
      <c r="C19" t="s">
        <v>994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995</v>
      </c>
      <c r="G19" s="38"/>
      <c r="H19" t="s">
        <v>104</v>
      </c>
      <c r="I19" t="s">
        <v>996</v>
      </c>
      <c r="J19" t="s">
        <v>948</v>
      </c>
    </row>
    <row r="20" spans="1:10">
      <c r="A20" s="35">
        <v>46052.462500000001</v>
      </c>
      <c r="B20" t="s">
        <v>944</v>
      </c>
      <c r="C20" t="s">
        <v>997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998</v>
      </c>
      <c r="G20" s="38"/>
      <c r="H20" t="s">
        <v>104</v>
      </c>
      <c r="I20" t="s">
        <v>999</v>
      </c>
      <c r="J20" t="s">
        <v>948</v>
      </c>
    </row>
    <row r="21" spans="1:10">
      <c r="A21" s="35">
        <v>46052.467361111107</v>
      </c>
      <c r="B21" t="s">
        <v>944</v>
      </c>
      <c r="C21" t="s">
        <v>1000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1001</v>
      </c>
      <c r="G21" s="38"/>
      <c r="H21" t="s">
        <v>104</v>
      </c>
      <c r="I21" t="s">
        <v>1002</v>
      </c>
      <c r="J21" t="s">
        <v>948</v>
      </c>
    </row>
    <row r="22" spans="1:10">
      <c r="A22" s="35">
        <v>46052.472222222219</v>
      </c>
      <c r="B22" t="s">
        <v>944</v>
      </c>
      <c r="C22" t="s">
        <v>1003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1004</v>
      </c>
      <c r="G22" s="38"/>
      <c r="H22" t="s">
        <v>104</v>
      </c>
      <c r="I22" t="s">
        <v>1005</v>
      </c>
      <c r="J22" t="s">
        <v>948</v>
      </c>
    </row>
    <row r="23" spans="1:10">
      <c r="A23" s="35">
        <v>46052.477083333331</v>
      </c>
      <c r="B23" t="s">
        <v>944</v>
      </c>
      <c r="C23" t="s">
        <v>1006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1007</v>
      </c>
      <c r="G23" s="38"/>
      <c r="H23" t="s">
        <v>104</v>
      </c>
      <c r="I23" t="s">
        <v>1008</v>
      </c>
      <c r="J23" t="s">
        <v>948</v>
      </c>
    </row>
    <row r="24" spans="1:10">
      <c r="A24" s="35">
        <v>46052.481944444437</v>
      </c>
      <c r="B24" t="s">
        <v>944</v>
      </c>
      <c r="C24" t="s">
        <v>1009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1010</v>
      </c>
      <c r="G24" s="38"/>
      <c r="H24" t="s">
        <v>104</v>
      </c>
      <c r="I24" t="s">
        <v>1011</v>
      </c>
      <c r="J24" t="s">
        <v>948</v>
      </c>
    </row>
    <row r="25" spans="1:10">
      <c r="A25" s="35">
        <v>46052.486805555563</v>
      </c>
      <c r="B25" t="s">
        <v>944</v>
      </c>
      <c r="C25" t="s">
        <v>1012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1013</v>
      </c>
      <c r="G25" s="38"/>
      <c r="H25" t="s">
        <v>104</v>
      </c>
      <c r="I25" t="s">
        <v>1014</v>
      </c>
      <c r="J25" t="s">
        <v>948</v>
      </c>
    </row>
    <row r="26" spans="1:10">
      <c r="A26" s="35">
        <v>46052.491666666669</v>
      </c>
      <c r="B26" t="s">
        <v>944</v>
      </c>
      <c r="C26" t="s">
        <v>1015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1016</v>
      </c>
      <c r="G26" s="38"/>
      <c r="H26" t="s">
        <v>104</v>
      </c>
      <c r="I26" t="s">
        <v>1017</v>
      </c>
      <c r="J26" t="s">
        <v>948</v>
      </c>
    </row>
    <row r="27" spans="1:10">
      <c r="A27" s="35">
        <v>46052.496527777781</v>
      </c>
      <c r="B27" t="s">
        <v>944</v>
      </c>
      <c r="C27" t="s">
        <v>1018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1019</v>
      </c>
      <c r="G27" s="38"/>
      <c r="H27" t="s">
        <v>104</v>
      </c>
      <c r="I27" t="s">
        <v>1020</v>
      </c>
      <c r="J27" t="s">
        <v>948</v>
      </c>
    </row>
    <row r="28" spans="1:10">
      <c r="A28" s="35">
        <v>46052.501388888893</v>
      </c>
      <c r="B28" t="s">
        <v>944</v>
      </c>
      <c r="C28" t="s">
        <v>1021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1022</v>
      </c>
      <c r="G28" s="38"/>
      <c r="H28" t="s">
        <v>104</v>
      </c>
      <c r="I28" t="s">
        <v>1023</v>
      </c>
      <c r="J28" t="s">
        <v>948</v>
      </c>
    </row>
    <row r="29" spans="1:10">
      <c r="A29" s="35">
        <v>46052.506249999999</v>
      </c>
      <c r="B29" t="s">
        <v>944</v>
      </c>
      <c r="C29" t="s">
        <v>1024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1025</v>
      </c>
      <c r="G29" s="38"/>
      <c r="H29" t="s">
        <v>104</v>
      </c>
      <c r="I29" t="s">
        <v>1026</v>
      </c>
      <c r="J29" t="s">
        <v>948</v>
      </c>
    </row>
    <row r="30" spans="1:10">
      <c r="A30" s="35">
        <v>46052.511111111111</v>
      </c>
      <c r="B30" t="s">
        <v>944</v>
      </c>
      <c r="C30" t="s">
        <v>1027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1028</v>
      </c>
      <c r="G30" s="38"/>
      <c r="H30" t="s">
        <v>104</v>
      </c>
      <c r="I30" t="s">
        <v>1029</v>
      </c>
      <c r="J30" t="s">
        <v>948</v>
      </c>
    </row>
    <row r="31" spans="1:10">
      <c r="A31" s="35">
        <v>46052.515972222223</v>
      </c>
      <c r="B31" t="s">
        <v>944</v>
      </c>
      <c r="C31" t="s">
        <v>1030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1031</v>
      </c>
      <c r="G31" s="38"/>
      <c r="H31" t="s">
        <v>104</v>
      </c>
      <c r="I31" t="s">
        <v>1032</v>
      </c>
      <c r="J31" t="s">
        <v>948</v>
      </c>
    </row>
    <row r="32" spans="1:10">
      <c r="A32" s="35">
        <v>46052.520833333343</v>
      </c>
      <c r="B32" t="s">
        <v>944</v>
      </c>
      <c r="C32" t="s">
        <v>1033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1034</v>
      </c>
      <c r="G32" s="38"/>
      <c r="H32" t="s">
        <v>104</v>
      </c>
      <c r="I32" t="s">
        <v>1035</v>
      </c>
      <c r="J32" t="s">
        <v>948</v>
      </c>
    </row>
    <row r="33" spans="1:10">
      <c r="A33" s="35">
        <v>46052.525694444441</v>
      </c>
      <c r="B33" t="s">
        <v>944</v>
      </c>
      <c r="C33" t="s">
        <v>1036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1037</v>
      </c>
      <c r="G33" s="38"/>
      <c r="H33" t="s">
        <v>104</v>
      </c>
      <c r="I33" t="s">
        <v>1038</v>
      </c>
      <c r="J33" t="s">
        <v>948</v>
      </c>
    </row>
    <row r="34" spans="1:10">
      <c r="A34" s="35">
        <v>46052.530555555553</v>
      </c>
      <c r="B34" t="s">
        <v>944</v>
      </c>
      <c r="C34" t="s">
        <v>1039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1040</v>
      </c>
      <c r="G34" s="38"/>
      <c r="H34" t="s">
        <v>104</v>
      </c>
      <c r="I34" t="s">
        <v>1041</v>
      </c>
      <c r="J34" t="s">
        <v>948</v>
      </c>
    </row>
    <row r="35" spans="1:10">
      <c r="A35" s="35">
        <v>46052.535416666673</v>
      </c>
      <c r="B35" t="s">
        <v>944</v>
      </c>
      <c r="C35" t="s">
        <v>1042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1043</v>
      </c>
      <c r="G35" s="38"/>
      <c r="H35" t="s">
        <v>104</v>
      </c>
      <c r="I35" t="s">
        <v>1044</v>
      </c>
      <c r="J35" t="s">
        <v>948</v>
      </c>
    </row>
    <row r="36" spans="1:10">
      <c r="A36" s="35">
        <v>46052.540277777778</v>
      </c>
      <c r="B36" t="s">
        <v>944</v>
      </c>
      <c r="C36" t="s">
        <v>1045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1046</v>
      </c>
      <c r="G36" s="38"/>
      <c r="H36" t="s">
        <v>104</v>
      </c>
      <c r="I36" t="s">
        <v>1047</v>
      </c>
      <c r="J36" t="s">
        <v>948</v>
      </c>
    </row>
    <row r="37" spans="1:10">
      <c r="A37" s="35">
        <v>46052.541666666657</v>
      </c>
      <c r="B37" t="s">
        <v>1048</v>
      </c>
      <c r="C37" t="s">
        <v>964</v>
      </c>
      <c r="D37" t="str">
        <f ca="1">IF($C37="","",IFERROR(LOOKUP(2,1/($C$2:INDEX($C:$C,ROW()-1)=$C37),$E$2:INDEX($E:$E,ROW()-1)),IFERROR(VLOOKUP($C37,'01_Warehouse_Ledger'!$A$2:$C$2002,3,FALSE),"")))</f>
        <v>WH-Z1-A01-AISLE-FLOOR-05</v>
      </c>
      <c r="E37" t="s">
        <v>956</v>
      </c>
      <c r="G37" s="38"/>
      <c r="H37" t="s">
        <v>104</v>
      </c>
      <c r="I37" t="s">
        <v>1049</v>
      </c>
      <c r="J37" t="s">
        <v>1050</v>
      </c>
    </row>
    <row r="38" spans="1:10">
      <c r="A38" s="35">
        <v>46052.545138888891</v>
      </c>
      <c r="B38" t="s">
        <v>944</v>
      </c>
      <c r="C38" t="s">
        <v>1051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1052</v>
      </c>
      <c r="G38" s="38"/>
      <c r="H38" t="s">
        <v>104</v>
      </c>
      <c r="I38" t="s">
        <v>1053</v>
      </c>
      <c r="J38" t="s">
        <v>948</v>
      </c>
    </row>
    <row r="39" spans="1:10">
      <c r="A39" s="35">
        <v>46052.54791666667</v>
      </c>
      <c r="B39" t="s">
        <v>1048</v>
      </c>
      <c r="C39" t="s">
        <v>967</v>
      </c>
      <c r="D39" t="str">
        <f ca="1">IF($C39="","",IFERROR(LOOKUP(2,1/($C$2:INDEX($C:$C,ROW()-1)=$C39),$E$2:INDEX($E:$E,ROW()-1)),IFERROR(VLOOKUP($C39,'01_Warehouse_Ledger'!$A$2:$C$2002,3,FALSE),"")))</f>
        <v>WH-Z1-A01-AISLE-FLOOR-06</v>
      </c>
      <c r="E39" t="s">
        <v>959</v>
      </c>
      <c r="G39" s="38"/>
      <c r="H39" t="s">
        <v>104</v>
      </c>
      <c r="I39" t="s">
        <v>1054</v>
      </c>
      <c r="J39" t="s">
        <v>1050</v>
      </c>
    </row>
    <row r="40" spans="1:10">
      <c r="A40" s="35">
        <v>46052.55</v>
      </c>
      <c r="B40" t="s">
        <v>944</v>
      </c>
      <c r="C40" t="s">
        <v>1055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1056</v>
      </c>
      <c r="G40" s="38"/>
      <c r="H40" t="s">
        <v>104</v>
      </c>
      <c r="I40" t="s">
        <v>1057</v>
      </c>
      <c r="J40" t="s">
        <v>948</v>
      </c>
    </row>
    <row r="41" spans="1:10">
      <c r="A41" s="35">
        <v>46052.554166666669</v>
      </c>
      <c r="B41" t="s">
        <v>1048</v>
      </c>
      <c r="C41" t="s">
        <v>970</v>
      </c>
      <c r="D41" t="str">
        <f ca="1">IF($C41="","",IFERROR(LOOKUP(2,1/($C$2:INDEX($C:$C,ROW()-1)=$C41),$E$2:INDEX($E:$E,ROW()-1)),IFERROR(VLOOKUP($C41,'01_Warehouse_Ledger'!$A$2:$C$2002,3,FALSE),"")))</f>
        <v>WH-Z1-A01-AISLE-FLOOR-07</v>
      </c>
      <c r="E41" t="s">
        <v>962</v>
      </c>
      <c r="G41" s="38"/>
      <c r="H41" t="s">
        <v>104</v>
      </c>
      <c r="I41" t="s">
        <v>1058</v>
      </c>
      <c r="J41" t="s">
        <v>1050</v>
      </c>
    </row>
    <row r="42" spans="1:10">
      <c r="A42" s="35">
        <v>46052.554861111108</v>
      </c>
      <c r="B42" t="s">
        <v>944</v>
      </c>
      <c r="C42" t="s">
        <v>1059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1060</v>
      </c>
      <c r="G42" s="38"/>
      <c r="H42" t="s">
        <v>104</v>
      </c>
      <c r="I42" t="s">
        <v>1061</v>
      </c>
      <c r="J42" t="s">
        <v>948</v>
      </c>
    </row>
    <row r="43" spans="1:10">
      <c r="A43" s="35">
        <v>46052.55972222222</v>
      </c>
      <c r="B43" t="s">
        <v>944</v>
      </c>
      <c r="C43" t="s">
        <v>1062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1063</v>
      </c>
      <c r="G43" s="38"/>
      <c r="H43" t="s">
        <v>104</v>
      </c>
      <c r="I43" t="s">
        <v>1064</v>
      </c>
      <c r="J43" t="s">
        <v>948</v>
      </c>
    </row>
    <row r="44" spans="1:10">
      <c r="A44" s="35">
        <v>46052.560416666667</v>
      </c>
      <c r="B44" t="s">
        <v>1048</v>
      </c>
      <c r="C44" t="s">
        <v>973</v>
      </c>
      <c r="D44" t="str">
        <f ca="1">IF($C44="","",IFERROR(LOOKUP(2,1/($C$2:INDEX($C:$C,ROW()-1)=$C44),$E$2:INDEX($E:$E,ROW()-1)),IFERROR(VLOOKUP($C44,'01_Warehouse_Ledger'!$A$2:$C$2002,3,FALSE),"")))</f>
        <v>WH-Z1-A01-AISLE-FLOOR-08</v>
      </c>
      <c r="E44" t="s">
        <v>965</v>
      </c>
      <c r="G44" s="38"/>
      <c r="H44" t="s">
        <v>104</v>
      </c>
      <c r="I44" t="s">
        <v>1065</v>
      </c>
      <c r="J44" t="s">
        <v>1050</v>
      </c>
    </row>
    <row r="45" spans="1:10">
      <c r="A45" s="35">
        <v>46052.564583333333</v>
      </c>
      <c r="B45" t="s">
        <v>944</v>
      </c>
      <c r="C45" t="s">
        <v>1066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1067</v>
      </c>
      <c r="G45" s="38"/>
      <c r="H45" t="s">
        <v>104</v>
      </c>
      <c r="I45" t="s">
        <v>1068</v>
      </c>
      <c r="J45" t="s">
        <v>948</v>
      </c>
    </row>
    <row r="46" spans="1:10">
      <c r="A46" s="35">
        <v>46052.566666666673</v>
      </c>
      <c r="B46" t="s">
        <v>1048</v>
      </c>
      <c r="C46" t="s">
        <v>976</v>
      </c>
      <c r="D46" t="str">
        <f ca="1">IF($C46="","",IFERROR(LOOKUP(2,1/($C$2:INDEX($C:$C,ROW()-1)=$C46),$E$2:INDEX($E:$E,ROW()-1)),IFERROR(VLOOKUP($C46,'01_Warehouse_Ledger'!$A$2:$C$2002,3,FALSE),"")))</f>
        <v>WH-Z1-A01-AISLE-FLOOR-09</v>
      </c>
      <c r="E46" t="s">
        <v>968</v>
      </c>
      <c r="G46" s="38"/>
      <c r="H46" t="s">
        <v>104</v>
      </c>
      <c r="I46" t="s">
        <v>1069</v>
      </c>
      <c r="J46" t="s">
        <v>1050</v>
      </c>
    </row>
    <row r="47" spans="1:10">
      <c r="A47" s="35">
        <v>46052.569444444453</v>
      </c>
      <c r="B47" t="s">
        <v>944</v>
      </c>
      <c r="C47" t="s">
        <v>1070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1071</v>
      </c>
      <c r="G47" s="38"/>
      <c r="H47" t="s">
        <v>104</v>
      </c>
      <c r="I47" t="s">
        <v>1072</v>
      </c>
      <c r="J47" t="s">
        <v>948</v>
      </c>
    </row>
    <row r="48" spans="1:10">
      <c r="A48" s="35">
        <v>46052.572916666657</v>
      </c>
      <c r="B48" t="s">
        <v>1048</v>
      </c>
      <c r="C48" t="s">
        <v>979</v>
      </c>
      <c r="D48" t="str">
        <f ca="1">IF($C48="","",IFERROR(LOOKUP(2,1/($C$2:INDEX($C:$C,ROW()-1)=$C48),$E$2:INDEX($E:$E,ROW()-1)),IFERROR(VLOOKUP($C48,'01_Warehouse_Ledger'!$A$2:$C$2002,3,FALSE),"")))</f>
        <v>WH-Z1-A01-AISLE-FLOOR-10</v>
      </c>
      <c r="E48" t="s">
        <v>971</v>
      </c>
      <c r="G48" s="38"/>
      <c r="H48" t="s">
        <v>104</v>
      </c>
      <c r="I48" t="s">
        <v>1073</v>
      </c>
      <c r="J48" t="s">
        <v>1050</v>
      </c>
    </row>
    <row r="49" spans="1:10">
      <c r="A49" s="35">
        <v>46052.574305555558</v>
      </c>
      <c r="B49" t="s">
        <v>944</v>
      </c>
      <c r="C49" t="s">
        <v>1074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1075</v>
      </c>
      <c r="G49" s="38"/>
      <c r="H49" t="s">
        <v>104</v>
      </c>
      <c r="I49" t="s">
        <v>1076</v>
      </c>
      <c r="J49" t="s">
        <v>948</v>
      </c>
    </row>
    <row r="50" spans="1:10">
      <c r="A50" s="35">
        <v>46052.57916666667</v>
      </c>
      <c r="B50" t="s">
        <v>944</v>
      </c>
      <c r="C50" t="s">
        <v>1077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1078</v>
      </c>
      <c r="G50" s="38"/>
      <c r="H50" t="s">
        <v>104</v>
      </c>
      <c r="I50" t="s">
        <v>1079</v>
      </c>
      <c r="J50" t="s">
        <v>948</v>
      </c>
    </row>
    <row r="51" spans="1:10">
      <c r="A51" s="35">
        <v>46052.57916666667</v>
      </c>
      <c r="B51" t="s">
        <v>1048</v>
      </c>
      <c r="C51" t="s">
        <v>982</v>
      </c>
      <c r="D51" t="str">
        <f ca="1">IF($C51="","",IFERROR(LOOKUP(2,1/($C$2:INDEX($C:$C,ROW()-1)=$C51),$E$2:INDEX($E:$E,ROW()-1)),IFERROR(VLOOKUP($C51,'01_Warehouse_Ledger'!$A$2:$C$2002,3,FALSE),"")))</f>
        <v>WH-Z1-A01-AISLE-FLOOR-11</v>
      </c>
      <c r="E51" t="s">
        <v>974</v>
      </c>
      <c r="G51" s="38"/>
      <c r="H51" t="s">
        <v>104</v>
      </c>
      <c r="I51" t="s">
        <v>1080</v>
      </c>
      <c r="J51" t="s">
        <v>1050</v>
      </c>
    </row>
    <row r="52" spans="1:10">
      <c r="A52" s="35">
        <v>46052.584027777782</v>
      </c>
      <c r="B52" t="s">
        <v>944</v>
      </c>
      <c r="C52" t="s">
        <v>1081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1082</v>
      </c>
      <c r="G52" s="38"/>
      <c r="H52" t="s">
        <v>104</v>
      </c>
      <c r="I52" t="s">
        <v>1083</v>
      </c>
      <c r="J52" t="s">
        <v>948</v>
      </c>
    </row>
    <row r="53" spans="1:10">
      <c r="A53" s="35">
        <v>46052.585416666669</v>
      </c>
      <c r="B53" t="s">
        <v>1048</v>
      </c>
      <c r="C53" t="s">
        <v>985</v>
      </c>
      <c r="D53" t="str">
        <f ca="1">IF($C53="","",IFERROR(LOOKUP(2,1/($C$2:INDEX($C:$C,ROW()-1)=$C53),$E$2:INDEX($E:$E,ROW()-1)),IFERROR(VLOOKUP($C53,'01_Warehouse_Ledger'!$A$2:$C$2002,3,FALSE),"")))</f>
        <v>WH-Z1-A01-AISLE-FLOOR-12</v>
      </c>
      <c r="E53" t="s">
        <v>977</v>
      </c>
      <c r="G53" s="38"/>
      <c r="H53" t="s">
        <v>104</v>
      </c>
      <c r="I53" t="s">
        <v>1084</v>
      </c>
      <c r="J53" t="s">
        <v>1050</v>
      </c>
    </row>
    <row r="54" spans="1:10">
      <c r="A54" s="35">
        <v>46052.588888888888</v>
      </c>
      <c r="B54" t="s">
        <v>944</v>
      </c>
      <c r="C54" t="s">
        <v>1085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1086</v>
      </c>
      <c r="G54" s="38"/>
      <c r="H54" t="s">
        <v>104</v>
      </c>
      <c r="I54" t="s">
        <v>1087</v>
      </c>
      <c r="J54" t="s">
        <v>948</v>
      </c>
    </row>
    <row r="55" spans="1:10">
      <c r="A55" s="35">
        <v>46052.59375</v>
      </c>
      <c r="B55" t="s">
        <v>944</v>
      </c>
      <c r="C55" t="s">
        <v>1088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1089</v>
      </c>
      <c r="G55" s="38"/>
      <c r="H55" t="s">
        <v>104</v>
      </c>
      <c r="I55" t="s">
        <v>1090</v>
      </c>
      <c r="J55" t="s">
        <v>948</v>
      </c>
    </row>
    <row r="56" spans="1:10">
      <c r="A56" s="35">
        <v>46052.598611111112</v>
      </c>
      <c r="B56" t="s">
        <v>944</v>
      </c>
      <c r="C56" t="s">
        <v>1091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1092</v>
      </c>
      <c r="G56" s="38"/>
      <c r="H56" t="s">
        <v>104</v>
      </c>
      <c r="I56" t="s">
        <v>1093</v>
      </c>
      <c r="J56" t="s">
        <v>948</v>
      </c>
    </row>
    <row r="57" spans="1:10">
      <c r="A57" s="35">
        <v>46052.603472222218</v>
      </c>
      <c r="B57" t="s">
        <v>944</v>
      </c>
      <c r="C57" t="s">
        <v>1094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1095</v>
      </c>
      <c r="G57" s="38"/>
      <c r="H57" t="s">
        <v>104</v>
      </c>
      <c r="I57" t="s">
        <v>1096</v>
      </c>
      <c r="J57" t="s">
        <v>948</v>
      </c>
    </row>
    <row r="58" spans="1:10">
      <c r="A58" s="35">
        <v>46052.60833333333</v>
      </c>
      <c r="B58" t="s">
        <v>944</v>
      </c>
      <c r="C58" t="s">
        <v>1097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1098</v>
      </c>
      <c r="G58" s="38"/>
      <c r="H58" t="s">
        <v>104</v>
      </c>
      <c r="I58" t="s">
        <v>1099</v>
      </c>
      <c r="J58" t="s">
        <v>948</v>
      </c>
    </row>
    <row r="59" spans="1:10">
      <c r="A59" s="35">
        <v>46052.613194444442</v>
      </c>
      <c r="B59" t="s">
        <v>1100</v>
      </c>
      <c r="C59" t="s">
        <v>1101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926</v>
      </c>
      <c r="G59" s="38"/>
      <c r="H59" t="s">
        <v>104</v>
      </c>
      <c r="I59" t="s">
        <v>1102</v>
      </c>
      <c r="J59" t="s">
        <v>1103</v>
      </c>
    </row>
    <row r="60" spans="1:10">
      <c r="A60" s="35">
        <v>46052.618055555547</v>
      </c>
      <c r="B60" t="s">
        <v>1100</v>
      </c>
      <c r="C60" t="s">
        <v>1104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926</v>
      </c>
      <c r="G60" s="38"/>
      <c r="H60" t="s">
        <v>104</v>
      </c>
      <c r="I60" t="s">
        <v>1105</v>
      </c>
      <c r="J60" t="s">
        <v>1103</v>
      </c>
    </row>
    <row r="61" spans="1:10">
      <c r="A61" s="35">
        <v>46052.622916666667</v>
      </c>
      <c r="B61" t="s">
        <v>944</v>
      </c>
      <c r="C61" t="s">
        <v>1106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1107</v>
      </c>
      <c r="G61" s="38"/>
      <c r="H61" t="s">
        <v>104</v>
      </c>
      <c r="I61" t="s">
        <v>1108</v>
      </c>
      <c r="J61" t="s">
        <v>948</v>
      </c>
    </row>
    <row r="62" spans="1:10">
      <c r="A62" s="35">
        <v>46052.62777777778</v>
      </c>
      <c r="B62" t="s">
        <v>944</v>
      </c>
      <c r="C62" t="s">
        <v>1109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1110</v>
      </c>
      <c r="G62" s="38"/>
      <c r="H62" t="s">
        <v>104</v>
      </c>
      <c r="I62" t="s">
        <v>1111</v>
      </c>
      <c r="J62" t="s">
        <v>948</v>
      </c>
    </row>
    <row r="63" spans="1:10">
      <c r="A63" s="35">
        <v>46052.632638888892</v>
      </c>
      <c r="B63" t="s">
        <v>944</v>
      </c>
      <c r="C63" t="s">
        <v>1112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1113</v>
      </c>
      <c r="G63" s="38"/>
      <c r="H63" t="s">
        <v>104</v>
      </c>
      <c r="I63" t="s">
        <v>1114</v>
      </c>
      <c r="J63" t="s">
        <v>948</v>
      </c>
    </row>
    <row r="64" spans="1:10">
      <c r="A64" s="35">
        <v>46052.637499999997</v>
      </c>
      <c r="B64" t="s">
        <v>944</v>
      </c>
      <c r="C64" t="s">
        <v>1115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1116</v>
      </c>
      <c r="G64" s="38"/>
      <c r="H64" t="s">
        <v>104</v>
      </c>
      <c r="I64" t="s">
        <v>1117</v>
      </c>
      <c r="J64" t="s">
        <v>948</v>
      </c>
    </row>
    <row r="65" spans="1:10">
      <c r="A65" s="35">
        <v>46052.642361111109</v>
      </c>
      <c r="B65" t="s">
        <v>944</v>
      </c>
      <c r="C65" t="s">
        <v>1118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1119</v>
      </c>
      <c r="G65" s="38"/>
      <c r="H65" t="s">
        <v>104</v>
      </c>
      <c r="I65" t="s">
        <v>1120</v>
      </c>
      <c r="J65" t="s">
        <v>948</v>
      </c>
    </row>
    <row r="66" spans="1:10">
      <c r="A66" s="35">
        <v>46052.647222222222</v>
      </c>
      <c r="B66" t="s">
        <v>944</v>
      </c>
      <c r="C66" t="s">
        <v>1121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1122</v>
      </c>
      <c r="G66" s="38"/>
      <c r="H66" t="s">
        <v>104</v>
      </c>
      <c r="I66" t="s">
        <v>1123</v>
      </c>
      <c r="J66" t="s">
        <v>948</v>
      </c>
    </row>
    <row r="67" spans="1:10">
      <c r="A67" s="35">
        <v>46052.652083333327</v>
      </c>
      <c r="B67" t="s">
        <v>944</v>
      </c>
      <c r="C67" t="s">
        <v>1124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1125</v>
      </c>
      <c r="G67" s="38"/>
      <c r="H67" t="s">
        <v>104</v>
      </c>
      <c r="I67" t="s">
        <v>1126</v>
      </c>
      <c r="J67" t="s">
        <v>948</v>
      </c>
    </row>
    <row r="68" spans="1:10">
      <c r="A68" s="35">
        <v>46052.656944444447</v>
      </c>
      <c r="B68" t="s">
        <v>944</v>
      </c>
      <c r="C68" t="s">
        <v>1127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1128</v>
      </c>
      <c r="G68" s="38"/>
      <c r="H68" t="s">
        <v>104</v>
      </c>
      <c r="I68" t="s">
        <v>1129</v>
      </c>
      <c r="J68" t="s">
        <v>948</v>
      </c>
    </row>
    <row r="69" spans="1:10">
      <c r="A69" s="35">
        <v>46052.661805555559</v>
      </c>
      <c r="B69" t="s">
        <v>944</v>
      </c>
      <c r="C69" t="s">
        <v>1130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1131</v>
      </c>
      <c r="G69" s="38"/>
      <c r="H69" t="s">
        <v>104</v>
      </c>
      <c r="I69" t="s">
        <v>1132</v>
      </c>
      <c r="J69" t="s">
        <v>948</v>
      </c>
    </row>
    <row r="70" spans="1:10">
      <c r="A70" s="35"/>
      <c r="D70" t="str">
        <f>IF($C70="","",IFERROR(LOOKUP(2,1/($C$2:INDEX($C:$C,ROW()-1)=$C70),$E$2:INDEX($E:$E,ROW()-1)),IFERROR(VLOOKUP($C70,'01_Warehouse_Ledger'!$A$2:$C$2002,3,FALSE),"")))</f>
        <v/>
      </c>
      <c r="G70" s="38"/>
    </row>
    <row r="71" spans="1:10">
      <c r="A71" s="35"/>
      <c r="D71" t="str">
        <f>IF($C71="","",IFERROR(LOOKUP(2,1/($C$2:INDEX($C:$C,ROW()-1)=$C71),$E$2:INDEX($E:$E,ROW()-1)),IFERROR(VLOOKUP($C71,'01_Warehouse_Ledger'!$A$2:$C$2002,3,FALSE),"")))</f>
        <v/>
      </c>
      <c r="G71" s="38"/>
    </row>
    <row r="72" spans="1:10">
      <c r="A72" s="35"/>
      <c r="D72" t="str">
        <f>IF($C72="","",IFERROR(LOOKUP(2,1/($C$2:INDEX($C:$C,ROW()-1)=$C72),$E$2:INDEX($E:$E,ROW()-1)),IFERROR(VLOOKUP($C72,'01_Warehouse_Ledger'!$A$2:$C$2002,3,FALSE),"")))</f>
        <v/>
      </c>
      <c r="G72" s="38"/>
    </row>
    <row r="73" spans="1:10">
      <c r="A73" s="35"/>
      <c r="D73" t="str">
        <f>IF($C73="","",IFERROR(LOOKUP(2,1/($C$2:INDEX($C:$C,ROW()-1)=$C73),$E$2:INDEX($E:$E,ROW()-1)),IFERROR(VLOOKUP($C73,'01_Warehouse_Ledger'!$A$2:$C$2002,3,FALSE),"")))</f>
        <v/>
      </c>
      <c r="G73" s="38"/>
    </row>
    <row r="74" spans="1:10">
      <c r="A74" s="35"/>
      <c r="D74" t="str">
        <f>IF($C74="","",IFERROR(LOOKUP(2,1/($C$2:INDEX($C:$C,ROW()-1)=$C74),$E$2:INDEX($E:$E,ROW()-1)),IFERROR(VLOOKUP($C74,'01_Warehouse_Ledger'!$A$2:$C$2002,3,FALSE),"")))</f>
        <v/>
      </c>
      <c r="G74" s="38"/>
    </row>
    <row r="75" spans="1:10">
      <c r="A75" s="35"/>
      <c r="D75" t="str">
        <f>IF($C75="","",IFERROR(LOOKUP(2,1/($C$2:INDEX($C:$C,ROW()-1)=$C75),$E$2:INDEX($E:$E,ROW()-1)),IFERROR(VLOOKUP($C75,'01_Warehouse_Ledger'!$A$2:$C$2002,3,FALSE),"")))</f>
        <v/>
      </c>
      <c r="G75" s="38"/>
    </row>
    <row r="76" spans="1:10">
      <c r="A76" s="35"/>
      <c r="D76" t="str">
        <f>IF($C76="","",IFERROR(LOOKUP(2,1/($C$2:INDEX($C:$C,ROW()-1)=$C76),$E$2:INDEX($E:$E,ROW()-1)),IFERROR(VLOOKUP($C76,'01_Warehouse_Ledger'!$A$2:$C$2002,3,FALSE),"")))</f>
        <v/>
      </c>
      <c r="G76" s="38"/>
    </row>
    <row r="77" spans="1:10">
      <c r="A77" s="35"/>
      <c r="D77" t="str">
        <f>IF($C77="","",IFERROR(LOOKUP(2,1/($C$2:INDEX($C:$C,ROW()-1)=$C77),$E$2:INDEX($E:$E,ROW()-1)),IFERROR(VLOOKUP($C77,'01_Warehouse_Ledger'!$A$2:$C$2002,3,FALSE),"")))</f>
        <v/>
      </c>
      <c r="G77" s="38"/>
    </row>
    <row r="78" spans="1:10">
      <c r="A78" s="35"/>
      <c r="D78" t="str">
        <f>IF($C78="","",IFERROR(LOOKUP(2,1/($C$2:INDEX($C:$C,ROW()-1)=$C78),$E$2:INDEX($E:$E,ROW()-1)),IFERROR(VLOOKUP($C78,'01_Warehouse_Ledger'!$A$2:$C$2002,3,FALSE),"")))</f>
        <v/>
      </c>
      <c r="G78" s="38"/>
    </row>
    <row r="79" spans="1:10">
      <c r="A79" s="35"/>
      <c r="D79" t="str">
        <f>IF($C79="","",IFERROR(LOOKUP(2,1/($C$2:INDEX($C:$C,ROW()-1)=$C79),$E$2:INDEX($E:$E,ROW()-1)),IFERROR(VLOOKUP($C79,'01_Warehouse_Ledger'!$A$2:$C$2002,3,FALSE),"")))</f>
        <v/>
      </c>
      <c r="G79" s="38"/>
    </row>
    <row r="80" spans="1:10">
      <c r="A80" s="35"/>
      <c r="D80" t="str">
        <f>IF($C80="","",IFERROR(LOOKUP(2,1/($C$2:INDEX($C:$C,ROW()-1)=$C80),$E$2:INDEX($E:$E,ROW()-1)),IFERROR(VLOOKUP($C80,'01_Warehouse_Ledger'!$A$2:$C$2002,3,FALSE),"")))</f>
        <v/>
      </c>
      <c r="G80" s="38"/>
    </row>
    <row r="81" spans="1:7">
      <c r="A81" s="35"/>
      <c r="D81" t="str">
        <f>IF($C81="","",IFERROR(LOOKUP(2,1/($C$2:INDEX($C:$C,ROW()-1)=$C81),$E$2:INDEX($E:$E,ROW()-1)),IFERROR(VLOOKUP($C81,'01_Warehouse_Ledger'!$A$2:$C$2002,3,FALSE),"")))</f>
        <v/>
      </c>
      <c r="G81" s="38"/>
    </row>
    <row r="82" spans="1:7">
      <c r="A82" s="35"/>
      <c r="D82" t="str">
        <f>IF($C82="","",IFERROR(LOOKUP(2,1/($C$2:INDEX($C:$C,ROW()-1)=$C82),$E$2:INDEX($E:$E,ROW()-1)),IFERROR(VLOOKUP($C82,'01_Warehouse_Ledger'!$A$2:$C$2002,3,FALSE),"")))</f>
        <v/>
      </c>
      <c r="G82" s="38"/>
    </row>
    <row r="83" spans="1:7">
      <c r="A83" s="35"/>
      <c r="D83" t="str">
        <f>IF($C83="","",IFERROR(LOOKUP(2,1/($C$2:INDEX($C:$C,ROW()-1)=$C83),$E$2:INDEX($E:$E,ROW()-1)),IFERROR(VLOOKUP($C83,'01_Warehouse_Ledger'!$A$2:$C$2002,3,FALSE),"")))</f>
        <v/>
      </c>
      <c r="G83" s="38"/>
    </row>
    <row r="84" spans="1:7">
      <c r="A84" s="35"/>
      <c r="D84" t="str">
        <f>IF($C84="","",IFERROR(LOOKUP(2,1/($C$2:INDEX($C:$C,ROW()-1)=$C84),$E$2:INDEX($E:$E,ROW()-1)),IFERROR(VLOOKUP($C84,'01_Warehouse_Ledger'!$A$2:$C$2002,3,FALSE),"")))</f>
        <v/>
      </c>
      <c r="G84" s="38"/>
    </row>
    <row r="85" spans="1:7">
      <c r="A85" s="35"/>
      <c r="D85" t="str">
        <f>IF($C85="","",IFERROR(LOOKUP(2,1/($C$2:INDEX($C:$C,ROW()-1)=$C85),$E$2:INDEX($E:$E,ROW()-1)),IFERROR(VLOOKUP($C85,'01_Warehouse_Ledger'!$A$2:$C$2002,3,FALSE),"")))</f>
        <v/>
      </c>
      <c r="G85" s="38"/>
    </row>
    <row r="86" spans="1:7">
      <c r="A86" s="35"/>
      <c r="D86" t="str">
        <f>IF($C86="","",IFERROR(LOOKUP(2,1/($C$2:INDEX($C:$C,ROW()-1)=$C86),$E$2:INDEX($E:$E,ROW()-1)),IFERROR(VLOOKUP($C86,'01_Warehouse_Ledger'!$A$2:$C$2002,3,FALSE),"")))</f>
        <v/>
      </c>
      <c r="G86" s="38"/>
    </row>
    <row r="87" spans="1:7">
      <c r="A87" s="35"/>
      <c r="D87" t="str">
        <f>IF($C87="","",IFERROR(LOOKUP(2,1/($C$2:INDEX($C:$C,ROW()-1)=$C87),$E$2:INDEX($E:$E,ROW()-1)),IFERROR(VLOOKUP($C87,'01_Warehouse_Ledger'!$A$2:$C$2002,3,FALSE),"")))</f>
        <v/>
      </c>
      <c r="G87" s="38"/>
    </row>
    <row r="88" spans="1:7">
      <c r="A88" s="35"/>
      <c r="D88" t="str">
        <f>IF($C88="","",IFERROR(LOOKUP(2,1/($C$2:INDEX($C:$C,ROW()-1)=$C88),$E$2:INDEX($E:$E,ROW()-1)),IFERROR(VLOOKUP($C88,'01_Warehouse_Ledger'!$A$2:$C$2002,3,FALSE),"")))</f>
        <v/>
      </c>
      <c r="G88" s="38"/>
    </row>
    <row r="89" spans="1:7">
      <c r="A89" s="35"/>
      <c r="D89" t="str">
        <f>IF($C89="","",IFERROR(LOOKUP(2,1/($C$2:INDEX($C:$C,ROW()-1)=$C89),$E$2:INDEX($E:$E,ROW()-1)),IFERROR(VLOOKUP($C89,'01_Warehouse_Ledger'!$A$2:$C$2002,3,FALSE),"")))</f>
        <v/>
      </c>
      <c r="G89" s="38"/>
    </row>
    <row r="90" spans="1:7">
      <c r="A90" s="35"/>
      <c r="D90" t="str">
        <f>IF($C90="","",IFERROR(LOOKUP(2,1/($C$2:INDEX($C:$C,ROW()-1)=$C90),$E$2:INDEX($E:$E,ROW()-1)),IFERROR(VLOOKUP($C90,'01_Warehouse_Ledger'!$A$2:$C$2002,3,FALSE),"")))</f>
        <v/>
      </c>
      <c r="G90" s="38"/>
    </row>
    <row r="91" spans="1:7">
      <c r="A91" s="35"/>
      <c r="D91" t="str">
        <f>IF($C91="","",IFERROR(LOOKUP(2,1/($C$2:INDEX($C:$C,ROW()-1)=$C91),$E$2:INDEX($E:$E,ROW()-1)),IFERROR(VLOOKUP($C91,'01_Warehouse_Ledger'!$A$2:$C$2002,3,FALSE),"")))</f>
        <v/>
      </c>
      <c r="G91" s="38"/>
    </row>
    <row r="92" spans="1:7">
      <c r="A92" s="35"/>
      <c r="D92" t="str">
        <f>IF($C92="","",IFERROR(LOOKUP(2,1/($C$2:INDEX($C:$C,ROW()-1)=$C92),$E$2:INDEX($E:$E,ROW()-1)),IFERROR(VLOOKUP($C92,'01_Warehouse_Ledger'!$A$2:$C$2002,3,FALSE),"")))</f>
        <v/>
      </c>
      <c r="G92" s="38"/>
    </row>
    <row r="93" spans="1:7">
      <c r="A93" s="35"/>
      <c r="D93" t="str">
        <f>IF($C93="","",IFERROR(LOOKUP(2,1/($C$2:INDEX($C:$C,ROW()-1)=$C93),$E$2:INDEX($E:$E,ROW()-1)),IFERROR(VLOOKUP($C93,'01_Warehouse_Ledger'!$A$2:$C$2002,3,FALSE),"")))</f>
        <v/>
      </c>
      <c r="G93" s="38"/>
    </row>
    <row r="94" spans="1:7">
      <c r="A94" s="35"/>
      <c r="D94" t="str">
        <f>IF($C94="","",IFERROR(LOOKUP(2,1/($C$2:INDEX($C:$C,ROW()-1)=$C94),$E$2:INDEX($E:$E,ROW()-1)),IFERROR(VLOOKUP($C94,'01_Warehouse_Ledger'!$A$2:$C$2002,3,FALSE),"")))</f>
        <v/>
      </c>
      <c r="G94" s="38"/>
    </row>
    <row r="95" spans="1:7">
      <c r="A95" s="35"/>
      <c r="D95" t="str">
        <f>IF($C95="","",IFERROR(LOOKUP(2,1/($C$2:INDEX($C:$C,ROW()-1)=$C95),$E$2:INDEX($E:$E,ROW()-1)),IFERROR(VLOOKUP($C95,'01_Warehouse_Ledger'!$A$2:$C$2002,3,FALSE),"")))</f>
        <v/>
      </c>
      <c r="G95" s="38"/>
    </row>
    <row r="96" spans="1:7">
      <c r="A96" s="35"/>
      <c r="D96" t="str">
        <f>IF($C96="","",IFERROR(LOOKUP(2,1/($C$2:INDEX($C:$C,ROW()-1)=$C96),$E$2:INDEX($E:$E,ROW()-1)),IFERROR(VLOOKUP($C96,'01_Warehouse_Ledger'!$A$2:$C$2002,3,FALSE),"")))</f>
        <v/>
      </c>
      <c r="G96" s="38"/>
    </row>
    <row r="97" spans="1:7">
      <c r="A97" s="35"/>
      <c r="D97" t="str">
        <f>IF($C97="","",IFERROR(LOOKUP(2,1/($C$2:INDEX($C:$C,ROW()-1)=$C97),$E$2:INDEX($E:$E,ROW()-1)),IFERROR(VLOOKUP($C97,'01_Warehouse_Ledger'!$A$2:$C$2002,3,FALSE),"")))</f>
        <v/>
      </c>
      <c r="G97" s="38"/>
    </row>
    <row r="98" spans="1:7">
      <c r="A98" s="35"/>
      <c r="D98" t="str">
        <f>IF($C98="","",IFERROR(LOOKUP(2,1/($C$2:INDEX($C:$C,ROW()-1)=$C98),$E$2:INDEX($E:$E,ROW()-1)),IFERROR(VLOOKUP($C98,'01_Warehouse_Ledger'!$A$2:$C$2002,3,FALSE),"")))</f>
        <v/>
      </c>
      <c r="G98" s="38"/>
    </row>
    <row r="99" spans="1:7">
      <c r="A99" s="35"/>
      <c r="D99" t="str">
        <f>IF($C99="","",IFERROR(LOOKUP(2,1/($C$2:INDEX($C:$C,ROW()-1)=$C99),$E$2:INDEX($E:$E,ROW()-1)),IFERROR(VLOOKUP($C99,'01_Warehouse_Ledger'!$A$2:$C$2002,3,FALSE),"")))</f>
        <v/>
      </c>
      <c r="G99" s="38"/>
    </row>
    <row r="100" spans="1:7">
      <c r="A100" s="35"/>
      <c r="D100" t="str">
        <f>IF($C100="","",IFERROR(LOOKUP(2,1/($C$2:INDEX($C:$C,ROW()-1)=$C100),$E$2:INDEX($E:$E,ROW()-1)),IFERROR(VLOOKUP($C100,'01_Warehouse_Ledger'!$A$2:$C$2002,3,FALSE),"")))</f>
        <v/>
      </c>
      <c r="G100" s="38"/>
    </row>
    <row r="101" spans="1:7">
      <c r="A101" s="35"/>
      <c r="D101" t="str">
        <f>IF($C101="","",IFERROR(LOOKUP(2,1/($C$2:INDEX($C:$C,ROW()-1)=$C101),$E$2:INDEX($E:$E,ROW()-1)),IFERROR(VLOOKUP($C101,'01_Warehouse_Ledger'!$A$2:$C$2002,3,FALSE),"")))</f>
        <v/>
      </c>
      <c r="G101" s="38"/>
    </row>
    <row r="102" spans="1:7">
      <c r="A102" s="35"/>
      <c r="D102" t="str">
        <f>IF($C102="","",IFERROR(LOOKUP(2,1/($C$2:INDEX($C:$C,ROW()-1)=$C102),$E$2:INDEX($E:$E,ROW()-1)),IFERROR(VLOOKUP($C102,'01_Warehouse_Ledger'!$A$2:$C$2002,3,FALSE),"")))</f>
        <v/>
      </c>
      <c r="G102" s="38"/>
    </row>
    <row r="103" spans="1:7">
      <c r="A103" s="35"/>
      <c r="D103" t="str">
        <f>IF($C103="","",IFERROR(LOOKUP(2,1/($C$2:INDEX($C:$C,ROW()-1)=$C103),$E$2:INDEX($E:$E,ROW()-1)),IFERROR(VLOOKUP($C103,'01_Warehouse_Ledger'!$A$2:$C$2002,3,FALSE),"")))</f>
        <v/>
      </c>
      <c r="G103" s="38"/>
    </row>
    <row r="104" spans="1:7">
      <c r="A104" s="35"/>
      <c r="D104" t="str">
        <f>IF($C104="","",IFERROR(LOOKUP(2,1/($C$2:INDEX($C:$C,ROW()-1)=$C104),$E$2:INDEX($E:$E,ROW()-1)),IFERROR(VLOOKUP($C104,'01_Warehouse_Ledger'!$A$2:$C$2002,3,FALSE),"")))</f>
        <v/>
      </c>
      <c r="G104" s="38"/>
    </row>
    <row r="105" spans="1:7">
      <c r="A105" s="35"/>
      <c r="D105" t="str">
        <f>IF($C105="","",IFERROR(LOOKUP(2,1/($C$2:INDEX($C:$C,ROW()-1)=$C105),$E$2:INDEX($E:$E,ROW()-1)),IFERROR(VLOOKUP($C105,'01_Warehouse_Ledger'!$A$2:$C$2002,3,FALSE),"")))</f>
        <v/>
      </c>
      <c r="G105" s="38"/>
    </row>
    <row r="106" spans="1:7">
      <c r="A106" s="35"/>
      <c r="D106" t="str">
        <f>IF($C106="","",IFERROR(LOOKUP(2,1/($C$2:INDEX($C:$C,ROW()-1)=$C106),$E$2:INDEX($E:$E,ROW()-1)),IFERROR(VLOOKUP($C106,'01_Warehouse_Ledger'!$A$2:$C$2002,3,FALSE),"")))</f>
        <v/>
      </c>
      <c r="G106" s="38"/>
    </row>
    <row r="107" spans="1:7">
      <c r="A107" s="35"/>
      <c r="D107" t="str">
        <f>IF($C107="","",IFERROR(LOOKUP(2,1/($C$2:INDEX($C:$C,ROW()-1)=$C107),$E$2:INDEX($E:$E,ROW()-1)),IFERROR(VLOOKUP($C107,'01_Warehouse_Ledger'!$A$2:$C$2002,3,FALSE),"")))</f>
        <v/>
      </c>
      <c r="G107" s="38"/>
    </row>
    <row r="108" spans="1:7">
      <c r="A108" s="35"/>
      <c r="D108" t="str">
        <f>IF($C108="","",IFERROR(LOOKUP(2,1/($C$2:INDEX($C:$C,ROW()-1)=$C108),$E$2:INDEX($E:$E,ROW()-1)),IFERROR(VLOOKUP($C108,'01_Warehouse_Ledger'!$A$2:$C$2002,3,FALSE),"")))</f>
        <v/>
      </c>
      <c r="G108" s="38"/>
    </row>
    <row r="109" spans="1:7">
      <c r="A109" s="35"/>
      <c r="D109" t="str">
        <f>IF($C109="","",IFERROR(LOOKUP(2,1/($C$2:INDEX($C:$C,ROW()-1)=$C109),$E$2:INDEX($E:$E,ROW()-1)),IFERROR(VLOOKUP($C109,'01_Warehouse_Ledger'!$A$2:$C$2002,3,FALSE),"")))</f>
        <v/>
      </c>
      <c r="G109" s="38"/>
    </row>
    <row r="110" spans="1:7">
      <c r="A110" s="35"/>
      <c r="D110" t="str">
        <f>IF($C110="","",IFERROR(LOOKUP(2,1/($C$2:INDEX($C:$C,ROW()-1)=$C110),$E$2:INDEX($E:$E,ROW()-1)),IFERROR(VLOOKUP($C110,'01_Warehouse_Ledger'!$A$2:$C$2002,3,FALSE),"")))</f>
        <v/>
      </c>
      <c r="G110" s="38"/>
    </row>
    <row r="111" spans="1:7">
      <c r="A111" s="35"/>
      <c r="D111" t="str">
        <f>IF($C111="","",IFERROR(LOOKUP(2,1/($C$2:INDEX($C:$C,ROW()-1)=$C111),$E$2:INDEX($E:$E,ROW()-1)),IFERROR(VLOOKUP($C111,'01_Warehouse_Ledger'!$A$2:$C$2002,3,FALSE),"")))</f>
        <v/>
      </c>
      <c r="G111" s="38"/>
    </row>
    <row r="112" spans="1:7">
      <c r="A112" s="35"/>
      <c r="D112" t="str">
        <f>IF($C112="","",IFERROR(LOOKUP(2,1/($C$2:INDEX($C:$C,ROW()-1)=$C112),$E$2:INDEX($E:$E,ROW()-1)),IFERROR(VLOOKUP($C112,'01_Warehouse_Ledger'!$A$2:$C$2002,3,FALSE),"")))</f>
        <v/>
      </c>
      <c r="G112" s="38"/>
    </row>
    <row r="113" spans="1:7">
      <c r="A113" s="35"/>
      <c r="D113" t="str">
        <f>IF($C113="","",IFERROR(LOOKUP(2,1/($C$2:INDEX($C:$C,ROW()-1)=$C113),$E$2:INDEX($E:$E,ROW()-1)),IFERROR(VLOOKUP($C113,'01_Warehouse_Ledger'!$A$2:$C$2002,3,FALSE),"")))</f>
        <v/>
      </c>
      <c r="G113" s="38"/>
    </row>
    <row r="114" spans="1:7">
      <c r="A114" s="35"/>
      <c r="D114" t="str">
        <f>IF($C114="","",IFERROR(LOOKUP(2,1/($C$2:INDEX($C:$C,ROW()-1)=$C114),$E$2:INDEX($E:$E,ROW()-1)),IFERROR(VLOOKUP($C114,'01_Warehouse_Ledger'!$A$2:$C$2002,3,FALSE),"")))</f>
        <v/>
      </c>
      <c r="G114" s="38"/>
    </row>
    <row r="115" spans="1:7">
      <c r="A115" s="35"/>
      <c r="D115" t="str">
        <f>IF($C115="","",IFERROR(LOOKUP(2,1/($C$2:INDEX($C:$C,ROW()-1)=$C115),$E$2:INDEX($E:$E,ROW()-1)),IFERROR(VLOOKUP($C115,'01_Warehouse_Ledger'!$A$2:$C$2002,3,FALSE),"")))</f>
        <v/>
      </c>
      <c r="G115" s="38"/>
    </row>
    <row r="116" spans="1:7">
      <c r="A116" s="35"/>
      <c r="D116" t="str">
        <f>IF($C116="","",IFERROR(LOOKUP(2,1/($C$2:INDEX($C:$C,ROW()-1)=$C116),$E$2:INDEX($E:$E,ROW()-1)),IFERROR(VLOOKUP($C116,'01_Warehouse_Ledger'!$A$2:$C$2002,3,FALSE),"")))</f>
        <v/>
      </c>
      <c r="G116" s="38"/>
    </row>
    <row r="117" spans="1:7">
      <c r="A117" s="35"/>
      <c r="D117" t="str">
        <f>IF($C117="","",IFERROR(LOOKUP(2,1/($C$2:INDEX($C:$C,ROW()-1)=$C117),$E$2:INDEX($E:$E,ROW()-1)),IFERROR(VLOOKUP($C117,'01_Warehouse_Ledger'!$A$2:$C$2002,3,FALSE),"")))</f>
        <v/>
      </c>
      <c r="G117" s="38"/>
    </row>
    <row r="118" spans="1:7">
      <c r="A118" s="35"/>
      <c r="D118" t="str">
        <f>IF($C118="","",IFERROR(LOOKUP(2,1/($C$2:INDEX($C:$C,ROW()-1)=$C118),$E$2:INDEX($E:$E,ROW()-1)),IFERROR(VLOOKUP($C118,'01_Warehouse_Ledger'!$A$2:$C$2002,3,FALSE),"")))</f>
        <v/>
      </c>
      <c r="G118" s="38"/>
    </row>
    <row r="119" spans="1:7">
      <c r="A119" s="35"/>
      <c r="D119" t="str">
        <f>IF($C119="","",IFERROR(LOOKUP(2,1/($C$2:INDEX($C:$C,ROW()-1)=$C119),$E$2:INDEX($E:$E,ROW()-1)),IFERROR(VLOOKUP($C119,'01_Warehouse_Ledger'!$A$2:$C$2002,3,FALSE),"")))</f>
        <v/>
      </c>
      <c r="G119" s="38"/>
    </row>
    <row r="120" spans="1:7">
      <c r="A120" s="35"/>
      <c r="D120" t="str">
        <f>IF($C120="","",IFERROR(LOOKUP(2,1/($C$2:INDEX($C:$C,ROW()-1)=$C120),$E$2:INDEX($E:$E,ROW()-1)),IFERROR(VLOOKUP($C120,'01_Warehouse_Ledger'!$A$2:$C$2002,3,FALSE),"")))</f>
        <v/>
      </c>
      <c r="G120" s="38"/>
    </row>
    <row r="121" spans="1:7">
      <c r="A121" s="35"/>
      <c r="D121" t="str">
        <f>IF($C121="","",IFERROR(LOOKUP(2,1/($C$2:INDEX($C:$C,ROW()-1)=$C121),$E$2:INDEX($E:$E,ROW()-1)),IFERROR(VLOOKUP($C121,'01_Warehouse_Ledger'!$A$2:$C$2002,3,FALSE),"")))</f>
        <v/>
      </c>
      <c r="G121" s="38"/>
    </row>
    <row r="122" spans="1:7">
      <c r="A122" s="35"/>
      <c r="D122" t="str">
        <f>IF($C122="","",IFERROR(LOOKUP(2,1/($C$2:INDEX($C:$C,ROW()-1)=$C122),$E$2:INDEX($E:$E,ROW()-1)),IFERROR(VLOOKUP($C122,'01_Warehouse_Ledger'!$A$2:$C$2002,3,FALSE),"")))</f>
        <v/>
      </c>
      <c r="G122" s="38"/>
    </row>
    <row r="123" spans="1:7">
      <c r="A123" s="35"/>
      <c r="D123" t="str">
        <f>IF($C123="","",IFERROR(LOOKUP(2,1/($C$2:INDEX($C:$C,ROW()-1)=$C123),$E$2:INDEX($E:$E,ROW()-1)),IFERROR(VLOOKUP($C123,'01_Warehouse_Ledger'!$A$2:$C$2002,3,FALSE),"")))</f>
        <v/>
      </c>
      <c r="G123" s="38"/>
    </row>
    <row r="124" spans="1:7">
      <c r="A124" s="35"/>
      <c r="D124" t="str">
        <f>IF($C124="","",IFERROR(LOOKUP(2,1/($C$2:INDEX($C:$C,ROW()-1)=$C124),$E$2:INDEX($E:$E,ROW()-1)),IFERROR(VLOOKUP($C124,'01_Warehouse_Ledger'!$A$2:$C$2002,3,FALSE),"")))</f>
        <v/>
      </c>
      <c r="G124" s="38"/>
    </row>
    <row r="125" spans="1:7">
      <c r="A125" s="35"/>
      <c r="D125" t="str">
        <f>IF($C125="","",IFERROR(LOOKUP(2,1/($C$2:INDEX($C:$C,ROW()-1)=$C125),$E$2:INDEX($E:$E,ROW()-1)),IFERROR(VLOOKUP($C125,'01_Warehouse_Ledger'!$A$2:$C$2002,3,FALSE),"")))</f>
        <v/>
      </c>
      <c r="G125" s="38"/>
    </row>
    <row r="126" spans="1:7">
      <c r="A126" s="35"/>
      <c r="D126" t="str">
        <f>IF($C126="","",IFERROR(LOOKUP(2,1/($C$2:INDEX($C:$C,ROW()-1)=$C126),$E$2:INDEX($E:$E,ROW()-1)),IFERROR(VLOOKUP($C126,'01_Warehouse_Ledger'!$A$2:$C$2002,3,FALSE),"")))</f>
        <v/>
      </c>
      <c r="G126" s="38"/>
    </row>
    <row r="127" spans="1:7">
      <c r="A127" s="35"/>
      <c r="D127" t="str">
        <f>IF($C127="","",IFERROR(LOOKUP(2,1/($C$2:INDEX($C:$C,ROW()-1)=$C127),$E$2:INDEX($E:$E,ROW()-1)),IFERROR(VLOOKUP($C127,'01_Warehouse_Ledger'!$A$2:$C$2002,3,FALSE),"")))</f>
        <v/>
      </c>
      <c r="G127" s="38"/>
    </row>
    <row r="128" spans="1:7">
      <c r="A128" s="35"/>
      <c r="D128" t="str">
        <f>IF($C128="","",IFERROR(LOOKUP(2,1/($C$2:INDEX($C:$C,ROW()-1)=$C128),$E$2:INDEX($E:$E,ROW()-1)),IFERROR(VLOOKUP($C128,'01_Warehouse_Ledger'!$A$2:$C$2002,3,FALSE),"")))</f>
        <v/>
      </c>
      <c r="G128" s="38"/>
    </row>
    <row r="129" spans="1:7">
      <c r="A129" s="35"/>
      <c r="D129" t="str">
        <f>IF($C129="","",IFERROR(LOOKUP(2,1/($C$2:INDEX($C:$C,ROW()-1)=$C129),$E$2:INDEX($E:$E,ROW()-1)),IFERROR(VLOOKUP($C129,'01_Warehouse_Ledger'!$A$2:$C$2002,3,FALSE),"")))</f>
        <v/>
      </c>
      <c r="G129" s="38"/>
    </row>
    <row r="130" spans="1:7">
      <c r="A130" s="35"/>
      <c r="D130" t="str">
        <f>IF($C130="","",IFERROR(LOOKUP(2,1/($C$2:INDEX($C:$C,ROW()-1)=$C130),$E$2:INDEX($E:$E,ROW()-1)),IFERROR(VLOOKUP($C130,'01_Warehouse_Ledger'!$A$2:$C$2002,3,FALSE),"")))</f>
        <v/>
      </c>
      <c r="G130" s="38"/>
    </row>
    <row r="131" spans="1:7">
      <c r="A131" s="35"/>
      <c r="D131" t="str">
        <f>IF($C131="","",IFERROR(LOOKUP(2,1/($C$2:INDEX($C:$C,ROW()-1)=$C131),$E$2:INDEX($E:$E,ROW()-1)),IFERROR(VLOOKUP($C131,'01_Warehouse_Ledger'!$A$2:$C$2002,3,FALSE),"")))</f>
        <v/>
      </c>
      <c r="G131" s="38"/>
    </row>
    <row r="132" spans="1:7">
      <c r="A132" s="35"/>
      <c r="D132" t="str">
        <f>IF($C132="","",IFERROR(LOOKUP(2,1/($C$2:INDEX($C:$C,ROW()-1)=$C132),$E$2:INDEX($E:$E,ROW()-1)),IFERROR(VLOOKUP($C132,'01_Warehouse_Ledger'!$A$2:$C$2002,3,FALSE),"")))</f>
        <v/>
      </c>
      <c r="G132" s="38"/>
    </row>
    <row r="133" spans="1:7">
      <c r="A133" s="35"/>
      <c r="D133" t="str">
        <f>IF($C133="","",IFERROR(LOOKUP(2,1/($C$2:INDEX($C:$C,ROW()-1)=$C133),$E$2:INDEX($E:$E,ROW()-1)),IFERROR(VLOOKUP($C133,'01_Warehouse_Ledger'!$A$2:$C$2002,3,FALSE),"")))</f>
        <v/>
      </c>
      <c r="G133" s="38"/>
    </row>
    <row r="134" spans="1:7">
      <c r="A134" s="35"/>
      <c r="D134" t="str">
        <f>IF($C134="","",IFERROR(LOOKUP(2,1/($C$2:INDEX($C:$C,ROW()-1)=$C134),$E$2:INDEX($E:$E,ROW()-1)),IFERROR(VLOOKUP($C134,'01_Warehouse_Ledger'!$A$2:$C$2002,3,FALSE),"")))</f>
        <v/>
      </c>
      <c r="G134" s="38"/>
    </row>
    <row r="135" spans="1:7">
      <c r="A135" s="35"/>
      <c r="D135" t="str">
        <f>IF($C135="","",IFERROR(LOOKUP(2,1/($C$2:INDEX($C:$C,ROW()-1)=$C135),$E$2:INDEX($E:$E,ROW()-1)),IFERROR(VLOOKUP($C135,'01_Warehouse_Ledger'!$A$2:$C$2002,3,FALSE),"")))</f>
        <v/>
      </c>
      <c r="G135" s="38"/>
    </row>
    <row r="136" spans="1:7">
      <c r="A136" s="35"/>
      <c r="D136" t="str">
        <f>IF($C136="","",IFERROR(LOOKUP(2,1/($C$2:INDEX($C:$C,ROW()-1)=$C136),$E$2:INDEX($E:$E,ROW()-1)),IFERROR(VLOOKUP($C136,'01_Warehouse_Ledger'!$A$2:$C$2002,3,FALSE),"")))</f>
        <v/>
      </c>
      <c r="G136" s="38"/>
    </row>
    <row r="137" spans="1:7">
      <c r="A137" s="35"/>
      <c r="D137" t="str">
        <f>IF($C137="","",IFERROR(LOOKUP(2,1/($C$2:INDEX($C:$C,ROW()-1)=$C137),$E$2:INDEX($E:$E,ROW()-1)),IFERROR(VLOOKUP($C137,'01_Warehouse_Ledger'!$A$2:$C$2002,3,FALSE),"")))</f>
        <v/>
      </c>
      <c r="G137" s="38"/>
    </row>
    <row r="138" spans="1:7">
      <c r="A138" s="35"/>
      <c r="D138" t="str">
        <f>IF($C138="","",IFERROR(LOOKUP(2,1/($C$2:INDEX($C:$C,ROW()-1)=$C138),$E$2:INDEX($E:$E,ROW()-1)),IFERROR(VLOOKUP($C138,'01_Warehouse_Ledger'!$A$2:$C$2002,3,FALSE),"")))</f>
        <v/>
      </c>
      <c r="G138" s="38"/>
    </row>
    <row r="139" spans="1:7">
      <c r="A139" s="35"/>
      <c r="D139" t="str">
        <f>IF($C139="","",IFERROR(LOOKUP(2,1/($C$2:INDEX($C:$C,ROW()-1)=$C139),$E$2:INDEX($E:$E,ROW()-1)),IFERROR(VLOOKUP($C139,'01_Warehouse_Ledger'!$A$2:$C$2002,3,FALSE),"")))</f>
        <v/>
      </c>
      <c r="G139" s="38"/>
    </row>
    <row r="140" spans="1:7">
      <c r="A140" s="35"/>
      <c r="D140" t="str">
        <f>IF($C140="","",IFERROR(LOOKUP(2,1/($C$2:INDEX($C:$C,ROW()-1)=$C140),$E$2:INDEX($E:$E,ROW()-1)),IFERROR(VLOOKUP($C140,'01_Warehouse_Ledger'!$A$2:$C$2002,3,FALSE),"")))</f>
        <v/>
      </c>
      <c r="G140" s="38"/>
    </row>
    <row r="141" spans="1:7">
      <c r="A141" s="35"/>
      <c r="D141" t="str">
        <f>IF($C141="","",IFERROR(LOOKUP(2,1/($C$2:INDEX($C:$C,ROW()-1)=$C141),$E$2:INDEX($E:$E,ROW()-1)),IFERROR(VLOOKUP($C141,'01_Warehouse_Ledger'!$A$2:$C$2002,3,FALSE),"")))</f>
        <v/>
      </c>
      <c r="G141" s="38"/>
    </row>
    <row r="142" spans="1:7">
      <c r="A142" s="35"/>
      <c r="D142" t="str">
        <f>IF($C142="","",IFERROR(LOOKUP(2,1/($C$2:INDEX($C:$C,ROW()-1)=$C142),$E$2:INDEX($E:$E,ROW()-1)),IFERROR(VLOOKUP($C142,'01_Warehouse_Ledger'!$A$2:$C$2002,3,FALSE),"")))</f>
        <v/>
      </c>
      <c r="G142" s="38"/>
    </row>
    <row r="143" spans="1:7">
      <c r="A143" s="35"/>
      <c r="D143" t="str">
        <f>IF($C143="","",IFERROR(LOOKUP(2,1/($C$2:INDEX($C:$C,ROW()-1)=$C143),$E$2:INDEX($E:$E,ROW()-1)),IFERROR(VLOOKUP($C143,'01_Warehouse_Ledger'!$A$2:$C$2002,3,FALSE),"")))</f>
        <v/>
      </c>
      <c r="G143" s="38"/>
    </row>
    <row r="144" spans="1:7">
      <c r="A144" s="35"/>
      <c r="D144" t="str">
        <f>IF($C144="","",IFERROR(LOOKUP(2,1/($C$2:INDEX($C:$C,ROW()-1)=$C144),$E$2:INDEX($E:$E,ROW()-1)),IFERROR(VLOOKUP($C144,'01_Warehouse_Ledger'!$A$2:$C$2002,3,FALSE),"")))</f>
        <v/>
      </c>
      <c r="G144" s="38"/>
    </row>
    <row r="145" spans="1:7">
      <c r="A145" s="35"/>
      <c r="D145" t="str">
        <f>IF($C145="","",IFERROR(LOOKUP(2,1/($C$2:INDEX($C:$C,ROW()-1)=$C145),$E$2:INDEX($E:$E,ROW()-1)),IFERROR(VLOOKUP($C145,'01_Warehouse_Ledger'!$A$2:$C$2002,3,FALSE),"")))</f>
        <v/>
      </c>
      <c r="G145" s="38"/>
    </row>
    <row r="146" spans="1:7">
      <c r="A146" s="35"/>
      <c r="D146" t="str">
        <f>IF($C146="","",IFERROR(LOOKUP(2,1/($C$2:INDEX($C:$C,ROW()-1)=$C146),$E$2:INDEX($E:$E,ROW()-1)),IFERROR(VLOOKUP($C146,'01_Warehouse_Ledger'!$A$2:$C$2002,3,FALSE),"")))</f>
        <v/>
      </c>
      <c r="G146" s="38"/>
    </row>
    <row r="147" spans="1:7">
      <c r="A147" s="35"/>
      <c r="D147" t="str">
        <f>IF($C147="","",IFERROR(LOOKUP(2,1/($C$2:INDEX($C:$C,ROW()-1)=$C147),$E$2:INDEX($E:$E,ROW()-1)),IFERROR(VLOOKUP($C147,'01_Warehouse_Ledger'!$A$2:$C$2002,3,FALSE),"")))</f>
        <v/>
      </c>
      <c r="G147" s="38"/>
    </row>
    <row r="148" spans="1:7">
      <c r="A148" s="35"/>
      <c r="D148" t="str">
        <f>IF($C148="","",IFERROR(LOOKUP(2,1/($C$2:INDEX($C:$C,ROW()-1)=$C148),$E$2:INDEX($E:$E,ROW()-1)),IFERROR(VLOOKUP($C148,'01_Warehouse_Ledger'!$A$2:$C$2002,3,FALSE),"")))</f>
        <v/>
      </c>
      <c r="G148" s="38"/>
    </row>
    <row r="149" spans="1:7">
      <c r="A149" s="35"/>
      <c r="D149" t="str">
        <f>IF($C149="","",IFERROR(LOOKUP(2,1/($C$2:INDEX($C:$C,ROW()-1)=$C149),$E$2:INDEX($E:$E,ROW()-1)),IFERROR(VLOOKUP($C149,'01_Warehouse_Ledger'!$A$2:$C$2002,3,FALSE),"")))</f>
        <v/>
      </c>
      <c r="G149" s="38"/>
    </row>
    <row r="150" spans="1:7">
      <c r="A150" s="35"/>
      <c r="D150" t="str">
        <f>IF($C150="","",IFERROR(LOOKUP(2,1/($C$2:INDEX($C:$C,ROW()-1)=$C150),$E$2:INDEX($E:$E,ROW()-1)),IFERROR(VLOOKUP($C150,'01_Warehouse_Ledger'!$A$2:$C$2002,3,FALSE),"")))</f>
        <v/>
      </c>
      <c r="G150" s="38"/>
    </row>
    <row r="151" spans="1:7">
      <c r="A151" s="35"/>
      <c r="D151" t="str">
        <f>IF($C151="","",IFERROR(LOOKUP(2,1/($C$2:INDEX($C:$C,ROW()-1)=$C151),$E$2:INDEX($E:$E,ROW()-1)),IFERROR(VLOOKUP($C151,'01_Warehouse_Ledger'!$A$2:$C$2002,3,FALSE),"")))</f>
        <v/>
      </c>
      <c r="G151" s="38"/>
    </row>
    <row r="152" spans="1:7">
      <c r="A152" s="35"/>
      <c r="D152" t="str">
        <f>IF($C152="","",IFERROR(LOOKUP(2,1/($C$2:INDEX($C:$C,ROW()-1)=$C152),$E$2:INDEX($E:$E,ROW()-1)),IFERROR(VLOOKUP($C152,'01_Warehouse_Ledger'!$A$2:$C$2002,3,FALSE),"")))</f>
        <v/>
      </c>
      <c r="G152" s="38"/>
    </row>
    <row r="153" spans="1:7">
      <c r="A153" s="35"/>
      <c r="D153" t="str">
        <f>IF($C153="","",IFERROR(LOOKUP(2,1/($C$2:INDEX($C:$C,ROW()-1)=$C153),$E$2:INDEX($E:$E,ROW()-1)),IFERROR(VLOOKUP($C153,'01_Warehouse_Ledger'!$A$2:$C$2002,3,FALSE),"")))</f>
        <v/>
      </c>
      <c r="G153" s="38"/>
    </row>
    <row r="154" spans="1:7">
      <c r="A154" s="35"/>
      <c r="D154" t="str">
        <f>IF($C154="","",IFERROR(LOOKUP(2,1/($C$2:INDEX($C:$C,ROW()-1)=$C154),$E$2:INDEX($E:$E,ROW()-1)),IFERROR(VLOOKUP($C154,'01_Warehouse_Ledger'!$A$2:$C$2002,3,FALSE),"")))</f>
        <v/>
      </c>
      <c r="G154" s="38"/>
    </row>
    <row r="155" spans="1:7">
      <c r="A155" s="35"/>
      <c r="D155" t="str">
        <f>IF($C155="","",IFERROR(LOOKUP(2,1/($C$2:INDEX($C:$C,ROW()-1)=$C155),$E$2:INDEX($E:$E,ROW()-1)),IFERROR(VLOOKUP($C155,'01_Warehouse_Ledger'!$A$2:$C$2002,3,FALSE),"")))</f>
        <v/>
      </c>
      <c r="G155" s="38"/>
    </row>
    <row r="156" spans="1:7">
      <c r="A156" s="35"/>
      <c r="D156" t="str">
        <f>IF($C156="","",IFERROR(LOOKUP(2,1/($C$2:INDEX($C:$C,ROW()-1)=$C156),$E$2:INDEX($E:$E,ROW()-1)),IFERROR(VLOOKUP($C156,'01_Warehouse_Ledger'!$A$2:$C$2002,3,FALSE),"")))</f>
        <v/>
      </c>
      <c r="G156" s="38"/>
    </row>
    <row r="157" spans="1:7">
      <c r="A157" s="35"/>
      <c r="D157" t="str">
        <f>IF($C157="","",IFERROR(LOOKUP(2,1/($C$2:INDEX($C:$C,ROW()-1)=$C157),$E$2:INDEX($E:$E,ROW()-1)),IFERROR(VLOOKUP($C157,'01_Warehouse_Ledger'!$A$2:$C$2002,3,FALSE),"")))</f>
        <v/>
      </c>
      <c r="G157" s="38"/>
    </row>
    <row r="158" spans="1:7">
      <c r="A158" s="35"/>
      <c r="D158" t="str">
        <f>IF($C158="","",IFERROR(LOOKUP(2,1/($C$2:INDEX($C:$C,ROW()-1)=$C158),$E$2:INDEX($E:$E,ROW()-1)),IFERROR(VLOOKUP($C158,'01_Warehouse_Ledger'!$A$2:$C$2002,3,FALSE),"")))</f>
        <v/>
      </c>
      <c r="G158" s="38"/>
    </row>
    <row r="159" spans="1:7">
      <c r="A159" s="35"/>
      <c r="D159" t="str">
        <f>IF($C159="","",IFERROR(LOOKUP(2,1/($C$2:INDEX($C:$C,ROW()-1)=$C159),$E$2:INDEX($E:$E,ROW()-1)),IFERROR(VLOOKUP($C159,'01_Warehouse_Ledger'!$A$2:$C$2002,3,FALSE),"")))</f>
        <v/>
      </c>
      <c r="G159" s="38"/>
    </row>
    <row r="160" spans="1:7">
      <c r="A160" s="35"/>
      <c r="D160" t="str">
        <f>IF($C160="","",IFERROR(LOOKUP(2,1/($C$2:INDEX($C:$C,ROW()-1)=$C160),$E$2:INDEX($E:$E,ROW()-1)),IFERROR(VLOOKUP($C160,'01_Warehouse_Ledger'!$A$2:$C$2002,3,FALSE),"")))</f>
        <v/>
      </c>
      <c r="G160" s="38"/>
    </row>
    <row r="161" spans="1:7">
      <c r="A161" s="35"/>
      <c r="D161" t="str">
        <f>IF($C161="","",IFERROR(LOOKUP(2,1/($C$2:INDEX($C:$C,ROW()-1)=$C161),$E$2:INDEX($E:$E,ROW()-1)),IFERROR(VLOOKUP($C161,'01_Warehouse_Ledger'!$A$2:$C$2002,3,FALSE),"")))</f>
        <v/>
      </c>
      <c r="G161" s="38"/>
    </row>
    <row r="162" spans="1:7">
      <c r="A162" s="35"/>
      <c r="D162" t="str">
        <f>IF($C162="","",IFERROR(LOOKUP(2,1/($C$2:INDEX($C:$C,ROW()-1)=$C162),$E$2:INDEX($E:$E,ROW()-1)),IFERROR(VLOOKUP($C162,'01_Warehouse_Ledger'!$A$2:$C$2002,3,FALSE),"")))</f>
        <v/>
      </c>
      <c r="G162" s="38"/>
    </row>
    <row r="163" spans="1:7">
      <c r="A163" s="35"/>
      <c r="D163" t="str">
        <f>IF($C163="","",IFERROR(LOOKUP(2,1/($C$2:INDEX($C:$C,ROW()-1)=$C163),$E$2:INDEX($E:$E,ROW()-1)),IFERROR(VLOOKUP($C163,'01_Warehouse_Ledger'!$A$2:$C$2002,3,FALSE),"")))</f>
        <v/>
      </c>
      <c r="G163" s="38"/>
    </row>
    <row r="164" spans="1:7">
      <c r="A164" s="35"/>
      <c r="D164" t="str">
        <f>IF($C164="","",IFERROR(LOOKUP(2,1/($C$2:INDEX($C:$C,ROW()-1)=$C164),$E$2:INDEX($E:$E,ROW()-1)),IFERROR(VLOOKUP($C164,'01_Warehouse_Ledger'!$A$2:$C$2002,3,FALSE),"")))</f>
        <v/>
      </c>
      <c r="G164" s="38"/>
    </row>
    <row r="165" spans="1:7">
      <c r="A165" s="35"/>
      <c r="D165" t="str">
        <f>IF($C165="","",IFERROR(LOOKUP(2,1/($C$2:INDEX($C:$C,ROW()-1)=$C165),$E$2:INDEX($E:$E,ROW()-1)),IFERROR(VLOOKUP($C165,'01_Warehouse_Ledger'!$A$2:$C$2002,3,FALSE),"")))</f>
        <v/>
      </c>
      <c r="G165" s="38"/>
    </row>
    <row r="166" spans="1:7">
      <c r="A166" s="35"/>
      <c r="D166" t="str">
        <f>IF($C166="","",IFERROR(LOOKUP(2,1/($C$2:INDEX($C:$C,ROW()-1)=$C166),$E$2:INDEX($E:$E,ROW()-1)),IFERROR(VLOOKUP($C166,'01_Warehouse_Ledger'!$A$2:$C$2002,3,FALSE),"")))</f>
        <v/>
      </c>
      <c r="G166" s="38"/>
    </row>
    <row r="167" spans="1:7">
      <c r="A167" s="35"/>
      <c r="D167" t="str">
        <f>IF($C167="","",IFERROR(LOOKUP(2,1/($C$2:INDEX($C:$C,ROW()-1)=$C167),$E$2:INDEX($E:$E,ROW()-1)),IFERROR(VLOOKUP($C167,'01_Warehouse_Ledger'!$A$2:$C$2002,3,FALSE),"")))</f>
        <v/>
      </c>
      <c r="G167" s="38"/>
    </row>
    <row r="168" spans="1:7">
      <c r="A168" s="35"/>
      <c r="D168" t="str">
        <f>IF($C168="","",IFERROR(LOOKUP(2,1/($C$2:INDEX($C:$C,ROW()-1)=$C168),$E$2:INDEX($E:$E,ROW()-1)),IFERROR(VLOOKUP($C168,'01_Warehouse_Ledger'!$A$2:$C$2002,3,FALSE),"")))</f>
        <v/>
      </c>
      <c r="G168" s="38"/>
    </row>
    <row r="169" spans="1:7">
      <c r="A169" s="35"/>
      <c r="D169" t="str">
        <f>IF($C169="","",IFERROR(LOOKUP(2,1/($C$2:INDEX($C:$C,ROW()-1)=$C169),$E$2:INDEX($E:$E,ROW()-1)),IFERROR(VLOOKUP($C169,'01_Warehouse_Ledger'!$A$2:$C$2002,3,FALSE),"")))</f>
        <v/>
      </c>
      <c r="G169" s="38"/>
    </row>
    <row r="170" spans="1:7">
      <c r="A170" s="35"/>
      <c r="D170" t="str">
        <f>IF($C170="","",IFERROR(LOOKUP(2,1/($C$2:INDEX($C:$C,ROW()-1)=$C170),$E$2:INDEX($E:$E,ROW()-1)),IFERROR(VLOOKUP($C170,'01_Warehouse_Ledger'!$A$2:$C$2002,3,FALSE),"")))</f>
        <v/>
      </c>
      <c r="G170" s="38"/>
    </row>
    <row r="171" spans="1:7">
      <c r="A171" s="35"/>
      <c r="D171" t="str">
        <f>IF($C171="","",IFERROR(LOOKUP(2,1/($C$2:INDEX($C:$C,ROW()-1)=$C171),$E$2:INDEX($E:$E,ROW()-1)),IFERROR(VLOOKUP($C171,'01_Warehouse_Ledger'!$A$2:$C$2002,3,FALSE),"")))</f>
        <v/>
      </c>
      <c r="G171" s="38"/>
    </row>
    <row r="172" spans="1:7">
      <c r="A172" s="35"/>
      <c r="D172" t="str">
        <f>IF($C172="","",IFERROR(LOOKUP(2,1/($C$2:INDEX($C:$C,ROW()-1)=$C172),$E$2:INDEX($E:$E,ROW()-1)),IFERROR(VLOOKUP($C172,'01_Warehouse_Ledger'!$A$2:$C$2002,3,FALSE),"")))</f>
        <v/>
      </c>
      <c r="G172" s="38"/>
    </row>
    <row r="173" spans="1:7">
      <c r="A173" s="35"/>
      <c r="D173" t="str">
        <f>IF($C173="","",IFERROR(LOOKUP(2,1/($C$2:INDEX($C:$C,ROW()-1)=$C173),$E$2:INDEX($E:$E,ROW()-1)),IFERROR(VLOOKUP($C173,'01_Warehouse_Ledger'!$A$2:$C$2002,3,FALSE),"")))</f>
        <v/>
      </c>
      <c r="G173" s="38"/>
    </row>
    <row r="174" spans="1:7">
      <c r="A174" s="35"/>
      <c r="D174" t="str">
        <f>IF($C174="","",IFERROR(LOOKUP(2,1/($C$2:INDEX($C:$C,ROW()-1)=$C174),$E$2:INDEX($E:$E,ROW()-1)),IFERROR(VLOOKUP($C174,'01_Warehouse_Ledger'!$A$2:$C$2002,3,FALSE),"")))</f>
        <v/>
      </c>
      <c r="G174" s="38"/>
    </row>
    <row r="175" spans="1:7">
      <c r="A175" s="35"/>
      <c r="D175" t="str">
        <f>IF($C175="","",IFERROR(LOOKUP(2,1/($C$2:INDEX($C:$C,ROW()-1)=$C175),$E$2:INDEX($E:$E,ROW()-1)),IFERROR(VLOOKUP($C175,'01_Warehouse_Ledger'!$A$2:$C$2002,3,FALSE),"")))</f>
        <v/>
      </c>
      <c r="G175" s="38"/>
    </row>
    <row r="176" spans="1:7">
      <c r="A176" s="35"/>
      <c r="D176" t="str">
        <f>IF($C176="","",IFERROR(LOOKUP(2,1/($C$2:INDEX($C:$C,ROW()-1)=$C176),$E$2:INDEX($E:$E,ROW()-1)),IFERROR(VLOOKUP($C176,'01_Warehouse_Ledger'!$A$2:$C$2002,3,FALSE),"")))</f>
        <v/>
      </c>
      <c r="G176" s="38"/>
    </row>
    <row r="177" spans="1:7">
      <c r="A177" s="35"/>
      <c r="D177" t="str">
        <f>IF($C177="","",IFERROR(LOOKUP(2,1/($C$2:INDEX($C:$C,ROW()-1)=$C177),$E$2:INDEX($E:$E,ROW()-1)),IFERROR(VLOOKUP($C177,'01_Warehouse_Ledger'!$A$2:$C$2002,3,FALSE),"")))</f>
        <v/>
      </c>
      <c r="G177" s="38"/>
    </row>
    <row r="178" spans="1:7">
      <c r="A178" s="35"/>
      <c r="D178" t="str">
        <f>IF($C178="","",IFERROR(LOOKUP(2,1/($C$2:INDEX($C:$C,ROW()-1)=$C178),$E$2:INDEX($E:$E,ROW()-1)),IFERROR(VLOOKUP($C178,'01_Warehouse_Ledger'!$A$2:$C$2002,3,FALSE),"")))</f>
        <v/>
      </c>
      <c r="G178" s="38"/>
    </row>
    <row r="179" spans="1:7">
      <c r="A179" s="35"/>
      <c r="D179" t="str">
        <f>IF($C179="","",IFERROR(LOOKUP(2,1/($C$2:INDEX($C:$C,ROW()-1)=$C179),$E$2:INDEX($E:$E,ROW()-1)),IFERROR(VLOOKUP($C179,'01_Warehouse_Ledger'!$A$2:$C$2002,3,FALSE),"")))</f>
        <v/>
      </c>
      <c r="G179" s="38"/>
    </row>
    <row r="180" spans="1:7">
      <c r="A180" s="35"/>
      <c r="D180" t="str">
        <f>IF($C180="","",IFERROR(LOOKUP(2,1/($C$2:INDEX($C:$C,ROW()-1)=$C180),$E$2:INDEX($E:$E,ROW()-1)),IFERROR(VLOOKUP($C180,'01_Warehouse_Ledger'!$A$2:$C$2002,3,FALSE),"")))</f>
        <v/>
      </c>
      <c r="G180" s="38"/>
    </row>
    <row r="181" spans="1:7">
      <c r="A181" s="35"/>
      <c r="D181" t="str">
        <f>IF($C181="","",IFERROR(LOOKUP(2,1/($C$2:INDEX($C:$C,ROW()-1)=$C181),$E$2:INDEX($E:$E,ROW()-1)),IFERROR(VLOOKUP($C181,'01_Warehouse_Ledger'!$A$2:$C$2002,3,FALSE),"")))</f>
        <v/>
      </c>
      <c r="G181" s="38"/>
    </row>
    <row r="182" spans="1:7">
      <c r="A182" s="35"/>
      <c r="D182" t="str">
        <f>IF($C182="","",IFERROR(LOOKUP(2,1/($C$2:INDEX($C:$C,ROW()-1)=$C182),$E$2:INDEX($E:$E,ROW()-1)),IFERROR(VLOOKUP($C182,'01_Warehouse_Ledger'!$A$2:$C$2002,3,FALSE),"")))</f>
        <v/>
      </c>
      <c r="G182" s="38"/>
    </row>
    <row r="183" spans="1:7">
      <c r="A183" s="35"/>
      <c r="D183" t="str">
        <f>IF($C183="","",IFERROR(LOOKUP(2,1/($C$2:INDEX($C:$C,ROW()-1)=$C183),$E$2:INDEX($E:$E,ROW()-1)),IFERROR(VLOOKUP($C183,'01_Warehouse_Ledger'!$A$2:$C$2002,3,FALSE),"")))</f>
        <v/>
      </c>
      <c r="G183" s="38"/>
    </row>
    <row r="184" spans="1:7">
      <c r="A184" s="35"/>
      <c r="D184" t="str">
        <f>IF($C184="","",IFERROR(LOOKUP(2,1/($C$2:INDEX($C:$C,ROW()-1)=$C184),$E$2:INDEX($E:$E,ROW()-1)),IFERROR(VLOOKUP($C184,'01_Warehouse_Ledger'!$A$2:$C$2002,3,FALSE),"")))</f>
        <v/>
      </c>
      <c r="G184" s="38"/>
    </row>
    <row r="185" spans="1:7">
      <c r="A185" s="35"/>
      <c r="D185" t="str">
        <f>IF($C185="","",IFERROR(LOOKUP(2,1/($C$2:INDEX($C:$C,ROW()-1)=$C185),$E$2:INDEX($E:$E,ROW()-1)),IFERROR(VLOOKUP($C185,'01_Warehouse_Ledger'!$A$2:$C$2002,3,FALSE),"")))</f>
        <v/>
      </c>
      <c r="G185" s="38"/>
    </row>
    <row r="186" spans="1:7">
      <c r="A186" s="35"/>
      <c r="D186" t="str">
        <f>IF($C186="","",IFERROR(LOOKUP(2,1/($C$2:INDEX($C:$C,ROW()-1)=$C186),$E$2:INDEX($E:$E,ROW()-1)),IFERROR(VLOOKUP($C186,'01_Warehouse_Ledger'!$A$2:$C$2002,3,FALSE),"")))</f>
        <v/>
      </c>
      <c r="G186" s="38"/>
    </row>
    <row r="187" spans="1:7">
      <c r="A187" s="35"/>
      <c r="D187" t="str">
        <f>IF($C187="","",IFERROR(LOOKUP(2,1/($C$2:INDEX($C:$C,ROW()-1)=$C187),$E$2:INDEX($E:$E,ROW()-1)),IFERROR(VLOOKUP($C187,'01_Warehouse_Ledger'!$A$2:$C$2002,3,FALSE),"")))</f>
        <v/>
      </c>
      <c r="G187" s="38"/>
    </row>
    <row r="188" spans="1:7">
      <c r="A188" s="35"/>
      <c r="D188" t="str">
        <f>IF($C188="","",IFERROR(LOOKUP(2,1/($C$2:INDEX($C:$C,ROW()-1)=$C188),$E$2:INDEX($E:$E,ROW()-1)),IFERROR(VLOOKUP($C188,'01_Warehouse_Ledger'!$A$2:$C$2002,3,FALSE),"")))</f>
        <v/>
      </c>
      <c r="G188" s="38"/>
    </row>
    <row r="189" spans="1:7">
      <c r="A189" s="35"/>
      <c r="D189" t="str">
        <f>IF($C189="","",IFERROR(LOOKUP(2,1/($C$2:INDEX($C:$C,ROW()-1)=$C189),$E$2:INDEX($E:$E,ROW()-1)),IFERROR(VLOOKUP($C189,'01_Warehouse_Ledger'!$A$2:$C$2002,3,FALSE),"")))</f>
        <v/>
      </c>
      <c r="G189" s="38"/>
    </row>
    <row r="190" spans="1:7">
      <c r="A190" s="35"/>
      <c r="D190" t="str">
        <f>IF($C190="","",IFERROR(LOOKUP(2,1/($C$2:INDEX($C:$C,ROW()-1)=$C190),$E$2:INDEX($E:$E,ROW()-1)),IFERROR(VLOOKUP($C190,'01_Warehouse_Ledger'!$A$2:$C$2002,3,FALSE),"")))</f>
        <v/>
      </c>
      <c r="G190" s="38"/>
    </row>
    <row r="191" spans="1:7">
      <c r="A191" s="35"/>
      <c r="D191" t="str">
        <f>IF($C191="","",IFERROR(LOOKUP(2,1/($C$2:INDEX($C:$C,ROW()-1)=$C191),$E$2:INDEX($E:$E,ROW()-1)),IFERROR(VLOOKUP($C191,'01_Warehouse_Ledger'!$A$2:$C$2002,3,FALSE),"")))</f>
        <v/>
      </c>
      <c r="G191" s="38"/>
    </row>
    <row r="192" spans="1:7">
      <c r="A192" s="35"/>
      <c r="D192" t="str">
        <f>IF($C192="","",IFERROR(LOOKUP(2,1/($C$2:INDEX($C:$C,ROW()-1)=$C192),$E$2:INDEX($E:$E,ROW()-1)),IFERROR(VLOOKUP($C192,'01_Warehouse_Ledger'!$A$2:$C$2002,3,FALSE),"")))</f>
        <v/>
      </c>
      <c r="G192" s="38"/>
    </row>
    <row r="193" spans="1:7">
      <c r="A193" s="35"/>
      <c r="D193" t="str">
        <f>IF($C193="","",IFERROR(LOOKUP(2,1/($C$2:INDEX($C:$C,ROW()-1)=$C193),$E$2:INDEX($E:$E,ROW()-1)),IFERROR(VLOOKUP($C193,'01_Warehouse_Ledger'!$A$2:$C$2002,3,FALSE),"")))</f>
        <v/>
      </c>
      <c r="G193" s="38"/>
    </row>
    <row r="194" spans="1:7">
      <c r="A194" s="35"/>
      <c r="D194" t="str">
        <f>IF($C194="","",IFERROR(LOOKUP(2,1/($C$2:INDEX($C:$C,ROW()-1)=$C194),$E$2:INDEX($E:$E,ROW()-1)),IFERROR(VLOOKUP($C194,'01_Warehouse_Ledger'!$A$2:$C$2002,3,FALSE),"")))</f>
        <v/>
      </c>
      <c r="G194" s="38"/>
    </row>
    <row r="195" spans="1:7">
      <c r="A195" s="35"/>
      <c r="D195" t="str">
        <f>IF($C195="","",IFERROR(LOOKUP(2,1/($C$2:INDEX($C:$C,ROW()-1)=$C195),$E$2:INDEX($E:$E,ROW()-1)),IFERROR(VLOOKUP($C195,'01_Warehouse_Ledger'!$A$2:$C$2002,3,FALSE),"")))</f>
        <v/>
      </c>
      <c r="G195" s="38"/>
    </row>
    <row r="196" spans="1:7">
      <c r="A196" s="35"/>
      <c r="D196" t="str">
        <f>IF($C196="","",IFERROR(LOOKUP(2,1/($C$2:INDEX($C:$C,ROW()-1)=$C196),$E$2:INDEX($E:$E,ROW()-1)),IFERROR(VLOOKUP($C196,'01_Warehouse_Ledger'!$A$2:$C$2002,3,FALSE),"")))</f>
        <v/>
      </c>
      <c r="G196" s="38"/>
    </row>
    <row r="197" spans="1:7">
      <c r="A197" s="35"/>
      <c r="D197" t="str">
        <f>IF($C197="","",IFERROR(LOOKUP(2,1/($C$2:INDEX($C:$C,ROW()-1)=$C197),$E$2:INDEX($E:$E,ROW()-1)),IFERROR(VLOOKUP($C197,'01_Warehouse_Ledger'!$A$2:$C$2002,3,FALSE),"")))</f>
        <v/>
      </c>
      <c r="G197" s="38"/>
    </row>
    <row r="198" spans="1:7">
      <c r="A198" s="35"/>
      <c r="D198" t="str">
        <f>IF($C198="","",IFERROR(LOOKUP(2,1/($C$2:INDEX($C:$C,ROW()-1)=$C198),$E$2:INDEX($E:$E,ROW()-1)),IFERROR(VLOOKUP($C198,'01_Warehouse_Ledger'!$A$2:$C$2002,3,FALSE),"")))</f>
        <v/>
      </c>
      <c r="G198" s="38"/>
    </row>
    <row r="199" spans="1:7">
      <c r="A199" s="35"/>
      <c r="D199" t="str">
        <f>IF($C199="","",IFERROR(LOOKUP(2,1/($C$2:INDEX($C:$C,ROW()-1)=$C199),$E$2:INDEX($E:$E,ROW()-1)),IFERROR(VLOOKUP($C199,'01_Warehouse_Ledger'!$A$2:$C$2002,3,FALSE),"")))</f>
        <v/>
      </c>
      <c r="G199" s="38"/>
    </row>
    <row r="200" spans="1:7">
      <c r="A200" s="35"/>
      <c r="D200" t="str">
        <f>IF($C200="","",IFERROR(LOOKUP(2,1/($C$2:INDEX($C:$C,ROW()-1)=$C200),$E$2:INDEX($E:$E,ROW()-1)),IFERROR(VLOOKUP($C200,'01_Warehouse_Ledger'!$A$2:$C$2002,3,FALSE),"")))</f>
        <v/>
      </c>
      <c r="G200" s="38"/>
    </row>
    <row r="201" spans="1:7">
      <c r="A201" s="35"/>
      <c r="D201" t="str">
        <f>IF($C201="","",IFERROR(LOOKUP(2,1/($C$2:INDEX($C:$C,ROW()-1)=$C201),$E$2:INDEX($E:$E,ROW()-1)),IFERROR(VLOOKUP($C201,'01_Warehouse_Ledger'!$A$2:$C$2002,3,FALSE),"")))</f>
        <v/>
      </c>
      <c r="G201" s="38"/>
    </row>
    <row r="202" spans="1:7">
      <c r="A202" s="35"/>
      <c r="D202" t="str">
        <f>IF($C202="","",IFERROR(LOOKUP(2,1/($C$2:INDEX($C:$C,ROW()-1)=$C202),$E$2:INDEX($E:$E,ROW()-1)),IFERROR(VLOOKUP($C202,'01_Warehouse_Ledger'!$A$2:$C$2002,3,FALSE),"")))</f>
        <v/>
      </c>
      <c r="G202" s="38"/>
    </row>
    <row r="203" spans="1:7">
      <c r="A203" s="35"/>
      <c r="D203" t="str">
        <f>IF($C203="","",IFERROR(LOOKUP(2,1/($C$2:INDEX($C:$C,ROW()-1)=$C203),$E$2:INDEX($E:$E,ROW()-1)),IFERROR(VLOOKUP($C203,'01_Warehouse_Ledger'!$A$2:$C$2002,3,FALSE),"")))</f>
        <v/>
      </c>
      <c r="G203" s="38"/>
    </row>
    <row r="204" spans="1:7">
      <c r="A204" s="35"/>
      <c r="D204" t="str">
        <f>IF($C204="","",IFERROR(LOOKUP(2,1/($C$2:INDEX($C:$C,ROW()-1)=$C204),$E$2:INDEX($E:$E,ROW()-1)),IFERROR(VLOOKUP($C204,'01_Warehouse_Ledger'!$A$2:$C$2002,3,FALSE),"")))</f>
        <v/>
      </c>
      <c r="G204" s="38"/>
    </row>
    <row r="205" spans="1:7">
      <c r="A205" s="35"/>
      <c r="D205" t="str">
        <f>IF($C205="","",IFERROR(LOOKUP(2,1/($C$2:INDEX($C:$C,ROW()-1)=$C205),$E$2:INDEX($E:$E,ROW()-1)),IFERROR(VLOOKUP($C205,'01_Warehouse_Ledger'!$A$2:$C$2002,3,FALSE),"")))</f>
        <v/>
      </c>
      <c r="G205" s="38"/>
    </row>
    <row r="206" spans="1:7">
      <c r="A206" s="35"/>
      <c r="D206" t="str">
        <f>IF($C206="","",IFERROR(LOOKUP(2,1/($C$2:INDEX($C:$C,ROW()-1)=$C206),$E$2:INDEX($E:$E,ROW()-1)),IFERROR(VLOOKUP($C206,'01_Warehouse_Ledger'!$A$2:$C$2002,3,FALSE),"")))</f>
        <v/>
      </c>
      <c r="G206" s="38"/>
    </row>
    <row r="207" spans="1:7">
      <c r="A207" s="35"/>
      <c r="D207" t="str">
        <f>IF($C207="","",IFERROR(LOOKUP(2,1/($C$2:INDEX($C:$C,ROW()-1)=$C207),$E$2:INDEX($E:$E,ROW()-1)),IFERROR(VLOOKUP($C207,'01_Warehouse_Ledger'!$A$2:$C$2002,3,FALSE),"")))</f>
        <v/>
      </c>
      <c r="G207" s="38"/>
    </row>
    <row r="208" spans="1:7">
      <c r="A208" s="35"/>
      <c r="D208" t="str">
        <f>IF($C208="","",IFERROR(LOOKUP(2,1/($C$2:INDEX($C:$C,ROW()-1)=$C208),$E$2:INDEX($E:$E,ROW()-1)),IFERROR(VLOOKUP($C208,'01_Warehouse_Ledger'!$A$2:$C$2002,3,FALSE),"")))</f>
        <v/>
      </c>
      <c r="G208" s="38"/>
    </row>
    <row r="209" spans="1:7">
      <c r="A209" s="35"/>
      <c r="D209" t="str">
        <f>IF($C209="","",IFERROR(LOOKUP(2,1/($C$2:INDEX($C:$C,ROW()-1)=$C209),$E$2:INDEX($E:$E,ROW()-1)),IFERROR(VLOOKUP($C209,'01_Warehouse_Ledger'!$A$2:$C$2002,3,FALSE),"")))</f>
        <v/>
      </c>
      <c r="G209" s="38"/>
    </row>
    <row r="210" spans="1:7">
      <c r="A210" s="35"/>
      <c r="D210" t="str">
        <f>IF($C210="","",IFERROR(LOOKUP(2,1/($C$2:INDEX($C:$C,ROW()-1)=$C210),$E$2:INDEX($E:$E,ROW()-1)),IFERROR(VLOOKUP($C210,'01_Warehouse_Ledger'!$A$2:$C$2002,3,FALSE),"")))</f>
        <v/>
      </c>
      <c r="G210" s="38"/>
    </row>
    <row r="211" spans="1:7">
      <c r="A211" s="35"/>
      <c r="D211" t="str">
        <f>IF($C211="","",IFERROR(LOOKUP(2,1/($C$2:INDEX($C:$C,ROW()-1)=$C211),$E$2:INDEX($E:$E,ROW()-1)),IFERROR(VLOOKUP($C211,'01_Warehouse_Ledger'!$A$2:$C$2002,3,FALSE),"")))</f>
        <v/>
      </c>
      <c r="G211" s="38"/>
    </row>
    <row r="212" spans="1:7">
      <c r="A212" s="35"/>
      <c r="D212" t="str">
        <f>IF($C212="","",IFERROR(LOOKUP(2,1/($C$2:INDEX($C:$C,ROW()-1)=$C212),$E$2:INDEX($E:$E,ROW()-1)),IFERROR(VLOOKUP($C212,'01_Warehouse_Ledger'!$A$2:$C$2002,3,FALSE),"")))</f>
        <v/>
      </c>
      <c r="G212" s="38"/>
    </row>
    <row r="213" spans="1:7">
      <c r="A213" s="35"/>
      <c r="D213" t="str">
        <f>IF($C213="","",IFERROR(LOOKUP(2,1/($C$2:INDEX($C:$C,ROW()-1)=$C213),$E$2:INDEX($E:$E,ROW()-1)),IFERROR(VLOOKUP($C213,'01_Warehouse_Ledger'!$A$2:$C$2002,3,FALSE),"")))</f>
        <v/>
      </c>
      <c r="G213" s="38"/>
    </row>
    <row r="214" spans="1:7">
      <c r="A214" s="35"/>
      <c r="D214" t="str">
        <f>IF($C214="","",IFERROR(LOOKUP(2,1/($C$2:INDEX($C:$C,ROW()-1)=$C214),$E$2:INDEX($E:$E,ROW()-1)),IFERROR(VLOOKUP($C214,'01_Warehouse_Ledger'!$A$2:$C$2002,3,FALSE),"")))</f>
        <v/>
      </c>
      <c r="G214" s="38"/>
    </row>
    <row r="215" spans="1:7">
      <c r="A215" s="35"/>
      <c r="D215" t="str">
        <f>IF($C215="","",IFERROR(LOOKUP(2,1/($C$2:INDEX($C:$C,ROW()-1)=$C215),$E$2:INDEX($E:$E,ROW()-1)),IFERROR(VLOOKUP($C215,'01_Warehouse_Ledger'!$A$2:$C$2002,3,FALSE),"")))</f>
        <v/>
      </c>
      <c r="G215" s="38"/>
    </row>
    <row r="216" spans="1:7">
      <c r="A216" s="35"/>
      <c r="D216" t="str">
        <f>IF($C216="","",IFERROR(LOOKUP(2,1/($C$2:INDEX($C:$C,ROW()-1)=$C216),$E$2:INDEX($E:$E,ROW()-1)),IFERROR(VLOOKUP($C216,'01_Warehouse_Ledger'!$A$2:$C$2002,3,FALSE),"")))</f>
        <v/>
      </c>
      <c r="G216" s="38"/>
    </row>
    <row r="217" spans="1:7">
      <c r="A217" s="35"/>
      <c r="D217" t="str">
        <f>IF($C217="","",IFERROR(LOOKUP(2,1/($C$2:INDEX($C:$C,ROW()-1)=$C217),$E$2:INDEX($E:$E,ROW()-1)),IFERROR(VLOOKUP($C217,'01_Warehouse_Ledger'!$A$2:$C$2002,3,FALSE),"")))</f>
        <v/>
      </c>
      <c r="G217" s="38"/>
    </row>
    <row r="218" spans="1:7">
      <c r="A218" s="35"/>
      <c r="D218" t="str">
        <f>IF($C218="","",IFERROR(LOOKUP(2,1/($C$2:INDEX($C:$C,ROW()-1)=$C218),$E$2:INDEX($E:$E,ROW()-1)),IFERROR(VLOOKUP($C218,'01_Warehouse_Ledger'!$A$2:$C$2002,3,FALSE),"")))</f>
        <v/>
      </c>
      <c r="G218" s="38"/>
    </row>
    <row r="219" spans="1:7">
      <c r="A219" s="35"/>
      <c r="D219" t="str">
        <f>IF($C219="","",IFERROR(LOOKUP(2,1/($C$2:INDEX($C:$C,ROW()-1)=$C219),$E$2:INDEX($E:$E,ROW()-1)),IFERROR(VLOOKUP($C219,'01_Warehouse_Ledger'!$A$2:$C$2002,3,FALSE),"")))</f>
        <v/>
      </c>
      <c r="G219" s="38"/>
    </row>
    <row r="220" spans="1:7">
      <c r="A220" s="35"/>
      <c r="D220" t="str">
        <f>IF($C220="","",IFERROR(LOOKUP(2,1/($C$2:INDEX($C:$C,ROW()-1)=$C220),$E$2:INDEX($E:$E,ROW()-1)),IFERROR(VLOOKUP($C220,'01_Warehouse_Ledger'!$A$2:$C$2002,3,FALSE),"")))</f>
        <v/>
      </c>
      <c r="G220" s="38"/>
    </row>
    <row r="221" spans="1:7">
      <c r="A221" s="35"/>
      <c r="D221" t="str">
        <f>IF($C221="","",IFERROR(LOOKUP(2,1/($C$2:INDEX($C:$C,ROW()-1)=$C221),$E$2:INDEX($E:$E,ROW()-1)),IFERROR(VLOOKUP($C221,'01_Warehouse_Ledger'!$A$2:$C$2002,3,FALSE),"")))</f>
        <v/>
      </c>
      <c r="G221" s="38"/>
    </row>
    <row r="222" spans="1:7">
      <c r="A222" s="35"/>
      <c r="D222" t="str">
        <f>IF($C222="","",IFERROR(LOOKUP(2,1/($C$2:INDEX($C:$C,ROW()-1)=$C222),$E$2:INDEX($E:$E,ROW()-1)),IFERROR(VLOOKUP($C222,'01_Warehouse_Ledger'!$A$2:$C$2002,3,FALSE),"")))</f>
        <v/>
      </c>
      <c r="G222" s="38"/>
    </row>
    <row r="223" spans="1:7">
      <c r="A223" s="35"/>
      <c r="D223" t="str">
        <f>IF($C223="","",IFERROR(LOOKUP(2,1/($C$2:INDEX($C:$C,ROW()-1)=$C223),$E$2:INDEX($E:$E,ROW()-1)),IFERROR(VLOOKUP($C223,'01_Warehouse_Ledger'!$A$2:$C$2002,3,FALSE),"")))</f>
        <v/>
      </c>
      <c r="G223" s="38"/>
    </row>
    <row r="224" spans="1:7">
      <c r="A224" s="35"/>
      <c r="D224" t="str">
        <f>IF($C224="","",IFERROR(LOOKUP(2,1/($C$2:INDEX($C:$C,ROW()-1)=$C224),$E$2:INDEX($E:$E,ROW()-1)),IFERROR(VLOOKUP($C224,'01_Warehouse_Ledger'!$A$2:$C$2002,3,FALSE),"")))</f>
        <v/>
      </c>
      <c r="G224" s="38"/>
    </row>
    <row r="225" spans="1:7">
      <c r="A225" s="35"/>
      <c r="D225" t="str">
        <f>IF($C225="","",IFERROR(LOOKUP(2,1/($C$2:INDEX($C:$C,ROW()-1)=$C225),$E$2:INDEX($E:$E,ROW()-1)),IFERROR(VLOOKUP($C225,'01_Warehouse_Ledger'!$A$2:$C$2002,3,FALSE),"")))</f>
        <v/>
      </c>
      <c r="G225" s="38"/>
    </row>
    <row r="226" spans="1:7">
      <c r="A226" s="35"/>
      <c r="D226" t="str">
        <f>IF($C226="","",IFERROR(LOOKUP(2,1/($C$2:INDEX($C:$C,ROW()-1)=$C226),$E$2:INDEX($E:$E,ROW()-1)),IFERROR(VLOOKUP($C226,'01_Warehouse_Ledger'!$A$2:$C$2002,3,FALSE),"")))</f>
        <v/>
      </c>
      <c r="G226" s="38"/>
    </row>
    <row r="227" spans="1:7">
      <c r="A227" s="35"/>
      <c r="D227" t="str">
        <f>IF($C227="","",IFERROR(LOOKUP(2,1/($C$2:INDEX($C:$C,ROW()-1)=$C227),$E$2:INDEX($E:$E,ROW()-1)),IFERROR(VLOOKUP($C227,'01_Warehouse_Ledger'!$A$2:$C$2002,3,FALSE),"")))</f>
        <v/>
      </c>
      <c r="G227" s="38"/>
    </row>
    <row r="228" spans="1:7">
      <c r="A228" s="35"/>
      <c r="D228" t="str">
        <f>IF($C228="","",IFERROR(LOOKUP(2,1/($C$2:INDEX($C:$C,ROW()-1)=$C228),$E$2:INDEX($E:$E,ROW()-1)),IFERROR(VLOOKUP($C228,'01_Warehouse_Ledger'!$A$2:$C$2002,3,FALSE),"")))</f>
        <v/>
      </c>
      <c r="G228" s="38"/>
    </row>
    <row r="229" spans="1:7">
      <c r="A229" s="35"/>
      <c r="D229" t="str">
        <f>IF($C229="","",IFERROR(LOOKUP(2,1/($C$2:INDEX($C:$C,ROW()-1)=$C229),$E$2:INDEX($E:$E,ROW()-1)),IFERROR(VLOOKUP($C229,'01_Warehouse_Ledger'!$A$2:$C$2002,3,FALSE),"")))</f>
        <v/>
      </c>
      <c r="G229" s="38"/>
    </row>
    <row r="230" spans="1:7">
      <c r="A230" s="35"/>
      <c r="D230" t="str">
        <f>IF($C230="","",IFERROR(LOOKUP(2,1/($C$2:INDEX($C:$C,ROW()-1)=$C230),$E$2:INDEX($E:$E,ROW()-1)),IFERROR(VLOOKUP($C230,'01_Warehouse_Ledger'!$A$2:$C$2002,3,FALSE),"")))</f>
        <v/>
      </c>
      <c r="G230" s="38"/>
    </row>
    <row r="231" spans="1:7">
      <c r="A231" s="35"/>
      <c r="D231" t="str">
        <f>IF($C231="","",IFERROR(LOOKUP(2,1/($C$2:INDEX($C:$C,ROW()-1)=$C231),$E$2:INDEX($E:$E,ROW()-1)),IFERROR(VLOOKUP($C231,'01_Warehouse_Ledger'!$A$2:$C$2002,3,FALSE),"")))</f>
        <v/>
      </c>
      <c r="G231" s="38"/>
    </row>
    <row r="232" spans="1:7">
      <c r="A232" s="35"/>
      <c r="D232" t="str">
        <f>IF($C232="","",IFERROR(LOOKUP(2,1/($C$2:INDEX($C:$C,ROW()-1)=$C232),$E$2:INDEX($E:$E,ROW()-1)),IFERROR(VLOOKUP($C232,'01_Warehouse_Ledger'!$A$2:$C$2002,3,FALSE),"")))</f>
        <v/>
      </c>
      <c r="G232" s="38"/>
    </row>
    <row r="233" spans="1:7">
      <c r="A233" s="35"/>
      <c r="D233" t="str">
        <f>IF($C233="","",IFERROR(LOOKUP(2,1/($C$2:INDEX($C:$C,ROW()-1)=$C233),$E$2:INDEX($E:$E,ROW()-1)),IFERROR(VLOOKUP($C233,'01_Warehouse_Ledger'!$A$2:$C$2002,3,FALSE),"")))</f>
        <v/>
      </c>
      <c r="G233" s="38"/>
    </row>
    <row r="234" spans="1:7">
      <c r="A234" s="35"/>
      <c r="D234" t="str">
        <f>IF($C234="","",IFERROR(LOOKUP(2,1/($C$2:INDEX($C:$C,ROW()-1)=$C234),$E$2:INDEX($E:$E,ROW()-1)),IFERROR(VLOOKUP($C234,'01_Warehouse_Ledger'!$A$2:$C$2002,3,FALSE),"")))</f>
        <v/>
      </c>
      <c r="G234" s="38"/>
    </row>
    <row r="235" spans="1:7">
      <c r="A235" s="35"/>
      <c r="D235" t="str">
        <f>IF($C235="","",IFERROR(LOOKUP(2,1/($C$2:INDEX($C:$C,ROW()-1)=$C235),$E$2:INDEX($E:$E,ROW()-1)),IFERROR(VLOOKUP($C235,'01_Warehouse_Ledger'!$A$2:$C$2002,3,FALSE),"")))</f>
        <v/>
      </c>
      <c r="G235" s="38"/>
    </row>
    <row r="236" spans="1:7">
      <c r="A236" s="35"/>
      <c r="D236" t="str">
        <f>IF($C236="","",IFERROR(LOOKUP(2,1/($C$2:INDEX($C:$C,ROW()-1)=$C236),$E$2:INDEX($E:$E,ROW()-1)),IFERROR(VLOOKUP($C236,'01_Warehouse_Ledger'!$A$2:$C$2002,3,FALSE),"")))</f>
        <v/>
      </c>
      <c r="G236" s="38"/>
    </row>
    <row r="237" spans="1:7">
      <c r="A237" s="35"/>
      <c r="D237" t="str">
        <f>IF($C237="","",IFERROR(LOOKUP(2,1/($C$2:INDEX($C:$C,ROW()-1)=$C237),$E$2:INDEX($E:$E,ROW()-1)),IFERROR(VLOOKUP($C237,'01_Warehouse_Ledger'!$A$2:$C$2002,3,FALSE),"")))</f>
        <v/>
      </c>
      <c r="G237" s="38"/>
    </row>
    <row r="238" spans="1:7">
      <c r="A238" s="35"/>
      <c r="D238" t="str">
        <f>IF($C238="","",IFERROR(LOOKUP(2,1/($C$2:INDEX($C:$C,ROW()-1)=$C238),$E$2:INDEX($E:$E,ROW()-1)),IFERROR(VLOOKUP($C238,'01_Warehouse_Ledger'!$A$2:$C$2002,3,FALSE),"")))</f>
        <v/>
      </c>
      <c r="G238" s="38"/>
    </row>
    <row r="239" spans="1:7">
      <c r="A239" s="35"/>
      <c r="D239" t="str">
        <f>IF($C239="","",IFERROR(LOOKUP(2,1/($C$2:INDEX($C:$C,ROW()-1)=$C239),$E$2:INDEX($E:$E,ROW()-1)),IFERROR(VLOOKUP($C239,'01_Warehouse_Ledger'!$A$2:$C$2002,3,FALSE),"")))</f>
        <v/>
      </c>
      <c r="G239" s="38"/>
    </row>
    <row r="240" spans="1:7">
      <c r="A240" s="35"/>
      <c r="D240" t="str">
        <f>IF($C240="","",IFERROR(LOOKUP(2,1/($C$2:INDEX($C:$C,ROW()-1)=$C240),$E$2:INDEX($E:$E,ROW()-1)),IFERROR(VLOOKUP($C240,'01_Warehouse_Ledger'!$A$2:$C$2002,3,FALSE),"")))</f>
        <v/>
      </c>
      <c r="G240" s="38"/>
    </row>
    <row r="241" spans="1:7">
      <c r="A241" s="35"/>
      <c r="D241" t="str">
        <f>IF($C241="","",IFERROR(LOOKUP(2,1/($C$2:INDEX($C:$C,ROW()-1)=$C241),$E$2:INDEX($E:$E,ROW()-1)),IFERROR(VLOOKUP($C241,'01_Warehouse_Ledger'!$A$2:$C$2002,3,FALSE),"")))</f>
        <v/>
      </c>
      <c r="G241" s="38"/>
    </row>
    <row r="242" spans="1:7">
      <c r="A242" s="35"/>
      <c r="D242" t="str">
        <f>IF($C242="","",IFERROR(LOOKUP(2,1/($C$2:INDEX($C:$C,ROW()-1)=$C242),$E$2:INDEX($E:$E,ROW()-1)),IFERROR(VLOOKUP($C242,'01_Warehouse_Ledger'!$A$2:$C$2002,3,FALSE),"")))</f>
        <v/>
      </c>
      <c r="G242" s="38"/>
    </row>
    <row r="243" spans="1:7">
      <c r="A243" s="35"/>
      <c r="D243" t="str">
        <f>IF($C243="","",IFERROR(LOOKUP(2,1/($C$2:INDEX($C:$C,ROW()-1)=$C243),$E$2:INDEX($E:$E,ROW()-1)),IFERROR(VLOOKUP($C243,'01_Warehouse_Ledger'!$A$2:$C$2002,3,FALSE),"")))</f>
        <v/>
      </c>
      <c r="G243" s="38"/>
    </row>
    <row r="244" spans="1:7">
      <c r="A244" s="35"/>
      <c r="D244" t="str">
        <f>IF($C244="","",IFERROR(LOOKUP(2,1/($C$2:INDEX($C:$C,ROW()-1)=$C244),$E$2:INDEX($E:$E,ROW()-1)),IFERROR(VLOOKUP($C244,'01_Warehouse_Ledger'!$A$2:$C$2002,3,FALSE),"")))</f>
        <v/>
      </c>
      <c r="G244" s="38"/>
    </row>
    <row r="245" spans="1:7">
      <c r="A245" s="35"/>
      <c r="D245" t="str">
        <f>IF($C245="","",IFERROR(LOOKUP(2,1/($C$2:INDEX($C:$C,ROW()-1)=$C245),$E$2:INDEX($E:$E,ROW()-1)),IFERROR(VLOOKUP($C245,'01_Warehouse_Ledger'!$A$2:$C$2002,3,FALSE),"")))</f>
        <v/>
      </c>
      <c r="G245" s="38"/>
    </row>
    <row r="246" spans="1:7">
      <c r="A246" s="35"/>
      <c r="D246" t="str">
        <f>IF($C246="","",IFERROR(LOOKUP(2,1/($C$2:INDEX($C:$C,ROW()-1)=$C246),$E$2:INDEX($E:$E,ROW()-1)),IFERROR(VLOOKUP($C246,'01_Warehouse_Ledger'!$A$2:$C$2002,3,FALSE),"")))</f>
        <v/>
      </c>
      <c r="G246" s="38"/>
    </row>
    <row r="247" spans="1:7">
      <c r="A247" s="35"/>
      <c r="D247" t="str">
        <f>IF($C247="","",IFERROR(LOOKUP(2,1/($C$2:INDEX($C:$C,ROW()-1)=$C247),$E$2:INDEX($E:$E,ROW()-1)),IFERROR(VLOOKUP($C247,'01_Warehouse_Ledger'!$A$2:$C$2002,3,FALSE),"")))</f>
        <v/>
      </c>
      <c r="G247" s="38"/>
    </row>
    <row r="248" spans="1:7">
      <c r="A248" s="35"/>
      <c r="D248" t="str">
        <f>IF($C248="","",IFERROR(LOOKUP(2,1/($C$2:INDEX($C:$C,ROW()-1)=$C248),$E$2:INDEX($E:$E,ROW()-1)),IFERROR(VLOOKUP($C248,'01_Warehouse_Ledger'!$A$2:$C$2002,3,FALSE),"")))</f>
        <v/>
      </c>
      <c r="G248" s="38"/>
    </row>
    <row r="249" spans="1:7">
      <c r="A249" s="35"/>
      <c r="D249" t="str">
        <f>IF($C249="","",IFERROR(LOOKUP(2,1/($C$2:INDEX($C:$C,ROW()-1)=$C249),$E$2:INDEX($E:$E,ROW()-1)),IFERROR(VLOOKUP($C249,'01_Warehouse_Ledger'!$A$2:$C$2002,3,FALSE),"")))</f>
        <v/>
      </c>
      <c r="G249" s="38"/>
    </row>
    <row r="250" spans="1:7">
      <c r="A250" s="35"/>
      <c r="D250" t="str">
        <f>IF($C250="","",IFERROR(LOOKUP(2,1/($C$2:INDEX($C:$C,ROW()-1)=$C250),$E$2:INDEX($E:$E,ROW()-1)),IFERROR(VLOOKUP($C250,'01_Warehouse_Ledger'!$A$2:$C$2002,3,FALSE),"")))</f>
        <v/>
      </c>
      <c r="G250" s="38"/>
    </row>
    <row r="251" spans="1:7">
      <c r="A251" s="35"/>
      <c r="D251" t="str">
        <f>IF($C251="","",IFERROR(LOOKUP(2,1/($C$2:INDEX($C:$C,ROW()-1)=$C251),$E$2:INDEX($E:$E,ROW()-1)),IFERROR(VLOOKUP($C251,'01_Warehouse_Ledger'!$A$2:$C$2002,3,FALSE),"")))</f>
        <v/>
      </c>
      <c r="G251" s="38"/>
    </row>
    <row r="252" spans="1:7">
      <c r="A252" s="35"/>
      <c r="D252" t="str">
        <f>IF($C252="","",IFERROR(LOOKUP(2,1/($C$2:INDEX($C:$C,ROW()-1)=$C252),$E$2:INDEX($E:$E,ROW()-1)),IFERROR(VLOOKUP($C252,'01_Warehouse_Ledger'!$A$2:$C$2002,3,FALSE),"")))</f>
        <v/>
      </c>
      <c r="G252" s="38"/>
    </row>
    <row r="253" spans="1:7">
      <c r="A253" s="35"/>
      <c r="D253" t="str">
        <f>IF($C253="","",IFERROR(LOOKUP(2,1/($C$2:INDEX($C:$C,ROW()-1)=$C253),$E$2:INDEX($E:$E,ROW()-1)),IFERROR(VLOOKUP($C253,'01_Warehouse_Ledger'!$A$2:$C$2002,3,FALSE),"")))</f>
        <v/>
      </c>
      <c r="G253" s="38"/>
    </row>
    <row r="254" spans="1:7">
      <c r="A254" s="35"/>
      <c r="D254" t="str">
        <f>IF($C254="","",IFERROR(LOOKUP(2,1/($C$2:INDEX($C:$C,ROW()-1)=$C254),$E$2:INDEX($E:$E,ROW()-1)),IFERROR(VLOOKUP($C254,'01_Warehouse_Ledger'!$A$2:$C$2002,3,FALSE),"")))</f>
        <v/>
      </c>
      <c r="G254" s="38"/>
    </row>
    <row r="255" spans="1:7">
      <c r="A255" s="35"/>
      <c r="D255" t="str">
        <f>IF($C255="","",IFERROR(LOOKUP(2,1/($C$2:INDEX($C:$C,ROW()-1)=$C255),$E$2:INDEX($E:$E,ROW()-1)),IFERROR(VLOOKUP($C255,'01_Warehouse_Ledger'!$A$2:$C$2002,3,FALSE),"")))</f>
        <v/>
      </c>
      <c r="G255" s="38"/>
    </row>
    <row r="256" spans="1:7">
      <c r="A256" s="35"/>
      <c r="D256" t="str">
        <f>IF($C256="","",IFERROR(LOOKUP(2,1/($C$2:INDEX($C:$C,ROW()-1)=$C256),$E$2:INDEX($E:$E,ROW()-1)),IFERROR(VLOOKUP($C256,'01_Warehouse_Ledger'!$A$2:$C$2002,3,FALSE),"")))</f>
        <v/>
      </c>
      <c r="G256" s="38"/>
    </row>
    <row r="257" spans="1:7">
      <c r="A257" s="35"/>
      <c r="D257" t="str">
        <f>IF($C257="","",IFERROR(LOOKUP(2,1/($C$2:INDEX($C:$C,ROW()-1)=$C257),$E$2:INDEX($E:$E,ROW()-1)),IFERROR(VLOOKUP($C257,'01_Warehouse_Ledger'!$A$2:$C$2002,3,FALSE),"")))</f>
        <v/>
      </c>
      <c r="G257" s="38"/>
    </row>
    <row r="258" spans="1:7">
      <c r="A258" s="35"/>
      <c r="D258" t="str">
        <f>IF($C258="","",IFERROR(LOOKUP(2,1/($C$2:INDEX($C:$C,ROW()-1)=$C258),$E$2:INDEX($E:$E,ROW()-1)),IFERROR(VLOOKUP($C258,'01_Warehouse_Ledger'!$A$2:$C$2002,3,FALSE),"")))</f>
        <v/>
      </c>
      <c r="G258" s="38"/>
    </row>
    <row r="259" spans="1:7">
      <c r="A259" s="35"/>
      <c r="D259" t="str">
        <f>IF($C259="","",IFERROR(LOOKUP(2,1/($C$2:INDEX($C:$C,ROW()-1)=$C259),$E$2:INDEX($E:$E,ROW()-1)),IFERROR(VLOOKUP($C259,'01_Warehouse_Ledger'!$A$2:$C$2002,3,FALSE),"")))</f>
        <v/>
      </c>
      <c r="G259" s="38"/>
    </row>
    <row r="260" spans="1:7">
      <c r="A260" s="35"/>
      <c r="D260" t="str">
        <f>IF($C260="","",IFERROR(LOOKUP(2,1/($C$2:INDEX($C:$C,ROW()-1)=$C260),$E$2:INDEX($E:$E,ROW()-1)),IFERROR(VLOOKUP($C260,'01_Warehouse_Ledger'!$A$2:$C$2002,3,FALSE),"")))</f>
        <v/>
      </c>
      <c r="G260" s="38"/>
    </row>
    <row r="261" spans="1:7">
      <c r="A261" s="35"/>
      <c r="D261" t="str">
        <f>IF($C261="","",IFERROR(LOOKUP(2,1/($C$2:INDEX($C:$C,ROW()-1)=$C261),$E$2:INDEX($E:$E,ROW()-1)),IFERROR(VLOOKUP($C261,'01_Warehouse_Ledger'!$A$2:$C$2002,3,FALSE),"")))</f>
        <v/>
      </c>
      <c r="G261" s="38"/>
    </row>
    <row r="262" spans="1:7">
      <c r="A262" s="35"/>
      <c r="D262" t="str">
        <f>IF($C262="","",IFERROR(LOOKUP(2,1/($C$2:INDEX($C:$C,ROW()-1)=$C262),$E$2:INDEX($E:$E,ROW()-1)),IFERROR(VLOOKUP($C262,'01_Warehouse_Ledger'!$A$2:$C$2002,3,FALSE),"")))</f>
        <v/>
      </c>
      <c r="G262" s="38"/>
    </row>
    <row r="263" spans="1:7">
      <c r="A263" s="35"/>
      <c r="D263" t="str">
        <f>IF($C263="","",IFERROR(LOOKUP(2,1/($C$2:INDEX($C:$C,ROW()-1)=$C263),$E$2:INDEX($E:$E,ROW()-1)),IFERROR(VLOOKUP($C263,'01_Warehouse_Ledger'!$A$2:$C$2002,3,FALSE),"")))</f>
        <v/>
      </c>
      <c r="G263" s="38"/>
    </row>
    <row r="264" spans="1:7">
      <c r="A264" s="35"/>
      <c r="D264" t="str">
        <f>IF($C264="","",IFERROR(LOOKUP(2,1/($C$2:INDEX($C:$C,ROW()-1)=$C264),$E$2:INDEX($E:$E,ROW()-1)),IFERROR(VLOOKUP($C264,'01_Warehouse_Ledger'!$A$2:$C$2002,3,FALSE),"")))</f>
        <v/>
      </c>
      <c r="G264" s="38"/>
    </row>
    <row r="265" spans="1:7">
      <c r="A265" s="35"/>
      <c r="D265" t="str">
        <f>IF($C265="","",IFERROR(LOOKUP(2,1/($C$2:INDEX($C:$C,ROW()-1)=$C265),$E$2:INDEX($E:$E,ROW()-1)),IFERROR(VLOOKUP($C265,'01_Warehouse_Ledger'!$A$2:$C$2002,3,FALSE),"")))</f>
        <v/>
      </c>
      <c r="G265" s="38"/>
    </row>
    <row r="266" spans="1:7">
      <c r="A266" s="35"/>
      <c r="D266" t="str">
        <f>IF($C266="","",IFERROR(LOOKUP(2,1/($C$2:INDEX($C:$C,ROW()-1)=$C266),$E$2:INDEX($E:$E,ROW()-1)),IFERROR(VLOOKUP($C266,'01_Warehouse_Ledger'!$A$2:$C$2002,3,FALSE),"")))</f>
        <v/>
      </c>
      <c r="G266" s="38"/>
    </row>
    <row r="267" spans="1:7">
      <c r="A267" s="35"/>
      <c r="D267" t="str">
        <f>IF($C267="","",IFERROR(LOOKUP(2,1/($C$2:INDEX($C:$C,ROW()-1)=$C267),$E$2:INDEX($E:$E,ROW()-1)),IFERROR(VLOOKUP($C267,'01_Warehouse_Ledger'!$A$2:$C$2002,3,FALSE),"")))</f>
        <v/>
      </c>
      <c r="G267" s="38"/>
    </row>
    <row r="268" spans="1:7">
      <c r="A268" s="35"/>
      <c r="D268" t="str">
        <f>IF($C268="","",IFERROR(LOOKUP(2,1/($C$2:INDEX($C:$C,ROW()-1)=$C268),$E$2:INDEX($E:$E,ROW()-1)),IFERROR(VLOOKUP($C268,'01_Warehouse_Ledger'!$A$2:$C$2002,3,FALSE),"")))</f>
        <v/>
      </c>
      <c r="G268" s="38"/>
    </row>
    <row r="269" spans="1:7">
      <c r="A269" s="35"/>
      <c r="D269" t="str">
        <f>IF($C269="","",IFERROR(LOOKUP(2,1/($C$2:INDEX($C:$C,ROW()-1)=$C269),$E$2:INDEX($E:$E,ROW()-1)),IFERROR(VLOOKUP($C269,'01_Warehouse_Ledger'!$A$2:$C$2002,3,FALSE),"")))</f>
        <v/>
      </c>
      <c r="G269" s="38"/>
    </row>
    <row r="270" spans="1:7">
      <c r="A270" s="35"/>
      <c r="D270" t="str">
        <f>IF($C270="","",IFERROR(LOOKUP(2,1/($C$2:INDEX($C:$C,ROW()-1)=$C270),$E$2:INDEX($E:$E,ROW()-1)),IFERROR(VLOOKUP($C270,'01_Warehouse_Ledger'!$A$2:$C$2002,3,FALSE),"")))</f>
        <v/>
      </c>
      <c r="G270" s="38"/>
    </row>
    <row r="271" spans="1:7">
      <c r="A271" s="35"/>
      <c r="D271" t="str">
        <f>IF($C271="","",IFERROR(LOOKUP(2,1/($C$2:INDEX($C:$C,ROW()-1)=$C271),$E$2:INDEX($E:$E,ROW()-1)),IFERROR(VLOOKUP($C271,'01_Warehouse_Ledger'!$A$2:$C$2002,3,FALSE),"")))</f>
        <v/>
      </c>
      <c r="G271" s="38"/>
    </row>
    <row r="272" spans="1:7">
      <c r="A272" s="35"/>
      <c r="D272" t="str">
        <f>IF($C272="","",IFERROR(LOOKUP(2,1/($C$2:INDEX($C:$C,ROW()-1)=$C272),$E$2:INDEX($E:$E,ROW()-1)),IFERROR(VLOOKUP($C272,'01_Warehouse_Ledger'!$A$2:$C$2002,3,FALSE),"")))</f>
        <v/>
      </c>
      <c r="G272" s="38"/>
    </row>
    <row r="273" spans="1:7">
      <c r="A273" s="35"/>
      <c r="D273" t="str">
        <f>IF($C273="","",IFERROR(LOOKUP(2,1/($C$2:INDEX($C:$C,ROW()-1)=$C273),$E$2:INDEX($E:$E,ROW()-1)),IFERROR(VLOOKUP($C273,'01_Warehouse_Ledger'!$A$2:$C$2002,3,FALSE),"")))</f>
        <v/>
      </c>
      <c r="G273" s="38"/>
    </row>
    <row r="274" spans="1:7">
      <c r="A274" s="35"/>
      <c r="D274" t="str">
        <f>IF($C274="","",IFERROR(LOOKUP(2,1/($C$2:INDEX($C:$C,ROW()-1)=$C274),$E$2:INDEX($E:$E,ROW()-1)),IFERROR(VLOOKUP($C274,'01_Warehouse_Ledger'!$A$2:$C$2002,3,FALSE),"")))</f>
        <v/>
      </c>
      <c r="G274" s="38"/>
    </row>
    <row r="275" spans="1:7">
      <c r="A275" s="35"/>
      <c r="D275" t="str">
        <f>IF($C275="","",IFERROR(LOOKUP(2,1/($C$2:INDEX($C:$C,ROW()-1)=$C275),$E$2:INDEX($E:$E,ROW()-1)),IFERROR(VLOOKUP($C275,'01_Warehouse_Ledger'!$A$2:$C$2002,3,FALSE),"")))</f>
        <v/>
      </c>
      <c r="G275" s="38"/>
    </row>
    <row r="276" spans="1:7">
      <c r="A276" s="35"/>
      <c r="D276" t="str">
        <f>IF($C276="","",IFERROR(LOOKUP(2,1/($C$2:INDEX($C:$C,ROW()-1)=$C276),$E$2:INDEX($E:$E,ROW()-1)),IFERROR(VLOOKUP($C276,'01_Warehouse_Ledger'!$A$2:$C$2002,3,FALSE),"")))</f>
        <v/>
      </c>
      <c r="G276" s="38"/>
    </row>
    <row r="277" spans="1:7">
      <c r="A277" s="35"/>
      <c r="D277" t="str">
        <f>IF($C277="","",IFERROR(LOOKUP(2,1/($C$2:INDEX($C:$C,ROW()-1)=$C277),$E$2:INDEX($E:$E,ROW()-1)),IFERROR(VLOOKUP($C277,'01_Warehouse_Ledger'!$A$2:$C$2002,3,FALSE),"")))</f>
        <v/>
      </c>
      <c r="G277" s="38"/>
    </row>
    <row r="278" spans="1:7">
      <c r="A278" s="35"/>
      <c r="D278" t="str">
        <f>IF($C278="","",IFERROR(LOOKUP(2,1/($C$2:INDEX($C:$C,ROW()-1)=$C278),$E$2:INDEX($E:$E,ROW()-1)),IFERROR(VLOOKUP($C278,'01_Warehouse_Ledger'!$A$2:$C$2002,3,FALSE),"")))</f>
        <v/>
      </c>
      <c r="G278" s="38"/>
    </row>
    <row r="279" spans="1:7">
      <c r="A279" s="35"/>
      <c r="D279" t="str">
        <f>IF($C279="","",IFERROR(LOOKUP(2,1/($C$2:INDEX($C:$C,ROW()-1)=$C279),$E$2:INDEX($E:$E,ROW()-1)),IFERROR(VLOOKUP($C279,'01_Warehouse_Ledger'!$A$2:$C$2002,3,FALSE),"")))</f>
        <v/>
      </c>
      <c r="G279" s="38"/>
    </row>
    <row r="280" spans="1:7">
      <c r="A280" s="35"/>
      <c r="D280" t="str">
        <f>IF($C280="","",IFERROR(LOOKUP(2,1/($C$2:INDEX($C:$C,ROW()-1)=$C280),$E$2:INDEX($E:$E,ROW()-1)),IFERROR(VLOOKUP($C280,'01_Warehouse_Ledger'!$A$2:$C$2002,3,FALSE),"")))</f>
        <v/>
      </c>
      <c r="G280" s="38"/>
    </row>
    <row r="281" spans="1:7">
      <c r="A281" s="35"/>
      <c r="D281" t="str">
        <f>IF($C281="","",IFERROR(LOOKUP(2,1/($C$2:INDEX($C:$C,ROW()-1)=$C281),$E$2:INDEX($E:$E,ROW()-1)),IFERROR(VLOOKUP($C281,'01_Warehouse_Ledger'!$A$2:$C$2002,3,FALSE),"")))</f>
        <v/>
      </c>
      <c r="G281" s="38"/>
    </row>
    <row r="282" spans="1:7">
      <c r="A282" s="35"/>
      <c r="D282" t="str">
        <f>IF($C282="","",IFERROR(LOOKUP(2,1/($C$2:INDEX($C:$C,ROW()-1)=$C282),$E$2:INDEX($E:$E,ROW()-1)),IFERROR(VLOOKUP($C282,'01_Warehouse_Ledger'!$A$2:$C$2002,3,FALSE),"")))</f>
        <v/>
      </c>
      <c r="G282" s="38"/>
    </row>
    <row r="283" spans="1:7">
      <c r="A283" s="35"/>
      <c r="D283" t="str">
        <f>IF($C283="","",IFERROR(LOOKUP(2,1/($C$2:INDEX($C:$C,ROW()-1)=$C283),$E$2:INDEX($E:$E,ROW()-1)),IFERROR(VLOOKUP($C283,'01_Warehouse_Ledger'!$A$2:$C$2002,3,FALSE),"")))</f>
        <v/>
      </c>
      <c r="G283" s="38"/>
    </row>
    <row r="284" spans="1:7">
      <c r="A284" s="35"/>
      <c r="D284" t="str">
        <f>IF($C284="","",IFERROR(LOOKUP(2,1/($C$2:INDEX($C:$C,ROW()-1)=$C284),$E$2:INDEX($E:$E,ROW()-1)),IFERROR(VLOOKUP($C284,'01_Warehouse_Ledger'!$A$2:$C$2002,3,FALSE),"")))</f>
        <v/>
      </c>
      <c r="G284" s="38"/>
    </row>
    <row r="285" spans="1:7">
      <c r="A285" s="35"/>
      <c r="D285" t="str">
        <f>IF($C285="","",IFERROR(LOOKUP(2,1/($C$2:INDEX($C:$C,ROW()-1)=$C285),$E$2:INDEX($E:$E,ROW()-1)),IFERROR(VLOOKUP($C285,'01_Warehouse_Ledger'!$A$2:$C$2002,3,FALSE),"")))</f>
        <v/>
      </c>
      <c r="G285" s="38"/>
    </row>
    <row r="286" spans="1:7">
      <c r="A286" s="35"/>
      <c r="D286" t="str">
        <f>IF($C286="","",IFERROR(LOOKUP(2,1/($C$2:INDEX($C:$C,ROW()-1)=$C286),$E$2:INDEX($E:$E,ROW()-1)),IFERROR(VLOOKUP($C286,'01_Warehouse_Ledger'!$A$2:$C$2002,3,FALSE),"")))</f>
        <v/>
      </c>
      <c r="G286" s="38"/>
    </row>
    <row r="287" spans="1:7">
      <c r="A287" s="35"/>
      <c r="D287" t="str">
        <f>IF($C287="","",IFERROR(LOOKUP(2,1/($C$2:INDEX($C:$C,ROW()-1)=$C287),$E$2:INDEX($E:$E,ROW()-1)),IFERROR(VLOOKUP($C287,'01_Warehouse_Ledger'!$A$2:$C$2002,3,FALSE),"")))</f>
        <v/>
      </c>
      <c r="G287" s="38"/>
    </row>
    <row r="288" spans="1:7">
      <c r="A288" s="35"/>
      <c r="D288" t="str">
        <f>IF($C288="","",IFERROR(LOOKUP(2,1/($C$2:INDEX($C:$C,ROW()-1)=$C288),$E$2:INDEX($E:$E,ROW()-1)),IFERROR(VLOOKUP($C288,'01_Warehouse_Ledger'!$A$2:$C$2002,3,FALSE),"")))</f>
        <v/>
      </c>
      <c r="G288" s="38"/>
    </row>
    <row r="289" spans="1:7">
      <c r="A289" s="35"/>
      <c r="D289" t="str">
        <f>IF($C289="","",IFERROR(LOOKUP(2,1/($C$2:INDEX($C:$C,ROW()-1)=$C289),$E$2:INDEX($E:$E,ROW()-1)),IFERROR(VLOOKUP($C289,'01_Warehouse_Ledger'!$A$2:$C$2002,3,FALSE),"")))</f>
        <v/>
      </c>
      <c r="G289" s="38"/>
    </row>
    <row r="290" spans="1:7">
      <c r="A290" s="35"/>
      <c r="D290" t="str">
        <f>IF($C290="","",IFERROR(LOOKUP(2,1/($C$2:INDEX($C:$C,ROW()-1)=$C290),$E$2:INDEX($E:$E,ROW()-1)),IFERROR(VLOOKUP($C290,'01_Warehouse_Ledger'!$A$2:$C$2002,3,FALSE),"")))</f>
        <v/>
      </c>
      <c r="G290" s="38"/>
    </row>
    <row r="291" spans="1:7">
      <c r="A291" s="35"/>
      <c r="D291" t="str">
        <f>IF($C291="","",IFERROR(LOOKUP(2,1/($C$2:INDEX($C:$C,ROW()-1)=$C291),$E$2:INDEX($E:$E,ROW()-1)),IFERROR(VLOOKUP($C291,'01_Warehouse_Ledger'!$A$2:$C$2002,3,FALSE),"")))</f>
        <v/>
      </c>
      <c r="G291" s="38"/>
    </row>
    <row r="292" spans="1:7">
      <c r="A292" s="35"/>
      <c r="D292" t="str">
        <f>IF($C292="","",IFERROR(LOOKUP(2,1/($C$2:INDEX($C:$C,ROW()-1)=$C292),$E$2:INDEX($E:$E,ROW()-1)),IFERROR(VLOOKUP($C292,'01_Warehouse_Ledger'!$A$2:$C$2002,3,FALSE),"")))</f>
        <v/>
      </c>
      <c r="G292" s="38"/>
    </row>
    <row r="293" spans="1:7">
      <c r="A293" s="35"/>
      <c r="D293" t="str">
        <f>IF($C293="","",IFERROR(LOOKUP(2,1/($C$2:INDEX($C:$C,ROW()-1)=$C293),$E$2:INDEX($E:$E,ROW()-1)),IFERROR(VLOOKUP($C293,'01_Warehouse_Ledger'!$A$2:$C$2002,3,FALSE),"")))</f>
        <v/>
      </c>
      <c r="G293" s="38"/>
    </row>
    <row r="294" spans="1:7">
      <c r="A294" s="35"/>
      <c r="D294" t="str">
        <f>IF($C294="","",IFERROR(LOOKUP(2,1/($C$2:INDEX($C:$C,ROW()-1)=$C294),$E$2:INDEX($E:$E,ROW()-1)),IFERROR(VLOOKUP($C294,'01_Warehouse_Ledger'!$A$2:$C$2002,3,FALSE),"")))</f>
        <v/>
      </c>
      <c r="G294" s="38"/>
    </row>
    <row r="295" spans="1:7">
      <c r="A295" s="35"/>
      <c r="D295" t="str">
        <f>IF($C295="","",IFERROR(LOOKUP(2,1/($C$2:INDEX($C:$C,ROW()-1)=$C295),$E$2:INDEX($E:$E,ROW()-1)),IFERROR(VLOOKUP($C295,'01_Warehouse_Ledger'!$A$2:$C$2002,3,FALSE),"")))</f>
        <v/>
      </c>
      <c r="G295" s="38"/>
    </row>
    <row r="296" spans="1:7">
      <c r="A296" s="35"/>
      <c r="D296" t="str">
        <f>IF($C296="","",IFERROR(LOOKUP(2,1/($C$2:INDEX($C:$C,ROW()-1)=$C296),$E$2:INDEX($E:$E,ROW()-1)),IFERROR(VLOOKUP($C296,'01_Warehouse_Ledger'!$A$2:$C$2002,3,FALSE),"")))</f>
        <v/>
      </c>
      <c r="G296" s="38"/>
    </row>
    <row r="297" spans="1:7">
      <c r="A297" s="35"/>
      <c r="D297" t="str">
        <f>IF($C297="","",IFERROR(LOOKUP(2,1/($C$2:INDEX($C:$C,ROW()-1)=$C297),$E$2:INDEX($E:$E,ROW()-1)),IFERROR(VLOOKUP($C297,'01_Warehouse_Ledger'!$A$2:$C$2002,3,FALSE),"")))</f>
        <v/>
      </c>
      <c r="G297" s="38"/>
    </row>
    <row r="298" spans="1:7">
      <c r="A298" s="35"/>
      <c r="D298" t="str">
        <f>IF($C298="","",IFERROR(LOOKUP(2,1/($C$2:INDEX($C:$C,ROW()-1)=$C298),$E$2:INDEX($E:$E,ROW()-1)),IFERROR(VLOOKUP($C298,'01_Warehouse_Ledger'!$A$2:$C$2002,3,FALSE),"")))</f>
        <v/>
      </c>
      <c r="G298" s="38"/>
    </row>
    <row r="299" spans="1:7">
      <c r="A299" s="35"/>
      <c r="D299" t="str">
        <f>IF($C299="","",IFERROR(LOOKUP(2,1/($C$2:INDEX($C:$C,ROW()-1)=$C299),$E$2:INDEX($E:$E,ROW()-1)),IFERROR(VLOOKUP($C299,'01_Warehouse_Ledger'!$A$2:$C$2002,3,FALSE),"")))</f>
        <v/>
      </c>
      <c r="G299" s="38"/>
    </row>
    <row r="300" spans="1:7">
      <c r="A300" s="35"/>
      <c r="D300" t="str">
        <f>IF($C300="","",IFERROR(LOOKUP(2,1/($C$2:INDEX($C:$C,ROW()-1)=$C300),$E$2:INDEX($E:$E,ROW()-1)),IFERROR(VLOOKUP($C300,'01_Warehouse_Ledger'!$A$2:$C$2002,3,FALSE),"")))</f>
        <v/>
      </c>
      <c r="G300" s="38"/>
    </row>
    <row r="301" spans="1:7">
      <c r="A301" s="35"/>
      <c r="D301" t="str">
        <f>IF($C301="","",IFERROR(LOOKUP(2,1/($C$2:INDEX($C:$C,ROW()-1)=$C301),$E$2:INDEX($E:$E,ROW()-1)),IFERROR(VLOOKUP($C301,'01_Warehouse_Ledger'!$A$2:$C$2002,3,FALSE),"")))</f>
        <v/>
      </c>
      <c r="G301" s="38"/>
    </row>
    <row r="302" spans="1:7">
      <c r="A302" s="35"/>
      <c r="D302" t="str">
        <f>IF($C302="","",IFERROR(LOOKUP(2,1/($C$2:INDEX($C:$C,ROW()-1)=$C302),$E$2:INDEX($E:$E,ROW()-1)),IFERROR(VLOOKUP($C302,'01_Warehouse_Ledger'!$A$2:$C$2002,3,FALSE),"")))</f>
        <v/>
      </c>
      <c r="G302" s="38"/>
    </row>
    <row r="303" spans="1:7">
      <c r="A303" s="35"/>
      <c r="D303" t="str">
        <f>IF($C303="","",IFERROR(LOOKUP(2,1/($C$2:INDEX($C:$C,ROW()-1)=$C303),$E$2:INDEX($E:$E,ROW()-1)),IFERROR(VLOOKUP($C303,'01_Warehouse_Ledger'!$A$2:$C$2002,3,FALSE),"")))</f>
        <v/>
      </c>
      <c r="G303" s="38"/>
    </row>
    <row r="304" spans="1:7">
      <c r="A304" s="35"/>
      <c r="D304" t="str">
        <f>IF($C304="","",IFERROR(LOOKUP(2,1/($C$2:INDEX($C:$C,ROW()-1)=$C304),$E$2:INDEX($E:$E,ROW()-1)),IFERROR(VLOOKUP($C304,'01_Warehouse_Ledger'!$A$2:$C$2002,3,FALSE),"")))</f>
        <v/>
      </c>
      <c r="G304" s="38"/>
    </row>
    <row r="305" spans="1:7">
      <c r="A305" s="35"/>
      <c r="D305" t="str">
        <f>IF($C305="","",IFERROR(LOOKUP(2,1/($C$2:INDEX($C:$C,ROW()-1)=$C305),$E$2:INDEX($E:$E,ROW()-1)),IFERROR(VLOOKUP($C305,'01_Warehouse_Ledger'!$A$2:$C$2002,3,FALSE),"")))</f>
        <v/>
      </c>
      <c r="G305" s="38"/>
    </row>
    <row r="306" spans="1:7">
      <c r="A306" s="35"/>
      <c r="D306" t="str">
        <f>IF($C306="","",IFERROR(LOOKUP(2,1/($C$2:INDEX($C:$C,ROW()-1)=$C306),$E$2:INDEX($E:$E,ROW()-1)),IFERROR(VLOOKUP($C306,'01_Warehouse_Ledger'!$A$2:$C$2002,3,FALSE),"")))</f>
        <v/>
      </c>
      <c r="G306" s="38"/>
    </row>
    <row r="307" spans="1:7">
      <c r="A307" s="35"/>
      <c r="D307" t="str">
        <f>IF($C307="","",IFERROR(LOOKUP(2,1/($C$2:INDEX($C:$C,ROW()-1)=$C307),$E$2:INDEX($E:$E,ROW()-1)),IFERROR(VLOOKUP($C307,'01_Warehouse_Ledger'!$A$2:$C$2002,3,FALSE),"")))</f>
        <v/>
      </c>
      <c r="G307" s="38"/>
    </row>
    <row r="308" spans="1:7">
      <c r="A308" s="35"/>
      <c r="D308" t="str">
        <f>IF($C308="","",IFERROR(LOOKUP(2,1/($C$2:INDEX($C:$C,ROW()-1)=$C308),$E$2:INDEX($E:$E,ROW()-1)),IFERROR(VLOOKUP($C308,'01_Warehouse_Ledger'!$A$2:$C$2002,3,FALSE),"")))</f>
        <v/>
      </c>
      <c r="G308" s="38"/>
    </row>
    <row r="309" spans="1:7">
      <c r="A309" s="35"/>
      <c r="D309" t="str">
        <f>IF($C309="","",IFERROR(LOOKUP(2,1/($C$2:INDEX($C:$C,ROW()-1)=$C309),$E$2:INDEX($E:$E,ROW()-1)),IFERROR(VLOOKUP($C309,'01_Warehouse_Ledger'!$A$2:$C$2002,3,FALSE),"")))</f>
        <v/>
      </c>
      <c r="G309" s="38"/>
    </row>
    <row r="310" spans="1:7">
      <c r="A310" s="35"/>
      <c r="D310" t="str">
        <f>IF($C310="","",IFERROR(LOOKUP(2,1/($C$2:INDEX($C:$C,ROW()-1)=$C310),$E$2:INDEX($E:$E,ROW()-1)),IFERROR(VLOOKUP($C310,'01_Warehouse_Ledger'!$A$2:$C$2002,3,FALSE),"")))</f>
        <v/>
      </c>
      <c r="G310" s="38"/>
    </row>
    <row r="311" spans="1:7">
      <c r="A311" s="35"/>
      <c r="D311" t="str">
        <f>IF($C311="","",IFERROR(LOOKUP(2,1/($C$2:INDEX($C:$C,ROW()-1)=$C311),$E$2:INDEX($E:$E,ROW()-1)),IFERROR(VLOOKUP($C311,'01_Warehouse_Ledger'!$A$2:$C$2002,3,FALSE),"")))</f>
        <v/>
      </c>
      <c r="G311" s="38"/>
    </row>
    <row r="312" spans="1:7">
      <c r="A312" s="35"/>
      <c r="D312" t="str">
        <f>IF($C312="","",IFERROR(LOOKUP(2,1/($C$2:INDEX($C:$C,ROW()-1)=$C312),$E$2:INDEX($E:$E,ROW()-1)),IFERROR(VLOOKUP($C312,'01_Warehouse_Ledger'!$A$2:$C$2002,3,FALSE),"")))</f>
        <v/>
      </c>
      <c r="G312" s="38"/>
    </row>
    <row r="313" spans="1:7">
      <c r="A313" s="35"/>
      <c r="D313" t="str">
        <f>IF($C313="","",IFERROR(LOOKUP(2,1/($C$2:INDEX($C:$C,ROW()-1)=$C313),$E$2:INDEX($E:$E,ROW()-1)),IFERROR(VLOOKUP($C313,'01_Warehouse_Ledger'!$A$2:$C$2002,3,FALSE),"")))</f>
        <v/>
      </c>
      <c r="G313" s="38"/>
    </row>
    <row r="314" spans="1:7">
      <c r="A314" s="35"/>
      <c r="D314" t="str">
        <f>IF($C314="","",IFERROR(LOOKUP(2,1/($C$2:INDEX($C:$C,ROW()-1)=$C314),$E$2:INDEX($E:$E,ROW()-1)),IFERROR(VLOOKUP($C314,'01_Warehouse_Ledger'!$A$2:$C$2002,3,FALSE),"")))</f>
        <v/>
      </c>
      <c r="G314" s="38"/>
    </row>
    <row r="315" spans="1:7">
      <c r="A315" s="35"/>
      <c r="D315" t="str">
        <f>IF($C315="","",IFERROR(LOOKUP(2,1/($C$2:INDEX($C:$C,ROW()-1)=$C315),$E$2:INDEX($E:$E,ROW()-1)),IFERROR(VLOOKUP($C315,'01_Warehouse_Ledger'!$A$2:$C$2002,3,FALSE),"")))</f>
        <v/>
      </c>
      <c r="G315" s="38"/>
    </row>
    <row r="316" spans="1:7">
      <c r="A316" s="35"/>
      <c r="D316" t="str">
        <f>IF($C316="","",IFERROR(LOOKUP(2,1/($C$2:INDEX($C:$C,ROW()-1)=$C316),$E$2:INDEX($E:$E,ROW()-1)),IFERROR(VLOOKUP($C316,'01_Warehouse_Ledger'!$A$2:$C$2002,3,FALSE),"")))</f>
        <v/>
      </c>
      <c r="G316" s="38"/>
    </row>
    <row r="317" spans="1:7">
      <c r="A317" s="35"/>
      <c r="D317" t="str">
        <f>IF($C317="","",IFERROR(LOOKUP(2,1/($C$2:INDEX($C:$C,ROW()-1)=$C317),$E$2:INDEX($E:$E,ROW()-1)),IFERROR(VLOOKUP($C317,'01_Warehouse_Ledger'!$A$2:$C$2002,3,FALSE),"")))</f>
        <v/>
      </c>
      <c r="G317" s="38"/>
    </row>
    <row r="318" spans="1:7">
      <c r="A318" s="35"/>
      <c r="D318" t="str">
        <f>IF($C318="","",IFERROR(LOOKUP(2,1/($C$2:INDEX($C:$C,ROW()-1)=$C318),$E$2:INDEX($E:$E,ROW()-1)),IFERROR(VLOOKUP($C318,'01_Warehouse_Ledger'!$A$2:$C$2002,3,FALSE),"")))</f>
        <v/>
      </c>
      <c r="G318" s="38"/>
    </row>
    <row r="319" spans="1:7">
      <c r="A319" s="35"/>
      <c r="D319" t="str">
        <f>IF($C319="","",IFERROR(LOOKUP(2,1/($C$2:INDEX($C:$C,ROW()-1)=$C319),$E$2:INDEX($E:$E,ROW()-1)),IFERROR(VLOOKUP($C319,'01_Warehouse_Ledger'!$A$2:$C$2002,3,FALSE),"")))</f>
        <v/>
      </c>
      <c r="G319" s="38"/>
    </row>
    <row r="320" spans="1:7">
      <c r="A320" s="35"/>
      <c r="D320" t="str">
        <f>IF($C320="","",IFERROR(LOOKUP(2,1/($C$2:INDEX($C:$C,ROW()-1)=$C320),$E$2:INDEX($E:$E,ROW()-1)),IFERROR(VLOOKUP($C320,'01_Warehouse_Ledger'!$A$2:$C$2002,3,FALSE),"")))</f>
        <v/>
      </c>
      <c r="G320" s="38"/>
    </row>
    <row r="321" spans="1:7">
      <c r="A321" s="35"/>
      <c r="D321" t="str">
        <f>IF($C321="","",IFERROR(LOOKUP(2,1/($C$2:INDEX($C:$C,ROW()-1)=$C321),$E$2:INDEX($E:$E,ROW()-1)),IFERROR(VLOOKUP($C321,'01_Warehouse_Ledger'!$A$2:$C$2002,3,FALSE),"")))</f>
        <v/>
      </c>
      <c r="G321" s="38"/>
    </row>
    <row r="322" spans="1:7">
      <c r="A322" s="35"/>
      <c r="D322" t="str">
        <f>IF($C322="","",IFERROR(LOOKUP(2,1/($C$2:INDEX($C:$C,ROW()-1)=$C322),$E$2:INDEX($E:$E,ROW()-1)),IFERROR(VLOOKUP($C322,'01_Warehouse_Ledger'!$A$2:$C$2002,3,FALSE),"")))</f>
        <v/>
      </c>
      <c r="G322" s="38"/>
    </row>
    <row r="323" spans="1:7">
      <c r="A323" s="35"/>
      <c r="D323" t="str">
        <f>IF($C323="","",IFERROR(LOOKUP(2,1/($C$2:INDEX($C:$C,ROW()-1)=$C323),$E$2:INDEX($E:$E,ROW()-1)),IFERROR(VLOOKUP($C323,'01_Warehouse_Ledger'!$A$2:$C$2002,3,FALSE),"")))</f>
        <v/>
      </c>
      <c r="G323" s="38"/>
    </row>
    <row r="324" spans="1:7">
      <c r="A324" s="35"/>
      <c r="D324" t="str">
        <f>IF($C324="","",IFERROR(LOOKUP(2,1/($C$2:INDEX($C:$C,ROW()-1)=$C324),$E$2:INDEX($E:$E,ROW()-1)),IFERROR(VLOOKUP($C324,'01_Warehouse_Ledger'!$A$2:$C$2002,3,FALSE),"")))</f>
        <v/>
      </c>
      <c r="G324" s="38"/>
    </row>
    <row r="325" spans="1:7">
      <c r="A325" s="35"/>
      <c r="D325" t="str">
        <f>IF($C325="","",IFERROR(LOOKUP(2,1/($C$2:INDEX($C:$C,ROW()-1)=$C325),$E$2:INDEX($E:$E,ROW()-1)),IFERROR(VLOOKUP($C325,'01_Warehouse_Ledger'!$A$2:$C$2002,3,FALSE),"")))</f>
        <v/>
      </c>
      <c r="G325" s="38"/>
    </row>
    <row r="326" spans="1:7">
      <c r="A326" s="35"/>
      <c r="D326" t="str">
        <f>IF($C326="","",IFERROR(LOOKUP(2,1/($C$2:INDEX($C:$C,ROW()-1)=$C326),$E$2:INDEX($E:$E,ROW()-1)),IFERROR(VLOOKUP($C326,'01_Warehouse_Ledger'!$A$2:$C$2002,3,FALSE),"")))</f>
        <v/>
      </c>
      <c r="G326" s="38"/>
    </row>
    <row r="327" spans="1:7">
      <c r="A327" s="35"/>
      <c r="D327" t="str">
        <f>IF($C327="","",IFERROR(LOOKUP(2,1/($C$2:INDEX($C:$C,ROW()-1)=$C327),$E$2:INDEX($E:$E,ROW()-1)),IFERROR(VLOOKUP($C327,'01_Warehouse_Ledger'!$A$2:$C$2002,3,FALSE),"")))</f>
        <v/>
      </c>
      <c r="G327" s="38"/>
    </row>
    <row r="328" spans="1:7">
      <c r="A328" s="35"/>
      <c r="D328" t="str">
        <f>IF($C328="","",IFERROR(LOOKUP(2,1/($C$2:INDEX($C:$C,ROW()-1)=$C328),$E$2:INDEX($E:$E,ROW()-1)),IFERROR(VLOOKUP($C328,'01_Warehouse_Ledger'!$A$2:$C$2002,3,FALSE),"")))</f>
        <v/>
      </c>
      <c r="G328" s="38"/>
    </row>
    <row r="329" spans="1:7">
      <c r="A329" s="35"/>
      <c r="D329" t="str">
        <f>IF($C329="","",IFERROR(LOOKUP(2,1/($C$2:INDEX($C:$C,ROW()-1)=$C329),$E$2:INDEX($E:$E,ROW()-1)),IFERROR(VLOOKUP($C329,'01_Warehouse_Ledger'!$A$2:$C$2002,3,FALSE),"")))</f>
        <v/>
      </c>
      <c r="G329" s="38"/>
    </row>
    <row r="330" spans="1:7">
      <c r="A330" s="35"/>
      <c r="D330" t="str">
        <f>IF($C330="","",IFERROR(LOOKUP(2,1/($C$2:INDEX($C:$C,ROW()-1)=$C330),$E$2:INDEX($E:$E,ROW()-1)),IFERROR(VLOOKUP($C330,'01_Warehouse_Ledger'!$A$2:$C$2002,3,FALSE),"")))</f>
        <v/>
      </c>
      <c r="G330" s="38"/>
    </row>
    <row r="331" spans="1:7">
      <c r="A331" s="35"/>
      <c r="D331" t="str">
        <f>IF($C331="","",IFERROR(LOOKUP(2,1/($C$2:INDEX($C:$C,ROW()-1)=$C331),$E$2:INDEX($E:$E,ROW()-1)),IFERROR(VLOOKUP($C331,'01_Warehouse_Ledger'!$A$2:$C$2002,3,FALSE),"")))</f>
        <v/>
      </c>
      <c r="G331" s="38"/>
    </row>
    <row r="332" spans="1:7">
      <c r="A332" s="35"/>
      <c r="D332" t="str">
        <f>IF($C332="","",IFERROR(LOOKUP(2,1/($C$2:INDEX($C:$C,ROW()-1)=$C332),$E$2:INDEX($E:$E,ROW()-1)),IFERROR(VLOOKUP($C332,'01_Warehouse_Ledger'!$A$2:$C$2002,3,FALSE),"")))</f>
        <v/>
      </c>
      <c r="G332" s="38"/>
    </row>
    <row r="333" spans="1:7">
      <c r="A333" s="35"/>
      <c r="D333" t="str">
        <f>IF($C333="","",IFERROR(LOOKUP(2,1/($C$2:INDEX($C:$C,ROW()-1)=$C333),$E$2:INDEX($E:$E,ROW()-1)),IFERROR(VLOOKUP($C333,'01_Warehouse_Ledger'!$A$2:$C$2002,3,FALSE),"")))</f>
        <v/>
      </c>
      <c r="G333" s="38"/>
    </row>
    <row r="334" spans="1:7">
      <c r="A334" s="35"/>
      <c r="D334" t="str">
        <f>IF($C334="","",IFERROR(LOOKUP(2,1/($C$2:INDEX($C:$C,ROW()-1)=$C334),$E$2:INDEX($E:$E,ROW()-1)),IFERROR(VLOOKUP($C334,'01_Warehouse_Ledger'!$A$2:$C$2002,3,FALSE),"")))</f>
        <v/>
      </c>
      <c r="G334" s="38"/>
    </row>
    <row r="335" spans="1:7">
      <c r="A335" s="35"/>
      <c r="D335" t="str">
        <f>IF($C335="","",IFERROR(LOOKUP(2,1/($C$2:INDEX($C:$C,ROW()-1)=$C335),$E$2:INDEX($E:$E,ROW()-1)),IFERROR(VLOOKUP($C335,'01_Warehouse_Ledger'!$A$2:$C$2002,3,FALSE),"")))</f>
        <v/>
      </c>
      <c r="G335" s="38"/>
    </row>
    <row r="336" spans="1:7">
      <c r="A336" s="35"/>
      <c r="D336" t="str">
        <f>IF($C336="","",IFERROR(LOOKUP(2,1/($C$2:INDEX($C:$C,ROW()-1)=$C336),$E$2:INDEX($E:$E,ROW()-1)),IFERROR(VLOOKUP($C336,'01_Warehouse_Ledger'!$A$2:$C$2002,3,FALSE),"")))</f>
        <v/>
      </c>
      <c r="G336" s="38"/>
    </row>
    <row r="337" spans="1:7">
      <c r="A337" s="35"/>
      <c r="D337" t="str">
        <f>IF($C337="","",IFERROR(LOOKUP(2,1/($C$2:INDEX($C:$C,ROW()-1)=$C337),$E$2:INDEX($E:$E,ROW()-1)),IFERROR(VLOOKUP($C337,'01_Warehouse_Ledger'!$A$2:$C$2002,3,FALSE),"")))</f>
        <v/>
      </c>
      <c r="G337" s="38"/>
    </row>
    <row r="338" spans="1:7">
      <c r="A338" s="35"/>
      <c r="D338" t="str">
        <f>IF($C338="","",IFERROR(LOOKUP(2,1/($C$2:INDEX($C:$C,ROW()-1)=$C338),$E$2:INDEX($E:$E,ROW()-1)),IFERROR(VLOOKUP($C338,'01_Warehouse_Ledger'!$A$2:$C$2002,3,FALSE),"")))</f>
        <v/>
      </c>
      <c r="G338" s="38"/>
    </row>
    <row r="339" spans="1:7">
      <c r="A339" s="35"/>
      <c r="D339" t="str">
        <f>IF($C339="","",IFERROR(LOOKUP(2,1/($C$2:INDEX($C:$C,ROW()-1)=$C339),$E$2:INDEX($E:$E,ROW()-1)),IFERROR(VLOOKUP($C339,'01_Warehouse_Ledger'!$A$2:$C$2002,3,FALSE),"")))</f>
        <v/>
      </c>
      <c r="G339" s="38"/>
    </row>
    <row r="340" spans="1:7">
      <c r="A340" s="35"/>
      <c r="D340" t="str">
        <f>IF($C340="","",IFERROR(LOOKUP(2,1/($C$2:INDEX($C:$C,ROW()-1)=$C340),$E$2:INDEX($E:$E,ROW()-1)),IFERROR(VLOOKUP($C340,'01_Warehouse_Ledger'!$A$2:$C$2002,3,FALSE),"")))</f>
        <v/>
      </c>
      <c r="G340" s="38"/>
    </row>
    <row r="341" spans="1:7">
      <c r="A341" s="35"/>
      <c r="D341" t="str">
        <f>IF($C341="","",IFERROR(LOOKUP(2,1/($C$2:INDEX($C:$C,ROW()-1)=$C341),$E$2:INDEX($E:$E,ROW()-1)),IFERROR(VLOOKUP($C341,'01_Warehouse_Ledger'!$A$2:$C$2002,3,FALSE),"")))</f>
        <v/>
      </c>
      <c r="G341" s="38"/>
    </row>
    <row r="342" spans="1:7">
      <c r="A342" s="35"/>
      <c r="D342" t="str">
        <f>IF($C342="","",IFERROR(LOOKUP(2,1/($C$2:INDEX($C:$C,ROW()-1)=$C342),$E$2:INDEX($E:$E,ROW()-1)),IFERROR(VLOOKUP($C342,'01_Warehouse_Ledger'!$A$2:$C$2002,3,FALSE),"")))</f>
        <v/>
      </c>
      <c r="G342" s="38"/>
    </row>
    <row r="343" spans="1:7">
      <c r="A343" s="35"/>
      <c r="D343" t="str">
        <f>IF($C343="","",IFERROR(LOOKUP(2,1/($C$2:INDEX($C:$C,ROW()-1)=$C343),$E$2:INDEX($E:$E,ROW()-1)),IFERROR(VLOOKUP($C343,'01_Warehouse_Ledger'!$A$2:$C$2002,3,FALSE),"")))</f>
        <v/>
      </c>
      <c r="G343" s="38"/>
    </row>
    <row r="344" spans="1:7">
      <c r="A344" s="35"/>
      <c r="D344" t="str">
        <f>IF($C344="","",IFERROR(LOOKUP(2,1/($C$2:INDEX($C:$C,ROW()-1)=$C344),$E$2:INDEX($E:$E,ROW()-1)),IFERROR(VLOOKUP($C344,'01_Warehouse_Ledger'!$A$2:$C$2002,3,FALSE),"")))</f>
        <v/>
      </c>
      <c r="G344" s="38"/>
    </row>
    <row r="345" spans="1:7">
      <c r="A345" s="35"/>
      <c r="D345" t="str">
        <f>IF($C345="","",IFERROR(LOOKUP(2,1/($C$2:INDEX($C:$C,ROW()-1)=$C345),$E$2:INDEX($E:$E,ROW()-1)),IFERROR(VLOOKUP($C345,'01_Warehouse_Ledger'!$A$2:$C$2002,3,FALSE),"")))</f>
        <v/>
      </c>
      <c r="G345" s="38"/>
    </row>
    <row r="346" spans="1:7">
      <c r="A346" s="35"/>
      <c r="D346" t="str">
        <f>IF($C346="","",IFERROR(LOOKUP(2,1/($C$2:INDEX($C:$C,ROW()-1)=$C346),$E$2:INDEX($E:$E,ROW()-1)),IFERROR(VLOOKUP($C346,'01_Warehouse_Ledger'!$A$2:$C$2002,3,FALSE),"")))</f>
        <v/>
      </c>
      <c r="G346" s="38"/>
    </row>
    <row r="347" spans="1:7">
      <c r="A347" s="35"/>
      <c r="D347" t="str">
        <f>IF($C347="","",IFERROR(LOOKUP(2,1/($C$2:INDEX($C:$C,ROW()-1)=$C347),$E$2:INDEX($E:$E,ROW()-1)),IFERROR(VLOOKUP($C347,'01_Warehouse_Ledger'!$A$2:$C$2002,3,FALSE),"")))</f>
        <v/>
      </c>
      <c r="G347" s="38"/>
    </row>
    <row r="348" spans="1:7">
      <c r="A348" s="35"/>
      <c r="D348" t="str">
        <f>IF($C348="","",IFERROR(LOOKUP(2,1/($C$2:INDEX($C:$C,ROW()-1)=$C348),$E$2:INDEX($E:$E,ROW()-1)),IFERROR(VLOOKUP($C348,'01_Warehouse_Ledger'!$A$2:$C$2002,3,FALSE),"")))</f>
        <v/>
      </c>
      <c r="G348" s="38"/>
    </row>
    <row r="349" spans="1:7">
      <c r="A349" s="35"/>
      <c r="D349" t="str">
        <f>IF($C349="","",IFERROR(LOOKUP(2,1/($C$2:INDEX($C:$C,ROW()-1)=$C349),$E$2:INDEX($E:$E,ROW()-1)),IFERROR(VLOOKUP($C349,'01_Warehouse_Ledger'!$A$2:$C$2002,3,FALSE),"")))</f>
        <v/>
      </c>
      <c r="G349" s="38"/>
    </row>
    <row r="350" spans="1:7">
      <c r="A350" s="35"/>
      <c r="D350" t="str">
        <f>IF($C350="","",IFERROR(LOOKUP(2,1/($C$2:INDEX($C:$C,ROW()-1)=$C350),$E$2:INDEX($E:$E,ROW()-1)),IFERROR(VLOOKUP($C350,'01_Warehouse_Ledger'!$A$2:$C$2002,3,FALSE),"")))</f>
        <v/>
      </c>
      <c r="G350" s="38"/>
    </row>
    <row r="351" spans="1:7">
      <c r="A351" s="35"/>
      <c r="D351" t="str">
        <f>IF($C351="","",IFERROR(LOOKUP(2,1/($C$2:INDEX($C:$C,ROW()-1)=$C351),$E$2:INDEX($E:$E,ROW()-1)),IFERROR(VLOOKUP($C351,'01_Warehouse_Ledger'!$A$2:$C$2002,3,FALSE),"")))</f>
        <v/>
      </c>
      <c r="G351" s="38"/>
    </row>
    <row r="352" spans="1:7">
      <c r="A352" s="35"/>
      <c r="D352" t="str">
        <f>IF($C352="","",IFERROR(LOOKUP(2,1/($C$2:INDEX($C:$C,ROW()-1)=$C352),$E$2:INDEX($E:$E,ROW()-1)),IFERROR(VLOOKUP($C352,'01_Warehouse_Ledger'!$A$2:$C$2002,3,FALSE),"")))</f>
        <v/>
      </c>
      <c r="G352" s="38"/>
    </row>
    <row r="353" spans="1:7">
      <c r="A353" s="35"/>
      <c r="D353" t="str">
        <f>IF($C353="","",IFERROR(LOOKUP(2,1/($C$2:INDEX($C:$C,ROW()-1)=$C353),$E$2:INDEX($E:$E,ROW()-1)),IFERROR(VLOOKUP($C353,'01_Warehouse_Ledger'!$A$2:$C$2002,3,FALSE),"")))</f>
        <v/>
      </c>
      <c r="G353" s="38"/>
    </row>
    <row r="354" spans="1:7">
      <c r="A354" s="35"/>
      <c r="D354" t="str">
        <f>IF($C354="","",IFERROR(LOOKUP(2,1/($C$2:INDEX($C:$C,ROW()-1)=$C354),$E$2:INDEX($E:$E,ROW()-1)),IFERROR(VLOOKUP($C354,'01_Warehouse_Ledger'!$A$2:$C$2002,3,FALSE),"")))</f>
        <v/>
      </c>
      <c r="G354" s="38"/>
    </row>
    <row r="355" spans="1:7">
      <c r="A355" s="35"/>
      <c r="D355" t="str">
        <f>IF($C355="","",IFERROR(LOOKUP(2,1/($C$2:INDEX($C:$C,ROW()-1)=$C355),$E$2:INDEX($E:$E,ROW()-1)),IFERROR(VLOOKUP($C355,'01_Warehouse_Ledger'!$A$2:$C$2002,3,FALSE),"")))</f>
        <v/>
      </c>
      <c r="G355" s="38"/>
    </row>
    <row r="356" spans="1:7">
      <c r="A356" s="35"/>
      <c r="D356" t="str">
        <f>IF($C356="","",IFERROR(LOOKUP(2,1/($C$2:INDEX($C:$C,ROW()-1)=$C356),$E$2:INDEX($E:$E,ROW()-1)),IFERROR(VLOOKUP($C356,'01_Warehouse_Ledger'!$A$2:$C$2002,3,FALSE),"")))</f>
        <v/>
      </c>
      <c r="G356" s="38"/>
    </row>
    <row r="357" spans="1:7">
      <c r="A357" s="35"/>
      <c r="D357" t="str">
        <f>IF($C357="","",IFERROR(LOOKUP(2,1/($C$2:INDEX($C:$C,ROW()-1)=$C357),$E$2:INDEX($E:$E,ROW()-1)),IFERROR(VLOOKUP($C357,'01_Warehouse_Ledger'!$A$2:$C$2002,3,FALSE),"")))</f>
        <v/>
      </c>
      <c r="G357" s="38"/>
    </row>
    <row r="358" spans="1:7">
      <c r="A358" s="35"/>
      <c r="D358" t="str">
        <f>IF($C358="","",IFERROR(LOOKUP(2,1/($C$2:INDEX($C:$C,ROW()-1)=$C358),$E$2:INDEX($E:$E,ROW()-1)),IFERROR(VLOOKUP($C358,'01_Warehouse_Ledger'!$A$2:$C$2002,3,FALSE),"")))</f>
        <v/>
      </c>
      <c r="G358" s="38"/>
    </row>
    <row r="359" spans="1:7">
      <c r="A359" s="35"/>
      <c r="D359" t="str">
        <f>IF($C359="","",IFERROR(LOOKUP(2,1/($C$2:INDEX($C:$C,ROW()-1)=$C359),$E$2:INDEX($E:$E,ROW()-1)),IFERROR(VLOOKUP($C359,'01_Warehouse_Ledger'!$A$2:$C$2002,3,FALSE),"")))</f>
        <v/>
      </c>
      <c r="G359" s="38"/>
    </row>
    <row r="360" spans="1:7">
      <c r="A360" s="35"/>
      <c r="D360" t="str">
        <f>IF($C360="","",IFERROR(LOOKUP(2,1/($C$2:INDEX($C:$C,ROW()-1)=$C360),$E$2:INDEX($E:$E,ROW()-1)),IFERROR(VLOOKUP($C360,'01_Warehouse_Ledger'!$A$2:$C$2002,3,FALSE),"")))</f>
        <v/>
      </c>
      <c r="G360" s="38"/>
    </row>
    <row r="361" spans="1:7">
      <c r="A361" s="35"/>
      <c r="D361" t="str">
        <f>IF($C361="","",IFERROR(LOOKUP(2,1/($C$2:INDEX($C:$C,ROW()-1)=$C361),$E$2:INDEX($E:$E,ROW()-1)),IFERROR(VLOOKUP($C361,'01_Warehouse_Ledger'!$A$2:$C$2002,3,FALSE),"")))</f>
        <v/>
      </c>
      <c r="G361" s="38"/>
    </row>
    <row r="362" spans="1:7">
      <c r="A362" s="35"/>
      <c r="D362" t="str">
        <f>IF($C362="","",IFERROR(LOOKUP(2,1/($C$2:INDEX($C:$C,ROW()-1)=$C362),$E$2:INDEX($E:$E,ROW()-1)),IFERROR(VLOOKUP($C362,'01_Warehouse_Ledger'!$A$2:$C$2002,3,FALSE),"")))</f>
        <v/>
      </c>
      <c r="G362" s="38"/>
    </row>
    <row r="363" spans="1:7">
      <c r="A363" s="35"/>
      <c r="D363" t="str">
        <f>IF($C363="","",IFERROR(LOOKUP(2,1/($C$2:INDEX($C:$C,ROW()-1)=$C363),$E$2:INDEX($E:$E,ROW()-1)),IFERROR(VLOOKUP($C363,'01_Warehouse_Ledger'!$A$2:$C$2002,3,FALSE),"")))</f>
        <v/>
      </c>
      <c r="G363" s="38"/>
    </row>
    <row r="364" spans="1:7">
      <c r="A364" s="35"/>
      <c r="D364" t="str">
        <f>IF($C364="","",IFERROR(LOOKUP(2,1/($C$2:INDEX($C:$C,ROW()-1)=$C364),$E$2:INDEX($E:$E,ROW()-1)),IFERROR(VLOOKUP($C364,'01_Warehouse_Ledger'!$A$2:$C$2002,3,FALSE),"")))</f>
        <v/>
      </c>
      <c r="G364" s="38"/>
    </row>
    <row r="365" spans="1:7">
      <c r="A365" s="35"/>
      <c r="D365" t="str">
        <f>IF($C365="","",IFERROR(LOOKUP(2,1/($C$2:INDEX($C:$C,ROW()-1)=$C365),$E$2:INDEX($E:$E,ROW()-1)),IFERROR(VLOOKUP($C365,'01_Warehouse_Ledger'!$A$2:$C$2002,3,FALSE),"")))</f>
        <v/>
      </c>
      <c r="G365" s="38"/>
    </row>
    <row r="366" spans="1:7">
      <c r="A366" s="35"/>
      <c r="D366" t="str">
        <f>IF($C366="","",IFERROR(LOOKUP(2,1/($C$2:INDEX($C:$C,ROW()-1)=$C366),$E$2:INDEX($E:$E,ROW()-1)),IFERROR(VLOOKUP($C366,'01_Warehouse_Ledger'!$A$2:$C$2002,3,FALSE),"")))</f>
        <v/>
      </c>
      <c r="G366" s="38"/>
    </row>
    <row r="367" spans="1:7">
      <c r="A367" s="35"/>
      <c r="D367" t="str">
        <f>IF($C367="","",IFERROR(LOOKUP(2,1/($C$2:INDEX($C:$C,ROW()-1)=$C367),$E$2:INDEX($E:$E,ROW()-1)),IFERROR(VLOOKUP($C367,'01_Warehouse_Ledger'!$A$2:$C$2002,3,FALSE),"")))</f>
        <v/>
      </c>
      <c r="G367" s="38"/>
    </row>
    <row r="368" spans="1:7">
      <c r="A368" s="35"/>
      <c r="D368" t="str">
        <f>IF($C368="","",IFERROR(LOOKUP(2,1/($C$2:INDEX($C:$C,ROW()-1)=$C368),$E$2:INDEX($E:$E,ROW()-1)),IFERROR(VLOOKUP($C368,'01_Warehouse_Ledger'!$A$2:$C$2002,3,FALSE),"")))</f>
        <v/>
      </c>
      <c r="G368" s="38"/>
    </row>
    <row r="369" spans="1:7">
      <c r="A369" s="35"/>
      <c r="D369" t="str">
        <f>IF($C369="","",IFERROR(LOOKUP(2,1/($C$2:INDEX($C:$C,ROW()-1)=$C369),$E$2:INDEX($E:$E,ROW()-1)),IFERROR(VLOOKUP($C369,'01_Warehouse_Ledger'!$A$2:$C$2002,3,FALSE),"")))</f>
        <v/>
      </c>
      <c r="G369" s="38"/>
    </row>
    <row r="370" spans="1:7">
      <c r="A370" s="35"/>
      <c r="D370" t="str">
        <f>IF($C370="","",IFERROR(LOOKUP(2,1/($C$2:INDEX($C:$C,ROW()-1)=$C370),$E$2:INDEX($E:$E,ROW()-1)),IFERROR(VLOOKUP($C370,'01_Warehouse_Ledger'!$A$2:$C$2002,3,FALSE),"")))</f>
        <v/>
      </c>
      <c r="G370" s="38"/>
    </row>
    <row r="371" spans="1:7">
      <c r="A371" s="35"/>
      <c r="D371" t="str">
        <f>IF($C371="","",IFERROR(LOOKUP(2,1/($C$2:INDEX($C:$C,ROW()-1)=$C371),$E$2:INDEX($E:$E,ROW()-1)),IFERROR(VLOOKUP($C371,'01_Warehouse_Ledger'!$A$2:$C$2002,3,FALSE),"")))</f>
        <v/>
      </c>
      <c r="G371" s="38"/>
    </row>
    <row r="372" spans="1:7">
      <c r="A372" s="35"/>
      <c r="D372" t="str">
        <f>IF($C372="","",IFERROR(LOOKUP(2,1/($C$2:INDEX($C:$C,ROW()-1)=$C372),$E$2:INDEX($E:$E,ROW()-1)),IFERROR(VLOOKUP($C372,'01_Warehouse_Ledger'!$A$2:$C$2002,3,FALSE),"")))</f>
        <v/>
      </c>
      <c r="G372" s="38"/>
    </row>
    <row r="373" spans="1:7">
      <c r="A373" s="35"/>
      <c r="D373" t="str">
        <f>IF($C373="","",IFERROR(LOOKUP(2,1/($C$2:INDEX($C:$C,ROW()-1)=$C373),$E$2:INDEX($E:$E,ROW()-1)),IFERROR(VLOOKUP($C373,'01_Warehouse_Ledger'!$A$2:$C$2002,3,FALSE),"")))</f>
        <v/>
      </c>
      <c r="G373" s="38"/>
    </row>
    <row r="374" spans="1:7">
      <c r="A374" s="35"/>
      <c r="D374" t="str">
        <f>IF($C374="","",IFERROR(LOOKUP(2,1/($C$2:INDEX($C:$C,ROW()-1)=$C374),$E$2:INDEX($E:$E,ROW()-1)),IFERROR(VLOOKUP($C374,'01_Warehouse_Ledger'!$A$2:$C$2002,3,FALSE),"")))</f>
        <v/>
      </c>
      <c r="G374" s="38"/>
    </row>
    <row r="375" spans="1:7">
      <c r="A375" s="35"/>
      <c r="D375" t="str">
        <f>IF($C375="","",IFERROR(LOOKUP(2,1/($C$2:INDEX($C:$C,ROW()-1)=$C375),$E$2:INDEX($E:$E,ROW()-1)),IFERROR(VLOOKUP($C375,'01_Warehouse_Ledger'!$A$2:$C$2002,3,FALSE),"")))</f>
        <v/>
      </c>
      <c r="G375" s="38"/>
    </row>
    <row r="376" spans="1:7">
      <c r="A376" s="35"/>
      <c r="D376" t="str">
        <f>IF($C376="","",IFERROR(LOOKUP(2,1/($C$2:INDEX($C:$C,ROW()-1)=$C376),$E$2:INDEX($E:$E,ROW()-1)),IFERROR(VLOOKUP($C376,'01_Warehouse_Ledger'!$A$2:$C$2002,3,FALSE),"")))</f>
        <v/>
      </c>
      <c r="G376" s="38"/>
    </row>
    <row r="377" spans="1:7">
      <c r="A377" s="35"/>
      <c r="D377" t="str">
        <f>IF($C377="","",IFERROR(LOOKUP(2,1/($C$2:INDEX($C:$C,ROW()-1)=$C377),$E$2:INDEX($E:$E,ROW()-1)),IFERROR(VLOOKUP($C377,'01_Warehouse_Ledger'!$A$2:$C$2002,3,FALSE),"")))</f>
        <v/>
      </c>
      <c r="G377" s="38"/>
    </row>
    <row r="378" spans="1:7">
      <c r="A378" s="35"/>
      <c r="D378" t="str">
        <f>IF($C378="","",IFERROR(LOOKUP(2,1/($C$2:INDEX($C:$C,ROW()-1)=$C378),$E$2:INDEX($E:$E,ROW()-1)),IFERROR(VLOOKUP($C378,'01_Warehouse_Ledger'!$A$2:$C$2002,3,FALSE),"")))</f>
        <v/>
      </c>
      <c r="G378" s="38"/>
    </row>
    <row r="379" spans="1:7">
      <c r="A379" s="35"/>
      <c r="D379" t="str">
        <f>IF($C379="","",IFERROR(LOOKUP(2,1/($C$2:INDEX($C:$C,ROW()-1)=$C379),$E$2:INDEX($E:$E,ROW()-1)),IFERROR(VLOOKUP($C379,'01_Warehouse_Ledger'!$A$2:$C$2002,3,FALSE),"")))</f>
        <v/>
      </c>
      <c r="G379" s="38"/>
    </row>
    <row r="380" spans="1:7">
      <c r="A380" s="35"/>
      <c r="D380" t="str">
        <f>IF($C380="","",IFERROR(LOOKUP(2,1/($C$2:INDEX($C:$C,ROW()-1)=$C380),$E$2:INDEX($E:$E,ROW()-1)),IFERROR(VLOOKUP($C380,'01_Warehouse_Ledger'!$A$2:$C$2002,3,FALSE),"")))</f>
        <v/>
      </c>
      <c r="G380" s="38"/>
    </row>
    <row r="381" spans="1:7">
      <c r="A381" s="35"/>
      <c r="D381" t="str">
        <f>IF($C381="","",IFERROR(LOOKUP(2,1/($C$2:INDEX($C:$C,ROW()-1)=$C381),$E$2:INDEX($E:$E,ROW()-1)),IFERROR(VLOOKUP($C381,'01_Warehouse_Ledger'!$A$2:$C$2002,3,FALSE),"")))</f>
        <v/>
      </c>
      <c r="G381" s="38"/>
    </row>
    <row r="382" spans="1:7">
      <c r="A382" s="35"/>
      <c r="D382" t="str">
        <f>IF($C382="","",IFERROR(LOOKUP(2,1/($C$2:INDEX($C:$C,ROW()-1)=$C382),$E$2:INDEX($E:$E,ROW()-1)),IFERROR(VLOOKUP($C382,'01_Warehouse_Ledger'!$A$2:$C$2002,3,FALSE),"")))</f>
        <v/>
      </c>
      <c r="G382" s="38"/>
    </row>
    <row r="383" spans="1:7">
      <c r="A383" s="35"/>
      <c r="D383" t="str">
        <f>IF($C383="","",IFERROR(LOOKUP(2,1/($C$2:INDEX($C:$C,ROW()-1)=$C383),$E$2:INDEX($E:$E,ROW()-1)),IFERROR(VLOOKUP($C383,'01_Warehouse_Ledger'!$A$2:$C$2002,3,FALSE),"")))</f>
        <v/>
      </c>
      <c r="G383" s="38"/>
    </row>
    <row r="384" spans="1:7">
      <c r="A384" s="35"/>
      <c r="D384" t="str">
        <f>IF($C384="","",IFERROR(LOOKUP(2,1/($C$2:INDEX($C:$C,ROW()-1)=$C384),$E$2:INDEX($E:$E,ROW()-1)),IFERROR(VLOOKUP($C384,'01_Warehouse_Ledger'!$A$2:$C$2002,3,FALSE),"")))</f>
        <v/>
      </c>
      <c r="G384" s="38"/>
    </row>
    <row r="385" spans="1:7">
      <c r="A385" s="35"/>
      <c r="D385" t="str">
        <f>IF($C385="","",IFERROR(LOOKUP(2,1/($C$2:INDEX($C:$C,ROW()-1)=$C385),$E$2:INDEX($E:$E,ROW()-1)),IFERROR(VLOOKUP($C385,'01_Warehouse_Ledger'!$A$2:$C$2002,3,FALSE),"")))</f>
        <v/>
      </c>
      <c r="G385" s="38"/>
    </row>
    <row r="386" spans="1:7">
      <c r="A386" s="35"/>
      <c r="D386" t="str">
        <f>IF($C386="","",IFERROR(LOOKUP(2,1/($C$2:INDEX($C:$C,ROW()-1)=$C386),$E$2:INDEX($E:$E,ROW()-1)),IFERROR(VLOOKUP($C386,'01_Warehouse_Ledger'!$A$2:$C$2002,3,FALSE),"")))</f>
        <v/>
      </c>
      <c r="G386" s="38"/>
    </row>
    <row r="387" spans="1:7">
      <c r="A387" s="35"/>
      <c r="D387" t="str">
        <f>IF($C387="","",IFERROR(LOOKUP(2,1/($C$2:INDEX($C:$C,ROW()-1)=$C387),$E$2:INDEX($E:$E,ROW()-1)),IFERROR(VLOOKUP($C387,'01_Warehouse_Ledger'!$A$2:$C$2002,3,FALSE),"")))</f>
        <v/>
      </c>
      <c r="G387" s="38"/>
    </row>
    <row r="388" spans="1:7">
      <c r="A388" s="35"/>
      <c r="D388" t="str">
        <f>IF($C388="","",IFERROR(LOOKUP(2,1/($C$2:INDEX($C:$C,ROW()-1)=$C388),$E$2:INDEX($E:$E,ROW()-1)),IFERROR(VLOOKUP($C388,'01_Warehouse_Ledger'!$A$2:$C$2002,3,FALSE),"")))</f>
        <v/>
      </c>
      <c r="G388" s="38"/>
    </row>
    <row r="389" spans="1:7">
      <c r="A389" s="35"/>
      <c r="D389" t="str">
        <f>IF($C389="","",IFERROR(LOOKUP(2,1/($C$2:INDEX($C:$C,ROW()-1)=$C389),$E$2:INDEX($E:$E,ROW()-1)),IFERROR(VLOOKUP($C389,'01_Warehouse_Ledger'!$A$2:$C$2002,3,FALSE),"")))</f>
        <v/>
      </c>
      <c r="G389" s="38"/>
    </row>
    <row r="390" spans="1:7">
      <c r="A390" s="35"/>
      <c r="D390" t="str">
        <f>IF($C390="","",IFERROR(LOOKUP(2,1/($C$2:INDEX($C:$C,ROW()-1)=$C390),$E$2:INDEX($E:$E,ROW()-1)),IFERROR(VLOOKUP($C390,'01_Warehouse_Ledger'!$A$2:$C$2002,3,FALSE),"")))</f>
        <v/>
      </c>
      <c r="G390" s="38"/>
    </row>
    <row r="391" spans="1:7">
      <c r="A391" s="35"/>
      <c r="D391" t="str">
        <f>IF($C391="","",IFERROR(LOOKUP(2,1/($C$2:INDEX($C:$C,ROW()-1)=$C391),$E$2:INDEX($E:$E,ROW()-1)),IFERROR(VLOOKUP($C391,'01_Warehouse_Ledger'!$A$2:$C$2002,3,FALSE),"")))</f>
        <v/>
      </c>
      <c r="G391" s="38"/>
    </row>
    <row r="392" spans="1:7">
      <c r="A392" s="35"/>
      <c r="D392" t="str">
        <f>IF($C392="","",IFERROR(LOOKUP(2,1/($C$2:INDEX($C:$C,ROW()-1)=$C392),$E$2:INDEX($E:$E,ROW()-1)),IFERROR(VLOOKUP($C392,'01_Warehouse_Ledger'!$A$2:$C$2002,3,FALSE),"")))</f>
        <v/>
      </c>
      <c r="G392" s="38"/>
    </row>
    <row r="393" spans="1:7">
      <c r="A393" s="35"/>
      <c r="D393" t="str">
        <f>IF($C393="","",IFERROR(LOOKUP(2,1/($C$2:INDEX($C:$C,ROW()-1)=$C393),$E$2:INDEX($E:$E,ROW()-1)),IFERROR(VLOOKUP($C393,'01_Warehouse_Ledger'!$A$2:$C$2002,3,FALSE),"")))</f>
        <v/>
      </c>
      <c r="G393" s="38"/>
    </row>
    <row r="394" spans="1:7">
      <c r="A394" s="35"/>
      <c r="D394" t="str">
        <f>IF($C394="","",IFERROR(LOOKUP(2,1/($C$2:INDEX($C:$C,ROW()-1)=$C394),$E$2:INDEX($E:$E,ROW()-1)),IFERROR(VLOOKUP($C394,'01_Warehouse_Ledger'!$A$2:$C$2002,3,FALSE),"")))</f>
        <v/>
      </c>
      <c r="G394" s="38"/>
    </row>
    <row r="395" spans="1:7">
      <c r="A395" s="35"/>
      <c r="D395" t="str">
        <f>IF($C395="","",IFERROR(LOOKUP(2,1/($C$2:INDEX($C:$C,ROW()-1)=$C395),$E$2:INDEX($E:$E,ROW()-1)),IFERROR(VLOOKUP($C395,'01_Warehouse_Ledger'!$A$2:$C$2002,3,FALSE),"")))</f>
        <v/>
      </c>
      <c r="G395" s="38"/>
    </row>
    <row r="396" spans="1:7">
      <c r="A396" s="35"/>
      <c r="D396" t="str">
        <f>IF($C396="","",IFERROR(LOOKUP(2,1/($C$2:INDEX($C:$C,ROW()-1)=$C396),$E$2:INDEX($E:$E,ROW()-1)),IFERROR(VLOOKUP($C396,'01_Warehouse_Ledger'!$A$2:$C$2002,3,FALSE),"")))</f>
        <v/>
      </c>
      <c r="G396" s="38"/>
    </row>
    <row r="397" spans="1:7">
      <c r="A397" s="35"/>
      <c r="D397" t="str">
        <f>IF($C397="","",IFERROR(LOOKUP(2,1/($C$2:INDEX($C:$C,ROW()-1)=$C397),$E$2:INDEX($E:$E,ROW()-1)),IFERROR(VLOOKUP($C397,'01_Warehouse_Ledger'!$A$2:$C$2002,3,FALSE),"")))</f>
        <v/>
      </c>
      <c r="G397" s="38"/>
    </row>
    <row r="398" spans="1:7">
      <c r="A398" s="35"/>
      <c r="D398" t="str">
        <f>IF($C398="","",IFERROR(LOOKUP(2,1/($C$2:INDEX($C:$C,ROW()-1)=$C398),$E$2:INDEX($E:$E,ROW()-1)),IFERROR(VLOOKUP($C398,'01_Warehouse_Ledger'!$A$2:$C$2002,3,FALSE),"")))</f>
        <v/>
      </c>
      <c r="G398" s="38"/>
    </row>
    <row r="399" spans="1:7">
      <c r="A399" s="35"/>
      <c r="D399" t="str">
        <f>IF($C399="","",IFERROR(LOOKUP(2,1/($C$2:INDEX($C:$C,ROW()-1)=$C399),$E$2:INDEX($E:$E,ROW()-1)),IFERROR(VLOOKUP($C399,'01_Warehouse_Ledger'!$A$2:$C$2002,3,FALSE),"")))</f>
        <v/>
      </c>
      <c r="G399" s="38"/>
    </row>
    <row r="400" spans="1:7">
      <c r="A400" s="35"/>
      <c r="D400" t="str">
        <f>IF($C400="","",IFERROR(LOOKUP(2,1/($C$2:INDEX($C:$C,ROW()-1)=$C400),$E$2:INDEX($E:$E,ROW()-1)),IFERROR(VLOOKUP($C400,'01_Warehouse_Ledger'!$A$2:$C$2002,3,FALSE),"")))</f>
        <v/>
      </c>
      <c r="G400" s="38"/>
    </row>
    <row r="401" spans="1:7">
      <c r="A401" s="35"/>
      <c r="D401" t="str">
        <f>IF($C401="","",IFERROR(LOOKUP(2,1/($C$2:INDEX($C:$C,ROW()-1)=$C401),$E$2:INDEX($E:$E,ROW()-1)),IFERROR(VLOOKUP($C401,'01_Warehouse_Ledger'!$A$2:$C$2002,3,FALSE),"")))</f>
        <v/>
      </c>
      <c r="G401" s="38"/>
    </row>
    <row r="402" spans="1:7">
      <c r="A402" s="35"/>
      <c r="D402" t="str">
        <f>IF($C402="","",IFERROR(LOOKUP(2,1/($C$2:INDEX($C:$C,ROW()-1)=$C402),$E$2:INDEX($E:$E,ROW()-1)),IFERROR(VLOOKUP($C402,'01_Warehouse_Ledger'!$A$2:$C$2002,3,FALSE),"")))</f>
        <v/>
      </c>
      <c r="G402" s="38"/>
    </row>
    <row r="403" spans="1:7">
      <c r="A403" s="35"/>
      <c r="D403" t="str">
        <f>IF($C403="","",IFERROR(LOOKUP(2,1/($C$2:INDEX($C:$C,ROW()-1)=$C403),$E$2:INDEX($E:$E,ROW()-1)),IFERROR(VLOOKUP($C403,'01_Warehouse_Ledger'!$A$2:$C$2002,3,FALSE),"")))</f>
        <v/>
      </c>
      <c r="G403" s="38"/>
    </row>
    <row r="404" spans="1:7">
      <c r="A404" s="35"/>
      <c r="D404" t="str">
        <f>IF($C404="","",IFERROR(LOOKUP(2,1/($C$2:INDEX($C:$C,ROW()-1)=$C404),$E$2:INDEX($E:$E,ROW()-1)),IFERROR(VLOOKUP($C404,'01_Warehouse_Ledger'!$A$2:$C$2002,3,FALSE),"")))</f>
        <v/>
      </c>
      <c r="G404" s="38"/>
    </row>
    <row r="405" spans="1:7">
      <c r="A405" s="35"/>
      <c r="D405" t="str">
        <f>IF($C405="","",IFERROR(LOOKUP(2,1/($C$2:INDEX($C:$C,ROW()-1)=$C405),$E$2:INDEX($E:$E,ROW()-1)),IFERROR(VLOOKUP($C405,'01_Warehouse_Ledger'!$A$2:$C$2002,3,FALSE),"")))</f>
        <v/>
      </c>
      <c r="G405" s="38"/>
    </row>
    <row r="406" spans="1:7">
      <c r="A406" s="35"/>
      <c r="D406" t="str">
        <f>IF($C406="","",IFERROR(LOOKUP(2,1/($C$2:INDEX($C:$C,ROW()-1)=$C406),$E$2:INDEX($E:$E,ROW()-1)),IFERROR(VLOOKUP($C406,'01_Warehouse_Ledger'!$A$2:$C$2002,3,FALSE),"")))</f>
        <v/>
      </c>
      <c r="G406" s="38"/>
    </row>
    <row r="407" spans="1:7">
      <c r="A407" s="35"/>
      <c r="D407" t="str">
        <f>IF($C407="","",IFERROR(LOOKUP(2,1/($C$2:INDEX($C:$C,ROW()-1)=$C407),$E$2:INDEX($E:$E,ROW()-1)),IFERROR(VLOOKUP($C407,'01_Warehouse_Ledger'!$A$2:$C$2002,3,FALSE),"")))</f>
        <v/>
      </c>
      <c r="G407" s="38"/>
    </row>
    <row r="408" spans="1:7">
      <c r="A408" s="35"/>
      <c r="D408" t="str">
        <f>IF($C408="","",IFERROR(LOOKUP(2,1/($C$2:INDEX($C:$C,ROW()-1)=$C408),$E$2:INDEX($E:$E,ROW()-1)),IFERROR(VLOOKUP($C408,'01_Warehouse_Ledger'!$A$2:$C$2002,3,FALSE),"")))</f>
        <v/>
      </c>
      <c r="G408" s="38"/>
    </row>
    <row r="409" spans="1:7">
      <c r="A409" s="35"/>
      <c r="D409" t="str">
        <f>IF($C409="","",IFERROR(LOOKUP(2,1/($C$2:INDEX($C:$C,ROW()-1)=$C409),$E$2:INDEX($E:$E,ROW()-1)),IFERROR(VLOOKUP($C409,'01_Warehouse_Ledger'!$A$2:$C$2002,3,FALSE),"")))</f>
        <v/>
      </c>
      <c r="G409" s="38"/>
    </row>
    <row r="410" spans="1:7">
      <c r="A410" s="35"/>
      <c r="D410" t="str">
        <f>IF($C410="","",IFERROR(LOOKUP(2,1/($C$2:INDEX($C:$C,ROW()-1)=$C410),$E$2:INDEX($E:$E,ROW()-1)),IFERROR(VLOOKUP($C410,'01_Warehouse_Ledger'!$A$2:$C$2002,3,FALSE),"")))</f>
        <v/>
      </c>
      <c r="G410" s="38"/>
    </row>
    <row r="411" spans="1:7">
      <c r="A411" s="35"/>
      <c r="D411" t="str">
        <f>IF($C411="","",IFERROR(LOOKUP(2,1/($C$2:INDEX($C:$C,ROW()-1)=$C411),$E$2:INDEX($E:$E,ROW()-1)),IFERROR(VLOOKUP($C411,'01_Warehouse_Ledger'!$A$2:$C$2002,3,FALSE),"")))</f>
        <v/>
      </c>
      <c r="G411" s="38"/>
    </row>
    <row r="412" spans="1:7">
      <c r="A412" s="35"/>
      <c r="D412" t="str">
        <f>IF($C412="","",IFERROR(LOOKUP(2,1/($C$2:INDEX($C:$C,ROW()-1)=$C412),$E$2:INDEX($E:$E,ROW()-1)),IFERROR(VLOOKUP($C412,'01_Warehouse_Ledger'!$A$2:$C$2002,3,FALSE),"")))</f>
        <v/>
      </c>
      <c r="G412" s="38"/>
    </row>
    <row r="413" spans="1:7">
      <c r="A413" s="35"/>
      <c r="D413" t="str">
        <f>IF($C413="","",IFERROR(LOOKUP(2,1/($C$2:INDEX($C:$C,ROW()-1)=$C413),$E$2:INDEX($E:$E,ROW()-1)),IFERROR(VLOOKUP($C413,'01_Warehouse_Ledger'!$A$2:$C$2002,3,FALSE),"")))</f>
        <v/>
      </c>
      <c r="G413" s="38"/>
    </row>
    <row r="414" spans="1:7">
      <c r="A414" s="35"/>
      <c r="D414" t="str">
        <f>IF($C414="","",IFERROR(LOOKUP(2,1/($C$2:INDEX($C:$C,ROW()-1)=$C414),$E$2:INDEX($E:$E,ROW()-1)),IFERROR(VLOOKUP($C414,'01_Warehouse_Ledger'!$A$2:$C$2002,3,FALSE),"")))</f>
        <v/>
      </c>
      <c r="G414" s="38"/>
    </row>
    <row r="415" spans="1:7">
      <c r="A415" s="35"/>
      <c r="D415" t="str">
        <f>IF($C415="","",IFERROR(LOOKUP(2,1/($C$2:INDEX($C:$C,ROW()-1)=$C415),$E$2:INDEX($E:$E,ROW()-1)),IFERROR(VLOOKUP($C415,'01_Warehouse_Ledger'!$A$2:$C$2002,3,FALSE),"")))</f>
        <v/>
      </c>
      <c r="G415" s="38"/>
    </row>
    <row r="416" spans="1:7">
      <c r="A416" s="35"/>
      <c r="D416" t="str">
        <f>IF($C416="","",IFERROR(LOOKUP(2,1/($C$2:INDEX($C:$C,ROW()-1)=$C416),$E$2:INDEX($E:$E,ROW()-1)),IFERROR(VLOOKUP($C416,'01_Warehouse_Ledger'!$A$2:$C$2002,3,FALSE),"")))</f>
        <v/>
      </c>
      <c r="G416" s="38"/>
    </row>
    <row r="417" spans="1:7">
      <c r="A417" s="35"/>
      <c r="D417" t="str">
        <f>IF($C417="","",IFERROR(LOOKUP(2,1/($C$2:INDEX($C:$C,ROW()-1)=$C417),$E$2:INDEX($E:$E,ROW()-1)),IFERROR(VLOOKUP($C417,'01_Warehouse_Ledger'!$A$2:$C$2002,3,FALSE),"")))</f>
        <v/>
      </c>
      <c r="G417" s="38"/>
    </row>
    <row r="418" spans="1:7">
      <c r="A418" s="35"/>
      <c r="D418" t="str">
        <f>IF($C418="","",IFERROR(LOOKUP(2,1/($C$2:INDEX($C:$C,ROW()-1)=$C418),$E$2:INDEX($E:$E,ROW()-1)),IFERROR(VLOOKUP($C418,'01_Warehouse_Ledger'!$A$2:$C$2002,3,FALSE),"")))</f>
        <v/>
      </c>
      <c r="G418" s="38"/>
    </row>
    <row r="419" spans="1:7">
      <c r="A419" s="35"/>
      <c r="D419" t="str">
        <f>IF($C419="","",IFERROR(LOOKUP(2,1/($C$2:INDEX($C:$C,ROW()-1)=$C419),$E$2:INDEX($E:$E,ROW()-1)),IFERROR(VLOOKUP($C419,'01_Warehouse_Ledger'!$A$2:$C$2002,3,FALSE),"")))</f>
        <v/>
      </c>
      <c r="G419" s="38"/>
    </row>
    <row r="420" spans="1:7">
      <c r="A420" s="35"/>
      <c r="D420" t="str">
        <f>IF($C420="","",IFERROR(LOOKUP(2,1/($C$2:INDEX($C:$C,ROW()-1)=$C420),$E$2:INDEX($E:$E,ROW()-1)),IFERROR(VLOOKUP($C420,'01_Warehouse_Ledger'!$A$2:$C$2002,3,FALSE),"")))</f>
        <v/>
      </c>
      <c r="G420" s="38"/>
    </row>
    <row r="421" spans="1:7">
      <c r="A421" s="35"/>
      <c r="D421" t="str">
        <f>IF($C421="","",IFERROR(LOOKUP(2,1/($C$2:INDEX($C:$C,ROW()-1)=$C421),$E$2:INDEX($E:$E,ROW()-1)),IFERROR(VLOOKUP($C421,'01_Warehouse_Ledger'!$A$2:$C$2002,3,FALSE),"")))</f>
        <v/>
      </c>
      <c r="G421" s="38"/>
    </row>
    <row r="422" spans="1:7">
      <c r="A422" s="35"/>
      <c r="D422" t="str">
        <f>IF($C422="","",IFERROR(LOOKUP(2,1/($C$2:INDEX($C:$C,ROW()-1)=$C422),$E$2:INDEX($E:$E,ROW()-1)),IFERROR(VLOOKUP($C422,'01_Warehouse_Ledger'!$A$2:$C$2002,3,FALSE),"")))</f>
        <v/>
      </c>
      <c r="G422" s="38"/>
    </row>
    <row r="423" spans="1:7">
      <c r="A423" s="35"/>
      <c r="D423" t="str">
        <f>IF($C423="","",IFERROR(LOOKUP(2,1/($C$2:INDEX($C:$C,ROW()-1)=$C423),$E$2:INDEX($E:$E,ROW()-1)),IFERROR(VLOOKUP($C423,'01_Warehouse_Ledger'!$A$2:$C$2002,3,FALSE),"")))</f>
        <v/>
      </c>
      <c r="G423" s="38"/>
    </row>
    <row r="424" spans="1:7">
      <c r="A424" s="35"/>
      <c r="D424" t="str">
        <f>IF($C424="","",IFERROR(LOOKUP(2,1/($C$2:INDEX($C:$C,ROW()-1)=$C424),$E$2:INDEX($E:$E,ROW()-1)),IFERROR(VLOOKUP($C424,'01_Warehouse_Ledger'!$A$2:$C$2002,3,FALSE),"")))</f>
        <v/>
      </c>
      <c r="G424" s="38"/>
    </row>
    <row r="425" spans="1:7">
      <c r="A425" s="35"/>
      <c r="D425" t="str">
        <f>IF($C425="","",IFERROR(LOOKUP(2,1/($C$2:INDEX($C:$C,ROW()-1)=$C425),$E$2:INDEX($E:$E,ROW()-1)),IFERROR(VLOOKUP($C425,'01_Warehouse_Ledger'!$A$2:$C$2002,3,FALSE),"")))</f>
        <v/>
      </c>
      <c r="G425" s="38"/>
    </row>
    <row r="426" spans="1:7">
      <c r="A426" s="35"/>
      <c r="D426" t="str">
        <f>IF($C426="","",IFERROR(LOOKUP(2,1/($C$2:INDEX($C:$C,ROW()-1)=$C426),$E$2:INDEX($E:$E,ROW()-1)),IFERROR(VLOOKUP($C426,'01_Warehouse_Ledger'!$A$2:$C$2002,3,FALSE),"")))</f>
        <v/>
      </c>
      <c r="G426" s="38"/>
    </row>
    <row r="427" spans="1:7">
      <c r="A427" s="35"/>
      <c r="D427" t="str">
        <f>IF($C427="","",IFERROR(LOOKUP(2,1/($C$2:INDEX($C:$C,ROW()-1)=$C427),$E$2:INDEX($E:$E,ROW()-1)),IFERROR(VLOOKUP($C427,'01_Warehouse_Ledger'!$A$2:$C$2002,3,FALSE),"")))</f>
        <v/>
      </c>
      <c r="G427" s="38"/>
    </row>
    <row r="428" spans="1:7">
      <c r="A428" s="35"/>
      <c r="D428" t="str">
        <f>IF($C428="","",IFERROR(LOOKUP(2,1/($C$2:INDEX($C:$C,ROW()-1)=$C428),$E$2:INDEX($E:$E,ROW()-1)),IFERROR(VLOOKUP($C428,'01_Warehouse_Ledger'!$A$2:$C$2002,3,FALSE),"")))</f>
        <v/>
      </c>
      <c r="G428" s="38"/>
    </row>
    <row r="429" spans="1:7">
      <c r="A429" s="35"/>
      <c r="D429" t="str">
        <f>IF($C429="","",IFERROR(LOOKUP(2,1/($C$2:INDEX($C:$C,ROW()-1)=$C429),$E$2:INDEX($E:$E,ROW()-1)),IFERROR(VLOOKUP($C429,'01_Warehouse_Ledger'!$A$2:$C$2002,3,FALSE),"")))</f>
        <v/>
      </c>
      <c r="G429" s="38"/>
    </row>
    <row r="430" spans="1:7">
      <c r="A430" s="35"/>
      <c r="D430" t="str">
        <f>IF($C430="","",IFERROR(LOOKUP(2,1/($C$2:INDEX($C:$C,ROW()-1)=$C430),$E$2:INDEX($E:$E,ROW()-1)),IFERROR(VLOOKUP($C430,'01_Warehouse_Ledger'!$A$2:$C$2002,3,FALSE),"")))</f>
        <v/>
      </c>
      <c r="G430" s="38"/>
    </row>
    <row r="431" spans="1:7">
      <c r="A431" s="35"/>
      <c r="D431" t="str">
        <f>IF($C431="","",IFERROR(LOOKUP(2,1/($C$2:INDEX($C:$C,ROW()-1)=$C431),$E$2:INDEX($E:$E,ROW()-1)),IFERROR(VLOOKUP($C431,'01_Warehouse_Ledger'!$A$2:$C$2002,3,FALSE),"")))</f>
        <v/>
      </c>
      <c r="G431" s="38"/>
    </row>
    <row r="432" spans="1:7">
      <c r="A432" s="35"/>
      <c r="D432" t="str">
        <f>IF($C432="","",IFERROR(LOOKUP(2,1/($C$2:INDEX($C:$C,ROW()-1)=$C432),$E$2:INDEX($E:$E,ROW()-1)),IFERROR(VLOOKUP($C432,'01_Warehouse_Ledger'!$A$2:$C$2002,3,FALSE),"")))</f>
        <v/>
      </c>
      <c r="G432" s="38"/>
    </row>
    <row r="433" spans="1:7">
      <c r="A433" s="35"/>
      <c r="D433" t="str">
        <f>IF($C433="","",IFERROR(LOOKUP(2,1/($C$2:INDEX($C:$C,ROW()-1)=$C433),$E$2:INDEX($E:$E,ROW()-1)),IFERROR(VLOOKUP($C433,'01_Warehouse_Ledger'!$A$2:$C$2002,3,FALSE),"")))</f>
        <v/>
      </c>
      <c r="G433" s="38"/>
    </row>
    <row r="434" spans="1:7">
      <c r="A434" s="35"/>
      <c r="D434" t="str">
        <f>IF($C434="","",IFERROR(LOOKUP(2,1/($C$2:INDEX($C:$C,ROW()-1)=$C434),$E$2:INDEX($E:$E,ROW()-1)),IFERROR(VLOOKUP($C434,'01_Warehouse_Ledger'!$A$2:$C$2002,3,FALSE),"")))</f>
        <v/>
      </c>
      <c r="G434" s="38"/>
    </row>
    <row r="435" spans="1:7">
      <c r="A435" s="35"/>
      <c r="D435" t="str">
        <f>IF($C435="","",IFERROR(LOOKUP(2,1/($C$2:INDEX($C:$C,ROW()-1)=$C435),$E$2:INDEX($E:$E,ROW()-1)),IFERROR(VLOOKUP($C435,'01_Warehouse_Ledger'!$A$2:$C$2002,3,FALSE),"")))</f>
        <v/>
      </c>
      <c r="G435" s="38"/>
    </row>
    <row r="436" spans="1:7">
      <c r="A436" s="35"/>
      <c r="D436" t="str">
        <f>IF($C436="","",IFERROR(LOOKUP(2,1/($C$2:INDEX($C:$C,ROW()-1)=$C436),$E$2:INDEX($E:$E,ROW()-1)),IFERROR(VLOOKUP($C436,'01_Warehouse_Ledger'!$A$2:$C$2002,3,FALSE),"")))</f>
        <v/>
      </c>
      <c r="G436" s="38"/>
    </row>
    <row r="437" spans="1:7">
      <c r="A437" s="35"/>
      <c r="D437" t="str">
        <f>IF($C437="","",IFERROR(LOOKUP(2,1/($C$2:INDEX($C:$C,ROW()-1)=$C437),$E$2:INDEX($E:$E,ROW()-1)),IFERROR(VLOOKUP($C437,'01_Warehouse_Ledger'!$A$2:$C$2002,3,FALSE),"")))</f>
        <v/>
      </c>
      <c r="G437" s="38"/>
    </row>
    <row r="438" spans="1:7">
      <c r="A438" s="35"/>
      <c r="D438" t="str">
        <f>IF($C438="","",IFERROR(LOOKUP(2,1/($C$2:INDEX($C:$C,ROW()-1)=$C438),$E$2:INDEX($E:$E,ROW()-1)),IFERROR(VLOOKUP($C438,'01_Warehouse_Ledger'!$A$2:$C$2002,3,FALSE),"")))</f>
        <v/>
      </c>
      <c r="G438" s="38"/>
    </row>
    <row r="439" spans="1:7">
      <c r="A439" s="35"/>
      <c r="D439" t="str">
        <f>IF($C439="","",IFERROR(LOOKUP(2,1/($C$2:INDEX($C:$C,ROW()-1)=$C439),$E$2:INDEX($E:$E,ROW()-1)),IFERROR(VLOOKUP($C439,'01_Warehouse_Ledger'!$A$2:$C$2002,3,FALSE),"")))</f>
        <v/>
      </c>
      <c r="G439" s="38"/>
    </row>
    <row r="440" spans="1:7">
      <c r="A440" s="35"/>
      <c r="D440" t="str">
        <f>IF($C440="","",IFERROR(LOOKUP(2,1/($C$2:INDEX($C:$C,ROW()-1)=$C440),$E$2:INDEX($E:$E,ROW()-1)),IFERROR(VLOOKUP($C440,'01_Warehouse_Ledger'!$A$2:$C$2002,3,FALSE),"")))</f>
        <v/>
      </c>
      <c r="G440" s="38"/>
    </row>
    <row r="441" spans="1:7">
      <c r="A441" s="35"/>
      <c r="D441" t="str">
        <f>IF($C441="","",IFERROR(LOOKUP(2,1/($C$2:INDEX($C:$C,ROW()-1)=$C441),$E$2:INDEX($E:$E,ROW()-1)),IFERROR(VLOOKUP($C441,'01_Warehouse_Ledger'!$A$2:$C$2002,3,FALSE),"")))</f>
        <v/>
      </c>
      <c r="G441" s="38"/>
    </row>
    <row r="442" spans="1:7">
      <c r="A442" s="35"/>
      <c r="D442" t="str">
        <f>IF($C442="","",IFERROR(LOOKUP(2,1/($C$2:INDEX($C:$C,ROW()-1)=$C442),$E$2:INDEX($E:$E,ROW()-1)),IFERROR(VLOOKUP($C442,'01_Warehouse_Ledger'!$A$2:$C$2002,3,FALSE),"")))</f>
        <v/>
      </c>
      <c r="G442" s="38"/>
    </row>
    <row r="443" spans="1:7">
      <c r="A443" s="35"/>
      <c r="D443" t="str">
        <f>IF($C443="","",IFERROR(LOOKUP(2,1/($C$2:INDEX($C:$C,ROW()-1)=$C443),$E$2:INDEX($E:$E,ROW()-1)),IFERROR(VLOOKUP($C443,'01_Warehouse_Ledger'!$A$2:$C$2002,3,FALSE),"")))</f>
        <v/>
      </c>
      <c r="G443" s="38"/>
    </row>
    <row r="444" spans="1:7">
      <c r="A444" s="35"/>
      <c r="D444" t="str">
        <f>IF($C444="","",IFERROR(LOOKUP(2,1/($C$2:INDEX($C:$C,ROW()-1)=$C444),$E$2:INDEX($E:$E,ROW()-1)),IFERROR(VLOOKUP($C444,'01_Warehouse_Ledger'!$A$2:$C$2002,3,FALSE),"")))</f>
        <v/>
      </c>
      <c r="G444" s="38"/>
    </row>
    <row r="445" spans="1:7">
      <c r="A445" s="35"/>
      <c r="D445" t="str">
        <f>IF($C445="","",IFERROR(LOOKUP(2,1/($C$2:INDEX($C:$C,ROW()-1)=$C445),$E$2:INDEX($E:$E,ROW()-1)),IFERROR(VLOOKUP($C445,'01_Warehouse_Ledger'!$A$2:$C$2002,3,FALSE),"")))</f>
        <v/>
      </c>
      <c r="G445" s="38"/>
    </row>
    <row r="446" spans="1:7">
      <c r="A446" s="35"/>
      <c r="D446" t="str">
        <f>IF($C446="","",IFERROR(LOOKUP(2,1/($C$2:INDEX($C:$C,ROW()-1)=$C446),$E$2:INDEX($E:$E,ROW()-1)),IFERROR(VLOOKUP($C446,'01_Warehouse_Ledger'!$A$2:$C$2002,3,FALSE),"")))</f>
        <v/>
      </c>
      <c r="G446" s="38"/>
    </row>
    <row r="447" spans="1:7">
      <c r="A447" s="35"/>
      <c r="D447" t="str">
        <f>IF($C447="","",IFERROR(LOOKUP(2,1/($C$2:INDEX($C:$C,ROW()-1)=$C447),$E$2:INDEX($E:$E,ROW()-1)),IFERROR(VLOOKUP($C447,'01_Warehouse_Ledger'!$A$2:$C$2002,3,FALSE),"")))</f>
        <v/>
      </c>
      <c r="G447" s="38"/>
    </row>
    <row r="448" spans="1:7">
      <c r="A448" s="35"/>
      <c r="D448" t="str">
        <f>IF($C448="","",IFERROR(LOOKUP(2,1/($C$2:INDEX($C:$C,ROW()-1)=$C448),$E$2:INDEX($E:$E,ROW()-1)),IFERROR(VLOOKUP($C448,'01_Warehouse_Ledger'!$A$2:$C$2002,3,FALSE),"")))</f>
        <v/>
      </c>
      <c r="G448" s="38"/>
    </row>
    <row r="449" spans="1:7">
      <c r="A449" s="35"/>
      <c r="D449" t="str">
        <f>IF($C449="","",IFERROR(LOOKUP(2,1/($C$2:INDEX($C:$C,ROW()-1)=$C449),$E$2:INDEX($E:$E,ROW()-1)),IFERROR(VLOOKUP($C449,'01_Warehouse_Ledger'!$A$2:$C$2002,3,FALSE),"")))</f>
        <v/>
      </c>
      <c r="G449" s="38"/>
    </row>
    <row r="450" spans="1:7">
      <c r="A450" s="35"/>
      <c r="D450" t="str">
        <f>IF($C450="","",IFERROR(LOOKUP(2,1/($C$2:INDEX($C:$C,ROW()-1)=$C450),$E$2:INDEX($E:$E,ROW()-1)),IFERROR(VLOOKUP($C450,'01_Warehouse_Ledger'!$A$2:$C$2002,3,FALSE),"")))</f>
        <v/>
      </c>
      <c r="G450" s="38"/>
    </row>
    <row r="451" spans="1:7">
      <c r="A451" s="35"/>
      <c r="D451" t="str">
        <f>IF($C451="","",IFERROR(LOOKUP(2,1/($C$2:INDEX($C:$C,ROW()-1)=$C451),$E$2:INDEX($E:$E,ROW()-1)),IFERROR(VLOOKUP($C451,'01_Warehouse_Ledger'!$A$2:$C$2002,3,FALSE),"")))</f>
        <v/>
      </c>
      <c r="G451" s="38"/>
    </row>
    <row r="452" spans="1:7">
      <c r="A452" s="35"/>
      <c r="D452" t="str">
        <f>IF($C452="","",IFERROR(LOOKUP(2,1/($C$2:INDEX($C:$C,ROW()-1)=$C452),$E$2:INDEX($E:$E,ROW()-1)),IFERROR(VLOOKUP($C452,'01_Warehouse_Ledger'!$A$2:$C$2002,3,FALSE),"")))</f>
        <v/>
      </c>
      <c r="G452" s="38"/>
    </row>
    <row r="453" spans="1:7">
      <c r="A453" s="35"/>
      <c r="D453" t="str">
        <f>IF($C453="","",IFERROR(LOOKUP(2,1/($C$2:INDEX($C:$C,ROW()-1)=$C453),$E$2:INDEX($E:$E,ROW()-1)),IFERROR(VLOOKUP($C453,'01_Warehouse_Ledger'!$A$2:$C$2002,3,FALSE),"")))</f>
        <v/>
      </c>
      <c r="G453" s="38"/>
    </row>
    <row r="454" spans="1:7">
      <c r="A454" s="35"/>
      <c r="D454" t="str">
        <f>IF($C454="","",IFERROR(LOOKUP(2,1/($C$2:INDEX($C:$C,ROW()-1)=$C454),$E$2:INDEX($E:$E,ROW()-1)),IFERROR(VLOOKUP($C454,'01_Warehouse_Ledger'!$A$2:$C$2002,3,FALSE),"")))</f>
        <v/>
      </c>
      <c r="G454" s="38"/>
    </row>
    <row r="455" spans="1:7">
      <c r="A455" s="35"/>
      <c r="D455" t="str">
        <f>IF($C455="","",IFERROR(LOOKUP(2,1/($C$2:INDEX($C:$C,ROW()-1)=$C455),$E$2:INDEX($E:$E,ROW()-1)),IFERROR(VLOOKUP($C455,'01_Warehouse_Ledger'!$A$2:$C$2002,3,FALSE),"")))</f>
        <v/>
      </c>
      <c r="G455" s="38"/>
    </row>
    <row r="456" spans="1:7">
      <c r="A456" s="35"/>
      <c r="D456" t="str">
        <f>IF($C456="","",IFERROR(LOOKUP(2,1/($C$2:INDEX($C:$C,ROW()-1)=$C456),$E$2:INDEX($E:$E,ROW()-1)),IFERROR(VLOOKUP($C456,'01_Warehouse_Ledger'!$A$2:$C$2002,3,FALSE),"")))</f>
        <v/>
      </c>
      <c r="G456" s="38"/>
    </row>
    <row r="457" spans="1:7">
      <c r="A457" s="35"/>
      <c r="D457" t="str">
        <f>IF($C457="","",IFERROR(LOOKUP(2,1/($C$2:INDEX($C:$C,ROW()-1)=$C457),$E$2:INDEX($E:$E,ROW()-1)),IFERROR(VLOOKUP($C457,'01_Warehouse_Ledger'!$A$2:$C$2002,3,FALSE),"")))</f>
        <v/>
      </c>
      <c r="G457" s="38"/>
    </row>
    <row r="458" spans="1:7">
      <c r="A458" s="35"/>
      <c r="D458" t="str">
        <f>IF($C458="","",IFERROR(LOOKUP(2,1/($C$2:INDEX($C:$C,ROW()-1)=$C458),$E$2:INDEX($E:$E,ROW()-1)),IFERROR(VLOOKUP($C458,'01_Warehouse_Ledger'!$A$2:$C$2002,3,FALSE),"")))</f>
        <v/>
      </c>
      <c r="G458" s="38"/>
    </row>
    <row r="459" spans="1:7">
      <c r="A459" s="35"/>
      <c r="D459" t="str">
        <f>IF($C459="","",IFERROR(LOOKUP(2,1/($C$2:INDEX($C:$C,ROW()-1)=$C459),$E$2:INDEX($E:$E,ROW()-1)),IFERROR(VLOOKUP($C459,'01_Warehouse_Ledger'!$A$2:$C$2002,3,FALSE),"")))</f>
        <v/>
      </c>
      <c r="G459" s="38"/>
    </row>
    <row r="460" spans="1:7">
      <c r="A460" s="35"/>
      <c r="D460" t="str">
        <f>IF($C460="","",IFERROR(LOOKUP(2,1/($C$2:INDEX($C:$C,ROW()-1)=$C460),$E$2:INDEX($E:$E,ROW()-1)),IFERROR(VLOOKUP($C460,'01_Warehouse_Ledger'!$A$2:$C$2002,3,FALSE),"")))</f>
        <v/>
      </c>
      <c r="G460" s="38"/>
    </row>
    <row r="461" spans="1:7">
      <c r="A461" s="35"/>
      <c r="D461" t="str">
        <f>IF($C461="","",IFERROR(LOOKUP(2,1/($C$2:INDEX($C:$C,ROW()-1)=$C461),$E$2:INDEX($E:$E,ROW()-1)),IFERROR(VLOOKUP($C461,'01_Warehouse_Ledger'!$A$2:$C$2002,3,FALSE),"")))</f>
        <v/>
      </c>
      <c r="G461" s="38"/>
    </row>
    <row r="462" spans="1:7">
      <c r="A462" s="35"/>
      <c r="D462" t="str">
        <f>IF($C462="","",IFERROR(LOOKUP(2,1/($C$2:INDEX($C:$C,ROW()-1)=$C462),$E$2:INDEX($E:$E,ROW()-1)),IFERROR(VLOOKUP($C462,'01_Warehouse_Ledger'!$A$2:$C$2002,3,FALSE),"")))</f>
        <v/>
      </c>
      <c r="G462" s="38"/>
    </row>
    <row r="463" spans="1:7">
      <c r="A463" s="35"/>
      <c r="D463" t="str">
        <f>IF($C463="","",IFERROR(LOOKUP(2,1/($C$2:INDEX($C:$C,ROW()-1)=$C463),$E$2:INDEX($E:$E,ROW()-1)),IFERROR(VLOOKUP($C463,'01_Warehouse_Ledger'!$A$2:$C$2002,3,FALSE),"")))</f>
        <v/>
      </c>
      <c r="G463" s="38"/>
    </row>
    <row r="464" spans="1:7">
      <c r="A464" s="35"/>
      <c r="D464" t="str">
        <f>IF($C464="","",IFERROR(LOOKUP(2,1/($C$2:INDEX($C:$C,ROW()-1)=$C464),$E$2:INDEX($E:$E,ROW()-1)),IFERROR(VLOOKUP($C464,'01_Warehouse_Ledger'!$A$2:$C$2002,3,FALSE),"")))</f>
        <v/>
      </c>
      <c r="G464" s="38"/>
    </row>
    <row r="465" spans="1:7">
      <c r="A465" s="35"/>
      <c r="D465" t="str">
        <f>IF($C465="","",IFERROR(LOOKUP(2,1/($C$2:INDEX($C:$C,ROW()-1)=$C465),$E$2:INDEX($E:$E,ROW()-1)),IFERROR(VLOOKUP($C465,'01_Warehouse_Ledger'!$A$2:$C$2002,3,FALSE),"")))</f>
        <v/>
      </c>
      <c r="G465" s="38"/>
    </row>
    <row r="466" spans="1:7">
      <c r="A466" s="35"/>
      <c r="D466" t="str">
        <f>IF($C466="","",IFERROR(LOOKUP(2,1/($C$2:INDEX($C:$C,ROW()-1)=$C466),$E$2:INDEX($E:$E,ROW()-1)),IFERROR(VLOOKUP($C466,'01_Warehouse_Ledger'!$A$2:$C$2002,3,FALSE),"")))</f>
        <v/>
      </c>
      <c r="G466" s="38"/>
    </row>
    <row r="467" spans="1:7">
      <c r="A467" s="35"/>
      <c r="D467" t="str">
        <f>IF($C467="","",IFERROR(LOOKUP(2,1/($C$2:INDEX($C:$C,ROW()-1)=$C467),$E$2:INDEX($E:$E,ROW()-1)),IFERROR(VLOOKUP($C467,'01_Warehouse_Ledger'!$A$2:$C$2002,3,FALSE),"")))</f>
        <v/>
      </c>
      <c r="G467" s="38"/>
    </row>
    <row r="468" spans="1:7">
      <c r="A468" s="35"/>
      <c r="D468" t="str">
        <f>IF($C468="","",IFERROR(LOOKUP(2,1/($C$2:INDEX($C:$C,ROW()-1)=$C468),$E$2:INDEX($E:$E,ROW()-1)),IFERROR(VLOOKUP($C468,'01_Warehouse_Ledger'!$A$2:$C$2002,3,FALSE),"")))</f>
        <v/>
      </c>
      <c r="G468" s="38"/>
    </row>
    <row r="469" spans="1:7">
      <c r="A469" s="35"/>
      <c r="D469" t="str">
        <f>IF($C469="","",IFERROR(LOOKUP(2,1/($C$2:INDEX($C:$C,ROW()-1)=$C469),$E$2:INDEX($E:$E,ROW()-1)),IFERROR(VLOOKUP($C469,'01_Warehouse_Ledger'!$A$2:$C$2002,3,FALSE),"")))</f>
        <v/>
      </c>
      <c r="G469" s="38"/>
    </row>
    <row r="470" spans="1:7">
      <c r="A470" s="35"/>
      <c r="D470" t="str">
        <f>IF($C470="","",IFERROR(LOOKUP(2,1/($C$2:INDEX($C:$C,ROW()-1)=$C470),$E$2:INDEX($E:$E,ROW()-1)),IFERROR(VLOOKUP($C470,'01_Warehouse_Ledger'!$A$2:$C$2002,3,FALSE),"")))</f>
        <v/>
      </c>
      <c r="G470" s="38"/>
    </row>
    <row r="471" spans="1:7">
      <c r="A471" s="35"/>
      <c r="D471" t="str">
        <f>IF($C471="","",IFERROR(LOOKUP(2,1/($C$2:INDEX($C:$C,ROW()-1)=$C471),$E$2:INDEX($E:$E,ROW()-1)),IFERROR(VLOOKUP($C471,'01_Warehouse_Ledger'!$A$2:$C$2002,3,FALSE),"")))</f>
        <v/>
      </c>
      <c r="G471" s="38"/>
    </row>
    <row r="472" spans="1:7">
      <c r="A472" s="35"/>
      <c r="D472" t="str">
        <f>IF($C472="","",IFERROR(LOOKUP(2,1/($C$2:INDEX($C:$C,ROW()-1)=$C472),$E$2:INDEX($E:$E,ROW()-1)),IFERROR(VLOOKUP($C472,'01_Warehouse_Ledger'!$A$2:$C$2002,3,FALSE),"")))</f>
        <v/>
      </c>
      <c r="G472" s="38"/>
    </row>
    <row r="473" spans="1:7">
      <c r="A473" s="35"/>
      <c r="D473" t="str">
        <f>IF($C473="","",IFERROR(LOOKUP(2,1/($C$2:INDEX($C:$C,ROW()-1)=$C473),$E$2:INDEX($E:$E,ROW()-1)),IFERROR(VLOOKUP($C473,'01_Warehouse_Ledger'!$A$2:$C$2002,3,FALSE),"")))</f>
        <v/>
      </c>
      <c r="G473" s="38"/>
    </row>
    <row r="474" spans="1:7">
      <c r="A474" s="35"/>
      <c r="D474" t="str">
        <f>IF($C474="","",IFERROR(LOOKUP(2,1/($C$2:INDEX($C:$C,ROW()-1)=$C474),$E$2:INDEX($E:$E,ROW()-1)),IFERROR(VLOOKUP($C474,'01_Warehouse_Ledger'!$A$2:$C$2002,3,FALSE),"")))</f>
        <v/>
      </c>
      <c r="G474" s="38"/>
    </row>
    <row r="475" spans="1:7">
      <c r="A475" s="35"/>
      <c r="D475" t="str">
        <f>IF($C475="","",IFERROR(LOOKUP(2,1/($C$2:INDEX($C:$C,ROW()-1)=$C475),$E$2:INDEX($E:$E,ROW()-1)),IFERROR(VLOOKUP($C475,'01_Warehouse_Ledger'!$A$2:$C$2002,3,FALSE),"")))</f>
        <v/>
      </c>
      <c r="G475" s="38"/>
    </row>
    <row r="476" spans="1:7">
      <c r="A476" s="35"/>
      <c r="D476" t="str">
        <f>IF($C476="","",IFERROR(LOOKUP(2,1/($C$2:INDEX($C:$C,ROW()-1)=$C476),$E$2:INDEX($E:$E,ROW()-1)),IFERROR(VLOOKUP($C476,'01_Warehouse_Ledger'!$A$2:$C$2002,3,FALSE),"")))</f>
        <v/>
      </c>
      <c r="G476" s="38"/>
    </row>
    <row r="477" spans="1:7">
      <c r="A477" s="35"/>
      <c r="D477" t="str">
        <f>IF($C477="","",IFERROR(LOOKUP(2,1/($C$2:INDEX($C:$C,ROW()-1)=$C477),$E$2:INDEX($E:$E,ROW()-1)),IFERROR(VLOOKUP($C477,'01_Warehouse_Ledger'!$A$2:$C$2002,3,FALSE),"")))</f>
        <v/>
      </c>
      <c r="G477" s="38"/>
    </row>
    <row r="478" spans="1:7">
      <c r="A478" s="35"/>
      <c r="D478" t="str">
        <f>IF($C478="","",IFERROR(LOOKUP(2,1/($C$2:INDEX($C:$C,ROW()-1)=$C478),$E$2:INDEX($E:$E,ROW()-1)),IFERROR(VLOOKUP($C478,'01_Warehouse_Ledger'!$A$2:$C$2002,3,FALSE),"")))</f>
        <v/>
      </c>
      <c r="G478" s="38"/>
    </row>
    <row r="479" spans="1:7">
      <c r="A479" s="35"/>
      <c r="D479" t="str">
        <f>IF($C479="","",IFERROR(LOOKUP(2,1/($C$2:INDEX($C:$C,ROW()-1)=$C479),$E$2:INDEX($E:$E,ROW()-1)),IFERROR(VLOOKUP($C479,'01_Warehouse_Ledger'!$A$2:$C$2002,3,FALSE),"")))</f>
        <v/>
      </c>
      <c r="G479" s="38"/>
    </row>
    <row r="480" spans="1:7">
      <c r="A480" s="35"/>
      <c r="D480" t="str">
        <f>IF($C480="","",IFERROR(LOOKUP(2,1/($C$2:INDEX($C:$C,ROW()-1)=$C480),$E$2:INDEX($E:$E,ROW()-1)),IFERROR(VLOOKUP($C480,'01_Warehouse_Ledger'!$A$2:$C$2002,3,FALSE),"")))</f>
        <v/>
      </c>
      <c r="G480" s="38"/>
    </row>
    <row r="481" spans="1:7">
      <c r="A481" s="35"/>
      <c r="D481" t="str">
        <f>IF($C481="","",IFERROR(LOOKUP(2,1/($C$2:INDEX($C:$C,ROW()-1)=$C481),$E$2:INDEX($E:$E,ROW()-1)),IFERROR(VLOOKUP($C481,'01_Warehouse_Ledger'!$A$2:$C$2002,3,FALSE),"")))</f>
        <v/>
      </c>
      <c r="G481" s="38"/>
    </row>
    <row r="482" spans="1:7">
      <c r="A482" s="35"/>
      <c r="D482" t="str">
        <f>IF($C482="","",IFERROR(LOOKUP(2,1/($C$2:INDEX($C:$C,ROW()-1)=$C482),$E$2:INDEX($E:$E,ROW()-1)),IFERROR(VLOOKUP($C482,'01_Warehouse_Ledger'!$A$2:$C$2002,3,FALSE),"")))</f>
        <v/>
      </c>
      <c r="G482" s="38"/>
    </row>
    <row r="483" spans="1:7">
      <c r="A483" s="35"/>
      <c r="D483" t="str">
        <f>IF($C483="","",IFERROR(LOOKUP(2,1/($C$2:INDEX($C:$C,ROW()-1)=$C483),$E$2:INDEX($E:$E,ROW()-1)),IFERROR(VLOOKUP($C483,'01_Warehouse_Ledger'!$A$2:$C$2002,3,FALSE),"")))</f>
        <v/>
      </c>
      <c r="G483" s="38"/>
    </row>
    <row r="484" spans="1:7">
      <c r="A484" s="35"/>
      <c r="D484" t="str">
        <f>IF($C484="","",IFERROR(LOOKUP(2,1/($C$2:INDEX($C:$C,ROW()-1)=$C484),$E$2:INDEX($E:$E,ROW()-1)),IFERROR(VLOOKUP($C484,'01_Warehouse_Ledger'!$A$2:$C$2002,3,FALSE),"")))</f>
        <v/>
      </c>
      <c r="G484" s="38"/>
    </row>
    <row r="485" spans="1:7">
      <c r="A485" s="35"/>
      <c r="D485" t="str">
        <f>IF($C485="","",IFERROR(LOOKUP(2,1/($C$2:INDEX($C:$C,ROW()-1)=$C485),$E$2:INDEX($E:$E,ROW()-1)),IFERROR(VLOOKUP($C485,'01_Warehouse_Ledger'!$A$2:$C$2002,3,FALSE),"")))</f>
        <v/>
      </c>
      <c r="G485" s="38"/>
    </row>
    <row r="486" spans="1:7">
      <c r="A486" s="35"/>
      <c r="D486" t="str">
        <f>IF($C486="","",IFERROR(LOOKUP(2,1/($C$2:INDEX($C:$C,ROW()-1)=$C486),$E$2:INDEX($E:$E,ROW()-1)),IFERROR(VLOOKUP($C486,'01_Warehouse_Ledger'!$A$2:$C$2002,3,FALSE),"")))</f>
        <v/>
      </c>
      <c r="G486" s="38"/>
    </row>
    <row r="487" spans="1:7">
      <c r="A487" s="35"/>
      <c r="D487" t="str">
        <f>IF($C487="","",IFERROR(LOOKUP(2,1/($C$2:INDEX($C:$C,ROW()-1)=$C487),$E$2:INDEX($E:$E,ROW()-1)),IFERROR(VLOOKUP($C487,'01_Warehouse_Ledger'!$A$2:$C$2002,3,FALSE),"")))</f>
        <v/>
      </c>
      <c r="G487" s="38"/>
    </row>
    <row r="488" spans="1:7">
      <c r="A488" s="35"/>
      <c r="D488" t="str">
        <f>IF($C488="","",IFERROR(LOOKUP(2,1/($C$2:INDEX($C:$C,ROW()-1)=$C488),$E$2:INDEX($E:$E,ROW()-1)),IFERROR(VLOOKUP($C488,'01_Warehouse_Ledger'!$A$2:$C$2002,3,FALSE),"")))</f>
        <v/>
      </c>
      <c r="G488" s="38"/>
    </row>
    <row r="489" spans="1:7">
      <c r="A489" s="35"/>
      <c r="D489" t="str">
        <f>IF($C489="","",IFERROR(LOOKUP(2,1/($C$2:INDEX($C:$C,ROW()-1)=$C489),$E$2:INDEX($E:$E,ROW()-1)),IFERROR(VLOOKUP($C489,'01_Warehouse_Ledger'!$A$2:$C$2002,3,FALSE),"")))</f>
        <v/>
      </c>
      <c r="G489" s="38"/>
    </row>
    <row r="490" spans="1:7">
      <c r="A490" s="35"/>
      <c r="D490" t="str">
        <f>IF($C490="","",IFERROR(LOOKUP(2,1/($C$2:INDEX($C:$C,ROW()-1)=$C490),$E$2:INDEX($E:$E,ROW()-1)),IFERROR(VLOOKUP($C490,'01_Warehouse_Ledger'!$A$2:$C$2002,3,FALSE),"")))</f>
        <v/>
      </c>
      <c r="G490" s="38"/>
    </row>
    <row r="491" spans="1:7">
      <c r="A491" s="35"/>
      <c r="D491" t="str">
        <f>IF($C491="","",IFERROR(LOOKUP(2,1/($C$2:INDEX($C:$C,ROW()-1)=$C491),$E$2:INDEX($E:$E,ROW()-1)),IFERROR(VLOOKUP($C491,'01_Warehouse_Ledger'!$A$2:$C$2002,3,FALSE),"")))</f>
        <v/>
      </c>
      <c r="G491" s="38"/>
    </row>
    <row r="492" spans="1:7">
      <c r="A492" s="35"/>
      <c r="D492" t="str">
        <f>IF($C492="","",IFERROR(LOOKUP(2,1/($C$2:INDEX($C:$C,ROW()-1)=$C492),$E$2:INDEX($E:$E,ROW()-1)),IFERROR(VLOOKUP($C492,'01_Warehouse_Ledger'!$A$2:$C$2002,3,FALSE),"")))</f>
        <v/>
      </c>
      <c r="G492" s="38"/>
    </row>
    <row r="493" spans="1:7">
      <c r="A493" s="35"/>
      <c r="D493" t="str">
        <f>IF($C493="","",IFERROR(LOOKUP(2,1/($C$2:INDEX($C:$C,ROW()-1)=$C493),$E$2:INDEX($E:$E,ROW()-1)),IFERROR(VLOOKUP($C493,'01_Warehouse_Ledger'!$A$2:$C$2002,3,FALSE),"")))</f>
        <v/>
      </c>
      <c r="G493" s="38"/>
    </row>
    <row r="494" spans="1:7">
      <c r="A494" s="35"/>
      <c r="D494" t="str">
        <f>IF($C494="","",IFERROR(LOOKUP(2,1/($C$2:INDEX($C:$C,ROW()-1)=$C494),$E$2:INDEX($E:$E,ROW()-1)),IFERROR(VLOOKUP($C494,'01_Warehouse_Ledger'!$A$2:$C$2002,3,FALSE),"")))</f>
        <v/>
      </c>
      <c r="G494" s="38"/>
    </row>
    <row r="495" spans="1:7">
      <c r="A495" s="35"/>
      <c r="D495" t="str">
        <f>IF($C495="","",IFERROR(LOOKUP(2,1/($C$2:INDEX($C:$C,ROW()-1)=$C495),$E$2:INDEX($E:$E,ROW()-1)),IFERROR(VLOOKUP($C495,'01_Warehouse_Ledger'!$A$2:$C$2002,3,FALSE),"")))</f>
        <v/>
      </c>
      <c r="G495" s="38"/>
    </row>
    <row r="496" spans="1:7">
      <c r="A496" s="35"/>
      <c r="D496" t="str">
        <f>IF($C496="","",IFERROR(LOOKUP(2,1/($C$2:INDEX($C:$C,ROW()-1)=$C496),$E$2:INDEX($E:$E,ROW()-1)),IFERROR(VLOOKUP($C496,'01_Warehouse_Ledger'!$A$2:$C$2002,3,FALSE),"")))</f>
        <v/>
      </c>
      <c r="G496" s="38"/>
    </row>
    <row r="497" spans="1:7">
      <c r="A497" s="35"/>
      <c r="D497" t="str">
        <f>IF($C497="","",IFERROR(LOOKUP(2,1/($C$2:INDEX($C:$C,ROW()-1)=$C497),$E$2:INDEX($E:$E,ROW()-1)),IFERROR(VLOOKUP($C497,'01_Warehouse_Ledger'!$A$2:$C$2002,3,FALSE),"")))</f>
        <v/>
      </c>
      <c r="G497" s="38"/>
    </row>
    <row r="498" spans="1:7">
      <c r="A498" s="35"/>
      <c r="D498" t="str">
        <f>IF($C498="","",IFERROR(LOOKUP(2,1/($C$2:INDEX($C:$C,ROW()-1)=$C498),$E$2:INDEX($E:$E,ROW()-1)),IFERROR(VLOOKUP($C498,'01_Warehouse_Ledger'!$A$2:$C$2002,3,FALSE),"")))</f>
        <v/>
      </c>
      <c r="G498" s="38"/>
    </row>
    <row r="499" spans="1:7">
      <c r="A499" s="35"/>
      <c r="D499" t="str">
        <f>IF($C499="","",IFERROR(LOOKUP(2,1/($C$2:INDEX($C:$C,ROW()-1)=$C499),$E$2:INDEX($E:$E,ROW()-1)),IFERROR(VLOOKUP($C499,'01_Warehouse_Ledger'!$A$2:$C$2002,3,FALSE),"")))</f>
        <v/>
      </c>
      <c r="G499" s="38"/>
    </row>
    <row r="500" spans="1:7">
      <c r="A500" s="35"/>
      <c r="D500" t="str">
        <f>IF($C500="","",IFERROR(LOOKUP(2,1/($C$2:INDEX($C:$C,ROW()-1)=$C500),$E$2:INDEX($E:$E,ROW()-1)),IFERROR(VLOOKUP($C500,'01_Warehouse_Ledger'!$A$2:$C$2002,3,FALSE),"")))</f>
        <v/>
      </c>
      <c r="G500" s="38"/>
    </row>
    <row r="501" spans="1:7">
      <c r="A501" s="35"/>
      <c r="G501" s="38"/>
    </row>
  </sheetData>
  <conditionalFormatting sqref="A2:J500">
    <cfRule type="expression" dxfId="93" priority="1" stopIfTrue="1">
      <formula>AND($B2&lt;&gt;"",OR($A2="",TRIM($C2)="",TRIM($E2)=""))</formula>
    </cfRule>
    <cfRule type="expression" dxfId="92" priority="4">
      <formula>AND(TRIM($C2)&lt;&gt;"",TRIM($E2)&lt;&gt;"",$D2="")</formula>
    </cfRule>
  </conditionalFormatting>
  <dataValidations count="3">
    <dataValidation type="list" allowBlank="1" sqref="B2:B500" xr:uid="{63F66021-8515-42CF-B661-3FB8D7B6890A}">
      <formula1>"RECEIVE,MOVE,PICK,COUNT,ADJUST,SHIP,RETURN"</formula1>
    </dataValidation>
    <dataValidation type="custom" allowBlank="1" showInputMessage="1" showErrorMessage="1" sqref="D2:D1048576" xr:uid="{1DA45091-687A-496D-9F01-6E8006969B33}">
      <formula1>FALSE</formula1>
    </dataValidation>
    <dataValidation type="custom" allowBlank="1" showInputMessage="1" showErrorMessage="1" errorTitle="Automated field, foo 🤡" error="Skedaddle 💨. Don't overwrite formulas 😄" sqref="E2:E69 G70:G499" xr:uid="{B0D12F46-8B86-4E0F-ABCA-A85083D6B0CD}">
      <formula1>FALSE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Pallet ID" error="Pick a pallet ID from the ledger." xr:uid="{E51D3E49-E38A-4752-A817-DF243D6957CD}">
          <x14:formula1>
            <xm:f>'01_Warehouse_Ledger'!$A$2:$A$2002</xm:f>
          </x14:formula1>
          <xm:sqref>C2:C500</xm:sqref>
        </x14:dataValidation>
        <x14:dataValidation type="list" allowBlank="1" showInputMessage="1" showErrorMessage="1" errorTitle="Invalid Location Code" error="Pick a location code from the locations list." xr:uid="{97DBE7D7-BDE2-4BD6-89C9-D7D1949915D7}">
          <x14:formula1>
            <xm:f>'02_Warehouse_Locations'!$A$2:$A$500</xm:f>
          </x14:formula1>
          <xm:sqref>D2:E500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1" t="s">
        <v>1133</v>
      </c>
      <c r="B1" s="51" t="s">
        <v>1134</v>
      </c>
      <c r="C1" s="51" t="s">
        <v>1135</v>
      </c>
      <c r="D1" s="51" t="s">
        <v>72</v>
      </c>
    </row>
    <row r="2" spans="1:4">
      <c r="A2" s="40" t="s">
        <v>1136</v>
      </c>
    </row>
    <row r="3" spans="1:4">
      <c r="A3" t="s">
        <v>1137</v>
      </c>
      <c r="B3" t="str">
        <f>IF('02_Warehouse_Locations'!A2="","",'02_Warehouse_Locations'!A2)</f>
        <v>WH-STAGE-IN</v>
      </c>
      <c r="C3" t="str">
        <f t="shared" ref="C3:C66" si="0">IF(B3="","",B3)</f>
        <v>WH-STAGE-IN</v>
      </c>
      <c r="D3" t="s">
        <v>1138</v>
      </c>
    </row>
    <row r="4" spans="1:4">
      <c r="A4" t="s">
        <v>1137</v>
      </c>
      <c r="B4" t="str">
        <f>IF('02_Warehouse_Locations'!A3="","",'02_Warehouse_Locations'!A3)</f>
        <v>WH-STAGE-OUT</v>
      </c>
      <c r="C4" t="str">
        <f t="shared" si="0"/>
        <v>WH-STAGE-OUT</v>
      </c>
      <c r="D4" t="s">
        <v>1138</v>
      </c>
    </row>
    <row r="5" spans="1:4">
      <c r="A5" t="s">
        <v>1137</v>
      </c>
      <c r="B5" t="str">
        <f>IF('02_Warehouse_Locations'!A4="","",'02_Warehouse_Locations'!A4)</f>
        <v>WH-QUARANTINE</v>
      </c>
      <c r="C5" t="str">
        <f t="shared" si="0"/>
        <v>WH-QUARANTINE</v>
      </c>
      <c r="D5" t="s">
        <v>1138</v>
      </c>
    </row>
    <row r="6" spans="1:4">
      <c r="A6" t="s">
        <v>1137</v>
      </c>
      <c r="B6" t="str">
        <f>IF('02_Warehouse_Locations'!A5="","",'02_Warehouse_Locations'!A5)</f>
        <v>WH-Z1-A01-ENDCAP-L</v>
      </c>
      <c r="C6" t="str">
        <f t="shared" si="0"/>
        <v>WH-Z1-A01-ENDCAP-L</v>
      </c>
      <c r="D6" t="s">
        <v>1138</v>
      </c>
    </row>
    <row r="7" spans="1:4">
      <c r="A7" t="s">
        <v>1137</v>
      </c>
      <c r="B7" t="str">
        <f>IF('02_Warehouse_Locations'!A6="","",'02_Warehouse_Locations'!A6)</f>
        <v>WH-Z1-AisleA-Bay1-Level1</v>
      </c>
      <c r="C7" t="str">
        <f t="shared" si="0"/>
        <v>WH-Z1-AisleA-Bay1-Level1</v>
      </c>
      <c r="D7" t="s">
        <v>1138</v>
      </c>
    </row>
    <row r="8" spans="1:4">
      <c r="A8" t="s">
        <v>1137</v>
      </c>
      <c r="B8" t="str">
        <f>IF('02_Warehouse_Locations'!A7="","",'02_Warehouse_Locations'!A7)</f>
        <v>WH-Z1-AisleA-Bay1-Level2</v>
      </c>
      <c r="C8" t="str">
        <f t="shared" si="0"/>
        <v>WH-Z1-AisleA-Bay1-Level2</v>
      </c>
      <c r="D8" t="s">
        <v>1138</v>
      </c>
    </row>
    <row r="9" spans="1:4">
      <c r="A9" t="s">
        <v>1137</v>
      </c>
      <c r="B9" t="str">
        <f>IF('02_Warehouse_Locations'!A8="","",'02_Warehouse_Locations'!A8)</f>
        <v>WH-Z1-A01-OVERFLOW-01</v>
      </c>
      <c r="C9" t="str">
        <f t="shared" si="0"/>
        <v>WH-Z1-A01-OVERFLOW-01</v>
      </c>
      <c r="D9" t="s">
        <v>1138</v>
      </c>
    </row>
    <row r="10" spans="1:4">
      <c r="A10" t="s">
        <v>1137</v>
      </c>
      <c r="B10" t="str">
        <f>IF('02_Warehouse_Locations'!A9="","",'02_Warehouse_Locations'!A9)</f>
        <v>CHRIS_OVERFLOW_A_ZONE1</v>
      </c>
      <c r="C10" t="str">
        <f t="shared" si="0"/>
        <v>CHRIS_OVERFLOW_A_ZONE1</v>
      </c>
      <c r="D10" t="s">
        <v>1138</v>
      </c>
    </row>
    <row r="11" spans="1:4">
      <c r="A11" t="s">
        <v>1137</v>
      </c>
      <c r="B11" t="str">
        <f>IF('02_Warehouse_Locations'!A10="","",'02_Warehouse_Locations'!A10)</f>
        <v>WH-Z1-AisleA-Bay1-Level3</v>
      </c>
      <c r="C11" t="str">
        <f t="shared" si="0"/>
        <v>WH-Z1-AisleA-Bay1-Level3</v>
      </c>
      <c r="D11" t="s">
        <v>1138</v>
      </c>
    </row>
    <row r="12" spans="1:4">
      <c r="A12" t="s">
        <v>1137</v>
      </c>
      <c r="B12" t="str">
        <f>IF('02_Warehouse_Locations'!A11="","",'02_Warehouse_Locations'!A11)</f>
        <v>WH-Z1-AisleA-Bay1-Level4</v>
      </c>
      <c r="C12" t="str">
        <f t="shared" si="0"/>
        <v>WH-Z1-AisleA-Bay1-Level4</v>
      </c>
      <c r="D12" t="s">
        <v>1138</v>
      </c>
    </row>
    <row r="13" spans="1:4">
      <c r="A13" t="s">
        <v>1137</v>
      </c>
      <c r="B13" t="str">
        <f>IF('02_Warehouse_Locations'!A12="","",'02_Warehouse_Locations'!A12)</f>
        <v>WH-Z1-AisleA-Bay1-Level5</v>
      </c>
      <c r="C13" t="str">
        <f t="shared" si="0"/>
        <v>WH-Z1-AisleA-Bay1-Level5</v>
      </c>
      <c r="D13" t="s">
        <v>1138</v>
      </c>
    </row>
    <row r="14" spans="1:4">
      <c r="A14" t="s">
        <v>1137</v>
      </c>
      <c r="B14" t="str">
        <f>IF('02_Warehouse_Locations'!A13="","",'02_Warehouse_Locations'!A13)</f>
        <v>WH-Z1-AisleA-Bay1-Level6</v>
      </c>
      <c r="C14" t="str">
        <f t="shared" si="0"/>
        <v>WH-Z1-AisleA-Bay1-Level6</v>
      </c>
      <c r="D14" t="s">
        <v>1138</v>
      </c>
    </row>
    <row r="15" spans="1:4">
      <c r="A15" t="s">
        <v>1137</v>
      </c>
      <c r="B15" t="str">
        <f>IF('02_Warehouse_Locations'!A14="","",'02_Warehouse_Locations'!A14)</f>
        <v>WH-Z1-AisleA-Bay1-Level7</v>
      </c>
      <c r="C15" t="str">
        <f t="shared" si="0"/>
        <v>WH-Z1-AisleA-Bay1-Level7</v>
      </c>
      <c r="D15" t="s">
        <v>1138</v>
      </c>
    </row>
    <row r="16" spans="1:4">
      <c r="A16" t="s">
        <v>1137</v>
      </c>
      <c r="B16" t="str">
        <f>IF('02_Warehouse_Locations'!A15="","",'02_Warehouse_Locations'!A15)</f>
        <v>WH-Z1-AisleA-Bay1-Level8</v>
      </c>
      <c r="C16" t="str">
        <f t="shared" si="0"/>
        <v>WH-Z1-AisleA-Bay1-Level8</v>
      </c>
      <c r="D16" t="s">
        <v>1138</v>
      </c>
    </row>
    <row r="17" spans="1:4">
      <c r="A17" t="s">
        <v>1137</v>
      </c>
      <c r="B17" t="str">
        <f>IF('02_Warehouse_Locations'!A16="","",'02_Warehouse_Locations'!A16)</f>
        <v>WH-Z1-AisleA-Bay1-Level9</v>
      </c>
      <c r="C17" t="str">
        <f t="shared" si="0"/>
        <v>WH-Z1-AisleA-Bay1-Level9</v>
      </c>
      <c r="D17" t="s">
        <v>1138</v>
      </c>
    </row>
    <row r="18" spans="1:4">
      <c r="A18" t="s">
        <v>1137</v>
      </c>
      <c r="B18" t="str">
        <f>IF('02_Warehouse_Locations'!A17="","",'02_Warehouse_Locations'!A17)</f>
        <v>WH-Z1-AisleA-Bay1-Level10</v>
      </c>
      <c r="C18" t="str">
        <f t="shared" si="0"/>
        <v>WH-Z1-AisleA-Bay1-Level10</v>
      </c>
      <c r="D18" t="s">
        <v>1138</v>
      </c>
    </row>
    <row r="19" spans="1:4">
      <c r="A19" t="s">
        <v>1137</v>
      </c>
      <c r="B19" t="str">
        <f>IF('02_Warehouse_Locations'!A18="","",'02_Warehouse_Locations'!A18)</f>
        <v>WH-Z1-AisleA-Bay1-Level11</v>
      </c>
      <c r="C19" t="str">
        <f t="shared" si="0"/>
        <v>WH-Z1-AisleA-Bay1-Level11</v>
      </c>
      <c r="D19" t="s">
        <v>1138</v>
      </c>
    </row>
    <row r="20" spans="1:4">
      <c r="A20" t="s">
        <v>1137</v>
      </c>
      <c r="B20" t="str">
        <f>IF('02_Warehouse_Locations'!A19="","",'02_Warehouse_Locations'!A19)</f>
        <v>WH-Z1-AisleA-Bay1-Level12</v>
      </c>
      <c r="C20" t="str">
        <f t="shared" si="0"/>
        <v>WH-Z1-AisleA-Bay1-Level12</v>
      </c>
      <c r="D20" t="s">
        <v>1138</v>
      </c>
    </row>
    <row r="21" spans="1:4">
      <c r="A21" t="s">
        <v>1137</v>
      </c>
      <c r="B21" t="str">
        <f>IF('02_Warehouse_Locations'!A20="","",'02_Warehouse_Locations'!A20)</f>
        <v>WH-Z1-AisleA-Bay1-Level13</v>
      </c>
      <c r="C21" t="str">
        <f t="shared" si="0"/>
        <v>WH-Z1-AisleA-Bay1-Level13</v>
      </c>
      <c r="D21" t="s">
        <v>1138</v>
      </c>
    </row>
    <row r="22" spans="1:4">
      <c r="A22" t="s">
        <v>1137</v>
      </c>
      <c r="B22" t="str">
        <f>IF('02_Warehouse_Locations'!A21="","",'02_Warehouse_Locations'!A21)</f>
        <v>WH-Z1-AisleA-Bay1-Level14</v>
      </c>
      <c r="C22" t="str">
        <f t="shared" si="0"/>
        <v>WH-Z1-AisleA-Bay1-Level14</v>
      </c>
      <c r="D22" t="s">
        <v>1138</v>
      </c>
    </row>
    <row r="23" spans="1:4">
      <c r="A23" t="s">
        <v>1137</v>
      </c>
      <c r="B23" t="str">
        <f>IF('02_Warehouse_Locations'!A22="","",'02_Warehouse_Locations'!A22)</f>
        <v>WH-Z1-AisleA-Bay1-Level15</v>
      </c>
      <c r="C23" t="str">
        <f t="shared" si="0"/>
        <v>WH-Z1-AisleA-Bay1-Level15</v>
      </c>
      <c r="D23" t="s">
        <v>1138</v>
      </c>
    </row>
    <row r="24" spans="1:4">
      <c r="A24" t="s">
        <v>1137</v>
      </c>
      <c r="B24" t="str">
        <f>IF('02_Warehouse_Locations'!A23="","",'02_Warehouse_Locations'!A23)</f>
        <v>WH-Z1-AisleA-Bay1-Level16</v>
      </c>
      <c r="C24" t="str">
        <f t="shared" si="0"/>
        <v>WH-Z1-AisleA-Bay1-Level16</v>
      </c>
      <c r="D24" t="s">
        <v>1138</v>
      </c>
    </row>
    <row r="25" spans="1:4">
      <c r="A25" t="s">
        <v>1137</v>
      </c>
      <c r="B25" t="str">
        <f>IF('02_Warehouse_Locations'!A24="","",'02_Warehouse_Locations'!A24)</f>
        <v>WH-Z1-AisleA-Bay1-Level17</v>
      </c>
      <c r="C25" t="str">
        <f t="shared" si="0"/>
        <v>WH-Z1-AisleA-Bay1-Level17</v>
      </c>
      <c r="D25" t="s">
        <v>1138</v>
      </c>
    </row>
    <row r="26" spans="1:4">
      <c r="A26" t="s">
        <v>1137</v>
      </c>
      <c r="B26" t="str">
        <f>IF('02_Warehouse_Locations'!A25="","",'02_Warehouse_Locations'!A25)</f>
        <v>WH-Z1-AisleA-Bay1-Level18</v>
      </c>
      <c r="C26" t="str">
        <f t="shared" si="0"/>
        <v>WH-Z1-AisleA-Bay1-Level18</v>
      </c>
      <c r="D26" t="s">
        <v>1138</v>
      </c>
    </row>
    <row r="27" spans="1:4">
      <c r="A27" t="s">
        <v>1137</v>
      </c>
      <c r="B27" t="str">
        <f>IF('02_Warehouse_Locations'!A26="","",'02_Warehouse_Locations'!A26)</f>
        <v>WH-Z1-AisleA-Bay1-Level19</v>
      </c>
      <c r="C27" t="str">
        <f t="shared" si="0"/>
        <v>WH-Z1-AisleA-Bay1-Level19</v>
      </c>
      <c r="D27" t="s">
        <v>1138</v>
      </c>
    </row>
    <row r="28" spans="1:4">
      <c r="A28" t="s">
        <v>1137</v>
      </c>
      <c r="B28" t="str">
        <f>IF('02_Warehouse_Locations'!A27="","",'02_Warehouse_Locations'!A27)</f>
        <v>WH-Z1-AisleA-Bay1-Level20</v>
      </c>
      <c r="C28" t="str">
        <f t="shared" si="0"/>
        <v>WH-Z1-AisleA-Bay1-Level20</v>
      </c>
      <c r="D28" t="s">
        <v>1138</v>
      </c>
    </row>
    <row r="29" spans="1:4">
      <c r="A29" t="s">
        <v>1137</v>
      </c>
      <c r="B29" t="str">
        <f>IF('02_Warehouse_Locations'!A28="","",'02_Warehouse_Locations'!A28)</f>
        <v>WH-Z1-AisleB-Bay1-Level1</v>
      </c>
      <c r="C29" t="str">
        <f t="shared" si="0"/>
        <v>WH-Z1-AisleB-Bay1-Level1</v>
      </c>
      <c r="D29" t="s">
        <v>1138</v>
      </c>
    </row>
    <row r="30" spans="1:4">
      <c r="A30" t="s">
        <v>1137</v>
      </c>
      <c r="B30" t="str">
        <f>IF('02_Warehouse_Locations'!A29="","",'02_Warehouse_Locations'!A29)</f>
        <v>WH-Z1-AisleB-Bay1-Level2</v>
      </c>
      <c r="C30" t="str">
        <f t="shared" si="0"/>
        <v>WH-Z1-AisleB-Bay1-Level2</v>
      </c>
      <c r="D30" t="s">
        <v>1138</v>
      </c>
    </row>
    <row r="31" spans="1:4">
      <c r="A31" t="s">
        <v>1137</v>
      </c>
      <c r="B31" t="str">
        <f>IF('02_Warehouse_Locations'!A30="","",'02_Warehouse_Locations'!A30)</f>
        <v>WH-Z1-AisleB-Bay1-Level3</v>
      </c>
      <c r="C31" t="str">
        <f t="shared" si="0"/>
        <v>WH-Z1-AisleB-Bay1-Level3</v>
      </c>
      <c r="D31" t="s">
        <v>1138</v>
      </c>
    </row>
    <row r="32" spans="1:4">
      <c r="A32" t="s">
        <v>1137</v>
      </c>
      <c r="B32" t="str">
        <f>IF('02_Warehouse_Locations'!A31="","",'02_Warehouse_Locations'!A31)</f>
        <v>WH-Z1-AisleB-Bay1-Level4</v>
      </c>
      <c r="C32" t="str">
        <f t="shared" si="0"/>
        <v>WH-Z1-AisleB-Bay1-Level4</v>
      </c>
      <c r="D32" t="s">
        <v>1138</v>
      </c>
    </row>
    <row r="33" spans="1:4">
      <c r="A33" t="s">
        <v>1137</v>
      </c>
      <c r="B33" t="str">
        <f>IF('02_Warehouse_Locations'!A32="","",'02_Warehouse_Locations'!A32)</f>
        <v>WH-Z1-AisleB-Bay1-Level5</v>
      </c>
      <c r="C33" t="str">
        <f t="shared" si="0"/>
        <v>WH-Z1-AisleB-Bay1-Level5</v>
      </c>
      <c r="D33" t="s">
        <v>1138</v>
      </c>
    </row>
    <row r="34" spans="1:4">
      <c r="A34" t="s">
        <v>1137</v>
      </c>
      <c r="B34" t="str">
        <f>IF('02_Warehouse_Locations'!A33="","",'02_Warehouse_Locations'!A33)</f>
        <v>WH-Z1-AisleB-Bay1-Level6</v>
      </c>
      <c r="C34" t="str">
        <f t="shared" si="0"/>
        <v>WH-Z1-AisleB-Bay1-Level6</v>
      </c>
      <c r="D34" t="s">
        <v>1138</v>
      </c>
    </row>
    <row r="35" spans="1:4">
      <c r="A35" t="s">
        <v>1137</v>
      </c>
      <c r="B35" t="str">
        <f>IF('02_Warehouse_Locations'!A34="","",'02_Warehouse_Locations'!A34)</f>
        <v>WH-Z1-AisleB-Bay1-Level7</v>
      </c>
      <c r="C35" t="str">
        <f t="shared" si="0"/>
        <v>WH-Z1-AisleB-Bay1-Level7</v>
      </c>
      <c r="D35" t="s">
        <v>1138</v>
      </c>
    </row>
    <row r="36" spans="1:4">
      <c r="A36" t="s">
        <v>1137</v>
      </c>
      <c r="B36" t="str">
        <f>IF('02_Warehouse_Locations'!A35="","",'02_Warehouse_Locations'!A35)</f>
        <v>WH-Z1-AisleB-Bay1-Level8</v>
      </c>
      <c r="C36" t="str">
        <f t="shared" si="0"/>
        <v>WH-Z1-AisleB-Bay1-Level8</v>
      </c>
      <c r="D36" t="s">
        <v>1138</v>
      </c>
    </row>
    <row r="37" spans="1:4">
      <c r="A37" t="s">
        <v>1137</v>
      </c>
      <c r="B37" t="str">
        <f>IF('02_Warehouse_Locations'!A36="","",'02_Warehouse_Locations'!A36)</f>
        <v>WH-Z1-AisleB-Bay1-Level9</v>
      </c>
      <c r="C37" t="str">
        <f t="shared" si="0"/>
        <v>WH-Z1-AisleB-Bay1-Level9</v>
      </c>
      <c r="D37" t="s">
        <v>1138</v>
      </c>
    </row>
    <row r="38" spans="1:4">
      <c r="A38" t="s">
        <v>1137</v>
      </c>
      <c r="B38" t="str">
        <f>IF('02_Warehouse_Locations'!A37="","",'02_Warehouse_Locations'!A37)</f>
        <v>WH-Z1-AisleB-Bay1-Level10</v>
      </c>
      <c r="C38" t="str">
        <f t="shared" si="0"/>
        <v>WH-Z1-AisleB-Bay1-Level10</v>
      </c>
      <c r="D38" t="s">
        <v>1138</v>
      </c>
    </row>
    <row r="39" spans="1:4">
      <c r="A39" t="s">
        <v>1137</v>
      </c>
      <c r="B39" t="str">
        <f>IF('02_Warehouse_Locations'!A38="","",'02_Warehouse_Locations'!A38)</f>
        <v>WH-Z1-AisleB-Bay1-Level11</v>
      </c>
      <c r="C39" t="str">
        <f t="shared" si="0"/>
        <v>WH-Z1-AisleB-Bay1-Level11</v>
      </c>
      <c r="D39" t="s">
        <v>1138</v>
      </c>
    </row>
    <row r="40" spans="1:4">
      <c r="A40" t="s">
        <v>1137</v>
      </c>
      <c r="B40" t="str">
        <f>IF('02_Warehouse_Locations'!A39="","",'02_Warehouse_Locations'!A39)</f>
        <v>WH-Z1-AisleB-Bay1-Level12</v>
      </c>
      <c r="C40" t="str">
        <f t="shared" si="0"/>
        <v>WH-Z1-AisleB-Bay1-Level12</v>
      </c>
      <c r="D40" t="s">
        <v>1138</v>
      </c>
    </row>
    <row r="41" spans="1:4">
      <c r="A41" t="s">
        <v>1137</v>
      </c>
      <c r="B41" t="str">
        <f>IF('02_Warehouse_Locations'!A40="","",'02_Warehouse_Locations'!A40)</f>
        <v>WH-Z1-AisleB-Bay1-Level13</v>
      </c>
      <c r="C41" t="str">
        <f t="shared" si="0"/>
        <v>WH-Z1-AisleB-Bay1-Level13</v>
      </c>
      <c r="D41" t="s">
        <v>1138</v>
      </c>
    </row>
    <row r="42" spans="1:4">
      <c r="A42" t="s">
        <v>1137</v>
      </c>
      <c r="B42" t="str">
        <f>IF('02_Warehouse_Locations'!A41="","",'02_Warehouse_Locations'!A41)</f>
        <v>WH-Z1-AisleB-Bay1-Level14</v>
      </c>
      <c r="C42" t="str">
        <f t="shared" si="0"/>
        <v>WH-Z1-AisleB-Bay1-Level14</v>
      </c>
      <c r="D42" t="s">
        <v>1138</v>
      </c>
    </row>
    <row r="43" spans="1:4">
      <c r="A43" t="s">
        <v>1137</v>
      </c>
      <c r="B43" t="str">
        <f>IF('02_Warehouse_Locations'!A42="","",'02_Warehouse_Locations'!A42)</f>
        <v>WH-Z1-AisleB-Bay1-Level15</v>
      </c>
      <c r="C43" t="str">
        <f t="shared" si="0"/>
        <v>WH-Z1-AisleB-Bay1-Level15</v>
      </c>
      <c r="D43" t="s">
        <v>1138</v>
      </c>
    </row>
    <row r="44" spans="1:4">
      <c r="A44" t="s">
        <v>1137</v>
      </c>
      <c r="B44" t="str">
        <f>IF('02_Warehouse_Locations'!A43="","",'02_Warehouse_Locations'!A43)</f>
        <v>WH-Z1-AisleB-Bay1-Level16</v>
      </c>
      <c r="C44" t="str">
        <f t="shared" si="0"/>
        <v>WH-Z1-AisleB-Bay1-Level16</v>
      </c>
      <c r="D44" t="s">
        <v>1138</v>
      </c>
    </row>
    <row r="45" spans="1:4">
      <c r="A45" t="s">
        <v>1137</v>
      </c>
      <c r="B45" t="str">
        <f>IF('02_Warehouse_Locations'!A44="","",'02_Warehouse_Locations'!A44)</f>
        <v>WH-Z1-AisleB-Bay1-Level17</v>
      </c>
      <c r="C45" t="str">
        <f t="shared" si="0"/>
        <v>WH-Z1-AisleB-Bay1-Level17</v>
      </c>
      <c r="D45" t="s">
        <v>1138</v>
      </c>
    </row>
    <row r="46" spans="1:4">
      <c r="A46" t="s">
        <v>1137</v>
      </c>
      <c r="B46" t="str">
        <f>IF('02_Warehouse_Locations'!A45="","",'02_Warehouse_Locations'!A45)</f>
        <v>WH-Z1-AisleB-Bay1-Level18</v>
      </c>
      <c r="C46" t="str">
        <f t="shared" si="0"/>
        <v>WH-Z1-AisleB-Bay1-Level18</v>
      </c>
      <c r="D46" t="s">
        <v>1138</v>
      </c>
    </row>
    <row r="47" spans="1:4">
      <c r="A47" t="s">
        <v>1137</v>
      </c>
      <c r="B47" t="str">
        <f>IF('02_Warehouse_Locations'!A46="","",'02_Warehouse_Locations'!A46)</f>
        <v>WH-Z1-AisleB-Bay1-Level19</v>
      </c>
      <c r="C47" t="str">
        <f t="shared" si="0"/>
        <v>WH-Z1-AisleB-Bay1-Level19</v>
      </c>
      <c r="D47" t="s">
        <v>1138</v>
      </c>
    </row>
    <row r="48" spans="1:4">
      <c r="A48" t="s">
        <v>1137</v>
      </c>
      <c r="B48" t="str">
        <f>IF('02_Warehouse_Locations'!A47="","",'02_Warehouse_Locations'!A47)</f>
        <v>WH-Z1-AisleB-Bay1-Level20</v>
      </c>
      <c r="C48" t="str">
        <f t="shared" si="0"/>
        <v>WH-Z1-AisleB-Bay1-Level20</v>
      </c>
      <c r="D48" t="s">
        <v>1138</v>
      </c>
    </row>
    <row r="49" spans="1:4">
      <c r="A49" t="s">
        <v>1137</v>
      </c>
      <c r="B49" t="str">
        <f>IF('02_Warehouse_Locations'!A48="","",'02_Warehouse_Locations'!A48)</f>
        <v>WH-Z1-AisleC-Bay1-Level1</v>
      </c>
      <c r="C49" t="str">
        <f t="shared" si="0"/>
        <v>WH-Z1-AisleC-Bay1-Level1</v>
      </c>
      <c r="D49" t="s">
        <v>1138</v>
      </c>
    </row>
    <row r="50" spans="1:4">
      <c r="A50" t="s">
        <v>1137</v>
      </c>
      <c r="B50" t="str">
        <f>IF('02_Warehouse_Locations'!A49="","",'02_Warehouse_Locations'!A49)</f>
        <v>WH-Z1-AisleC-Bay1-Level2</v>
      </c>
      <c r="C50" t="str">
        <f t="shared" si="0"/>
        <v>WH-Z1-AisleC-Bay1-Level2</v>
      </c>
      <c r="D50" t="s">
        <v>1138</v>
      </c>
    </row>
    <row r="51" spans="1:4">
      <c r="A51" t="s">
        <v>1137</v>
      </c>
      <c r="B51" t="str">
        <f>IF('02_Warehouse_Locations'!A50="","",'02_Warehouse_Locations'!A50)</f>
        <v>WH-Z1-AisleC-Bay1-Level3</v>
      </c>
      <c r="C51" t="str">
        <f t="shared" si="0"/>
        <v>WH-Z1-AisleC-Bay1-Level3</v>
      </c>
      <c r="D51" t="s">
        <v>1138</v>
      </c>
    </row>
    <row r="52" spans="1:4">
      <c r="A52" t="s">
        <v>1137</v>
      </c>
      <c r="B52" t="str">
        <f>IF('02_Warehouse_Locations'!A51="","",'02_Warehouse_Locations'!A51)</f>
        <v>WH-Z1-AisleC-Bay1-Level4</v>
      </c>
      <c r="C52" t="str">
        <f t="shared" si="0"/>
        <v>WH-Z1-AisleC-Bay1-Level4</v>
      </c>
      <c r="D52" t="s">
        <v>1138</v>
      </c>
    </row>
    <row r="53" spans="1:4">
      <c r="A53" t="s">
        <v>1137</v>
      </c>
      <c r="B53" t="str">
        <f>IF('02_Warehouse_Locations'!A52="","",'02_Warehouse_Locations'!A52)</f>
        <v>WH-Z1-AisleC-Bay1-Level5</v>
      </c>
      <c r="C53" t="str">
        <f t="shared" si="0"/>
        <v>WH-Z1-AisleC-Bay1-Level5</v>
      </c>
      <c r="D53" t="s">
        <v>1138</v>
      </c>
    </row>
    <row r="54" spans="1:4">
      <c r="A54" t="s">
        <v>1137</v>
      </c>
      <c r="B54" t="str">
        <f>IF('02_Warehouse_Locations'!A53="","",'02_Warehouse_Locations'!A53)</f>
        <v>WH-Z1-AisleC-Bay1-Level6</v>
      </c>
      <c r="C54" t="str">
        <f t="shared" si="0"/>
        <v>WH-Z1-AisleC-Bay1-Level6</v>
      </c>
      <c r="D54" t="s">
        <v>1138</v>
      </c>
    </row>
    <row r="55" spans="1:4">
      <c r="A55" t="s">
        <v>1137</v>
      </c>
      <c r="B55" t="str">
        <f>IF('02_Warehouse_Locations'!A54="","",'02_Warehouse_Locations'!A54)</f>
        <v>WH-Z1-AisleC-Bay1-Level7</v>
      </c>
      <c r="C55" t="str">
        <f t="shared" si="0"/>
        <v>WH-Z1-AisleC-Bay1-Level7</v>
      </c>
      <c r="D55" t="s">
        <v>1138</v>
      </c>
    </row>
    <row r="56" spans="1:4">
      <c r="A56" t="s">
        <v>1137</v>
      </c>
      <c r="B56" t="str">
        <f>IF('02_Warehouse_Locations'!A55="","",'02_Warehouse_Locations'!A55)</f>
        <v>WH-Z1-AisleC-Bay1-Level8</v>
      </c>
      <c r="C56" t="str">
        <f t="shared" si="0"/>
        <v>WH-Z1-AisleC-Bay1-Level8</v>
      </c>
      <c r="D56" t="s">
        <v>1138</v>
      </c>
    </row>
    <row r="57" spans="1:4">
      <c r="A57" t="s">
        <v>1137</v>
      </c>
      <c r="B57" t="str">
        <f>IF('02_Warehouse_Locations'!A56="","",'02_Warehouse_Locations'!A56)</f>
        <v>WH-Z1-AisleC-Bay1-Level9</v>
      </c>
      <c r="C57" t="str">
        <f t="shared" si="0"/>
        <v>WH-Z1-AisleC-Bay1-Level9</v>
      </c>
      <c r="D57" t="s">
        <v>1138</v>
      </c>
    </row>
    <row r="58" spans="1:4">
      <c r="A58" t="s">
        <v>1137</v>
      </c>
      <c r="B58" t="str">
        <f>IF('02_Warehouse_Locations'!A57="","",'02_Warehouse_Locations'!A57)</f>
        <v>WH-Z1-AisleC-Bay1-Level10</v>
      </c>
      <c r="C58" t="str">
        <f t="shared" si="0"/>
        <v>WH-Z1-AisleC-Bay1-Level10</v>
      </c>
      <c r="D58" t="s">
        <v>1138</v>
      </c>
    </row>
    <row r="59" spans="1:4">
      <c r="A59" t="s">
        <v>1137</v>
      </c>
      <c r="B59" t="str">
        <f>IF('02_Warehouse_Locations'!A58="","",'02_Warehouse_Locations'!A58)</f>
        <v>WH-Z1-AisleC-Bay1-Level11</v>
      </c>
      <c r="C59" t="str">
        <f t="shared" si="0"/>
        <v>WH-Z1-AisleC-Bay1-Level11</v>
      </c>
      <c r="D59" t="s">
        <v>1138</v>
      </c>
    </row>
    <row r="60" spans="1:4">
      <c r="A60" t="s">
        <v>1137</v>
      </c>
      <c r="B60" t="str">
        <f>IF('02_Warehouse_Locations'!A59="","",'02_Warehouse_Locations'!A59)</f>
        <v>WH-Z1-AisleC-Bay1-Level12</v>
      </c>
      <c r="C60" t="str">
        <f t="shared" si="0"/>
        <v>WH-Z1-AisleC-Bay1-Level12</v>
      </c>
      <c r="D60" t="s">
        <v>1138</v>
      </c>
    </row>
    <row r="61" spans="1:4">
      <c r="A61" t="s">
        <v>1137</v>
      </c>
      <c r="B61" t="str">
        <f>IF('02_Warehouse_Locations'!A60="","",'02_Warehouse_Locations'!A60)</f>
        <v>WH-Z1-AisleC-Bay1-Level13</v>
      </c>
      <c r="C61" t="str">
        <f t="shared" si="0"/>
        <v>WH-Z1-AisleC-Bay1-Level13</v>
      </c>
      <c r="D61" t="s">
        <v>1138</v>
      </c>
    </row>
    <row r="62" spans="1:4">
      <c r="A62" t="s">
        <v>1137</v>
      </c>
      <c r="B62" t="str">
        <f>IF('02_Warehouse_Locations'!A61="","",'02_Warehouse_Locations'!A61)</f>
        <v>WH-Z1-AisleC-Bay1-Level14</v>
      </c>
      <c r="C62" t="str">
        <f t="shared" si="0"/>
        <v>WH-Z1-AisleC-Bay1-Level14</v>
      </c>
      <c r="D62" t="s">
        <v>1138</v>
      </c>
    </row>
    <row r="63" spans="1:4">
      <c r="A63" t="s">
        <v>1137</v>
      </c>
      <c r="B63" t="str">
        <f>IF('02_Warehouse_Locations'!A62="","",'02_Warehouse_Locations'!A62)</f>
        <v>WH-Z1-AisleC-Bay1-Level15</v>
      </c>
      <c r="C63" t="str">
        <f t="shared" si="0"/>
        <v>WH-Z1-AisleC-Bay1-Level15</v>
      </c>
      <c r="D63" t="s">
        <v>1138</v>
      </c>
    </row>
    <row r="64" spans="1:4">
      <c r="A64" t="s">
        <v>1137</v>
      </c>
      <c r="B64" t="str">
        <f>IF('02_Warehouse_Locations'!A63="","",'02_Warehouse_Locations'!A63)</f>
        <v>WH-Z1-AisleC-Bay1-Level16</v>
      </c>
      <c r="C64" t="str">
        <f t="shared" si="0"/>
        <v>WH-Z1-AisleC-Bay1-Level16</v>
      </c>
      <c r="D64" t="s">
        <v>1138</v>
      </c>
    </row>
    <row r="65" spans="1:4">
      <c r="A65" t="s">
        <v>1137</v>
      </c>
      <c r="B65" t="str">
        <f>IF('02_Warehouse_Locations'!A64="","",'02_Warehouse_Locations'!A64)</f>
        <v>WH-Z1-AisleC-Bay1-Level17</v>
      </c>
      <c r="C65" t="str">
        <f t="shared" si="0"/>
        <v>WH-Z1-AisleC-Bay1-Level17</v>
      </c>
      <c r="D65" t="s">
        <v>1138</v>
      </c>
    </row>
    <row r="66" spans="1:4">
      <c r="A66" t="s">
        <v>1137</v>
      </c>
      <c r="B66" t="str">
        <f>IF('02_Warehouse_Locations'!A65="","",'02_Warehouse_Locations'!A65)</f>
        <v>WH-Z1-AisleC-Bay1-Level18</v>
      </c>
      <c r="C66" t="str">
        <f t="shared" si="0"/>
        <v>WH-Z1-AisleC-Bay1-Level18</v>
      </c>
      <c r="D66" t="s">
        <v>1138</v>
      </c>
    </row>
    <row r="67" spans="1:4">
      <c r="A67" t="s">
        <v>1137</v>
      </c>
      <c r="B67" t="str">
        <f>IF('02_Warehouse_Locations'!A66="","",'02_Warehouse_Locations'!A66)</f>
        <v>WH-Z1-AisleC-Bay1-Level19</v>
      </c>
      <c r="C67" t="str">
        <f t="shared" ref="C67:C130" si="1">IF(B67="","",B67)</f>
        <v>WH-Z1-AisleC-Bay1-Level19</v>
      </c>
      <c r="D67" t="s">
        <v>1138</v>
      </c>
    </row>
    <row r="68" spans="1:4">
      <c r="A68" t="s">
        <v>1137</v>
      </c>
      <c r="B68" t="str">
        <f>IF('02_Warehouse_Locations'!A67="","",'02_Warehouse_Locations'!A67)</f>
        <v>WH-Z1-AisleC-Bay1-Level20</v>
      </c>
      <c r="C68" t="str">
        <f t="shared" si="1"/>
        <v>WH-Z1-AisleC-Bay1-Level20</v>
      </c>
      <c r="D68" t="s">
        <v>1138</v>
      </c>
    </row>
    <row r="69" spans="1:4">
      <c r="A69" t="s">
        <v>1137</v>
      </c>
      <c r="B69" t="str">
        <f>IF('02_Warehouse_Locations'!A68="","",'02_Warehouse_Locations'!A68)</f>
        <v>WH-Z1-AisleD-Bay1-Level1</v>
      </c>
      <c r="C69" t="str">
        <f t="shared" si="1"/>
        <v>WH-Z1-AisleD-Bay1-Level1</v>
      </c>
      <c r="D69" t="s">
        <v>1138</v>
      </c>
    </row>
    <row r="70" spans="1:4">
      <c r="A70" t="s">
        <v>1137</v>
      </c>
      <c r="B70" t="str">
        <f>IF('02_Warehouse_Locations'!A69="","",'02_Warehouse_Locations'!A69)</f>
        <v>WH-Z1-AisleD-Bay1-Level2</v>
      </c>
      <c r="C70" t="str">
        <f t="shared" si="1"/>
        <v>WH-Z1-AisleD-Bay1-Level2</v>
      </c>
      <c r="D70" t="s">
        <v>1138</v>
      </c>
    </row>
    <row r="71" spans="1:4">
      <c r="A71" t="s">
        <v>1137</v>
      </c>
      <c r="B71" t="str">
        <f>IF('02_Warehouse_Locations'!A70="","",'02_Warehouse_Locations'!A70)</f>
        <v>WH-Z1-AisleD-Bay1-Level3</v>
      </c>
      <c r="C71" t="str">
        <f t="shared" si="1"/>
        <v>WH-Z1-AisleD-Bay1-Level3</v>
      </c>
      <c r="D71" t="s">
        <v>1138</v>
      </c>
    </row>
    <row r="72" spans="1:4">
      <c r="A72" t="s">
        <v>1137</v>
      </c>
      <c r="B72" t="str">
        <f>IF('02_Warehouse_Locations'!A71="","",'02_Warehouse_Locations'!A71)</f>
        <v>WH-Z1-AisleD-Bay1-Level4</v>
      </c>
      <c r="C72" t="str">
        <f t="shared" si="1"/>
        <v>WH-Z1-AisleD-Bay1-Level4</v>
      </c>
      <c r="D72" t="s">
        <v>1138</v>
      </c>
    </row>
    <row r="73" spans="1:4">
      <c r="A73" t="s">
        <v>1137</v>
      </c>
      <c r="B73" t="str">
        <f>IF('02_Warehouse_Locations'!A72="","",'02_Warehouse_Locations'!A72)</f>
        <v>WH-Z1-AisleD-Bay1-Level5</v>
      </c>
      <c r="C73" t="str">
        <f t="shared" si="1"/>
        <v>WH-Z1-AisleD-Bay1-Level5</v>
      </c>
      <c r="D73" t="s">
        <v>1138</v>
      </c>
    </row>
    <row r="74" spans="1:4">
      <c r="A74" t="s">
        <v>1137</v>
      </c>
      <c r="B74" t="str">
        <f>IF('02_Warehouse_Locations'!A73="","",'02_Warehouse_Locations'!A73)</f>
        <v>WH-Z1-AisleD-Bay1-Level6</v>
      </c>
      <c r="C74" t="str">
        <f t="shared" si="1"/>
        <v>WH-Z1-AisleD-Bay1-Level6</v>
      </c>
      <c r="D74" t="s">
        <v>1138</v>
      </c>
    </row>
    <row r="75" spans="1:4">
      <c r="A75" t="s">
        <v>1137</v>
      </c>
      <c r="B75" t="str">
        <f>IF('02_Warehouse_Locations'!A74="","",'02_Warehouse_Locations'!A74)</f>
        <v>WH-Z1-AisleD-Bay1-Level7</v>
      </c>
      <c r="C75" t="str">
        <f t="shared" si="1"/>
        <v>WH-Z1-AisleD-Bay1-Level7</v>
      </c>
      <c r="D75" t="s">
        <v>1138</v>
      </c>
    </row>
    <row r="76" spans="1:4">
      <c r="A76" t="s">
        <v>1137</v>
      </c>
      <c r="B76" t="str">
        <f>IF('02_Warehouse_Locations'!A75="","",'02_Warehouse_Locations'!A75)</f>
        <v>WH-Z1-AisleD-Bay1-Level8</v>
      </c>
      <c r="C76" t="str">
        <f t="shared" si="1"/>
        <v>WH-Z1-AisleD-Bay1-Level8</v>
      </c>
      <c r="D76" t="s">
        <v>1138</v>
      </c>
    </row>
    <row r="77" spans="1:4">
      <c r="A77" t="s">
        <v>1137</v>
      </c>
      <c r="B77" t="str">
        <f>IF('02_Warehouse_Locations'!A76="","",'02_Warehouse_Locations'!A76)</f>
        <v>WH-Z1-AisleD-Bay1-Level9</v>
      </c>
      <c r="C77" t="str">
        <f t="shared" si="1"/>
        <v>WH-Z1-AisleD-Bay1-Level9</v>
      </c>
      <c r="D77" t="s">
        <v>1138</v>
      </c>
    </row>
    <row r="78" spans="1:4">
      <c r="A78" t="s">
        <v>1137</v>
      </c>
      <c r="B78" t="str">
        <f>IF('02_Warehouse_Locations'!A77="","",'02_Warehouse_Locations'!A77)</f>
        <v>WH-Z1-AisleD-Bay1-Level10</v>
      </c>
      <c r="C78" t="str">
        <f t="shared" si="1"/>
        <v>WH-Z1-AisleD-Bay1-Level10</v>
      </c>
      <c r="D78" t="s">
        <v>1138</v>
      </c>
    </row>
    <row r="79" spans="1:4">
      <c r="A79" t="s">
        <v>1137</v>
      </c>
      <c r="B79" t="str">
        <f>IF('02_Warehouse_Locations'!A78="","",'02_Warehouse_Locations'!A78)</f>
        <v>WH-Z1-AisleD-Bay1-Level11</v>
      </c>
      <c r="C79" t="str">
        <f t="shared" si="1"/>
        <v>WH-Z1-AisleD-Bay1-Level11</v>
      </c>
      <c r="D79" t="s">
        <v>1138</v>
      </c>
    </row>
    <row r="80" spans="1:4">
      <c r="A80" t="s">
        <v>1137</v>
      </c>
      <c r="B80" t="str">
        <f>IF('02_Warehouse_Locations'!A79="","",'02_Warehouse_Locations'!A79)</f>
        <v>WH-Z1-AisleD-Bay1-Level12</v>
      </c>
      <c r="C80" t="str">
        <f t="shared" si="1"/>
        <v>WH-Z1-AisleD-Bay1-Level12</v>
      </c>
      <c r="D80" t="s">
        <v>1138</v>
      </c>
    </row>
    <row r="81" spans="1:4">
      <c r="A81" t="s">
        <v>1137</v>
      </c>
      <c r="B81" t="str">
        <f>IF('02_Warehouse_Locations'!A80="","",'02_Warehouse_Locations'!A80)</f>
        <v>WH-Z1-AisleD-Bay1-Level13</v>
      </c>
      <c r="C81" t="str">
        <f t="shared" si="1"/>
        <v>WH-Z1-AisleD-Bay1-Level13</v>
      </c>
      <c r="D81" t="s">
        <v>1138</v>
      </c>
    </row>
    <row r="82" spans="1:4">
      <c r="A82" t="s">
        <v>1137</v>
      </c>
      <c r="B82" t="str">
        <f>IF('02_Warehouse_Locations'!A81="","",'02_Warehouse_Locations'!A81)</f>
        <v>WH-Z1-AisleD-Bay1-Level14</v>
      </c>
      <c r="C82" t="str">
        <f t="shared" si="1"/>
        <v>WH-Z1-AisleD-Bay1-Level14</v>
      </c>
      <c r="D82" t="s">
        <v>1138</v>
      </c>
    </row>
    <row r="83" spans="1:4">
      <c r="A83" t="s">
        <v>1137</v>
      </c>
      <c r="B83" t="str">
        <f>IF('02_Warehouse_Locations'!A82="","",'02_Warehouse_Locations'!A82)</f>
        <v>WH-Z1-AisleD-Bay1-Level15</v>
      </c>
      <c r="C83" t="str">
        <f t="shared" si="1"/>
        <v>WH-Z1-AisleD-Bay1-Level15</v>
      </c>
      <c r="D83" t="s">
        <v>1138</v>
      </c>
    </row>
    <row r="84" spans="1:4">
      <c r="A84" t="s">
        <v>1137</v>
      </c>
      <c r="B84" t="str">
        <f>IF('02_Warehouse_Locations'!A83="","",'02_Warehouse_Locations'!A83)</f>
        <v>WH-Z1-AisleD-Bay1-Level16</v>
      </c>
      <c r="C84" t="str">
        <f t="shared" si="1"/>
        <v>WH-Z1-AisleD-Bay1-Level16</v>
      </c>
      <c r="D84" t="s">
        <v>1138</v>
      </c>
    </row>
    <row r="85" spans="1:4">
      <c r="A85" t="s">
        <v>1137</v>
      </c>
      <c r="B85" t="str">
        <f>IF('02_Warehouse_Locations'!A84="","",'02_Warehouse_Locations'!A84)</f>
        <v>WH-Z1-AisleD-Bay1-Level17</v>
      </c>
      <c r="C85" t="str">
        <f t="shared" si="1"/>
        <v>WH-Z1-AisleD-Bay1-Level17</v>
      </c>
      <c r="D85" t="s">
        <v>1138</v>
      </c>
    </row>
    <row r="86" spans="1:4">
      <c r="A86" t="s">
        <v>1137</v>
      </c>
      <c r="B86" t="str">
        <f>IF('02_Warehouse_Locations'!A85="","",'02_Warehouse_Locations'!A85)</f>
        <v>WH-Z1-AisleD-Bay1-Level18</v>
      </c>
      <c r="C86" t="str">
        <f t="shared" si="1"/>
        <v>WH-Z1-AisleD-Bay1-Level18</v>
      </c>
      <c r="D86" t="s">
        <v>1138</v>
      </c>
    </row>
    <row r="87" spans="1:4">
      <c r="A87" t="s">
        <v>1137</v>
      </c>
      <c r="B87" t="str">
        <f>IF('02_Warehouse_Locations'!A86="","",'02_Warehouse_Locations'!A86)</f>
        <v>WH-Z1-AisleD-Bay1-Level19</v>
      </c>
      <c r="C87" t="str">
        <f t="shared" si="1"/>
        <v>WH-Z1-AisleD-Bay1-Level19</v>
      </c>
      <c r="D87" t="s">
        <v>1138</v>
      </c>
    </row>
    <row r="88" spans="1:4">
      <c r="A88" t="s">
        <v>1137</v>
      </c>
      <c r="B88" t="str">
        <f>IF('02_Warehouse_Locations'!A87="","",'02_Warehouse_Locations'!A87)</f>
        <v>WH-Z1-AisleD-Bay1-Level20</v>
      </c>
      <c r="C88" t="str">
        <f t="shared" si="1"/>
        <v>WH-Z1-AisleD-Bay1-Level20</v>
      </c>
      <c r="D88" t="s">
        <v>1138</v>
      </c>
    </row>
    <row r="89" spans="1:4">
      <c r="A89" t="s">
        <v>1137</v>
      </c>
      <c r="B89" t="str">
        <f>IF('02_Warehouse_Locations'!A88="","",'02_Warehouse_Locations'!A88)</f>
        <v>WH-Z1-AisleE-Bay1-Level1</v>
      </c>
      <c r="C89" t="str">
        <f t="shared" si="1"/>
        <v>WH-Z1-AisleE-Bay1-Level1</v>
      </c>
      <c r="D89" t="s">
        <v>1138</v>
      </c>
    </row>
    <row r="90" spans="1:4">
      <c r="A90" t="s">
        <v>1137</v>
      </c>
      <c r="B90" t="str">
        <f>IF('02_Warehouse_Locations'!A89="","",'02_Warehouse_Locations'!A89)</f>
        <v>WH-Z1-AisleE-Bay1-Level2</v>
      </c>
      <c r="C90" t="str">
        <f t="shared" si="1"/>
        <v>WH-Z1-AisleE-Bay1-Level2</v>
      </c>
      <c r="D90" t="s">
        <v>1138</v>
      </c>
    </row>
    <row r="91" spans="1:4">
      <c r="A91" t="s">
        <v>1137</v>
      </c>
      <c r="B91" t="str">
        <f>IF('02_Warehouse_Locations'!A90="","",'02_Warehouse_Locations'!A90)</f>
        <v>WH-Z1-AisleE-Bay1-Level3</v>
      </c>
      <c r="C91" t="str">
        <f t="shared" si="1"/>
        <v>WH-Z1-AisleE-Bay1-Level3</v>
      </c>
      <c r="D91" t="s">
        <v>1138</v>
      </c>
    </row>
    <row r="92" spans="1:4">
      <c r="A92" t="s">
        <v>1137</v>
      </c>
      <c r="B92" t="str">
        <f>IF('02_Warehouse_Locations'!A91="","",'02_Warehouse_Locations'!A91)</f>
        <v>WH-Z1-AisleE-Bay1-Level4</v>
      </c>
      <c r="C92" t="str">
        <f t="shared" si="1"/>
        <v>WH-Z1-AisleE-Bay1-Level4</v>
      </c>
      <c r="D92" t="s">
        <v>1138</v>
      </c>
    </row>
    <row r="93" spans="1:4">
      <c r="A93" t="s">
        <v>1137</v>
      </c>
      <c r="B93" t="str">
        <f>IF('02_Warehouse_Locations'!A92="","",'02_Warehouse_Locations'!A92)</f>
        <v>WH-Z1-AisleE-Bay1-Level5</v>
      </c>
      <c r="C93" t="str">
        <f t="shared" si="1"/>
        <v>WH-Z1-AisleE-Bay1-Level5</v>
      </c>
      <c r="D93" t="s">
        <v>1138</v>
      </c>
    </row>
    <row r="94" spans="1:4">
      <c r="A94" t="s">
        <v>1137</v>
      </c>
      <c r="B94" t="str">
        <f>IF('02_Warehouse_Locations'!A93="","",'02_Warehouse_Locations'!A93)</f>
        <v>WH-Z1-AisleE-Bay1-Level6</v>
      </c>
      <c r="C94" t="str">
        <f t="shared" si="1"/>
        <v>WH-Z1-AisleE-Bay1-Level6</v>
      </c>
      <c r="D94" t="s">
        <v>1138</v>
      </c>
    </row>
    <row r="95" spans="1:4">
      <c r="A95" t="s">
        <v>1137</v>
      </c>
      <c r="B95" t="str">
        <f>IF('02_Warehouse_Locations'!A94="","",'02_Warehouse_Locations'!A94)</f>
        <v>WH-Z1-AisleE-Bay1-Level7</v>
      </c>
      <c r="C95" t="str">
        <f t="shared" si="1"/>
        <v>WH-Z1-AisleE-Bay1-Level7</v>
      </c>
      <c r="D95" t="s">
        <v>1138</v>
      </c>
    </row>
    <row r="96" spans="1:4">
      <c r="A96" t="s">
        <v>1137</v>
      </c>
      <c r="B96" t="str">
        <f>IF('02_Warehouse_Locations'!A95="","",'02_Warehouse_Locations'!A95)</f>
        <v>WH-Z1-AisleE-Bay1-Level8</v>
      </c>
      <c r="C96" t="str">
        <f t="shared" si="1"/>
        <v>WH-Z1-AisleE-Bay1-Level8</v>
      </c>
      <c r="D96" t="s">
        <v>1138</v>
      </c>
    </row>
    <row r="97" spans="1:4">
      <c r="A97" t="s">
        <v>1137</v>
      </c>
      <c r="B97" t="str">
        <f>IF('02_Warehouse_Locations'!A96="","",'02_Warehouse_Locations'!A96)</f>
        <v>WH-Z1-AisleE-Bay1-Level9</v>
      </c>
      <c r="C97" t="str">
        <f t="shared" si="1"/>
        <v>WH-Z1-AisleE-Bay1-Level9</v>
      </c>
      <c r="D97" t="s">
        <v>1138</v>
      </c>
    </row>
    <row r="98" spans="1:4">
      <c r="A98" t="s">
        <v>1137</v>
      </c>
      <c r="B98" t="str">
        <f>IF('02_Warehouse_Locations'!A97="","",'02_Warehouse_Locations'!A97)</f>
        <v>WH-Z1-AisleE-Bay1-Level10</v>
      </c>
      <c r="C98" t="str">
        <f t="shared" si="1"/>
        <v>WH-Z1-AisleE-Bay1-Level10</v>
      </c>
      <c r="D98" t="s">
        <v>1138</v>
      </c>
    </row>
    <row r="99" spans="1:4">
      <c r="A99" t="s">
        <v>1137</v>
      </c>
      <c r="B99" t="str">
        <f>IF('02_Warehouse_Locations'!A98="","",'02_Warehouse_Locations'!A98)</f>
        <v>WH-Z1-AisleE-Bay1-Level11</v>
      </c>
      <c r="C99" t="str">
        <f t="shared" si="1"/>
        <v>WH-Z1-AisleE-Bay1-Level11</v>
      </c>
      <c r="D99" t="s">
        <v>1138</v>
      </c>
    </row>
    <row r="100" spans="1:4">
      <c r="A100" t="s">
        <v>1137</v>
      </c>
      <c r="B100" t="str">
        <f>IF('02_Warehouse_Locations'!A99="","",'02_Warehouse_Locations'!A99)</f>
        <v>WH-Z1-AisleE-Bay1-Level12</v>
      </c>
      <c r="C100" t="str">
        <f t="shared" si="1"/>
        <v>WH-Z1-AisleE-Bay1-Level12</v>
      </c>
      <c r="D100" t="s">
        <v>1138</v>
      </c>
    </row>
    <row r="101" spans="1:4">
      <c r="A101" t="s">
        <v>1137</v>
      </c>
      <c r="B101" t="str">
        <f>IF('02_Warehouse_Locations'!A100="","",'02_Warehouse_Locations'!A100)</f>
        <v>WH-Z1-AisleE-Bay1-Level13</v>
      </c>
      <c r="C101" t="str">
        <f t="shared" si="1"/>
        <v>WH-Z1-AisleE-Bay1-Level13</v>
      </c>
      <c r="D101" t="s">
        <v>1138</v>
      </c>
    </row>
    <row r="102" spans="1:4">
      <c r="A102" t="s">
        <v>1137</v>
      </c>
      <c r="B102" t="str">
        <f>IF('02_Warehouse_Locations'!A101="","",'02_Warehouse_Locations'!A101)</f>
        <v>WH-Z1-AisleE-Bay1-Level14</v>
      </c>
      <c r="C102" t="str">
        <f t="shared" si="1"/>
        <v>WH-Z1-AisleE-Bay1-Level14</v>
      </c>
      <c r="D102" t="s">
        <v>1138</v>
      </c>
    </row>
    <row r="103" spans="1:4">
      <c r="A103" t="s">
        <v>1137</v>
      </c>
      <c r="B103" t="str">
        <f>IF('02_Warehouse_Locations'!A102="","",'02_Warehouse_Locations'!A102)</f>
        <v>WH-Z1-AisleE-Bay1-Level15</v>
      </c>
      <c r="C103" t="str">
        <f t="shared" si="1"/>
        <v>WH-Z1-AisleE-Bay1-Level15</v>
      </c>
      <c r="D103" t="s">
        <v>1138</v>
      </c>
    </row>
    <row r="104" spans="1:4">
      <c r="A104" t="s">
        <v>1137</v>
      </c>
      <c r="B104" t="str">
        <f>IF('02_Warehouse_Locations'!A103="","",'02_Warehouse_Locations'!A103)</f>
        <v>WH-Z1-AisleE-Bay1-Level16</v>
      </c>
      <c r="C104" t="str">
        <f t="shared" si="1"/>
        <v>WH-Z1-AisleE-Bay1-Level16</v>
      </c>
      <c r="D104" t="s">
        <v>1138</v>
      </c>
    </row>
    <row r="105" spans="1:4">
      <c r="A105" t="s">
        <v>1137</v>
      </c>
      <c r="B105" t="str">
        <f>IF('02_Warehouse_Locations'!A104="","",'02_Warehouse_Locations'!A104)</f>
        <v>WH-Z1-AisleE-Bay1-Level17</v>
      </c>
      <c r="C105" t="str">
        <f t="shared" si="1"/>
        <v>WH-Z1-AisleE-Bay1-Level17</v>
      </c>
      <c r="D105" t="s">
        <v>1138</v>
      </c>
    </row>
    <row r="106" spans="1:4">
      <c r="A106" t="s">
        <v>1137</v>
      </c>
      <c r="B106" t="str">
        <f>IF('02_Warehouse_Locations'!A105="","",'02_Warehouse_Locations'!A105)</f>
        <v>WH-Z1-AisleE-Bay1-Level18</v>
      </c>
      <c r="C106" t="str">
        <f t="shared" si="1"/>
        <v>WH-Z1-AisleE-Bay1-Level18</v>
      </c>
      <c r="D106" t="s">
        <v>1138</v>
      </c>
    </row>
    <row r="107" spans="1:4">
      <c r="A107" t="s">
        <v>1137</v>
      </c>
      <c r="B107" t="str">
        <f>IF('02_Warehouse_Locations'!A106="","",'02_Warehouse_Locations'!A106)</f>
        <v>WH-Z1-AisleE-Bay1-Level19</v>
      </c>
      <c r="C107" t="str">
        <f t="shared" si="1"/>
        <v>WH-Z1-AisleE-Bay1-Level19</v>
      </c>
      <c r="D107" t="s">
        <v>1138</v>
      </c>
    </row>
    <row r="108" spans="1:4">
      <c r="A108" t="s">
        <v>1137</v>
      </c>
      <c r="B108" t="str">
        <f>IF('02_Warehouse_Locations'!A107="","",'02_Warehouse_Locations'!A107)</f>
        <v>WH-Z1-AisleE-Bay1-Level20</v>
      </c>
      <c r="C108" t="str">
        <f t="shared" si="1"/>
        <v>WH-Z1-AisleE-Bay1-Level20</v>
      </c>
      <c r="D108" t="s">
        <v>1138</v>
      </c>
    </row>
    <row r="109" spans="1:4">
      <c r="A109" t="s">
        <v>1137</v>
      </c>
      <c r="B109" t="str">
        <f>IF('02_Warehouse_Locations'!A108="","",'02_Warehouse_Locations'!A108)</f>
        <v>WH-Z1-AisleF-Bay1-Level1</v>
      </c>
      <c r="C109" t="str">
        <f t="shared" si="1"/>
        <v>WH-Z1-AisleF-Bay1-Level1</v>
      </c>
      <c r="D109" t="s">
        <v>1138</v>
      </c>
    </row>
    <row r="110" spans="1:4">
      <c r="A110" t="s">
        <v>1137</v>
      </c>
      <c r="B110" t="str">
        <f>IF('02_Warehouse_Locations'!A109="","",'02_Warehouse_Locations'!A109)</f>
        <v>WH-Z1-AisleF-Bay1-Level2</v>
      </c>
      <c r="C110" t="str">
        <f t="shared" si="1"/>
        <v>WH-Z1-AisleF-Bay1-Level2</v>
      </c>
      <c r="D110" t="s">
        <v>1138</v>
      </c>
    </row>
    <row r="111" spans="1:4">
      <c r="A111" t="s">
        <v>1137</v>
      </c>
      <c r="B111" t="str">
        <f>IF('02_Warehouse_Locations'!A110="","",'02_Warehouse_Locations'!A110)</f>
        <v>WH-Z1-AisleF-Bay1-Level3</v>
      </c>
      <c r="C111" t="str">
        <f t="shared" si="1"/>
        <v>WH-Z1-AisleF-Bay1-Level3</v>
      </c>
      <c r="D111" t="s">
        <v>1138</v>
      </c>
    </row>
    <row r="112" spans="1:4">
      <c r="A112" t="s">
        <v>1137</v>
      </c>
      <c r="B112" t="str">
        <f>IF('02_Warehouse_Locations'!A111="","",'02_Warehouse_Locations'!A111)</f>
        <v>WH-Z1-AisleF-Bay1-Level4</v>
      </c>
      <c r="C112" t="str">
        <f t="shared" si="1"/>
        <v>WH-Z1-AisleF-Bay1-Level4</v>
      </c>
      <c r="D112" t="s">
        <v>1138</v>
      </c>
    </row>
    <row r="113" spans="1:4">
      <c r="A113" t="s">
        <v>1137</v>
      </c>
      <c r="B113" t="str">
        <f>IF('02_Warehouse_Locations'!A112="","",'02_Warehouse_Locations'!A112)</f>
        <v>WH-Z1-AisleF-Bay1-Level5</v>
      </c>
      <c r="C113" t="str">
        <f t="shared" si="1"/>
        <v>WH-Z1-AisleF-Bay1-Level5</v>
      </c>
      <c r="D113" t="s">
        <v>1138</v>
      </c>
    </row>
    <row r="114" spans="1:4">
      <c r="A114" t="s">
        <v>1137</v>
      </c>
      <c r="B114" t="str">
        <f>IF('02_Warehouse_Locations'!A113="","",'02_Warehouse_Locations'!A113)</f>
        <v>WH-Z1-AisleF-Bay1-Level6</v>
      </c>
      <c r="C114" t="str">
        <f t="shared" si="1"/>
        <v>WH-Z1-AisleF-Bay1-Level6</v>
      </c>
      <c r="D114" t="s">
        <v>1138</v>
      </c>
    </row>
    <row r="115" spans="1:4">
      <c r="A115" t="s">
        <v>1137</v>
      </c>
      <c r="B115" t="str">
        <f>IF('02_Warehouse_Locations'!A114="","",'02_Warehouse_Locations'!A114)</f>
        <v>WH-Z1-AisleF-Bay1-Level7</v>
      </c>
      <c r="C115" t="str">
        <f t="shared" si="1"/>
        <v>WH-Z1-AisleF-Bay1-Level7</v>
      </c>
      <c r="D115" t="s">
        <v>1138</v>
      </c>
    </row>
    <row r="116" spans="1:4">
      <c r="A116" t="s">
        <v>1137</v>
      </c>
      <c r="B116" t="str">
        <f>IF('02_Warehouse_Locations'!A115="","",'02_Warehouse_Locations'!A115)</f>
        <v>WH-Z1-AisleF-Bay1-Level8</v>
      </c>
      <c r="C116" t="str">
        <f t="shared" si="1"/>
        <v>WH-Z1-AisleF-Bay1-Level8</v>
      </c>
      <c r="D116" t="s">
        <v>1138</v>
      </c>
    </row>
    <row r="117" spans="1:4">
      <c r="A117" t="s">
        <v>1137</v>
      </c>
      <c r="B117" t="str">
        <f>IF('02_Warehouse_Locations'!A116="","",'02_Warehouse_Locations'!A116)</f>
        <v>WH-Z1-AisleF-Bay1-Level9</v>
      </c>
      <c r="C117" t="str">
        <f t="shared" si="1"/>
        <v>WH-Z1-AisleF-Bay1-Level9</v>
      </c>
      <c r="D117" t="s">
        <v>1138</v>
      </c>
    </row>
    <row r="118" spans="1:4">
      <c r="A118" t="s">
        <v>1137</v>
      </c>
      <c r="B118" t="str">
        <f>IF('02_Warehouse_Locations'!A117="","",'02_Warehouse_Locations'!A117)</f>
        <v>WH-Z1-AisleF-Bay1-Level10</v>
      </c>
      <c r="C118" t="str">
        <f t="shared" si="1"/>
        <v>WH-Z1-AisleF-Bay1-Level10</v>
      </c>
      <c r="D118" t="s">
        <v>1138</v>
      </c>
    </row>
    <row r="119" spans="1:4">
      <c r="A119" t="s">
        <v>1137</v>
      </c>
      <c r="B119" t="str">
        <f>IF('02_Warehouse_Locations'!A118="","",'02_Warehouse_Locations'!A118)</f>
        <v>WH-Z1-AisleF-Bay1-Level11</v>
      </c>
      <c r="C119" t="str">
        <f t="shared" si="1"/>
        <v>WH-Z1-AisleF-Bay1-Level11</v>
      </c>
      <c r="D119" t="s">
        <v>1138</v>
      </c>
    </row>
    <row r="120" spans="1:4">
      <c r="A120" t="s">
        <v>1137</v>
      </c>
      <c r="B120" t="str">
        <f>IF('02_Warehouse_Locations'!A119="","",'02_Warehouse_Locations'!A119)</f>
        <v>WH-Z1-AisleF-Bay1-Level12</v>
      </c>
      <c r="C120" t="str">
        <f t="shared" si="1"/>
        <v>WH-Z1-AisleF-Bay1-Level12</v>
      </c>
      <c r="D120" t="s">
        <v>1138</v>
      </c>
    </row>
    <row r="121" spans="1:4">
      <c r="A121" t="s">
        <v>1137</v>
      </c>
      <c r="B121" t="str">
        <f>IF('02_Warehouse_Locations'!A120="","",'02_Warehouse_Locations'!A120)</f>
        <v>WH-Z1-AisleF-Bay1-Level13</v>
      </c>
      <c r="C121" t="str">
        <f t="shared" si="1"/>
        <v>WH-Z1-AisleF-Bay1-Level13</v>
      </c>
      <c r="D121" t="s">
        <v>1138</v>
      </c>
    </row>
    <row r="122" spans="1:4">
      <c r="A122" t="s">
        <v>1137</v>
      </c>
      <c r="B122" t="str">
        <f>IF('02_Warehouse_Locations'!A121="","",'02_Warehouse_Locations'!A121)</f>
        <v>WH-Z1-AisleF-Bay1-Level14</v>
      </c>
      <c r="C122" t="str">
        <f t="shared" si="1"/>
        <v>WH-Z1-AisleF-Bay1-Level14</v>
      </c>
      <c r="D122" t="s">
        <v>1138</v>
      </c>
    </row>
    <row r="123" spans="1:4">
      <c r="A123" t="s">
        <v>1137</v>
      </c>
      <c r="B123" t="str">
        <f>IF('02_Warehouse_Locations'!A122="","",'02_Warehouse_Locations'!A122)</f>
        <v>WH-Z1-AisleF-Bay1-Level15</v>
      </c>
      <c r="C123" t="str">
        <f t="shared" si="1"/>
        <v>WH-Z1-AisleF-Bay1-Level15</v>
      </c>
      <c r="D123" t="s">
        <v>1138</v>
      </c>
    </row>
    <row r="124" spans="1:4">
      <c r="A124" t="s">
        <v>1137</v>
      </c>
      <c r="B124" t="str">
        <f>IF('02_Warehouse_Locations'!A123="","",'02_Warehouse_Locations'!A123)</f>
        <v>WH-Z1-AisleF-Bay1-Level16</v>
      </c>
      <c r="C124" t="str">
        <f t="shared" si="1"/>
        <v>WH-Z1-AisleF-Bay1-Level16</v>
      </c>
      <c r="D124" t="s">
        <v>1138</v>
      </c>
    </row>
    <row r="125" spans="1:4">
      <c r="A125" t="s">
        <v>1137</v>
      </c>
      <c r="B125" t="str">
        <f>IF('02_Warehouse_Locations'!A124="","",'02_Warehouse_Locations'!A124)</f>
        <v>WH-Z1-AisleF-Bay1-Level17</v>
      </c>
      <c r="C125" t="str">
        <f t="shared" si="1"/>
        <v>WH-Z1-AisleF-Bay1-Level17</v>
      </c>
      <c r="D125" t="s">
        <v>1138</v>
      </c>
    </row>
    <row r="126" spans="1:4">
      <c r="A126" t="s">
        <v>1137</v>
      </c>
      <c r="B126" t="str">
        <f>IF('02_Warehouse_Locations'!A125="","",'02_Warehouse_Locations'!A125)</f>
        <v>WH-Z1-AisleF-Bay1-Level18</v>
      </c>
      <c r="C126" t="str">
        <f t="shared" si="1"/>
        <v>WH-Z1-AisleF-Bay1-Level18</v>
      </c>
      <c r="D126" t="s">
        <v>1138</v>
      </c>
    </row>
    <row r="127" spans="1:4">
      <c r="A127" t="s">
        <v>1137</v>
      </c>
      <c r="B127" t="str">
        <f>IF('02_Warehouse_Locations'!A126="","",'02_Warehouse_Locations'!A126)</f>
        <v>WH-Z1-AisleF-Bay1-Level19</v>
      </c>
      <c r="C127" t="str">
        <f t="shared" si="1"/>
        <v>WH-Z1-AisleF-Bay1-Level19</v>
      </c>
      <c r="D127" t="s">
        <v>1138</v>
      </c>
    </row>
    <row r="128" spans="1:4">
      <c r="A128" t="s">
        <v>1137</v>
      </c>
      <c r="B128" t="str">
        <f>IF('02_Warehouse_Locations'!A127="","",'02_Warehouse_Locations'!A127)</f>
        <v>WH-Z1-AisleF-Bay1-Level20</v>
      </c>
      <c r="C128" t="str">
        <f t="shared" si="1"/>
        <v>WH-Z1-AisleF-Bay1-Level20</v>
      </c>
      <c r="D128" t="s">
        <v>1138</v>
      </c>
    </row>
    <row r="129" spans="1:4">
      <c r="A129" t="s">
        <v>1137</v>
      </c>
      <c r="B129" t="str">
        <f>IF('02_Warehouse_Locations'!A128="","",'02_Warehouse_Locations'!A128)</f>
        <v>WH-DISPOSAL</v>
      </c>
      <c r="C129" t="str">
        <f t="shared" si="1"/>
        <v>WH-DISPOSAL</v>
      </c>
      <c r="D129" t="s">
        <v>1138</v>
      </c>
    </row>
    <row r="130" spans="1:4">
      <c r="A130" t="s">
        <v>1137</v>
      </c>
      <c r="B130" t="str">
        <f>IF('02_Warehouse_Locations'!A129="","",'02_Warehouse_Locations'!A129)</f>
        <v>WH-OUTBOUND</v>
      </c>
      <c r="C130" t="str">
        <f t="shared" si="1"/>
        <v>WH-OUTBOUND</v>
      </c>
      <c r="D130" t="s">
        <v>1138</v>
      </c>
    </row>
    <row r="131" spans="1:4">
      <c r="A131" t="s">
        <v>1137</v>
      </c>
      <c r="B131" t="str">
        <f>IF('02_Warehouse_Locations'!A130="","",'02_Warehouse_Locations'!A130)</f>
        <v>CHRIS_OVERFLOW_A_ZONE3</v>
      </c>
      <c r="C131" t="str">
        <f t="shared" ref="C131:C194" si="2">IF(B131="","",B131)</f>
        <v>CHRIS_OVERFLOW_A_ZONE3</v>
      </c>
      <c r="D131" t="s">
        <v>1138</v>
      </c>
    </row>
    <row r="132" spans="1:4">
      <c r="A132" t="s">
        <v>1137</v>
      </c>
      <c r="B132" t="str">
        <f>IF('02_Warehouse_Locations'!A131="","",'02_Warehouse_Locations'!A131)</f>
        <v>WH-Z1-AisleO-Bay3-Level2</v>
      </c>
      <c r="C132" t="str">
        <f t="shared" si="2"/>
        <v>WH-Z1-AisleO-Bay3-Level2</v>
      </c>
      <c r="D132" t="s">
        <v>1138</v>
      </c>
    </row>
    <row r="133" spans="1:4">
      <c r="A133" t="s">
        <v>1137</v>
      </c>
      <c r="B133" t="str">
        <f>IF('02_Warehouse_Locations'!A132="","",'02_Warehouse_Locations'!A132)</f>
        <v>WH-Z1-AisleO-Bay10-Level1</v>
      </c>
      <c r="C133" t="str">
        <f t="shared" si="2"/>
        <v>WH-Z1-AisleO-Bay10-Level1</v>
      </c>
      <c r="D133" t="s">
        <v>1138</v>
      </c>
    </row>
    <row r="134" spans="1:4">
      <c r="A134" t="s">
        <v>1137</v>
      </c>
      <c r="B134" t="e">
        <f>IF('02_Warehouse_Locations'!#REF!="","",'02_Warehouse_Locations'!#REF!)</f>
        <v>#REF!</v>
      </c>
      <c r="C134" t="e">
        <f t="shared" si="2"/>
        <v>#REF!</v>
      </c>
      <c r="D134" t="s">
        <v>1138</v>
      </c>
    </row>
    <row r="135" spans="1:4">
      <c r="A135" t="s">
        <v>1137</v>
      </c>
      <c r="B135" t="str">
        <f>IF('02_Warehouse_Locations'!A134="","",'02_Warehouse_Locations'!A134)</f>
        <v/>
      </c>
      <c r="C135" t="str">
        <f t="shared" si="2"/>
        <v/>
      </c>
      <c r="D135" t="s">
        <v>1138</v>
      </c>
    </row>
    <row r="136" spans="1:4">
      <c r="A136" t="s">
        <v>1137</v>
      </c>
      <c r="B136" t="str">
        <f>IF('02_Warehouse_Locations'!A135="","",'02_Warehouse_Locations'!A135)</f>
        <v/>
      </c>
      <c r="C136" t="str">
        <f t="shared" si="2"/>
        <v/>
      </c>
      <c r="D136" t="s">
        <v>1138</v>
      </c>
    </row>
    <row r="137" spans="1:4">
      <c r="A137" t="s">
        <v>1137</v>
      </c>
      <c r="B137" t="str">
        <f>IF('02_Warehouse_Locations'!A136="","",'02_Warehouse_Locations'!A136)</f>
        <v/>
      </c>
      <c r="C137" t="str">
        <f t="shared" si="2"/>
        <v/>
      </c>
      <c r="D137" t="s">
        <v>1138</v>
      </c>
    </row>
    <row r="138" spans="1:4">
      <c r="A138" t="s">
        <v>1137</v>
      </c>
      <c r="B138" t="str">
        <f>IF('02_Warehouse_Locations'!A137="","",'02_Warehouse_Locations'!A137)</f>
        <v/>
      </c>
      <c r="C138" t="str">
        <f t="shared" si="2"/>
        <v/>
      </c>
      <c r="D138" t="s">
        <v>1138</v>
      </c>
    </row>
    <row r="139" spans="1:4">
      <c r="A139" t="s">
        <v>1137</v>
      </c>
      <c r="B139" t="str">
        <f>IF('02_Warehouse_Locations'!A138="","",'02_Warehouse_Locations'!A138)</f>
        <v/>
      </c>
      <c r="C139" t="str">
        <f t="shared" si="2"/>
        <v/>
      </c>
      <c r="D139" t="s">
        <v>1138</v>
      </c>
    </row>
    <row r="140" spans="1:4">
      <c r="A140" t="s">
        <v>1137</v>
      </c>
      <c r="B140" t="str">
        <f>IF('02_Warehouse_Locations'!A139="","",'02_Warehouse_Locations'!A139)</f>
        <v/>
      </c>
      <c r="C140" t="str">
        <f t="shared" si="2"/>
        <v/>
      </c>
      <c r="D140" t="s">
        <v>1138</v>
      </c>
    </row>
    <row r="141" spans="1:4">
      <c r="A141" t="s">
        <v>1137</v>
      </c>
      <c r="B141" t="str">
        <f>IF('02_Warehouse_Locations'!A140="","",'02_Warehouse_Locations'!A140)</f>
        <v/>
      </c>
      <c r="C141" t="str">
        <f t="shared" si="2"/>
        <v/>
      </c>
      <c r="D141" t="s">
        <v>1138</v>
      </c>
    </row>
    <row r="142" spans="1:4">
      <c r="A142" t="s">
        <v>1137</v>
      </c>
      <c r="B142" t="str">
        <f>IF('02_Warehouse_Locations'!A141="","",'02_Warehouse_Locations'!A141)</f>
        <v/>
      </c>
      <c r="C142" t="str">
        <f t="shared" si="2"/>
        <v/>
      </c>
      <c r="D142" t="s">
        <v>1138</v>
      </c>
    </row>
    <row r="143" spans="1:4">
      <c r="A143" t="s">
        <v>1137</v>
      </c>
      <c r="B143" t="str">
        <f>IF('02_Warehouse_Locations'!A142="","",'02_Warehouse_Locations'!A142)</f>
        <v/>
      </c>
      <c r="C143" t="str">
        <f t="shared" si="2"/>
        <v/>
      </c>
      <c r="D143" t="s">
        <v>1138</v>
      </c>
    </row>
    <row r="144" spans="1:4">
      <c r="A144" t="s">
        <v>1137</v>
      </c>
      <c r="B144" t="str">
        <f>IF('02_Warehouse_Locations'!A143="","",'02_Warehouse_Locations'!A143)</f>
        <v/>
      </c>
      <c r="C144" t="str">
        <f t="shared" si="2"/>
        <v/>
      </c>
      <c r="D144" t="s">
        <v>1138</v>
      </c>
    </row>
    <row r="145" spans="1:4">
      <c r="A145" t="s">
        <v>1137</v>
      </c>
      <c r="B145" t="str">
        <f>IF('02_Warehouse_Locations'!A144="","",'02_Warehouse_Locations'!A144)</f>
        <v/>
      </c>
      <c r="C145" t="str">
        <f t="shared" si="2"/>
        <v/>
      </c>
      <c r="D145" t="s">
        <v>1138</v>
      </c>
    </row>
    <row r="146" spans="1:4">
      <c r="A146" t="s">
        <v>1137</v>
      </c>
      <c r="B146" t="str">
        <f>IF('02_Warehouse_Locations'!A145="","",'02_Warehouse_Locations'!A145)</f>
        <v/>
      </c>
      <c r="C146" t="str">
        <f t="shared" si="2"/>
        <v/>
      </c>
      <c r="D146" t="s">
        <v>1138</v>
      </c>
    </row>
    <row r="147" spans="1:4">
      <c r="A147" t="s">
        <v>1137</v>
      </c>
      <c r="B147" t="str">
        <f>IF('02_Warehouse_Locations'!A146="","",'02_Warehouse_Locations'!A146)</f>
        <v/>
      </c>
      <c r="C147" t="str">
        <f t="shared" si="2"/>
        <v/>
      </c>
      <c r="D147" t="s">
        <v>1138</v>
      </c>
    </row>
    <row r="148" spans="1:4">
      <c r="A148" t="s">
        <v>1137</v>
      </c>
      <c r="B148" t="str">
        <f>IF('02_Warehouse_Locations'!A147="","",'02_Warehouse_Locations'!A147)</f>
        <v/>
      </c>
      <c r="C148" t="str">
        <f t="shared" si="2"/>
        <v/>
      </c>
      <c r="D148" t="s">
        <v>1138</v>
      </c>
    </row>
    <row r="149" spans="1:4">
      <c r="A149" t="s">
        <v>1137</v>
      </c>
      <c r="B149" t="str">
        <f>IF('02_Warehouse_Locations'!A148="","",'02_Warehouse_Locations'!A148)</f>
        <v/>
      </c>
      <c r="C149" t="str">
        <f t="shared" si="2"/>
        <v/>
      </c>
      <c r="D149" t="s">
        <v>1138</v>
      </c>
    </row>
    <row r="150" spans="1:4">
      <c r="A150" t="s">
        <v>1137</v>
      </c>
      <c r="B150" t="str">
        <f>IF('02_Warehouse_Locations'!A149="","",'02_Warehouse_Locations'!A149)</f>
        <v/>
      </c>
      <c r="C150" t="str">
        <f t="shared" si="2"/>
        <v/>
      </c>
      <c r="D150" t="s">
        <v>1138</v>
      </c>
    </row>
    <row r="151" spans="1:4">
      <c r="A151" t="s">
        <v>1137</v>
      </c>
      <c r="B151" t="str">
        <f>IF('02_Warehouse_Locations'!A150="","",'02_Warehouse_Locations'!A150)</f>
        <v/>
      </c>
      <c r="C151" t="str">
        <f t="shared" si="2"/>
        <v/>
      </c>
      <c r="D151" t="s">
        <v>1138</v>
      </c>
    </row>
    <row r="152" spans="1:4">
      <c r="A152" t="s">
        <v>1137</v>
      </c>
      <c r="B152" t="str">
        <f>IF('02_Warehouse_Locations'!A151="","",'02_Warehouse_Locations'!A151)</f>
        <v/>
      </c>
      <c r="C152" t="str">
        <f t="shared" si="2"/>
        <v/>
      </c>
      <c r="D152" t="s">
        <v>1138</v>
      </c>
    </row>
    <row r="153" spans="1:4">
      <c r="A153" t="s">
        <v>1137</v>
      </c>
      <c r="B153" t="str">
        <f>IF('02_Warehouse_Locations'!A152="","",'02_Warehouse_Locations'!A152)</f>
        <v/>
      </c>
      <c r="C153" t="str">
        <f t="shared" si="2"/>
        <v/>
      </c>
      <c r="D153" t="s">
        <v>1138</v>
      </c>
    </row>
    <row r="154" spans="1:4">
      <c r="A154" t="s">
        <v>1137</v>
      </c>
      <c r="B154" t="str">
        <f>IF('02_Warehouse_Locations'!A153="","",'02_Warehouse_Locations'!A153)</f>
        <v/>
      </c>
      <c r="C154" t="str">
        <f t="shared" si="2"/>
        <v/>
      </c>
      <c r="D154" t="s">
        <v>1138</v>
      </c>
    </row>
    <row r="155" spans="1:4">
      <c r="A155" t="s">
        <v>1137</v>
      </c>
      <c r="B155" t="str">
        <f>IF('02_Warehouse_Locations'!A154="","",'02_Warehouse_Locations'!A154)</f>
        <v/>
      </c>
      <c r="C155" t="str">
        <f t="shared" si="2"/>
        <v/>
      </c>
      <c r="D155" t="s">
        <v>1138</v>
      </c>
    </row>
    <row r="156" spans="1:4">
      <c r="A156" t="s">
        <v>1137</v>
      </c>
      <c r="B156" t="str">
        <f>IF('02_Warehouse_Locations'!A155="","",'02_Warehouse_Locations'!A155)</f>
        <v/>
      </c>
      <c r="C156" t="str">
        <f t="shared" si="2"/>
        <v/>
      </c>
      <c r="D156" t="s">
        <v>1138</v>
      </c>
    </row>
    <row r="157" spans="1:4">
      <c r="A157" t="s">
        <v>1137</v>
      </c>
      <c r="B157" t="str">
        <f>IF('02_Warehouse_Locations'!A156="","",'02_Warehouse_Locations'!A156)</f>
        <v/>
      </c>
      <c r="C157" t="str">
        <f t="shared" si="2"/>
        <v/>
      </c>
      <c r="D157" t="s">
        <v>1138</v>
      </c>
    </row>
    <row r="158" spans="1:4">
      <c r="A158" t="s">
        <v>1137</v>
      </c>
      <c r="B158" t="str">
        <f>IF('02_Warehouse_Locations'!A157="","",'02_Warehouse_Locations'!A157)</f>
        <v/>
      </c>
      <c r="C158" t="str">
        <f t="shared" si="2"/>
        <v/>
      </c>
      <c r="D158" t="s">
        <v>1138</v>
      </c>
    </row>
    <row r="159" spans="1:4">
      <c r="A159" t="s">
        <v>1137</v>
      </c>
      <c r="B159" t="str">
        <f>IF('02_Warehouse_Locations'!A158="","",'02_Warehouse_Locations'!A158)</f>
        <v/>
      </c>
      <c r="C159" t="str">
        <f t="shared" si="2"/>
        <v/>
      </c>
      <c r="D159" t="s">
        <v>1138</v>
      </c>
    </row>
    <row r="160" spans="1:4">
      <c r="A160" t="s">
        <v>1137</v>
      </c>
      <c r="B160" t="str">
        <f>IF('02_Warehouse_Locations'!A159="","",'02_Warehouse_Locations'!A159)</f>
        <v/>
      </c>
      <c r="C160" t="str">
        <f t="shared" si="2"/>
        <v/>
      </c>
      <c r="D160" t="s">
        <v>1138</v>
      </c>
    </row>
    <row r="161" spans="1:4">
      <c r="A161" t="s">
        <v>1137</v>
      </c>
      <c r="B161" t="str">
        <f>IF('02_Warehouse_Locations'!A160="","",'02_Warehouse_Locations'!A160)</f>
        <v/>
      </c>
      <c r="C161" t="str">
        <f t="shared" si="2"/>
        <v/>
      </c>
      <c r="D161" t="s">
        <v>1138</v>
      </c>
    </row>
    <row r="162" spans="1:4">
      <c r="A162" t="s">
        <v>1137</v>
      </c>
      <c r="B162" t="str">
        <f>IF('02_Warehouse_Locations'!A161="","",'02_Warehouse_Locations'!A161)</f>
        <v/>
      </c>
      <c r="C162" t="str">
        <f t="shared" si="2"/>
        <v/>
      </c>
      <c r="D162" t="s">
        <v>1138</v>
      </c>
    </row>
    <row r="163" spans="1:4">
      <c r="A163" t="s">
        <v>1137</v>
      </c>
      <c r="B163" t="str">
        <f>IF('02_Warehouse_Locations'!A162="","",'02_Warehouse_Locations'!A162)</f>
        <v/>
      </c>
      <c r="C163" t="str">
        <f t="shared" si="2"/>
        <v/>
      </c>
      <c r="D163" t="s">
        <v>1138</v>
      </c>
    </row>
    <row r="164" spans="1:4">
      <c r="A164" t="s">
        <v>1137</v>
      </c>
      <c r="B164" t="str">
        <f>IF('02_Warehouse_Locations'!A163="","",'02_Warehouse_Locations'!A163)</f>
        <v/>
      </c>
      <c r="C164" t="str">
        <f t="shared" si="2"/>
        <v/>
      </c>
      <c r="D164" t="s">
        <v>1138</v>
      </c>
    </row>
    <row r="165" spans="1:4">
      <c r="A165" t="s">
        <v>1137</v>
      </c>
      <c r="B165" t="str">
        <f>IF('02_Warehouse_Locations'!A164="","",'02_Warehouse_Locations'!A164)</f>
        <v/>
      </c>
      <c r="C165" t="str">
        <f t="shared" si="2"/>
        <v/>
      </c>
      <c r="D165" t="s">
        <v>1138</v>
      </c>
    </row>
    <row r="166" spans="1:4">
      <c r="A166" t="s">
        <v>1137</v>
      </c>
      <c r="B166" t="str">
        <f>IF('02_Warehouse_Locations'!A165="","",'02_Warehouse_Locations'!A165)</f>
        <v/>
      </c>
      <c r="C166" t="str">
        <f t="shared" si="2"/>
        <v/>
      </c>
      <c r="D166" t="s">
        <v>1138</v>
      </c>
    </row>
    <row r="167" spans="1:4">
      <c r="A167" t="s">
        <v>1137</v>
      </c>
      <c r="B167" t="str">
        <f>IF('02_Warehouse_Locations'!A166="","",'02_Warehouse_Locations'!A166)</f>
        <v/>
      </c>
      <c r="C167" t="str">
        <f t="shared" si="2"/>
        <v/>
      </c>
      <c r="D167" t="s">
        <v>1138</v>
      </c>
    </row>
    <row r="168" spans="1:4">
      <c r="A168" t="s">
        <v>1137</v>
      </c>
      <c r="B168" t="str">
        <f>IF('02_Warehouse_Locations'!A167="","",'02_Warehouse_Locations'!A167)</f>
        <v/>
      </c>
      <c r="C168" t="str">
        <f t="shared" si="2"/>
        <v/>
      </c>
      <c r="D168" t="s">
        <v>1138</v>
      </c>
    </row>
    <row r="169" spans="1:4">
      <c r="A169" t="s">
        <v>1137</v>
      </c>
      <c r="B169" t="str">
        <f>IF('02_Warehouse_Locations'!A168="","",'02_Warehouse_Locations'!A168)</f>
        <v/>
      </c>
      <c r="C169" t="str">
        <f t="shared" si="2"/>
        <v/>
      </c>
      <c r="D169" t="s">
        <v>1138</v>
      </c>
    </row>
    <row r="170" spans="1:4">
      <c r="A170" t="s">
        <v>1137</v>
      </c>
      <c r="B170" t="str">
        <f>IF('02_Warehouse_Locations'!A169="","",'02_Warehouse_Locations'!A169)</f>
        <v/>
      </c>
      <c r="C170" t="str">
        <f t="shared" si="2"/>
        <v/>
      </c>
      <c r="D170" t="s">
        <v>1138</v>
      </c>
    </row>
    <row r="171" spans="1:4">
      <c r="A171" t="s">
        <v>1137</v>
      </c>
      <c r="B171" t="str">
        <f>IF('02_Warehouse_Locations'!A170="","",'02_Warehouse_Locations'!A170)</f>
        <v/>
      </c>
      <c r="C171" t="str">
        <f t="shared" si="2"/>
        <v/>
      </c>
      <c r="D171" t="s">
        <v>1138</v>
      </c>
    </row>
    <row r="172" spans="1:4">
      <c r="A172" t="s">
        <v>1137</v>
      </c>
      <c r="B172" t="str">
        <f>IF('02_Warehouse_Locations'!A171="","",'02_Warehouse_Locations'!A171)</f>
        <v/>
      </c>
      <c r="C172" t="str">
        <f t="shared" si="2"/>
        <v/>
      </c>
      <c r="D172" t="s">
        <v>1138</v>
      </c>
    </row>
    <row r="173" spans="1:4">
      <c r="A173" t="s">
        <v>1137</v>
      </c>
      <c r="B173" t="str">
        <f>IF('02_Warehouse_Locations'!A172="","",'02_Warehouse_Locations'!A172)</f>
        <v/>
      </c>
      <c r="C173" t="str">
        <f t="shared" si="2"/>
        <v/>
      </c>
      <c r="D173" t="s">
        <v>1138</v>
      </c>
    </row>
    <row r="174" spans="1:4">
      <c r="A174" t="s">
        <v>1137</v>
      </c>
      <c r="B174" t="str">
        <f>IF('02_Warehouse_Locations'!A173="","",'02_Warehouse_Locations'!A173)</f>
        <v/>
      </c>
      <c r="C174" t="str">
        <f t="shared" si="2"/>
        <v/>
      </c>
      <c r="D174" t="s">
        <v>1138</v>
      </c>
    </row>
    <row r="175" spans="1:4">
      <c r="A175" t="s">
        <v>1137</v>
      </c>
      <c r="B175" t="str">
        <f>IF('02_Warehouse_Locations'!A174="","",'02_Warehouse_Locations'!A174)</f>
        <v/>
      </c>
      <c r="C175" t="str">
        <f t="shared" si="2"/>
        <v/>
      </c>
      <c r="D175" t="s">
        <v>1138</v>
      </c>
    </row>
    <row r="176" spans="1:4">
      <c r="A176" t="s">
        <v>1137</v>
      </c>
      <c r="B176" t="str">
        <f>IF('02_Warehouse_Locations'!A175="","",'02_Warehouse_Locations'!A175)</f>
        <v/>
      </c>
      <c r="C176" t="str">
        <f t="shared" si="2"/>
        <v/>
      </c>
      <c r="D176" t="s">
        <v>1138</v>
      </c>
    </row>
    <row r="177" spans="1:4">
      <c r="A177" t="s">
        <v>1137</v>
      </c>
      <c r="B177" t="str">
        <f>IF('02_Warehouse_Locations'!A176="","",'02_Warehouse_Locations'!A176)</f>
        <v/>
      </c>
      <c r="C177" t="str">
        <f t="shared" si="2"/>
        <v/>
      </c>
      <c r="D177" t="s">
        <v>1138</v>
      </c>
    </row>
    <row r="178" spans="1:4">
      <c r="A178" t="s">
        <v>1137</v>
      </c>
      <c r="B178" t="str">
        <f>IF('02_Warehouse_Locations'!A177="","",'02_Warehouse_Locations'!A177)</f>
        <v/>
      </c>
      <c r="C178" t="str">
        <f t="shared" si="2"/>
        <v/>
      </c>
      <c r="D178" t="s">
        <v>1138</v>
      </c>
    </row>
    <row r="179" spans="1:4">
      <c r="A179" t="s">
        <v>1137</v>
      </c>
      <c r="B179" t="str">
        <f>IF('02_Warehouse_Locations'!A178="","",'02_Warehouse_Locations'!A178)</f>
        <v/>
      </c>
      <c r="C179" t="str">
        <f t="shared" si="2"/>
        <v/>
      </c>
      <c r="D179" t="s">
        <v>1138</v>
      </c>
    </row>
    <row r="180" spans="1:4">
      <c r="A180" t="s">
        <v>1137</v>
      </c>
      <c r="B180" t="str">
        <f>IF('02_Warehouse_Locations'!A179="","",'02_Warehouse_Locations'!A179)</f>
        <v/>
      </c>
      <c r="C180" t="str">
        <f t="shared" si="2"/>
        <v/>
      </c>
      <c r="D180" t="s">
        <v>1138</v>
      </c>
    </row>
    <row r="181" spans="1:4">
      <c r="A181" t="s">
        <v>1137</v>
      </c>
      <c r="B181" t="str">
        <f>IF('02_Warehouse_Locations'!A180="","",'02_Warehouse_Locations'!A180)</f>
        <v/>
      </c>
      <c r="C181" t="str">
        <f t="shared" si="2"/>
        <v/>
      </c>
      <c r="D181" t="s">
        <v>1138</v>
      </c>
    </row>
    <row r="182" spans="1:4">
      <c r="A182" t="s">
        <v>1137</v>
      </c>
      <c r="B182" t="str">
        <f>IF('02_Warehouse_Locations'!A181="","",'02_Warehouse_Locations'!A181)</f>
        <v/>
      </c>
      <c r="C182" t="str">
        <f t="shared" si="2"/>
        <v/>
      </c>
      <c r="D182" t="s">
        <v>1138</v>
      </c>
    </row>
    <row r="183" spans="1:4">
      <c r="A183" t="s">
        <v>1137</v>
      </c>
      <c r="B183" t="str">
        <f>IF('02_Warehouse_Locations'!A182="","",'02_Warehouse_Locations'!A182)</f>
        <v/>
      </c>
      <c r="C183" t="str">
        <f t="shared" si="2"/>
        <v/>
      </c>
      <c r="D183" t="s">
        <v>1138</v>
      </c>
    </row>
    <row r="184" spans="1:4">
      <c r="A184" t="s">
        <v>1137</v>
      </c>
      <c r="B184" t="str">
        <f>IF('02_Warehouse_Locations'!A183="","",'02_Warehouse_Locations'!A183)</f>
        <v/>
      </c>
      <c r="C184" t="str">
        <f t="shared" si="2"/>
        <v/>
      </c>
      <c r="D184" t="s">
        <v>1138</v>
      </c>
    </row>
    <row r="185" spans="1:4">
      <c r="A185" t="s">
        <v>1137</v>
      </c>
      <c r="B185" t="str">
        <f>IF('02_Warehouse_Locations'!A184="","",'02_Warehouse_Locations'!A184)</f>
        <v/>
      </c>
      <c r="C185" t="str">
        <f t="shared" si="2"/>
        <v/>
      </c>
      <c r="D185" t="s">
        <v>1138</v>
      </c>
    </row>
    <row r="186" spans="1:4">
      <c r="A186" t="s">
        <v>1137</v>
      </c>
      <c r="B186" t="str">
        <f>IF('02_Warehouse_Locations'!A185="","",'02_Warehouse_Locations'!A185)</f>
        <v/>
      </c>
      <c r="C186" t="str">
        <f t="shared" si="2"/>
        <v/>
      </c>
      <c r="D186" t="s">
        <v>1138</v>
      </c>
    </row>
    <row r="187" spans="1:4">
      <c r="A187" t="s">
        <v>1137</v>
      </c>
      <c r="B187" t="str">
        <f>IF('02_Warehouse_Locations'!A186="","",'02_Warehouse_Locations'!A186)</f>
        <v/>
      </c>
      <c r="C187" t="str">
        <f t="shared" si="2"/>
        <v/>
      </c>
      <c r="D187" t="s">
        <v>1138</v>
      </c>
    </row>
    <row r="188" spans="1:4">
      <c r="A188" t="s">
        <v>1137</v>
      </c>
      <c r="B188" t="str">
        <f>IF('02_Warehouse_Locations'!A187="","",'02_Warehouse_Locations'!A187)</f>
        <v/>
      </c>
      <c r="C188" t="str">
        <f t="shared" si="2"/>
        <v/>
      </c>
      <c r="D188" t="s">
        <v>1138</v>
      </c>
    </row>
    <row r="189" spans="1:4">
      <c r="A189" t="s">
        <v>1137</v>
      </c>
      <c r="B189" t="str">
        <f>IF('02_Warehouse_Locations'!A188="","",'02_Warehouse_Locations'!A188)</f>
        <v/>
      </c>
      <c r="C189" t="str">
        <f t="shared" si="2"/>
        <v/>
      </c>
      <c r="D189" t="s">
        <v>1138</v>
      </c>
    </row>
    <row r="190" spans="1:4">
      <c r="A190" t="s">
        <v>1137</v>
      </c>
      <c r="B190" t="str">
        <f>IF('02_Warehouse_Locations'!A189="","",'02_Warehouse_Locations'!A189)</f>
        <v/>
      </c>
      <c r="C190" t="str">
        <f t="shared" si="2"/>
        <v/>
      </c>
      <c r="D190" t="s">
        <v>1138</v>
      </c>
    </row>
    <row r="191" spans="1:4">
      <c r="A191" t="s">
        <v>1137</v>
      </c>
      <c r="B191" t="str">
        <f>IF('02_Warehouse_Locations'!A190="","",'02_Warehouse_Locations'!A190)</f>
        <v/>
      </c>
      <c r="C191" t="str">
        <f t="shared" si="2"/>
        <v/>
      </c>
      <c r="D191" t="s">
        <v>1138</v>
      </c>
    </row>
    <row r="192" spans="1:4">
      <c r="A192" t="s">
        <v>1137</v>
      </c>
      <c r="B192" t="str">
        <f>IF('02_Warehouse_Locations'!A191="","",'02_Warehouse_Locations'!A191)</f>
        <v/>
      </c>
      <c r="C192" t="str">
        <f t="shared" si="2"/>
        <v/>
      </c>
      <c r="D192" t="s">
        <v>1138</v>
      </c>
    </row>
    <row r="193" spans="1:4">
      <c r="A193" t="s">
        <v>1137</v>
      </c>
      <c r="B193" t="str">
        <f>IF('02_Warehouse_Locations'!A192="","",'02_Warehouse_Locations'!A192)</f>
        <v/>
      </c>
      <c r="C193" t="str">
        <f t="shared" si="2"/>
        <v/>
      </c>
      <c r="D193" t="s">
        <v>1138</v>
      </c>
    </row>
    <row r="194" spans="1:4">
      <c r="A194" t="s">
        <v>1137</v>
      </c>
      <c r="B194" t="str">
        <f>IF('02_Warehouse_Locations'!A193="","",'02_Warehouse_Locations'!A193)</f>
        <v/>
      </c>
      <c r="C194" t="str">
        <f t="shared" si="2"/>
        <v/>
      </c>
      <c r="D194" t="s">
        <v>1138</v>
      </c>
    </row>
    <row r="195" spans="1:4">
      <c r="A195" t="s">
        <v>1137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1138</v>
      </c>
    </row>
    <row r="196" spans="1:4">
      <c r="A196" t="s">
        <v>1137</v>
      </c>
      <c r="B196" t="str">
        <f>IF('02_Warehouse_Locations'!A195="","",'02_Warehouse_Locations'!A195)</f>
        <v/>
      </c>
      <c r="C196" t="str">
        <f t="shared" si="3"/>
        <v/>
      </c>
      <c r="D196" t="s">
        <v>1138</v>
      </c>
    </row>
    <row r="197" spans="1:4">
      <c r="A197" t="s">
        <v>1137</v>
      </c>
      <c r="B197" t="str">
        <f>IF('02_Warehouse_Locations'!A196="","",'02_Warehouse_Locations'!A196)</f>
        <v/>
      </c>
      <c r="C197" t="str">
        <f t="shared" si="3"/>
        <v/>
      </c>
      <c r="D197" t="s">
        <v>1138</v>
      </c>
    </row>
    <row r="198" spans="1:4">
      <c r="A198" t="s">
        <v>1137</v>
      </c>
      <c r="B198" t="str">
        <f>IF('02_Warehouse_Locations'!A197="","",'02_Warehouse_Locations'!A197)</f>
        <v/>
      </c>
      <c r="C198" t="str">
        <f t="shared" si="3"/>
        <v/>
      </c>
      <c r="D198" t="s">
        <v>1138</v>
      </c>
    </row>
    <row r="199" spans="1:4">
      <c r="A199" t="s">
        <v>1137</v>
      </c>
      <c r="B199" t="str">
        <f>IF('02_Warehouse_Locations'!A198="","",'02_Warehouse_Locations'!A198)</f>
        <v/>
      </c>
      <c r="C199" t="str">
        <f t="shared" si="3"/>
        <v/>
      </c>
      <c r="D199" t="s">
        <v>1138</v>
      </c>
    </row>
    <row r="200" spans="1:4">
      <c r="A200" t="s">
        <v>1137</v>
      </c>
      <c r="B200" t="str">
        <f>IF('02_Warehouse_Locations'!A199="","",'02_Warehouse_Locations'!A199)</f>
        <v/>
      </c>
      <c r="C200" t="str">
        <f t="shared" si="3"/>
        <v/>
      </c>
      <c r="D200" t="s">
        <v>1138</v>
      </c>
    </row>
    <row r="201" spans="1:4">
      <c r="A201" t="s">
        <v>1137</v>
      </c>
      <c r="B201" t="str">
        <f>IF('02_Warehouse_Locations'!A200="","",'02_Warehouse_Locations'!A200)</f>
        <v/>
      </c>
      <c r="C201" t="str">
        <f t="shared" si="3"/>
        <v/>
      </c>
      <c r="D201" t="s">
        <v>1138</v>
      </c>
    </row>
    <row r="202" spans="1:4">
      <c r="A202" t="s">
        <v>1137</v>
      </c>
      <c r="B202" t="str">
        <f>IF('02_Warehouse_Locations'!A201="","",'02_Warehouse_Locations'!A201)</f>
        <v/>
      </c>
      <c r="C202" t="str">
        <f t="shared" si="3"/>
        <v/>
      </c>
      <c r="D202" t="s">
        <v>1138</v>
      </c>
    </row>
    <row r="203" spans="1:4">
      <c r="A203" t="s">
        <v>1137</v>
      </c>
      <c r="B203" t="str">
        <f>IF('02_Warehouse_Locations'!A202="","",'02_Warehouse_Locations'!A202)</f>
        <v/>
      </c>
      <c r="C203" t="str">
        <f t="shared" si="3"/>
        <v/>
      </c>
      <c r="D203" t="s">
        <v>1138</v>
      </c>
    </row>
    <row r="204" spans="1:4">
      <c r="A204" t="s">
        <v>1137</v>
      </c>
      <c r="B204" t="str">
        <f>IF('02_Warehouse_Locations'!A203="","",'02_Warehouse_Locations'!A203)</f>
        <v/>
      </c>
      <c r="C204" t="str">
        <f t="shared" si="3"/>
        <v/>
      </c>
      <c r="D204" t="s">
        <v>1138</v>
      </c>
    </row>
    <row r="205" spans="1:4">
      <c r="A205" t="s">
        <v>1137</v>
      </c>
      <c r="B205" t="str">
        <f>IF('02_Warehouse_Locations'!A204="","",'02_Warehouse_Locations'!A204)</f>
        <v/>
      </c>
      <c r="C205" t="str">
        <f t="shared" si="3"/>
        <v/>
      </c>
      <c r="D205" t="s">
        <v>1138</v>
      </c>
    </row>
    <row r="206" spans="1:4">
      <c r="A206" t="s">
        <v>1137</v>
      </c>
      <c r="B206" t="str">
        <f>IF('02_Warehouse_Locations'!A205="","",'02_Warehouse_Locations'!A205)</f>
        <v/>
      </c>
      <c r="C206" t="str">
        <f t="shared" si="3"/>
        <v/>
      </c>
      <c r="D206" t="s">
        <v>1138</v>
      </c>
    </row>
    <row r="207" spans="1:4">
      <c r="A207" t="s">
        <v>1137</v>
      </c>
      <c r="B207" t="str">
        <f>IF('02_Warehouse_Locations'!A206="","",'02_Warehouse_Locations'!A206)</f>
        <v/>
      </c>
      <c r="C207" t="str">
        <f t="shared" si="3"/>
        <v/>
      </c>
      <c r="D207" t="s">
        <v>1138</v>
      </c>
    </row>
    <row r="208" spans="1:4">
      <c r="A208" t="s">
        <v>1137</v>
      </c>
      <c r="B208" t="str">
        <f>IF('02_Warehouse_Locations'!A207="","",'02_Warehouse_Locations'!A207)</f>
        <v/>
      </c>
      <c r="C208" t="str">
        <f t="shared" si="3"/>
        <v/>
      </c>
      <c r="D208" t="s">
        <v>1138</v>
      </c>
    </row>
    <row r="209" spans="1:4">
      <c r="A209" t="s">
        <v>1137</v>
      </c>
      <c r="B209" t="str">
        <f>IF('02_Warehouse_Locations'!A208="","",'02_Warehouse_Locations'!A208)</f>
        <v/>
      </c>
      <c r="C209" t="str">
        <f t="shared" si="3"/>
        <v/>
      </c>
      <c r="D209" t="s">
        <v>1138</v>
      </c>
    </row>
    <row r="210" spans="1:4">
      <c r="A210" t="s">
        <v>1137</v>
      </c>
      <c r="B210" t="str">
        <f>IF('02_Warehouse_Locations'!A209="","",'02_Warehouse_Locations'!A209)</f>
        <v/>
      </c>
      <c r="C210" t="str">
        <f t="shared" si="3"/>
        <v/>
      </c>
      <c r="D210" t="s">
        <v>1138</v>
      </c>
    </row>
    <row r="211" spans="1:4">
      <c r="A211" t="s">
        <v>1137</v>
      </c>
      <c r="B211" t="str">
        <f>IF('02_Warehouse_Locations'!A210="","",'02_Warehouse_Locations'!A210)</f>
        <v/>
      </c>
      <c r="C211" t="str">
        <f t="shared" si="3"/>
        <v/>
      </c>
      <c r="D211" t="s">
        <v>1138</v>
      </c>
    </row>
    <row r="212" spans="1:4">
      <c r="A212" t="s">
        <v>1137</v>
      </c>
      <c r="B212" t="str">
        <f>IF('02_Warehouse_Locations'!A211="","",'02_Warehouse_Locations'!A211)</f>
        <v/>
      </c>
      <c r="C212" t="str">
        <f t="shared" si="3"/>
        <v/>
      </c>
      <c r="D212" t="s">
        <v>1138</v>
      </c>
    </row>
    <row r="213" spans="1:4">
      <c r="A213" t="s">
        <v>1137</v>
      </c>
      <c r="B213" t="str">
        <f>IF('02_Warehouse_Locations'!A212="","",'02_Warehouse_Locations'!A212)</f>
        <v/>
      </c>
      <c r="C213" t="str">
        <f t="shared" si="3"/>
        <v/>
      </c>
      <c r="D213" t="s">
        <v>1138</v>
      </c>
    </row>
    <row r="214" spans="1:4">
      <c r="A214" t="s">
        <v>1137</v>
      </c>
      <c r="B214" t="str">
        <f>IF('02_Warehouse_Locations'!A213="","",'02_Warehouse_Locations'!A213)</f>
        <v/>
      </c>
      <c r="C214" t="str">
        <f t="shared" si="3"/>
        <v/>
      </c>
      <c r="D214" t="s">
        <v>1138</v>
      </c>
    </row>
    <row r="215" spans="1:4">
      <c r="A215" t="s">
        <v>1137</v>
      </c>
      <c r="B215" t="str">
        <f>IF('02_Warehouse_Locations'!A214="","",'02_Warehouse_Locations'!A214)</f>
        <v/>
      </c>
      <c r="C215" t="str">
        <f t="shared" si="3"/>
        <v/>
      </c>
      <c r="D215" t="s">
        <v>1138</v>
      </c>
    </row>
    <row r="216" spans="1:4">
      <c r="A216" t="s">
        <v>1137</v>
      </c>
      <c r="B216" t="str">
        <f>IF('02_Warehouse_Locations'!A215="","",'02_Warehouse_Locations'!A215)</f>
        <v/>
      </c>
      <c r="C216" t="str">
        <f t="shared" si="3"/>
        <v/>
      </c>
      <c r="D216" t="s">
        <v>1138</v>
      </c>
    </row>
    <row r="217" spans="1:4">
      <c r="A217" t="s">
        <v>1137</v>
      </c>
      <c r="B217" t="str">
        <f>IF('02_Warehouse_Locations'!A216="","",'02_Warehouse_Locations'!A216)</f>
        <v/>
      </c>
      <c r="C217" t="str">
        <f t="shared" si="3"/>
        <v/>
      </c>
      <c r="D217" t="s">
        <v>1138</v>
      </c>
    </row>
    <row r="218" spans="1:4">
      <c r="A218" t="s">
        <v>1137</v>
      </c>
      <c r="B218" t="str">
        <f>IF('02_Warehouse_Locations'!A217="","",'02_Warehouse_Locations'!A217)</f>
        <v/>
      </c>
      <c r="C218" t="str">
        <f t="shared" si="3"/>
        <v/>
      </c>
      <c r="D218" t="s">
        <v>1138</v>
      </c>
    </row>
    <row r="219" spans="1:4">
      <c r="A219" t="s">
        <v>1137</v>
      </c>
      <c r="B219" t="str">
        <f>IF('02_Warehouse_Locations'!A218="","",'02_Warehouse_Locations'!A218)</f>
        <v/>
      </c>
      <c r="C219" t="str">
        <f t="shared" si="3"/>
        <v/>
      </c>
      <c r="D219" t="s">
        <v>1138</v>
      </c>
    </row>
    <row r="220" spans="1:4">
      <c r="A220" t="s">
        <v>1137</v>
      </c>
      <c r="B220" t="str">
        <f>IF('02_Warehouse_Locations'!A219="","",'02_Warehouse_Locations'!A219)</f>
        <v/>
      </c>
      <c r="C220" t="str">
        <f t="shared" si="3"/>
        <v/>
      </c>
      <c r="D220" t="s">
        <v>1138</v>
      </c>
    </row>
    <row r="221" spans="1:4">
      <c r="A221" t="s">
        <v>1137</v>
      </c>
      <c r="B221" t="str">
        <f>IF('02_Warehouse_Locations'!A220="","",'02_Warehouse_Locations'!A220)</f>
        <v/>
      </c>
      <c r="C221" t="str">
        <f t="shared" si="3"/>
        <v/>
      </c>
      <c r="D221" t="s">
        <v>1138</v>
      </c>
    </row>
    <row r="222" spans="1:4">
      <c r="A222" t="s">
        <v>1137</v>
      </c>
      <c r="B222" t="str">
        <f>IF('02_Warehouse_Locations'!A221="","",'02_Warehouse_Locations'!A221)</f>
        <v/>
      </c>
      <c r="C222" t="str">
        <f t="shared" si="3"/>
        <v/>
      </c>
      <c r="D222" t="s">
        <v>1138</v>
      </c>
    </row>
    <row r="223" spans="1:4">
      <c r="A223" t="s">
        <v>1137</v>
      </c>
      <c r="B223" t="str">
        <f>IF('02_Warehouse_Locations'!A222="","",'02_Warehouse_Locations'!A222)</f>
        <v/>
      </c>
      <c r="C223" t="str">
        <f t="shared" si="3"/>
        <v/>
      </c>
      <c r="D223" t="s">
        <v>1138</v>
      </c>
    </row>
    <row r="224" spans="1:4">
      <c r="A224" t="s">
        <v>1137</v>
      </c>
      <c r="B224" t="str">
        <f>IF('02_Warehouse_Locations'!A223="","",'02_Warehouse_Locations'!A223)</f>
        <v/>
      </c>
      <c r="C224" t="str">
        <f t="shared" si="3"/>
        <v/>
      </c>
      <c r="D224" t="s">
        <v>1138</v>
      </c>
    </row>
    <row r="225" spans="1:4">
      <c r="A225" t="s">
        <v>1137</v>
      </c>
      <c r="B225" t="str">
        <f>IF('02_Warehouse_Locations'!A224="","",'02_Warehouse_Locations'!A224)</f>
        <v/>
      </c>
      <c r="C225" t="str">
        <f t="shared" si="3"/>
        <v/>
      </c>
      <c r="D225" t="s">
        <v>1138</v>
      </c>
    </row>
    <row r="226" spans="1:4">
      <c r="A226" t="s">
        <v>1137</v>
      </c>
      <c r="B226" t="str">
        <f>IF('02_Warehouse_Locations'!A225="","",'02_Warehouse_Locations'!A225)</f>
        <v/>
      </c>
      <c r="C226" t="str">
        <f t="shared" si="3"/>
        <v/>
      </c>
      <c r="D226" t="s">
        <v>1138</v>
      </c>
    </row>
    <row r="227" spans="1:4">
      <c r="A227" t="s">
        <v>1137</v>
      </c>
      <c r="B227" t="str">
        <f>IF('02_Warehouse_Locations'!A226="","",'02_Warehouse_Locations'!A226)</f>
        <v/>
      </c>
      <c r="C227" t="str">
        <f t="shared" si="3"/>
        <v/>
      </c>
      <c r="D227" t="s">
        <v>1138</v>
      </c>
    </row>
    <row r="228" spans="1:4">
      <c r="A228" t="s">
        <v>1137</v>
      </c>
      <c r="B228" t="str">
        <f>IF('02_Warehouse_Locations'!A227="","",'02_Warehouse_Locations'!A227)</f>
        <v/>
      </c>
      <c r="C228" t="str">
        <f t="shared" si="3"/>
        <v/>
      </c>
      <c r="D228" t="s">
        <v>1138</v>
      </c>
    </row>
    <row r="229" spans="1:4">
      <c r="A229" t="s">
        <v>1137</v>
      </c>
      <c r="B229" t="str">
        <f>IF('02_Warehouse_Locations'!A228="","",'02_Warehouse_Locations'!A228)</f>
        <v/>
      </c>
      <c r="C229" t="str">
        <f t="shared" si="3"/>
        <v/>
      </c>
      <c r="D229" t="s">
        <v>1138</v>
      </c>
    </row>
    <row r="230" spans="1:4">
      <c r="A230" t="s">
        <v>1137</v>
      </c>
      <c r="B230" t="str">
        <f>IF('02_Warehouse_Locations'!A229="","",'02_Warehouse_Locations'!A229)</f>
        <v/>
      </c>
      <c r="C230" t="str">
        <f t="shared" si="3"/>
        <v/>
      </c>
      <c r="D230" t="s">
        <v>1138</v>
      </c>
    </row>
    <row r="231" spans="1:4">
      <c r="A231" t="s">
        <v>1137</v>
      </c>
      <c r="B231" t="str">
        <f>IF('02_Warehouse_Locations'!A230="","",'02_Warehouse_Locations'!A230)</f>
        <v/>
      </c>
      <c r="C231" t="str">
        <f t="shared" si="3"/>
        <v/>
      </c>
      <c r="D231" t="s">
        <v>1138</v>
      </c>
    </row>
    <row r="232" spans="1:4">
      <c r="A232" t="s">
        <v>1137</v>
      </c>
      <c r="B232" t="str">
        <f>IF('02_Warehouse_Locations'!A231="","",'02_Warehouse_Locations'!A231)</f>
        <v/>
      </c>
      <c r="C232" t="str">
        <f t="shared" si="3"/>
        <v/>
      </c>
      <c r="D232" t="s">
        <v>1138</v>
      </c>
    </row>
    <row r="233" spans="1:4">
      <c r="A233" t="s">
        <v>1137</v>
      </c>
      <c r="B233" t="str">
        <f>IF('02_Warehouse_Locations'!A232="","",'02_Warehouse_Locations'!A232)</f>
        <v/>
      </c>
      <c r="C233" t="str">
        <f t="shared" si="3"/>
        <v/>
      </c>
      <c r="D233" t="s">
        <v>1138</v>
      </c>
    </row>
    <row r="234" spans="1:4">
      <c r="A234" t="s">
        <v>1137</v>
      </c>
      <c r="B234" t="str">
        <f>IF('02_Warehouse_Locations'!A233="","",'02_Warehouse_Locations'!A233)</f>
        <v/>
      </c>
      <c r="C234" t="str">
        <f t="shared" si="3"/>
        <v/>
      </c>
      <c r="D234" t="s">
        <v>1138</v>
      </c>
    </row>
    <row r="235" spans="1:4">
      <c r="A235" t="s">
        <v>1137</v>
      </c>
      <c r="B235" t="str">
        <f>IF('02_Warehouse_Locations'!A234="","",'02_Warehouse_Locations'!A234)</f>
        <v/>
      </c>
      <c r="C235" t="str">
        <f t="shared" si="3"/>
        <v/>
      </c>
      <c r="D235" t="s">
        <v>1138</v>
      </c>
    </row>
    <row r="236" spans="1:4">
      <c r="A236" t="s">
        <v>1137</v>
      </c>
      <c r="B236" t="str">
        <f>IF('02_Warehouse_Locations'!A235="","",'02_Warehouse_Locations'!A235)</f>
        <v/>
      </c>
      <c r="C236" t="str">
        <f t="shared" si="3"/>
        <v/>
      </c>
      <c r="D236" t="s">
        <v>1138</v>
      </c>
    </row>
    <row r="237" spans="1:4">
      <c r="A237" t="s">
        <v>1137</v>
      </c>
      <c r="B237" t="str">
        <f>IF('02_Warehouse_Locations'!A236="","",'02_Warehouse_Locations'!A236)</f>
        <v/>
      </c>
      <c r="C237" t="str">
        <f t="shared" si="3"/>
        <v/>
      </c>
      <c r="D237" t="s">
        <v>1138</v>
      </c>
    </row>
    <row r="238" spans="1:4">
      <c r="A238" t="s">
        <v>1137</v>
      </c>
      <c r="B238" t="str">
        <f>IF('02_Warehouse_Locations'!A237="","",'02_Warehouse_Locations'!A237)</f>
        <v/>
      </c>
      <c r="C238" t="str">
        <f t="shared" si="3"/>
        <v/>
      </c>
      <c r="D238" t="s">
        <v>1138</v>
      </c>
    </row>
    <row r="239" spans="1:4">
      <c r="A239" t="s">
        <v>1137</v>
      </c>
      <c r="B239" t="str">
        <f>IF('02_Warehouse_Locations'!A238="","",'02_Warehouse_Locations'!A238)</f>
        <v/>
      </c>
      <c r="C239" t="str">
        <f t="shared" si="3"/>
        <v/>
      </c>
      <c r="D239" t="s">
        <v>1138</v>
      </c>
    </row>
    <row r="240" spans="1:4">
      <c r="A240" t="s">
        <v>1137</v>
      </c>
      <c r="B240" t="str">
        <f>IF('02_Warehouse_Locations'!A239="","",'02_Warehouse_Locations'!A239)</f>
        <v/>
      </c>
      <c r="C240" t="str">
        <f t="shared" si="3"/>
        <v/>
      </c>
      <c r="D240" t="s">
        <v>1138</v>
      </c>
    </row>
    <row r="241" spans="1:4">
      <c r="A241" t="s">
        <v>1137</v>
      </c>
      <c r="B241" t="str">
        <f>IF('02_Warehouse_Locations'!A240="","",'02_Warehouse_Locations'!A240)</f>
        <v/>
      </c>
      <c r="C241" t="str">
        <f t="shared" si="3"/>
        <v/>
      </c>
      <c r="D241" t="s">
        <v>1138</v>
      </c>
    </row>
    <row r="242" spans="1:4">
      <c r="A242" t="s">
        <v>1137</v>
      </c>
      <c r="B242" t="str">
        <f>IF('02_Warehouse_Locations'!A241="","",'02_Warehouse_Locations'!A241)</f>
        <v/>
      </c>
      <c r="C242" t="str">
        <f t="shared" si="3"/>
        <v/>
      </c>
      <c r="D242" t="s">
        <v>1138</v>
      </c>
    </row>
    <row r="243" spans="1:4">
      <c r="A243" t="s">
        <v>1137</v>
      </c>
      <c r="B243" t="str">
        <f>IF('02_Warehouse_Locations'!A242="","",'02_Warehouse_Locations'!A242)</f>
        <v/>
      </c>
      <c r="C243" t="str">
        <f t="shared" si="3"/>
        <v/>
      </c>
      <c r="D243" t="s">
        <v>1138</v>
      </c>
    </row>
    <row r="244" spans="1:4">
      <c r="A244" t="s">
        <v>1137</v>
      </c>
      <c r="B244" t="str">
        <f>IF('02_Warehouse_Locations'!A243="","",'02_Warehouse_Locations'!A243)</f>
        <v/>
      </c>
      <c r="C244" t="str">
        <f t="shared" si="3"/>
        <v/>
      </c>
      <c r="D244" t="s">
        <v>1138</v>
      </c>
    </row>
    <row r="245" spans="1:4">
      <c r="A245" t="s">
        <v>1137</v>
      </c>
      <c r="B245" t="str">
        <f>IF('02_Warehouse_Locations'!A244="","",'02_Warehouse_Locations'!A244)</f>
        <v/>
      </c>
      <c r="C245" t="str">
        <f t="shared" si="3"/>
        <v/>
      </c>
      <c r="D245" t="s">
        <v>1138</v>
      </c>
    </row>
    <row r="246" spans="1:4">
      <c r="A246" t="s">
        <v>1137</v>
      </c>
      <c r="B246" t="str">
        <f>IF('02_Warehouse_Locations'!A245="","",'02_Warehouse_Locations'!A245)</f>
        <v/>
      </c>
      <c r="C246" t="str">
        <f t="shared" si="3"/>
        <v/>
      </c>
      <c r="D246" t="s">
        <v>1138</v>
      </c>
    </row>
    <row r="247" spans="1:4">
      <c r="A247" t="s">
        <v>1137</v>
      </c>
      <c r="B247" t="str">
        <f>IF('02_Warehouse_Locations'!A246="","",'02_Warehouse_Locations'!A246)</f>
        <v/>
      </c>
      <c r="C247" t="str">
        <f t="shared" si="3"/>
        <v/>
      </c>
      <c r="D247" t="s">
        <v>1138</v>
      </c>
    </row>
    <row r="248" spans="1:4">
      <c r="A248" t="s">
        <v>1137</v>
      </c>
      <c r="B248" t="str">
        <f>IF('02_Warehouse_Locations'!A247="","",'02_Warehouse_Locations'!A247)</f>
        <v/>
      </c>
      <c r="C248" t="str">
        <f t="shared" si="3"/>
        <v/>
      </c>
      <c r="D248" t="s">
        <v>1138</v>
      </c>
    </row>
    <row r="249" spans="1:4">
      <c r="A249" t="s">
        <v>1137</v>
      </c>
      <c r="B249" t="str">
        <f>IF('02_Warehouse_Locations'!A248="","",'02_Warehouse_Locations'!A248)</f>
        <v/>
      </c>
      <c r="C249" t="str">
        <f t="shared" si="3"/>
        <v/>
      </c>
      <c r="D249" t="s">
        <v>1138</v>
      </c>
    </row>
    <row r="250" spans="1:4">
      <c r="A250" t="s">
        <v>1137</v>
      </c>
      <c r="B250" t="str">
        <f>IF('02_Warehouse_Locations'!A249="","",'02_Warehouse_Locations'!A249)</f>
        <v/>
      </c>
      <c r="C250" t="str">
        <f t="shared" si="3"/>
        <v/>
      </c>
      <c r="D250" t="s">
        <v>1138</v>
      </c>
    </row>
    <row r="251" spans="1:4">
      <c r="A251" t="s">
        <v>1137</v>
      </c>
      <c r="B251" t="str">
        <f>IF('02_Warehouse_Locations'!A250="","",'02_Warehouse_Locations'!A250)</f>
        <v/>
      </c>
      <c r="C251" t="str">
        <f t="shared" si="3"/>
        <v/>
      </c>
      <c r="D251" t="s">
        <v>1138</v>
      </c>
    </row>
    <row r="252" spans="1:4">
      <c r="A252" t="s">
        <v>1137</v>
      </c>
      <c r="B252" t="str">
        <f>IF('02_Warehouse_Locations'!A251="","",'02_Warehouse_Locations'!A251)</f>
        <v/>
      </c>
      <c r="C252" t="str">
        <f t="shared" si="3"/>
        <v/>
      </c>
      <c r="D252" t="s">
        <v>1138</v>
      </c>
    </row>
    <row r="253" spans="1:4">
      <c r="A253" t="s">
        <v>1137</v>
      </c>
      <c r="B253" t="str">
        <f>IF('02_Warehouse_Locations'!A252="","",'02_Warehouse_Locations'!A252)</f>
        <v/>
      </c>
      <c r="C253" t="str">
        <f t="shared" si="3"/>
        <v/>
      </c>
      <c r="D253" t="s">
        <v>1138</v>
      </c>
    </row>
    <row r="254" spans="1:4">
      <c r="A254" t="s">
        <v>1137</v>
      </c>
      <c r="B254" t="str">
        <f>IF('02_Warehouse_Locations'!A253="","",'02_Warehouse_Locations'!A253)</f>
        <v/>
      </c>
      <c r="C254" t="str">
        <f t="shared" si="3"/>
        <v/>
      </c>
      <c r="D254" t="s">
        <v>1138</v>
      </c>
    </row>
    <row r="255" spans="1:4">
      <c r="A255" t="s">
        <v>1137</v>
      </c>
      <c r="B255" t="str">
        <f>IF('02_Warehouse_Locations'!A254="","",'02_Warehouse_Locations'!A254)</f>
        <v/>
      </c>
      <c r="C255" t="str">
        <f t="shared" si="3"/>
        <v/>
      </c>
      <c r="D255" t="s">
        <v>1138</v>
      </c>
    </row>
    <row r="256" spans="1:4">
      <c r="A256" t="s">
        <v>1137</v>
      </c>
      <c r="B256" t="str">
        <f>IF('02_Warehouse_Locations'!A255="","",'02_Warehouse_Locations'!A255)</f>
        <v/>
      </c>
      <c r="C256" t="str">
        <f t="shared" si="3"/>
        <v/>
      </c>
      <c r="D256" t="s">
        <v>1138</v>
      </c>
    </row>
    <row r="257" spans="1:4">
      <c r="A257" t="s">
        <v>1137</v>
      </c>
      <c r="B257" t="str">
        <f>IF('02_Warehouse_Locations'!A256="","",'02_Warehouse_Locations'!A256)</f>
        <v/>
      </c>
      <c r="C257" t="str">
        <f t="shared" si="3"/>
        <v/>
      </c>
      <c r="D257" t="s">
        <v>1138</v>
      </c>
    </row>
    <row r="258" spans="1:4">
      <c r="A258" t="s">
        <v>1137</v>
      </c>
      <c r="B258" t="str">
        <f>IF('02_Warehouse_Locations'!A257="","",'02_Warehouse_Locations'!A257)</f>
        <v/>
      </c>
      <c r="C258" t="str">
        <f t="shared" si="3"/>
        <v/>
      </c>
      <c r="D258" t="s">
        <v>1138</v>
      </c>
    </row>
    <row r="259" spans="1:4">
      <c r="A259" t="s">
        <v>1137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1138</v>
      </c>
    </row>
    <row r="260" spans="1:4">
      <c r="A260" t="s">
        <v>1137</v>
      </c>
      <c r="B260" t="str">
        <f>IF('02_Warehouse_Locations'!A259="","",'02_Warehouse_Locations'!A259)</f>
        <v/>
      </c>
      <c r="C260" t="str">
        <f t="shared" si="4"/>
        <v/>
      </c>
      <c r="D260" t="s">
        <v>1138</v>
      </c>
    </row>
    <row r="261" spans="1:4">
      <c r="A261" t="s">
        <v>1137</v>
      </c>
      <c r="B261" t="str">
        <f>IF('02_Warehouse_Locations'!A260="","",'02_Warehouse_Locations'!A260)</f>
        <v/>
      </c>
      <c r="C261" t="str">
        <f t="shared" si="4"/>
        <v/>
      </c>
      <c r="D261" t="s">
        <v>1138</v>
      </c>
    </row>
    <row r="262" spans="1:4">
      <c r="A262" t="s">
        <v>1137</v>
      </c>
      <c r="B262" t="str">
        <f>IF('02_Warehouse_Locations'!A261="","",'02_Warehouse_Locations'!A261)</f>
        <v/>
      </c>
      <c r="C262" t="str">
        <f t="shared" si="4"/>
        <v/>
      </c>
      <c r="D262" t="s">
        <v>1138</v>
      </c>
    </row>
    <row r="263" spans="1:4">
      <c r="A263" t="s">
        <v>1137</v>
      </c>
      <c r="B263" t="str">
        <f>IF('02_Warehouse_Locations'!A262="","",'02_Warehouse_Locations'!A262)</f>
        <v/>
      </c>
      <c r="C263" t="str">
        <f t="shared" si="4"/>
        <v/>
      </c>
      <c r="D263" t="s">
        <v>1138</v>
      </c>
    </row>
    <row r="264" spans="1:4">
      <c r="A264" t="s">
        <v>1137</v>
      </c>
      <c r="B264" t="str">
        <f>IF('02_Warehouse_Locations'!A263="","",'02_Warehouse_Locations'!A263)</f>
        <v/>
      </c>
      <c r="C264" t="str">
        <f t="shared" si="4"/>
        <v/>
      </c>
      <c r="D264" t="s">
        <v>1138</v>
      </c>
    </row>
    <row r="265" spans="1:4">
      <c r="A265" t="s">
        <v>1137</v>
      </c>
      <c r="B265" t="str">
        <f>IF('02_Warehouse_Locations'!A264="","",'02_Warehouse_Locations'!A264)</f>
        <v/>
      </c>
      <c r="C265" t="str">
        <f t="shared" si="4"/>
        <v/>
      </c>
      <c r="D265" t="s">
        <v>1138</v>
      </c>
    </row>
    <row r="266" spans="1:4">
      <c r="A266" t="s">
        <v>1137</v>
      </c>
      <c r="B266" t="str">
        <f>IF('02_Warehouse_Locations'!A265="","",'02_Warehouse_Locations'!A265)</f>
        <v/>
      </c>
      <c r="C266" t="str">
        <f t="shared" si="4"/>
        <v/>
      </c>
      <c r="D266" t="s">
        <v>1138</v>
      </c>
    </row>
    <row r="267" spans="1:4">
      <c r="A267" t="s">
        <v>1137</v>
      </c>
      <c r="B267" t="str">
        <f>IF('02_Warehouse_Locations'!A266="","",'02_Warehouse_Locations'!A266)</f>
        <v/>
      </c>
      <c r="C267" t="str">
        <f t="shared" si="4"/>
        <v/>
      </c>
      <c r="D267" t="s">
        <v>1138</v>
      </c>
    </row>
    <row r="268" spans="1:4">
      <c r="A268" t="s">
        <v>1137</v>
      </c>
      <c r="B268" t="str">
        <f>IF('02_Warehouse_Locations'!A267="","",'02_Warehouse_Locations'!A267)</f>
        <v/>
      </c>
      <c r="C268" t="str">
        <f t="shared" si="4"/>
        <v/>
      </c>
      <c r="D268" t="s">
        <v>1138</v>
      </c>
    </row>
    <row r="269" spans="1:4">
      <c r="A269" t="s">
        <v>1137</v>
      </c>
      <c r="B269" t="str">
        <f>IF('02_Warehouse_Locations'!A268="","",'02_Warehouse_Locations'!A268)</f>
        <v/>
      </c>
      <c r="C269" t="str">
        <f t="shared" si="4"/>
        <v/>
      </c>
      <c r="D269" t="s">
        <v>1138</v>
      </c>
    </row>
    <row r="270" spans="1:4">
      <c r="A270" t="s">
        <v>1137</v>
      </c>
      <c r="B270" t="str">
        <f>IF('02_Warehouse_Locations'!A269="","",'02_Warehouse_Locations'!A269)</f>
        <v/>
      </c>
      <c r="C270" t="str">
        <f t="shared" si="4"/>
        <v/>
      </c>
      <c r="D270" t="s">
        <v>1138</v>
      </c>
    </row>
    <row r="271" spans="1:4">
      <c r="A271" t="s">
        <v>1137</v>
      </c>
      <c r="B271" t="str">
        <f>IF('02_Warehouse_Locations'!A270="","",'02_Warehouse_Locations'!A270)</f>
        <v/>
      </c>
      <c r="C271" t="str">
        <f t="shared" si="4"/>
        <v/>
      </c>
      <c r="D271" t="s">
        <v>1138</v>
      </c>
    </row>
    <row r="272" spans="1:4">
      <c r="A272" t="s">
        <v>1137</v>
      </c>
      <c r="B272" t="str">
        <f>IF('02_Warehouse_Locations'!A271="","",'02_Warehouse_Locations'!A271)</f>
        <v/>
      </c>
      <c r="C272" t="str">
        <f t="shared" si="4"/>
        <v/>
      </c>
      <c r="D272" t="s">
        <v>1138</v>
      </c>
    </row>
    <row r="273" spans="1:4">
      <c r="A273" t="s">
        <v>1137</v>
      </c>
      <c r="B273" t="str">
        <f>IF('02_Warehouse_Locations'!A272="","",'02_Warehouse_Locations'!A272)</f>
        <v/>
      </c>
      <c r="C273" t="str">
        <f t="shared" si="4"/>
        <v/>
      </c>
      <c r="D273" t="s">
        <v>1138</v>
      </c>
    </row>
    <row r="274" spans="1:4">
      <c r="A274" t="s">
        <v>1137</v>
      </c>
      <c r="B274" t="str">
        <f>IF('02_Warehouse_Locations'!A273="","",'02_Warehouse_Locations'!A273)</f>
        <v/>
      </c>
      <c r="C274" t="str">
        <f t="shared" si="4"/>
        <v/>
      </c>
      <c r="D274" t="s">
        <v>1138</v>
      </c>
    </row>
    <row r="275" spans="1:4">
      <c r="A275" t="s">
        <v>1137</v>
      </c>
      <c r="B275" t="str">
        <f>IF('02_Warehouse_Locations'!A274="","",'02_Warehouse_Locations'!A274)</f>
        <v/>
      </c>
      <c r="C275" t="str">
        <f t="shared" si="4"/>
        <v/>
      </c>
      <c r="D275" t="s">
        <v>1138</v>
      </c>
    </row>
    <row r="276" spans="1:4">
      <c r="A276" t="s">
        <v>1137</v>
      </c>
      <c r="B276" t="str">
        <f>IF('02_Warehouse_Locations'!A275="","",'02_Warehouse_Locations'!A275)</f>
        <v/>
      </c>
      <c r="C276" t="str">
        <f t="shared" si="4"/>
        <v/>
      </c>
      <c r="D276" t="s">
        <v>1138</v>
      </c>
    </row>
    <row r="277" spans="1:4">
      <c r="A277" t="s">
        <v>1137</v>
      </c>
      <c r="B277" t="str">
        <f>IF('02_Warehouse_Locations'!A276="","",'02_Warehouse_Locations'!A276)</f>
        <v/>
      </c>
      <c r="C277" t="str">
        <f t="shared" si="4"/>
        <v/>
      </c>
      <c r="D277" t="s">
        <v>1138</v>
      </c>
    </row>
    <row r="278" spans="1:4">
      <c r="A278" t="s">
        <v>1137</v>
      </c>
      <c r="B278" t="str">
        <f>IF('02_Warehouse_Locations'!A277="","",'02_Warehouse_Locations'!A277)</f>
        <v/>
      </c>
      <c r="C278" t="str">
        <f t="shared" si="4"/>
        <v/>
      </c>
      <c r="D278" t="s">
        <v>1138</v>
      </c>
    </row>
    <row r="279" spans="1:4">
      <c r="A279" t="s">
        <v>1137</v>
      </c>
      <c r="B279" t="str">
        <f>IF('02_Warehouse_Locations'!A278="","",'02_Warehouse_Locations'!A278)</f>
        <v/>
      </c>
      <c r="C279" t="str">
        <f t="shared" si="4"/>
        <v/>
      </c>
      <c r="D279" t="s">
        <v>1138</v>
      </c>
    </row>
    <row r="280" spans="1:4">
      <c r="A280" t="s">
        <v>1137</v>
      </c>
      <c r="B280" t="str">
        <f>IF('02_Warehouse_Locations'!A279="","",'02_Warehouse_Locations'!A279)</f>
        <v/>
      </c>
      <c r="C280" t="str">
        <f t="shared" si="4"/>
        <v/>
      </c>
      <c r="D280" t="s">
        <v>1138</v>
      </c>
    </row>
    <row r="281" spans="1:4">
      <c r="A281" t="s">
        <v>1137</v>
      </c>
      <c r="B281" t="str">
        <f>IF('02_Warehouse_Locations'!A280="","",'02_Warehouse_Locations'!A280)</f>
        <v/>
      </c>
      <c r="C281" t="str">
        <f t="shared" si="4"/>
        <v/>
      </c>
      <c r="D281" t="s">
        <v>1138</v>
      </c>
    </row>
    <row r="282" spans="1:4">
      <c r="A282" t="s">
        <v>1137</v>
      </c>
      <c r="B282" t="str">
        <f>IF('02_Warehouse_Locations'!A281="","",'02_Warehouse_Locations'!A281)</f>
        <v/>
      </c>
      <c r="C282" t="str">
        <f t="shared" si="4"/>
        <v/>
      </c>
      <c r="D282" t="s">
        <v>1138</v>
      </c>
    </row>
    <row r="283" spans="1:4">
      <c r="A283" t="s">
        <v>1137</v>
      </c>
      <c r="B283" t="str">
        <f>IF('02_Warehouse_Locations'!A282="","",'02_Warehouse_Locations'!A282)</f>
        <v/>
      </c>
      <c r="C283" t="str">
        <f t="shared" si="4"/>
        <v/>
      </c>
      <c r="D283" t="s">
        <v>1138</v>
      </c>
    </row>
    <row r="284" spans="1:4">
      <c r="A284" t="s">
        <v>1137</v>
      </c>
      <c r="B284" t="str">
        <f>IF('02_Warehouse_Locations'!A283="","",'02_Warehouse_Locations'!A283)</f>
        <v/>
      </c>
      <c r="C284" t="str">
        <f t="shared" si="4"/>
        <v/>
      </c>
      <c r="D284" t="s">
        <v>1138</v>
      </c>
    </row>
    <row r="285" spans="1:4">
      <c r="A285" t="s">
        <v>1137</v>
      </c>
      <c r="B285" t="str">
        <f>IF('02_Warehouse_Locations'!A284="","",'02_Warehouse_Locations'!A284)</f>
        <v/>
      </c>
      <c r="C285" t="str">
        <f t="shared" si="4"/>
        <v/>
      </c>
      <c r="D285" t="s">
        <v>1138</v>
      </c>
    </row>
    <row r="286" spans="1:4">
      <c r="A286" t="s">
        <v>1137</v>
      </c>
      <c r="B286" t="str">
        <f>IF('02_Warehouse_Locations'!A285="","",'02_Warehouse_Locations'!A285)</f>
        <v/>
      </c>
      <c r="C286" t="str">
        <f t="shared" si="4"/>
        <v/>
      </c>
      <c r="D286" t="s">
        <v>1138</v>
      </c>
    </row>
    <row r="287" spans="1:4">
      <c r="A287" t="s">
        <v>1137</v>
      </c>
      <c r="B287" t="str">
        <f>IF('02_Warehouse_Locations'!A286="","",'02_Warehouse_Locations'!A286)</f>
        <v/>
      </c>
      <c r="C287" t="str">
        <f t="shared" si="4"/>
        <v/>
      </c>
      <c r="D287" t="s">
        <v>1138</v>
      </c>
    </row>
    <row r="288" spans="1:4">
      <c r="A288" t="s">
        <v>1137</v>
      </c>
      <c r="B288" t="str">
        <f>IF('02_Warehouse_Locations'!A287="","",'02_Warehouse_Locations'!A287)</f>
        <v/>
      </c>
      <c r="C288" t="str">
        <f t="shared" si="4"/>
        <v/>
      </c>
      <c r="D288" t="s">
        <v>1138</v>
      </c>
    </row>
    <row r="289" spans="1:4">
      <c r="A289" t="s">
        <v>1137</v>
      </c>
      <c r="B289" t="str">
        <f>IF('02_Warehouse_Locations'!A288="","",'02_Warehouse_Locations'!A288)</f>
        <v/>
      </c>
      <c r="C289" t="str">
        <f t="shared" si="4"/>
        <v/>
      </c>
      <c r="D289" t="s">
        <v>1138</v>
      </c>
    </row>
    <row r="290" spans="1:4">
      <c r="A290" t="s">
        <v>1137</v>
      </c>
      <c r="B290" t="str">
        <f>IF('02_Warehouse_Locations'!A289="","",'02_Warehouse_Locations'!A289)</f>
        <v/>
      </c>
      <c r="C290" t="str">
        <f t="shared" si="4"/>
        <v/>
      </c>
      <c r="D290" t="s">
        <v>1138</v>
      </c>
    </row>
    <row r="291" spans="1:4">
      <c r="A291" t="s">
        <v>1137</v>
      </c>
      <c r="B291" t="str">
        <f>IF('02_Warehouse_Locations'!A290="","",'02_Warehouse_Locations'!A290)</f>
        <v/>
      </c>
      <c r="C291" t="str">
        <f t="shared" si="4"/>
        <v/>
      </c>
      <c r="D291" t="s">
        <v>1138</v>
      </c>
    </row>
    <row r="292" spans="1:4">
      <c r="A292" t="s">
        <v>1137</v>
      </c>
      <c r="B292" t="str">
        <f>IF('02_Warehouse_Locations'!A291="","",'02_Warehouse_Locations'!A291)</f>
        <v/>
      </c>
      <c r="C292" t="str">
        <f t="shared" si="4"/>
        <v/>
      </c>
      <c r="D292" t="s">
        <v>1138</v>
      </c>
    </row>
    <row r="293" spans="1:4">
      <c r="A293" t="s">
        <v>1137</v>
      </c>
      <c r="B293" t="str">
        <f>IF('02_Warehouse_Locations'!A292="","",'02_Warehouse_Locations'!A292)</f>
        <v/>
      </c>
      <c r="C293" t="str">
        <f t="shared" si="4"/>
        <v/>
      </c>
      <c r="D293" t="s">
        <v>1138</v>
      </c>
    </row>
    <row r="294" spans="1:4">
      <c r="A294" t="s">
        <v>1137</v>
      </c>
      <c r="B294" t="str">
        <f>IF('02_Warehouse_Locations'!A293="","",'02_Warehouse_Locations'!A293)</f>
        <v/>
      </c>
      <c r="C294" t="str">
        <f t="shared" si="4"/>
        <v/>
      </c>
      <c r="D294" t="s">
        <v>1138</v>
      </c>
    </row>
    <row r="295" spans="1:4">
      <c r="A295" t="s">
        <v>1137</v>
      </c>
      <c r="B295" t="str">
        <f>IF('02_Warehouse_Locations'!A294="","",'02_Warehouse_Locations'!A294)</f>
        <v/>
      </c>
      <c r="C295" t="str">
        <f t="shared" si="4"/>
        <v/>
      </c>
      <c r="D295" t="s">
        <v>1138</v>
      </c>
    </row>
    <row r="296" spans="1:4">
      <c r="A296" t="s">
        <v>1137</v>
      </c>
      <c r="B296" t="str">
        <f>IF('02_Warehouse_Locations'!A295="","",'02_Warehouse_Locations'!A295)</f>
        <v/>
      </c>
      <c r="C296" t="str">
        <f t="shared" si="4"/>
        <v/>
      </c>
      <c r="D296" t="s">
        <v>1138</v>
      </c>
    </row>
    <row r="297" spans="1:4">
      <c r="A297" t="s">
        <v>1137</v>
      </c>
      <c r="B297" t="str">
        <f>IF('02_Warehouse_Locations'!A296="","",'02_Warehouse_Locations'!A296)</f>
        <v/>
      </c>
      <c r="C297" t="str">
        <f t="shared" si="4"/>
        <v/>
      </c>
      <c r="D297" t="s">
        <v>1138</v>
      </c>
    </row>
    <row r="298" spans="1:4">
      <c r="A298" t="s">
        <v>1137</v>
      </c>
      <c r="B298" t="str">
        <f>IF('02_Warehouse_Locations'!A297="","",'02_Warehouse_Locations'!A297)</f>
        <v/>
      </c>
      <c r="C298" t="str">
        <f t="shared" si="4"/>
        <v/>
      </c>
      <c r="D298" t="s">
        <v>1138</v>
      </c>
    </row>
    <row r="299" spans="1:4">
      <c r="A299" t="s">
        <v>1137</v>
      </c>
      <c r="B299" t="str">
        <f>IF('02_Warehouse_Locations'!A298="","",'02_Warehouse_Locations'!A298)</f>
        <v/>
      </c>
      <c r="C299" t="str">
        <f t="shared" si="4"/>
        <v/>
      </c>
      <c r="D299" t="s">
        <v>1138</v>
      </c>
    </row>
    <row r="300" spans="1:4">
      <c r="A300" t="s">
        <v>1137</v>
      </c>
      <c r="B300" t="str">
        <f>IF('02_Warehouse_Locations'!A299="","",'02_Warehouse_Locations'!A299)</f>
        <v/>
      </c>
      <c r="C300" t="str">
        <f t="shared" si="4"/>
        <v/>
      </c>
      <c r="D300" t="s">
        <v>1138</v>
      </c>
    </row>
    <row r="301" spans="1:4">
      <c r="A301" t="s">
        <v>1137</v>
      </c>
      <c r="B301" t="str">
        <f>IF('02_Warehouse_Locations'!A300="","",'02_Warehouse_Locations'!A300)</f>
        <v/>
      </c>
      <c r="C301" t="str">
        <f t="shared" si="4"/>
        <v/>
      </c>
      <c r="D301" t="s">
        <v>1138</v>
      </c>
    </row>
    <row r="302" spans="1:4">
      <c r="A302" t="s">
        <v>1137</v>
      </c>
      <c r="B302" t="str">
        <f>IF('02_Warehouse_Locations'!A301="","",'02_Warehouse_Locations'!A301)</f>
        <v/>
      </c>
      <c r="C302" t="str">
        <f t="shared" si="4"/>
        <v/>
      </c>
      <c r="D302" t="s">
        <v>1138</v>
      </c>
    </row>
    <row r="303" spans="1:4">
      <c r="A303" t="s">
        <v>1137</v>
      </c>
      <c r="B303" t="str">
        <f>IF('02_Warehouse_Locations'!A302="","",'02_Warehouse_Locations'!A302)</f>
        <v/>
      </c>
      <c r="C303" t="str">
        <f t="shared" si="4"/>
        <v/>
      </c>
      <c r="D303" t="s">
        <v>1138</v>
      </c>
    </row>
    <row r="304" spans="1:4">
      <c r="A304" t="s">
        <v>1137</v>
      </c>
      <c r="B304" t="str">
        <f>IF('02_Warehouse_Locations'!A303="","",'02_Warehouse_Locations'!A303)</f>
        <v/>
      </c>
      <c r="C304" t="str">
        <f t="shared" si="4"/>
        <v/>
      </c>
      <c r="D304" t="s">
        <v>1138</v>
      </c>
    </row>
    <row r="305" spans="1:4">
      <c r="A305" t="s">
        <v>1137</v>
      </c>
      <c r="B305" t="str">
        <f>IF('02_Warehouse_Locations'!A304="","",'02_Warehouse_Locations'!A304)</f>
        <v/>
      </c>
      <c r="C305" t="str">
        <f t="shared" si="4"/>
        <v/>
      </c>
      <c r="D305" t="s">
        <v>1138</v>
      </c>
    </row>
    <row r="306" spans="1:4">
      <c r="A306" t="s">
        <v>1137</v>
      </c>
      <c r="B306" t="str">
        <f>IF('02_Warehouse_Locations'!A305="","",'02_Warehouse_Locations'!A305)</f>
        <v/>
      </c>
      <c r="C306" t="str">
        <f t="shared" si="4"/>
        <v/>
      </c>
      <c r="D306" t="s">
        <v>1138</v>
      </c>
    </row>
    <row r="307" spans="1:4">
      <c r="A307" t="s">
        <v>1137</v>
      </c>
      <c r="B307" t="str">
        <f>IF('02_Warehouse_Locations'!A306="","",'02_Warehouse_Locations'!A306)</f>
        <v/>
      </c>
      <c r="C307" t="str">
        <f t="shared" si="4"/>
        <v/>
      </c>
      <c r="D307" t="s">
        <v>1138</v>
      </c>
    </row>
    <row r="308" spans="1:4">
      <c r="A308" t="s">
        <v>1137</v>
      </c>
      <c r="B308" t="str">
        <f>IF('02_Warehouse_Locations'!A307="","",'02_Warehouse_Locations'!A307)</f>
        <v/>
      </c>
      <c r="C308" t="str">
        <f t="shared" si="4"/>
        <v/>
      </c>
      <c r="D308" t="s">
        <v>1138</v>
      </c>
    </row>
    <row r="309" spans="1:4">
      <c r="A309" t="s">
        <v>1137</v>
      </c>
      <c r="B309" t="str">
        <f>IF('02_Warehouse_Locations'!A308="","",'02_Warehouse_Locations'!A308)</f>
        <v/>
      </c>
      <c r="C309" t="str">
        <f t="shared" si="4"/>
        <v/>
      </c>
      <c r="D309" t="s">
        <v>1138</v>
      </c>
    </row>
    <row r="310" spans="1:4">
      <c r="A310" t="s">
        <v>1137</v>
      </c>
      <c r="B310" t="str">
        <f>IF('02_Warehouse_Locations'!A309="","",'02_Warehouse_Locations'!A309)</f>
        <v/>
      </c>
      <c r="C310" t="str">
        <f t="shared" si="4"/>
        <v/>
      </c>
      <c r="D310" t="s">
        <v>1138</v>
      </c>
    </row>
    <row r="311" spans="1:4">
      <c r="A311" t="s">
        <v>1137</v>
      </c>
      <c r="B311" t="str">
        <f>IF('02_Warehouse_Locations'!A310="","",'02_Warehouse_Locations'!A310)</f>
        <v/>
      </c>
      <c r="C311" t="str">
        <f t="shared" si="4"/>
        <v/>
      </c>
      <c r="D311" t="s">
        <v>1138</v>
      </c>
    </row>
    <row r="312" spans="1:4">
      <c r="A312" t="s">
        <v>1137</v>
      </c>
      <c r="B312" t="str">
        <f>IF('02_Warehouse_Locations'!A311="","",'02_Warehouse_Locations'!A311)</f>
        <v/>
      </c>
      <c r="C312" t="str">
        <f t="shared" si="4"/>
        <v/>
      </c>
      <c r="D312" t="s">
        <v>1138</v>
      </c>
    </row>
    <row r="313" spans="1:4">
      <c r="A313" t="s">
        <v>1137</v>
      </c>
      <c r="B313" t="str">
        <f>IF('02_Warehouse_Locations'!A312="","",'02_Warehouse_Locations'!A312)</f>
        <v/>
      </c>
      <c r="C313" t="str">
        <f t="shared" si="4"/>
        <v/>
      </c>
      <c r="D313" t="s">
        <v>1138</v>
      </c>
    </row>
    <row r="314" spans="1:4">
      <c r="A314" t="s">
        <v>1137</v>
      </c>
      <c r="B314" t="str">
        <f>IF('02_Warehouse_Locations'!A313="","",'02_Warehouse_Locations'!A313)</f>
        <v/>
      </c>
      <c r="C314" t="str">
        <f t="shared" si="4"/>
        <v/>
      </c>
      <c r="D314" t="s">
        <v>1138</v>
      </c>
    </row>
    <row r="315" spans="1:4">
      <c r="A315" t="s">
        <v>1137</v>
      </c>
      <c r="B315" t="str">
        <f>IF('02_Warehouse_Locations'!A314="","",'02_Warehouse_Locations'!A314)</f>
        <v/>
      </c>
      <c r="C315" t="str">
        <f t="shared" si="4"/>
        <v/>
      </c>
      <c r="D315" t="s">
        <v>1138</v>
      </c>
    </row>
    <row r="316" spans="1:4">
      <c r="A316" t="s">
        <v>1137</v>
      </c>
      <c r="B316" t="str">
        <f>IF('02_Warehouse_Locations'!A315="","",'02_Warehouse_Locations'!A315)</f>
        <v/>
      </c>
      <c r="C316" t="str">
        <f t="shared" si="4"/>
        <v/>
      </c>
      <c r="D316" t="s">
        <v>1138</v>
      </c>
    </row>
    <row r="317" spans="1:4">
      <c r="A317" t="s">
        <v>1137</v>
      </c>
      <c r="B317" t="str">
        <f>IF('02_Warehouse_Locations'!A316="","",'02_Warehouse_Locations'!A316)</f>
        <v/>
      </c>
      <c r="C317" t="str">
        <f t="shared" si="4"/>
        <v/>
      </c>
      <c r="D317" t="s">
        <v>1138</v>
      </c>
    </row>
    <row r="318" spans="1:4">
      <c r="A318" t="s">
        <v>1137</v>
      </c>
      <c r="B318" t="str">
        <f>IF('02_Warehouse_Locations'!A317="","",'02_Warehouse_Locations'!A317)</f>
        <v/>
      </c>
      <c r="C318" t="str">
        <f t="shared" si="4"/>
        <v/>
      </c>
      <c r="D318" t="s">
        <v>1138</v>
      </c>
    </row>
    <row r="319" spans="1:4">
      <c r="A319" t="s">
        <v>1137</v>
      </c>
      <c r="B319" t="str">
        <f>IF('02_Warehouse_Locations'!A318="","",'02_Warehouse_Locations'!A318)</f>
        <v/>
      </c>
      <c r="C319" t="str">
        <f t="shared" si="4"/>
        <v/>
      </c>
      <c r="D319" t="s">
        <v>1138</v>
      </c>
    </row>
    <row r="320" spans="1:4">
      <c r="A320" t="s">
        <v>1137</v>
      </c>
      <c r="B320" t="str">
        <f>IF('02_Warehouse_Locations'!A319="","",'02_Warehouse_Locations'!A319)</f>
        <v/>
      </c>
      <c r="C320" t="str">
        <f t="shared" si="4"/>
        <v/>
      </c>
      <c r="D320" t="s">
        <v>1138</v>
      </c>
    </row>
    <row r="321" spans="1:4">
      <c r="A321" t="s">
        <v>1137</v>
      </c>
      <c r="B321" t="str">
        <f>IF('02_Warehouse_Locations'!A320="","",'02_Warehouse_Locations'!A320)</f>
        <v/>
      </c>
      <c r="C321" t="str">
        <f t="shared" si="4"/>
        <v/>
      </c>
      <c r="D321" t="s">
        <v>1138</v>
      </c>
    </row>
    <row r="322" spans="1:4">
      <c r="A322" t="s">
        <v>1137</v>
      </c>
      <c r="B322" t="str">
        <f>IF('02_Warehouse_Locations'!A321="","",'02_Warehouse_Locations'!A321)</f>
        <v/>
      </c>
      <c r="C322" t="str">
        <f t="shared" si="4"/>
        <v/>
      </c>
      <c r="D322" t="s">
        <v>1138</v>
      </c>
    </row>
    <row r="323" spans="1:4">
      <c r="A323" t="s">
        <v>1137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1138</v>
      </c>
    </row>
    <row r="324" spans="1:4">
      <c r="A324" t="s">
        <v>1137</v>
      </c>
      <c r="B324" t="str">
        <f>IF('02_Warehouse_Locations'!A323="","",'02_Warehouse_Locations'!A323)</f>
        <v/>
      </c>
      <c r="C324" t="str">
        <f t="shared" si="5"/>
        <v/>
      </c>
      <c r="D324" t="s">
        <v>1138</v>
      </c>
    </row>
    <row r="325" spans="1:4">
      <c r="A325" t="s">
        <v>1137</v>
      </c>
      <c r="B325" t="str">
        <f>IF('02_Warehouse_Locations'!A324="","",'02_Warehouse_Locations'!A324)</f>
        <v/>
      </c>
      <c r="C325" t="str">
        <f t="shared" si="5"/>
        <v/>
      </c>
      <c r="D325" t="s">
        <v>1138</v>
      </c>
    </row>
    <row r="326" spans="1:4">
      <c r="A326" t="s">
        <v>1137</v>
      </c>
      <c r="B326" t="str">
        <f>IF('02_Warehouse_Locations'!A325="","",'02_Warehouse_Locations'!A325)</f>
        <v/>
      </c>
      <c r="C326" t="str">
        <f t="shared" si="5"/>
        <v/>
      </c>
      <c r="D326" t="s">
        <v>1138</v>
      </c>
    </row>
    <row r="327" spans="1:4">
      <c r="A327" t="s">
        <v>1137</v>
      </c>
      <c r="B327" t="str">
        <f>IF('02_Warehouse_Locations'!A326="","",'02_Warehouse_Locations'!A326)</f>
        <v/>
      </c>
      <c r="C327" t="str">
        <f t="shared" si="5"/>
        <v/>
      </c>
      <c r="D327" t="s">
        <v>1138</v>
      </c>
    </row>
    <row r="328" spans="1:4">
      <c r="A328" t="s">
        <v>1137</v>
      </c>
      <c r="B328" t="str">
        <f>IF('02_Warehouse_Locations'!A327="","",'02_Warehouse_Locations'!A327)</f>
        <v/>
      </c>
      <c r="C328" t="str">
        <f t="shared" si="5"/>
        <v/>
      </c>
      <c r="D328" t="s">
        <v>1138</v>
      </c>
    </row>
    <row r="329" spans="1:4">
      <c r="A329" t="s">
        <v>1137</v>
      </c>
      <c r="B329" t="str">
        <f>IF('02_Warehouse_Locations'!A328="","",'02_Warehouse_Locations'!A328)</f>
        <v/>
      </c>
      <c r="C329" t="str">
        <f t="shared" si="5"/>
        <v/>
      </c>
      <c r="D329" t="s">
        <v>1138</v>
      </c>
    </row>
    <row r="330" spans="1:4">
      <c r="A330" t="s">
        <v>1137</v>
      </c>
      <c r="B330" t="str">
        <f>IF('02_Warehouse_Locations'!A329="","",'02_Warehouse_Locations'!A329)</f>
        <v/>
      </c>
      <c r="C330" t="str">
        <f t="shared" si="5"/>
        <v/>
      </c>
      <c r="D330" t="s">
        <v>1138</v>
      </c>
    </row>
    <row r="331" spans="1:4">
      <c r="A331" t="s">
        <v>1137</v>
      </c>
      <c r="B331" t="str">
        <f>IF('02_Warehouse_Locations'!A330="","",'02_Warehouse_Locations'!A330)</f>
        <v/>
      </c>
      <c r="C331" t="str">
        <f t="shared" si="5"/>
        <v/>
      </c>
      <c r="D331" t="s">
        <v>1138</v>
      </c>
    </row>
    <row r="332" spans="1:4">
      <c r="A332" t="s">
        <v>1137</v>
      </c>
      <c r="B332" t="str">
        <f>IF('02_Warehouse_Locations'!A331="","",'02_Warehouse_Locations'!A331)</f>
        <v/>
      </c>
      <c r="C332" t="str">
        <f t="shared" si="5"/>
        <v/>
      </c>
      <c r="D332" t="s">
        <v>1138</v>
      </c>
    </row>
    <row r="333" spans="1:4">
      <c r="A333" t="s">
        <v>1137</v>
      </c>
      <c r="B333" t="str">
        <f>IF('02_Warehouse_Locations'!A332="","",'02_Warehouse_Locations'!A332)</f>
        <v/>
      </c>
      <c r="C333" t="str">
        <f t="shared" si="5"/>
        <v/>
      </c>
      <c r="D333" t="s">
        <v>1138</v>
      </c>
    </row>
    <row r="334" spans="1:4">
      <c r="A334" t="s">
        <v>1137</v>
      </c>
      <c r="B334" t="str">
        <f>IF('02_Warehouse_Locations'!A333="","",'02_Warehouse_Locations'!A333)</f>
        <v/>
      </c>
      <c r="C334" t="str">
        <f t="shared" si="5"/>
        <v/>
      </c>
      <c r="D334" t="s">
        <v>1138</v>
      </c>
    </row>
    <row r="335" spans="1:4">
      <c r="A335" t="s">
        <v>1137</v>
      </c>
      <c r="B335" t="str">
        <f>IF('02_Warehouse_Locations'!A334="","",'02_Warehouse_Locations'!A334)</f>
        <v/>
      </c>
      <c r="C335" t="str">
        <f t="shared" si="5"/>
        <v/>
      </c>
      <c r="D335" t="s">
        <v>1138</v>
      </c>
    </row>
    <row r="336" spans="1:4">
      <c r="A336" t="s">
        <v>1137</v>
      </c>
      <c r="B336" t="str">
        <f>IF('02_Warehouse_Locations'!A335="","",'02_Warehouse_Locations'!A335)</f>
        <v/>
      </c>
      <c r="C336" t="str">
        <f t="shared" si="5"/>
        <v/>
      </c>
      <c r="D336" t="s">
        <v>1138</v>
      </c>
    </row>
    <row r="337" spans="1:4">
      <c r="A337" t="s">
        <v>1137</v>
      </c>
      <c r="B337" t="str">
        <f>IF('02_Warehouse_Locations'!A336="","",'02_Warehouse_Locations'!A336)</f>
        <v/>
      </c>
      <c r="C337" t="str">
        <f t="shared" si="5"/>
        <v/>
      </c>
      <c r="D337" t="s">
        <v>1138</v>
      </c>
    </row>
    <row r="338" spans="1:4">
      <c r="A338" t="s">
        <v>1137</v>
      </c>
      <c r="B338" t="str">
        <f>IF('02_Warehouse_Locations'!A337="","",'02_Warehouse_Locations'!A337)</f>
        <v/>
      </c>
      <c r="C338" t="str">
        <f t="shared" si="5"/>
        <v/>
      </c>
      <c r="D338" t="s">
        <v>1138</v>
      </c>
    </row>
    <row r="339" spans="1:4">
      <c r="A339" t="s">
        <v>1137</v>
      </c>
      <c r="B339" t="str">
        <f>IF('02_Warehouse_Locations'!A338="","",'02_Warehouse_Locations'!A338)</f>
        <v/>
      </c>
      <c r="C339" t="str">
        <f t="shared" si="5"/>
        <v/>
      </c>
      <c r="D339" t="s">
        <v>1138</v>
      </c>
    </row>
    <row r="340" spans="1:4">
      <c r="A340" t="s">
        <v>1137</v>
      </c>
      <c r="B340" t="str">
        <f>IF('02_Warehouse_Locations'!A339="","",'02_Warehouse_Locations'!A339)</f>
        <v/>
      </c>
      <c r="C340" t="str">
        <f t="shared" si="5"/>
        <v/>
      </c>
      <c r="D340" t="s">
        <v>1138</v>
      </c>
    </row>
    <row r="341" spans="1:4">
      <c r="A341" t="s">
        <v>1137</v>
      </c>
      <c r="B341" t="str">
        <f>IF('02_Warehouse_Locations'!A340="","",'02_Warehouse_Locations'!A340)</f>
        <v/>
      </c>
      <c r="C341" t="str">
        <f t="shared" si="5"/>
        <v/>
      </c>
      <c r="D341" t="s">
        <v>1138</v>
      </c>
    </row>
    <row r="342" spans="1:4">
      <c r="A342" t="s">
        <v>1137</v>
      </c>
      <c r="B342" t="str">
        <f>IF('02_Warehouse_Locations'!A341="","",'02_Warehouse_Locations'!A341)</f>
        <v/>
      </c>
      <c r="C342" t="str">
        <f t="shared" si="5"/>
        <v/>
      </c>
      <c r="D342" t="s">
        <v>1138</v>
      </c>
    </row>
    <row r="343" spans="1:4">
      <c r="A343" t="s">
        <v>1137</v>
      </c>
      <c r="B343" t="str">
        <f>IF('02_Warehouse_Locations'!A342="","",'02_Warehouse_Locations'!A342)</f>
        <v/>
      </c>
      <c r="C343" t="str">
        <f t="shared" si="5"/>
        <v/>
      </c>
      <c r="D343" t="s">
        <v>1138</v>
      </c>
    </row>
    <row r="344" spans="1:4">
      <c r="A344" t="s">
        <v>1137</v>
      </c>
      <c r="B344" t="str">
        <f>IF('02_Warehouse_Locations'!A343="","",'02_Warehouse_Locations'!A343)</f>
        <v/>
      </c>
      <c r="C344" t="str">
        <f t="shared" si="5"/>
        <v/>
      </c>
      <c r="D344" t="s">
        <v>1138</v>
      </c>
    </row>
    <row r="345" spans="1:4">
      <c r="A345" t="s">
        <v>1137</v>
      </c>
      <c r="B345" t="str">
        <f>IF('02_Warehouse_Locations'!A344="","",'02_Warehouse_Locations'!A344)</f>
        <v/>
      </c>
      <c r="C345" t="str">
        <f t="shared" si="5"/>
        <v/>
      </c>
      <c r="D345" t="s">
        <v>1138</v>
      </c>
    </row>
    <row r="346" spans="1:4">
      <c r="A346" t="s">
        <v>1137</v>
      </c>
      <c r="B346" t="str">
        <f>IF('02_Warehouse_Locations'!A345="","",'02_Warehouse_Locations'!A345)</f>
        <v/>
      </c>
      <c r="C346" t="str">
        <f t="shared" si="5"/>
        <v/>
      </c>
      <c r="D346" t="s">
        <v>1138</v>
      </c>
    </row>
    <row r="347" spans="1:4">
      <c r="A347" t="s">
        <v>1137</v>
      </c>
      <c r="B347" t="str">
        <f>IF('02_Warehouse_Locations'!A346="","",'02_Warehouse_Locations'!A346)</f>
        <v/>
      </c>
      <c r="C347" t="str">
        <f t="shared" si="5"/>
        <v/>
      </c>
      <c r="D347" t="s">
        <v>1138</v>
      </c>
    </row>
    <row r="348" spans="1:4">
      <c r="A348" t="s">
        <v>1137</v>
      </c>
      <c r="B348" t="str">
        <f>IF('02_Warehouse_Locations'!A347="","",'02_Warehouse_Locations'!A347)</f>
        <v/>
      </c>
      <c r="C348" t="str">
        <f t="shared" si="5"/>
        <v/>
      </c>
      <c r="D348" t="s">
        <v>1138</v>
      </c>
    </row>
    <row r="349" spans="1:4">
      <c r="A349" t="s">
        <v>1137</v>
      </c>
      <c r="B349" t="str">
        <f>IF('02_Warehouse_Locations'!A348="","",'02_Warehouse_Locations'!A348)</f>
        <v/>
      </c>
      <c r="C349" t="str">
        <f t="shared" si="5"/>
        <v/>
      </c>
      <c r="D349" t="s">
        <v>1138</v>
      </c>
    </row>
    <row r="350" spans="1:4">
      <c r="A350" t="s">
        <v>1137</v>
      </c>
      <c r="B350" t="str">
        <f>IF('02_Warehouse_Locations'!A349="","",'02_Warehouse_Locations'!A349)</f>
        <v/>
      </c>
      <c r="C350" t="str">
        <f t="shared" si="5"/>
        <v/>
      </c>
      <c r="D350" t="s">
        <v>1138</v>
      </c>
    </row>
    <row r="351" spans="1:4">
      <c r="A351" t="s">
        <v>1137</v>
      </c>
      <c r="B351" t="str">
        <f>IF('02_Warehouse_Locations'!A350="","",'02_Warehouse_Locations'!A350)</f>
        <v/>
      </c>
      <c r="C351" t="str">
        <f t="shared" si="5"/>
        <v/>
      </c>
      <c r="D351" t="s">
        <v>1138</v>
      </c>
    </row>
    <row r="352" spans="1:4">
      <c r="A352" t="s">
        <v>1137</v>
      </c>
      <c r="B352" t="str">
        <f>IF('02_Warehouse_Locations'!A351="","",'02_Warehouse_Locations'!A351)</f>
        <v/>
      </c>
      <c r="C352" t="str">
        <f t="shared" si="5"/>
        <v/>
      </c>
      <c r="D352" t="s">
        <v>1138</v>
      </c>
    </row>
    <row r="353" spans="1:4">
      <c r="A353" t="s">
        <v>1137</v>
      </c>
      <c r="B353" t="str">
        <f>IF('02_Warehouse_Locations'!A352="","",'02_Warehouse_Locations'!A352)</f>
        <v/>
      </c>
      <c r="C353" t="str">
        <f t="shared" si="5"/>
        <v/>
      </c>
      <c r="D353" t="s">
        <v>1138</v>
      </c>
    </row>
    <row r="354" spans="1:4">
      <c r="A354" t="s">
        <v>1137</v>
      </c>
      <c r="B354" t="str">
        <f>IF('02_Warehouse_Locations'!A353="","",'02_Warehouse_Locations'!A353)</f>
        <v/>
      </c>
      <c r="C354" t="str">
        <f t="shared" si="5"/>
        <v/>
      </c>
      <c r="D354" t="s">
        <v>1138</v>
      </c>
    </row>
    <row r="355" spans="1:4">
      <c r="A355" t="s">
        <v>1137</v>
      </c>
      <c r="B355" t="str">
        <f>IF('02_Warehouse_Locations'!A354="","",'02_Warehouse_Locations'!A354)</f>
        <v/>
      </c>
      <c r="C355" t="str">
        <f t="shared" si="5"/>
        <v/>
      </c>
      <c r="D355" t="s">
        <v>1138</v>
      </c>
    </row>
    <row r="356" spans="1:4">
      <c r="A356" t="s">
        <v>1137</v>
      </c>
      <c r="B356" t="str">
        <f>IF('02_Warehouse_Locations'!A355="","",'02_Warehouse_Locations'!A355)</f>
        <v/>
      </c>
      <c r="C356" t="str">
        <f t="shared" si="5"/>
        <v/>
      </c>
      <c r="D356" t="s">
        <v>1138</v>
      </c>
    </row>
    <row r="357" spans="1:4">
      <c r="A357" t="s">
        <v>1137</v>
      </c>
      <c r="B357" t="str">
        <f>IF('02_Warehouse_Locations'!A356="","",'02_Warehouse_Locations'!A356)</f>
        <v/>
      </c>
      <c r="C357" t="str">
        <f t="shared" si="5"/>
        <v/>
      </c>
      <c r="D357" t="s">
        <v>1138</v>
      </c>
    </row>
    <row r="358" spans="1:4">
      <c r="A358" t="s">
        <v>1137</v>
      </c>
      <c r="B358" t="str">
        <f>IF('02_Warehouse_Locations'!A357="","",'02_Warehouse_Locations'!A357)</f>
        <v/>
      </c>
      <c r="C358" t="str">
        <f t="shared" si="5"/>
        <v/>
      </c>
      <c r="D358" t="s">
        <v>1138</v>
      </c>
    </row>
    <row r="359" spans="1:4">
      <c r="A359" t="s">
        <v>1137</v>
      </c>
      <c r="B359" t="str">
        <f>IF('02_Warehouse_Locations'!A358="","",'02_Warehouse_Locations'!A358)</f>
        <v/>
      </c>
      <c r="C359" t="str">
        <f t="shared" si="5"/>
        <v/>
      </c>
      <c r="D359" t="s">
        <v>1138</v>
      </c>
    </row>
    <row r="360" spans="1:4">
      <c r="A360" t="s">
        <v>1137</v>
      </c>
      <c r="B360" t="str">
        <f>IF('02_Warehouse_Locations'!A359="","",'02_Warehouse_Locations'!A359)</f>
        <v/>
      </c>
      <c r="C360" t="str">
        <f t="shared" si="5"/>
        <v/>
      </c>
      <c r="D360" t="s">
        <v>1138</v>
      </c>
    </row>
    <row r="361" spans="1:4">
      <c r="A361" t="s">
        <v>1137</v>
      </c>
      <c r="B361" t="str">
        <f>IF('02_Warehouse_Locations'!A360="","",'02_Warehouse_Locations'!A360)</f>
        <v/>
      </c>
      <c r="C361" t="str">
        <f t="shared" si="5"/>
        <v/>
      </c>
      <c r="D361" t="s">
        <v>1138</v>
      </c>
    </row>
    <row r="362" spans="1:4">
      <c r="A362" t="s">
        <v>1137</v>
      </c>
      <c r="B362" t="str">
        <f>IF('02_Warehouse_Locations'!A361="","",'02_Warehouse_Locations'!A361)</f>
        <v/>
      </c>
      <c r="C362" t="str">
        <f t="shared" si="5"/>
        <v/>
      </c>
      <c r="D362" t="s">
        <v>1138</v>
      </c>
    </row>
    <row r="363" spans="1:4">
      <c r="A363" t="s">
        <v>1137</v>
      </c>
      <c r="B363" t="str">
        <f>IF('02_Warehouse_Locations'!A362="","",'02_Warehouse_Locations'!A362)</f>
        <v/>
      </c>
      <c r="C363" t="str">
        <f t="shared" si="5"/>
        <v/>
      </c>
      <c r="D363" t="s">
        <v>1138</v>
      </c>
    </row>
    <row r="364" spans="1:4">
      <c r="A364" t="s">
        <v>1137</v>
      </c>
      <c r="B364" t="str">
        <f>IF('02_Warehouse_Locations'!A363="","",'02_Warehouse_Locations'!A363)</f>
        <v/>
      </c>
      <c r="C364" t="str">
        <f t="shared" si="5"/>
        <v/>
      </c>
      <c r="D364" t="s">
        <v>1138</v>
      </c>
    </row>
    <row r="365" spans="1:4">
      <c r="A365" t="s">
        <v>1137</v>
      </c>
      <c r="B365" t="str">
        <f>IF('02_Warehouse_Locations'!A364="","",'02_Warehouse_Locations'!A364)</f>
        <v/>
      </c>
      <c r="C365" t="str">
        <f t="shared" si="5"/>
        <v/>
      </c>
      <c r="D365" t="s">
        <v>1138</v>
      </c>
    </row>
    <row r="366" spans="1:4">
      <c r="A366" t="s">
        <v>1137</v>
      </c>
      <c r="B366" t="str">
        <f>IF('02_Warehouse_Locations'!A365="","",'02_Warehouse_Locations'!A365)</f>
        <v/>
      </c>
      <c r="C366" t="str">
        <f t="shared" si="5"/>
        <v/>
      </c>
      <c r="D366" t="s">
        <v>1138</v>
      </c>
    </row>
    <row r="367" spans="1:4">
      <c r="A367" t="s">
        <v>1137</v>
      </c>
      <c r="B367" t="str">
        <f>IF('02_Warehouse_Locations'!A366="","",'02_Warehouse_Locations'!A366)</f>
        <v/>
      </c>
      <c r="C367" t="str">
        <f t="shared" si="5"/>
        <v/>
      </c>
      <c r="D367" t="s">
        <v>1138</v>
      </c>
    </row>
    <row r="368" spans="1:4">
      <c r="A368" t="s">
        <v>1137</v>
      </c>
      <c r="B368" t="str">
        <f>IF('02_Warehouse_Locations'!A367="","",'02_Warehouse_Locations'!A367)</f>
        <v/>
      </c>
      <c r="C368" t="str">
        <f t="shared" si="5"/>
        <v/>
      </c>
      <c r="D368" t="s">
        <v>1138</v>
      </c>
    </row>
    <row r="369" spans="1:4">
      <c r="A369" t="s">
        <v>1137</v>
      </c>
      <c r="B369" t="str">
        <f>IF('02_Warehouse_Locations'!A368="","",'02_Warehouse_Locations'!A368)</f>
        <v/>
      </c>
      <c r="C369" t="str">
        <f t="shared" si="5"/>
        <v/>
      </c>
      <c r="D369" t="s">
        <v>1138</v>
      </c>
    </row>
    <row r="370" spans="1:4">
      <c r="A370" t="s">
        <v>1137</v>
      </c>
      <c r="B370" t="str">
        <f>IF('02_Warehouse_Locations'!A369="","",'02_Warehouse_Locations'!A369)</f>
        <v/>
      </c>
      <c r="C370" t="str">
        <f t="shared" si="5"/>
        <v/>
      </c>
      <c r="D370" t="s">
        <v>1138</v>
      </c>
    </row>
    <row r="371" spans="1:4">
      <c r="A371" t="s">
        <v>1137</v>
      </c>
      <c r="B371" t="str">
        <f>IF('02_Warehouse_Locations'!A370="","",'02_Warehouse_Locations'!A370)</f>
        <v/>
      </c>
      <c r="C371" t="str">
        <f t="shared" si="5"/>
        <v/>
      </c>
      <c r="D371" t="s">
        <v>1138</v>
      </c>
    </row>
    <row r="372" spans="1:4">
      <c r="A372" t="s">
        <v>1137</v>
      </c>
      <c r="B372" t="str">
        <f>IF('02_Warehouse_Locations'!A371="","",'02_Warehouse_Locations'!A371)</f>
        <v/>
      </c>
      <c r="C372" t="str">
        <f t="shared" si="5"/>
        <v/>
      </c>
      <c r="D372" t="s">
        <v>1138</v>
      </c>
    </row>
    <row r="373" spans="1:4">
      <c r="A373" t="s">
        <v>1137</v>
      </c>
      <c r="B373" t="str">
        <f>IF('02_Warehouse_Locations'!A372="","",'02_Warehouse_Locations'!A372)</f>
        <v/>
      </c>
      <c r="C373" t="str">
        <f t="shared" si="5"/>
        <v/>
      </c>
      <c r="D373" t="s">
        <v>1138</v>
      </c>
    </row>
    <row r="374" spans="1:4">
      <c r="A374" t="s">
        <v>1137</v>
      </c>
      <c r="B374" t="str">
        <f>IF('02_Warehouse_Locations'!A373="","",'02_Warehouse_Locations'!A373)</f>
        <v/>
      </c>
      <c r="C374" t="str">
        <f t="shared" si="5"/>
        <v/>
      </c>
      <c r="D374" t="s">
        <v>1138</v>
      </c>
    </row>
    <row r="375" spans="1:4">
      <c r="A375" t="s">
        <v>1137</v>
      </c>
      <c r="B375" t="str">
        <f>IF('02_Warehouse_Locations'!A374="","",'02_Warehouse_Locations'!A374)</f>
        <v/>
      </c>
      <c r="C375" t="str">
        <f t="shared" si="5"/>
        <v/>
      </c>
      <c r="D375" t="s">
        <v>1138</v>
      </c>
    </row>
    <row r="376" spans="1:4">
      <c r="A376" t="s">
        <v>1137</v>
      </c>
      <c r="B376" t="str">
        <f>IF('02_Warehouse_Locations'!A375="","",'02_Warehouse_Locations'!A375)</f>
        <v/>
      </c>
      <c r="C376" t="str">
        <f t="shared" si="5"/>
        <v/>
      </c>
      <c r="D376" t="s">
        <v>1138</v>
      </c>
    </row>
    <row r="377" spans="1:4">
      <c r="A377" t="s">
        <v>1137</v>
      </c>
      <c r="B377" t="str">
        <f>IF('02_Warehouse_Locations'!A376="","",'02_Warehouse_Locations'!A376)</f>
        <v/>
      </c>
      <c r="C377" t="str">
        <f t="shared" si="5"/>
        <v/>
      </c>
      <c r="D377" t="s">
        <v>1138</v>
      </c>
    </row>
    <row r="378" spans="1:4">
      <c r="A378" t="s">
        <v>1137</v>
      </c>
      <c r="B378" t="str">
        <f>IF('02_Warehouse_Locations'!A377="","",'02_Warehouse_Locations'!A377)</f>
        <v/>
      </c>
      <c r="C378" t="str">
        <f t="shared" si="5"/>
        <v/>
      </c>
      <c r="D378" t="s">
        <v>1138</v>
      </c>
    </row>
    <row r="379" spans="1:4">
      <c r="A379" t="s">
        <v>1137</v>
      </c>
      <c r="B379" t="str">
        <f>IF('02_Warehouse_Locations'!A378="","",'02_Warehouse_Locations'!A378)</f>
        <v/>
      </c>
      <c r="C379" t="str">
        <f t="shared" si="5"/>
        <v/>
      </c>
      <c r="D379" t="s">
        <v>1138</v>
      </c>
    </row>
    <row r="380" spans="1:4">
      <c r="A380" t="s">
        <v>1137</v>
      </c>
      <c r="B380" t="str">
        <f>IF('02_Warehouse_Locations'!A379="","",'02_Warehouse_Locations'!A379)</f>
        <v/>
      </c>
      <c r="C380" t="str">
        <f t="shared" si="5"/>
        <v/>
      </c>
      <c r="D380" t="s">
        <v>1138</v>
      </c>
    </row>
    <row r="381" spans="1:4">
      <c r="A381" t="s">
        <v>1137</v>
      </c>
      <c r="B381" t="str">
        <f>IF('02_Warehouse_Locations'!A380="","",'02_Warehouse_Locations'!A380)</f>
        <v/>
      </c>
      <c r="C381" t="str">
        <f t="shared" si="5"/>
        <v/>
      </c>
      <c r="D381" t="s">
        <v>1138</v>
      </c>
    </row>
    <row r="382" spans="1:4">
      <c r="A382" t="s">
        <v>1137</v>
      </c>
      <c r="B382" t="str">
        <f>IF('02_Warehouse_Locations'!A381="","",'02_Warehouse_Locations'!A381)</f>
        <v/>
      </c>
      <c r="C382" t="str">
        <f t="shared" si="5"/>
        <v/>
      </c>
      <c r="D382" t="s">
        <v>1138</v>
      </c>
    </row>
    <row r="383" spans="1:4">
      <c r="A383" t="s">
        <v>1137</v>
      </c>
      <c r="B383" t="str">
        <f>IF('02_Warehouse_Locations'!A382="","",'02_Warehouse_Locations'!A382)</f>
        <v/>
      </c>
      <c r="C383" t="str">
        <f t="shared" si="5"/>
        <v/>
      </c>
      <c r="D383" t="s">
        <v>1138</v>
      </c>
    </row>
    <row r="384" spans="1:4">
      <c r="A384" t="s">
        <v>1137</v>
      </c>
      <c r="B384" t="str">
        <f>IF('02_Warehouse_Locations'!A383="","",'02_Warehouse_Locations'!A383)</f>
        <v/>
      </c>
      <c r="C384" t="str">
        <f t="shared" si="5"/>
        <v/>
      </c>
      <c r="D384" t="s">
        <v>1138</v>
      </c>
    </row>
    <row r="385" spans="1:4">
      <c r="A385" t="s">
        <v>1137</v>
      </c>
      <c r="B385" t="str">
        <f>IF('02_Warehouse_Locations'!A384="","",'02_Warehouse_Locations'!A384)</f>
        <v/>
      </c>
      <c r="C385" t="str">
        <f t="shared" si="5"/>
        <v/>
      </c>
      <c r="D385" t="s">
        <v>1138</v>
      </c>
    </row>
    <row r="386" spans="1:4">
      <c r="A386" t="s">
        <v>1137</v>
      </c>
      <c r="B386" t="str">
        <f>IF('02_Warehouse_Locations'!A385="","",'02_Warehouse_Locations'!A385)</f>
        <v/>
      </c>
      <c r="C386" t="str">
        <f t="shared" si="5"/>
        <v/>
      </c>
      <c r="D386" t="s">
        <v>1138</v>
      </c>
    </row>
    <row r="387" spans="1:4">
      <c r="A387" t="s">
        <v>1137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1138</v>
      </c>
    </row>
    <row r="388" spans="1:4">
      <c r="A388" t="s">
        <v>1137</v>
      </c>
      <c r="B388" t="str">
        <f>IF('02_Warehouse_Locations'!A387="","",'02_Warehouse_Locations'!A387)</f>
        <v/>
      </c>
      <c r="C388" t="str">
        <f t="shared" si="6"/>
        <v/>
      </c>
      <c r="D388" t="s">
        <v>1138</v>
      </c>
    </row>
    <row r="389" spans="1:4">
      <c r="A389" t="s">
        <v>1137</v>
      </c>
      <c r="B389" t="str">
        <f>IF('02_Warehouse_Locations'!A388="","",'02_Warehouse_Locations'!A388)</f>
        <v/>
      </c>
      <c r="C389" t="str">
        <f t="shared" si="6"/>
        <v/>
      </c>
      <c r="D389" t="s">
        <v>1138</v>
      </c>
    </row>
    <row r="390" spans="1:4">
      <c r="A390" t="s">
        <v>1137</v>
      </c>
      <c r="B390" t="str">
        <f>IF('02_Warehouse_Locations'!A389="","",'02_Warehouse_Locations'!A389)</f>
        <v/>
      </c>
      <c r="C390" t="str">
        <f t="shared" si="6"/>
        <v/>
      </c>
      <c r="D390" t="s">
        <v>1138</v>
      </c>
    </row>
    <row r="391" spans="1:4">
      <c r="A391" t="s">
        <v>1137</v>
      </c>
      <c r="B391" t="str">
        <f>IF('02_Warehouse_Locations'!A390="","",'02_Warehouse_Locations'!A390)</f>
        <v/>
      </c>
      <c r="C391" t="str">
        <f t="shared" si="6"/>
        <v/>
      </c>
      <c r="D391" t="s">
        <v>1138</v>
      </c>
    </row>
    <row r="392" spans="1:4">
      <c r="A392" t="s">
        <v>1137</v>
      </c>
      <c r="B392" t="str">
        <f>IF('02_Warehouse_Locations'!A391="","",'02_Warehouse_Locations'!A391)</f>
        <v/>
      </c>
      <c r="C392" t="str">
        <f t="shared" si="6"/>
        <v/>
      </c>
      <c r="D392" t="s">
        <v>1138</v>
      </c>
    </row>
    <row r="393" spans="1:4">
      <c r="A393" t="s">
        <v>1137</v>
      </c>
      <c r="B393" t="str">
        <f>IF('02_Warehouse_Locations'!A392="","",'02_Warehouse_Locations'!A392)</f>
        <v/>
      </c>
      <c r="C393" t="str">
        <f t="shared" si="6"/>
        <v/>
      </c>
      <c r="D393" t="s">
        <v>1138</v>
      </c>
    </row>
    <row r="394" spans="1:4">
      <c r="A394" t="s">
        <v>1137</v>
      </c>
      <c r="B394" t="str">
        <f>IF('02_Warehouse_Locations'!A393="","",'02_Warehouse_Locations'!A393)</f>
        <v/>
      </c>
      <c r="C394" t="str">
        <f t="shared" si="6"/>
        <v/>
      </c>
      <c r="D394" t="s">
        <v>1138</v>
      </c>
    </row>
    <row r="395" spans="1:4">
      <c r="A395" t="s">
        <v>1137</v>
      </c>
      <c r="B395" t="str">
        <f>IF('02_Warehouse_Locations'!A394="","",'02_Warehouse_Locations'!A394)</f>
        <v/>
      </c>
      <c r="C395" t="str">
        <f t="shared" si="6"/>
        <v/>
      </c>
      <c r="D395" t="s">
        <v>1138</v>
      </c>
    </row>
    <row r="396" spans="1:4">
      <c r="A396" t="s">
        <v>1137</v>
      </c>
      <c r="B396" t="str">
        <f>IF('02_Warehouse_Locations'!A395="","",'02_Warehouse_Locations'!A395)</f>
        <v/>
      </c>
      <c r="C396" t="str">
        <f t="shared" si="6"/>
        <v/>
      </c>
      <c r="D396" t="s">
        <v>1138</v>
      </c>
    </row>
    <row r="397" spans="1:4">
      <c r="A397" t="s">
        <v>1137</v>
      </c>
      <c r="B397" t="str">
        <f>IF('02_Warehouse_Locations'!A396="","",'02_Warehouse_Locations'!A396)</f>
        <v/>
      </c>
      <c r="C397" t="str">
        <f t="shared" si="6"/>
        <v/>
      </c>
      <c r="D397" t="s">
        <v>1138</v>
      </c>
    </row>
    <row r="398" spans="1:4">
      <c r="A398" t="s">
        <v>1137</v>
      </c>
      <c r="B398" t="str">
        <f>IF('02_Warehouse_Locations'!A397="","",'02_Warehouse_Locations'!A397)</f>
        <v/>
      </c>
      <c r="C398" t="str">
        <f t="shared" si="6"/>
        <v/>
      </c>
      <c r="D398" t="s">
        <v>1138</v>
      </c>
    </row>
    <row r="399" spans="1:4">
      <c r="A399" t="s">
        <v>1137</v>
      </c>
      <c r="B399" t="str">
        <f>IF('02_Warehouse_Locations'!A398="","",'02_Warehouse_Locations'!A398)</f>
        <v/>
      </c>
      <c r="C399" t="str">
        <f t="shared" si="6"/>
        <v/>
      </c>
      <c r="D399" t="s">
        <v>1138</v>
      </c>
    </row>
    <row r="400" spans="1:4">
      <c r="A400" t="s">
        <v>1137</v>
      </c>
      <c r="B400" t="str">
        <f>IF('02_Warehouse_Locations'!A399="","",'02_Warehouse_Locations'!A399)</f>
        <v/>
      </c>
      <c r="C400" t="str">
        <f t="shared" si="6"/>
        <v/>
      </c>
      <c r="D400" t="s">
        <v>1138</v>
      </c>
    </row>
    <row r="401" spans="1:4">
      <c r="A401" t="s">
        <v>1137</v>
      </c>
      <c r="B401" t="str">
        <f>IF('02_Warehouse_Locations'!A400="","",'02_Warehouse_Locations'!A400)</f>
        <v/>
      </c>
      <c r="C401" t="str">
        <f t="shared" si="6"/>
        <v/>
      </c>
      <c r="D401" t="s">
        <v>1138</v>
      </c>
    </row>
    <row r="402" spans="1:4">
      <c r="A402" t="s">
        <v>1137</v>
      </c>
      <c r="B402" t="str">
        <f>IF('02_Warehouse_Locations'!A401="","",'02_Warehouse_Locations'!A401)</f>
        <v/>
      </c>
      <c r="C402" t="str">
        <f t="shared" si="6"/>
        <v/>
      </c>
      <c r="D402" t="s">
        <v>1138</v>
      </c>
    </row>
    <row r="403" spans="1:4">
      <c r="A403" t="s">
        <v>1137</v>
      </c>
      <c r="B403" t="str">
        <f>IF('02_Warehouse_Locations'!A402="","",'02_Warehouse_Locations'!A402)</f>
        <v/>
      </c>
      <c r="C403" t="str">
        <f t="shared" si="6"/>
        <v/>
      </c>
      <c r="D403" t="s">
        <v>1138</v>
      </c>
    </row>
    <row r="404" spans="1:4">
      <c r="A404" t="s">
        <v>1137</v>
      </c>
      <c r="B404" t="str">
        <f>IF('02_Warehouse_Locations'!A403="","",'02_Warehouse_Locations'!A403)</f>
        <v/>
      </c>
      <c r="C404" t="str">
        <f t="shared" si="6"/>
        <v/>
      </c>
      <c r="D404" t="s">
        <v>1138</v>
      </c>
    </row>
    <row r="405" spans="1:4">
      <c r="A405" t="s">
        <v>1137</v>
      </c>
      <c r="B405" t="str">
        <f>IF('02_Warehouse_Locations'!A404="","",'02_Warehouse_Locations'!A404)</f>
        <v/>
      </c>
      <c r="C405" t="str">
        <f t="shared" si="6"/>
        <v/>
      </c>
      <c r="D405" t="s">
        <v>1138</v>
      </c>
    </row>
    <row r="406" spans="1:4">
      <c r="A406" t="s">
        <v>1137</v>
      </c>
      <c r="B406" t="str">
        <f>IF('02_Warehouse_Locations'!A405="","",'02_Warehouse_Locations'!A405)</f>
        <v/>
      </c>
      <c r="C406" t="str">
        <f t="shared" si="6"/>
        <v/>
      </c>
      <c r="D406" t="s">
        <v>1138</v>
      </c>
    </row>
    <row r="407" spans="1:4">
      <c r="A407" t="s">
        <v>1137</v>
      </c>
      <c r="B407" t="str">
        <f>IF('02_Warehouse_Locations'!A406="","",'02_Warehouse_Locations'!A406)</f>
        <v/>
      </c>
      <c r="C407" t="str">
        <f t="shared" si="6"/>
        <v/>
      </c>
      <c r="D407" t="s">
        <v>1138</v>
      </c>
    </row>
    <row r="408" spans="1:4">
      <c r="A408" t="s">
        <v>1137</v>
      </c>
      <c r="B408" t="str">
        <f>IF('02_Warehouse_Locations'!A407="","",'02_Warehouse_Locations'!A407)</f>
        <v/>
      </c>
      <c r="C408" t="str">
        <f t="shared" si="6"/>
        <v/>
      </c>
      <c r="D408" t="s">
        <v>1138</v>
      </c>
    </row>
    <row r="409" spans="1:4">
      <c r="A409" t="s">
        <v>1137</v>
      </c>
      <c r="B409" t="str">
        <f>IF('02_Warehouse_Locations'!A408="","",'02_Warehouse_Locations'!A408)</f>
        <v/>
      </c>
      <c r="C409" t="str">
        <f t="shared" si="6"/>
        <v/>
      </c>
      <c r="D409" t="s">
        <v>1138</v>
      </c>
    </row>
    <row r="410" spans="1:4">
      <c r="A410" t="s">
        <v>1137</v>
      </c>
      <c r="B410" t="str">
        <f>IF('02_Warehouse_Locations'!A409="","",'02_Warehouse_Locations'!A409)</f>
        <v/>
      </c>
      <c r="C410" t="str">
        <f t="shared" si="6"/>
        <v/>
      </c>
      <c r="D410" t="s">
        <v>1138</v>
      </c>
    </row>
    <row r="411" spans="1:4">
      <c r="A411" t="s">
        <v>1137</v>
      </c>
      <c r="B411" t="str">
        <f>IF('02_Warehouse_Locations'!A410="","",'02_Warehouse_Locations'!A410)</f>
        <v/>
      </c>
      <c r="C411" t="str">
        <f t="shared" si="6"/>
        <v/>
      </c>
      <c r="D411" t="s">
        <v>1138</v>
      </c>
    </row>
    <row r="412" spans="1:4">
      <c r="A412" t="s">
        <v>1137</v>
      </c>
      <c r="B412" t="str">
        <f>IF('02_Warehouse_Locations'!A411="","",'02_Warehouse_Locations'!A411)</f>
        <v/>
      </c>
      <c r="C412" t="str">
        <f t="shared" si="6"/>
        <v/>
      </c>
      <c r="D412" t="s">
        <v>1138</v>
      </c>
    </row>
    <row r="413" spans="1:4">
      <c r="A413" t="s">
        <v>1137</v>
      </c>
      <c r="B413" t="str">
        <f>IF('02_Warehouse_Locations'!A412="","",'02_Warehouse_Locations'!A412)</f>
        <v/>
      </c>
      <c r="C413" t="str">
        <f t="shared" si="6"/>
        <v/>
      </c>
      <c r="D413" t="s">
        <v>1138</v>
      </c>
    </row>
    <row r="414" spans="1:4">
      <c r="A414" t="s">
        <v>1137</v>
      </c>
      <c r="B414" t="str">
        <f>IF('02_Warehouse_Locations'!A413="","",'02_Warehouse_Locations'!A413)</f>
        <v/>
      </c>
      <c r="C414" t="str">
        <f t="shared" si="6"/>
        <v/>
      </c>
      <c r="D414" t="s">
        <v>1138</v>
      </c>
    </row>
    <row r="415" spans="1:4">
      <c r="A415" t="s">
        <v>1137</v>
      </c>
      <c r="B415" t="str">
        <f>IF('02_Warehouse_Locations'!A414="","",'02_Warehouse_Locations'!A414)</f>
        <v/>
      </c>
      <c r="C415" t="str">
        <f t="shared" si="6"/>
        <v/>
      </c>
      <c r="D415" t="s">
        <v>1138</v>
      </c>
    </row>
    <row r="416" spans="1:4">
      <c r="A416" t="s">
        <v>1137</v>
      </c>
      <c r="B416" t="str">
        <f>IF('02_Warehouse_Locations'!A415="","",'02_Warehouse_Locations'!A415)</f>
        <v/>
      </c>
      <c r="C416" t="str">
        <f t="shared" si="6"/>
        <v/>
      </c>
      <c r="D416" t="s">
        <v>1138</v>
      </c>
    </row>
    <row r="417" spans="1:4">
      <c r="A417" t="s">
        <v>1137</v>
      </c>
      <c r="B417" t="str">
        <f>IF('02_Warehouse_Locations'!A416="","",'02_Warehouse_Locations'!A416)</f>
        <v/>
      </c>
      <c r="C417" t="str">
        <f t="shared" si="6"/>
        <v/>
      </c>
      <c r="D417" t="s">
        <v>1138</v>
      </c>
    </row>
    <row r="418" spans="1:4">
      <c r="A418" t="s">
        <v>1137</v>
      </c>
      <c r="B418" t="str">
        <f>IF('02_Warehouse_Locations'!A417="","",'02_Warehouse_Locations'!A417)</f>
        <v/>
      </c>
      <c r="C418" t="str">
        <f t="shared" si="6"/>
        <v/>
      </c>
      <c r="D418" t="s">
        <v>1138</v>
      </c>
    </row>
    <row r="419" spans="1:4">
      <c r="A419" t="s">
        <v>1137</v>
      </c>
      <c r="B419" t="str">
        <f>IF('02_Warehouse_Locations'!A418="","",'02_Warehouse_Locations'!A418)</f>
        <v/>
      </c>
      <c r="C419" t="str">
        <f t="shared" si="6"/>
        <v/>
      </c>
      <c r="D419" t="s">
        <v>1138</v>
      </c>
    </row>
    <row r="420" spans="1:4">
      <c r="A420" t="s">
        <v>1137</v>
      </c>
      <c r="B420" t="str">
        <f>IF('02_Warehouse_Locations'!A419="","",'02_Warehouse_Locations'!A419)</f>
        <v/>
      </c>
      <c r="C420" t="str">
        <f t="shared" si="6"/>
        <v/>
      </c>
      <c r="D420" t="s">
        <v>1138</v>
      </c>
    </row>
    <row r="421" spans="1:4">
      <c r="A421" t="s">
        <v>1137</v>
      </c>
      <c r="B421" t="str">
        <f>IF('02_Warehouse_Locations'!A420="","",'02_Warehouse_Locations'!A420)</f>
        <v/>
      </c>
      <c r="C421" t="str">
        <f t="shared" si="6"/>
        <v/>
      </c>
      <c r="D421" t="s">
        <v>1138</v>
      </c>
    </row>
    <row r="422" spans="1:4">
      <c r="A422" t="s">
        <v>1137</v>
      </c>
      <c r="B422" t="str">
        <f>IF('02_Warehouse_Locations'!A421="","",'02_Warehouse_Locations'!A421)</f>
        <v/>
      </c>
      <c r="C422" t="str">
        <f t="shared" si="6"/>
        <v/>
      </c>
      <c r="D422" t="s">
        <v>1138</v>
      </c>
    </row>
    <row r="423" spans="1:4">
      <c r="A423" t="s">
        <v>1137</v>
      </c>
      <c r="B423" t="str">
        <f>IF('02_Warehouse_Locations'!A422="","",'02_Warehouse_Locations'!A422)</f>
        <v/>
      </c>
      <c r="C423" t="str">
        <f t="shared" si="6"/>
        <v/>
      </c>
      <c r="D423" t="s">
        <v>1138</v>
      </c>
    </row>
    <row r="424" spans="1:4">
      <c r="A424" t="s">
        <v>1137</v>
      </c>
      <c r="B424" t="str">
        <f>IF('02_Warehouse_Locations'!A423="","",'02_Warehouse_Locations'!A423)</f>
        <v/>
      </c>
      <c r="C424" t="str">
        <f t="shared" si="6"/>
        <v/>
      </c>
      <c r="D424" t="s">
        <v>1138</v>
      </c>
    </row>
    <row r="425" spans="1:4">
      <c r="A425" t="s">
        <v>1137</v>
      </c>
      <c r="B425" t="str">
        <f>IF('02_Warehouse_Locations'!A424="","",'02_Warehouse_Locations'!A424)</f>
        <v/>
      </c>
      <c r="C425" t="str">
        <f t="shared" si="6"/>
        <v/>
      </c>
      <c r="D425" t="s">
        <v>1138</v>
      </c>
    </row>
    <row r="426" spans="1:4">
      <c r="A426" t="s">
        <v>1137</v>
      </c>
      <c r="B426" t="str">
        <f>IF('02_Warehouse_Locations'!A425="","",'02_Warehouse_Locations'!A425)</f>
        <v/>
      </c>
      <c r="C426" t="str">
        <f t="shared" si="6"/>
        <v/>
      </c>
      <c r="D426" t="s">
        <v>1138</v>
      </c>
    </row>
    <row r="427" spans="1:4">
      <c r="A427" t="s">
        <v>1137</v>
      </c>
      <c r="B427" t="str">
        <f>IF('02_Warehouse_Locations'!A426="","",'02_Warehouse_Locations'!A426)</f>
        <v/>
      </c>
      <c r="C427" t="str">
        <f t="shared" si="6"/>
        <v/>
      </c>
      <c r="D427" t="s">
        <v>1138</v>
      </c>
    </row>
    <row r="428" spans="1:4">
      <c r="A428" t="s">
        <v>1137</v>
      </c>
      <c r="B428" t="str">
        <f>IF('02_Warehouse_Locations'!A427="","",'02_Warehouse_Locations'!A427)</f>
        <v/>
      </c>
      <c r="C428" t="str">
        <f t="shared" si="6"/>
        <v/>
      </c>
      <c r="D428" t="s">
        <v>1138</v>
      </c>
    </row>
    <row r="429" spans="1:4">
      <c r="A429" t="s">
        <v>1137</v>
      </c>
      <c r="B429" t="str">
        <f>IF('02_Warehouse_Locations'!A428="","",'02_Warehouse_Locations'!A428)</f>
        <v/>
      </c>
      <c r="C429" t="str">
        <f t="shared" si="6"/>
        <v/>
      </c>
      <c r="D429" t="s">
        <v>1138</v>
      </c>
    </row>
    <row r="430" spans="1:4">
      <c r="A430" t="s">
        <v>1137</v>
      </c>
      <c r="B430" t="str">
        <f>IF('02_Warehouse_Locations'!A429="","",'02_Warehouse_Locations'!A429)</f>
        <v/>
      </c>
      <c r="C430" t="str">
        <f t="shared" si="6"/>
        <v/>
      </c>
      <c r="D430" t="s">
        <v>1138</v>
      </c>
    </row>
    <row r="431" spans="1:4">
      <c r="A431" t="s">
        <v>1137</v>
      </c>
      <c r="B431" t="str">
        <f>IF('02_Warehouse_Locations'!A430="","",'02_Warehouse_Locations'!A430)</f>
        <v/>
      </c>
      <c r="C431" t="str">
        <f t="shared" si="6"/>
        <v/>
      </c>
      <c r="D431" t="s">
        <v>1138</v>
      </c>
    </row>
    <row r="432" spans="1:4">
      <c r="A432" t="s">
        <v>1137</v>
      </c>
      <c r="B432" t="str">
        <f>IF('02_Warehouse_Locations'!A431="","",'02_Warehouse_Locations'!A431)</f>
        <v/>
      </c>
      <c r="C432" t="str">
        <f t="shared" si="6"/>
        <v/>
      </c>
      <c r="D432" t="s">
        <v>1138</v>
      </c>
    </row>
    <row r="433" spans="1:4">
      <c r="A433" t="s">
        <v>1137</v>
      </c>
      <c r="B433" t="str">
        <f>IF('02_Warehouse_Locations'!A432="","",'02_Warehouse_Locations'!A432)</f>
        <v/>
      </c>
      <c r="C433" t="str">
        <f t="shared" si="6"/>
        <v/>
      </c>
      <c r="D433" t="s">
        <v>1138</v>
      </c>
    </row>
    <row r="434" spans="1:4">
      <c r="A434" t="s">
        <v>1137</v>
      </c>
      <c r="B434" t="str">
        <f>IF('02_Warehouse_Locations'!A433="","",'02_Warehouse_Locations'!A433)</f>
        <v/>
      </c>
      <c r="C434" t="str">
        <f t="shared" si="6"/>
        <v/>
      </c>
      <c r="D434" t="s">
        <v>1138</v>
      </c>
    </row>
    <row r="435" spans="1:4">
      <c r="A435" t="s">
        <v>1137</v>
      </c>
      <c r="B435" t="str">
        <f>IF('02_Warehouse_Locations'!A434="","",'02_Warehouse_Locations'!A434)</f>
        <v/>
      </c>
      <c r="C435" t="str">
        <f t="shared" si="6"/>
        <v/>
      </c>
      <c r="D435" t="s">
        <v>1138</v>
      </c>
    </row>
    <row r="436" spans="1:4">
      <c r="A436" t="s">
        <v>1137</v>
      </c>
      <c r="B436" t="str">
        <f>IF('02_Warehouse_Locations'!A435="","",'02_Warehouse_Locations'!A435)</f>
        <v/>
      </c>
      <c r="C436" t="str">
        <f t="shared" si="6"/>
        <v/>
      </c>
      <c r="D436" t="s">
        <v>1138</v>
      </c>
    </row>
    <row r="437" spans="1:4">
      <c r="A437" t="s">
        <v>1137</v>
      </c>
      <c r="B437" t="str">
        <f>IF('02_Warehouse_Locations'!A436="","",'02_Warehouse_Locations'!A436)</f>
        <v/>
      </c>
      <c r="C437" t="str">
        <f t="shared" si="6"/>
        <v/>
      </c>
      <c r="D437" t="s">
        <v>1138</v>
      </c>
    </row>
    <row r="438" spans="1:4">
      <c r="A438" t="s">
        <v>1137</v>
      </c>
      <c r="B438" t="str">
        <f>IF('02_Warehouse_Locations'!A437="","",'02_Warehouse_Locations'!A437)</f>
        <v/>
      </c>
      <c r="C438" t="str">
        <f t="shared" si="6"/>
        <v/>
      </c>
      <c r="D438" t="s">
        <v>1138</v>
      </c>
    </row>
    <row r="439" spans="1:4">
      <c r="A439" t="s">
        <v>1137</v>
      </c>
      <c r="B439" t="str">
        <f>IF('02_Warehouse_Locations'!A438="","",'02_Warehouse_Locations'!A438)</f>
        <v/>
      </c>
      <c r="C439" t="str">
        <f t="shared" si="6"/>
        <v/>
      </c>
      <c r="D439" t="s">
        <v>1138</v>
      </c>
    </row>
    <row r="440" spans="1:4">
      <c r="A440" t="s">
        <v>1137</v>
      </c>
      <c r="B440" t="str">
        <f>IF('02_Warehouse_Locations'!A439="","",'02_Warehouse_Locations'!A439)</f>
        <v/>
      </c>
      <c r="C440" t="str">
        <f t="shared" si="6"/>
        <v/>
      </c>
      <c r="D440" t="s">
        <v>1138</v>
      </c>
    </row>
    <row r="441" spans="1:4">
      <c r="A441" t="s">
        <v>1137</v>
      </c>
      <c r="B441" t="str">
        <f>IF('02_Warehouse_Locations'!A440="","",'02_Warehouse_Locations'!A440)</f>
        <v/>
      </c>
      <c r="C441" t="str">
        <f t="shared" si="6"/>
        <v/>
      </c>
      <c r="D441" t="s">
        <v>1138</v>
      </c>
    </row>
    <row r="442" spans="1:4">
      <c r="A442" t="s">
        <v>1137</v>
      </c>
      <c r="B442" t="str">
        <f>IF('02_Warehouse_Locations'!A441="","",'02_Warehouse_Locations'!A441)</f>
        <v/>
      </c>
      <c r="C442" t="str">
        <f t="shared" si="6"/>
        <v/>
      </c>
      <c r="D442" t="s">
        <v>1138</v>
      </c>
    </row>
    <row r="443" spans="1:4">
      <c r="A443" t="s">
        <v>1137</v>
      </c>
      <c r="B443" t="str">
        <f>IF('02_Warehouse_Locations'!A442="","",'02_Warehouse_Locations'!A442)</f>
        <v/>
      </c>
      <c r="C443" t="str">
        <f t="shared" si="6"/>
        <v/>
      </c>
      <c r="D443" t="s">
        <v>1138</v>
      </c>
    </row>
    <row r="444" spans="1:4">
      <c r="A444" t="s">
        <v>1137</v>
      </c>
      <c r="B444" t="str">
        <f>IF('02_Warehouse_Locations'!A443="","",'02_Warehouse_Locations'!A443)</f>
        <v/>
      </c>
      <c r="C444" t="str">
        <f t="shared" si="6"/>
        <v/>
      </c>
      <c r="D444" t="s">
        <v>1138</v>
      </c>
    </row>
    <row r="445" spans="1:4">
      <c r="A445" t="s">
        <v>1137</v>
      </c>
      <c r="B445" t="str">
        <f>IF('02_Warehouse_Locations'!A444="","",'02_Warehouse_Locations'!A444)</f>
        <v/>
      </c>
      <c r="C445" t="str">
        <f t="shared" si="6"/>
        <v/>
      </c>
      <c r="D445" t="s">
        <v>1138</v>
      </c>
    </row>
    <row r="446" spans="1:4">
      <c r="A446" t="s">
        <v>1137</v>
      </c>
      <c r="B446" t="str">
        <f>IF('02_Warehouse_Locations'!A445="","",'02_Warehouse_Locations'!A445)</f>
        <v/>
      </c>
      <c r="C446" t="str">
        <f t="shared" si="6"/>
        <v/>
      </c>
      <c r="D446" t="s">
        <v>1138</v>
      </c>
    </row>
    <row r="447" spans="1:4">
      <c r="A447" t="s">
        <v>1137</v>
      </c>
      <c r="B447" t="str">
        <f>IF('02_Warehouse_Locations'!A446="","",'02_Warehouse_Locations'!A446)</f>
        <v/>
      </c>
      <c r="C447" t="str">
        <f t="shared" si="6"/>
        <v/>
      </c>
      <c r="D447" t="s">
        <v>1138</v>
      </c>
    </row>
    <row r="448" spans="1:4">
      <c r="A448" t="s">
        <v>1137</v>
      </c>
      <c r="B448" t="str">
        <f>IF('02_Warehouse_Locations'!A447="","",'02_Warehouse_Locations'!A447)</f>
        <v/>
      </c>
      <c r="C448" t="str">
        <f t="shared" si="6"/>
        <v/>
      </c>
      <c r="D448" t="s">
        <v>1138</v>
      </c>
    </row>
    <row r="449" spans="1:4">
      <c r="A449" t="s">
        <v>1137</v>
      </c>
      <c r="B449" t="str">
        <f>IF('02_Warehouse_Locations'!A448="","",'02_Warehouse_Locations'!A448)</f>
        <v/>
      </c>
      <c r="C449" t="str">
        <f t="shared" si="6"/>
        <v/>
      </c>
      <c r="D449" t="s">
        <v>1138</v>
      </c>
    </row>
    <row r="450" spans="1:4">
      <c r="A450" t="s">
        <v>1137</v>
      </c>
      <c r="B450" t="str">
        <f>IF('02_Warehouse_Locations'!A449="","",'02_Warehouse_Locations'!A449)</f>
        <v/>
      </c>
      <c r="C450" t="str">
        <f t="shared" si="6"/>
        <v/>
      </c>
      <c r="D450" t="s">
        <v>1138</v>
      </c>
    </row>
    <row r="451" spans="1:4">
      <c r="A451" t="s">
        <v>1137</v>
      </c>
      <c r="B451" t="str">
        <f>IF('02_Warehouse_Locations'!A450="","",'02_Warehouse_Locations'!A450)</f>
        <v/>
      </c>
      <c r="C451" t="str">
        <f t="shared" ref="C451:C514" si="7">IF(B451="","",B451)</f>
        <v/>
      </c>
      <c r="D451" t="s">
        <v>1138</v>
      </c>
    </row>
    <row r="452" spans="1:4">
      <c r="A452" t="s">
        <v>1137</v>
      </c>
      <c r="B452" t="str">
        <f>IF('02_Warehouse_Locations'!A451="","",'02_Warehouse_Locations'!A451)</f>
        <v/>
      </c>
      <c r="C452" t="str">
        <f t="shared" si="7"/>
        <v/>
      </c>
      <c r="D452" t="s">
        <v>1138</v>
      </c>
    </row>
    <row r="453" spans="1:4">
      <c r="A453" t="s">
        <v>1137</v>
      </c>
      <c r="B453" t="str">
        <f>IF('02_Warehouse_Locations'!A452="","",'02_Warehouse_Locations'!A452)</f>
        <v/>
      </c>
      <c r="C453" t="str">
        <f t="shared" si="7"/>
        <v/>
      </c>
      <c r="D453" t="s">
        <v>1138</v>
      </c>
    </row>
    <row r="454" spans="1:4">
      <c r="A454" t="s">
        <v>1137</v>
      </c>
      <c r="B454" t="str">
        <f>IF('02_Warehouse_Locations'!A453="","",'02_Warehouse_Locations'!A453)</f>
        <v/>
      </c>
      <c r="C454" t="str">
        <f t="shared" si="7"/>
        <v/>
      </c>
      <c r="D454" t="s">
        <v>1138</v>
      </c>
    </row>
    <row r="455" spans="1:4">
      <c r="A455" t="s">
        <v>1137</v>
      </c>
      <c r="B455" t="str">
        <f>IF('02_Warehouse_Locations'!A454="","",'02_Warehouse_Locations'!A454)</f>
        <v/>
      </c>
      <c r="C455" t="str">
        <f t="shared" si="7"/>
        <v/>
      </c>
      <c r="D455" t="s">
        <v>1138</v>
      </c>
    </row>
    <row r="456" spans="1:4">
      <c r="A456" t="s">
        <v>1137</v>
      </c>
      <c r="B456" t="str">
        <f>IF('02_Warehouse_Locations'!A455="","",'02_Warehouse_Locations'!A455)</f>
        <v/>
      </c>
      <c r="C456" t="str">
        <f t="shared" si="7"/>
        <v/>
      </c>
      <c r="D456" t="s">
        <v>1138</v>
      </c>
    </row>
    <row r="457" spans="1:4">
      <c r="A457" t="s">
        <v>1137</v>
      </c>
      <c r="B457" t="str">
        <f>IF('02_Warehouse_Locations'!A456="","",'02_Warehouse_Locations'!A456)</f>
        <v/>
      </c>
      <c r="C457" t="str">
        <f t="shared" si="7"/>
        <v/>
      </c>
      <c r="D457" t="s">
        <v>1138</v>
      </c>
    </row>
    <row r="458" spans="1:4">
      <c r="A458" t="s">
        <v>1137</v>
      </c>
      <c r="B458" t="str">
        <f>IF('02_Warehouse_Locations'!A457="","",'02_Warehouse_Locations'!A457)</f>
        <v/>
      </c>
      <c r="C458" t="str">
        <f t="shared" si="7"/>
        <v/>
      </c>
      <c r="D458" t="s">
        <v>1138</v>
      </c>
    </row>
    <row r="459" spans="1:4">
      <c r="A459" t="s">
        <v>1137</v>
      </c>
      <c r="B459" t="str">
        <f>IF('02_Warehouse_Locations'!A458="","",'02_Warehouse_Locations'!A458)</f>
        <v/>
      </c>
      <c r="C459" t="str">
        <f t="shared" si="7"/>
        <v/>
      </c>
      <c r="D459" t="s">
        <v>1138</v>
      </c>
    </row>
    <row r="460" spans="1:4">
      <c r="A460" t="s">
        <v>1137</v>
      </c>
      <c r="B460" t="str">
        <f>IF('02_Warehouse_Locations'!A459="","",'02_Warehouse_Locations'!A459)</f>
        <v/>
      </c>
      <c r="C460" t="str">
        <f t="shared" si="7"/>
        <v/>
      </c>
      <c r="D460" t="s">
        <v>1138</v>
      </c>
    </row>
    <row r="461" spans="1:4">
      <c r="A461" t="s">
        <v>1137</v>
      </c>
      <c r="B461" t="str">
        <f>IF('02_Warehouse_Locations'!A460="","",'02_Warehouse_Locations'!A460)</f>
        <v/>
      </c>
      <c r="C461" t="str">
        <f t="shared" si="7"/>
        <v/>
      </c>
      <c r="D461" t="s">
        <v>1138</v>
      </c>
    </row>
    <row r="462" spans="1:4">
      <c r="A462" t="s">
        <v>1137</v>
      </c>
      <c r="B462" t="str">
        <f>IF('02_Warehouse_Locations'!A461="","",'02_Warehouse_Locations'!A461)</f>
        <v/>
      </c>
      <c r="C462" t="str">
        <f t="shared" si="7"/>
        <v/>
      </c>
      <c r="D462" t="s">
        <v>1138</v>
      </c>
    </row>
    <row r="463" spans="1:4">
      <c r="A463" t="s">
        <v>1137</v>
      </c>
      <c r="B463" t="str">
        <f>IF('02_Warehouse_Locations'!A462="","",'02_Warehouse_Locations'!A462)</f>
        <v/>
      </c>
      <c r="C463" t="str">
        <f t="shared" si="7"/>
        <v/>
      </c>
      <c r="D463" t="s">
        <v>1138</v>
      </c>
    </row>
    <row r="464" spans="1:4">
      <c r="A464" t="s">
        <v>1137</v>
      </c>
      <c r="B464" t="str">
        <f>IF('02_Warehouse_Locations'!A463="","",'02_Warehouse_Locations'!A463)</f>
        <v/>
      </c>
      <c r="C464" t="str">
        <f t="shared" si="7"/>
        <v/>
      </c>
      <c r="D464" t="s">
        <v>1138</v>
      </c>
    </row>
    <row r="465" spans="1:4">
      <c r="A465" t="s">
        <v>1137</v>
      </c>
      <c r="B465" t="str">
        <f>IF('02_Warehouse_Locations'!A464="","",'02_Warehouse_Locations'!A464)</f>
        <v/>
      </c>
      <c r="C465" t="str">
        <f t="shared" si="7"/>
        <v/>
      </c>
      <c r="D465" t="s">
        <v>1138</v>
      </c>
    </row>
    <row r="466" spans="1:4">
      <c r="A466" t="s">
        <v>1137</v>
      </c>
      <c r="B466" t="str">
        <f>IF('02_Warehouse_Locations'!A465="","",'02_Warehouse_Locations'!A465)</f>
        <v/>
      </c>
      <c r="C466" t="str">
        <f t="shared" si="7"/>
        <v/>
      </c>
      <c r="D466" t="s">
        <v>1138</v>
      </c>
    </row>
    <row r="467" spans="1:4">
      <c r="A467" t="s">
        <v>1137</v>
      </c>
      <c r="B467" t="str">
        <f>IF('02_Warehouse_Locations'!A466="","",'02_Warehouse_Locations'!A466)</f>
        <v/>
      </c>
      <c r="C467" t="str">
        <f t="shared" si="7"/>
        <v/>
      </c>
      <c r="D467" t="s">
        <v>1138</v>
      </c>
    </row>
    <row r="468" spans="1:4">
      <c r="A468" t="s">
        <v>1137</v>
      </c>
      <c r="B468" t="str">
        <f>IF('02_Warehouse_Locations'!A467="","",'02_Warehouse_Locations'!A467)</f>
        <v/>
      </c>
      <c r="C468" t="str">
        <f t="shared" si="7"/>
        <v/>
      </c>
      <c r="D468" t="s">
        <v>1138</v>
      </c>
    </row>
    <row r="469" spans="1:4">
      <c r="A469" t="s">
        <v>1137</v>
      </c>
      <c r="B469" t="str">
        <f>IF('02_Warehouse_Locations'!A468="","",'02_Warehouse_Locations'!A468)</f>
        <v/>
      </c>
      <c r="C469" t="str">
        <f t="shared" si="7"/>
        <v/>
      </c>
      <c r="D469" t="s">
        <v>1138</v>
      </c>
    </row>
    <row r="470" spans="1:4">
      <c r="A470" t="s">
        <v>1137</v>
      </c>
      <c r="B470" t="str">
        <f>IF('02_Warehouse_Locations'!A469="","",'02_Warehouse_Locations'!A469)</f>
        <v/>
      </c>
      <c r="C470" t="str">
        <f t="shared" si="7"/>
        <v/>
      </c>
      <c r="D470" t="s">
        <v>1138</v>
      </c>
    </row>
    <row r="471" spans="1:4">
      <c r="A471" t="s">
        <v>1137</v>
      </c>
      <c r="B471" t="str">
        <f>IF('02_Warehouse_Locations'!A470="","",'02_Warehouse_Locations'!A470)</f>
        <v/>
      </c>
      <c r="C471" t="str">
        <f t="shared" si="7"/>
        <v/>
      </c>
      <c r="D471" t="s">
        <v>1138</v>
      </c>
    </row>
    <row r="472" spans="1:4">
      <c r="A472" t="s">
        <v>1137</v>
      </c>
      <c r="B472" t="str">
        <f>IF('02_Warehouse_Locations'!A471="","",'02_Warehouse_Locations'!A471)</f>
        <v/>
      </c>
      <c r="C472" t="str">
        <f t="shared" si="7"/>
        <v/>
      </c>
      <c r="D472" t="s">
        <v>1138</v>
      </c>
    </row>
    <row r="473" spans="1:4">
      <c r="A473" t="s">
        <v>1137</v>
      </c>
      <c r="B473" t="str">
        <f>IF('02_Warehouse_Locations'!A472="","",'02_Warehouse_Locations'!A472)</f>
        <v/>
      </c>
      <c r="C473" t="str">
        <f t="shared" si="7"/>
        <v/>
      </c>
      <c r="D473" t="s">
        <v>1138</v>
      </c>
    </row>
    <row r="474" spans="1:4">
      <c r="A474" t="s">
        <v>1137</v>
      </c>
      <c r="B474" t="str">
        <f>IF('02_Warehouse_Locations'!A473="","",'02_Warehouse_Locations'!A473)</f>
        <v/>
      </c>
      <c r="C474" t="str">
        <f t="shared" si="7"/>
        <v/>
      </c>
      <c r="D474" t="s">
        <v>1138</v>
      </c>
    </row>
    <row r="475" spans="1:4">
      <c r="A475" t="s">
        <v>1137</v>
      </c>
      <c r="B475" t="str">
        <f>IF('02_Warehouse_Locations'!A474="","",'02_Warehouse_Locations'!A474)</f>
        <v/>
      </c>
      <c r="C475" t="str">
        <f t="shared" si="7"/>
        <v/>
      </c>
      <c r="D475" t="s">
        <v>1138</v>
      </c>
    </row>
    <row r="476" spans="1:4">
      <c r="A476" t="s">
        <v>1137</v>
      </c>
      <c r="B476" t="str">
        <f>IF('02_Warehouse_Locations'!A475="","",'02_Warehouse_Locations'!A475)</f>
        <v/>
      </c>
      <c r="C476" t="str">
        <f t="shared" si="7"/>
        <v/>
      </c>
      <c r="D476" t="s">
        <v>1138</v>
      </c>
    </row>
    <row r="477" spans="1:4">
      <c r="A477" t="s">
        <v>1137</v>
      </c>
      <c r="B477" t="str">
        <f>IF('02_Warehouse_Locations'!A476="","",'02_Warehouse_Locations'!A476)</f>
        <v/>
      </c>
      <c r="C477" t="str">
        <f t="shared" si="7"/>
        <v/>
      </c>
      <c r="D477" t="s">
        <v>1138</v>
      </c>
    </row>
    <row r="478" spans="1:4">
      <c r="A478" t="s">
        <v>1137</v>
      </c>
      <c r="B478" t="str">
        <f>IF('02_Warehouse_Locations'!A477="","",'02_Warehouse_Locations'!A477)</f>
        <v/>
      </c>
      <c r="C478" t="str">
        <f t="shared" si="7"/>
        <v/>
      </c>
      <c r="D478" t="s">
        <v>1138</v>
      </c>
    </row>
    <row r="479" spans="1:4">
      <c r="A479" t="s">
        <v>1137</v>
      </c>
      <c r="B479" t="str">
        <f>IF('02_Warehouse_Locations'!A478="","",'02_Warehouse_Locations'!A478)</f>
        <v/>
      </c>
      <c r="C479" t="str">
        <f t="shared" si="7"/>
        <v/>
      </c>
      <c r="D479" t="s">
        <v>1138</v>
      </c>
    </row>
    <row r="480" spans="1:4">
      <c r="A480" t="s">
        <v>1137</v>
      </c>
      <c r="B480" t="str">
        <f>IF('02_Warehouse_Locations'!A479="","",'02_Warehouse_Locations'!A479)</f>
        <v/>
      </c>
      <c r="C480" t="str">
        <f t="shared" si="7"/>
        <v/>
      </c>
      <c r="D480" t="s">
        <v>1138</v>
      </c>
    </row>
    <row r="481" spans="1:4">
      <c r="A481" t="s">
        <v>1137</v>
      </c>
      <c r="B481" t="str">
        <f>IF('02_Warehouse_Locations'!A480="","",'02_Warehouse_Locations'!A480)</f>
        <v/>
      </c>
      <c r="C481" t="str">
        <f t="shared" si="7"/>
        <v/>
      </c>
      <c r="D481" t="s">
        <v>1138</v>
      </c>
    </row>
    <row r="482" spans="1:4">
      <c r="A482" t="s">
        <v>1137</v>
      </c>
      <c r="B482" t="str">
        <f>IF('02_Warehouse_Locations'!A481="","",'02_Warehouse_Locations'!A481)</f>
        <v/>
      </c>
      <c r="C482" t="str">
        <f t="shared" si="7"/>
        <v/>
      </c>
      <c r="D482" t="s">
        <v>1138</v>
      </c>
    </row>
    <row r="483" spans="1:4">
      <c r="A483" t="s">
        <v>1137</v>
      </c>
      <c r="B483" t="str">
        <f>IF('02_Warehouse_Locations'!A482="","",'02_Warehouse_Locations'!A482)</f>
        <v/>
      </c>
      <c r="C483" t="str">
        <f t="shared" si="7"/>
        <v/>
      </c>
      <c r="D483" t="s">
        <v>1138</v>
      </c>
    </row>
    <row r="484" spans="1:4">
      <c r="A484" t="s">
        <v>1137</v>
      </c>
      <c r="B484" t="str">
        <f>IF('02_Warehouse_Locations'!A483="","",'02_Warehouse_Locations'!A483)</f>
        <v/>
      </c>
      <c r="C484" t="str">
        <f t="shared" si="7"/>
        <v/>
      </c>
      <c r="D484" t="s">
        <v>1138</v>
      </c>
    </row>
    <row r="485" spans="1:4">
      <c r="A485" t="s">
        <v>1137</v>
      </c>
      <c r="B485" t="str">
        <f>IF('02_Warehouse_Locations'!A484="","",'02_Warehouse_Locations'!A484)</f>
        <v/>
      </c>
      <c r="C485" t="str">
        <f t="shared" si="7"/>
        <v/>
      </c>
      <c r="D485" t="s">
        <v>1138</v>
      </c>
    </row>
    <row r="486" spans="1:4">
      <c r="A486" t="s">
        <v>1137</v>
      </c>
      <c r="B486" t="str">
        <f>IF('02_Warehouse_Locations'!A485="","",'02_Warehouse_Locations'!A485)</f>
        <v/>
      </c>
      <c r="C486" t="str">
        <f t="shared" si="7"/>
        <v/>
      </c>
      <c r="D486" t="s">
        <v>1138</v>
      </c>
    </row>
    <row r="487" spans="1:4">
      <c r="A487" t="s">
        <v>1137</v>
      </c>
      <c r="B487" t="str">
        <f>IF('02_Warehouse_Locations'!A486="","",'02_Warehouse_Locations'!A486)</f>
        <v/>
      </c>
      <c r="C487" t="str">
        <f t="shared" si="7"/>
        <v/>
      </c>
      <c r="D487" t="s">
        <v>1138</v>
      </c>
    </row>
    <row r="488" spans="1:4">
      <c r="A488" t="s">
        <v>1137</v>
      </c>
      <c r="B488" t="str">
        <f>IF('02_Warehouse_Locations'!A487="","",'02_Warehouse_Locations'!A487)</f>
        <v/>
      </c>
      <c r="C488" t="str">
        <f t="shared" si="7"/>
        <v/>
      </c>
      <c r="D488" t="s">
        <v>1138</v>
      </c>
    </row>
    <row r="489" spans="1:4">
      <c r="A489" t="s">
        <v>1137</v>
      </c>
      <c r="B489" t="str">
        <f>IF('02_Warehouse_Locations'!A488="","",'02_Warehouse_Locations'!A488)</f>
        <v/>
      </c>
      <c r="C489" t="str">
        <f t="shared" si="7"/>
        <v/>
      </c>
      <c r="D489" t="s">
        <v>1138</v>
      </c>
    </row>
    <row r="490" spans="1:4">
      <c r="A490" t="s">
        <v>1137</v>
      </c>
      <c r="B490" t="str">
        <f>IF('02_Warehouse_Locations'!A489="","",'02_Warehouse_Locations'!A489)</f>
        <v/>
      </c>
      <c r="C490" t="str">
        <f t="shared" si="7"/>
        <v/>
      </c>
      <c r="D490" t="s">
        <v>1138</v>
      </c>
    </row>
    <row r="491" spans="1:4">
      <c r="A491" t="s">
        <v>1137</v>
      </c>
      <c r="B491" t="str">
        <f>IF('02_Warehouse_Locations'!A490="","",'02_Warehouse_Locations'!A490)</f>
        <v/>
      </c>
      <c r="C491" t="str">
        <f t="shared" si="7"/>
        <v/>
      </c>
      <c r="D491" t="s">
        <v>1138</v>
      </c>
    </row>
    <row r="492" spans="1:4">
      <c r="A492" t="s">
        <v>1137</v>
      </c>
      <c r="B492" t="str">
        <f>IF('02_Warehouse_Locations'!A491="","",'02_Warehouse_Locations'!A491)</f>
        <v/>
      </c>
      <c r="C492" t="str">
        <f t="shared" si="7"/>
        <v/>
      </c>
      <c r="D492" t="s">
        <v>1138</v>
      </c>
    </row>
    <row r="493" spans="1:4">
      <c r="A493" t="s">
        <v>1137</v>
      </c>
      <c r="B493" t="str">
        <f>IF('02_Warehouse_Locations'!A492="","",'02_Warehouse_Locations'!A492)</f>
        <v/>
      </c>
      <c r="C493" t="str">
        <f t="shared" si="7"/>
        <v/>
      </c>
      <c r="D493" t="s">
        <v>1138</v>
      </c>
    </row>
    <row r="494" spans="1:4">
      <c r="A494" t="s">
        <v>1137</v>
      </c>
      <c r="B494" t="str">
        <f>IF('02_Warehouse_Locations'!A493="","",'02_Warehouse_Locations'!A493)</f>
        <v/>
      </c>
      <c r="C494" t="str">
        <f t="shared" si="7"/>
        <v/>
      </c>
      <c r="D494" t="s">
        <v>1138</v>
      </c>
    </row>
    <row r="495" spans="1:4">
      <c r="A495" t="s">
        <v>1137</v>
      </c>
      <c r="B495" t="str">
        <f>IF('02_Warehouse_Locations'!A494="","",'02_Warehouse_Locations'!A494)</f>
        <v/>
      </c>
      <c r="C495" t="str">
        <f t="shared" si="7"/>
        <v/>
      </c>
      <c r="D495" t="s">
        <v>1138</v>
      </c>
    </row>
    <row r="496" spans="1:4">
      <c r="A496" t="s">
        <v>1137</v>
      </c>
      <c r="B496" t="str">
        <f>IF('02_Warehouse_Locations'!A495="","",'02_Warehouse_Locations'!A495)</f>
        <v/>
      </c>
      <c r="C496" t="str">
        <f t="shared" si="7"/>
        <v/>
      </c>
      <c r="D496" t="s">
        <v>1138</v>
      </c>
    </row>
    <row r="497" spans="1:4">
      <c r="A497" t="s">
        <v>1137</v>
      </c>
      <c r="B497" t="str">
        <f>IF('02_Warehouse_Locations'!A496="","",'02_Warehouse_Locations'!A496)</f>
        <v/>
      </c>
      <c r="C497" t="str">
        <f t="shared" si="7"/>
        <v/>
      </c>
      <c r="D497" t="s">
        <v>1138</v>
      </c>
    </row>
    <row r="498" spans="1:4">
      <c r="A498" t="s">
        <v>1137</v>
      </c>
      <c r="B498" t="str">
        <f>IF('02_Warehouse_Locations'!A497="","",'02_Warehouse_Locations'!A497)</f>
        <v/>
      </c>
      <c r="C498" t="str">
        <f t="shared" si="7"/>
        <v/>
      </c>
      <c r="D498" t="s">
        <v>1138</v>
      </c>
    </row>
    <row r="499" spans="1:4">
      <c r="A499" t="s">
        <v>1137</v>
      </c>
      <c r="B499" t="str">
        <f>IF('02_Warehouse_Locations'!A498="","",'02_Warehouse_Locations'!A498)</f>
        <v/>
      </c>
      <c r="C499" t="str">
        <f t="shared" si="7"/>
        <v/>
      </c>
      <c r="D499" t="s">
        <v>1138</v>
      </c>
    </row>
    <row r="500" spans="1:4">
      <c r="A500" t="s">
        <v>1137</v>
      </c>
      <c r="B500" t="str">
        <f>IF('02_Warehouse_Locations'!A499="","",'02_Warehouse_Locations'!A499)</f>
        <v/>
      </c>
      <c r="C500" t="str">
        <f t="shared" si="7"/>
        <v/>
      </c>
      <c r="D500" t="s">
        <v>1138</v>
      </c>
    </row>
    <row r="501" spans="1:4">
      <c r="A501" t="s">
        <v>1137</v>
      </c>
      <c r="B501" t="str">
        <f>IF('02_Warehouse_Locations'!A500="","",'02_Warehouse_Locations'!A500)</f>
        <v/>
      </c>
      <c r="C501" t="str">
        <f t="shared" si="7"/>
        <v/>
      </c>
      <c r="D501" t="s">
        <v>1138</v>
      </c>
    </row>
    <row r="502" spans="1:4">
      <c r="A502" t="s">
        <v>1137</v>
      </c>
      <c r="B502" t="str">
        <f>IF('02_Warehouse_Locations'!A501="","",'02_Warehouse_Locations'!A501)</f>
        <v/>
      </c>
      <c r="C502" t="str">
        <f t="shared" si="7"/>
        <v/>
      </c>
      <c r="D502" t="s">
        <v>1138</v>
      </c>
    </row>
    <row r="505" spans="1:4">
      <c r="A505" s="40" t="s">
        <v>1139</v>
      </c>
    </row>
    <row r="506" spans="1:4">
      <c r="A506" t="s">
        <v>1140</v>
      </c>
      <c r="B506" t="str">
        <f>IF('01_Warehouse_Ledger'!$A$2="","",'01_Warehouse_Ledger'!$A$2&amp;IF('01_Warehouse_Ledger'!$B$2&lt;&gt;""," | "&amp;'01_Warehouse_Ledger'!$B$2,""))</f>
        <v>PAL-0000001 | OVERFLOW-RICH-CYBERNETS-CFAM-CCMC</v>
      </c>
      <c r="C506" t="str">
        <f>IF('01_Warehouse_Ledger'!$A$2="","",'01_Warehouse_Ledger'!$A$2)</f>
        <v>PAL-0000001</v>
      </c>
      <c r="D506" t="s">
        <v>1141</v>
      </c>
    </row>
    <row r="507" spans="1:4">
      <c r="A507" t="s">
        <v>1140</v>
      </c>
      <c r="B507" t="str">
        <f>IF('01_Warehouse_Ledger'!$A$3="","",'01_Warehouse_Ledger'!$A$3&amp;IF('01_Warehouse_Ledger'!$B$3&lt;&gt;""," | "&amp;'01_Warehouse_Ledger'!$B$3,""))</f>
        <v>PAL-0000002</v>
      </c>
      <c r="C507" t="str">
        <f>IF('01_Warehouse_Ledger'!$A$3="","",'01_Warehouse_Ledger'!$A$3)</f>
        <v>PAL-0000002</v>
      </c>
      <c r="D507" t="s">
        <v>1141</v>
      </c>
    </row>
    <row r="508" spans="1:4">
      <c r="A508" t="s">
        <v>1140</v>
      </c>
      <c r="B508" t="str">
        <f>IF('01_Warehouse_Ledger'!$A$4="","",'01_Warehouse_Ledger'!$A$4&amp;IF('01_Warehouse_Ledger'!$B$4&lt;&gt;""," | "&amp;'01_Warehouse_Ledger'!$B$4,""))</f>
        <v>PAL-0000003 | OVERFLOW-CHRIS-UMAIR_TICKETS-</v>
      </c>
      <c r="C508" t="str">
        <f>IF('01_Warehouse_Ledger'!$A$4="","",'01_Warehouse_Ledger'!$A$4)</f>
        <v>PAL-0000003</v>
      </c>
      <c r="D508" t="s">
        <v>1141</v>
      </c>
    </row>
    <row r="509" spans="1:4">
      <c r="A509" t="s">
        <v>1140</v>
      </c>
      <c r="B509" t="str">
        <f>IF('01_Warehouse_Ledger'!$A$5="","",'01_Warehouse_Ledger'!$A$5&amp;IF('01_Warehouse_Ledger'!$B$5&lt;&gt;""," | "&amp;'01_Warehouse_Ledger'!$B$5,""))</f>
        <v>PAL-0000004 | WH-Z1-AisleO-Bay10-Level1</v>
      </c>
      <c r="C509" t="str">
        <f>IF('01_Warehouse_Ledger'!$A$5="","",'01_Warehouse_Ledger'!$A$5)</f>
        <v>PAL-0000004</v>
      </c>
      <c r="D509" t="s">
        <v>1141</v>
      </c>
    </row>
    <row r="510" spans="1:4">
      <c r="A510" t="s">
        <v>1140</v>
      </c>
      <c r="B510" t="str">
        <f>IF('01_Warehouse_Ledger'!$A$6="","",'01_Warehouse_Ledger'!$A$6&amp;IF('01_Warehouse_Ledger'!$B$6&lt;&gt;""," | "&amp;'01_Warehouse_Ledger'!$B$6,""))</f>
        <v>PAL-0000005 | Northwell Capsule &amp; GCX</v>
      </c>
      <c r="C510" t="str">
        <f>IF('01_Warehouse_Ledger'!$A$6="","",'01_Warehouse_Ledger'!$A$6)</f>
        <v>PAL-0000005</v>
      </c>
      <c r="D510" t="s">
        <v>1141</v>
      </c>
    </row>
    <row r="511" spans="1:4">
      <c r="A511" t="s">
        <v>1140</v>
      </c>
      <c r="B511" t="str">
        <f>IF('01_Warehouse_Ledger'!$A$7="","",'01_Warehouse_Ledger'!$A$7&amp;IF('01_Warehouse_Ledger'!$B$7&lt;&gt;""," | "&amp;'01_Warehouse_Ledger'!$B$7,""))</f>
        <v>PAL-0000006</v>
      </c>
      <c r="C511" t="str">
        <f>IF('01_Warehouse_Ledger'!$A$7="","",'01_Warehouse_Ledger'!$A$7)</f>
        <v>PAL-0000006</v>
      </c>
      <c r="D511" t="s">
        <v>1141</v>
      </c>
    </row>
    <row r="512" spans="1:4">
      <c r="A512" t="s">
        <v>1140</v>
      </c>
      <c r="B512" t="str">
        <f>IF('01_Warehouse_Ledger'!$A$8="","",'01_Warehouse_Ledger'!$A$8&amp;IF('01_Warehouse_Ledger'!$B$8&lt;&gt;""," | "&amp;'01_Warehouse_Ledger'!$B$8,""))</f>
        <v>PAL-0000007</v>
      </c>
      <c r="C512" t="str">
        <f>IF('01_Warehouse_Ledger'!$A$8="","",'01_Warehouse_Ledger'!$A$8)</f>
        <v>PAL-0000007</v>
      </c>
      <c r="D512" t="s">
        <v>1141</v>
      </c>
    </row>
    <row r="513" spans="1:4">
      <c r="A513" t="s">
        <v>1140</v>
      </c>
      <c r="B513" t="str">
        <f>IF('01_Warehouse_Ledger'!$A$9="","",'01_Warehouse_Ledger'!$A$9&amp;IF('01_Warehouse_Ledger'!$B$9&lt;&gt;""," | "&amp;'01_Warehouse_Ledger'!$B$9,""))</f>
        <v>PAL-0000008 | OVERFLOW-SAMPLE-PO1007-CAT3-PAL008</v>
      </c>
      <c r="C513" t="str">
        <f>IF('01_Warehouse_Ledger'!$A$9="","",'01_Warehouse_Ledger'!$A$9)</f>
        <v>PAL-0000008</v>
      </c>
      <c r="D513" t="s">
        <v>1141</v>
      </c>
    </row>
    <row r="514" spans="1:4">
      <c r="A514" t="s">
        <v>1140</v>
      </c>
      <c r="B514" t="str">
        <f>IF('01_Warehouse_Ledger'!$A$10="","",'01_Warehouse_Ledger'!$A$10&amp;IF('01_Warehouse_Ledger'!$B$10&lt;&gt;""," | "&amp;'01_Warehouse_Ledger'!$B$10,""))</f>
        <v>PAL-0000009</v>
      </c>
      <c r="C514" t="str">
        <f>IF('01_Warehouse_Ledger'!$A$10="","",'01_Warehouse_Ledger'!$A$10)</f>
        <v>PAL-0000009</v>
      </c>
      <c r="D514" t="s">
        <v>1141</v>
      </c>
    </row>
    <row r="515" spans="1:4">
      <c r="A515" t="s">
        <v>1140</v>
      </c>
      <c r="B515" t="str">
        <f>IF('01_Warehouse_Ledger'!$A$11="","",'01_Warehouse_Ledger'!$A$11&amp;IF('01_Warehouse_Ledger'!$B$11&lt;&gt;""," | "&amp;'01_Warehouse_Ledger'!$B$11,""))</f>
        <v>PAL-0000010</v>
      </c>
      <c r="C515" t="str">
        <f>IF('01_Warehouse_Ledger'!$A$11="","",'01_Warehouse_Ledger'!$A$11)</f>
        <v>PAL-0000010</v>
      </c>
      <c r="D515" t="s">
        <v>1141</v>
      </c>
    </row>
    <row r="516" spans="1:4">
      <c r="A516" t="s">
        <v>1140</v>
      </c>
      <c r="B516" t="str">
        <f>IF('01_Warehouse_Ledger'!$A$12="","",'01_Warehouse_Ledger'!$A$12&amp;IF('01_Warehouse_Ledger'!$B$12&lt;&gt;""," | "&amp;'01_Warehouse_Ledger'!$B$12,""))</f>
        <v>PAL-0000011</v>
      </c>
      <c r="C516" t="str">
        <f>IF('01_Warehouse_Ledger'!$A$12="","",'01_Warehouse_Ledger'!$A$12)</f>
        <v>PAL-0000011</v>
      </c>
      <c r="D516" t="s">
        <v>1141</v>
      </c>
    </row>
    <row r="517" spans="1:4">
      <c r="A517" t="s">
        <v>1140</v>
      </c>
      <c r="B517" t="str">
        <f>IF('01_Warehouse_Ledger'!$A$13="","",'01_Warehouse_Ledger'!$A$13&amp;IF('01_Warehouse_Ledger'!$B$13&lt;&gt;""," | "&amp;'01_Warehouse_Ledger'!$B$13,""))</f>
        <v>PAL-0000012</v>
      </c>
      <c r="C517" t="str">
        <f>IF('01_Warehouse_Ledger'!$A$13="","",'01_Warehouse_Ledger'!$A$13)</f>
        <v>PAL-0000012</v>
      </c>
      <c r="D517" t="s">
        <v>1141</v>
      </c>
    </row>
    <row r="518" spans="1:4">
      <c r="A518" t="s">
        <v>1140</v>
      </c>
      <c r="B518" t="str">
        <f>IF('01_Warehouse_Ledger'!$A$14="","",'01_Warehouse_Ledger'!$A$14&amp;IF('01_Warehouse_Ledger'!$B$14&lt;&gt;""," | "&amp;'01_Warehouse_Ledger'!$B$14,""))</f>
        <v>PAL-0000013</v>
      </c>
      <c r="C518" t="str">
        <f>IF('01_Warehouse_Ledger'!$A$14="","",'01_Warehouse_Ledger'!$A$14)</f>
        <v>PAL-0000013</v>
      </c>
      <c r="D518" t="s">
        <v>1141</v>
      </c>
    </row>
    <row r="519" spans="1:4">
      <c r="A519" t="s">
        <v>1140</v>
      </c>
      <c r="B519" t="str">
        <f>IF('01_Warehouse_Ledger'!$A$15="","",'01_Warehouse_Ledger'!$A$15&amp;IF('01_Warehouse_Ledger'!$B$15&lt;&gt;""," | "&amp;'01_Warehouse_Ledger'!$B$15,""))</f>
        <v>PAL-0000014</v>
      </c>
      <c r="C519" t="str">
        <f>IF('01_Warehouse_Ledger'!$A$15="","",'01_Warehouse_Ledger'!$A$15)</f>
        <v>PAL-0000014</v>
      </c>
      <c r="D519" t="s">
        <v>1141</v>
      </c>
    </row>
    <row r="520" spans="1:4">
      <c r="A520" t="s">
        <v>1140</v>
      </c>
      <c r="B520" t="str">
        <f>IF('01_Warehouse_Ledger'!$A$16="","",'01_Warehouse_Ledger'!$A$16&amp;IF('01_Warehouse_Ledger'!$B$16&lt;&gt;""," | "&amp;'01_Warehouse_Ledger'!$B$16,""))</f>
        <v>PAL-0000015 | OVERFLOW-SAMPLE-PO1014-CAT5-PAL015</v>
      </c>
      <c r="C520" t="str">
        <f>IF('01_Warehouse_Ledger'!$A$16="","",'01_Warehouse_Ledger'!$A$16)</f>
        <v>PAL-0000015</v>
      </c>
      <c r="D520" t="s">
        <v>1141</v>
      </c>
    </row>
    <row r="521" spans="1:4">
      <c r="A521" t="s">
        <v>1140</v>
      </c>
      <c r="B521" t="str">
        <f>IF('01_Warehouse_Ledger'!$A$17="","",'01_Warehouse_Ledger'!$A$17&amp;IF('01_Warehouse_Ledger'!$B$17&lt;&gt;""," | "&amp;'01_Warehouse_Ledger'!$B$17,""))</f>
        <v>PAL-0000016</v>
      </c>
      <c r="C521" t="str">
        <f>IF('01_Warehouse_Ledger'!$A$17="","",'01_Warehouse_Ledger'!$A$17)</f>
        <v>PAL-0000016</v>
      </c>
      <c r="D521" t="s">
        <v>1141</v>
      </c>
    </row>
    <row r="522" spans="1:4">
      <c r="A522" t="s">
        <v>1140</v>
      </c>
      <c r="B522" t="str">
        <f>IF('01_Warehouse_Ledger'!$A$18="","",'01_Warehouse_Ledger'!$A$18&amp;IF('01_Warehouse_Ledger'!$B$18&lt;&gt;""," | "&amp;'01_Warehouse_Ledger'!$B$18,""))</f>
        <v>PAL-0000017</v>
      </c>
      <c r="C522" t="str">
        <f>IF('01_Warehouse_Ledger'!$A$18="","",'01_Warehouse_Ledger'!$A$18)</f>
        <v>PAL-0000017</v>
      </c>
      <c r="D522" t="s">
        <v>1141</v>
      </c>
    </row>
    <row r="523" spans="1:4">
      <c r="A523" t="s">
        <v>1140</v>
      </c>
      <c r="B523" t="str">
        <f>IF('01_Warehouse_Ledger'!$A$19="","",'01_Warehouse_Ledger'!$A$19&amp;IF('01_Warehouse_Ledger'!$B$19&lt;&gt;""," | "&amp;'01_Warehouse_Ledger'!$B$19,""))</f>
        <v>PAL-0000018</v>
      </c>
      <c r="C523" t="str">
        <f>IF('01_Warehouse_Ledger'!$A$19="","",'01_Warehouse_Ledger'!$A$19)</f>
        <v>PAL-0000018</v>
      </c>
      <c r="D523" t="s">
        <v>1141</v>
      </c>
    </row>
    <row r="524" spans="1:4">
      <c r="A524" t="s">
        <v>1140</v>
      </c>
      <c r="B524" t="str">
        <f>IF('01_Warehouse_Ledger'!$A$20="","",'01_Warehouse_Ledger'!$A$20&amp;IF('01_Warehouse_Ledger'!$B$20&lt;&gt;""," | "&amp;'01_Warehouse_Ledger'!$B$20,""))</f>
        <v>PAL-0000019</v>
      </c>
      <c r="C524" t="str">
        <f>IF('01_Warehouse_Ledger'!$A$20="","",'01_Warehouse_Ledger'!$A$20)</f>
        <v>PAL-0000019</v>
      </c>
      <c r="D524" t="s">
        <v>1141</v>
      </c>
    </row>
    <row r="525" spans="1:4">
      <c r="A525" t="s">
        <v>1140</v>
      </c>
      <c r="B525" t="str">
        <f>IF('01_Warehouse_Ledger'!$A$21="","",'01_Warehouse_Ledger'!$A$21&amp;IF('01_Warehouse_Ledger'!$B$21&lt;&gt;""," | "&amp;'01_Warehouse_Ledger'!$B$21,""))</f>
        <v>PAL-0000020</v>
      </c>
      <c r="C525" t="str">
        <f>IF('01_Warehouse_Ledger'!$A$21="","",'01_Warehouse_Ledger'!$A$21)</f>
        <v>PAL-0000020</v>
      </c>
      <c r="D525" t="s">
        <v>1141</v>
      </c>
    </row>
    <row r="526" spans="1:4">
      <c r="A526" t="s">
        <v>1140</v>
      </c>
      <c r="B526" t="str">
        <f>IF('01_Warehouse_Ledger'!$A$22="","",'01_Warehouse_Ledger'!$A$22&amp;IF('01_Warehouse_Ledger'!$B$22&lt;&gt;""," | "&amp;'01_Warehouse_Ledger'!$B$22,""))</f>
        <v>PAL-0000021</v>
      </c>
      <c r="C526" t="str">
        <f>IF('01_Warehouse_Ledger'!$A$22="","",'01_Warehouse_Ledger'!$A$22)</f>
        <v>PAL-0000021</v>
      </c>
      <c r="D526" t="s">
        <v>1141</v>
      </c>
    </row>
    <row r="527" spans="1:4">
      <c r="A527" t="s">
        <v>1140</v>
      </c>
      <c r="B527" t="str">
        <f>IF('01_Warehouse_Ledger'!$A$23="","",'01_Warehouse_Ledger'!$A$23&amp;IF('01_Warehouse_Ledger'!$B$23&lt;&gt;""," | "&amp;'01_Warehouse_Ledger'!$B$23,""))</f>
        <v>PAL-0000022 | OVERFLOW-SAMPLE-PO1021-CAT2-PAL022</v>
      </c>
      <c r="C527" t="str">
        <f>IF('01_Warehouse_Ledger'!$A$23="","",'01_Warehouse_Ledger'!$A$23)</f>
        <v>PAL-0000022</v>
      </c>
      <c r="D527" t="s">
        <v>1141</v>
      </c>
    </row>
    <row r="528" spans="1:4">
      <c r="A528" t="s">
        <v>1140</v>
      </c>
      <c r="B528" t="str">
        <f>IF('01_Warehouse_Ledger'!$A$24="","",'01_Warehouse_Ledger'!$A$24&amp;IF('01_Warehouse_Ledger'!$B$24&lt;&gt;""," | "&amp;'01_Warehouse_Ledger'!$B$24,""))</f>
        <v>PAL-0000023</v>
      </c>
      <c r="C528" t="str">
        <f>IF('01_Warehouse_Ledger'!$A$24="","",'01_Warehouse_Ledger'!$A$24)</f>
        <v>PAL-0000023</v>
      </c>
      <c r="D528" t="s">
        <v>1141</v>
      </c>
    </row>
    <row r="529" spans="1:4">
      <c r="A529" t="s">
        <v>1140</v>
      </c>
      <c r="B529" t="str">
        <f>IF('01_Warehouse_Ledger'!$A$25="","",'01_Warehouse_Ledger'!$A$25&amp;IF('01_Warehouse_Ledger'!$B$25&lt;&gt;""," | "&amp;'01_Warehouse_Ledger'!$B$25,""))</f>
        <v>PAL-0000024</v>
      </c>
      <c r="C529" t="str">
        <f>IF('01_Warehouse_Ledger'!$A$25="","",'01_Warehouse_Ledger'!$A$25)</f>
        <v>PAL-0000024</v>
      </c>
      <c r="D529" t="s">
        <v>1141</v>
      </c>
    </row>
    <row r="530" spans="1:4">
      <c r="A530" t="s">
        <v>1140</v>
      </c>
      <c r="B530" t="str">
        <f>IF('01_Warehouse_Ledger'!$A$26="","",'01_Warehouse_Ledger'!$A$26&amp;IF('01_Warehouse_Ledger'!$B$26&lt;&gt;""," | "&amp;'01_Warehouse_Ledger'!$B$26,""))</f>
        <v>PAL-0000025</v>
      </c>
      <c r="C530" t="str">
        <f>IF('01_Warehouse_Ledger'!$A$26="","",'01_Warehouse_Ledger'!$A$26)</f>
        <v>PAL-0000025</v>
      </c>
      <c r="D530" t="s">
        <v>1141</v>
      </c>
    </row>
    <row r="531" spans="1:4">
      <c r="A531" t="s">
        <v>1140</v>
      </c>
      <c r="B531" t="str">
        <f>IF('01_Warehouse_Ledger'!$A$27="","",'01_Warehouse_Ledger'!$A$27&amp;IF('01_Warehouse_Ledger'!$B$27&lt;&gt;""," | "&amp;'01_Warehouse_Ledger'!$B$27,""))</f>
        <v>PAL-0000026</v>
      </c>
      <c r="C531" t="str">
        <f>IF('01_Warehouse_Ledger'!$A$27="","",'01_Warehouse_Ledger'!$A$27)</f>
        <v>PAL-0000026</v>
      </c>
      <c r="D531" t="s">
        <v>1141</v>
      </c>
    </row>
    <row r="532" spans="1:4">
      <c r="A532" t="s">
        <v>1140</v>
      </c>
      <c r="B532" t="str">
        <f>IF('01_Warehouse_Ledger'!$A$28="","",'01_Warehouse_Ledger'!$A$28&amp;IF('01_Warehouse_Ledger'!$B$28&lt;&gt;""," | "&amp;'01_Warehouse_Ledger'!$B$28,""))</f>
        <v>PAL-0000027</v>
      </c>
      <c r="C532" t="str">
        <f>IF('01_Warehouse_Ledger'!$A$28="","",'01_Warehouse_Ledger'!$A$28)</f>
        <v>PAL-0000027</v>
      </c>
      <c r="D532" t="s">
        <v>1141</v>
      </c>
    </row>
    <row r="533" spans="1:4">
      <c r="A533" t="s">
        <v>1140</v>
      </c>
      <c r="B533" t="str">
        <f>IF('01_Warehouse_Ledger'!$A$29="","",'01_Warehouse_Ledger'!$A$29&amp;IF('01_Warehouse_Ledger'!$B$29&lt;&gt;""," | "&amp;'01_Warehouse_Ledger'!$B$29,""))</f>
        <v>PAL-0000028</v>
      </c>
      <c r="C533" t="str">
        <f>IF('01_Warehouse_Ledger'!$A$29="","",'01_Warehouse_Ledger'!$A$29)</f>
        <v>PAL-0000028</v>
      </c>
      <c r="D533" t="s">
        <v>1141</v>
      </c>
    </row>
    <row r="534" spans="1:4">
      <c r="A534" t="s">
        <v>1140</v>
      </c>
      <c r="B534" t="str">
        <f>IF('01_Warehouse_Ledger'!$A$30="","",'01_Warehouse_Ledger'!$A$30&amp;IF('01_Warehouse_Ledger'!$B$30&lt;&gt;""," | "&amp;'01_Warehouse_Ledger'!$B$30,""))</f>
        <v>PAL-0000029 | OVERFLOW-SAMPLE-PO1028-CAT4-PAL029</v>
      </c>
      <c r="C534" t="str">
        <f>IF('01_Warehouse_Ledger'!$A$30="","",'01_Warehouse_Ledger'!$A$30)</f>
        <v>PAL-0000029</v>
      </c>
      <c r="D534" t="s">
        <v>1141</v>
      </c>
    </row>
    <row r="535" spans="1:4">
      <c r="A535" t="s">
        <v>1140</v>
      </c>
      <c r="B535" t="str">
        <f>IF('01_Warehouse_Ledger'!$A$31="","",'01_Warehouse_Ledger'!$A$31&amp;IF('01_Warehouse_Ledger'!$B$31&lt;&gt;""," | "&amp;'01_Warehouse_Ledger'!$B$31,""))</f>
        <v>PAL-0000030</v>
      </c>
      <c r="C535" t="str">
        <f>IF('01_Warehouse_Ledger'!$A$31="","",'01_Warehouse_Ledger'!$A$31)</f>
        <v>PAL-0000030</v>
      </c>
      <c r="D535" t="s">
        <v>1141</v>
      </c>
    </row>
    <row r="536" spans="1:4">
      <c r="A536" t="s">
        <v>1140</v>
      </c>
      <c r="B536" t="str">
        <f>IF('01_Warehouse_Ledger'!$A$32="","",'01_Warehouse_Ledger'!$A$32&amp;IF('01_Warehouse_Ledger'!$B$32&lt;&gt;""," | "&amp;'01_Warehouse_Ledger'!$B$32,""))</f>
        <v>PAL-0000031</v>
      </c>
      <c r="C536" t="str">
        <f>IF('01_Warehouse_Ledger'!$A$32="","",'01_Warehouse_Ledger'!$A$32)</f>
        <v>PAL-0000031</v>
      </c>
      <c r="D536" t="s">
        <v>1141</v>
      </c>
    </row>
    <row r="537" spans="1:4">
      <c r="A537" t="s">
        <v>1140</v>
      </c>
      <c r="B537" t="str">
        <f>IF('01_Warehouse_Ledger'!$A$33="","",'01_Warehouse_Ledger'!$A$33&amp;IF('01_Warehouse_Ledger'!$B$33&lt;&gt;""," | "&amp;'01_Warehouse_Ledger'!$B$33,""))</f>
        <v>PAL-0000032</v>
      </c>
      <c r="C537" t="str">
        <f>IF('01_Warehouse_Ledger'!$A$33="","",'01_Warehouse_Ledger'!$A$33)</f>
        <v>PAL-0000032</v>
      </c>
      <c r="D537" t="s">
        <v>1141</v>
      </c>
    </row>
    <row r="538" spans="1:4">
      <c r="A538" t="s">
        <v>1140</v>
      </c>
      <c r="B538" t="str">
        <f>IF('01_Warehouse_Ledger'!$A$34="","",'01_Warehouse_Ledger'!$A$34&amp;IF('01_Warehouse_Ledger'!$B$34&lt;&gt;""," | "&amp;'01_Warehouse_Ledger'!$B$34,""))</f>
        <v>PAL-0000033</v>
      </c>
      <c r="C538" t="str">
        <f>IF('01_Warehouse_Ledger'!$A$34="","",'01_Warehouse_Ledger'!$A$34)</f>
        <v>PAL-0000033</v>
      </c>
      <c r="D538" t="s">
        <v>1141</v>
      </c>
    </row>
    <row r="539" spans="1:4">
      <c r="A539" t="s">
        <v>1140</v>
      </c>
      <c r="B539" t="str">
        <f>IF('01_Warehouse_Ledger'!$A$35="","",'01_Warehouse_Ledger'!$A$35&amp;IF('01_Warehouse_Ledger'!$B$35&lt;&gt;""," | "&amp;'01_Warehouse_Ledger'!$B$35,""))</f>
        <v>PAL-0000034</v>
      </c>
      <c r="C539" t="str">
        <f>IF('01_Warehouse_Ledger'!$A$35="","",'01_Warehouse_Ledger'!$A$35)</f>
        <v>PAL-0000034</v>
      </c>
      <c r="D539" t="s">
        <v>1141</v>
      </c>
    </row>
    <row r="540" spans="1:4">
      <c r="A540" t="s">
        <v>1140</v>
      </c>
      <c r="B540" t="str">
        <f>IF('01_Warehouse_Ledger'!$A$36="","",'01_Warehouse_Ledger'!$A$36&amp;IF('01_Warehouse_Ledger'!$B$36&lt;&gt;""," | "&amp;'01_Warehouse_Ledger'!$B$36,""))</f>
        <v>PAL-0000035</v>
      </c>
      <c r="C540" t="str">
        <f>IF('01_Warehouse_Ledger'!$A$36="","",'01_Warehouse_Ledger'!$A$36)</f>
        <v>PAL-0000035</v>
      </c>
      <c r="D540" t="s">
        <v>1141</v>
      </c>
    </row>
    <row r="541" spans="1:4">
      <c r="A541" t="s">
        <v>1140</v>
      </c>
      <c r="B541" t="str">
        <f>IF('01_Warehouse_Ledger'!$A$37="","",'01_Warehouse_Ledger'!$A$37&amp;IF('01_Warehouse_Ledger'!$B$37&lt;&gt;""," | "&amp;'01_Warehouse_Ledger'!$B$37,""))</f>
        <v>PAL-0000036 | OVERFLOW-SAMPLE-PO1035-CAT1-PAL036</v>
      </c>
      <c r="C541" t="str">
        <f>IF('01_Warehouse_Ledger'!$A$37="","",'01_Warehouse_Ledger'!$A$37)</f>
        <v>PAL-0000036</v>
      </c>
      <c r="D541" t="s">
        <v>1141</v>
      </c>
    </row>
    <row r="542" spans="1:4">
      <c r="A542" t="s">
        <v>1140</v>
      </c>
      <c r="B542" t="str">
        <f>IF('01_Warehouse_Ledger'!$A$38="","",'01_Warehouse_Ledger'!$A$38&amp;IF('01_Warehouse_Ledger'!$B$38&lt;&gt;""," | "&amp;'01_Warehouse_Ledger'!$B$38,""))</f>
        <v>PAL-0000037</v>
      </c>
      <c r="C542" t="str">
        <f>IF('01_Warehouse_Ledger'!$A$38="","",'01_Warehouse_Ledger'!$A$38)</f>
        <v>PAL-0000037</v>
      </c>
      <c r="D542" t="s">
        <v>1141</v>
      </c>
    </row>
    <row r="543" spans="1:4">
      <c r="A543" t="s">
        <v>1140</v>
      </c>
      <c r="B543" t="str">
        <f>IF('01_Warehouse_Ledger'!$A$39="","",'01_Warehouse_Ledger'!$A$39&amp;IF('01_Warehouse_Ledger'!$B$39&lt;&gt;""," | "&amp;'01_Warehouse_Ledger'!$B$39,""))</f>
        <v>PAL-0000038</v>
      </c>
      <c r="C543" t="str">
        <f>IF('01_Warehouse_Ledger'!$A$39="","",'01_Warehouse_Ledger'!$A$39)</f>
        <v>PAL-0000038</v>
      </c>
      <c r="D543" t="s">
        <v>1141</v>
      </c>
    </row>
    <row r="544" spans="1:4">
      <c r="A544" t="s">
        <v>1140</v>
      </c>
      <c r="B544" t="str">
        <f>IF('01_Warehouse_Ledger'!$A$40="","",'01_Warehouse_Ledger'!$A$40&amp;IF('01_Warehouse_Ledger'!$B$40&lt;&gt;""," | "&amp;'01_Warehouse_Ledger'!$B$40,""))</f>
        <v>PAL-0000039</v>
      </c>
      <c r="C544" t="str">
        <f>IF('01_Warehouse_Ledger'!$A$40="","",'01_Warehouse_Ledger'!$A$40)</f>
        <v>PAL-0000039</v>
      </c>
      <c r="D544" t="s">
        <v>1141</v>
      </c>
    </row>
    <row r="545" spans="1:4">
      <c r="A545" t="s">
        <v>1140</v>
      </c>
      <c r="B545" t="str">
        <f>IF('01_Warehouse_Ledger'!$A$41="","",'01_Warehouse_Ledger'!$A$41&amp;IF('01_Warehouse_Ledger'!$B$41&lt;&gt;""," | "&amp;'01_Warehouse_Ledger'!$B$41,""))</f>
        <v>PAL-0000040</v>
      </c>
      <c r="C545" t="str">
        <f>IF('01_Warehouse_Ledger'!$A$41="","",'01_Warehouse_Ledger'!$A$41)</f>
        <v>PAL-0000040</v>
      </c>
      <c r="D545" t="s">
        <v>1141</v>
      </c>
    </row>
    <row r="546" spans="1:4">
      <c r="A546" t="s">
        <v>1140</v>
      </c>
      <c r="B546" t="str">
        <f>IF('01_Warehouse_Ledger'!$A$42="","",'01_Warehouse_Ledger'!$A$42&amp;IF('01_Warehouse_Ledger'!$B$42&lt;&gt;""," | "&amp;'01_Warehouse_Ledger'!$B$42,""))</f>
        <v>PAL-0000041</v>
      </c>
      <c r="C546" t="str">
        <f>IF('01_Warehouse_Ledger'!$A$42="","",'01_Warehouse_Ledger'!$A$42)</f>
        <v>PAL-0000041</v>
      </c>
      <c r="D546" t="s">
        <v>1141</v>
      </c>
    </row>
    <row r="547" spans="1:4">
      <c r="A547" t="s">
        <v>1140</v>
      </c>
      <c r="B547" t="str">
        <f>IF('01_Warehouse_Ledger'!$A$43="","",'01_Warehouse_Ledger'!$A$43&amp;IF('01_Warehouse_Ledger'!$B$43&lt;&gt;""," | "&amp;'01_Warehouse_Ledger'!$B$43,""))</f>
        <v>PAL-0000042</v>
      </c>
      <c r="C547" t="str">
        <f>IF('01_Warehouse_Ledger'!$A$43="","",'01_Warehouse_Ledger'!$A$43)</f>
        <v>PAL-0000042</v>
      </c>
      <c r="D547" t="s">
        <v>1141</v>
      </c>
    </row>
    <row r="548" spans="1:4">
      <c r="A548" t="s">
        <v>1140</v>
      </c>
      <c r="B548" t="str">
        <f>IF('01_Warehouse_Ledger'!$A$44="","",'01_Warehouse_Ledger'!$A$44&amp;IF('01_Warehouse_Ledger'!$B$44&lt;&gt;""," | "&amp;'01_Warehouse_Ledger'!$B$44,""))</f>
        <v>PAL-0000043 | OVERFLOW-SAMPLE-PO1042-CAT3-PAL043</v>
      </c>
      <c r="C548" t="str">
        <f>IF('01_Warehouse_Ledger'!$A$44="","",'01_Warehouse_Ledger'!$A$44)</f>
        <v>PAL-0000043</v>
      </c>
      <c r="D548" t="s">
        <v>1141</v>
      </c>
    </row>
    <row r="549" spans="1:4">
      <c r="A549" t="s">
        <v>1140</v>
      </c>
      <c r="B549" t="str">
        <f>IF('01_Warehouse_Ledger'!$A$45="","",'01_Warehouse_Ledger'!$A$45&amp;IF('01_Warehouse_Ledger'!$B$45&lt;&gt;""," | "&amp;'01_Warehouse_Ledger'!$B$45,""))</f>
        <v>PAL-0000044</v>
      </c>
      <c r="C549" t="str">
        <f>IF('01_Warehouse_Ledger'!$A$45="","",'01_Warehouse_Ledger'!$A$45)</f>
        <v>PAL-0000044</v>
      </c>
      <c r="D549" t="s">
        <v>1141</v>
      </c>
    </row>
    <row r="550" spans="1:4">
      <c r="A550" t="s">
        <v>1140</v>
      </c>
      <c r="B550" t="str">
        <f>IF('01_Warehouse_Ledger'!$A$46="","",'01_Warehouse_Ledger'!$A$46&amp;IF('01_Warehouse_Ledger'!$B$46&lt;&gt;""," | "&amp;'01_Warehouse_Ledger'!$B$46,""))</f>
        <v>PAL-0000045</v>
      </c>
      <c r="C550" t="str">
        <f>IF('01_Warehouse_Ledger'!$A$46="","",'01_Warehouse_Ledger'!$A$46)</f>
        <v>PAL-0000045</v>
      </c>
      <c r="D550" t="s">
        <v>1141</v>
      </c>
    </row>
    <row r="551" spans="1:4">
      <c r="A551" t="s">
        <v>1140</v>
      </c>
      <c r="B551" t="str">
        <f>IF('01_Warehouse_Ledger'!$A$47="","",'01_Warehouse_Ledger'!$A$47&amp;IF('01_Warehouse_Ledger'!$B$47&lt;&gt;""," | "&amp;'01_Warehouse_Ledger'!$B$47,""))</f>
        <v>PAL-0000046</v>
      </c>
      <c r="C551" t="str">
        <f>IF('01_Warehouse_Ledger'!$A$47="","",'01_Warehouse_Ledger'!$A$47)</f>
        <v>PAL-0000046</v>
      </c>
      <c r="D551" t="s">
        <v>1141</v>
      </c>
    </row>
    <row r="552" spans="1:4">
      <c r="A552" t="s">
        <v>1140</v>
      </c>
      <c r="B552" t="str">
        <f>IF('01_Warehouse_Ledger'!$A$48="","",'01_Warehouse_Ledger'!$A$48&amp;IF('01_Warehouse_Ledger'!$B$48&lt;&gt;""," | "&amp;'01_Warehouse_Ledger'!$B$48,""))</f>
        <v>PAL-0000047</v>
      </c>
      <c r="C552" t="str">
        <f>IF('01_Warehouse_Ledger'!$A$48="","",'01_Warehouse_Ledger'!$A$48)</f>
        <v>PAL-0000047</v>
      </c>
      <c r="D552" t="s">
        <v>1141</v>
      </c>
    </row>
    <row r="553" spans="1:4">
      <c r="A553" t="s">
        <v>1140</v>
      </c>
      <c r="B553" t="str">
        <f>IF('01_Warehouse_Ledger'!$A$49="","",'01_Warehouse_Ledger'!$A$49&amp;IF('01_Warehouse_Ledger'!$B$49&lt;&gt;""," | "&amp;'01_Warehouse_Ledger'!$B$49,""))</f>
        <v>PAL-0000048</v>
      </c>
      <c r="C553" t="str">
        <f>IF('01_Warehouse_Ledger'!$A$49="","",'01_Warehouse_Ledger'!$A$49)</f>
        <v>PAL-0000048</v>
      </c>
      <c r="D553" t="s">
        <v>1141</v>
      </c>
    </row>
    <row r="554" spans="1:4">
      <c r="A554" t="s">
        <v>1140</v>
      </c>
      <c r="B554" t="str">
        <f>IF('01_Warehouse_Ledger'!$A$50="","",'01_Warehouse_Ledger'!$A$50&amp;IF('01_Warehouse_Ledger'!$B$50&lt;&gt;""," | "&amp;'01_Warehouse_Ledger'!$B$50,""))</f>
        <v>PAL-0000049</v>
      </c>
      <c r="C554" t="str">
        <f>IF('01_Warehouse_Ledger'!$A$50="","",'01_Warehouse_Ledger'!$A$50)</f>
        <v>PAL-0000049</v>
      </c>
      <c r="D554" t="s">
        <v>1141</v>
      </c>
    </row>
    <row r="555" spans="1:4">
      <c r="A555" t="s">
        <v>1140</v>
      </c>
      <c r="B555" t="str">
        <f>IF('01_Warehouse_Ledger'!$A$51="","",'01_Warehouse_Ledger'!$A$51&amp;IF('01_Warehouse_Ledger'!$B$51&lt;&gt;""," | "&amp;'01_Warehouse_Ledger'!$B$51,""))</f>
        <v>PAL-0000050 | OVERFLOW-SAMPLE-PO1049-CAT5-PAL050</v>
      </c>
      <c r="C555" t="str">
        <f>IF('01_Warehouse_Ledger'!$A$51="","",'01_Warehouse_Ledger'!$A$51)</f>
        <v>PAL-0000050</v>
      </c>
      <c r="D555" t="s">
        <v>1141</v>
      </c>
    </row>
    <row r="556" spans="1:4">
      <c r="A556" t="s">
        <v>1140</v>
      </c>
      <c r="B556" t="str">
        <f>IF('01_Warehouse_Ledger'!$A$52="","",'01_Warehouse_Ledger'!$A$52&amp;IF('01_Warehouse_Ledger'!$B$52&lt;&gt;""," | "&amp;'01_Warehouse_Ledger'!$B$52,""))</f>
        <v>PAL-0000051</v>
      </c>
      <c r="C556" t="str">
        <f>IF('01_Warehouse_Ledger'!$A$52="","",'01_Warehouse_Ledger'!$A$52)</f>
        <v>PAL-0000051</v>
      </c>
      <c r="D556" t="s">
        <v>1141</v>
      </c>
    </row>
    <row r="557" spans="1:4">
      <c r="A557" t="s">
        <v>1140</v>
      </c>
      <c r="B557" t="str">
        <f>IF('01_Warehouse_Ledger'!$A$53="","",'01_Warehouse_Ledger'!$A$53&amp;IF('01_Warehouse_Ledger'!$B$53&lt;&gt;""," | "&amp;'01_Warehouse_Ledger'!$B$53,""))</f>
        <v>PAL-0000052</v>
      </c>
      <c r="C557" t="str">
        <f>IF('01_Warehouse_Ledger'!$A$53="","",'01_Warehouse_Ledger'!$A$53)</f>
        <v>PAL-0000052</v>
      </c>
      <c r="D557" t="s">
        <v>1141</v>
      </c>
    </row>
    <row r="558" spans="1:4">
      <c r="A558" t="s">
        <v>1140</v>
      </c>
      <c r="B558" t="str">
        <f>IF('01_Warehouse_Ledger'!$A$54="","",'01_Warehouse_Ledger'!$A$54&amp;IF('01_Warehouse_Ledger'!$B$54&lt;&gt;""," | "&amp;'01_Warehouse_Ledger'!$B$54,""))</f>
        <v>PAL-0000053</v>
      </c>
      <c r="C558" t="str">
        <f>IF('01_Warehouse_Ledger'!$A$54="","",'01_Warehouse_Ledger'!$A$54)</f>
        <v>PAL-0000053</v>
      </c>
      <c r="D558" t="s">
        <v>1141</v>
      </c>
    </row>
    <row r="559" spans="1:4">
      <c r="A559" t="s">
        <v>1140</v>
      </c>
      <c r="B559" t="str">
        <f>IF('01_Warehouse_Ledger'!$A$55="","",'01_Warehouse_Ledger'!$A$55&amp;IF('01_Warehouse_Ledger'!$B$55&lt;&gt;""," | "&amp;'01_Warehouse_Ledger'!$B$55,""))</f>
        <v>PAL-0000054</v>
      </c>
      <c r="C559" t="str">
        <f>IF('01_Warehouse_Ledger'!$A$55="","",'01_Warehouse_Ledger'!$A$55)</f>
        <v>PAL-0000054</v>
      </c>
      <c r="D559" t="s">
        <v>1141</v>
      </c>
    </row>
    <row r="560" spans="1:4">
      <c r="A560" t="s">
        <v>1140</v>
      </c>
      <c r="B560" t="str">
        <f>IF('01_Warehouse_Ledger'!$A$56="","",'01_Warehouse_Ledger'!$A$56&amp;IF('01_Warehouse_Ledger'!$B$56&lt;&gt;""," | "&amp;'01_Warehouse_Ledger'!$B$56,""))</f>
        <v>PAL-0000055</v>
      </c>
      <c r="C560" t="str">
        <f>IF('01_Warehouse_Ledger'!$A$56="","",'01_Warehouse_Ledger'!$A$56)</f>
        <v>PAL-0000055</v>
      </c>
      <c r="D560" t="s">
        <v>1141</v>
      </c>
    </row>
    <row r="561" spans="1:4">
      <c r="A561" t="s">
        <v>1140</v>
      </c>
      <c r="B561" t="str">
        <f>IF('01_Warehouse_Ledger'!$A$57="","",'01_Warehouse_Ledger'!$A$57&amp;IF('01_Warehouse_Ledger'!$B$57&lt;&gt;""," | "&amp;'01_Warehouse_Ledger'!$B$57,""))</f>
        <v>PAL-0000056</v>
      </c>
      <c r="C561" t="str">
        <f>IF('01_Warehouse_Ledger'!$A$57="","",'01_Warehouse_Ledger'!$A$57)</f>
        <v>PAL-0000056</v>
      </c>
      <c r="D561" t="s">
        <v>1141</v>
      </c>
    </row>
    <row r="562" spans="1:4">
      <c r="A562" t="s">
        <v>1140</v>
      </c>
      <c r="B562" t="str">
        <f>IF('01_Warehouse_Ledger'!$A$58="","",'01_Warehouse_Ledger'!$A$58&amp;IF('01_Warehouse_Ledger'!$B$58&lt;&gt;""," | "&amp;'01_Warehouse_Ledger'!$B$58,""))</f>
        <v>PAL-0000057 | OVERFLOW-SAMPLE-PO1056-CAT2-PAL057</v>
      </c>
      <c r="C562" t="str">
        <f>IF('01_Warehouse_Ledger'!$A$58="","",'01_Warehouse_Ledger'!$A$58)</f>
        <v>PAL-0000057</v>
      </c>
      <c r="D562" t="s">
        <v>1141</v>
      </c>
    </row>
    <row r="563" spans="1:4">
      <c r="A563" t="s">
        <v>1140</v>
      </c>
      <c r="B563" t="str">
        <f>IF('01_Warehouse_Ledger'!$A$59="","",'01_Warehouse_Ledger'!$A$59&amp;IF('01_Warehouse_Ledger'!$B$59&lt;&gt;""," | "&amp;'01_Warehouse_Ledger'!$B$59,""))</f>
        <v>PAL-0000058</v>
      </c>
      <c r="C563" t="str">
        <f>IF('01_Warehouse_Ledger'!$A$59="","",'01_Warehouse_Ledger'!$A$59)</f>
        <v>PAL-0000058</v>
      </c>
      <c r="D563" t="s">
        <v>1141</v>
      </c>
    </row>
    <row r="564" spans="1:4">
      <c r="A564" t="s">
        <v>1140</v>
      </c>
      <c r="B564" t="str">
        <f>IF('01_Warehouse_Ledger'!$A$60="","",'01_Warehouse_Ledger'!$A$60&amp;IF('01_Warehouse_Ledger'!$B$60&lt;&gt;""," | "&amp;'01_Warehouse_Ledger'!$B$60,""))</f>
        <v>PAL-0000059</v>
      </c>
      <c r="C564" t="str">
        <f>IF('01_Warehouse_Ledger'!$A$60="","",'01_Warehouse_Ledger'!$A$60)</f>
        <v>PAL-0000059</v>
      </c>
      <c r="D564" t="s">
        <v>1141</v>
      </c>
    </row>
    <row r="565" spans="1:4">
      <c r="A565" t="s">
        <v>1140</v>
      </c>
      <c r="B565" t="str">
        <f>IF('01_Warehouse_Ledger'!$A$61="","",'01_Warehouse_Ledger'!$A$61&amp;IF('01_Warehouse_Ledger'!$B$61&lt;&gt;""," | "&amp;'01_Warehouse_Ledger'!$B$61,""))</f>
        <v>PAL-0000060</v>
      </c>
      <c r="C565" t="str">
        <f>IF('01_Warehouse_Ledger'!$A$61="","",'01_Warehouse_Ledger'!$A$61)</f>
        <v>PAL-0000060</v>
      </c>
      <c r="D565" t="s">
        <v>1141</v>
      </c>
    </row>
    <row r="566" spans="1:4">
      <c r="A566" t="s">
        <v>1140</v>
      </c>
      <c r="B566" t="str">
        <f>IF('01_Warehouse_Ledger'!$A$62="","",'01_Warehouse_Ledger'!$A$62&amp;IF('01_Warehouse_Ledger'!$B$62&lt;&gt;""," | "&amp;'01_Warehouse_Ledger'!$B$62,""))</f>
        <v>PAL-0000061</v>
      </c>
      <c r="C566" t="str">
        <f>IF('01_Warehouse_Ledger'!$A$62="","",'01_Warehouse_Ledger'!$A$62)</f>
        <v>PAL-0000061</v>
      </c>
      <c r="D566" t="s">
        <v>1141</v>
      </c>
    </row>
    <row r="567" spans="1:4">
      <c r="A567" t="s">
        <v>1140</v>
      </c>
      <c r="B567" t="str">
        <f>IF('01_Warehouse_Ledger'!$A$63="","",'01_Warehouse_Ledger'!$A$63&amp;IF('01_Warehouse_Ledger'!$B$63&lt;&gt;""," | "&amp;'01_Warehouse_Ledger'!$B$63,""))</f>
        <v>PAL-0000062</v>
      </c>
      <c r="C567" t="str">
        <f>IF('01_Warehouse_Ledger'!$A$63="","",'01_Warehouse_Ledger'!$A$63)</f>
        <v>PAL-0000062</v>
      </c>
      <c r="D567" t="s">
        <v>1141</v>
      </c>
    </row>
    <row r="568" spans="1:4">
      <c r="A568" t="s">
        <v>1140</v>
      </c>
      <c r="B568" t="str">
        <f>IF('01_Warehouse_Ledger'!$A$64="","",'01_Warehouse_Ledger'!$A$64&amp;IF('01_Warehouse_Ledger'!$B$64&lt;&gt;""," | "&amp;'01_Warehouse_Ledger'!$B$64,""))</f>
        <v>PAL-0000063</v>
      </c>
      <c r="C568" t="str">
        <f>IF('01_Warehouse_Ledger'!$A$64="","",'01_Warehouse_Ledger'!$A$64)</f>
        <v>PAL-0000063</v>
      </c>
      <c r="D568" t="s">
        <v>1141</v>
      </c>
    </row>
    <row r="569" spans="1:4">
      <c r="A569" t="s">
        <v>1140</v>
      </c>
      <c r="B569" t="str">
        <f>IF('01_Warehouse_Ledger'!$A$65="","",'01_Warehouse_Ledger'!$A$65&amp;IF('01_Warehouse_Ledger'!$B$65&lt;&gt;""," | "&amp;'01_Warehouse_Ledger'!$B$65,""))</f>
        <v>PAL-0000064</v>
      </c>
      <c r="C569" t="str">
        <f>IF('01_Warehouse_Ledger'!$A$65="","",'01_Warehouse_Ledger'!$A$65)</f>
        <v>PAL-0000064</v>
      </c>
      <c r="D569" t="s">
        <v>1141</v>
      </c>
    </row>
    <row r="570" spans="1:4">
      <c r="A570" t="s">
        <v>1140</v>
      </c>
      <c r="B570" t="str">
        <f>IF('01_Warehouse_Ledger'!$A$66="","",'01_Warehouse_Ledger'!$A$66&amp;IF('01_Warehouse_Ledger'!$B$66&lt;&gt;""," | "&amp;'01_Warehouse_Ledger'!$B$66,""))</f>
        <v>PAL-0000065</v>
      </c>
      <c r="C570" t="str">
        <f>IF('01_Warehouse_Ledger'!$A$66="","",'01_Warehouse_Ledger'!$A$66)</f>
        <v>PAL-0000065</v>
      </c>
      <c r="D570" t="s">
        <v>1141</v>
      </c>
    </row>
    <row r="571" spans="1:4">
      <c r="A571" t="s">
        <v>1140</v>
      </c>
      <c r="B571" t="str">
        <f>IF('01_Warehouse_Ledger'!$A$67="","",'01_Warehouse_Ledger'!$A$67&amp;IF('01_Warehouse_Ledger'!$B$67&lt;&gt;""," | "&amp;'01_Warehouse_Ledger'!$B$67,""))</f>
        <v>PAL-0000066</v>
      </c>
      <c r="C571" t="str">
        <f>IF('01_Warehouse_Ledger'!$A$67="","",'01_Warehouse_Ledger'!$A$67)</f>
        <v>PAL-0000066</v>
      </c>
      <c r="D571" t="s">
        <v>1141</v>
      </c>
    </row>
    <row r="572" spans="1:4">
      <c r="A572" t="s">
        <v>1140</v>
      </c>
      <c r="B572" t="str">
        <f>IF('01_Warehouse_Ledger'!$A$68="","",'01_Warehouse_Ledger'!$A$68&amp;IF('01_Warehouse_Ledger'!$B$68&lt;&gt;""," | "&amp;'01_Warehouse_Ledger'!$B$68,""))</f>
        <v>PAL-0000067</v>
      </c>
      <c r="C572" t="str">
        <f>IF('01_Warehouse_Ledger'!$A$68="","",'01_Warehouse_Ledger'!$A$68)</f>
        <v>PAL-0000067</v>
      </c>
      <c r="D572" t="s">
        <v>1141</v>
      </c>
    </row>
    <row r="573" spans="1:4">
      <c r="A573" t="s">
        <v>1140</v>
      </c>
      <c r="B573" t="str">
        <f>IF('01_Warehouse_Ledger'!$A$69="","",'01_Warehouse_Ledger'!$A$69&amp;IF('01_Warehouse_Ledger'!$B$69&lt;&gt;""," | "&amp;'01_Warehouse_Ledger'!$B$69,""))</f>
        <v>PAL-0000068</v>
      </c>
      <c r="C573" t="str">
        <f>IF('01_Warehouse_Ledger'!$A$69="","",'01_Warehouse_Ledger'!$A$69)</f>
        <v>PAL-0000068</v>
      </c>
      <c r="D573" t="s">
        <v>1141</v>
      </c>
    </row>
    <row r="574" spans="1:4">
      <c r="A574" t="s">
        <v>1140</v>
      </c>
      <c r="B574" t="str">
        <f>IF('01_Warehouse_Ledger'!$A$70="","",'01_Warehouse_Ledger'!$A$70&amp;IF('01_Warehouse_Ledger'!$B$70&lt;&gt;""," | "&amp;'01_Warehouse_Ledger'!$B$70,""))</f>
        <v>PAL-0000069</v>
      </c>
      <c r="C574" t="str">
        <f>IF('01_Warehouse_Ledger'!$A$70="","",'01_Warehouse_Ledger'!$A$70)</f>
        <v>PAL-0000069</v>
      </c>
      <c r="D574" t="s">
        <v>1141</v>
      </c>
    </row>
    <row r="575" spans="1:4">
      <c r="A575" t="s">
        <v>1140</v>
      </c>
      <c r="B575" t="str">
        <f>IF('01_Warehouse_Ledger'!$A$71="","",'01_Warehouse_Ledger'!$A$71&amp;IF('01_Warehouse_Ledger'!$B$71&lt;&gt;""," | "&amp;'01_Warehouse_Ledger'!$B$71,""))</f>
        <v>PAL-0000070</v>
      </c>
      <c r="C575" t="str">
        <f>IF('01_Warehouse_Ledger'!$A$71="","",'01_Warehouse_Ledger'!$A$71)</f>
        <v>PAL-0000070</v>
      </c>
      <c r="D575" t="s">
        <v>1141</v>
      </c>
    </row>
    <row r="576" spans="1:4">
      <c r="A576" t="s">
        <v>1140</v>
      </c>
      <c r="B576" t="str">
        <f>IF('01_Warehouse_Ledger'!$A$72="","",'01_Warehouse_Ledger'!$A$72&amp;IF('01_Warehouse_Ledger'!$B$72&lt;&gt;""," | "&amp;'01_Warehouse_Ledger'!$B$72,""))</f>
        <v>PAL-0000071</v>
      </c>
      <c r="C576" t="str">
        <f>IF('01_Warehouse_Ledger'!$A$72="","",'01_Warehouse_Ledger'!$A$72)</f>
        <v>PAL-0000071</v>
      </c>
      <c r="D576" t="s">
        <v>1141</v>
      </c>
    </row>
    <row r="577" spans="1:4">
      <c r="A577" t="s">
        <v>1140</v>
      </c>
      <c r="B577" t="str">
        <f>IF('01_Warehouse_Ledger'!$A$73="","",'01_Warehouse_Ledger'!$A$73&amp;IF('01_Warehouse_Ledger'!$B$73&lt;&gt;""," | "&amp;'01_Warehouse_Ledger'!$B$73,""))</f>
        <v>PAL-0000072</v>
      </c>
      <c r="C577" t="str">
        <f>IF('01_Warehouse_Ledger'!$A$73="","",'01_Warehouse_Ledger'!$A$73)</f>
        <v>PAL-0000072</v>
      </c>
      <c r="D577" t="s">
        <v>1141</v>
      </c>
    </row>
    <row r="578" spans="1:4">
      <c r="A578" t="s">
        <v>1140</v>
      </c>
      <c r="B578" t="str">
        <f>IF('01_Warehouse_Ledger'!$A$74="","",'01_Warehouse_Ledger'!$A$74&amp;IF('01_Warehouse_Ledger'!$B$74&lt;&gt;""," | "&amp;'01_Warehouse_Ledger'!$B$74,""))</f>
        <v>PAL-0000073</v>
      </c>
      <c r="C578" t="str">
        <f>IF('01_Warehouse_Ledger'!$A$74="","",'01_Warehouse_Ledger'!$A$74)</f>
        <v>PAL-0000073</v>
      </c>
      <c r="D578" t="s">
        <v>1141</v>
      </c>
    </row>
    <row r="579" spans="1:4">
      <c r="A579" t="s">
        <v>1140</v>
      </c>
      <c r="B579" t="str">
        <f>IF('01_Warehouse_Ledger'!$A$75="","",'01_Warehouse_Ledger'!$A$75&amp;IF('01_Warehouse_Ledger'!$B$75&lt;&gt;""," | "&amp;'01_Warehouse_Ledger'!$B$75,""))</f>
        <v>PAL-0000074</v>
      </c>
      <c r="C579" t="str">
        <f>IF('01_Warehouse_Ledger'!$A$75="","",'01_Warehouse_Ledger'!$A$75)</f>
        <v>PAL-0000074</v>
      </c>
      <c r="D579" t="s">
        <v>1141</v>
      </c>
    </row>
    <row r="580" spans="1:4">
      <c r="A580" t="s">
        <v>1140</v>
      </c>
      <c r="B580" t="str">
        <f>IF('01_Warehouse_Ledger'!$A$76="","",'01_Warehouse_Ledger'!$A$76&amp;IF('01_Warehouse_Ledger'!$B$76&lt;&gt;""," | "&amp;'01_Warehouse_Ledger'!$B$76,""))</f>
        <v>PAL-0000075</v>
      </c>
      <c r="C580" t="str">
        <f>IF('01_Warehouse_Ledger'!$A$76="","",'01_Warehouse_Ledger'!$A$76)</f>
        <v>PAL-0000075</v>
      </c>
      <c r="D580" t="s">
        <v>1141</v>
      </c>
    </row>
    <row r="581" spans="1:4">
      <c r="A581" t="s">
        <v>1140</v>
      </c>
      <c r="B581" t="str">
        <f>IF('01_Warehouse_Ledger'!$A$77="","",'01_Warehouse_Ledger'!$A$77&amp;IF('01_Warehouse_Ledger'!$B$77&lt;&gt;""," | "&amp;'01_Warehouse_Ledger'!$B$77,""))</f>
        <v>PAL-0000076</v>
      </c>
      <c r="C581" t="str">
        <f>IF('01_Warehouse_Ledger'!$A$77="","",'01_Warehouse_Ledger'!$A$77)</f>
        <v>PAL-0000076</v>
      </c>
      <c r="D581" t="s">
        <v>1141</v>
      </c>
    </row>
    <row r="582" spans="1:4">
      <c r="A582" t="s">
        <v>1140</v>
      </c>
      <c r="B582" t="str">
        <f>IF('01_Warehouse_Ledger'!$A$78="","",'01_Warehouse_Ledger'!$A$78&amp;IF('01_Warehouse_Ledger'!$B$78&lt;&gt;""," | "&amp;'01_Warehouse_Ledger'!$B$78,""))</f>
        <v>PAL-0000077</v>
      </c>
      <c r="C582" t="str">
        <f>IF('01_Warehouse_Ledger'!$A$78="","",'01_Warehouse_Ledger'!$A$78)</f>
        <v>PAL-0000077</v>
      </c>
      <c r="D582" t="s">
        <v>1141</v>
      </c>
    </row>
    <row r="583" spans="1:4">
      <c r="A583" t="s">
        <v>1140</v>
      </c>
      <c r="B583" t="str">
        <f>IF('01_Warehouse_Ledger'!$A$79="","",'01_Warehouse_Ledger'!$A$79&amp;IF('01_Warehouse_Ledger'!$B$79&lt;&gt;""," | "&amp;'01_Warehouse_Ledger'!$B$79,""))</f>
        <v>PAL-0000078</v>
      </c>
      <c r="C583" t="str">
        <f>IF('01_Warehouse_Ledger'!$A$79="","",'01_Warehouse_Ledger'!$A$79)</f>
        <v>PAL-0000078</v>
      </c>
      <c r="D583" t="s">
        <v>1141</v>
      </c>
    </row>
    <row r="584" spans="1:4">
      <c r="A584" t="s">
        <v>1140</v>
      </c>
      <c r="B584" t="str">
        <f>IF('01_Warehouse_Ledger'!$A$80="","",'01_Warehouse_Ledger'!$A$80&amp;IF('01_Warehouse_Ledger'!$B$80&lt;&gt;""," | "&amp;'01_Warehouse_Ledger'!$B$80,""))</f>
        <v>PAL-0000079</v>
      </c>
      <c r="C584" t="str">
        <f>IF('01_Warehouse_Ledger'!$A$80="","",'01_Warehouse_Ledger'!$A$80)</f>
        <v>PAL-0000079</v>
      </c>
      <c r="D584" t="s">
        <v>1141</v>
      </c>
    </row>
    <row r="585" spans="1:4">
      <c r="A585" t="s">
        <v>1140</v>
      </c>
      <c r="B585" t="str">
        <f>IF('01_Warehouse_Ledger'!$A$81="","",'01_Warehouse_Ledger'!$A$81&amp;IF('01_Warehouse_Ledger'!$B$81&lt;&gt;""," | "&amp;'01_Warehouse_Ledger'!$B$81,""))</f>
        <v>PAL-0000080</v>
      </c>
      <c r="C585" t="str">
        <f>IF('01_Warehouse_Ledger'!$A$81="","",'01_Warehouse_Ledger'!$A$81)</f>
        <v>PAL-0000080</v>
      </c>
      <c r="D585" t="s">
        <v>1141</v>
      </c>
    </row>
    <row r="586" spans="1:4">
      <c r="A586" t="s">
        <v>1140</v>
      </c>
      <c r="B586" t="str">
        <f>IF('01_Warehouse_Ledger'!$A$82="","",'01_Warehouse_Ledger'!$A$82&amp;IF('01_Warehouse_Ledger'!$B$82&lt;&gt;""," | "&amp;'01_Warehouse_Ledger'!$B$82,""))</f>
        <v>PAL-0000081</v>
      </c>
      <c r="C586" t="str">
        <f>IF('01_Warehouse_Ledger'!$A$82="","",'01_Warehouse_Ledger'!$A$82)</f>
        <v>PAL-0000081</v>
      </c>
      <c r="D586" t="s">
        <v>1141</v>
      </c>
    </row>
    <row r="587" spans="1:4">
      <c r="A587" t="s">
        <v>1140</v>
      </c>
      <c r="B587" t="str">
        <f>IF('01_Warehouse_Ledger'!$A$83="","",'01_Warehouse_Ledger'!$A$83&amp;IF('01_Warehouse_Ledger'!$B$83&lt;&gt;""," | "&amp;'01_Warehouse_Ledger'!$B$83,""))</f>
        <v>PAL-0000082</v>
      </c>
      <c r="C587" t="str">
        <f>IF('01_Warehouse_Ledger'!$A$83="","",'01_Warehouse_Ledger'!$A$83)</f>
        <v>PAL-0000082</v>
      </c>
      <c r="D587" t="s">
        <v>1141</v>
      </c>
    </row>
    <row r="588" spans="1:4">
      <c r="A588" t="s">
        <v>1140</v>
      </c>
      <c r="B588" t="str">
        <f>IF('01_Warehouse_Ledger'!$A$84="","",'01_Warehouse_Ledger'!$A$84&amp;IF('01_Warehouse_Ledger'!$B$84&lt;&gt;""," | "&amp;'01_Warehouse_Ledger'!$B$84,""))</f>
        <v>PAL-0000083</v>
      </c>
      <c r="C588" t="str">
        <f>IF('01_Warehouse_Ledger'!$A$84="","",'01_Warehouse_Ledger'!$A$84)</f>
        <v>PAL-0000083</v>
      </c>
      <c r="D588" t="s">
        <v>1141</v>
      </c>
    </row>
    <row r="589" spans="1:4">
      <c r="A589" t="s">
        <v>1140</v>
      </c>
      <c r="B589" t="str">
        <f>IF('01_Warehouse_Ledger'!$A$85="","",'01_Warehouse_Ledger'!$A$85&amp;IF('01_Warehouse_Ledger'!$B$85&lt;&gt;""," | "&amp;'01_Warehouse_Ledger'!$B$85,""))</f>
        <v>PAL-0000084</v>
      </c>
      <c r="C589" t="str">
        <f>IF('01_Warehouse_Ledger'!$A$85="","",'01_Warehouse_Ledger'!$A$85)</f>
        <v>PAL-0000084</v>
      </c>
      <c r="D589" t="s">
        <v>1141</v>
      </c>
    </row>
    <row r="590" spans="1:4">
      <c r="A590" t="s">
        <v>1140</v>
      </c>
      <c r="B590" t="str">
        <f>IF('01_Warehouse_Ledger'!$A$86="","",'01_Warehouse_Ledger'!$A$86&amp;IF('01_Warehouse_Ledger'!$B$86&lt;&gt;""," | "&amp;'01_Warehouse_Ledger'!$B$86,""))</f>
        <v>PAL-0000085</v>
      </c>
      <c r="C590" t="str">
        <f>IF('01_Warehouse_Ledger'!$A$86="","",'01_Warehouse_Ledger'!$A$86)</f>
        <v>PAL-0000085</v>
      </c>
      <c r="D590" t="s">
        <v>1141</v>
      </c>
    </row>
    <row r="591" spans="1:4">
      <c r="A591" t="s">
        <v>1140</v>
      </c>
      <c r="B591" t="str">
        <f>IF('01_Warehouse_Ledger'!$A$87="","",'01_Warehouse_Ledger'!$A$87&amp;IF('01_Warehouse_Ledger'!$B$87&lt;&gt;""," | "&amp;'01_Warehouse_Ledger'!$B$87,""))</f>
        <v>PAL-0000086</v>
      </c>
      <c r="C591" t="str">
        <f>IF('01_Warehouse_Ledger'!$A$87="","",'01_Warehouse_Ledger'!$A$87)</f>
        <v>PAL-0000086</v>
      </c>
      <c r="D591" t="s">
        <v>1141</v>
      </c>
    </row>
    <row r="592" spans="1:4">
      <c r="A592" t="s">
        <v>1140</v>
      </c>
      <c r="B592" t="str">
        <f>IF('01_Warehouse_Ledger'!$A$88="","",'01_Warehouse_Ledger'!$A$88&amp;IF('01_Warehouse_Ledger'!$B$88&lt;&gt;""," | "&amp;'01_Warehouse_Ledger'!$B$88,""))</f>
        <v>PAL-0000087</v>
      </c>
      <c r="C592" t="str">
        <f>IF('01_Warehouse_Ledger'!$A$88="","",'01_Warehouse_Ledger'!$A$88)</f>
        <v>PAL-0000087</v>
      </c>
      <c r="D592" t="s">
        <v>1141</v>
      </c>
    </row>
    <row r="593" spans="1:4">
      <c r="A593" t="s">
        <v>1140</v>
      </c>
      <c r="B593" t="str">
        <f>IF('01_Warehouse_Ledger'!$A$89="","",'01_Warehouse_Ledger'!$A$89&amp;IF('01_Warehouse_Ledger'!$B$89&lt;&gt;""," | "&amp;'01_Warehouse_Ledger'!$B$89,""))</f>
        <v>PAL-0000088</v>
      </c>
      <c r="C593" t="str">
        <f>IF('01_Warehouse_Ledger'!$A$89="","",'01_Warehouse_Ledger'!$A$89)</f>
        <v>PAL-0000088</v>
      </c>
      <c r="D593" t="s">
        <v>1141</v>
      </c>
    </row>
    <row r="594" spans="1:4">
      <c r="A594" t="s">
        <v>1140</v>
      </c>
      <c r="B594" t="str">
        <f>IF('01_Warehouse_Ledger'!$A$90="","",'01_Warehouse_Ledger'!$A$90&amp;IF('01_Warehouse_Ledger'!$B$90&lt;&gt;""," | "&amp;'01_Warehouse_Ledger'!$B$90,""))</f>
        <v>PAL-0000089</v>
      </c>
      <c r="C594" t="str">
        <f>IF('01_Warehouse_Ledger'!$A$90="","",'01_Warehouse_Ledger'!$A$90)</f>
        <v>PAL-0000089</v>
      </c>
      <c r="D594" t="s">
        <v>1141</v>
      </c>
    </row>
    <row r="595" spans="1:4">
      <c r="A595" t="s">
        <v>1140</v>
      </c>
      <c r="B595" t="str">
        <f>IF('01_Warehouse_Ledger'!$A$91="","",'01_Warehouse_Ledger'!$A$91&amp;IF('01_Warehouse_Ledger'!$B$91&lt;&gt;""," | "&amp;'01_Warehouse_Ledger'!$B$91,""))</f>
        <v>PAL-0000090</v>
      </c>
      <c r="C595" t="str">
        <f>IF('01_Warehouse_Ledger'!$A$91="","",'01_Warehouse_Ledger'!$A$91)</f>
        <v>PAL-0000090</v>
      </c>
      <c r="D595" t="s">
        <v>1141</v>
      </c>
    </row>
    <row r="596" spans="1:4">
      <c r="A596" t="s">
        <v>1140</v>
      </c>
      <c r="B596" t="str">
        <f>IF('01_Warehouse_Ledger'!$A$92="","",'01_Warehouse_Ledger'!$A$92&amp;IF('01_Warehouse_Ledger'!$B$92&lt;&gt;""," | "&amp;'01_Warehouse_Ledger'!$B$92,""))</f>
        <v>PAL-0000091</v>
      </c>
      <c r="C596" t="str">
        <f>IF('01_Warehouse_Ledger'!$A$92="","",'01_Warehouse_Ledger'!$A$92)</f>
        <v>PAL-0000091</v>
      </c>
      <c r="D596" t="s">
        <v>1141</v>
      </c>
    </row>
    <row r="597" spans="1:4">
      <c r="A597" t="s">
        <v>1140</v>
      </c>
      <c r="B597" t="str">
        <f>IF('01_Warehouse_Ledger'!$A$93="","",'01_Warehouse_Ledger'!$A$93&amp;IF('01_Warehouse_Ledger'!$B$93&lt;&gt;""," | "&amp;'01_Warehouse_Ledger'!$B$93,""))</f>
        <v>PAL-0000092</v>
      </c>
      <c r="C597" t="str">
        <f>IF('01_Warehouse_Ledger'!$A$93="","",'01_Warehouse_Ledger'!$A$93)</f>
        <v>PAL-0000092</v>
      </c>
      <c r="D597" t="s">
        <v>1141</v>
      </c>
    </row>
    <row r="598" spans="1:4">
      <c r="A598" t="s">
        <v>1140</v>
      </c>
      <c r="B598" t="str">
        <f>IF('01_Warehouse_Ledger'!$A$94="","",'01_Warehouse_Ledger'!$A$94&amp;IF('01_Warehouse_Ledger'!$B$94&lt;&gt;""," | "&amp;'01_Warehouse_Ledger'!$B$94,""))</f>
        <v>PAL-0000093</v>
      </c>
      <c r="C598" t="str">
        <f>IF('01_Warehouse_Ledger'!$A$94="","",'01_Warehouse_Ledger'!$A$94)</f>
        <v>PAL-0000093</v>
      </c>
      <c r="D598" t="s">
        <v>1141</v>
      </c>
    </row>
    <row r="599" spans="1:4">
      <c r="A599" t="s">
        <v>1140</v>
      </c>
      <c r="B599" t="str">
        <f>IF('01_Warehouse_Ledger'!$A$95="","",'01_Warehouse_Ledger'!$A$95&amp;IF('01_Warehouse_Ledger'!$B$95&lt;&gt;""," | "&amp;'01_Warehouse_Ledger'!$B$95,""))</f>
        <v>PAL-0000094</v>
      </c>
      <c r="C599" t="str">
        <f>IF('01_Warehouse_Ledger'!$A$95="","",'01_Warehouse_Ledger'!$A$95)</f>
        <v>PAL-0000094</v>
      </c>
      <c r="D599" t="s">
        <v>1141</v>
      </c>
    </row>
    <row r="600" spans="1:4">
      <c r="A600" t="s">
        <v>1140</v>
      </c>
      <c r="B600" t="str">
        <f>IF('01_Warehouse_Ledger'!$A$96="","",'01_Warehouse_Ledger'!$A$96&amp;IF('01_Warehouse_Ledger'!$B$96&lt;&gt;""," | "&amp;'01_Warehouse_Ledger'!$B$96,""))</f>
        <v>PAL-0000095</v>
      </c>
      <c r="C600" t="str">
        <f>IF('01_Warehouse_Ledger'!$A$96="","",'01_Warehouse_Ledger'!$A$96)</f>
        <v>PAL-0000095</v>
      </c>
      <c r="D600" t="s">
        <v>1141</v>
      </c>
    </row>
    <row r="601" spans="1:4">
      <c r="A601" t="s">
        <v>1140</v>
      </c>
      <c r="B601" t="str">
        <f>IF('01_Warehouse_Ledger'!$A$97="","",'01_Warehouse_Ledger'!$A$97&amp;IF('01_Warehouse_Ledger'!$B$97&lt;&gt;""," | "&amp;'01_Warehouse_Ledger'!$B$97,""))</f>
        <v>PAL-0000096</v>
      </c>
      <c r="C601" t="str">
        <f>IF('01_Warehouse_Ledger'!$A$97="","",'01_Warehouse_Ledger'!$A$97)</f>
        <v>PAL-0000096</v>
      </c>
      <c r="D601" t="s">
        <v>1141</v>
      </c>
    </row>
    <row r="602" spans="1:4">
      <c r="A602" t="s">
        <v>1140</v>
      </c>
      <c r="B602" t="str">
        <f>IF('01_Warehouse_Ledger'!$A$98="","",'01_Warehouse_Ledger'!$A$98&amp;IF('01_Warehouse_Ledger'!$B$98&lt;&gt;""," | "&amp;'01_Warehouse_Ledger'!$B$98,""))</f>
        <v>PAL-0000097</v>
      </c>
      <c r="C602" t="str">
        <f>IF('01_Warehouse_Ledger'!$A$98="","",'01_Warehouse_Ledger'!$A$98)</f>
        <v>PAL-0000097</v>
      </c>
      <c r="D602" t="s">
        <v>1141</v>
      </c>
    </row>
    <row r="603" spans="1:4">
      <c r="A603" t="s">
        <v>1140</v>
      </c>
      <c r="B603" t="str">
        <f>IF('01_Warehouse_Ledger'!$A$99="","",'01_Warehouse_Ledger'!$A$99&amp;IF('01_Warehouse_Ledger'!$B$99&lt;&gt;""," | "&amp;'01_Warehouse_Ledger'!$B$99,""))</f>
        <v>PAL-0000098</v>
      </c>
      <c r="C603" t="str">
        <f>IF('01_Warehouse_Ledger'!$A$99="","",'01_Warehouse_Ledger'!$A$99)</f>
        <v>PAL-0000098</v>
      </c>
      <c r="D603" t="s">
        <v>1141</v>
      </c>
    </row>
    <row r="604" spans="1:4">
      <c r="A604" t="s">
        <v>1140</v>
      </c>
      <c r="B604" t="str">
        <f>IF('01_Warehouse_Ledger'!$A$100="","",'01_Warehouse_Ledger'!$A$100&amp;IF('01_Warehouse_Ledger'!$B$100&lt;&gt;""," | "&amp;'01_Warehouse_Ledger'!$B$100,""))</f>
        <v>PAL-0000099</v>
      </c>
      <c r="C604" t="str">
        <f>IF('01_Warehouse_Ledger'!$A$100="","",'01_Warehouse_Ledger'!$A$100)</f>
        <v>PAL-0000099</v>
      </c>
      <c r="D604" t="s">
        <v>1141</v>
      </c>
    </row>
    <row r="605" spans="1:4">
      <c r="A605" t="s">
        <v>1140</v>
      </c>
      <c r="B605" t="str">
        <f>IF('01_Warehouse_Ledger'!$A$101="","",'01_Warehouse_Ledger'!$A$101&amp;IF('01_Warehouse_Ledger'!$B$101&lt;&gt;""," | "&amp;'01_Warehouse_Ledger'!$B$101,""))</f>
        <v>PAL-0000100</v>
      </c>
      <c r="C605" t="str">
        <f>IF('01_Warehouse_Ledger'!$A$101="","",'01_Warehouse_Ledger'!$A$101)</f>
        <v>PAL-0000100</v>
      </c>
      <c r="D605" t="s">
        <v>1141</v>
      </c>
    </row>
    <row r="606" spans="1:4">
      <c r="A606" t="s">
        <v>1140</v>
      </c>
      <c r="B606" t="str">
        <f>IF('01_Warehouse_Ledger'!$A$102="","",'01_Warehouse_Ledger'!$A$102&amp;IF('01_Warehouse_Ledger'!$B$102&lt;&gt;""," | "&amp;'01_Warehouse_Ledger'!$B$102,""))</f>
        <v>PAL-0000101</v>
      </c>
      <c r="C606" t="str">
        <f>IF('01_Warehouse_Ledger'!$A$102="","",'01_Warehouse_Ledger'!$A$102)</f>
        <v>PAL-0000101</v>
      </c>
      <c r="D606" t="s">
        <v>1141</v>
      </c>
    </row>
    <row r="607" spans="1:4">
      <c r="A607" t="s">
        <v>1140</v>
      </c>
      <c r="B607" t="str">
        <f>IF('01_Warehouse_Ledger'!$A$103="","",'01_Warehouse_Ledger'!$A$103&amp;IF('01_Warehouse_Ledger'!$B$103&lt;&gt;""," | "&amp;'01_Warehouse_Ledger'!$B$103,""))</f>
        <v>PAL-0000102</v>
      </c>
      <c r="C607" t="str">
        <f>IF('01_Warehouse_Ledger'!$A$103="","",'01_Warehouse_Ledger'!$A$103)</f>
        <v>PAL-0000102</v>
      </c>
      <c r="D607" t="s">
        <v>1141</v>
      </c>
    </row>
    <row r="608" spans="1:4">
      <c r="A608" t="s">
        <v>1140</v>
      </c>
      <c r="B608" t="str">
        <f>IF('01_Warehouse_Ledger'!$A$104="","",'01_Warehouse_Ledger'!$A$104&amp;IF('01_Warehouse_Ledger'!$B$104&lt;&gt;""," | "&amp;'01_Warehouse_Ledger'!$B$104,""))</f>
        <v>PAL-0000103</v>
      </c>
      <c r="C608" t="str">
        <f>IF('01_Warehouse_Ledger'!$A$104="","",'01_Warehouse_Ledger'!$A$104)</f>
        <v>PAL-0000103</v>
      </c>
      <c r="D608" t="s">
        <v>1141</v>
      </c>
    </row>
    <row r="609" spans="1:4">
      <c r="A609" t="s">
        <v>1140</v>
      </c>
      <c r="B609" t="str">
        <f>IF('01_Warehouse_Ledger'!$A$105="","",'01_Warehouse_Ledger'!$A$105&amp;IF('01_Warehouse_Ledger'!$B$105&lt;&gt;""," | "&amp;'01_Warehouse_Ledger'!$B$105,""))</f>
        <v>PAL-0000104</v>
      </c>
      <c r="C609" t="str">
        <f>IF('01_Warehouse_Ledger'!$A$105="","",'01_Warehouse_Ledger'!$A$105)</f>
        <v>PAL-0000104</v>
      </c>
      <c r="D609" t="s">
        <v>1141</v>
      </c>
    </row>
    <row r="610" spans="1:4">
      <c r="A610" t="s">
        <v>1140</v>
      </c>
      <c r="B610" t="str">
        <f>IF('01_Warehouse_Ledger'!$A$106="","",'01_Warehouse_Ledger'!$A$106&amp;IF('01_Warehouse_Ledger'!$B$106&lt;&gt;""," | "&amp;'01_Warehouse_Ledger'!$B$106,""))</f>
        <v>PAL-0000105</v>
      </c>
      <c r="C610" t="str">
        <f>IF('01_Warehouse_Ledger'!$A$106="","",'01_Warehouse_Ledger'!$A$106)</f>
        <v>PAL-0000105</v>
      </c>
      <c r="D610" t="s">
        <v>1141</v>
      </c>
    </row>
    <row r="611" spans="1:4">
      <c r="A611" t="s">
        <v>1140</v>
      </c>
      <c r="B611" t="str">
        <f>IF('01_Warehouse_Ledger'!$A$107="","",'01_Warehouse_Ledger'!$A$107&amp;IF('01_Warehouse_Ledger'!$B$107&lt;&gt;""," | "&amp;'01_Warehouse_Ledger'!$B$107,""))</f>
        <v>PAL-0000106</v>
      </c>
      <c r="C611" t="str">
        <f>IF('01_Warehouse_Ledger'!$A$107="","",'01_Warehouse_Ledger'!$A$107)</f>
        <v>PAL-0000106</v>
      </c>
      <c r="D611" t="s">
        <v>1141</v>
      </c>
    </row>
    <row r="612" spans="1:4">
      <c r="A612" t="s">
        <v>1140</v>
      </c>
      <c r="B612" t="str">
        <f>IF('01_Warehouse_Ledger'!$A$108="","",'01_Warehouse_Ledger'!$A$108&amp;IF('01_Warehouse_Ledger'!$B$108&lt;&gt;""," | "&amp;'01_Warehouse_Ledger'!$B$108,""))</f>
        <v>PAL-0000107</v>
      </c>
      <c r="C612" t="str">
        <f>IF('01_Warehouse_Ledger'!$A$108="","",'01_Warehouse_Ledger'!$A$108)</f>
        <v>PAL-0000107</v>
      </c>
      <c r="D612" t="s">
        <v>1141</v>
      </c>
    </row>
    <row r="613" spans="1:4">
      <c r="A613" t="s">
        <v>1140</v>
      </c>
      <c r="B613" t="str">
        <f>IF('01_Warehouse_Ledger'!$A$109="","",'01_Warehouse_Ledger'!$A$109&amp;IF('01_Warehouse_Ledger'!$B$109&lt;&gt;""," | "&amp;'01_Warehouse_Ledger'!$B$109,""))</f>
        <v>PAL-0000108</v>
      </c>
      <c r="C613" t="str">
        <f>IF('01_Warehouse_Ledger'!$A$109="","",'01_Warehouse_Ledger'!$A$109)</f>
        <v>PAL-0000108</v>
      </c>
      <c r="D613" t="s">
        <v>1141</v>
      </c>
    </row>
    <row r="614" spans="1:4">
      <c r="A614" t="s">
        <v>1140</v>
      </c>
      <c r="B614" t="str">
        <f>IF('01_Warehouse_Ledger'!$A$110="","",'01_Warehouse_Ledger'!$A$110&amp;IF('01_Warehouse_Ledger'!$B$110&lt;&gt;""," | "&amp;'01_Warehouse_Ledger'!$B$110,""))</f>
        <v>PAL-0000109</v>
      </c>
      <c r="C614" t="str">
        <f>IF('01_Warehouse_Ledger'!$A$110="","",'01_Warehouse_Ledger'!$A$110)</f>
        <v>PAL-0000109</v>
      </c>
      <c r="D614" t="s">
        <v>1141</v>
      </c>
    </row>
    <row r="615" spans="1:4">
      <c r="A615" t="s">
        <v>1140</v>
      </c>
      <c r="B615" t="str">
        <f>IF('01_Warehouse_Ledger'!$A$111="","",'01_Warehouse_Ledger'!$A$111&amp;IF('01_Warehouse_Ledger'!$B$111&lt;&gt;""," | "&amp;'01_Warehouse_Ledger'!$B$111,""))</f>
        <v>PAL-0000110</v>
      </c>
      <c r="C615" t="str">
        <f>IF('01_Warehouse_Ledger'!$A$111="","",'01_Warehouse_Ledger'!$A$111)</f>
        <v>PAL-0000110</v>
      </c>
      <c r="D615" t="s">
        <v>1141</v>
      </c>
    </row>
    <row r="616" spans="1:4">
      <c r="A616" t="s">
        <v>1140</v>
      </c>
      <c r="B616" t="str">
        <f>IF('01_Warehouse_Ledger'!$A$112="","",'01_Warehouse_Ledger'!$A$112&amp;IF('01_Warehouse_Ledger'!$B$112&lt;&gt;""," | "&amp;'01_Warehouse_Ledger'!$B$112,""))</f>
        <v>PAL-0000111</v>
      </c>
      <c r="C616" t="str">
        <f>IF('01_Warehouse_Ledger'!$A$112="","",'01_Warehouse_Ledger'!$A$112)</f>
        <v>PAL-0000111</v>
      </c>
      <c r="D616" t="s">
        <v>1141</v>
      </c>
    </row>
    <row r="617" spans="1:4">
      <c r="A617" t="s">
        <v>1140</v>
      </c>
      <c r="B617" t="str">
        <f>IF('01_Warehouse_Ledger'!$A$113="","",'01_Warehouse_Ledger'!$A$113&amp;IF('01_Warehouse_Ledger'!$B$113&lt;&gt;""," | "&amp;'01_Warehouse_Ledger'!$B$113,""))</f>
        <v>PAL-0000112</v>
      </c>
      <c r="C617" t="str">
        <f>IF('01_Warehouse_Ledger'!$A$113="","",'01_Warehouse_Ledger'!$A$113)</f>
        <v>PAL-0000112</v>
      </c>
      <c r="D617" t="s">
        <v>1141</v>
      </c>
    </row>
    <row r="618" spans="1:4">
      <c r="A618" t="s">
        <v>1140</v>
      </c>
      <c r="B618" t="str">
        <f>IF('01_Warehouse_Ledger'!$A$114="","",'01_Warehouse_Ledger'!$A$114&amp;IF('01_Warehouse_Ledger'!$B$114&lt;&gt;""," | "&amp;'01_Warehouse_Ledger'!$B$114,""))</f>
        <v>PAL-0000113</v>
      </c>
      <c r="C618" t="str">
        <f>IF('01_Warehouse_Ledger'!$A$114="","",'01_Warehouse_Ledger'!$A$114)</f>
        <v>PAL-0000113</v>
      </c>
      <c r="D618" t="s">
        <v>1141</v>
      </c>
    </row>
    <row r="619" spans="1:4">
      <c r="A619" t="s">
        <v>1140</v>
      </c>
      <c r="B619" t="str">
        <f>IF('01_Warehouse_Ledger'!$A$115="","",'01_Warehouse_Ledger'!$A$115&amp;IF('01_Warehouse_Ledger'!$B$115&lt;&gt;""," | "&amp;'01_Warehouse_Ledger'!$B$115,""))</f>
        <v>PAL-0000114</v>
      </c>
      <c r="C619" t="str">
        <f>IF('01_Warehouse_Ledger'!$A$115="","",'01_Warehouse_Ledger'!$A$115)</f>
        <v>PAL-0000114</v>
      </c>
      <c r="D619" t="s">
        <v>1141</v>
      </c>
    </row>
    <row r="620" spans="1:4">
      <c r="A620" t="s">
        <v>1140</v>
      </c>
      <c r="B620" t="str">
        <f>IF('01_Warehouse_Ledger'!$A$116="","",'01_Warehouse_Ledger'!$A$116&amp;IF('01_Warehouse_Ledger'!$B$116&lt;&gt;""," | "&amp;'01_Warehouse_Ledger'!$B$116,""))</f>
        <v>PAL-0000115</v>
      </c>
      <c r="C620" t="str">
        <f>IF('01_Warehouse_Ledger'!$A$116="","",'01_Warehouse_Ledger'!$A$116)</f>
        <v>PAL-0000115</v>
      </c>
      <c r="D620" t="s">
        <v>1141</v>
      </c>
    </row>
    <row r="621" spans="1:4">
      <c r="A621" t="s">
        <v>1140</v>
      </c>
      <c r="B621" t="str">
        <f>IF('01_Warehouse_Ledger'!$A$117="","",'01_Warehouse_Ledger'!$A$117&amp;IF('01_Warehouse_Ledger'!$B$117&lt;&gt;""," | "&amp;'01_Warehouse_Ledger'!$B$117,""))</f>
        <v>PAL-0000116</v>
      </c>
      <c r="C621" t="str">
        <f>IF('01_Warehouse_Ledger'!$A$117="","",'01_Warehouse_Ledger'!$A$117)</f>
        <v>PAL-0000116</v>
      </c>
      <c r="D621" t="s">
        <v>1141</v>
      </c>
    </row>
    <row r="622" spans="1:4">
      <c r="A622" t="s">
        <v>1140</v>
      </c>
      <c r="B622" t="str">
        <f>IF('01_Warehouse_Ledger'!$A$118="","",'01_Warehouse_Ledger'!$A$118&amp;IF('01_Warehouse_Ledger'!$B$118&lt;&gt;""," | "&amp;'01_Warehouse_Ledger'!$B$118,""))</f>
        <v>PAL-0000117</v>
      </c>
      <c r="C622" t="str">
        <f>IF('01_Warehouse_Ledger'!$A$118="","",'01_Warehouse_Ledger'!$A$118)</f>
        <v>PAL-0000117</v>
      </c>
      <c r="D622" t="s">
        <v>1141</v>
      </c>
    </row>
    <row r="623" spans="1:4">
      <c r="A623" t="s">
        <v>1140</v>
      </c>
      <c r="B623" t="str">
        <f>IF('01_Warehouse_Ledger'!$A$119="","",'01_Warehouse_Ledger'!$A$119&amp;IF('01_Warehouse_Ledger'!$B$119&lt;&gt;""," | "&amp;'01_Warehouse_Ledger'!$B$119,""))</f>
        <v>PAL-0000118</v>
      </c>
      <c r="C623" t="str">
        <f>IF('01_Warehouse_Ledger'!$A$119="","",'01_Warehouse_Ledger'!$A$119)</f>
        <v>PAL-0000118</v>
      </c>
      <c r="D623" t="s">
        <v>1141</v>
      </c>
    </row>
    <row r="624" spans="1:4">
      <c r="A624" t="s">
        <v>1140</v>
      </c>
      <c r="B624" t="str">
        <f>IF('01_Warehouse_Ledger'!$A$120="","",'01_Warehouse_Ledger'!$A$120&amp;IF('01_Warehouse_Ledger'!$B$120&lt;&gt;""," | "&amp;'01_Warehouse_Ledger'!$B$120,""))</f>
        <v>PAL-0000119</v>
      </c>
      <c r="C624" t="str">
        <f>IF('01_Warehouse_Ledger'!$A$120="","",'01_Warehouse_Ledger'!$A$120)</f>
        <v>PAL-0000119</v>
      </c>
      <c r="D624" t="s">
        <v>1141</v>
      </c>
    </row>
    <row r="625" spans="1:4">
      <c r="A625" t="s">
        <v>1140</v>
      </c>
      <c r="B625" t="str">
        <f>IF('01_Warehouse_Ledger'!$A$121="","",'01_Warehouse_Ledger'!$A$121&amp;IF('01_Warehouse_Ledger'!$B$121&lt;&gt;""," | "&amp;'01_Warehouse_Ledger'!$B$121,""))</f>
        <v>PAL-0000120</v>
      </c>
      <c r="C625" t="str">
        <f>IF('01_Warehouse_Ledger'!$A$121="","",'01_Warehouse_Ledger'!$A$121)</f>
        <v>PAL-0000120</v>
      </c>
      <c r="D625" t="s">
        <v>1141</v>
      </c>
    </row>
    <row r="626" spans="1:4">
      <c r="A626" t="s">
        <v>1140</v>
      </c>
      <c r="B626" t="str">
        <f>IF('01_Warehouse_Ledger'!$A$122="","",'01_Warehouse_Ledger'!$A$122&amp;IF('01_Warehouse_Ledger'!$B$122&lt;&gt;""," | "&amp;'01_Warehouse_Ledger'!$B$122,""))</f>
        <v>PAL-0000121</v>
      </c>
      <c r="C626" t="str">
        <f>IF('01_Warehouse_Ledger'!$A$122="","",'01_Warehouse_Ledger'!$A$122)</f>
        <v>PAL-0000121</v>
      </c>
      <c r="D626" t="s">
        <v>1141</v>
      </c>
    </row>
    <row r="627" spans="1:4">
      <c r="A627" t="s">
        <v>1140</v>
      </c>
      <c r="B627" t="str">
        <f>IF('01_Warehouse_Ledger'!$A$123="","",'01_Warehouse_Ledger'!$A$123&amp;IF('01_Warehouse_Ledger'!$B$123&lt;&gt;""," | "&amp;'01_Warehouse_Ledger'!$B$123,""))</f>
        <v>PAL-0000122</v>
      </c>
      <c r="C627" t="str">
        <f>IF('01_Warehouse_Ledger'!$A$123="","",'01_Warehouse_Ledger'!$A$123)</f>
        <v>PAL-0000122</v>
      </c>
      <c r="D627" t="s">
        <v>1141</v>
      </c>
    </row>
    <row r="628" spans="1:4">
      <c r="A628" t="s">
        <v>1140</v>
      </c>
      <c r="B628" t="str">
        <f>IF('01_Warehouse_Ledger'!$A$124="","",'01_Warehouse_Ledger'!$A$124&amp;IF('01_Warehouse_Ledger'!$B$124&lt;&gt;""," | "&amp;'01_Warehouse_Ledger'!$B$124,""))</f>
        <v>PAL-0000123</v>
      </c>
      <c r="C628" t="str">
        <f>IF('01_Warehouse_Ledger'!$A$124="","",'01_Warehouse_Ledger'!$A$124)</f>
        <v>PAL-0000123</v>
      </c>
      <c r="D628" t="s">
        <v>1141</v>
      </c>
    </row>
    <row r="629" spans="1:4">
      <c r="A629" t="s">
        <v>1140</v>
      </c>
      <c r="B629" t="str">
        <f>IF('01_Warehouse_Ledger'!$A$125="","",'01_Warehouse_Ledger'!$A$125&amp;IF('01_Warehouse_Ledger'!$B$125&lt;&gt;""," | "&amp;'01_Warehouse_Ledger'!$B$125,""))</f>
        <v>PAL-0000124</v>
      </c>
      <c r="C629" t="str">
        <f>IF('01_Warehouse_Ledger'!$A$125="","",'01_Warehouse_Ledger'!$A$125)</f>
        <v>PAL-0000124</v>
      </c>
      <c r="D629" t="s">
        <v>1141</v>
      </c>
    </row>
    <row r="630" spans="1:4">
      <c r="A630" t="s">
        <v>1140</v>
      </c>
      <c r="B630" t="str">
        <f>IF('01_Warehouse_Ledger'!$A$126="","",'01_Warehouse_Ledger'!$A$126&amp;IF('01_Warehouse_Ledger'!$B$126&lt;&gt;""," | "&amp;'01_Warehouse_Ledger'!$B$126,""))</f>
        <v>PAL-0000125</v>
      </c>
      <c r="C630" t="str">
        <f>IF('01_Warehouse_Ledger'!$A$126="","",'01_Warehouse_Ledger'!$A$126)</f>
        <v>PAL-0000125</v>
      </c>
      <c r="D630" t="s">
        <v>1141</v>
      </c>
    </row>
    <row r="631" spans="1:4">
      <c r="A631" t="s">
        <v>1140</v>
      </c>
      <c r="B631" t="str">
        <f>IF('01_Warehouse_Ledger'!$A$127="","",'01_Warehouse_Ledger'!$A$127&amp;IF('01_Warehouse_Ledger'!$B$127&lt;&gt;""," | "&amp;'01_Warehouse_Ledger'!$B$127,""))</f>
        <v>PAL-0000126</v>
      </c>
      <c r="C631" t="str">
        <f>IF('01_Warehouse_Ledger'!$A$127="","",'01_Warehouse_Ledger'!$A$127)</f>
        <v>PAL-0000126</v>
      </c>
      <c r="D631" t="s">
        <v>1141</v>
      </c>
    </row>
    <row r="632" spans="1:4">
      <c r="A632" t="s">
        <v>1140</v>
      </c>
      <c r="B632" t="str">
        <f>IF('01_Warehouse_Ledger'!$A$128="","",'01_Warehouse_Ledger'!$A$128&amp;IF('01_Warehouse_Ledger'!$B$128&lt;&gt;""," | "&amp;'01_Warehouse_Ledger'!$B$128,""))</f>
        <v>PAL-0000127</v>
      </c>
      <c r="C632" t="str">
        <f>IF('01_Warehouse_Ledger'!$A$128="","",'01_Warehouse_Ledger'!$A$128)</f>
        <v>PAL-0000127</v>
      </c>
      <c r="D632" t="s">
        <v>1141</v>
      </c>
    </row>
    <row r="633" spans="1:4">
      <c r="A633" t="s">
        <v>1140</v>
      </c>
      <c r="B633" t="str">
        <f>IF('01_Warehouse_Ledger'!$A$129="","",'01_Warehouse_Ledger'!$A$129&amp;IF('01_Warehouse_Ledger'!$B$129&lt;&gt;""," | "&amp;'01_Warehouse_Ledger'!$B$129,""))</f>
        <v>PAL-0000128</v>
      </c>
      <c r="C633" t="str">
        <f>IF('01_Warehouse_Ledger'!$A$129="","",'01_Warehouse_Ledger'!$A$129)</f>
        <v>PAL-0000128</v>
      </c>
      <c r="D633" t="s">
        <v>1141</v>
      </c>
    </row>
    <row r="634" spans="1:4">
      <c r="A634" t="s">
        <v>1140</v>
      </c>
      <c r="B634" t="str">
        <f>IF('01_Warehouse_Ledger'!$A$130="","",'01_Warehouse_Ledger'!$A$130&amp;IF('01_Warehouse_Ledger'!$B$130&lt;&gt;""," | "&amp;'01_Warehouse_Ledger'!$B$130,""))</f>
        <v>PAL-0000129</v>
      </c>
      <c r="C634" t="str">
        <f>IF('01_Warehouse_Ledger'!$A$130="","",'01_Warehouse_Ledger'!$A$130)</f>
        <v>PAL-0000129</v>
      </c>
      <c r="D634" t="s">
        <v>1141</v>
      </c>
    </row>
    <row r="635" spans="1:4">
      <c r="A635" t="s">
        <v>1140</v>
      </c>
      <c r="B635" t="str">
        <f>IF('01_Warehouse_Ledger'!$A$131="","",'01_Warehouse_Ledger'!$A$131&amp;IF('01_Warehouse_Ledger'!$B$131&lt;&gt;""," | "&amp;'01_Warehouse_Ledger'!$B$131,""))</f>
        <v>PAL-0000130</v>
      </c>
      <c r="C635" t="str">
        <f>IF('01_Warehouse_Ledger'!$A$131="","",'01_Warehouse_Ledger'!$A$131)</f>
        <v>PAL-0000130</v>
      </c>
      <c r="D635" t="s">
        <v>1141</v>
      </c>
    </row>
    <row r="636" spans="1:4">
      <c r="A636" t="s">
        <v>1140</v>
      </c>
      <c r="B636" t="str">
        <f>IF('01_Warehouse_Ledger'!$A$132="","",'01_Warehouse_Ledger'!$A$132&amp;IF('01_Warehouse_Ledger'!$B$132&lt;&gt;""," | "&amp;'01_Warehouse_Ledger'!$B$132,""))</f>
        <v>PAL-0000131</v>
      </c>
      <c r="C636" t="str">
        <f>IF('01_Warehouse_Ledger'!$A$132="","",'01_Warehouse_Ledger'!$A$132)</f>
        <v>PAL-0000131</v>
      </c>
      <c r="D636" t="s">
        <v>1141</v>
      </c>
    </row>
    <row r="637" spans="1:4">
      <c r="A637" t="s">
        <v>1140</v>
      </c>
      <c r="B637" t="str">
        <f>IF('01_Warehouse_Ledger'!$A$133="","",'01_Warehouse_Ledger'!$A$133&amp;IF('01_Warehouse_Ledger'!$B$133&lt;&gt;""," | "&amp;'01_Warehouse_Ledger'!$B$133,""))</f>
        <v>PAL-0000132</v>
      </c>
      <c r="C637" t="str">
        <f>IF('01_Warehouse_Ledger'!$A$133="","",'01_Warehouse_Ledger'!$A$133)</f>
        <v>PAL-0000132</v>
      </c>
      <c r="D637" t="s">
        <v>1141</v>
      </c>
    </row>
    <row r="638" spans="1:4">
      <c r="A638" t="s">
        <v>1140</v>
      </c>
      <c r="B638" t="str">
        <f>IF('01_Warehouse_Ledger'!$A$134="","",'01_Warehouse_Ledger'!$A$134&amp;IF('01_Warehouse_Ledger'!$B$134&lt;&gt;""," | "&amp;'01_Warehouse_Ledger'!$B$134,""))</f>
        <v>PAL-0000133</v>
      </c>
      <c r="C638" t="str">
        <f>IF('01_Warehouse_Ledger'!$A$134="","",'01_Warehouse_Ledger'!$A$134)</f>
        <v>PAL-0000133</v>
      </c>
      <c r="D638" t="s">
        <v>1141</v>
      </c>
    </row>
    <row r="639" spans="1:4">
      <c r="A639" t="s">
        <v>1140</v>
      </c>
      <c r="B639" t="str">
        <f>IF('01_Warehouse_Ledger'!$A$135="","",'01_Warehouse_Ledger'!$A$135&amp;IF('01_Warehouse_Ledger'!$B$135&lt;&gt;""," | "&amp;'01_Warehouse_Ledger'!$B$135,""))</f>
        <v>PAL-0000134</v>
      </c>
      <c r="C639" t="str">
        <f>IF('01_Warehouse_Ledger'!$A$135="","",'01_Warehouse_Ledger'!$A$135)</f>
        <v>PAL-0000134</v>
      </c>
      <c r="D639" t="s">
        <v>1141</v>
      </c>
    </row>
    <row r="640" spans="1:4">
      <c r="A640" t="s">
        <v>1140</v>
      </c>
      <c r="B640" t="str">
        <f>IF('01_Warehouse_Ledger'!$A$136="","",'01_Warehouse_Ledger'!$A$136&amp;IF('01_Warehouse_Ledger'!$B$136&lt;&gt;""," | "&amp;'01_Warehouse_Ledger'!$B$136,""))</f>
        <v>PAL-0000135</v>
      </c>
      <c r="C640" t="str">
        <f>IF('01_Warehouse_Ledger'!$A$136="","",'01_Warehouse_Ledger'!$A$136)</f>
        <v>PAL-0000135</v>
      </c>
      <c r="D640" t="s">
        <v>1141</v>
      </c>
    </row>
    <row r="641" spans="1:4">
      <c r="A641" t="s">
        <v>1140</v>
      </c>
      <c r="B641" t="str">
        <f>IF('01_Warehouse_Ledger'!$A$137="","",'01_Warehouse_Ledger'!$A$137&amp;IF('01_Warehouse_Ledger'!$B$137&lt;&gt;""," | "&amp;'01_Warehouse_Ledger'!$B$137,""))</f>
        <v>PAL-0000136</v>
      </c>
      <c r="C641" t="str">
        <f>IF('01_Warehouse_Ledger'!$A$137="","",'01_Warehouse_Ledger'!$A$137)</f>
        <v>PAL-0000136</v>
      </c>
      <c r="D641" t="s">
        <v>1141</v>
      </c>
    </row>
    <row r="642" spans="1:4">
      <c r="A642" t="s">
        <v>1140</v>
      </c>
      <c r="B642" t="str">
        <f>IF('01_Warehouse_Ledger'!$A$138="","",'01_Warehouse_Ledger'!$A$138&amp;IF('01_Warehouse_Ledger'!$B$138&lt;&gt;""," | "&amp;'01_Warehouse_Ledger'!$B$138,""))</f>
        <v>PAL-0000137</v>
      </c>
      <c r="C642" t="str">
        <f>IF('01_Warehouse_Ledger'!$A$138="","",'01_Warehouse_Ledger'!$A$138)</f>
        <v>PAL-0000137</v>
      </c>
      <c r="D642" t="s">
        <v>1141</v>
      </c>
    </row>
    <row r="643" spans="1:4">
      <c r="A643" t="s">
        <v>1140</v>
      </c>
      <c r="B643" t="str">
        <f>IF('01_Warehouse_Ledger'!$A$139="","",'01_Warehouse_Ledger'!$A$139&amp;IF('01_Warehouse_Ledger'!$B$139&lt;&gt;""," | "&amp;'01_Warehouse_Ledger'!$B$139,""))</f>
        <v>PAL-0000138</v>
      </c>
      <c r="C643" t="str">
        <f>IF('01_Warehouse_Ledger'!$A$139="","",'01_Warehouse_Ledger'!$A$139)</f>
        <v>PAL-0000138</v>
      </c>
      <c r="D643" t="s">
        <v>1141</v>
      </c>
    </row>
    <row r="644" spans="1:4">
      <c r="A644" t="s">
        <v>1140</v>
      </c>
      <c r="B644" t="str">
        <f>IF('01_Warehouse_Ledger'!$A$140="","",'01_Warehouse_Ledger'!$A$140&amp;IF('01_Warehouse_Ledger'!$B$140&lt;&gt;""," | "&amp;'01_Warehouse_Ledger'!$B$140,""))</f>
        <v>PAL-0000139</v>
      </c>
      <c r="C644" t="str">
        <f>IF('01_Warehouse_Ledger'!$A$140="","",'01_Warehouse_Ledger'!$A$140)</f>
        <v>PAL-0000139</v>
      </c>
      <c r="D644" t="s">
        <v>1141</v>
      </c>
    </row>
    <row r="645" spans="1:4">
      <c r="A645" t="s">
        <v>1140</v>
      </c>
      <c r="B645" t="str">
        <f>IF('01_Warehouse_Ledger'!$A$141="","",'01_Warehouse_Ledger'!$A$141&amp;IF('01_Warehouse_Ledger'!$B$141&lt;&gt;""," | "&amp;'01_Warehouse_Ledger'!$B$141,""))</f>
        <v>PAL-0000140</v>
      </c>
      <c r="C645" t="str">
        <f>IF('01_Warehouse_Ledger'!$A$141="","",'01_Warehouse_Ledger'!$A$141)</f>
        <v>PAL-0000140</v>
      </c>
      <c r="D645" t="s">
        <v>1141</v>
      </c>
    </row>
    <row r="646" spans="1:4">
      <c r="A646" t="s">
        <v>1140</v>
      </c>
      <c r="B646" t="str">
        <f>IF('01_Warehouse_Ledger'!$A$142="","",'01_Warehouse_Ledger'!$A$142&amp;IF('01_Warehouse_Ledger'!$B$142&lt;&gt;""," | "&amp;'01_Warehouse_Ledger'!$B$142,""))</f>
        <v>PAL-0000141</v>
      </c>
      <c r="C646" t="str">
        <f>IF('01_Warehouse_Ledger'!$A$142="","",'01_Warehouse_Ledger'!$A$142)</f>
        <v>PAL-0000141</v>
      </c>
      <c r="D646" t="s">
        <v>1141</v>
      </c>
    </row>
    <row r="647" spans="1:4">
      <c r="A647" t="s">
        <v>1140</v>
      </c>
      <c r="B647" t="str">
        <f>IF('01_Warehouse_Ledger'!$A$143="","",'01_Warehouse_Ledger'!$A$143&amp;IF('01_Warehouse_Ledger'!$B$143&lt;&gt;""," | "&amp;'01_Warehouse_Ledger'!$B$143,""))</f>
        <v>PAL-0000142</v>
      </c>
      <c r="C647" t="str">
        <f>IF('01_Warehouse_Ledger'!$A$143="","",'01_Warehouse_Ledger'!$A$143)</f>
        <v>PAL-0000142</v>
      </c>
      <c r="D647" t="s">
        <v>1141</v>
      </c>
    </row>
    <row r="648" spans="1:4">
      <c r="A648" t="s">
        <v>1140</v>
      </c>
      <c r="B648" t="str">
        <f>IF('01_Warehouse_Ledger'!$A$144="","",'01_Warehouse_Ledger'!$A$144&amp;IF('01_Warehouse_Ledger'!$B$144&lt;&gt;""," | "&amp;'01_Warehouse_Ledger'!$B$144,""))</f>
        <v>PAL-0000143</v>
      </c>
      <c r="C648" t="str">
        <f>IF('01_Warehouse_Ledger'!$A$144="","",'01_Warehouse_Ledger'!$A$144)</f>
        <v>PAL-0000143</v>
      </c>
      <c r="D648" t="s">
        <v>1141</v>
      </c>
    </row>
    <row r="649" spans="1:4">
      <c r="A649" t="s">
        <v>1140</v>
      </c>
      <c r="B649" t="str">
        <f>IF('01_Warehouse_Ledger'!$A$145="","",'01_Warehouse_Ledger'!$A$145&amp;IF('01_Warehouse_Ledger'!$B$145&lt;&gt;""," | "&amp;'01_Warehouse_Ledger'!$B$145,""))</f>
        <v>PAL-0000144</v>
      </c>
      <c r="C649" t="str">
        <f>IF('01_Warehouse_Ledger'!$A$145="","",'01_Warehouse_Ledger'!$A$145)</f>
        <v>PAL-0000144</v>
      </c>
      <c r="D649" t="s">
        <v>1141</v>
      </c>
    </row>
    <row r="650" spans="1:4">
      <c r="A650" t="s">
        <v>1140</v>
      </c>
      <c r="B650" t="str">
        <f>IF('01_Warehouse_Ledger'!$A$146="","",'01_Warehouse_Ledger'!$A$146&amp;IF('01_Warehouse_Ledger'!$B$146&lt;&gt;""," | "&amp;'01_Warehouse_Ledger'!$B$146,""))</f>
        <v>PAL-0000145</v>
      </c>
      <c r="C650" t="str">
        <f>IF('01_Warehouse_Ledger'!$A$146="","",'01_Warehouse_Ledger'!$A$146)</f>
        <v>PAL-0000145</v>
      </c>
      <c r="D650" t="s">
        <v>1141</v>
      </c>
    </row>
    <row r="651" spans="1:4">
      <c r="A651" t="s">
        <v>1140</v>
      </c>
      <c r="B651" t="str">
        <f>IF('01_Warehouse_Ledger'!$A$147="","",'01_Warehouse_Ledger'!$A$147&amp;IF('01_Warehouse_Ledger'!$B$147&lt;&gt;""," | "&amp;'01_Warehouse_Ledger'!$B$147,""))</f>
        <v>PAL-0000146</v>
      </c>
      <c r="C651" t="str">
        <f>IF('01_Warehouse_Ledger'!$A$147="","",'01_Warehouse_Ledger'!$A$147)</f>
        <v>PAL-0000146</v>
      </c>
      <c r="D651" t="s">
        <v>1141</v>
      </c>
    </row>
    <row r="652" spans="1:4">
      <c r="A652" t="s">
        <v>1140</v>
      </c>
      <c r="B652" t="str">
        <f>IF('01_Warehouse_Ledger'!$A$148="","",'01_Warehouse_Ledger'!$A$148&amp;IF('01_Warehouse_Ledger'!$B$148&lt;&gt;""," | "&amp;'01_Warehouse_Ledger'!$B$148,""))</f>
        <v>PAL-0000147</v>
      </c>
      <c r="C652" t="str">
        <f>IF('01_Warehouse_Ledger'!$A$148="","",'01_Warehouse_Ledger'!$A$148)</f>
        <v>PAL-0000147</v>
      </c>
      <c r="D652" t="s">
        <v>1141</v>
      </c>
    </row>
    <row r="653" spans="1:4">
      <c r="A653" t="s">
        <v>1140</v>
      </c>
      <c r="B653" t="str">
        <f>IF('01_Warehouse_Ledger'!$A$149="","",'01_Warehouse_Ledger'!$A$149&amp;IF('01_Warehouse_Ledger'!$B$149&lt;&gt;""," | "&amp;'01_Warehouse_Ledger'!$B$149,""))</f>
        <v>PAL-0000148</v>
      </c>
      <c r="C653" t="str">
        <f>IF('01_Warehouse_Ledger'!$A$149="","",'01_Warehouse_Ledger'!$A$149)</f>
        <v>PAL-0000148</v>
      </c>
      <c r="D653" t="s">
        <v>1141</v>
      </c>
    </row>
    <row r="654" spans="1:4">
      <c r="A654" t="s">
        <v>1140</v>
      </c>
      <c r="B654" t="str">
        <f>IF('01_Warehouse_Ledger'!$A$150="","",'01_Warehouse_Ledger'!$A$150&amp;IF('01_Warehouse_Ledger'!$B$150&lt;&gt;""," | "&amp;'01_Warehouse_Ledger'!$B$150,""))</f>
        <v>PAL-0000149</v>
      </c>
      <c r="C654" t="str">
        <f>IF('01_Warehouse_Ledger'!$A$150="","",'01_Warehouse_Ledger'!$A$150)</f>
        <v>PAL-0000149</v>
      </c>
      <c r="D654" t="s">
        <v>1141</v>
      </c>
    </row>
    <row r="655" spans="1:4">
      <c r="A655" t="s">
        <v>1140</v>
      </c>
      <c r="B655" t="str">
        <f>IF('01_Warehouse_Ledger'!$A$151="","",'01_Warehouse_Ledger'!$A$151&amp;IF('01_Warehouse_Ledger'!$B$151&lt;&gt;""," | "&amp;'01_Warehouse_Ledger'!$B$151,""))</f>
        <v>PAL-0000150</v>
      </c>
      <c r="C655" t="str">
        <f>IF('01_Warehouse_Ledger'!$A$151="","",'01_Warehouse_Ledger'!$A$151)</f>
        <v>PAL-0000150</v>
      </c>
      <c r="D655" t="s">
        <v>1141</v>
      </c>
    </row>
    <row r="656" spans="1:4">
      <c r="A656" t="s">
        <v>1140</v>
      </c>
      <c r="B656" t="str">
        <f>IF('01_Warehouse_Ledger'!$A$152="","",'01_Warehouse_Ledger'!$A$152&amp;IF('01_Warehouse_Ledger'!$B$152&lt;&gt;""," | "&amp;'01_Warehouse_Ledger'!$B$152,""))</f>
        <v>PAL-0000151</v>
      </c>
      <c r="C656" t="str">
        <f>IF('01_Warehouse_Ledger'!$A$152="","",'01_Warehouse_Ledger'!$A$152)</f>
        <v>PAL-0000151</v>
      </c>
      <c r="D656" t="s">
        <v>1141</v>
      </c>
    </row>
    <row r="657" spans="1:4">
      <c r="A657" t="s">
        <v>1140</v>
      </c>
      <c r="B657" t="str">
        <f>IF('01_Warehouse_Ledger'!$A$153="","",'01_Warehouse_Ledger'!$A$153&amp;IF('01_Warehouse_Ledger'!$B$153&lt;&gt;""," | "&amp;'01_Warehouse_Ledger'!$B$153,""))</f>
        <v>PAL-0000152</v>
      </c>
      <c r="C657" t="str">
        <f>IF('01_Warehouse_Ledger'!$A$153="","",'01_Warehouse_Ledger'!$A$153)</f>
        <v>PAL-0000152</v>
      </c>
      <c r="D657" t="s">
        <v>1141</v>
      </c>
    </row>
    <row r="658" spans="1:4">
      <c r="A658" t="s">
        <v>1140</v>
      </c>
      <c r="B658" t="str">
        <f>IF('01_Warehouse_Ledger'!$A$154="","",'01_Warehouse_Ledger'!$A$154&amp;IF('01_Warehouse_Ledger'!$B$154&lt;&gt;""," | "&amp;'01_Warehouse_Ledger'!$B$154,""))</f>
        <v>PAL-0000153</v>
      </c>
      <c r="C658" t="str">
        <f>IF('01_Warehouse_Ledger'!$A$154="","",'01_Warehouse_Ledger'!$A$154)</f>
        <v>PAL-0000153</v>
      </c>
      <c r="D658" t="s">
        <v>1141</v>
      </c>
    </row>
    <row r="659" spans="1:4">
      <c r="A659" t="s">
        <v>1140</v>
      </c>
      <c r="B659" t="str">
        <f>IF('01_Warehouse_Ledger'!$A$155="","",'01_Warehouse_Ledger'!$A$155&amp;IF('01_Warehouse_Ledger'!$B$155&lt;&gt;""," | "&amp;'01_Warehouse_Ledger'!$B$155,""))</f>
        <v>PAL-0000154</v>
      </c>
      <c r="C659" t="str">
        <f>IF('01_Warehouse_Ledger'!$A$155="","",'01_Warehouse_Ledger'!$A$155)</f>
        <v>PAL-0000154</v>
      </c>
      <c r="D659" t="s">
        <v>1141</v>
      </c>
    </row>
    <row r="660" spans="1:4">
      <c r="A660" t="s">
        <v>1140</v>
      </c>
      <c r="B660" t="str">
        <f>IF('01_Warehouse_Ledger'!$A$156="","",'01_Warehouse_Ledger'!$A$156&amp;IF('01_Warehouse_Ledger'!$B$156&lt;&gt;""," | "&amp;'01_Warehouse_Ledger'!$B$156,""))</f>
        <v>PAL-0000155</v>
      </c>
      <c r="C660" t="str">
        <f>IF('01_Warehouse_Ledger'!$A$156="","",'01_Warehouse_Ledger'!$A$156)</f>
        <v>PAL-0000155</v>
      </c>
      <c r="D660" t="s">
        <v>1141</v>
      </c>
    </row>
    <row r="661" spans="1:4">
      <c r="A661" t="s">
        <v>1140</v>
      </c>
      <c r="B661" t="str">
        <f>IF('01_Warehouse_Ledger'!$A$157="","",'01_Warehouse_Ledger'!$A$157&amp;IF('01_Warehouse_Ledger'!$B$157&lt;&gt;""," | "&amp;'01_Warehouse_Ledger'!$B$157,""))</f>
        <v>PAL-0000156</v>
      </c>
      <c r="C661" t="str">
        <f>IF('01_Warehouse_Ledger'!$A$157="","",'01_Warehouse_Ledger'!$A$157)</f>
        <v>PAL-0000156</v>
      </c>
      <c r="D661" t="s">
        <v>1141</v>
      </c>
    </row>
    <row r="662" spans="1:4">
      <c r="A662" t="s">
        <v>1140</v>
      </c>
      <c r="B662" t="str">
        <f>IF('01_Warehouse_Ledger'!$A$158="","",'01_Warehouse_Ledger'!$A$158&amp;IF('01_Warehouse_Ledger'!$B$158&lt;&gt;""," | "&amp;'01_Warehouse_Ledger'!$B$158,""))</f>
        <v>PAL-0000157</v>
      </c>
      <c r="C662" t="str">
        <f>IF('01_Warehouse_Ledger'!$A$158="","",'01_Warehouse_Ledger'!$A$158)</f>
        <v>PAL-0000157</v>
      </c>
      <c r="D662" t="s">
        <v>1141</v>
      </c>
    </row>
    <row r="663" spans="1:4">
      <c r="A663" t="s">
        <v>1140</v>
      </c>
      <c r="B663" t="str">
        <f>IF('01_Warehouse_Ledger'!$A$159="","",'01_Warehouse_Ledger'!$A$159&amp;IF('01_Warehouse_Ledger'!$B$159&lt;&gt;""," | "&amp;'01_Warehouse_Ledger'!$B$159,""))</f>
        <v>PAL-0000158</v>
      </c>
      <c r="C663" t="str">
        <f>IF('01_Warehouse_Ledger'!$A$159="","",'01_Warehouse_Ledger'!$A$159)</f>
        <v>PAL-0000158</v>
      </c>
      <c r="D663" t="s">
        <v>1141</v>
      </c>
    </row>
    <row r="664" spans="1:4">
      <c r="A664" t="s">
        <v>1140</v>
      </c>
      <c r="B664" t="str">
        <f>IF('01_Warehouse_Ledger'!$A$160="","",'01_Warehouse_Ledger'!$A$160&amp;IF('01_Warehouse_Ledger'!$B$160&lt;&gt;""," | "&amp;'01_Warehouse_Ledger'!$B$160,""))</f>
        <v>PAL-0000159</v>
      </c>
      <c r="C664" t="str">
        <f>IF('01_Warehouse_Ledger'!$A$160="","",'01_Warehouse_Ledger'!$A$160)</f>
        <v>PAL-0000159</v>
      </c>
      <c r="D664" t="s">
        <v>1141</v>
      </c>
    </row>
    <row r="665" spans="1:4">
      <c r="A665" t="s">
        <v>1140</v>
      </c>
      <c r="B665" t="str">
        <f>IF('01_Warehouse_Ledger'!$A$161="","",'01_Warehouse_Ledger'!$A$161&amp;IF('01_Warehouse_Ledger'!$B$161&lt;&gt;""," | "&amp;'01_Warehouse_Ledger'!$B$161,""))</f>
        <v>PAL-0000160</v>
      </c>
      <c r="C665" t="str">
        <f>IF('01_Warehouse_Ledger'!$A$161="","",'01_Warehouse_Ledger'!$A$161)</f>
        <v>PAL-0000160</v>
      </c>
      <c r="D665" t="s">
        <v>1141</v>
      </c>
    </row>
    <row r="666" spans="1:4">
      <c r="A666" t="s">
        <v>1140</v>
      </c>
      <c r="B666" t="str">
        <f>IF('01_Warehouse_Ledger'!$A$162="","",'01_Warehouse_Ledger'!$A$162&amp;IF('01_Warehouse_Ledger'!$B$162&lt;&gt;""," | "&amp;'01_Warehouse_Ledger'!$B$162,""))</f>
        <v>PAL-0000161</v>
      </c>
      <c r="C666" t="str">
        <f>IF('01_Warehouse_Ledger'!$A$162="","",'01_Warehouse_Ledger'!$A$162)</f>
        <v>PAL-0000161</v>
      </c>
      <c r="D666" t="s">
        <v>1141</v>
      </c>
    </row>
    <row r="667" spans="1:4">
      <c r="A667" t="s">
        <v>1140</v>
      </c>
      <c r="B667" t="str">
        <f>IF('01_Warehouse_Ledger'!$A$163="","",'01_Warehouse_Ledger'!$A$163&amp;IF('01_Warehouse_Ledger'!$B$163&lt;&gt;""," | "&amp;'01_Warehouse_Ledger'!$B$163,""))</f>
        <v>PAL-0000162</v>
      </c>
      <c r="C667" t="str">
        <f>IF('01_Warehouse_Ledger'!$A$163="","",'01_Warehouse_Ledger'!$A$163)</f>
        <v>PAL-0000162</v>
      </c>
      <c r="D667" t="s">
        <v>1141</v>
      </c>
    </row>
    <row r="668" spans="1:4">
      <c r="A668" t="s">
        <v>1140</v>
      </c>
      <c r="B668" t="str">
        <f>IF('01_Warehouse_Ledger'!$A$164="","",'01_Warehouse_Ledger'!$A$164&amp;IF('01_Warehouse_Ledger'!$B$164&lt;&gt;""," | "&amp;'01_Warehouse_Ledger'!$B$164,""))</f>
        <v>PAL-0000163</v>
      </c>
      <c r="C668" t="str">
        <f>IF('01_Warehouse_Ledger'!$A$164="","",'01_Warehouse_Ledger'!$A$164)</f>
        <v>PAL-0000163</v>
      </c>
      <c r="D668" t="s">
        <v>1141</v>
      </c>
    </row>
    <row r="669" spans="1:4">
      <c r="A669" t="s">
        <v>1140</v>
      </c>
      <c r="B669" t="str">
        <f>IF('01_Warehouse_Ledger'!$A$165="","",'01_Warehouse_Ledger'!$A$165&amp;IF('01_Warehouse_Ledger'!$B$165&lt;&gt;""," | "&amp;'01_Warehouse_Ledger'!$B$165,""))</f>
        <v>PAL-0000164</v>
      </c>
      <c r="C669" t="str">
        <f>IF('01_Warehouse_Ledger'!$A$165="","",'01_Warehouse_Ledger'!$A$165)</f>
        <v>PAL-0000164</v>
      </c>
      <c r="D669" t="s">
        <v>1141</v>
      </c>
    </row>
    <row r="670" spans="1:4">
      <c r="A670" t="s">
        <v>1140</v>
      </c>
      <c r="B670" t="str">
        <f>IF('01_Warehouse_Ledger'!$A$166="","",'01_Warehouse_Ledger'!$A$166&amp;IF('01_Warehouse_Ledger'!$B$166&lt;&gt;""," | "&amp;'01_Warehouse_Ledger'!$B$166,""))</f>
        <v>PAL-0000165</v>
      </c>
      <c r="C670" t="str">
        <f>IF('01_Warehouse_Ledger'!$A$166="","",'01_Warehouse_Ledger'!$A$166)</f>
        <v>PAL-0000165</v>
      </c>
      <c r="D670" t="s">
        <v>1141</v>
      </c>
    </row>
    <row r="671" spans="1:4">
      <c r="A671" t="s">
        <v>1140</v>
      </c>
      <c r="B671" t="str">
        <f>IF('01_Warehouse_Ledger'!$A$167="","",'01_Warehouse_Ledger'!$A$167&amp;IF('01_Warehouse_Ledger'!$B$167&lt;&gt;""," | "&amp;'01_Warehouse_Ledger'!$B$167,""))</f>
        <v>PAL-0000166</v>
      </c>
      <c r="C671" t="str">
        <f>IF('01_Warehouse_Ledger'!$A$167="","",'01_Warehouse_Ledger'!$A$167)</f>
        <v>PAL-0000166</v>
      </c>
      <c r="D671" t="s">
        <v>1141</v>
      </c>
    </row>
    <row r="672" spans="1:4">
      <c r="A672" t="s">
        <v>1140</v>
      </c>
      <c r="B672" t="str">
        <f>IF('01_Warehouse_Ledger'!$A$168="","",'01_Warehouse_Ledger'!$A$168&amp;IF('01_Warehouse_Ledger'!$B$168&lt;&gt;""," | "&amp;'01_Warehouse_Ledger'!$B$168,""))</f>
        <v>PAL-0000167</v>
      </c>
      <c r="C672" t="str">
        <f>IF('01_Warehouse_Ledger'!$A$168="","",'01_Warehouse_Ledger'!$A$168)</f>
        <v>PAL-0000167</v>
      </c>
      <c r="D672" t="s">
        <v>1141</v>
      </c>
    </row>
    <row r="673" spans="1:4">
      <c r="A673" t="s">
        <v>1140</v>
      </c>
      <c r="B673" t="str">
        <f>IF('01_Warehouse_Ledger'!$A$169="","",'01_Warehouse_Ledger'!$A$169&amp;IF('01_Warehouse_Ledger'!$B$169&lt;&gt;""," | "&amp;'01_Warehouse_Ledger'!$B$169,""))</f>
        <v>PAL-0000168</v>
      </c>
      <c r="C673" t="str">
        <f>IF('01_Warehouse_Ledger'!$A$169="","",'01_Warehouse_Ledger'!$A$169)</f>
        <v>PAL-0000168</v>
      </c>
      <c r="D673" t="s">
        <v>1141</v>
      </c>
    </row>
    <row r="674" spans="1:4">
      <c r="A674" t="s">
        <v>1140</v>
      </c>
      <c r="B674" t="str">
        <f>IF('01_Warehouse_Ledger'!$A$170="","",'01_Warehouse_Ledger'!$A$170&amp;IF('01_Warehouse_Ledger'!$B$170&lt;&gt;""," | "&amp;'01_Warehouse_Ledger'!$B$170,""))</f>
        <v>PAL-0000169</v>
      </c>
      <c r="C674" t="str">
        <f>IF('01_Warehouse_Ledger'!$A$170="","",'01_Warehouse_Ledger'!$A$170)</f>
        <v>PAL-0000169</v>
      </c>
      <c r="D674" t="s">
        <v>1141</v>
      </c>
    </row>
    <row r="675" spans="1:4">
      <c r="A675" t="s">
        <v>1140</v>
      </c>
      <c r="B675" t="str">
        <f>IF('01_Warehouse_Ledger'!$A$171="","",'01_Warehouse_Ledger'!$A$171&amp;IF('01_Warehouse_Ledger'!$B$171&lt;&gt;""," | "&amp;'01_Warehouse_Ledger'!$B$171,""))</f>
        <v>PAL-0000170</v>
      </c>
      <c r="C675" t="str">
        <f>IF('01_Warehouse_Ledger'!$A$171="","",'01_Warehouse_Ledger'!$A$171)</f>
        <v>PAL-0000170</v>
      </c>
      <c r="D675" t="s">
        <v>1141</v>
      </c>
    </row>
    <row r="676" spans="1:4">
      <c r="A676" t="s">
        <v>1140</v>
      </c>
      <c r="B676" t="str">
        <f>IF('01_Warehouse_Ledger'!$A$172="","",'01_Warehouse_Ledger'!$A$172&amp;IF('01_Warehouse_Ledger'!$B$172&lt;&gt;""," | "&amp;'01_Warehouse_Ledger'!$B$172,""))</f>
        <v>PAL-0000171</v>
      </c>
      <c r="C676" t="str">
        <f>IF('01_Warehouse_Ledger'!$A$172="","",'01_Warehouse_Ledger'!$A$172)</f>
        <v>PAL-0000171</v>
      </c>
      <c r="D676" t="s">
        <v>1141</v>
      </c>
    </row>
    <row r="677" spans="1:4">
      <c r="A677" t="s">
        <v>1140</v>
      </c>
      <c r="B677" t="str">
        <f>IF('01_Warehouse_Ledger'!$A$173="","",'01_Warehouse_Ledger'!$A$173&amp;IF('01_Warehouse_Ledger'!$B$173&lt;&gt;""," | "&amp;'01_Warehouse_Ledger'!$B$173,""))</f>
        <v>PAL-0000172</v>
      </c>
      <c r="C677" t="str">
        <f>IF('01_Warehouse_Ledger'!$A$173="","",'01_Warehouse_Ledger'!$A$173)</f>
        <v>PAL-0000172</v>
      </c>
      <c r="D677" t="s">
        <v>1141</v>
      </c>
    </row>
    <row r="678" spans="1:4">
      <c r="A678" t="s">
        <v>1140</v>
      </c>
      <c r="B678" t="str">
        <f>IF('01_Warehouse_Ledger'!$A$174="","",'01_Warehouse_Ledger'!$A$174&amp;IF('01_Warehouse_Ledger'!$B$174&lt;&gt;""," | "&amp;'01_Warehouse_Ledger'!$B$174,""))</f>
        <v>PAL-0000173</v>
      </c>
      <c r="C678" t="str">
        <f>IF('01_Warehouse_Ledger'!$A$174="","",'01_Warehouse_Ledger'!$A$174)</f>
        <v>PAL-0000173</v>
      </c>
      <c r="D678" t="s">
        <v>1141</v>
      </c>
    </row>
    <row r="679" spans="1:4">
      <c r="A679" t="s">
        <v>1140</v>
      </c>
      <c r="B679" t="str">
        <f>IF('01_Warehouse_Ledger'!$A$175="","",'01_Warehouse_Ledger'!$A$175&amp;IF('01_Warehouse_Ledger'!$B$175&lt;&gt;""," | "&amp;'01_Warehouse_Ledger'!$B$175,""))</f>
        <v>PAL-0000174</v>
      </c>
      <c r="C679" t="str">
        <f>IF('01_Warehouse_Ledger'!$A$175="","",'01_Warehouse_Ledger'!$A$175)</f>
        <v>PAL-0000174</v>
      </c>
      <c r="D679" t="s">
        <v>1141</v>
      </c>
    </row>
    <row r="680" spans="1:4">
      <c r="A680" t="s">
        <v>1140</v>
      </c>
      <c r="B680" t="str">
        <f>IF('01_Warehouse_Ledger'!$A$176="","",'01_Warehouse_Ledger'!$A$176&amp;IF('01_Warehouse_Ledger'!$B$176&lt;&gt;""," | "&amp;'01_Warehouse_Ledger'!$B$176,""))</f>
        <v>PAL-0000175</v>
      </c>
      <c r="C680" t="str">
        <f>IF('01_Warehouse_Ledger'!$A$176="","",'01_Warehouse_Ledger'!$A$176)</f>
        <v>PAL-0000175</v>
      </c>
      <c r="D680" t="s">
        <v>1141</v>
      </c>
    </row>
    <row r="681" spans="1:4">
      <c r="A681" t="s">
        <v>1140</v>
      </c>
      <c r="B681" t="str">
        <f>IF('01_Warehouse_Ledger'!$A$177="","",'01_Warehouse_Ledger'!$A$177&amp;IF('01_Warehouse_Ledger'!$B$177&lt;&gt;""," | "&amp;'01_Warehouse_Ledger'!$B$177,""))</f>
        <v>PAL-0000176</v>
      </c>
      <c r="C681" t="str">
        <f>IF('01_Warehouse_Ledger'!$A$177="","",'01_Warehouse_Ledger'!$A$177)</f>
        <v>PAL-0000176</v>
      </c>
      <c r="D681" t="s">
        <v>1141</v>
      </c>
    </row>
    <row r="682" spans="1:4">
      <c r="A682" t="s">
        <v>1140</v>
      </c>
      <c r="B682" t="str">
        <f>IF('01_Warehouse_Ledger'!$A$178="","",'01_Warehouse_Ledger'!$A$178&amp;IF('01_Warehouse_Ledger'!$B$178&lt;&gt;""," | "&amp;'01_Warehouse_Ledger'!$B$178,""))</f>
        <v>PAL-0000177</v>
      </c>
      <c r="C682" t="str">
        <f>IF('01_Warehouse_Ledger'!$A$178="","",'01_Warehouse_Ledger'!$A$178)</f>
        <v>PAL-0000177</v>
      </c>
      <c r="D682" t="s">
        <v>1141</v>
      </c>
    </row>
    <row r="683" spans="1:4">
      <c r="A683" t="s">
        <v>1140</v>
      </c>
      <c r="B683" t="str">
        <f>IF('01_Warehouse_Ledger'!$A$179="","",'01_Warehouse_Ledger'!$A$179&amp;IF('01_Warehouse_Ledger'!$B$179&lt;&gt;""," | "&amp;'01_Warehouse_Ledger'!$B$179,""))</f>
        <v>PAL-0000178</v>
      </c>
      <c r="C683" t="str">
        <f>IF('01_Warehouse_Ledger'!$A$179="","",'01_Warehouse_Ledger'!$A$179)</f>
        <v>PAL-0000178</v>
      </c>
      <c r="D683" t="s">
        <v>1141</v>
      </c>
    </row>
    <row r="684" spans="1:4">
      <c r="A684" t="s">
        <v>1140</v>
      </c>
      <c r="B684" t="str">
        <f>IF('01_Warehouse_Ledger'!$A$180="","",'01_Warehouse_Ledger'!$A$180&amp;IF('01_Warehouse_Ledger'!$B$180&lt;&gt;""," | "&amp;'01_Warehouse_Ledger'!$B$180,""))</f>
        <v>PAL-0000179</v>
      </c>
      <c r="C684" t="str">
        <f>IF('01_Warehouse_Ledger'!$A$180="","",'01_Warehouse_Ledger'!$A$180)</f>
        <v>PAL-0000179</v>
      </c>
      <c r="D684" t="s">
        <v>1141</v>
      </c>
    </row>
    <row r="685" spans="1:4">
      <c r="A685" t="s">
        <v>1140</v>
      </c>
      <c r="B685" t="str">
        <f>IF('01_Warehouse_Ledger'!$A$181="","",'01_Warehouse_Ledger'!$A$181&amp;IF('01_Warehouse_Ledger'!$B$181&lt;&gt;""," | "&amp;'01_Warehouse_Ledger'!$B$181,""))</f>
        <v>PAL-0000180</v>
      </c>
      <c r="C685" t="str">
        <f>IF('01_Warehouse_Ledger'!$A$181="","",'01_Warehouse_Ledger'!$A$181)</f>
        <v>PAL-0000180</v>
      </c>
      <c r="D685" t="s">
        <v>1141</v>
      </c>
    </row>
    <row r="686" spans="1:4">
      <c r="A686" t="s">
        <v>1140</v>
      </c>
      <c r="B686" t="str">
        <f>IF('01_Warehouse_Ledger'!$A$182="","",'01_Warehouse_Ledger'!$A$182&amp;IF('01_Warehouse_Ledger'!$B$182&lt;&gt;""," | "&amp;'01_Warehouse_Ledger'!$B$182,""))</f>
        <v>PAL-0000181</v>
      </c>
      <c r="C686" t="str">
        <f>IF('01_Warehouse_Ledger'!$A$182="","",'01_Warehouse_Ledger'!$A$182)</f>
        <v>PAL-0000181</v>
      </c>
      <c r="D686" t="s">
        <v>1141</v>
      </c>
    </row>
    <row r="687" spans="1:4">
      <c r="A687" t="s">
        <v>1140</v>
      </c>
      <c r="B687" t="str">
        <f>IF('01_Warehouse_Ledger'!$A$183="","",'01_Warehouse_Ledger'!$A$183&amp;IF('01_Warehouse_Ledger'!$B$183&lt;&gt;""," | "&amp;'01_Warehouse_Ledger'!$B$183,""))</f>
        <v>PAL-0000182</v>
      </c>
      <c r="C687" t="str">
        <f>IF('01_Warehouse_Ledger'!$A$183="","",'01_Warehouse_Ledger'!$A$183)</f>
        <v>PAL-0000182</v>
      </c>
      <c r="D687" t="s">
        <v>1141</v>
      </c>
    </row>
    <row r="688" spans="1:4">
      <c r="A688" t="s">
        <v>1140</v>
      </c>
      <c r="B688" t="str">
        <f>IF('01_Warehouse_Ledger'!$A$184="","",'01_Warehouse_Ledger'!$A$184&amp;IF('01_Warehouse_Ledger'!$B$184&lt;&gt;""," | "&amp;'01_Warehouse_Ledger'!$B$184,""))</f>
        <v>PAL-0000183</v>
      </c>
      <c r="C688" t="str">
        <f>IF('01_Warehouse_Ledger'!$A$184="","",'01_Warehouse_Ledger'!$A$184)</f>
        <v>PAL-0000183</v>
      </c>
      <c r="D688" t="s">
        <v>1141</v>
      </c>
    </row>
    <row r="689" spans="1:4">
      <c r="A689" t="s">
        <v>1140</v>
      </c>
      <c r="B689" t="str">
        <f>IF('01_Warehouse_Ledger'!$A$185="","",'01_Warehouse_Ledger'!$A$185&amp;IF('01_Warehouse_Ledger'!$B$185&lt;&gt;""," | "&amp;'01_Warehouse_Ledger'!$B$185,""))</f>
        <v>PAL-0000184</v>
      </c>
      <c r="C689" t="str">
        <f>IF('01_Warehouse_Ledger'!$A$185="","",'01_Warehouse_Ledger'!$A$185)</f>
        <v>PAL-0000184</v>
      </c>
      <c r="D689" t="s">
        <v>1141</v>
      </c>
    </row>
    <row r="690" spans="1:4">
      <c r="A690" t="s">
        <v>1140</v>
      </c>
      <c r="B690" t="str">
        <f>IF('01_Warehouse_Ledger'!$A$186="","",'01_Warehouse_Ledger'!$A$186&amp;IF('01_Warehouse_Ledger'!$B$186&lt;&gt;""," | "&amp;'01_Warehouse_Ledger'!$B$186,""))</f>
        <v>PAL-0000185</v>
      </c>
      <c r="C690" t="str">
        <f>IF('01_Warehouse_Ledger'!$A$186="","",'01_Warehouse_Ledger'!$A$186)</f>
        <v>PAL-0000185</v>
      </c>
      <c r="D690" t="s">
        <v>1141</v>
      </c>
    </row>
    <row r="691" spans="1:4">
      <c r="A691" t="s">
        <v>1140</v>
      </c>
      <c r="B691" t="str">
        <f>IF('01_Warehouse_Ledger'!$A$187="","",'01_Warehouse_Ledger'!$A$187&amp;IF('01_Warehouse_Ledger'!$B$187&lt;&gt;""," | "&amp;'01_Warehouse_Ledger'!$B$187,""))</f>
        <v>PAL-0000186</v>
      </c>
      <c r="C691" t="str">
        <f>IF('01_Warehouse_Ledger'!$A$187="","",'01_Warehouse_Ledger'!$A$187)</f>
        <v>PAL-0000186</v>
      </c>
      <c r="D691" t="s">
        <v>1141</v>
      </c>
    </row>
    <row r="692" spans="1:4">
      <c r="A692" t="s">
        <v>1140</v>
      </c>
      <c r="B692" t="str">
        <f>IF('01_Warehouse_Ledger'!$A$188="","",'01_Warehouse_Ledger'!$A$188&amp;IF('01_Warehouse_Ledger'!$B$188&lt;&gt;""," | "&amp;'01_Warehouse_Ledger'!$B$188,""))</f>
        <v>PAL-0000187</v>
      </c>
      <c r="C692" t="str">
        <f>IF('01_Warehouse_Ledger'!$A$188="","",'01_Warehouse_Ledger'!$A$188)</f>
        <v>PAL-0000187</v>
      </c>
      <c r="D692" t="s">
        <v>1141</v>
      </c>
    </row>
    <row r="693" spans="1:4">
      <c r="A693" t="s">
        <v>1140</v>
      </c>
      <c r="B693" t="str">
        <f>IF('01_Warehouse_Ledger'!$A$189="","",'01_Warehouse_Ledger'!$A$189&amp;IF('01_Warehouse_Ledger'!$B$189&lt;&gt;""," | "&amp;'01_Warehouse_Ledger'!$B$189,""))</f>
        <v>PAL-0000188</v>
      </c>
      <c r="C693" t="str">
        <f>IF('01_Warehouse_Ledger'!$A$189="","",'01_Warehouse_Ledger'!$A$189)</f>
        <v>PAL-0000188</v>
      </c>
      <c r="D693" t="s">
        <v>1141</v>
      </c>
    </row>
    <row r="694" spans="1:4">
      <c r="A694" t="s">
        <v>1140</v>
      </c>
      <c r="B694" t="str">
        <f>IF('01_Warehouse_Ledger'!$A$190="","",'01_Warehouse_Ledger'!$A$190&amp;IF('01_Warehouse_Ledger'!$B$190&lt;&gt;""," | "&amp;'01_Warehouse_Ledger'!$B$190,""))</f>
        <v>PAL-0000189</v>
      </c>
      <c r="C694" t="str">
        <f>IF('01_Warehouse_Ledger'!$A$190="","",'01_Warehouse_Ledger'!$A$190)</f>
        <v>PAL-0000189</v>
      </c>
      <c r="D694" t="s">
        <v>1141</v>
      </c>
    </row>
    <row r="695" spans="1:4">
      <c r="A695" t="s">
        <v>1140</v>
      </c>
      <c r="B695" t="str">
        <f>IF('01_Warehouse_Ledger'!$A$191="","",'01_Warehouse_Ledger'!$A$191&amp;IF('01_Warehouse_Ledger'!$B$191&lt;&gt;""," | "&amp;'01_Warehouse_Ledger'!$B$191,""))</f>
        <v>PAL-0000190</v>
      </c>
      <c r="C695" t="str">
        <f>IF('01_Warehouse_Ledger'!$A$191="","",'01_Warehouse_Ledger'!$A$191)</f>
        <v>PAL-0000190</v>
      </c>
      <c r="D695" t="s">
        <v>1141</v>
      </c>
    </row>
    <row r="696" spans="1:4">
      <c r="A696" t="s">
        <v>1140</v>
      </c>
      <c r="B696" t="str">
        <f>IF('01_Warehouse_Ledger'!$A$192="","",'01_Warehouse_Ledger'!$A$192&amp;IF('01_Warehouse_Ledger'!$B$192&lt;&gt;""," | "&amp;'01_Warehouse_Ledger'!$B$192,""))</f>
        <v>PAL-0000191</v>
      </c>
      <c r="C696" t="str">
        <f>IF('01_Warehouse_Ledger'!$A$192="","",'01_Warehouse_Ledger'!$A$192)</f>
        <v>PAL-0000191</v>
      </c>
      <c r="D696" t="s">
        <v>1141</v>
      </c>
    </row>
    <row r="697" spans="1:4">
      <c r="A697" t="s">
        <v>1140</v>
      </c>
      <c r="B697" t="str">
        <f>IF('01_Warehouse_Ledger'!$A$193="","",'01_Warehouse_Ledger'!$A$193&amp;IF('01_Warehouse_Ledger'!$B$193&lt;&gt;""," | "&amp;'01_Warehouse_Ledger'!$B$193,""))</f>
        <v>PAL-0000192</v>
      </c>
      <c r="C697" t="str">
        <f>IF('01_Warehouse_Ledger'!$A$193="","",'01_Warehouse_Ledger'!$A$193)</f>
        <v>PAL-0000192</v>
      </c>
      <c r="D697" t="s">
        <v>1141</v>
      </c>
    </row>
    <row r="698" spans="1:4">
      <c r="A698" t="s">
        <v>1140</v>
      </c>
      <c r="B698" t="str">
        <f>IF('01_Warehouse_Ledger'!$A$194="","",'01_Warehouse_Ledger'!$A$194&amp;IF('01_Warehouse_Ledger'!$B$194&lt;&gt;""," | "&amp;'01_Warehouse_Ledger'!$B$194,""))</f>
        <v>PAL-0000193</v>
      </c>
      <c r="C698" t="str">
        <f>IF('01_Warehouse_Ledger'!$A$194="","",'01_Warehouse_Ledger'!$A$194)</f>
        <v>PAL-0000193</v>
      </c>
      <c r="D698" t="s">
        <v>1141</v>
      </c>
    </row>
    <row r="699" spans="1:4">
      <c r="A699" t="s">
        <v>1140</v>
      </c>
      <c r="B699" t="str">
        <f>IF('01_Warehouse_Ledger'!$A$195="","",'01_Warehouse_Ledger'!$A$195&amp;IF('01_Warehouse_Ledger'!$B$195&lt;&gt;""," | "&amp;'01_Warehouse_Ledger'!$B$195,""))</f>
        <v>PAL-0000194</v>
      </c>
      <c r="C699" t="str">
        <f>IF('01_Warehouse_Ledger'!$A$195="","",'01_Warehouse_Ledger'!$A$195)</f>
        <v>PAL-0000194</v>
      </c>
      <c r="D699" t="s">
        <v>1141</v>
      </c>
    </row>
    <row r="700" spans="1:4">
      <c r="A700" t="s">
        <v>1140</v>
      </c>
      <c r="B700" t="str">
        <f>IF('01_Warehouse_Ledger'!$A$196="","",'01_Warehouse_Ledger'!$A$196&amp;IF('01_Warehouse_Ledger'!$B$196&lt;&gt;""," | "&amp;'01_Warehouse_Ledger'!$B$196,""))</f>
        <v>PAL-0000195</v>
      </c>
      <c r="C700" t="str">
        <f>IF('01_Warehouse_Ledger'!$A$196="","",'01_Warehouse_Ledger'!$A$196)</f>
        <v>PAL-0000195</v>
      </c>
      <c r="D700" t="s">
        <v>1141</v>
      </c>
    </row>
    <row r="701" spans="1:4">
      <c r="A701" t="s">
        <v>1140</v>
      </c>
      <c r="B701" t="str">
        <f>IF('01_Warehouse_Ledger'!$A$197="","",'01_Warehouse_Ledger'!$A$197&amp;IF('01_Warehouse_Ledger'!$B$197&lt;&gt;""," | "&amp;'01_Warehouse_Ledger'!$B$197,""))</f>
        <v>PAL-0000196</v>
      </c>
      <c r="C701" t="str">
        <f>IF('01_Warehouse_Ledger'!$A$197="","",'01_Warehouse_Ledger'!$A$197)</f>
        <v>PAL-0000196</v>
      </c>
      <c r="D701" t="s">
        <v>1141</v>
      </c>
    </row>
    <row r="702" spans="1:4">
      <c r="A702" t="s">
        <v>1140</v>
      </c>
      <c r="B702" t="str">
        <f>IF('01_Warehouse_Ledger'!$A$198="","",'01_Warehouse_Ledger'!$A$198&amp;IF('01_Warehouse_Ledger'!$B$198&lt;&gt;""," | "&amp;'01_Warehouse_Ledger'!$B$198,""))</f>
        <v>PAL-0000197</v>
      </c>
      <c r="C702" t="str">
        <f>IF('01_Warehouse_Ledger'!$A$198="","",'01_Warehouse_Ledger'!$A$198)</f>
        <v>PAL-0000197</v>
      </c>
      <c r="D702" t="s">
        <v>1141</v>
      </c>
    </row>
    <row r="703" spans="1:4">
      <c r="A703" t="s">
        <v>1140</v>
      </c>
      <c r="B703" t="str">
        <f>IF('01_Warehouse_Ledger'!$A$199="","",'01_Warehouse_Ledger'!$A$199&amp;IF('01_Warehouse_Ledger'!$B$199&lt;&gt;""," | "&amp;'01_Warehouse_Ledger'!$B$199,""))</f>
        <v>PAL-0000198</v>
      </c>
      <c r="C703" t="str">
        <f>IF('01_Warehouse_Ledger'!$A$199="","",'01_Warehouse_Ledger'!$A$199)</f>
        <v>PAL-0000198</v>
      </c>
      <c r="D703" t="s">
        <v>1141</v>
      </c>
    </row>
    <row r="704" spans="1:4">
      <c r="A704" t="s">
        <v>1140</v>
      </c>
      <c r="B704" t="str">
        <f>IF('01_Warehouse_Ledger'!$A$200="","",'01_Warehouse_Ledger'!$A$200&amp;IF('01_Warehouse_Ledger'!$B$200&lt;&gt;""," | "&amp;'01_Warehouse_Ledger'!$B$200,""))</f>
        <v>PAL-0000199</v>
      </c>
      <c r="C704" t="str">
        <f>IF('01_Warehouse_Ledger'!$A$200="","",'01_Warehouse_Ledger'!$A$200)</f>
        <v>PAL-0000199</v>
      </c>
      <c r="D704" t="s">
        <v>1141</v>
      </c>
    </row>
    <row r="705" spans="1:4">
      <c r="A705" t="s">
        <v>1140</v>
      </c>
      <c r="B705" t="str">
        <f>IF('01_Warehouse_Ledger'!$A$201="","",'01_Warehouse_Ledger'!$A$201&amp;IF('01_Warehouse_Ledger'!$B$201&lt;&gt;""," | "&amp;'01_Warehouse_Ledger'!$B$201,""))</f>
        <v>PAL-0000200</v>
      </c>
      <c r="C705" t="str">
        <f>IF('01_Warehouse_Ledger'!$A$201="","",'01_Warehouse_Ledger'!$A$201)</f>
        <v>PAL-0000200</v>
      </c>
      <c r="D705" t="s">
        <v>1141</v>
      </c>
    </row>
    <row r="706" spans="1:4">
      <c r="A706" t="s">
        <v>1140</v>
      </c>
      <c r="B706" t="str">
        <f>IF('01_Warehouse_Ledger'!$A$202="","",'01_Warehouse_Ledger'!$A$202&amp;IF('01_Warehouse_Ledger'!$B$202&lt;&gt;""," | "&amp;'01_Warehouse_Ledger'!$B$202,""))</f>
        <v>PAL-0000201</v>
      </c>
      <c r="C706" t="str">
        <f>IF('01_Warehouse_Ledger'!$A$202="","",'01_Warehouse_Ledger'!$A$202)</f>
        <v>PAL-0000201</v>
      </c>
      <c r="D706" t="s">
        <v>1141</v>
      </c>
    </row>
    <row r="707" spans="1:4">
      <c r="A707" t="s">
        <v>1140</v>
      </c>
      <c r="B707" t="str">
        <f>IF('01_Warehouse_Ledger'!$A$203="","",'01_Warehouse_Ledger'!$A$203&amp;IF('01_Warehouse_Ledger'!$B$203&lt;&gt;""," | "&amp;'01_Warehouse_Ledger'!$B$203,""))</f>
        <v>PAL-0000202</v>
      </c>
      <c r="C707" t="str">
        <f>IF('01_Warehouse_Ledger'!$A$203="","",'01_Warehouse_Ledger'!$A$203)</f>
        <v>PAL-0000202</v>
      </c>
      <c r="D707" t="s">
        <v>1141</v>
      </c>
    </row>
    <row r="708" spans="1:4">
      <c r="A708" t="s">
        <v>1140</v>
      </c>
      <c r="B708" t="str">
        <f>IF('01_Warehouse_Ledger'!$A$204="","",'01_Warehouse_Ledger'!$A$204&amp;IF('01_Warehouse_Ledger'!$B$204&lt;&gt;""," | "&amp;'01_Warehouse_Ledger'!$B$204,""))</f>
        <v>PAL-0000203</v>
      </c>
      <c r="C708" t="str">
        <f>IF('01_Warehouse_Ledger'!$A$204="","",'01_Warehouse_Ledger'!$A$204)</f>
        <v>PAL-0000203</v>
      </c>
      <c r="D708" t="s">
        <v>1141</v>
      </c>
    </row>
    <row r="709" spans="1:4">
      <c r="A709" t="s">
        <v>1140</v>
      </c>
      <c r="B709" t="str">
        <f>IF('01_Warehouse_Ledger'!$A$205="","",'01_Warehouse_Ledger'!$A$205&amp;IF('01_Warehouse_Ledger'!$B$205&lt;&gt;""," | "&amp;'01_Warehouse_Ledger'!$B$205,""))</f>
        <v>PAL-0000204</v>
      </c>
      <c r="C709" t="str">
        <f>IF('01_Warehouse_Ledger'!$A$205="","",'01_Warehouse_Ledger'!$A$205)</f>
        <v>PAL-0000204</v>
      </c>
      <c r="D709" t="s">
        <v>1141</v>
      </c>
    </row>
    <row r="710" spans="1:4">
      <c r="A710" t="s">
        <v>1140</v>
      </c>
      <c r="B710" t="str">
        <f>IF('01_Warehouse_Ledger'!$A$206="","",'01_Warehouse_Ledger'!$A$206&amp;IF('01_Warehouse_Ledger'!$B$206&lt;&gt;""," | "&amp;'01_Warehouse_Ledger'!$B$206,""))</f>
        <v>PAL-0000205</v>
      </c>
      <c r="C710" t="str">
        <f>IF('01_Warehouse_Ledger'!$A$206="","",'01_Warehouse_Ledger'!$A$206)</f>
        <v>PAL-0000205</v>
      </c>
      <c r="D710" t="s">
        <v>1141</v>
      </c>
    </row>
    <row r="711" spans="1:4">
      <c r="A711" t="s">
        <v>1140</v>
      </c>
      <c r="B711" t="str">
        <f>IF('01_Warehouse_Ledger'!$A$207="","",'01_Warehouse_Ledger'!$A$207&amp;IF('01_Warehouse_Ledger'!$B$207&lt;&gt;""," | "&amp;'01_Warehouse_Ledger'!$B$207,""))</f>
        <v>PAL-0000206</v>
      </c>
      <c r="C711" t="str">
        <f>IF('01_Warehouse_Ledger'!$A$207="","",'01_Warehouse_Ledger'!$A$207)</f>
        <v>PAL-0000206</v>
      </c>
      <c r="D711" t="s">
        <v>1141</v>
      </c>
    </row>
    <row r="712" spans="1:4">
      <c r="A712" t="s">
        <v>1140</v>
      </c>
      <c r="B712" t="str">
        <f>IF('01_Warehouse_Ledger'!$A$208="","",'01_Warehouse_Ledger'!$A$208&amp;IF('01_Warehouse_Ledger'!$B$208&lt;&gt;""," | "&amp;'01_Warehouse_Ledger'!$B$208,""))</f>
        <v>PAL-0000207</v>
      </c>
      <c r="C712" t="str">
        <f>IF('01_Warehouse_Ledger'!$A$208="","",'01_Warehouse_Ledger'!$A$208)</f>
        <v>PAL-0000207</v>
      </c>
      <c r="D712" t="s">
        <v>1141</v>
      </c>
    </row>
    <row r="713" spans="1:4">
      <c r="A713" t="s">
        <v>1140</v>
      </c>
      <c r="B713" t="str">
        <f>IF('01_Warehouse_Ledger'!$A$209="","",'01_Warehouse_Ledger'!$A$209&amp;IF('01_Warehouse_Ledger'!$B$209&lt;&gt;""," | "&amp;'01_Warehouse_Ledger'!$B$209,""))</f>
        <v>PAL-0000208</v>
      </c>
      <c r="C713" t="str">
        <f>IF('01_Warehouse_Ledger'!$A$209="","",'01_Warehouse_Ledger'!$A$209)</f>
        <v>PAL-0000208</v>
      </c>
      <c r="D713" t="s">
        <v>1141</v>
      </c>
    </row>
    <row r="714" spans="1:4">
      <c r="A714" t="s">
        <v>1140</v>
      </c>
      <c r="B714" t="str">
        <f>IF('01_Warehouse_Ledger'!$A$210="","",'01_Warehouse_Ledger'!$A$210&amp;IF('01_Warehouse_Ledger'!$B$210&lt;&gt;""," | "&amp;'01_Warehouse_Ledger'!$B$210,""))</f>
        <v>PAL-0000209</v>
      </c>
      <c r="C714" t="str">
        <f>IF('01_Warehouse_Ledger'!$A$210="","",'01_Warehouse_Ledger'!$A$210)</f>
        <v>PAL-0000209</v>
      </c>
      <c r="D714" t="s">
        <v>1141</v>
      </c>
    </row>
    <row r="715" spans="1:4">
      <c r="A715" t="s">
        <v>1140</v>
      </c>
      <c r="B715" t="str">
        <f>IF('01_Warehouse_Ledger'!$A$211="","",'01_Warehouse_Ledger'!$A$211&amp;IF('01_Warehouse_Ledger'!$B$211&lt;&gt;""," | "&amp;'01_Warehouse_Ledger'!$B$211,""))</f>
        <v>PAL-0000210</v>
      </c>
      <c r="C715" t="str">
        <f>IF('01_Warehouse_Ledger'!$A$211="","",'01_Warehouse_Ledger'!$A$211)</f>
        <v>PAL-0000210</v>
      </c>
      <c r="D715" t="s">
        <v>1141</v>
      </c>
    </row>
    <row r="716" spans="1:4">
      <c r="A716" t="s">
        <v>1140</v>
      </c>
      <c r="B716" t="str">
        <f>IF('01_Warehouse_Ledger'!$A$212="","",'01_Warehouse_Ledger'!$A$212&amp;IF('01_Warehouse_Ledger'!$B$212&lt;&gt;""," | "&amp;'01_Warehouse_Ledger'!$B$212,""))</f>
        <v>PAL-0000211</v>
      </c>
      <c r="C716" t="str">
        <f>IF('01_Warehouse_Ledger'!$A$212="","",'01_Warehouse_Ledger'!$A$212)</f>
        <v>PAL-0000211</v>
      </c>
      <c r="D716" t="s">
        <v>1141</v>
      </c>
    </row>
    <row r="717" spans="1:4">
      <c r="A717" t="s">
        <v>1140</v>
      </c>
      <c r="B717" t="str">
        <f>IF('01_Warehouse_Ledger'!$A$213="","",'01_Warehouse_Ledger'!$A$213&amp;IF('01_Warehouse_Ledger'!$B$213&lt;&gt;""," | "&amp;'01_Warehouse_Ledger'!$B$213,""))</f>
        <v>PAL-0000212</v>
      </c>
      <c r="C717" t="str">
        <f>IF('01_Warehouse_Ledger'!$A$213="","",'01_Warehouse_Ledger'!$A$213)</f>
        <v>PAL-0000212</v>
      </c>
      <c r="D717" t="s">
        <v>1141</v>
      </c>
    </row>
    <row r="718" spans="1:4">
      <c r="A718" t="s">
        <v>1140</v>
      </c>
      <c r="B718" t="str">
        <f>IF('01_Warehouse_Ledger'!$A$214="","",'01_Warehouse_Ledger'!$A$214&amp;IF('01_Warehouse_Ledger'!$B$214&lt;&gt;""," | "&amp;'01_Warehouse_Ledger'!$B$214,""))</f>
        <v>PAL-0000213</v>
      </c>
      <c r="C718" t="str">
        <f>IF('01_Warehouse_Ledger'!$A$214="","",'01_Warehouse_Ledger'!$A$214)</f>
        <v>PAL-0000213</v>
      </c>
      <c r="D718" t="s">
        <v>1141</v>
      </c>
    </row>
    <row r="719" spans="1:4">
      <c r="A719" t="s">
        <v>1140</v>
      </c>
      <c r="B719" t="str">
        <f>IF('01_Warehouse_Ledger'!$A$215="","",'01_Warehouse_Ledger'!$A$215&amp;IF('01_Warehouse_Ledger'!$B$215&lt;&gt;""," | "&amp;'01_Warehouse_Ledger'!$B$215,""))</f>
        <v>PAL-0000214</v>
      </c>
      <c r="C719" t="str">
        <f>IF('01_Warehouse_Ledger'!$A$215="","",'01_Warehouse_Ledger'!$A$215)</f>
        <v>PAL-0000214</v>
      </c>
      <c r="D719" t="s">
        <v>1141</v>
      </c>
    </row>
    <row r="720" spans="1:4">
      <c r="A720" t="s">
        <v>1140</v>
      </c>
      <c r="B720" t="str">
        <f>IF('01_Warehouse_Ledger'!$A$216="","",'01_Warehouse_Ledger'!$A$216&amp;IF('01_Warehouse_Ledger'!$B$216&lt;&gt;""," | "&amp;'01_Warehouse_Ledger'!$B$216,""))</f>
        <v>PAL-0000215</v>
      </c>
      <c r="C720" t="str">
        <f>IF('01_Warehouse_Ledger'!$A$216="","",'01_Warehouse_Ledger'!$A$216)</f>
        <v>PAL-0000215</v>
      </c>
      <c r="D720" t="s">
        <v>1141</v>
      </c>
    </row>
    <row r="721" spans="1:4">
      <c r="A721" t="s">
        <v>1140</v>
      </c>
      <c r="B721" t="str">
        <f>IF('01_Warehouse_Ledger'!$A$217="","",'01_Warehouse_Ledger'!$A$217&amp;IF('01_Warehouse_Ledger'!$B$217&lt;&gt;""," | "&amp;'01_Warehouse_Ledger'!$B$217,""))</f>
        <v>PAL-0000216</v>
      </c>
      <c r="C721" t="str">
        <f>IF('01_Warehouse_Ledger'!$A$217="","",'01_Warehouse_Ledger'!$A$217)</f>
        <v>PAL-0000216</v>
      </c>
      <c r="D721" t="s">
        <v>1141</v>
      </c>
    </row>
    <row r="722" spans="1:4">
      <c r="A722" t="s">
        <v>1140</v>
      </c>
      <c r="B722" t="str">
        <f>IF('01_Warehouse_Ledger'!$A$218="","",'01_Warehouse_Ledger'!$A$218&amp;IF('01_Warehouse_Ledger'!$B$218&lt;&gt;""," | "&amp;'01_Warehouse_Ledger'!$B$218,""))</f>
        <v>PAL-0000217</v>
      </c>
      <c r="C722" t="str">
        <f>IF('01_Warehouse_Ledger'!$A$218="","",'01_Warehouse_Ledger'!$A$218)</f>
        <v>PAL-0000217</v>
      </c>
      <c r="D722" t="s">
        <v>1141</v>
      </c>
    </row>
    <row r="723" spans="1:4">
      <c r="A723" t="s">
        <v>1140</v>
      </c>
      <c r="B723" t="str">
        <f>IF('01_Warehouse_Ledger'!$A$219="","",'01_Warehouse_Ledger'!$A$219&amp;IF('01_Warehouse_Ledger'!$B$219&lt;&gt;""," | "&amp;'01_Warehouse_Ledger'!$B$219,""))</f>
        <v>PAL-0000218</v>
      </c>
      <c r="C723" t="str">
        <f>IF('01_Warehouse_Ledger'!$A$219="","",'01_Warehouse_Ledger'!$A$219)</f>
        <v>PAL-0000218</v>
      </c>
      <c r="D723" t="s">
        <v>1141</v>
      </c>
    </row>
    <row r="724" spans="1:4">
      <c r="A724" t="s">
        <v>1140</v>
      </c>
      <c r="B724" t="str">
        <f>IF('01_Warehouse_Ledger'!$A$220="","",'01_Warehouse_Ledger'!$A$220&amp;IF('01_Warehouse_Ledger'!$B$220&lt;&gt;""," | "&amp;'01_Warehouse_Ledger'!$B$220,""))</f>
        <v>PAL-0000219</v>
      </c>
      <c r="C724" t="str">
        <f>IF('01_Warehouse_Ledger'!$A$220="","",'01_Warehouse_Ledger'!$A$220)</f>
        <v>PAL-0000219</v>
      </c>
      <c r="D724" t="s">
        <v>1141</v>
      </c>
    </row>
    <row r="725" spans="1:4">
      <c r="A725" t="s">
        <v>1140</v>
      </c>
      <c r="B725" t="str">
        <f>IF('01_Warehouse_Ledger'!$A$221="","",'01_Warehouse_Ledger'!$A$221&amp;IF('01_Warehouse_Ledger'!$B$221&lt;&gt;""," | "&amp;'01_Warehouse_Ledger'!$B$221,""))</f>
        <v>PAL-0000220</v>
      </c>
      <c r="C725" t="str">
        <f>IF('01_Warehouse_Ledger'!$A$221="","",'01_Warehouse_Ledger'!$A$221)</f>
        <v>PAL-0000220</v>
      </c>
      <c r="D725" t="s">
        <v>1141</v>
      </c>
    </row>
    <row r="726" spans="1:4">
      <c r="A726" t="s">
        <v>1140</v>
      </c>
      <c r="B726" t="str">
        <f>IF('01_Warehouse_Ledger'!$A$222="","",'01_Warehouse_Ledger'!$A$222&amp;IF('01_Warehouse_Ledger'!$B$222&lt;&gt;""," | "&amp;'01_Warehouse_Ledger'!$B$222,""))</f>
        <v>PAL-0000221</v>
      </c>
      <c r="C726" t="str">
        <f>IF('01_Warehouse_Ledger'!$A$222="","",'01_Warehouse_Ledger'!$A$222)</f>
        <v>PAL-0000221</v>
      </c>
      <c r="D726" t="s">
        <v>1141</v>
      </c>
    </row>
    <row r="727" spans="1:4">
      <c r="A727" t="s">
        <v>1140</v>
      </c>
      <c r="B727" t="str">
        <f>IF('01_Warehouse_Ledger'!$A$223="","",'01_Warehouse_Ledger'!$A$223&amp;IF('01_Warehouse_Ledger'!$B$223&lt;&gt;""," | "&amp;'01_Warehouse_Ledger'!$B$223,""))</f>
        <v>PAL-0000222</v>
      </c>
      <c r="C727" t="str">
        <f>IF('01_Warehouse_Ledger'!$A$223="","",'01_Warehouse_Ledger'!$A$223)</f>
        <v>PAL-0000222</v>
      </c>
      <c r="D727" t="s">
        <v>1141</v>
      </c>
    </row>
    <row r="728" spans="1:4">
      <c r="A728" t="s">
        <v>1140</v>
      </c>
      <c r="B728" t="str">
        <f>IF('01_Warehouse_Ledger'!$A$224="","",'01_Warehouse_Ledger'!$A$224&amp;IF('01_Warehouse_Ledger'!$B$224&lt;&gt;""," | "&amp;'01_Warehouse_Ledger'!$B$224,""))</f>
        <v>PAL-0000223</v>
      </c>
      <c r="C728" t="str">
        <f>IF('01_Warehouse_Ledger'!$A$224="","",'01_Warehouse_Ledger'!$A$224)</f>
        <v>PAL-0000223</v>
      </c>
      <c r="D728" t="s">
        <v>1141</v>
      </c>
    </row>
    <row r="729" spans="1:4">
      <c r="A729" t="s">
        <v>1140</v>
      </c>
      <c r="B729" t="str">
        <f>IF('01_Warehouse_Ledger'!$A$225="","",'01_Warehouse_Ledger'!$A$225&amp;IF('01_Warehouse_Ledger'!$B$225&lt;&gt;""," | "&amp;'01_Warehouse_Ledger'!$B$225,""))</f>
        <v>PAL-0000224</v>
      </c>
      <c r="C729" t="str">
        <f>IF('01_Warehouse_Ledger'!$A$225="","",'01_Warehouse_Ledger'!$A$225)</f>
        <v>PAL-0000224</v>
      </c>
      <c r="D729" t="s">
        <v>1141</v>
      </c>
    </row>
    <row r="730" spans="1:4">
      <c r="A730" t="s">
        <v>1140</v>
      </c>
      <c r="B730" t="str">
        <f>IF('01_Warehouse_Ledger'!$A$226="","",'01_Warehouse_Ledger'!$A$226&amp;IF('01_Warehouse_Ledger'!$B$226&lt;&gt;""," | "&amp;'01_Warehouse_Ledger'!$B$226,""))</f>
        <v>PAL-0000225</v>
      </c>
      <c r="C730" t="str">
        <f>IF('01_Warehouse_Ledger'!$A$226="","",'01_Warehouse_Ledger'!$A$226)</f>
        <v>PAL-0000225</v>
      </c>
      <c r="D730" t="s">
        <v>1141</v>
      </c>
    </row>
    <row r="731" spans="1:4">
      <c r="A731" t="s">
        <v>1140</v>
      </c>
      <c r="B731" t="str">
        <f>IF('01_Warehouse_Ledger'!$A$227="","",'01_Warehouse_Ledger'!$A$227&amp;IF('01_Warehouse_Ledger'!$B$227&lt;&gt;""," | "&amp;'01_Warehouse_Ledger'!$B$227,""))</f>
        <v>PAL-0000226</v>
      </c>
      <c r="C731" t="str">
        <f>IF('01_Warehouse_Ledger'!$A$227="","",'01_Warehouse_Ledger'!$A$227)</f>
        <v>PAL-0000226</v>
      </c>
      <c r="D731" t="s">
        <v>1141</v>
      </c>
    </row>
    <row r="732" spans="1:4">
      <c r="A732" t="s">
        <v>1140</v>
      </c>
      <c r="B732" t="str">
        <f>IF('01_Warehouse_Ledger'!$A$228="","",'01_Warehouse_Ledger'!$A$228&amp;IF('01_Warehouse_Ledger'!$B$228&lt;&gt;""," | "&amp;'01_Warehouse_Ledger'!$B$228,""))</f>
        <v>PAL-0000227</v>
      </c>
      <c r="C732" t="str">
        <f>IF('01_Warehouse_Ledger'!$A$228="","",'01_Warehouse_Ledger'!$A$228)</f>
        <v>PAL-0000227</v>
      </c>
      <c r="D732" t="s">
        <v>1141</v>
      </c>
    </row>
    <row r="733" spans="1:4">
      <c r="A733" t="s">
        <v>1140</v>
      </c>
      <c r="B733" t="str">
        <f>IF('01_Warehouse_Ledger'!$A$229="","",'01_Warehouse_Ledger'!$A$229&amp;IF('01_Warehouse_Ledger'!$B$229&lt;&gt;""," | "&amp;'01_Warehouse_Ledger'!$B$229,""))</f>
        <v>PAL-0000228</v>
      </c>
      <c r="C733" t="str">
        <f>IF('01_Warehouse_Ledger'!$A$229="","",'01_Warehouse_Ledger'!$A$229)</f>
        <v>PAL-0000228</v>
      </c>
      <c r="D733" t="s">
        <v>1141</v>
      </c>
    </row>
    <row r="734" spans="1:4">
      <c r="A734" t="s">
        <v>1140</v>
      </c>
      <c r="B734" t="str">
        <f>IF('01_Warehouse_Ledger'!$A$230="","",'01_Warehouse_Ledger'!$A$230&amp;IF('01_Warehouse_Ledger'!$B$230&lt;&gt;""," | "&amp;'01_Warehouse_Ledger'!$B$230,""))</f>
        <v>PAL-0000229</v>
      </c>
      <c r="C734" t="str">
        <f>IF('01_Warehouse_Ledger'!$A$230="","",'01_Warehouse_Ledger'!$A$230)</f>
        <v>PAL-0000229</v>
      </c>
      <c r="D734" t="s">
        <v>1141</v>
      </c>
    </row>
    <row r="735" spans="1:4">
      <c r="A735" t="s">
        <v>1140</v>
      </c>
      <c r="B735" t="str">
        <f>IF('01_Warehouse_Ledger'!$A$231="","",'01_Warehouse_Ledger'!$A$231&amp;IF('01_Warehouse_Ledger'!$B$231&lt;&gt;""," | "&amp;'01_Warehouse_Ledger'!$B$231,""))</f>
        <v>PAL-0000230</v>
      </c>
      <c r="C735" t="str">
        <f>IF('01_Warehouse_Ledger'!$A$231="","",'01_Warehouse_Ledger'!$A$231)</f>
        <v>PAL-0000230</v>
      </c>
      <c r="D735" t="s">
        <v>1141</v>
      </c>
    </row>
    <row r="736" spans="1:4">
      <c r="A736" t="s">
        <v>1140</v>
      </c>
      <c r="B736" t="str">
        <f>IF('01_Warehouse_Ledger'!$A$232="","",'01_Warehouse_Ledger'!$A$232&amp;IF('01_Warehouse_Ledger'!$B$232&lt;&gt;""," | "&amp;'01_Warehouse_Ledger'!$B$232,""))</f>
        <v>PAL-0000231</v>
      </c>
      <c r="C736" t="str">
        <f>IF('01_Warehouse_Ledger'!$A$232="","",'01_Warehouse_Ledger'!$A$232)</f>
        <v>PAL-0000231</v>
      </c>
      <c r="D736" t="s">
        <v>1141</v>
      </c>
    </row>
    <row r="737" spans="1:4">
      <c r="A737" t="s">
        <v>1140</v>
      </c>
      <c r="B737" t="str">
        <f>IF('01_Warehouse_Ledger'!$A$233="","",'01_Warehouse_Ledger'!$A$233&amp;IF('01_Warehouse_Ledger'!$B$233&lt;&gt;""," | "&amp;'01_Warehouse_Ledger'!$B$233,""))</f>
        <v>PAL-0000232</v>
      </c>
      <c r="C737" t="str">
        <f>IF('01_Warehouse_Ledger'!$A$233="","",'01_Warehouse_Ledger'!$A$233)</f>
        <v>PAL-0000232</v>
      </c>
      <c r="D737" t="s">
        <v>1141</v>
      </c>
    </row>
    <row r="738" spans="1:4">
      <c r="A738" t="s">
        <v>1140</v>
      </c>
      <c r="B738" t="str">
        <f>IF('01_Warehouse_Ledger'!$A$234="","",'01_Warehouse_Ledger'!$A$234&amp;IF('01_Warehouse_Ledger'!$B$234&lt;&gt;""," | "&amp;'01_Warehouse_Ledger'!$B$234,""))</f>
        <v>PAL-0000233</v>
      </c>
      <c r="C738" t="str">
        <f>IF('01_Warehouse_Ledger'!$A$234="","",'01_Warehouse_Ledger'!$A$234)</f>
        <v>PAL-0000233</v>
      </c>
      <c r="D738" t="s">
        <v>1141</v>
      </c>
    </row>
    <row r="739" spans="1:4">
      <c r="A739" t="s">
        <v>1140</v>
      </c>
      <c r="B739" t="str">
        <f>IF('01_Warehouse_Ledger'!$A$235="","",'01_Warehouse_Ledger'!$A$235&amp;IF('01_Warehouse_Ledger'!$B$235&lt;&gt;""," | "&amp;'01_Warehouse_Ledger'!$B$235,""))</f>
        <v>PAL-0000234</v>
      </c>
      <c r="C739" t="str">
        <f>IF('01_Warehouse_Ledger'!$A$235="","",'01_Warehouse_Ledger'!$A$235)</f>
        <v>PAL-0000234</v>
      </c>
      <c r="D739" t="s">
        <v>1141</v>
      </c>
    </row>
    <row r="740" spans="1:4">
      <c r="A740" t="s">
        <v>1140</v>
      </c>
      <c r="B740" t="str">
        <f>IF('01_Warehouse_Ledger'!$A$236="","",'01_Warehouse_Ledger'!$A$236&amp;IF('01_Warehouse_Ledger'!$B$236&lt;&gt;""," | "&amp;'01_Warehouse_Ledger'!$B$236,""))</f>
        <v>PAL-0000235</v>
      </c>
      <c r="C740" t="str">
        <f>IF('01_Warehouse_Ledger'!$A$236="","",'01_Warehouse_Ledger'!$A$236)</f>
        <v>PAL-0000235</v>
      </c>
      <c r="D740" t="s">
        <v>1141</v>
      </c>
    </row>
    <row r="741" spans="1:4">
      <c r="A741" t="s">
        <v>1140</v>
      </c>
      <c r="B741" t="str">
        <f>IF('01_Warehouse_Ledger'!$A$237="","",'01_Warehouse_Ledger'!$A$237&amp;IF('01_Warehouse_Ledger'!$B$237&lt;&gt;""," | "&amp;'01_Warehouse_Ledger'!$B$237,""))</f>
        <v>PAL-0000236</v>
      </c>
      <c r="C741" t="str">
        <f>IF('01_Warehouse_Ledger'!$A$237="","",'01_Warehouse_Ledger'!$A$237)</f>
        <v>PAL-0000236</v>
      </c>
      <c r="D741" t="s">
        <v>1141</v>
      </c>
    </row>
    <row r="742" spans="1:4">
      <c r="A742" t="s">
        <v>1140</v>
      </c>
      <c r="B742" t="str">
        <f>IF('01_Warehouse_Ledger'!$A$238="","",'01_Warehouse_Ledger'!$A$238&amp;IF('01_Warehouse_Ledger'!$B$238&lt;&gt;""," | "&amp;'01_Warehouse_Ledger'!$B$238,""))</f>
        <v>PAL-0000237</v>
      </c>
      <c r="C742" t="str">
        <f>IF('01_Warehouse_Ledger'!$A$238="","",'01_Warehouse_Ledger'!$A$238)</f>
        <v>PAL-0000237</v>
      </c>
      <c r="D742" t="s">
        <v>1141</v>
      </c>
    </row>
    <row r="743" spans="1:4">
      <c r="A743" t="s">
        <v>1140</v>
      </c>
      <c r="B743" t="str">
        <f>IF('01_Warehouse_Ledger'!$A$239="","",'01_Warehouse_Ledger'!$A$239&amp;IF('01_Warehouse_Ledger'!$B$239&lt;&gt;""," | "&amp;'01_Warehouse_Ledger'!$B$239,""))</f>
        <v>PAL-0000238</v>
      </c>
      <c r="C743" t="str">
        <f>IF('01_Warehouse_Ledger'!$A$239="","",'01_Warehouse_Ledger'!$A$239)</f>
        <v>PAL-0000238</v>
      </c>
      <c r="D743" t="s">
        <v>1141</v>
      </c>
    </row>
    <row r="744" spans="1:4">
      <c r="A744" t="s">
        <v>1140</v>
      </c>
      <c r="B744" t="str">
        <f>IF('01_Warehouse_Ledger'!$A$240="","",'01_Warehouse_Ledger'!$A$240&amp;IF('01_Warehouse_Ledger'!$B$240&lt;&gt;""," | "&amp;'01_Warehouse_Ledger'!$B$240,""))</f>
        <v>PAL-0000239</v>
      </c>
      <c r="C744" t="str">
        <f>IF('01_Warehouse_Ledger'!$A$240="","",'01_Warehouse_Ledger'!$A$240)</f>
        <v>PAL-0000239</v>
      </c>
      <c r="D744" t="s">
        <v>1141</v>
      </c>
    </row>
    <row r="745" spans="1:4">
      <c r="A745" t="s">
        <v>1140</v>
      </c>
      <c r="B745" t="str">
        <f>IF('01_Warehouse_Ledger'!$A$241="","",'01_Warehouse_Ledger'!$A$241&amp;IF('01_Warehouse_Ledger'!$B$241&lt;&gt;""," | "&amp;'01_Warehouse_Ledger'!$B$241,""))</f>
        <v>PAL-0000240</v>
      </c>
      <c r="C745" t="str">
        <f>IF('01_Warehouse_Ledger'!$A$241="","",'01_Warehouse_Ledger'!$A$241)</f>
        <v>PAL-0000240</v>
      </c>
      <c r="D745" t="s">
        <v>1141</v>
      </c>
    </row>
    <row r="746" spans="1:4">
      <c r="A746" t="s">
        <v>1140</v>
      </c>
      <c r="B746" t="str">
        <f>IF('01_Warehouse_Ledger'!$A$242="","",'01_Warehouse_Ledger'!$A$242&amp;IF('01_Warehouse_Ledger'!$B$242&lt;&gt;""," | "&amp;'01_Warehouse_Ledger'!$B$242,""))</f>
        <v>PAL-0000241</v>
      </c>
      <c r="C746" t="str">
        <f>IF('01_Warehouse_Ledger'!$A$242="","",'01_Warehouse_Ledger'!$A$242)</f>
        <v>PAL-0000241</v>
      </c>
      <c r="D746" t="s">
        <v>1141</v>
      </c>
    </row>
    <row r="747" spans="1:4">
      <c r="A747" t="s">
        <v>1140</v>
      </c>
      <c r="B747" t="str">
        <f>IF('01_Warehouse_Ledger'!$A$243="","",'01_Warehouse_Ledger'!$A$243&amp;IF('01_Warehouse_Ledger'!$B$243&lt;&gt;""," | "&amp;'01_Warehouse_Ledger'!$B$243,""))</f>
        <v>PAL-0000242</v>
      </c>
      <c r="C747" t="str">
        <f>IF('01_Warehouse_Ledger'!$A$243="","",'01_Warehouse_Ledger'!$A$243)</f>
        <v>PAL-0000242</v>
      </c>
      <c r="D747" t="s">
        <v>1141</v>
      </c>
    </row>
    <row r="748" spans="1:4">
      <c r="A748" t="s">
        <v>1140</v>
      </c>
      <c r="B748" t="str">
        <f>IF('01_Warehouse_Ledger'!$A$244="","",'01_Warehouse_Ledger'!$A$244&amp;IF('01_Warehouse_Ledger'!$B$244&lt;&gt;""," | "&amp;'01_Warehouse_Ledger'!$B$244,""))</f>
        <v>PAL-0000243</v>
      </c>
      <c r="C748" t="str">
        <f>IF('01_Warehouse_Ledger'!$A$244="","",'01_Warehouse_Ledger'!$A$244)</f>
        <v>PAL-0000243</v>
      </c>
      <c r="D748" t="s">
        <v>1141</v>
      </c>
    </row>
    <row r="749" spans="1:4">
      <c r="A749" t="s">
        <v>1140</v>
      </c>
      <c r="B749" t="str">
        <f>IF('01_Warehouse_Ledger'!$A$245="","",'01_Warehouse_Ledger'!$A$245&amp;IF('01_Warehouse_Ledger'!$B$245&lt;&gt;""," | "&amp;'01_Warehouse_Ledger'!$B$245,""))</f>
        <v>PAL-0000244</v>
      </c>
      <c r="C749" t="str">
        <f>IF('01_Warehouse_Ledger'!$A$245="","",'01_Warehouse_Ledger'!$A$245)</f>
        <v>PAL-0000244</v>
      </c>
      <c r="D749" t="s">
        <v>1141</v>
      </c>
    </row>
    <row r="750" spans="1:4">
      <c r="A750" t="s">
        <v>1140</v>
      </c>
      <c r="B750" t="str">
        <f>IF('01_Warehouse_Ledger'!$A$246="","",'01_Warehouse_Ledger'!$A$246&amp;IF('01_Warehouse_Ledger'!$B$246&lt;&gt;""," | "&amp;'01_Warehouse_Ledger'!$B$246,""))</f>
        <v>PAL-0000245</v>
      </c>
      <c r="C750" t="str">
        <f>IF('01_Warehouse_Ledger'!$A$246="","",'01_Warehouse_Ledger'!$A$246)</f>
        <v>PAL-0000245</v>
      </c>
      <c r="D750" t="s">
        <v>1141</v>
      </c>
    </row>
    <row r="751" spans="1:4">
      <c r="A751" t="s">
        <v>1140</v>
      </c>
      <c r="B751" t="str">
        <f>IF('01_Warehouse_Ledger'!$A$247="","",'01_Warehouse_Ledger'!$A$247&amp;IF('01_Warehouse_Ledger'!$B$247&lt;&gt;""," | "&amp;'01_Warehouse_Ledger'!$B$247,""))</f>
        <v>PAL-0000246</v>
      </c>
      <c r="C751" t="str">
        <f>IF('01_Warehouse_Ledger'!$A$247="","",'01_Warehouse_Ledger'!$A$247)</f>
        <v>PAL-0000246</v>
      </c>
      <c r="D751" t="s">
        <v>1141</v>
      </c>
    </row>
    <row r="752" spans="1:4">
      <c r="A752" t="s">
        <v>1140</v>
      </c>
      <c r="B752" t="str">
        <f>IF('01_Warehouse_Ledger'!$A$248="","",'01_Warehouse_Ledger'!$A$248&amp;IF('01_Warehouse_Ledger'!$B$248&lt;&gt;""," | "&amp;'01_Warehouse_Ledger'!$B$248,""))</f>
        <v>PAL-0000247</v>
      </c>
      <c r="C752" t="str">
        <f>IF('01_Warehouse_Ledger'!$A$248="","",'01_Warehouse_Ledger'!$A$248)</f>
        <v>PAL-0000247</v>
      </c>
      <c r="D752" t="s">
        <v>1141</v>
      </c>
    </row>
    <row r="753" spans="1:4">
      <c r="A753" t="s">
        <v>1140</v>
      </c>
      <c r="B753" t="str">
        <f>IF('01_Warehouse_Ledger'!$A$249="","",'01_Warehouse_Ledger'!$A$249&amp;IF('01_Warehouse_Ledger'!$B$249&lt;&gt;""," | "&amp;'01_Warehouse_Ledger'!$B$249,""))</f>
        <v>PAL-0000248</v>
      </c>
      <c r="C753" t="str">
        <f>IF('01_Warehouse_Ledger'!$A$249="","",'01_Warehouse_Ledger'!$A$249)</f>
        <v>PAL-0000248</v>
      </c>
      <c r="D753" t="s">
        <v>1141</v>
      </c>
    </row>
    <row r="754" spans="1:4">
      <c r="A754" t="s">
        <v>1140</v>
      </c>
      <c r="B754" t="str">
        <f>IF('01_Warehouse_Ledger'!$A$250="","",'01_Warehouse_Ledger'!$A$250&amp;IF('01_Warehouse_Ledger'!$B$250&lt;&gt;""," | "&amp;'01_Warehouse_Ledger'!$B$250,""))</f>
        <v>PAL-0000249</v>
      </c>
      <c r="C754" t="str">
        <f>IF('01_Warehouse_Ledger'!$A$250="","",'01_Warehouse_Ledger'!$A$250)</f>
        <v>PAL-0000249</v>
      </c>
      <c r="D754" t="s">
        <v>1141</v>
      </c>
    </row>
    <row r="755" spans="1:4">
      <c r="A755" t="s">
        <v>1140</v>
      </c>
      <c r="B755" t="str">
        <f>IF('01_Warehouse_Ledger'!$A$251="","",'01_Warehouse_Ledger'!$A$251&amp;IF('01_Warehouse_Ledger'!$B$251&lt;&gt;""," | "&amp;'01_Warehouse_Ledger'!$B$251,""))</f>
        <v>PAL-0000250</v>
      </c>
      <c r="C755" t="str">
        <f>IF('01_Warehouse_Ledger'!$A$251="","",'01_Warehouse_Ledger'!$A$251)</f>
        <v>PAL-0000250</v>
      </c>
      <c r="D755" t="s">
        <v>1141</v>
      </c>
    </row>
    <row r="756" spans="1:4">
      <c r="A756" t="s">
        <v>1140</v>
      </c>
      <c r="B756" t="str">
        <f>IF('01_Warehouse_Ledger'!$A$252="","",'01_Warehouse_Ledger'!$A$252&amp;IF('01_Warehouse_Ledger'!$B$252&lt;&gt;""," | "&amp;'01_Warehouse_Ledger'!$B$252,""))</f>
        <v>PAL-0000251</v>
      </c>
      <c r="C756" t="str">
        <f>IF('01_Warehouse_Ledger'!$A$252="","",'01_Warehouse_Ledger'!$A$252)</f>
        <v>PAL-0000251</v>
      </c>
      <c r="D756" t="s">
        <v>1141</v>
      </c>
    </row>
    <row r="757" spans="1:4">
      <c r="A757" t="s">
        <v>1140</v>
      </c>
      <c r="B757" t="str">
        <f>IF('01_Warehouse_Ledger'!$A$253="","",'01_Warehouse_Ledger'!$A$253&amp;IF('01_Warehouse_Ledger'!$B$253&lt;&gt;""," | "&amp;'01_Warehouse_Ledger'!$B$253,""))</f>
        <v>PAL-0000252</v>
      </c>
      <c r="C757" t="str">
        <f>IF('01_Warehouse_Ledger'!$A$253="","",'01_Warehouse_Ledger'!$A$253)</f>
        <v>PAL-0000252</v>
      </c>
      <c r="D757" t="s">
        <v>1141</v>
      </c>
    </row>
    <row r="758" spans="1:4">
      <c r="A758" t="s">
        <v>1140</v>
      </c>
      <c r="B758" t="str">
        <f>IF('01_Warehouse_Ledger'!$A$254="","",'01_Warehouse_Ledger'!$A$254&amp;IF('01_Warehouse_Ledger'!$B$254&lt;&gt;""," | "&amp;'01_Warehouse_Ledger'!$B$254,""))</f>
        <v>PAL-0000253</v>
      </c>
      <c r="C758" t="str">
        <f>IF('01_Warehouse_Ledger'!$A$254="","",'01_Warehouse_Ledger'!$A$254)</f>
        <v>PAL-0000253</v>
      </c>
      <c r="D758" t="s">
        <v>1141</v>
      </c>
    </row>
    <row r="759" spans="1:4">
      <c r="A759" t="s">
        <v>1140</v>
      </c>
      <c r="B759" t="str">
        <f>IF('01_Warehouse_Ledger'!$A$255="","",'01_Warehouse_Ledger'!$A$255&amp;IF('01_Warehouse_Ledger'!$B$255&lt;&gt;""," | "&amp;'01_Warehouse_Ledger'!$B$255,""))</f>
        <v>PAL-0000254</v>
      </c>
      <c r="C759" t="str">
        <f>IF('01_Warehouse_Ledger'!$A$255="","",'01_Warehouse_Ledger'!$A$255)</f>
        <v>PAL-0000254</v>
      </c>
      <c r="D759" t="s">
        <v>1141</v>
      </c>
    </row>
    <row r="760" spans="1:4">
      <c r="A760" t="s">
        <v>1140</v>
      </c>
      <c r="B760" t="str">
        <f>IF('01_Warehouse_Ledger'!$A$256="","",'01_Warehouse_Ledger'!$A$256&amp;IF('01_Warehouse_Ledger'!$B$256&lt;&gt;""," | "&amp;'01_Warehouse_Ledger'!$B$256,""))</f>
        <v>PAL-0000255</v>
      </c>
      <c r="C760" t="str">
        <f>IF('01_Warehouse_Ledger'!$A$256="","",'01_Warehouse_Ledger'!$A$256)</f>
        <v>PAL-0000255</v>
      </c>
      <c r="D760" t="s">
        <v>1141</v>
      </c>
    </row>
    <row r="761" spans="1:4">
      <c r="A761" t="s">
        <v>1140</v>
      </c>
      <c r="B761" t="str">
        <f>IF('01_Warehouse_Ledger'!$A$257="","",'01_Warehouse_Ledger'!$A$257&amp;IF('01_Warehouse_Ledger'!$B$257&lt;&gt;""," | "&amp;'01_Warehouse_Ledger'!$B$257,""))</f>
        <v>PAL-0000256</v>
      </c>
      <c r="C761" t="str">
        <f>IF('01_Warehouse_Ledger'!$A$257="","",'01_Warehouse_Ledger'!$A$257)</f>
        <v>PAL-0000256</v>
      </c>
      <c r="D761" t="s">
        <v>1141</v>
      </c>
    </row>
    <row r="762" spans="1:4">
      <c r="A762" t="s">
        <v>1140</v>
      </c>
      <c r="B762" t="str">
        <f>IF('01_Warehouse_Ledger'!$A$258="","",'01_Warehouse_Ledger'!$A$258&amp;IF('01_Warehouse_Ledger'!$B$258&lt;&gt;""," | "&amp;'01_Warehouse_Ledger'!$B$258,""))</f>
        <v>PAL-0000257</v>
      </c>
      <c r="C762" t="str">
        <f>IF('01_Warehouse_Ledger'!$A$258="","",'01_Warehouse_Ledger'!$A$258)</f>
        <v>PAL-0000257</v>
      </c>
      <c r="D762" t="s">
        <v>1141</v>
      </c>
    </row>
    <row r="763" spans="1:4">
      <c r="A763" t="s">
        <v>1140</v>
      </c>
      <c r="B763" t="str">
        <f>IF('01_Warehouse_Ledger'!$A$259="","",'01_Warehouse_Ledger'!$A$259&amp;IF('01_Warehouse_Ledger'!$B$259&lt;&gt;""," | "&amp;'01_Warehouse_Ledger'!$B$259,""))</f>
        <v>PAL-0000258</v>
      </c>
      <c r="C763" t="str">
        <f>IF('01_Warehouse_Ledger'!$A$259="","",'01_Warehouse_Ledger'!$A$259)</f>
        <v>PAL-0000258</v>
      </c>
      <c r="D763" t="s">
        <v>1141</v>
      </c>
    </row>
    <row r="764" spans="1:4">
      <c r="A764" t="s">
        <v>1140</v>
      </c>
      <c r="B764" t="str">
        <f>IF('01_Warehouse_Ledger'!$A$260="","",'01_Warehouse_Ledger'!$A$260&amp;IF('01_Warehouse_Ledger'!$B$260&lt;&gt;""," | "&amp;'01_Warehouse_Ledger'!$B$260,""))</f>
        <v>PAL-0000259</v>
      </c>
      <c r="C764" t="str">
        <f>IF('01_Warehouse_Ledger'!$A$260="","",'01_Warehouse_Ledger'!$A$260)</f>
        <v>PAL-0000259</v>
      </c>
      <c r="D764" t="s">
        <v>1141</v>
      </c>
    </row>
    <row r="765" spans="1:4">
      <c r="A765" t="s">
        <v>1140</v>
      </c>
      <c r="B765" t="str">
        <f>IF('01_Warehouse_Ledger'!$A$261="","",'01_Warehouse_Ledger'!$A$261&amp;IF('01_Warehouse_Ledger'!$B$261&lt;&gt;""," | "&amp;'01_Warehouse_Ledger'!$B$261,""))</f>
        <v>PAL-0000260</v>
      </c>
      <c r="C765" t="str">
        <f>IF('01_Warehouse_Ledger'!$A$261="","",'01_Warehouse_Ledger'!$A$261)</f>
        <v>PAL-0000260</v>
      </c>
      <c r="D765" t="s">
        <v>1141</v>
      </c>
    </row>
    <row r="766" spans="1:4">
      <c r="A766" t="s">
        <v>1140</v>
      </c>
      <c r="B766" t="str">
        <f>IF('01_Warehouse_Ledger'!$A$262="","",'01_Warehouse_Ledger'!$A$262&amp;IF('01_Warehouse_Ledger'!$B$262&lt;&gt;""," | "&amp;'01_Warehouse_Ledger'!$B$262,""))</f>
        <v>PAL-0000261</v>
      </c>
      <c r="C766" t="str">
        <f>IF('01_Warehouse_Ledger'!$A$262="","",'01_Warehouse_Ledger'!$A$262)</f>
        <v>PAL-0000261</v>
      </c>
      <c r="D766" t="s">
        <v>1141</v>
      </c>
    </row>
    <row r="767" spans="1:4">
      <c r="A767" t="s">
        <v>1140</v>
      </c>
      <c r="B767" t="str">
        <f>IF('01_Warehouse_Ledger'!$A$263="","",'01_Warehouse_Ledger'!$A$263&amp;IF('01_Warehouse_Ledger'!$B$263&lt;&gt;""," | "&amp;'01_Warehouse_Ledger'!$B$263,""))</f>
        <v>PAL-0000262</v>
      </c>
      <c r="C767" t="str">
        <f>IF('01_Warehouse_Ledger'!$A$263="","",'01_Warehouse_Ledger'!$A$263)</f>
        <v>PAL-0000262</v>
      </c>
      <c r="D767" t="s">
        <v>1141</v>
      </c>
    </row>
    <row r="768" spans="1:4">
      <c r="A768" t="s">
        <v>1140</v>
      </c>
      <c r="B768" t="str">
        <f>IF('01_Warehouse_Ledger'!$A$264="","",'01_Warehouse_Ledger'!$A$264&amp;IF('01_Warehouse_Ledger'!$B$264&lt;&gt;""," | "&amp;'01_Warehouse_Ledger'!$B$264,""))</f>
        <v>PAL-0000263</v>
      </c>
      <c r="C768" t="str">
        <f>IF('01_Warehouse_Ledger'!$A$264="","",'01_Warehouse_Ledger'!$A$264)</f>
        <v>PAL-0000263</v>
      </c>
      <c r="D768" t="s">
        <v>1141</v>
      </c>
    </row>
    <row r="769" spans="1:4">
      <c r="A769" t="s">
        <v>1140</v>
      </c>
      <c r="B769" t="str">
        <f>IF('01_Warehouse_Ledger'!$A$265="","",'01_Warehouse_Ledger'!$A$265&amp;IF('01_Warehouse_Ledger'!$B$265&lt;&gt;""," | "&amp;'01_Warehouse_Ledger'!$B$265,""))</f>
        <v>PAL-0000264</v>
      </c>
      <c r="C769" t="str">
        <f>IF('01_Warehouse_Ledger'!$A$265="","",'01_Warehouse_Ledger'!$A$265)</f>
        <v>PAL-0000264</v>
      </c>
      <c r="D769" t="s">
        <v>1141</v>
      </c>
    </row>
    <row r="770" spans="1:4">
      <c r="A770" t="s">
        <v>1140</v>
      </c>
      <c r="B770" t="str">
        <f>IF('01_Warehouse_Ledger'!$A$266="","",'01_Warehouse_Ledger'!$A$266&amp;IF('01_Warehouse_Ledger'!$B$266&lt;&gt;""," | "&amp;'01_Warehouse_Ledger'!$B$266,""))</f>
        <v>PAL-0000265</v>
      </c>
      <c r="C770" t="str">
        <f>IF('01_Warehouse_Ledger'!$A$266="","",'01_Warehouse_Ledger'!$A$266)</f>
        <v>PAL-0000265</v>
      </c>
      <c r="D770" t="s">
        <v>1141</v>
      </c>
    </row>
    <row r="771" spans="1:4">
      <c r="A771" t="s">
        <v>1140</v>
      </c>
      <c r="B771" t="str">
        <f>IF('01_Warehouse_Ledger'!$A$267="","",'01_Warehouse_Ledger'!$A$267&amp;IF('01_Warehouse_Ledger'!$B$267&lt;&gt;""," | "&amp;'01_Warehouse_Ledger'!$B$267,""))</f>
        <v>PAL-0000266</v>
      </c>
      <c r="C771" t="str">
        <f>IF('01_Warehouse_Ledger'!$A$267="","",'01_Warehouse_Ledger'!$A$267)</f>
        <v>PAL-0000266</v>
      </c>
      <c r="D771" t="s">
        <v>1141</v>
      </c>
    </row>
    <row r="772" spans="1:4">
      <c r="A772" t="s">
        <v>1140</v>
      </c>
      <c r="B772" t="str">
        <f>IF('01_Warehouse_Ledger'!$A$268="","",'01_Warehouse_Ledger'!$A$268&amp;IF('01_Warehouse_Ledger'!$B$268&lt;&gt;""," | "&amp;'01_Warehouse_Ledger'!$B$268,""))</f>
        <v>PAL-0000267</v>
      </c>
      <c r="C772" t="str">
        <f>IF('01_Warehouse_Ledger'!$A$268="","",'01_Warehouse_Ledger'!$A$268)</f>
        <v>PAL-0000267</v>
      </c>
      <c r="D772" t="s">
        <v>1141</v>
      </c>
    </row>
    <row r="773" spans="1:4">
      <c r="A773" t="s">
        <v>1140</v>
      </c>
      <c r="B773" t="str">
        <f>IF('01_Warehouse_Ledger'!$A$269="","",'01_Warehouse_Ledger'!$A$269&amp;IF('01_Warehouse_Ledger'!$B$269&lt;&gt;""," | "&amp;'01_Warehouse_Ledger'!$B$269,""))</f>
        <v>PAL-0000268</v>
      </c>
      <c r="C773" t="str">
        <f>IF('01_Warehouse_Ledger'!$A$269="","",'01_Warehouse_Ledger'!$A$269)</f>
        <v>PAL-0000268</v>
      </c>
      <c r="D773" t="s">
        <v>1141</v>
      </c>
    </row>
    <row r="774" spans="1:4">
      <c r="A774" t="s">
        <v>1140</v>
      </c>
      <c r="B774" t="str">
        <f>IF('01_Warehouse_Ledger'!$A$270="","",'01_Warehouse_Ledger'!$A$270&amp;IF('01_Warehouse_Ledger'!$B$270&lt;&gt;""," | "&amp;'01_Warehouse_Ledger'!$B$270,""))</f>
        <v>PAL-0000269</v>
      </c>
      <c r="C774" t="str">
        <f>IF('01_Warehouse_Ledger'!$A$270="","",'01_Warehouse_Ledger'!$A$270)</f>
        <v>PAL-0000269</v>
      </c>
      <c r="D774" t="s">
        <v>1141</v>
      </c>
    </row>
    <row r="775" spans="1:4">
      <c r="A775" t="s">
        <v>1140</v>
      </c>
      <c r="B775" t="str">
        <f>IF('01_Warehouse_Ledger'!$A$271="","",'01_Warehouse_Ledger'!$A$271&amp;IF('01_Warehouse_Ledger'!$B$271&lt;&gt;""," | "&amp;'01_Warehouse_Ledger'!$B$271,""))</f>
        <v>PAL-0000270</v>
      </c>
      <c r="C775" t="str">
        <f>IF('01_Warehouse_Ledger'!$A$271="","",'01_Warehouse_Ledger'!$A$271)</f>
        <v>PAL-0000270</v>
      </c>
      <c r="D775" t="s">
        <v>1141</v>
      </c>
    </row>
    <row r="776" spans="1:4">
      <c r="A776" t="s">
        <v>1140</v>
      </c>
      <c r="B776" t="str">
        <f>IF('01_Warehouse_Ledger'!$A$272="","",'01_Warehouse_Ledger'!$A$272&amp;IF('01_Warehouse_Ledger'!$B$272&lt;&gt;""," | "&amp;'01_Warehouse_Ledger'!$B$272,""))</f>
        <v>PAL-0000271</v>
      </c>
      <c r="C776" t="str">
        <f>IF('01_Warehouse_Ledger'!$A$272="","",'01_Warehouse_Ledger'!$A$272)</f>
        <v>PAL-0000271</v>
      </c>
      <c r="D776" t="s">
        <v>1141</v>
      </c>
    </row>
    <row r="777" spans="1:4">
      <c r="A777" t="s">
        <v>1140</v>
      </c>
      <c r="B777" t="str">
        <f>IF('01_Warehouse_Ledger'!$A$273="","",'01_Warehouse_Ledger'!$A$273&amp;IF('01_Warehouse_Ledger'!$B$273&lt;&gt;""," | "&amp;'01_Warehouse_Ledger'!$B$273,""))</f>
        <v>PAL-0000272</v>
      </c>
      <c r="C777" t="str">
        <f>IF('01_Warehouse_Ledger'!$A$273="","",'01_Warehouse_Ledger'!$A$273)</f>
        <v>PAL-0000272</v>
      </c>
      <c r="D777" t="s">
        <v>1141</v>
      </c>
    </row>
    <row r="778" spans="1:4">
      <c r="A778" t="s">
        <v>1140</v>
      </c>
      <c r="B778" t="str">
        <f>IF('01_Warehouse_Ledger'!$A$274="","",'01_Warehouse_Ledger'!$A$274&amp;IF('01_Warehouse_Ledger'!$B$274&lt;&gt;""," | "&amp;'01_Warehouse_Ledger'!$B$274,""))</f>
        <v>PAL-0000273</v>
      </c>
      <c r="C778" t="str">
        <f>IF('01_Warehouse_Ledger'!$A$274="","",'01_Warehouse_Ledger'!$A$274)</f>
        <v>PAL-0000273</v>
      </c>
      <c r="D778" t="s">
        <v>1141</v>
      </c>
    </row>
    <row r="779" spans="1:4">
      <c r="A779" t="s">
        <v>1140</v>
      </c>
      <c r="B779" t="str">
        <f>IF('01_Warehouse_Ledger'!$A$275="","",'01_Warehouse_Ledger'!$A$275&amp;IF('01_Warehouse_Ledger'!$B$275&lt;&gt;""," | "&amp;'01_Warehouse_Ledger'!$B$275,""))</f>
        <v>PAL-0000274</v>
      </c>
      <c r="C779" t="str">
        <f>IF('01_Warehouse_Ledger'!$A$275="","",'01_Warehouse_Ledger'!$A$275)</f>
        <v>PAL-0000274</v>
      </c>
      <c r="D779" t="s">
        <v>1141</v>
      </c>
    </row>
    <row r="780" spans="1:4">
      <c r="A780" t="s">
        <v>1140</v>
      </c>
      <c r="B780" t="str">
        <f>IF('01_Warehouse_Ledger'!$A$276="","",'01_Warehouse_Ledger'!$A$276&amp;IF('01_Warehouse_Ledger'!$B$276&lt;&gt;""," | "&amp;'01_Warehouse_Ledger'!$B$276,""))</f>
        <v>PAL-0000275</v>
      </c>
      <c r="C780" t="str">
        <f>IF('01_Warehouse_Ledger'!$A$276="","",'01_Warehouse_Ledger'!$A$276)</f>
        <v>PAL-0000275</v>
      </c>
      <c r="D780" t="s">
        <v>1141</v>
      </c>
    </row>
    <row r="781" spans="1:4">
      <c r="A781" t="s">
        <v>1140</v>
      </c>
      <c r="B781" t="str">
        <f>IF('01_Warehouse_Ledger'!$A$277="","",'01_Warehouse_Ledger'!$A$277&amp;IF('01_Warehouse_Ledger'!$B$277&lt;&gt;""," | "&amp;'01_Warehouse_Ledger'!$B$277,""))</f>
        <v>PAL-0000276</v>
      </c>
      <c r="C781" t="str">
        <f>IF('01_Warehouse_Ledger'!$A$277="","",'01_Warehouse_Ledger'!$A$277)</f>
        <v>PAL-0000276</v>
      </c>
      <c r="D781" t="s">
        <v>1141</v>
      </c>
    </row>
    <row r="782" spans="1:4">
      <c r="A782" t="s">
        <v>1140</v>
      </c>
      <c r="B782" t="str">
        <f>IF('01_Warehouse_Ledger'!$A$278="","",'01_Warehouse_Ledger'!$A$278&amp;IF('01_Warehouse_Ledger'!$B$278&lt;&gt;""," | "&amp;'01_Warehouse_Ledger'!$B$278,""))</f>
        <v>PAL-0000277</v>
      </c>
      <c r="C782" t="str">
        <f>IF('01_Warehouse_Ledger'!$A$278="","",'01_Warehouse_Ledger'!$A$278)</f>
        <v>PAL-0000277</v>
      </c>
      <c r="D782" t="s">
        <v>1141</v>
      </c>
    </row>
    <row r="783" spans="1:4">
      <c r="A783" t="s">
        <v>1140</v>
      </c>
      <c r="B783" t="str">
        <f>IF('01_Warehouse_Ledger'!$A$279="","",'01_Warehouse_Ledger'!$A$279&amp;IF('01_Warehouse_Ledger'!$B$279&lt;&gt;""," | "&amp;'01_Warehouse_Ledger'!$B$279,""))</f>
        <v>PAL-0000278</v>
      </c>
      <c r="C783" t="str">
        <f>IF('01_Warehouse_Ledger'!$A$279="","",'01_Warehouse_Ledger'!$A$279)</f>
        <v>PAL-0000278</v>
      </c>
      <c r="D783" t="s">
        <v>1141</v>
      </c>
    </row>
    <row r="784" spans="1:4">
      <c r="A784" t="s">
        <v>1140</v>
      </c>
      <c r="B784" t="str">
        <f>IF('01_Warehouse_Ledger'!$A$280="","",'01_Warehouse_Ledger'!$A$280&amp;IF('01_Warehouse_Ledger'!$B$280&lt;&gt;""," | "&amp;'01_Warehouse_Ledger'!$B$280,""))</f>
        <v>PAL-0000279</v>
      </c>
      <c r="C784" t="str">
        <f>IF('01_Warehouse_Ledger'!$A$280="","",'01_Warehouse_Ledger'!$A$280)</f>
        <v>PAL-0000279</v>
      </c>
      <c r="D784" t="s">
        <v>1141</v>
      </c>
    </row>
    <row r="785" spans="1:4">
      <c r="A785" t="s">
        <v>1140</v>
      </c>
      <c r="B785" t="str">
        <f>IF('01_Warehouse_Ledger'!$A$281="","",'01_Warehouse_Ledger'!$A$281&amp;IF('01_Warehouse_Ledger'!$B$281&lt;&gt;""," | "&amp;'01_Warehouse_Ledger'!$B$281,""))</f>
        <v>PAL-0000280</v>
      </c>
      <c r="C785" t="str">
        <f>IF('01_Warehouse_Ledger'!$A$281="","",'01_Warehouse_Ledger'!$A$281)</f>
        <v>PAL-0000280</v>
      </c>
      <c r="D785" t="s">
        <v>1141</v>
      </c>
    </row>
    <row r="786" spans="1:4">
      <c r="A786" t="s">
        <v>1140</v>
      </c>
      <c r="B786" t="str">
        <f>IF('01_Warehouse_Ledger'!$A$282="","",'01_Warehouse_Ledger'!$A$282&amp;IF('01_Warehouse_Ledger'!$B$282&lt;&gt;""," | "&amp;'01_Warehouse_Ledger'!$B$282,""))</f>
        <v>PAL-0000281</v>
      </c>
      <c r="C786" t="str">
        <f>IF('01_Warehouse_Ledger'!$A$282="","",'01_Warehouse_Ledger'!$A$282)</f>
        <v>PAL-0000281</v>
      </c>
      <c r="D786" t="s">
        <v>1141</v>
      </c>
    </row>
    <row r="787" spans="1:4">
      <c r="A787" t="s">
        <v>1140</v>
      </c>
      <c r="B787" t="str">
        <f>IF('01_Warehouse_Ledger'!$A$283="","",'01_Warehouse_Ledger'!$A$283&amp;IF('01_Warehouse_Ledger'!$B$283&lt;&gt;""," | "&amp;'01_Warehouse_Ledger'!$B$283,""))</f>
        <v>PAL-0000282</v>
      </c>
      <c r="C787" t="str">
        <f>IF('01_Warehouse_Ledger'!$A$283="","",'01_Warehouse_Ledger'!$A$283)</f>
        <v>PAL-0000282</v>
      </c>
      <c r="D787" t="s">
        <v>1141</v>
      </c>
    </row>
    <row r="788" spans="1:4">
      <c r="A788" t="s">
        <v>1140</v>
      </c>
      <c r="B788" t="str">
        <f>IF('01_Warehouse_Ledger'!$A$284="","",'01_Warehouse_Ledger'!$A$284&amp;IF('01_Warehouse_Ledger'!$B$284&lt;&gt;""," | "&amp;'01_Warehouse_Ledger'!$B$284,""))</f>
        <v>PAL-0000283</v>
      </c>
      <c r="C788" t="str">
        <f>IF('01_Warehouse_Ledger'!$A$284="","",'01_Warehouse_Ledger'!$A$284)</f>
        <v>PAL-0000283</v>
      </c>
      <c r="D788" t="s">
        <v>1141</v>
      </c>
    </row>
    <row r="789" spans="1:4">
      <c r="A789" t="s">
        <v>1140</v>
      </c>
      <c r="B789" t="str">
        <f>IF('01_Warehouse_Ledger'!$A$285="","",'01_Warehouse_Ledger'!$A$285&amp;IF('01_Warehouse_Ledger'!$B$285&lt;&gt;""," | "&amp;'01_Warehouse_Ledger'!$B$285,""))</f>
        <v>PAL-0000284</v>
      </c>
      <c r="C789" t="str">
        <f>IF('01_Warehouse_Ledger'!$A$285="","",'01_Warehouse_Ledger'!$A$285)</f>
        <v>PAL-0000284</v>
      </c>
      <c r="D789" t="s">
        <v>1141</v>
      </c>
    </row>
    <row r="790" spans="1:4">
      <c r="A790" t="s">
        <v>1140</v>
      </c>
      <c r="B790" t="str">
        <f>IF('01_Warehouse_Ledger'!$A$286="","",'01_Warehouse_Ledger'!$A$286&amp;IF('01_Warehouse_Ledger'!$B$286&lt;&gt;""," | "&amp;'01_Warehouse_Ledger'!$B$286,""))</f>
        <v>PAL-0000285</v>
      </c>
      <c r="C790" t="str">
        <f>IF('01_Warehouse_Ledger'!$A$286="","",'01_Warehouse_Ledger'!$A$286)</f>
        <v>PAL-0000285</v>
      </c>
      <c r="D790" t="s">
        <v>1141</v>
      </c>
    </row>
    <row r="791" spans="1:4">
      <c r="A791" t="s">
        <v>1140</v>
      </c>
      <c r="B791" t="str">
        <f>IF('01_Warehouse_Ledger'!$A$287="","",'01_Warehouse_Ledger'!$A$287&amp;IF('01_Warehouse_Ledger'!$B$287&lt;&gt;""," | "&amp;'01_Warehouse_Ledger'!$B$287,""))</f>
        <v>PAL-0000286</v>
      </c>
      <c r="C791" t="str">
        <f>IF('01_Warehouse_Ledger'!$A$287="","",'01_Warehouse_Ledger'!$A$287)</f>
        <v>PAL-0000286</v>
      </c>
      <c r="D791" t="s">
        <v>1141</v>
      </c>
    </row>
    <row r="792" spans="1:4">
      <c r="A792" t="s">
        <v>1140</v>
      </c>
      <c r="B792" t="str">
        <f>IF('01_Warehouse_Ledger'!$A$288="","",'01_Warehouse_Ledger'!$A$288&amp;IF('01_Warehouse_Ledger'!$B$288&lt;&gt;""," | "&amp;'01_Warehouse_Ledger'!$B$288,""))</f>
        <v>PAL-0000287</v>
      </c>
      <c r="C792" t="str">
        <f>IF('01_Warehouse_Ledger'!$A$288="","",'01_Warehouse_Ledger'!$A$288)</f>
        <v>PAL-0000287</v>
      </c>
      <c r="D792" t="s">
        <v>1141</v>
      </c>
    </row>
    <row r="793" spans="1:4">
      <c r="A793" t="s">
        <v>1140</v>
      </c>
      <c r="B793" t="str">
        <f>IF('01_Warehouse_Ledger'!$A$289="","",'01_Warehouse_Ledger'!$A$289&amp;IF('01_Warehouse_Ledger'!$B$289&lt;&gt;""," | "&amp;'01_Warehouse_Ledger'!$B$289,""))</f>
        <v>PAL-0000288</v>
      </c>
      <c r="C793" t="str">
        <f>IF('01_Warehouse_Ledger'!$A$289="","",'01_Warehouse_Ledger'!$A$289)</f>
        <v>PAL-0000288</v>
      </c>
      <c r="D793" t="s">
        <v>1141</v>
      </c>
    </row>
    <row r="794" spans="1:4">
      <c r="A794" t="s">
        <v>1140</v>
      </c>
      <c r="B794" t="str">
        <f>IF('01_Warehouse_Ledger'!$A$290="","",'01_Warehouse_Ledger'!$A$290&amp;IF('01_Warehouse_Ledger'!$B$290&lt;&gt;""," | "&amp;'01_Warehouse_Ledger'!$B$290,""))</f>
        <v>PAL-0000289</v>
      </c>
      <c r="C794" t="str">
        <f>IF('01_Warehouse_Ledger'!$A$290="","",'01_Warehouse_Ledger'!$A$290)</f>
        <v>PAL-0000289</v>
      </c>
      <c r="D794" t="s">
        <v>1141</v>
      </c>
    </row>
    <row r="795" spans="1:4">
      <c r="A795" t="s">
        <v>1140</v>
      </c>
      <c r="B795" t="str">
        <f>IF('01_Warehouse_Ledger'!$A$291="","",'01_Warehouse_Ledger'!$A$291&amp;IF('01_Warehouse_Ledger'!$B$291&lt;&gt;""," | "&amp;'01_Warehouse_Ledger'!$B$291,""))</f>
        <v>PAL-0000290</v>
      </c>
      <c r="C795" t="str">
        <f>IF('01_Warehouse_Ledger'!$A$291="","",'01_Warehouse_Ledger'!$A$291)</f>
        <v>PAL-0000290</v>
      </c>
      <c r="D795" t="s">
        <v>1141</v>
      </c>
    </row>
    <row r="796" spans="1:4">
      <c r="A796" t="s">
        <v>1140</v>
      </c>
      <c r="B796" t="str">
        <f>IF('01_Warehouse_Ledger'!$A$292="","",'01_Warehouse_Ledger'!$A$292&amp;IF('01_Warehouse_Ledger'!$B$292&lt;&gt;""," | "&amp;'01_Warehouse_Ledger'!$B$292,""))</f>
        <v>PAL-0000291</v>
      </c>
      <c r="C796" t="str">
        <f>IF('01_Warehouse_Ledger'!$A$292="","",'01_Warehouse_Ledger'!$A$292)</f>
        <v>PAL-0000291</v>
      </c>
      <c r="D796" t="s">
        <v>1141</v>
      </c>
    </row>
    <row r="797" spans="1:4">
      <c r="A797" t="s">
        <v>1140</v>
      </c>
      <c r="B797" t="str">
        <f>IF('01_Warehouse_Ledger'!$A$293="","",'01_Warehouse_Ledger'!$A$293&amp;IF('01_Warehouse_Ledger'!$B$293&lt;&gt;""," | "&amp;'01_Warehouse_Ledger'!$B$293,""))</f>
        <v>PAL-0000292</v>
      </c>
      <c r="C797" t="str">
        <f>IF('01_Warehouse_Ledger'!$A$293="","",'01_Warehouse_Ledger'!$A$293)</f>
        <v>PAL-0000292</v>
      </c>
      <c r="D797" t="s">
        <v>1141</v>
      </c>
    </row>
    <row r="798" spans="1:4">
      <c r="A798" t="s">
        <v>1140</v>
      </c>
      <c r="B798" t="str">
        <f>IF('01_Warehouse_Ledger'!$A$294="","",'01_Warehouse_Ledger'!$A$294&amp;IF('01_Warehouse_Ledger'!$B$294&lt;&gt;""," | "&amp;'01_Warehouse_Ledger'!$B$294,""))</f>
        <v>PAL-0000293</v>
      </c>
      <c r="C798" t="str">
        <f>IF('01_Warehouse_Ledger'!$A$294="","",'01_Warehouse_Ledger'!$A$294)</f>
        <v>PAL-0000293</v>
      </c>
      <c r="D798" t="s">
        <v>1141</v>
      </c>
    </row>
    <row r="799" spans="1:4">
      <c r="A799" t="s">
        <v>1140</v>
      </c>
      <c r="B799" t="str">
        <f>IF('01_Warehouse_Ledger'!$A$295="","",'01_Warehouse_Ledger'!$A$295&amp;IF('01_Warehouse_Ledger'!$B$295&lt;&gt;""," | "&amp;'01_Warehouse_Ledger'!$B$295,""))</f>
        <v>PAL-0000294</v>
      </c>
      <c r="C799" t="str">
        <f>IF('01_Warehouse_Ledger'!$A$295="","",'01_Warehouse_Ledger'!$A$295)</f>
        <v>PAL-0000294</v>
      </c>
      <c r="D799" t="s">
        <v>1141</v>
      </c>
    </row>
    <row r="800" spans="1:4">
      <c r="A800" t="s">
        <v>1140</v>
      </c>
      <c r="B800" t="str">
        <f>IF('01_Warehouse_Ledger'!$A$296="","",'01_Warehouse_Ledger'!$A$296&amp;IF('01_Warehouse_Ledger'!$B$296&lt;&gt;""," | "&amp;'01_Warehouse_Ledger'!$B$296,""))</f>
        <v>PAL-0000295</v>
      </c>
      <c r="C800" t="str">
        <f>IF('01_Warehouse_Ledger'!$A$296="","",'01_Warehouse_Ledger'!$A$296)</f>
        <v>PAL-0000295</v>
      </c>
      <c r="D800" t="s">
        <v>1141</v>
      </c>
    </row>
    <row r="801" spans="1:4">
      <c r="A801" t="s">
        <v>1140</v>
      </c>
      <c r="B801" t="str">
        <f>IF('01_Warehouse_Ledger'!$A$297="","",'01_Warehouse_Ledger'!$A$297&amp;IF('01_Warehouse_Ledger'!$B$297&lt;&gt;""," | "&amp;'01_Warehouse_Ledger'!$B$297,""))</f>
        <v>PAL-0000296</v>
      </c>
      <c r="C801" t="str">
        <f>IF('01_Warehouse_Ledger'!$A$297="","",'01_Warehouse_Ledger'!$A$297)</f>
        <v>PAL-0000296</v>
      </c>
      <c r="D801" t="s">
        <v>1141</v>
      </c>
    </row>
    <row r="802" spans="1:4">
      <c r="A802" t="s">
        <v>1140</v>
      </c>
      <c r="B802" t="str">
        <f>IF('01_Warehouse_Ledger'!$A$298="","",'01_Warehouse_Ledger'!$A$298&amp;IF('01_Warehouse_Ledger'!$B$298&lt;&gt;""," | "&amp;'01_Warehouse_Ledger'!$B$298,""))</f>
        <v>PAL-0000297</v>
      </c>
      <c r="C802" t="str">
        <f>IF('01_Warehouse_Ledger'!$A$298="","",'01_Warehouse_Ledger'!$A$298)</f>
        <v>PAL-0000297</v>
      </c>
      <c r="D802" t="s">
        <v>1141</v>
      </c>
    </row>
    <row r="803" spans="1:4">
      <c r="A803" t="s">
        <v>1140</v>
      </c>
      <c r="B803" t="str">
        <f>IF('01_Warehouse_Ledger'!$A$299="","",'01_Warehouse_Ledger'!$A$299&amp;IF('01_Warehouse_Ledger'!$B$299&lt;&gt;""," | "&amp;'01_Warehouse_Ledger'!$B$299,""))</f>
        <v>PAL-0000298</v>
      </c>
      <c r="C803" t="str">
        <f>IF('01_Warehouse_Ledger'!$A$299="","",'01_Warehouse_Ledger'!$A$299)</f>
        <v>PAL-0000298</v>
      </c>
      <c r="D803" t="s">
        <v>1141</v>
      </c>
    </row>
    <row r="804" spans="1:4">
      <c r="A804" t="s">
        <v>1140</v>
      </c>
      <c r="B804" t="str">
        <f>IF('01_Warehouse_Ledger'!$A$300="","",'01_Warehouse_Ledger'!$A$300&amp;IF('01_Warehouse_Ledger'!$B$300&lt;&gt;""," | "&amp;'01_Warehouse_Ledger'!$B$300,""))</f>
        <v>PAL-0000299</v>
      </c>
      <c r="C804" t="str">
        <f>IF('01_Warehouse_Ledger'!$A$300="","",'01_Warehouse_Ledger'!$A$300)</f>
        <v>PAL-0000299</v>
      </c>
      <c r="D804" t="s">
        <v>1141</v>
      </c>
    </row>
    <row r="805" spans="1:4">
      <c r="A805" t="s">
        <v>1140</v>
      </c>
      <c r="B805" t="str">
        <f>IF('01_Warehouse_Ledger'!$A$301="","",'01_Warehouse_Ledger'!$A$301&amp;IF('01_Warehouse_Ledger'!$B$301&lt;&gt;""," | "&amp;'01_Warehouse_Ledger'!$B$301,""))</f>
        <v>PAL-0000300</v>
      </c>
      <c r="C805" t="str">
        <f>IF('01_Warehouse_Ledger'!$A$301="","",'01_Warehouse_Ledger'!$A$301)</f>
        <v>PAL-0000300</v>
      </c>
      <c r="D805" t="s">
        <v>1141</v>
      </c>
    </row>
    <row r="806" spans="1:4">
      <c r="A806" t="s">
        <v>1140</v>
      </c>
      <c r="B806" t="str">
        <f>IF('01_Warehouse_Ledger'!$A$302="","",'01_Warehouse_Ledger'!$A$302&amp;IF('01_Warehouse_Ledger'!$B$302&lt;&gt;""," | "&amp;'01_Warehouse_Ledger'!$B$302,""))</f>
        <v>PAL-0000301</v>
      </c>
      <c r="C806" t="str">
        <f>IF('01_Warehouse_Ledger'!$A$302="","",'01_Warehouse_Ledger'!$A$302)</f>
        <v>PAL-0000301</v>
      </c>
      <c r="D806" t="s">
        <v>1141</v>
      </c>
    </row>
    <row r="807" spans="1:4">
      <c r="A807" t="s">
        <v>1140</v>
      </c>
      <c r="B807" t="str">
        <f>IF('01_Warehouse_Ledger'!$A$303="","",'01_Warehouse_Ledger'!$A$303&amp;IF('01_Warehouse_Ledger'!$B$303&lt;&gt;""," | "&amp;'01_Warehouse_Ledger'!$B$303,""))</f>
        <v>PAL-0000302</v>
      </c>
      <c r="C807" t="str">
        <f>IF('01_Warehouse_Ledger'!$A$303="","",'01_Warehouse_Ledger'!$A$303)</f>
        <v>PAL-0000302</v>
      </c>
      <c r="D807" t="s">
        <v>1141</v>
      </c>
    </row>
    <row r="808" spans="1:4">
      <c r="A808" t="s">
        <v>1140</v>
      </c>
      <c r="B808" t="str">
        <f>IF('01_Warehouse_Ledger'!$A$304="","",'01_Warehouse_Ledger'!$A$304&amp;IF('01_Warehouse_Ledger'!$B$304&lt;&gt;""," | "&amp;'01_Warehouse_Ledger'!$B$304,""))</f>
        <v>PAL-0000303</v>
      </c>
      <c r="C808" t="str">
        <f>IF('01_Warehouse_Ledger'!$A$304="","",'01_Warehouse_Ledger'!$A$304)</f>
        <v>PAL-0000303</v>
      </c>
      <c r="D808" t="s">
        <v>1141</v>
      </c>
    </row>
    <row r="809" spans="1:4">
      <c r="A809" t="s">
        <v>1140</v>
      </c>
      <c r="B809" t="str">
        <f>IF('01_Warehouse_Ledger'!$A$305="","",'01_Warehouse_Ledger'!$A$305&amp;IF('01_Warehouse_Ledger'!$B$305&lt;&gt;""," | "&amp;'01_Warehouse_Ledger'!$B$305,""))</f>
        <v>PAL-0000304</v>
      </c>
      <c r="C809" t="str">
        <f>IF('01_Warehouse_Ledger'!$A$305="","",'01_Warehouse_Ledger'!$A$305)</f>
        <v>PAL-0000304</v>
      </c>
      <c r="D809" t="s">
        <v>1141</v>
      </c>
    </row>
    <row r="810" spans="1:4">
      <c r="A810" t="s">
        <v>1140</v>
      </c>
      <c r="B810" t="str">
        <f>IF('01_Warehouse_Ledger'!$A$306="","",'01_Warehouse_Ledger'!$A$306&amp;IF('01_Warehouse_Ledger'!$B$306&lt;&gt;""," | "&amp;'01_Warehouse_Ledger'!$B$306,""))</f>
        <v>PAL-0000305</v>
      </c>
      <c r="C810" t="str">
        <f>IF('01_Warehouse_Ledger'!$A$306="","",'01_Warehouse_Ledger'!$A$306)</f>
        <v>PAL-0000305</v>
      </c>
      <c r="D810" t="s">
        <v>1141</v>
      </c>
    </row>
    <row r="811" spans="1:4">
      <c r="A811" t="s">
        <v>1140</v>
      </c>
      <c r="B811" t="str">
        <f>IF('01_Warehouse_Ledger'!$A$307="","",'01_Warehouse_Ledger'!$A$307&amp;IF('01_Warehouse_Ledger'!$B$307&lt;&gt;""," | "&amp;'01_Warehouse_Ledger'!$B$307,""))</f>
        <v>PAL-0000306</v>
      </c>
      <c r="C811" t="str">
        <f>IF('01_Warehouse_Ledger'!$A$307="","",'01_Warehouse_Ledger'!$A$307)</f>
        <v>PAL-0000306</v>
      </c>
      <c r="D811" t="s">
        <v>1141</v>
      </c>
    </row>
    <row r="812" spans="1:4">
      <c r="A812" t="s">
        <v>1140</v>
      </c>
      <c r="B812" t="str">
        <f>IF('01_Warehouse_Ledger'!$A$308="","",'01_Warehouse_Ledger'!$A$308&amp;IF('01_Warehouse_Ledger'!$B$308&lt;&gt;""," | "&amp;'01_Warehouse_Ledger'!$B$308,""))</f>
        <v>PAL-0000307</v>
      </c>
      <c r="C812" t="str">
        <f>IF('01_Warehouse_Ledger'!$A$308="","",'01_Warehouse_Ledger'!$A$308)</f>
        <v>PAL-0000307</v>
      </c>
      <c r="D812" t="s">
        <v>1141</v>
      </c>
    </row>
    <row r="813" spans="1:4">
      <c r="A813" t="s">
        <v>1140</v>
      </c>
      <c r="B813" t="str">
        <f>IF('01_Warehouse_Ledger'!$A$309="","",'01_Warehouse_Ledger'!$A$309&amp;IF('01_Warehouse_Ledger'!$B$309&lt;&gt;""," | "&amp;'01_Warehouse_Ledger'!$B$309,""))</f>
        <v>PAL-0000308</v>
      </c>
      <c r="C813" t="str">
        <f>IF('01_Warehouse_Ledger'!$A$309="","",'01_Warehouse_Ledger'!$A$309)</f>
        <v>PAL-0000308</v>
      </c>
      <c r="D813" t="s">
        <v>1141</v>
      </c>
    </row>
    <row r="814" spans="1:4">
      <c r="A814" t="s">
        <v>1140</v>
      </c>
      <c r="B814" t="str">
        <f>IF('01_Warehouse_Ledger'!$A$310="","",'01_Warehouse_Ledger'!$A$310&amp;IF('01_Warehouse_Ledger'!$B$310&lt;&gt;""," | "&amp;'01_Warehouse_Ledger'!$B$310,""))</f>
        <v>PAL-0000309</v>
      </c>
      <c r="C814" t="str">
        <f>IF('01_Warehouse_Ledger'!$A$310="","",'01_Warehouse_Ledger'!$A$310)</f>
        <v>PAL-0000309</v>
      </c>
      <c r="D814" t="s">
        <v>1141</v>
      </c>
    </row>
    <row r="815" spans="1:4">
      <c r="A815" t="s">
        <v>1140</v>
      </c>
      <c r="B815" t="str">
        <f>IF('01_Warehouse_Ledger'!$A$311="","",'01_Warehouse_Ledger'!$A$311&amp;IF('01_Warehouse_Ledger'!$B$311&lt;&gt;""," | "&amp;'01_Warehouse_Ledger'!$B$311,""))</f>
        <v>PAL-0000310</v>
      </c>
      <c r="C815" t="str">
        <f>IF('01_Warehouse_Ledger'!$A$311="","",'01_Warehouse_Ledger'!$A$311)</f>
        <v>PAL-0000310</v>
      </c>
      <c r="D815" t="s">
        <v>1141</v>
      </c>
    </row>
    <row r="816" spans="1:4">
      <c r="A816" t="s">
        <v>1140</v>
      </c>
      <c r="B816" t="str">
        <f>IF('01_Warehouse_Ledger'!$A$312="","",'01_Warehouse_Ledger'!$A$312&amp;IF('01_Warehouse_Ledger'!$B$312&lt;&gt;""," | "&amp;'01_Warehouse_Ledger'!$B$312,""))</f>
        <v>PAL-0000311</v>
      </c>
      <c r="C816" t="str">
        <f>IF('01_Warehouse_Ledger'!$A$312="","",'01_Warehouse_Ledger'!$A$312)</f>
        <v>PAL-0000311</v>
      </c>
      <c r="D816" t="s">
        <v>1141</v>
      </c>
    </row>
    <row r="817" spans="1:4">
      <c r="A817" t="s">
        <v>1140</v>
      </c>
      <c r="B817" t="str">
        <f>IF('01_Warehouse_Ledger'!$A$313="","",'01_Warehouse_Ledger'!$A$313&amp;IF('01_Warehouse_Ledger'!$B$313&lt;&gt;""," | "&amp;'01_Warehouse_Ledger'!$B$313,""))</f>
        <v>PAL-0000312</v>
      </c>
      <c r="C817" t="str">
        <f>IF('01_Warehouse_Ledger'!$A$313="","",'01_Warehouse_Ledger'!$A$313)</f>
        <v>PAL-0000312</v>
      </c>
      <c r="D817" t="s">
        <v>1141</v>
      </c>
    </row>
    <row r="818" spans="1:4">
      <c r="A818" t="s">
        <v>1140</v>
      </c>
      <c r="B818" t="str">
        <f>IF('01_Warehouse_Ledger'!$A$314="","",'01_Warehouse_Ledger'!$A$314&amp;IF('01_Warehouse_Ledger'!$B$314&lt;&gt;""," | "&amp;'01_Warehouse_Ledger'!$B$314,""))</f>
        <v>PAL-0000313</v>
      </c>
      <c r="C818" t="str">
        <f>IF('01_Warehouse_Ledger'!$A$314="","",'01_Warehouse_Ledger'!$A$314)</f>
        <v>PAL-0000313</v>
      </c>
      <c r="D818" t="s">
        <v>1141</v>
      </c>
    </row>
    <row r="819" spans="1:4">
      <c r="A819" t="s">
        <v>1140</v>
      </c>
      <c r="B819" t="str">
        <f>IF('01_Warehouse_Ledger'!$A$315="","",'01_Warehouse_Ledger'!$A$315&amp;IF('01_Warehouse_Ledger'!$B$315&lt;&gt;""," | "&amp;'01_Warehouse_Ledger'!$B$315,""))</f>
        <v>PAL-0000314</v>
      </c>
      <c r="C819" t="str">
        <f>IF('01_Warehouse_Ledger'!$A$315="","",'01_Warehouse_Ledger'!$A$315)</f>
        <v>PAL-0000314</v>
      </c>
      <c r="D819" t="s">
        <v>1141</v>
      </c>
    </row>
    <row r="820" spans="1:4">
      <c r="A820" t="s">
        <v>1140</v>
      </c>
      <c r="B820" t="str">
        <f>IF('01_Warehouse_Ledger'!$A$316="","",'01_Warehouse_Ledger'!$A$316&amp;IF('01_Warehouse_Ledger'!$B$316&lt;&gt;""," | "&amp;'01_Warehouse_Ledger'!$B$316,""))</f>
        <v>PAL-0000315</v>
      </c>
      <c r="C820" t="str">
        <f>IF('01_Warehouse_Ledger'!$A$316="","",'01_Warehouse_Ledger'!$A$316)</f>
        <v>PAL-0000315</v>
      </c>
      <c r="D820" t="s">
        <v>1141</v>
      </c>
    </row>
    <row r="821" spans="1:4">
      <c r="A821" t="s">
        <v>1140</v>
      </c>
      <c r="B821" t="str">
        <f>IF('01_Warehouse_Ledger'!$A$317="","",'01_Warehouse_Ledger'!$A$317&amp;IF('01_Warehouse_Ledger'!$B$317&lt;&gt;""," | "&amp;'01_Warehouse_Ledger'!$B$317,""))</f>
        <v>PAL-0000316</v>
      </c>
      <c r="C821" t="str">
        <f>IF('01_Warehouse_Ledger'!$A$317="","",'01_Warehouse_Ledger'!$A$317)</f>
        <v>PAL-0000316</v>
      </c>
      <c r="D821" t="s">
        <v>1141</v>
      </c>
    </row>
    <row r="822" spans="1:4">
      <c r="A822" t="s">
        <v>1140</v>
      </c>
      <c r="B822" t="str">
        <f>IF('01_Warehouse_Ledger'!$A$318="","",'01_Warehouse_Ledger'!$A$318&amp;IF('01_Warehouse_Ledger'!$B$318&lt;&gt;""," | "&amp;'01_Warehouse_Ledger'!$B$318,""))</f>
        <v>PAL-0000317</v>
      </c>
      <c r="C822" t="str">
        <f>IF('01_Warehouse_Ledger'!$A$318="","",'01_Warehouse_Ledger'!$A$318)</f>
        <v>PAL-0000317</v>
      </c>
      <c r="D822" t="s">
        <v>1141</v>
      </c>
    </row>
    <row r="823" spans="1:4">
      <c r="A823" t="s">
        <v>1140</v>
      </c>
      <c r="B823" t="str">
        <f>IF('01_Warehouse_Ledger'!$A$319="","",'01_Warehouse_Ledger'!$A$319&amp;IF('01_Warehouse_Ledger'!$B$319&lt;&gt;""," | "&amp;'01_Warehouse_Ledger'!$B$319,""))</f>
        <v>PAL-0000318</v>
      </c>
      <c r="C823" t="str">
        <f>IF('01_Warehouse_Ledger'!$A$319="","",'01_Warehouse_Ledger'!$A$319)</f>
        <v>PAL-0000318</v>
      </c>
      <c r="D823" t="s">
        <v>1141</v>
      </c>
    </row>
    <row r="824" spans="1:4">
      <c r="A824" t="s">
        <v>1140</v>
      </c>
      <c r="B824" t="str">
        <f>IF('01_Warehouse_Ledger'!$A$320="","",'01_Warehouse_Ledger'!$A$320&amp;IF('01_Warehouse_Ledger'!$B$320&lt;&gt;""," | "&amp;'01_Warehouse_Ledger'!$B$320,""))</f>
        <v>PAL-0000319</v>
      </c>
      <c r="C824" t="str">
        <f>IF('01_Warehouse_Ledger'!$A$320="","",'01_Warehouse_Ledger'!$A$320)</f>
        <v>PAL-0000319</v>
      </c>
      <c r="D824" t="s">
        <v>1141</v>
      </c>
    </row>
    <row r="825" spans="1:4">
      <c r="A825" t="s">
        <v>1140</v>
      </c>
      <c r="B825" t="str">
        <f>IF('01_Warehouse_Ledger'!$A$321="","",'01_Warehouse_Ledger'!$A$321&amp;IF('01_Warehouse_Ledger'!$B$321&lt;&gt;""," | "&amp;'01_Warehouse_Ledger'!$B$321,""))</f>
        <v>PAL-0000320</v>
      </c>
      <c r="C825" t="str">
        <f>IF('01_Warehouse_Ledger'!$A$321="","",'01_Warehouse_Ledger'!$A$321)</f>
        <v>PAL-0000320</v>
      </c>
      <c r="D825" t="s">
        <v>1141</v>
      </c>
    </row>
    <row r="826" spans="1:4">
      <c r="A826" t="s">
        <v>1140</v>
      </c>
      <c r="B826" t="str">
        <f>IF('01_Warehouse_Ledger'!$A$322="","",'01_Warehouse_Ledger'!$A$322&amp;IF('01_Warehouse_Ledger'!$B$322&lt;&gt;""," | "&amp;'01_Warehouse_Ledger'!$B$322,""))</f>
        <v>PAL-0000321</v>
      </c>
      <c r="C826" t="str">
        <f>IF('01_Warehouse_Ledger'!$A$322="","",'01_Warehouse_Ledger'!$A$322)</f>
        <v>PAL-0000321</v>
      </c>
      <c r="D826" t="s">
        <v>1141</v>
      </c>
    </row>
    <row r="827" spans="1:4">
      <c r="A827" t="s">
        <v>1140</v>
      </c>
      <c r="B827" t="str">
        <f>IF('01_Warehouse_Ledger'!$A$323="","",'01_Warehouse_Ledger'!$A$323&amp;IF('01_Warehouse_Ledger'!$B$323&lt;&gt;""," | "&amp;'01_Warehouse_Ledger'!$B$323,""))</f>
        <v>PAL-0000322</v>
      </c>
      <c r="C827" t="str">
        <f>IF('01_Warehouse_Ledger'!$A$323="","",'01_Warehouse_Ledger'!$A$323)</f>
        <v>PAL-0000322</v>
      </c>
      <c r="D827" t="s">
        <v>1141</v>
      </c>
    </row>
    <row r="828" spans="1:4">
      <c r="A828" t="s">
        <v>1140</v>
      </c>
      <c r="B828" t="str">
        <f>IF('01_Warehouse_Ledger'!$A$324="","",'01_Warehouse_Ledger'!$A$324&amp;IF('01_Warehouse_Ledger'!$B$324&lt;&gt;""," | "&amp;'01_Warehouse_Ledger'!$B$324,""))</f>
        <v>PAL-0000323</v>
      </c>
      <c r="C828" t="str">
        <f>IF('01_Warehouse_Ledger'!$A$324="","",'01_Warehouse_Ledger'!$A$324)</f>
        <v>PAL-0000323</v>
      </c>
      <c r="D828" t="s">
        <v>1141</v>
      </c>
    </row>
    <row r="829" spans="1:4">
      <c r="A829" t="s">
        <v>1140</v>
      </c>
      <c r="B829" t="str">
        <f>IF('01_Warehouse_Ledger'!$A$325="","",'01_Warehouse_Ledger'!$A$325&amp;IF('01_Warehouse_Ledger'!$B$325&lt;&gt;""," | "&amp;'01_Warehouse_Ledger'!$B$325,""))</f>
        <v>PAL-0000324</v>
      </c>
      <c r="C829" t="str">
        <f>IF('01_Warehouse_Ledger'!$A$325="","",'01_Warehouse_Ledger'!$A$325)</f>
        <v>PAL-0000324</v>
      </c>
      <c r="D829" t="s">
        <v>1141</v>
      </c>
    </row>
    <row r="830" spans="1:4">
      <c r="A830" t="s">
        <v>1140</v>
      </c>
      <c r="B830" t="str">
        <f>IF('01_Warehouse_Ledger'!$A$326="","",'01_Warehouse_Ledger'!$A$326&amp;IF('01_Warehouse_Ledger'!$B$326&lt;&gt;""," | "&amp;'01_Warehouse_Ledger'!$B$326,""))</f>
        <v>PAL-0000325</v>
      </c>
      <c r="C830" t="str">
        <f>IF('01_Warehouse_Ledger'!$A$326="","",'01_Warehouse_Ledger'!$A$326)</f>
        <v>PAL-0000325</v>
      </c>
      <c r="D830" t="s">
        <v>1141</v>
      </c>
    </row>
    <row r="831" spans="1:4">
      <c r="A831" t="s">
        <v>1140</v>
      </c>
      <c r="B831" t="str">
        <f>IF('01_Warehouse_Ledger'!$A$327="","",'01_Warehouse_Ledger'!$A$327&amp;IF('01_Warehouse_Ledger'!$B$327&lt;&gt;""," | "&amp;'01_Warehouse_Ledger'!$B$327,""))</f>
        <v>PAL-0000326</v>
      </c>
      <c r="C831" t="str">
        <f>IF('01_Warehouse_Ledger'!$A$327="","",'01_Warehouse_Ledger'!$A$327)</f>
        <v>PAL-0000326</v>
      </c>
      <c r="D831" t="s">
        <v>1141</v>
      </c>
    </row>
    <row r="832" spans="1:4">
      <c r="A832" t="s">
        <v>1140</v>
      </c>
      <c r="B832" t="str">
        <f>IF('01_Warehouse_Ledger'!$A$328="","",'01_Warehouse_Ledger'!$A$328&amp;IF('01_Warehouse_Ledger'!$B$328&lt;&gt;""," | "&amp;'01_Warehouse_Ledger'!$B$328,""))</f>
        <v>PAL-0000327</v>
      </c>
      <c r="C832" t="str">
        <f>IF('01_Warehouse_Ledger'!$A$328="","",'01_Warehouse_Ledger'!$A$328)</f>
        <v>PAL-0000327</v>
      </c>
      <c r="D832" t="s">
        <v>1141</v>
      </c>
    </row>
    <row r="833" spans="1:4">
      <c r="A833" t="s">
        <v>1140</v>
      </c>
      <c r="B833" t="str">
        <f>IF('01_Warehouse_Ledger'!$A$329="","",'01_Warehouse_Ledger'!$A$329&amp;IF('01_Warehouse_Ledger'!$B$329&lt;&gt;""," | "&amp;'01_Warehouse_Ledger'!$B$329,""))</f>
        <v>PAL-0000328</v>
      </c>
      <c r="C833" t="str">
        <f>IF('01_Warehouse_Ledger'!$A$329="","",'01_Warehouse_Ledger'!$A$329)</f>
        <v>PAL-0000328</v>
      </c>
      <c r="D833" t="s">
        <v>1141</v>
      </c>
    </row>
    <row r="834" spans="1:4">
      <c r="A834" t="s">
        <v>1140</v>
      </c>
      <c r="B834" t="str">
        <f>IF('01_Warehouse_Ledger'!$A$330="","",'01_Warehouse_Ledger'!$A$330&amp;IF('01_Warehouse_Ledger'!$B$330&lt;&gt;""," | "&amp;'01_Warehouse_Ledger'!$B$330,""))</f>
        <v>PAL-0000329</v>
      </c>
      <c r="C834" t="str">
        <f>IF('01_Warehouse_Ledger'!$A$330="","",'01_Warehouse_Ledger'!$A$330)</f>
        <v>PAL-0000329</v>
      </c>
      <c r="D834" t="s">
        <v>1141</v>
      </c>
    </row>
    <row r="835" spans="1:4">
      <c r="A835" t="s">
        <v>1140</v>
      </c>
      <c r="B835" t="str">
        <f>IF('01_Warehouse_Ledger'!$A$331="","",'01_Warehouse_Ledger'!$A$331&amp;IF('01_Warehouse_Ledger'!$B$331&lt;&gt;""," | "&amp;'01_Warehouse_Ledger'!$B$331,""))</f>
        <v>PAL-0000330</v>
      </c>
      <c r="C835" t="str">
        <f>IF('01_Warehouse_Ledger'!$A$331="","",'01_Warehouse_Ledger'!$A$331)</f>
        <v>PAL-0000330</v>
      </c>
      <c r="D835" t="s">
        <v>1141</v>
      </c>
    </row>
    <row r="836" spans="1:4">
      <c r="A836" t="s">
        <v>1140</v>
      </c>
      <c r="B836" t="str">
        <f>IF('01_Warehouse_Ledger'!$A$332="","",'01_Warehouse_Ledger'!$A$332&amp;IF('01_Warehouse_Ledger'!$B$332&lt;&gt;""," | "&amp;'01_Warehouse_Ledger'!$B$332,""))</f>
        <v>PAL-0000331</v>
      </c>
      <c r="C836" t="str">
        <f>IF('01_Warehouse_Ledger'!$A$332="","",'01_Warehouse_Ledger'!$A$332)</f>
        <v>PAL-0000331</v>
      </c>
      <c r="D836" t="s">
        <v>1141</v>
      </c>
    </row>
    <row r="837" spans="1:4">
      <c r="A837" t="s">
        <v>1140</v>
      </c>
      <c r="B837" t="str">
        <f>IF('01_Warehouse_Ledger'!$A$333="","",'01_Warehouse_Ledger'!$A$333&amp;IF('01_Warehouse_Ledger'!$B$333&lt;&gt;""," | "&amp;'01_Warehouse_Ledger'!$B$333,""))</f>
        <v>PAL-0000332</v>
      </c>
      <c r="C837" t="str">
        <f>IF('01_Warehouse_Ledger'!$A$333="","",'01_Warehouse_Ledger'!$A$333)</f>
        <v>PAL-0000332</v>
      </c>
      <c r="D837" t="s">
        <v>1141</v>
      </c>
    </row>
    <row r="838" spans="1:4">
      <c r="A838" t="s">
        <v>1140</v>
      </c>
      <c r="B838" t="str">
        <f>IF('01_Warehouse_Ledger'!$A$334="","",'01_Warehouse_Ledger'!$A$334&amp;IF('01_Warehouse_Ledger'!$B$334&lt;&gt;""," | "&amp;'01_Warehouse_Ledger'!$B$334,""))</f>
        <v>PAL-0000333</v>
      </c>
      <c r="C838" t="str">
        <f>IF('01_Warehouse_Ledger'!$A$334="","",'01_Warehouse_Ledger'!$A$334)</f>
        <v>PAL-0000333</v>
      </c>
      <c r="D838" t="s">
        <v>1141</v>
      </c>
    </row>
    <row r="839" spans="1:4">
      <c r="A839" t="s">
        <v>1140</v>
      </c>
      <c r="B839" t="str">
        <f>IF('01_Warehouse_Ledger'!$A$335="","",'01_Warehouse_Ledger'!$A$335&amp;IF('01_Warehouse_Ledger'!$B$335&lt;&gt;""," | "&amp;'01_Warehouse_Ledger'!$B$335,""))</f>
        <v>PAL-0000334</v>
      </c>
      <c r="C839" t="str">
        <f>IF('01_Warehouse_Ledger'!$A$335="","",'01_Warehouse_Ledger'!$A$335)</f>
        <v>PAL-0000334</v>
      </c>
      <c r="D839" t="s">
        <v>1141</v>
      </c>
    </row>
    <row r="840" spans="1:4">
      <c r="A840" t="s">
        <v>1140</v>
      </c>
      <c r="B840" t="str">
        <f>IF('01_Warehouse_Ledger'!$A$336="","",'01_Warehouse_Ledger'!$A$336&amp;IF('01_Warehouse_Ledger'!$B$336&lt;&gt;""," | "&amp;'01_Warehouse_Ledger'!$B$336,""))</f>
        <v>PAL-0000335</v>
      </c>
      <c r="C840" t="str">
        <f>IF('01_Warehouse_Ledger'!$A$336="","",'01_Warehouse_Ledger'!$A$336)</f>
        <v>PAL-0000335</v>
      </c>
      <c r="D840" t="s">
        <v>1141</v>
      </c>
    </row>
    <row r="841" spans="1:4">
      <c r="A841" t="s">
        <v>1140</v>
      </c>
      <c r="B841" t="str">
        <f>IF('01_Warehouse_Ledger'!$A$337="","",'01_Warehouse_Ledger'!$A$337&amp;IF('01_Warehouse_Ledger'!$B$337&lt;&gt;""," | "&amp;'01_Warehouse_Ledger'!$B$337,""))</f>
        <v>PAL-0000336</v>
      </c>
      <c r="C841" t="str">
        <f>IF('01_Warehouse_Ledger'!$A$337="","",'01_Warehouse_Ledger'!$A$337)</f>
        <v>PAL-0000336</v>
      </c>
      <c r="D841" t="s">
        <v>1141</v>
      </c>
    </row>
    <row r="842" spans="1:4">
      <c r="A842" t="s">
        <v>1140</v>
      </c>
      <c r="B842" t="str">
        <f>IF('01_Warehouse_Ledger'!$A$338="","",'01_Warehouse_Ledger'!$A$338&amp;IF('01_Warehouse_Ledger'!$B$338&lt;&gt;""," | "&amp;'01_Warehouse_Ledger'!$B$338,""))</f>
        <v>PAL-0000337</v>
      </c>
      <c r="C842" t="str">
        <f>IF('01_Warehouse_Ledger'!$A$338="","",'01_Warehouse_Ledger'!$A$338)</f>
        <v>PAL-0000337</v>
      </c>
      <c r="D842" t="s">
        <v>1141</v>
      </c>
    </row>
    <row r="843" spans="1:4">
      <c r="A843" t="s">
        <v>1140</v>
      </c>
      <c r="B843" t="str">
        <f>IF('01_Warehouse_Ledger'!$A$339="","",'01_Warehouse_Ledger'!$A$339&amp;IF('01_Warehouse_Ledger'!$B$339&lt;&gt;""," | "&amp;'01_Warehouse_Ledger'!$B$339,""))</f>
        <v>PAL-0000338</v>
      </c>
      <c r="C843" t="str">
        <f>IF('01_Warehouse_Ledger'!$A$339="","",'01_Warehouse_Ledger'!$A$339)</f>
        <v>PAL-0000338</v>
      </c>
      <c r="D843" t="s">
        <v>1141</v>
      </c>
    </row>
    <row r="844" spans="1:4">
      <c r="A844" t="s">
        <v>1140</v>
      </c>
      <c r="B844" t="str">
        <f>IF('01_Warehouse_Ledger'!$A$340="","",'01_Warehouse_Ledger'!$A$340&amp;IF('01_Warehouse_Ledger'!$B$340&lt;&gt;""," | "&amp;'01_Warehouse_Ledger'!$B$340,""))</f>
        <v>PAL-0000339</v>
      </c>
      <c r="C844" t="str">
        <f>IF('01_Warehouse_Ledger'!$A$340="","",'01_Warehouse_Ledger'!$A$340)</f>
        <v>PAL-0000339</v>
      </c>
      <c r="D844" t="s">
        <v>1141</v>
      </c>
    </row>
    <row r="845" spans="1:4">
      <c r="A845" t="s">
        <v>1140</v>
      </c>
      <c r="B845" t="str">
        <f>IF('01_Warehouse_Ledger'!$A$341="","",'01_Warehouse_Ledger'!$A$341&amp;IF('01_Warehouse_Ledger'!$B$341&lt;&gt;""," | "&amp;'01_Warehouse_Ledger'!$B$341,""))</f>
        <v>PAL-0000340</v>
      </c>
      <c r="C845" t="str">
        <f>IF('01_Warehouse_Ledger'!$A$341="","",'01_Warehouse_Ledger'!$A$341)</f>
        <v>PAL-0000340</v>
      </c>
      <c r="D845" t="s">
        <v>1141</v>
      </c>
    </row>
    <row r="846" spans="1:4">
      <c r="A846" t="s">
        <v>1140</v>
      </c>
      <c r="B846" t="str">
        <f>IF('01_Warehouse_Ledger'!$A$342="","",'01_Warehouse_Ledger'!$A$342&amp;IF('01_Warehouse_Ledger'!$B$342&lt;&gt;""," | "&amp;'01_Warehouse_Ledger'!$B$342,""))</f>
        <v>PAL-0000341</v>
      </c>
      <c r="C846" t="str">
        <f>IF('01_Warehouse_Ledger'!$A$342="","",'01_Warehouse_Ledger'!$A$342)</f>
        <v>PAL-0000341</v>
      </c>
      <c r="D846" t="s">
        <v>1141</v>
      </c>
    </row>
    <row r="847" spans="1:4">
      <c r="A847" t="s">
        <v>1140</v>
      </c>
      <c r="B847" t="str">
        <f>IF('01_Warehouse_Ledger'!$A$343="","",'01_Warehouse_Ledger'!$A$343&amp;IF('01_Warehouse_Ledger'!$B$343&lt;&gt;""," | "&amp;'01_Warehouse_Ledger'!$B$343,""))</f>
        <v>PAL-0000342</v>
      </c>
      <c r="C847" t="str">
        <f>IF('01_Warehouse_Ledger'!$A$343="","",'01_Warehouse_Ledger'!$A$343)</f>
        <v>PAL-0000342</v>
      </c>
      <c r="D847" t="s">
        <v>1141</v>
      </c>
    </row>
    <row r="848" spans="1:4">
      <c r="A848" t="s">
        <v>1140</v>
      </c>
      <c r="B848" t="str">
        <f>IF('01_Warehouse_Ledger'!$A$344="","",'01_Warehouse_Ledger'!$A$344&amp;IF('01_Warehouse_Ledger'!$B$344&lt;&gt;""," | "&amp;'01_Warehouse_Ledger'!$B$344,""))</f>
        <v>PAL-0000343</v>
      </c>
      <c r="C848" t="str">
        <f>IF('01_Warehouse_Ledger'!$A$344="","",'01_Warehouse_Ledger'!$A$344)</f>
        <v>PAL-0000343</v>
      </c>
      <c r="D848" t="s">
        <v>1141</v>
      </c>
    </row>
    <row r="849" spans="1:4">
      <c r="A849" t="s">
        <v>1140</v>
      </c>
      <c r="B849" t="str">
        <f>IF('01_Warehouse_Ledger'!$A$345="","",'01_Warehouse_Ledger'!$A$345&amp;IF('01_Warehouse_Ledger'!$B$345&lt;&gt;""," | "&amp;'01_Warehouse_Ledger'!$B$345,""))</f>
        <v>PAL-0000344</v>
      </c>
      <c r="C849" t="str">
        <f>IF('01_Warehouse_Ledger'!$A$345="","",'01_Warehouse_Ledger'!$A$345)</f>
        <v>PAL-0000344</v>
      </c>
      <c r="D849" t="s">
        <v>1141</v>
      </c>
    </row>
    <row r="850" spans="1:4">
      <c r="A850" t="s">
        <v>1140</v>
      </c>
      <c r="B850" t="str">
        <f>IF('01_Warehouse_Ledger'!$A$346="","",'01_Warehouse_Ledger'!$A$346&amp;IF('01_Warehouse_Ledger'!$B$346&lt;&gt;""," | "&amp;'01_Warehouse_Ledger'!$B$346,""))</f>
        <v>PAL-0000345</v>
      </c>
      <c r="C850" t="str">
        <f>IF('01_Warehouse_Ledger'!$A$346="","",'01_Warehouse_Ledger'!$A$346)</f>
        <v>PAL-0000345</v>
      </c>
      <c r="D850" t="s">
        <v>1141</v>
      </c>
    </row>
    <row r="851" spans="1:4">
      <c r="A851" t="s">
        <v>1140</v>
      </c>
      <c r="B851" t="str">
        <f>IF('01_Warehouse_Ledger'!$A$347="","",'01_Warehouse_Ledger'!$A$347&amp;IF('01_Warehouse_Ledger'!$B$347&lt;&gt;""," | "&amp;'01_Warehouse_Ledger'!$B$347,""))</f>
        <v>PAL-0000346</v>
      </c>
      <c r="C851" t="str">
        <f>IF('01_Warehouse_Ledger'!$A$347="","",'01_Warehouse_Ledger'!$A$347)</f>
        <v>PAL-0000346</v>
      </c>
      <c r="D851" t="s">
        <v>1141</v>
      </c>
    </row>
    <row r="852" spans="1:4">
      <c r="A852" t="s">
        <v>1140</v>
      </c>
      <c r="B852" t="str">
        <f>IF('01_Warehouse_Ledger'!$A$348="","",'01_Warehouse_Ledger'!$A$348&amp;IF('01_Warehouse_Ledger'!$B$348&lt;&gt;""," | "&amp;'01_Warehouse_Ledger'!$B$348,""))</f>
        <v>PAL-0000347</v>
      </c>
      <c r="C852" t="str">
        <f>IF('01_Warehouse_Ledger'!$A$348="","",'01_Warehouse_Ledger'!$A$348)</f>
        <v>PAL-0000347</v>
      </c>
      <c r="D852" t="s">
        <v>1141</v>
      </c>
    </row>
    <row r="853" spans="1:4">
      <c r="A853" t="s">
        <v>1140</v>
      </c>
      <c r="B853" t="str">
        <f>IF('01_Warehouse_Ledger'!$A$349="","",'01_Warehouse_Ledger'!$A$349&amp;IF('01_Warehouse_Ledger'!$B$349&lt;&gt;""," | "&amp;'01_Warehouse_Ledger'!$B$349,""))</f>
        <v>PAL-0000348</v>
      </c>
      <c r="C853" t="str">
        <f>IF('01_Warehouse_Ledger'!$A$349="","",'01_Warehouse_Ledger'!$A$349)</f>
        <v>PAL-0000348</v>
      </c>
      <c r="D853" t="s">
        <v>1141</v>
      </c>
    </row>
    <row r="854" spans="1:4">
      <c r="A854" t="s">
        <v>1140</v>
      </c>
      <c r="B854" t="str">
        <f>IF('01_Warehouse_Ledger'!$A$350="","",'01_Warehouse_Ledger'!$A$350&amp;IF('01_Warehouse_Ledger'!$B$350&lt;&gt;""," | "&amp;'01_Warehouse_Ledger'!$B$350,""))</f>
        <v>PAL-0000349</v>
      </c>
      <c r="C854" t="str">
        <f>IF('01_Warehouse_Ledger'!$A$350="","",'01_Warehouse_Ledger'!$A$350)</f>
        <v>PAL-0000349</v>
      </c>
      <c r="D854" t="s">
        <v>1141</v>
      </c>
    </row>
    <row r="855" spans="1:4">
      <c r="A855" t="s">
        <v>1140</v>
      </c>
      <c r="B855" t="str">
        <f>IF('01_Warehouse_Ledger'!$A$351="","",'01_Warehouse_Ledger'!$A$351&amp;IF('01_Warehouse_Ledger'!$B$351&lt;&gt;""," | "&amp;'01_Warehouse_Ledger'!$B$351,""))</f>
        <v>PAL-0000350</v>
      </c>
      <c r="C855" t="str">
        <f>IF('01_Warehouse_Ledger'!$A$351="","",'01_Warehouse_Ledger'!$A$351)</f>
        <v>PAL-0000350</v>
      </c>
      <c r="D855" t="s">
        <v>1141</v>
      </c>
    </row>
    <row r="856" spans="1:4">
      <c r="A856" t="s">
        <v>1140</v>
      </c>
      <c r="B856" t="str">
        <f>IF('01_Warehouse_Ledger'!$A$352="","",'01_Warehouse_Ledger'!$A$352&amp;IF('01_Warehouse_Ledger'!$B$352&lt;&gt;""," | "&amp;'01_Warehouse_Ledger'!$B$352,""))</f>
        <v>PAL-0000351</v>
      </c>
      <c r="C856" t="str">
        <f>IF('01_Warehouse_Ledger'!$A$352="","",'01_Warehouse_Ledger'!$A$352)</f>
        <v>PAL-0000351</v>
      </c>
      <c r="D856" t="s">
        <v>1141</v>
      </c>
    </row>
    <row r="857" spans="1:4">
      <c r="A857" t="s">
        <v>1140</v>
      </c>
      <c r="B857" t="str">
        <f>IF('01_Warehouse_Ledger'!$A$353="","",'01_Warehouse_Ledger'!$A$353&amp;IF('01_Warehouse_Ledger'!$B$353&lt;&gt;""," | "&amp;'01_Warehouse_Ledger'!$B$353,""))</f>
        <v>PAL-0000352</v>
      </c>
      <c r="C857" t="str">
        <f>IF('01_Warehouse_Ledger'!$A$353="","",'01_Warehouse_Ledger'!$A$353)</f>
        <v>PAL-0000352</v>
      </c>
      <c r="D857" t="s">
        <v>1141</v>
      </c>
    </row>
    <row r="858" spans="1:4">
      <c r="A858" t="s">
        <v>1140</v>
      </c>
      <c r="B858" t="str">
        <f>IF('01_Warehouse_Ledger'!$A$354="","",'01_Warehouse_Ledger'!$A$354&amp;IF('01_Warehouse_Ledger'!$B$354&lt;&gt;""," | "&amp;'01_Warehouse_Ledger'!$B$354,""))</f>
        <v>PAL-0000353</v>
      </c>
      <c r="C858" t="str">
        <f>IF('01_Warehouse_Ledger'!$A$354="","",'01_Warehouse_Ledger'!$A$354)</f>
        <v>PAL-0000353</v>
      </c>
      <c r="D858" t="s">
        <v>1141</v>
      </c>
    </row>
    <row r="859" spans="1:4">
      <c r="A859" t="s">
        <v>1140</v>
      </c>
      <c r="B859" t="str">
        <f>IF('01_Warehouse_Ledger'!$A$355="","",'01_Warehouse_Ledger'!$A$355&amp;IF('01_Warehouse_Ledger'!$B$355&lt;&gt;""," | "&amp;'01_Warehouse_Ledger'!$B$355,""))</f>
        <v>PAL-0000354</v>
      </c>
      <c r="C859" t="str">
        <f>IF('01_Warehouse_Ledger'!$A$355="","",'01_Warehouse_Ledger'!$A$355)</f>
        <v>PAL-0000354</v>
      </c>
      <c r="D859" t="s">
        <v>1141</v>
      </c>
    </row>
    <row r="860" spans="1:4">
      <c r="A860" t="s">
        <v>1140</v>
      </c>
      <c r="B860" t="str">
        <f>IF('01_Warehouse_Ledger'!$A$356="","",'01_Warehouse_Ledger'!$A$356&amp;IF('01_Warehouse_Ledger'!$B$356&lt;&gt;""," | "&amp;'01_Warehouse_Ledger'!$B$356,""))</f>
        <v>PAL-0000355</v>
      </c>
      <c r="C860" t="str">
        <f>IF('01_Warehouse_Ledger'!$A$356="","",'01_Warehouse_Ledger'!$A$356)</f>
        <v>PAL-0000355</v>
      </c>
      <c r="D860" t="s">
        <v>1141</v>
      </c>
    </row>
    <row r="861" spans="1:4">
      <c r="A861" t="s">
        <v>1140</v>
      </c>
      <c r="B861" t="str">
        <f>IF('01_Warehouse_Ledger'!$A$357="","",'01_Warehouse_Ledger'!$A$357&amp;IF('01_Warehouse_Ledger'!$B$357&lt;&gt;""," | "&amp;'01_Warehouse_Ledger'!$B$357,""))</f>
        <v>PAL-0000356</v>
      </c>
      <c r="C861" t="str">
        <f>IF('01_Warehouse_Ledger'!$A$357="","",'01_Warehouse_Ledger'!$A$357)</f>
        <v>PAL-0000356</v>
      </c>
      <c r="D861" t="s">
        <v>1141</v>
      </c>
    </row>
    <row r="862" spans="1:4">
      <c r="A862" t="s">
        <v>1140</v>
      </c>
      <c r="B862" t="str">
        <f>IF('01_Warehouse_Ledger'!$A$358="","",'01_Warehouse_Ledger'!$A$358&amp;IF('01_Warehouse_Ledger'!$B$358&lt;&gt;""," | "&amp;'01_Warehouse_Ledger'!$B$358,""))</f>
        <v>PAL-0000357</v>
      </c>
      <c r="C862" t="str">
        <f>IF('01_Warehouse_Ledger'!$A$358="","",'01_Warehouse_Ledger'!$A$358)</f>
        <v>PAL-0000357</v>
      </c>
      <c r="D862" t="s">
        <v>1141</v>
      </c>
    </row>
    <row r="863" spans="1:4">
      <c r="A863" t="s">
        <v>1140</v>
      </c>
      <c r="B863" t="str">
        <f>IF('01_Warehouse_Ledger'!$A$359="","",'01_Warehouse_Ledger'!$A$359&amp;IF('01_Warehouse_Ledger'!$B$359&lt;&gt;""," | "&amp;'01_Warehouse_Ledger'!$B$359,""))</f>
        <v>PAL-0000358</v>
      </c>
      <c r="C863" t="str">
        <f>IF('01_Warehouse_Ledger'!$A$359="","",'01_Warehouse_Ledger'!$A$359)</f>
        <v>PAL-0000358</v>
      </c>
      <c r="D863" t="s">
        <v>1141</v>
      </c>
    </row>
    <row r="864" spans="1:4">
      <c r="A864" t="s">
        <v>1140</v>
      </c>
      <c r="B864" t="str">
        <f>IF('01_Warehouse_Ledger'!$A$360="","",'01_Warehouse_Ledger'!$A$360&amp;IF('01_Warehouse_Ledger'!$B$360&lt;&gt;""," | "&amp;'01_Warehouse_Ledger'!$B$360,""))</f>
        <v>PAL-0000359</v>
      </c>
      <c r="C864" t="str">
        <f>IF('01_Warehouse_Ledger'!$A$360="","",'01_Warehouse_Ledger'!$A$360)</f>
        <v>PAL-0000359</v>
      </c>
      <c r="D864" t="s">
        <v>1141</v>
      </c>
    </row>
    <row r="865" spans="1:4">
      <c r="A865" t="s">
        <v>1140</v>
      </c>
      <c r="B865" t="str">
        <f>IF('01_Warehouse_Ledger'!$A$361="","",'01_Warehouse_Ledger'!$A$361&amp;IF('01_Warehouse_Ledger'!$B$361&lt;&gt;""," | "&amp;'01_Warehouse_Ledger'!$B$361,""))</f>
        <v>PAL-0000360</v>
      </c>
      <c r="C865" t="str">
        <f>IF('01_Warehouse_Ledger'!$A$361="","",'01_Warehouse_Ledger'!$A$361)</f>
        <v>PAL-0000360</v>
      </c>
      <c r="D865" t="s">
        <v>1141</v>
      </c>
    </row>
    <row r="866" spans="1:4">
      <c r="A866" t="s">
        <v>1140</v>
      </c>
      <c r="B866" t="str">
        <f>IF('01_Warehouse_Ledger'!$A$362="","",'01_Warehouse_Ledger'!$A$362&amp;IF('01_Warehouse_Ledger'!$B$362&lt;&gt;""," | "&amp;'01_Warehouse_Ledger'!$B$362,""))</f>
        <v>PAL-0000361</v>
      </c>
      <c r="C866" t="str">
        <f>IF('01_Warehouse_Ledger'!$A$362="","",'01_Warehouse_Ledger'!$A$362)</f>
        <v>PAL-0000361</v>
      </c>
      <c r="D866" t="s">
        <v>1141</v>
      </c>
    </row>
    <row r="867" spans="1:4">
      <c r="A867" t="s">
        <v>1140</v>
      </c>
      <c r="B867" t="str">
        <f>IF('01_Warehouse_Ledger'!$A$363="","",'01_Warehouse_Ledger'!$A$363&amp;IF('01_Warehouse_Ledger'!$B$363&lt;&gt;""," | "&amp;'01_Warehouse_Ledger'!$B$363,""))</f>
        <v>PAL-0000362</v>
      </c>
      <c r="C867" t="str">
        <f>IF('01_Warehouse_Ledger'!$A$363="","",'01_Warehouse_Ledger'!$A$363)</f>
        <v>PAL-0000362</v>
      </c>
      <c r="D867" t="s">
        <v>1141</v>
      </c>
    </row>
    <row r="868" spans="1:4">
      <c r="A868" t="s">
        <v>1140</v>
      </c>
      <c r="B868" t="str">
        <f>IF('01_Warehouse_Ledger'!$A$364="","",'01_Warehouse_Ledger'!$A$364&amp;IF('01_Warehouse_Ledger'!$B$364&lt;&gt;""," | "&amp;'01_Warehouse_Ledger'!$B$364,""))</f>
        <v>PAL-0000363</v>
      </c>
      <c r="C868" t="str">
        <f>IF('01_Warehouse_Ledger'!$A$364="","",'01_Warehouse_Ledger'!$A$364)</f>
        <v>PAL-0000363</v>
      </c>
      <c r="D868" t="s">
        <v>1141</v>
      </c>
    </row>
    <row r="869" spans="1:4">
      <c r="A869" t="s">
        <v>1140</v>
      </c>
      <c r="B869" t="str">
        <f>IF('01_Warehouse_Ledger'!$A$365="","",'01_Warehouse_Ledger'!$A$365&amp;IF('01_Warehouse_Ledger'!$B$365&lt;&gt;""," | "&amp;'01_Warehouse_Ledger'!$B$365,""))</f>
        <v>PAL-0000364</v>
      </c>
      <c r="C869" t="str">
        <f>IF('01_Warehouse_Ledger'!$A$365="","",'01_Warehouse_Ledger'!$A$365)</f>
        <v>PAL-0000364</v>
      </c>
      <c r="D869" t="s">
        <v>1141</v>
      </c>
    </row>
    <row r="870" spans="1:4">
      <c r="A870" t="s">
        <v>1140</v>
      </c>
      <c r="B870" t="str">
        <f>IF('01_Warehouse_Ledger'!$A$366="","",'01_Warehouse_Ledger'!$A$366&amp;IF('01_Warehouse_Ledger'!$B$366&lt;&gt;""," | "&amp;'01_Warehouse_Ledger'!$B$366,""))</f>
        <v>PAL-0000365</v>
      </c>
      <c r="C870" t="str">
        <f>IF('01_Warehouse_Ledger'!$A$366="","",'01_Warehouse_Ledger'!$A$366)</f>
        <v>PAL-0000365</v>
      </c>
      <c r="D870" t="s">
        <v>1141</v>
      </c>
    </row>
    <row r="871" spans="1:4">
      <c r="A871" t="s">
        <v>1140</v>
      </c>
      <c r="B871" t="str">
        <f>IF('01_Warehouse_Ledger'!$A$367="","",'01_Warehouse_Ledger'!$A$367&amp;IF('01_Warehouse_Ledger'!$B$367&lt;&gt;""," | "&amp;'01_Warehouse_Ledger'!$B$367,""))</f>
        <v>PAL-0000366</v>
      </c>
      <c r="C871" t="str">
        <f>IF('01_Warehouse_Ledger'!$A$367="","",'01_Warehouse_Ledger'!$A$367)</f>
        <v>PAL-0000366</v>
      </c>
      <c r="D871" t="s">
        <v>1141</v>
      </c>
    </row>
    <row r="872" spans="1:4">
      <c r="A872" t="s">
        <v>1140</v>
      </c>
      <c r="B872" t="str">
        <f>IF('01_Warehouse_Ledger'!$A$368="","",'01_Warehouse_Ledger'!$A$368&amp;IF('01_Warehouse_Ledger'!$B$368&lt;&gt;""," | "&amp;'01_Warehouse_Ledger'!$B$368,""))</f>
        <v>PAL-0000367</v>
      </c>
      <c r="C872" t="str">
        <f>IF('01_Warehouse_Ledger'!$A$368="","",'01_Warehouse_Ledger'!$A$368)</f>
        <v>PAL-0000367</v>
      </c>
      <c r="D872" t="s">
        <v>1141</v>
      </c>
    </row>
    <row r="873" spans="1:4">
      <c r="A873" t="s">
        <v>1140</v>
      </c>
      <c r="B873" t="str">
        <f>IF('01_Warehouse_Ledger'!$A$369="","",'01_Warehouse_Ledger'!$A$369&amp;IF('01_Warehouse_Ledger'!$B$369&lt;&gt;""," | "&amp;'01_Warehouse_Ledger'!$B$369,""))</f>
        <v>PAL-0000368</v>
      </c>
      <c r="C873" t="str">
        <f>IF('01_Warehouse_Ledger'!$A$369="","",'01_Warehouse_Ledger'!$A$369)</f>
        <v>PAL-0000368</v>
      </c>
      <c r="D873" t="s">
        <v>1141</v>
      </c>
    </row>
    <row r="874" spans="1:4">
      <c r="A874" t="s">
        <v>1140</v>
      </c>
      <c r="B874" t="str">
        <f>IF('01_Warehouse_Ledger'!$A$370="","",'01_Warehouse_Ledger'!$A$370&amp;IF('01_Warehouse_Ledger'!$B$370&lt;&gt;""," | "&amp;'01_Warehouse_Ledger'!$B$370,""))</f>
        <v>PAL-0000369</v>
      </c>
      <c r="C874" t="str">
        <f>IF('01_Warehouse_Ledger'!$A$370="","",'01_Warehouse_Ledger'!$A$370)</f>
        <v>PAL-0000369</v>
      </c>
      <c r="D874" t="s">
        <v>1141</v>
      </c>
    </row>
    <row r="875" spans="1:4">
      <c r="A875" t="s">
        <v>1140</v>
      </c>
      <c r="B875" t="str">
        <f>IF('01_Warehouse_Ledger'!$A$371="","",'01_Warehouse_Ledger'!$A$371&amp;IF('01_Warehouse_Ledger'!$B$371&lt;&gt;""," | "&amp;'01_Warehouse_Ledger'!$B$371,""))</f>
        <v>PAL-0000370</v>
      </c>
      <c r="C875" t="str">
        <f>IF('01_Warehouse_Ledger'!$A$371="","",'01_Warehouse_Ledger'!$A$371)</f>
        <v>PAL-0000370</v>
      </c>
      <c r="D875" t="s">
        <v>1141</v>
      </c>
    </row>
    <row r="876" spans="1:4">
      <c r="A876" t="s">
        <v>1140</v>
      </c>
      <c r="B876" t="str">
        <f>IF('01_Warehouse_Ledger'!$A$372="","",'01_Warehouse_Ledger'!$A$372&amp;IF('01_Warehouse_Ledger'!$B$372&lt;&gt;""," | "&amp;'01_Warehouse_Ledger'!$B$372,""))</f>
        <v>PAL-0000371</v>
      </c>
      <c r="C876" t="str">
        <f>IF('01_Warehouse_Ledger'!$A$372="","",'01_Warehouse_Ledger'!$A$372)</f>
        <v>PAL-0000371</v>
      </c>
      <c r="D876" t="s">
        <v>1141</v>
      </c>
    </row>
    <row r="877" spans="1:4">
      <c r="A877" t="s">
        <v>1140</v>
      </c>
      <c r="B877" t="str">
        <f>IF('01_Warehouse_Ledger'!$A$373="","",'01_Warehouse_Ledger'!$A$373&amp;IF('01_Warehouse_Ledger'!$B$373&lt;&gt;""," | "&amp;'01_Warehouse_Ledger'!$B$373,""))</f>
        <v>PAL-0000372</v>
      </c>
      <c r="C877" t="str">
        <f>IF('01_Warehouse_Ledger'!$A$373="","",'01_Warehouse_Ledger'!$A$373)</f>
        <v>PAL-0000372</v>
      </c>
      <c r="D877" t="s">
        <v>1141</v>
      </c>
    </row>
    <row r="878" spans="1:4">
      <c r="A878" t="s">
        <v>1140</v>
      </c>
      <c r="B878" t="str">
        <f>IF('01_Warehouse_Ledger'!$A$374="","",'01_Warehouse_Ledger'!$A$374&amp;IF('01_Warehouse_Ledger'!$B$374&lt;&gt;""," | "&amp;'01_Warehouse_Ledger'!$B$374,""))</f>
        <v>PAL-0000373</v>
      </c>
      <c r="C878" t="str">
        <f>IF('01_Warehouse_Ledger'!$A$374="","",'01_Warehouse_Ledger'!$A$374)</f>
        <v>PAL-0000373</v>
      </c>
      <c r="D878" t="s">
        <v>1141</v>
      </c>
    </row>
    <row r="879" spans="1:4">
      <c r="A879" t="s">
        <v>1140</v>
      </c>
      <c r="B879" t="str">
        <f>IF('01_Warehouse_Ledger'!$A$375="","",'01_Warehouse_Ledger'!$A$375&amp;IF('01_Warehouse_Ledger'!$B$375&lt;&gt;""," | "&amp;'01_Warehouse_Ledger'!$B$375,""))</f>
        <v>PAL-0000374</v>
      </c>
      <c r="C879" t="str">
        <f>IF('01_Warehouse_Ledger'!$A$375="","",'01_Warehouse_Ledger'!$A$375)</f>
        <v>PAL-0000374</v>
      </c>
      <c r="D879" t="s">
        <v>1141</v>
      </c>
    </row>
    <row r="880" spans="1:4">
      <c r="A880" t="s">
        <v>1140</v>
      </c>
      <c r="B880" t="str">
        <f>IF('01_Warehouse_Ledger'!$A$376="","",'01_Warehouse_Ledger'!$A$376&amp;IF('01_Warehouse_Ledger'!$B$376&lt;&gt;""," | "&amp;'01_Warehouse_Ledger'!$B$376,""))</f>
        <v>PAL-0000375</v>
      </c>
      <c r="C880" t="str">
        <f>IF('01_Warehouse_Ledger'!$A$376="","",'01_Warehouse_Ledger'!$A$376)</f>
        <v>PAL-0000375</v>
      </c>
      <c r="D880" t="s">
        <v>1141</v>
      </c>
    </row>
    <row r="881" spans="1:4">
      <c r="A881" t="s">
        <v>1140</v>
      </c>
      <c r="B881" t="str">
        <f>IF('01_Warehouse_Ledger'!$A$377="","",'01_Warehouse_Ledger'!$A$377&amp;IF('01_Warehouse_Ledger'!$B$377&lt;&gt;""," | "&amp;'01_Warehouse_Ledger'!$B$377,""))</f>
        <v>PAL-0000376</v>
      </c>
      <c r="C881" t="str">
        <f>IF('01_Warehouse_Ledger'!$A$377="","",'01_Warehouse_Ledger'!$A$377)</f>
        <v>PAL-0000376</v>
      </c>
      <c r="D881" t="s">
        <v>1141</v>
      </c>
    </row>
    <row r="882" spans="1:4">
      <c r="A882" t="s">
        <v>1140</v>
      </c>
      <c r="B882" t="str">
        <f>IF('01_Warehouse_Ledger'!$A$378="","",'01_Warehouse_Ledger'!$A$378&amp;IF('01_Warehouse_Ledger'!$B$378&lt;&gt;""," | "&amp;'01_Warehouse_Ledger'!$B$378,""))</f>
        <v>PAL-0000377</v>
      </c>
      <c r="C882" t="str">
        <f>IF('01_Warehouse_Ledger'!$A$378="","",'01_Warehouse_Ledger'!$A$378)</f>
        <v>PAL-0000377</v>
      </c>
      <c r="D882" t="s">
        <v>1141</v>
      </c>
    </row>
    <row r="883" spans="1:4">
      <c r="A883" t="s">
        <v>1140</v>
      </c>
      <c r="B883" t="str">
        <f>IF('01_Warehouse_Ledger'!$A$379="","",'01_Warehouse_Ledger'!$A$379&amp;IF('01_Warehouse_Ledger'!$B$379&lt;&gt;""," | "&amp;'01_Warehouse_Ledger'!$B$379,""))</f>
        <v>PAL-0000378</v>
      </c>
      <c r="C883" t="str">
        <f>IF('01_Warehouse_Ledger'!$A$379="","",'01_Warehouse_Ledger'!$A$379)</f>
        <v>PAL-0000378</v>
      </c>
      <c r="D883" t="s">
        <v>1141</v>
      </c>
    </row>
    <row r="884" spans="1:4">
      <c r="A884" t="s">
        <v>1140</v>
      </c>
      <c r="B884" t="str">
        <f>IF('01_Warehouse_Ledger'!$A$380="","",'01_Warehouse_Ledger'!$A$380&amp;IF('01_Warehouse_Ledger'!$B$380&lt;&gt;""," | "&amp;'01_Warehouse_Ledger'!$B$380,""))</f>
        <v>PAL-0000379</v>
      </c>
      <c r="C884" t="str">
        <f>IF('01_Warehouse_Ledger'!$A$380="","",'01_Warehouse_Ledger'!$A$380)</f>
        <v>PAL-0000379</v>
      </c>
      <c r="D884" t="s">
        <v>1141</v>
      </c>
    </row>
    <row r="885" spans="1:4">
      <c r="A885" t="s">
        <v>1140</v>
      </c>
      <c r="B885" t="str">
        <f>IF('01_Warehouse_Ledger'!$A$381="","",'01_Warehouse_Ledger'!$A$381&amp;IF('01_Warehouse_Ledger'!$B$381&lt;&gt;""," | "&amp;'01_Warehouse_Ledger'!$B$381,""))</f>
        <v>PAL-0000380</v>
      </c>
      <c r="C885" t="str">
        <f>IF('01_Warehouse_Ledger'!$A$381="","",'01_Warehouse_Ledger'!$A$381)</f>
        <v>PAL-0000380</v>
      </c>
      <c r="D885" t="s">
        <v>1141</v>
      </c>
    </row>
    <row r="886" spans="1:4">
      <c r="A886" t="s">
        <v>1140</v>
      </c>
      <c r="B886" t="str">
        <f>IF('01_Warehouse_Ledger'!$A$382="","",'01_Warehouse_Ledger'!$A$382&amp;IF('01_Warehouse_Ledger'!$B$382&lt;&gt;""," | "&amp;'01_Warehouse_Ledger'!$B$382,""))</f>
        <v>PAL-0000381</v>
      </c>
      <c r="C886" t="str">
        <f>IF('01_Warehouse_Ledger'!$A$382="","",'01_Warehouse_Ledger'!$A$382)</f>
        <v>PAL-0000381</v>
      </c>
      <c r="D886" t="s">
        <v>1141</v>
      </c>
    </row>
    <row r="887" spans="1:4">
      <c r="A887" t="s">
        <v>1140</v>
      </c>
      <c r="B887" t="str">
        <f>IF('01_Warehouse_Ledger'!$A$383="","",'01_Warehouse_Ledger'!$A$383&amp;IF('01_Warehouse_Ledger'!$B$383&lt;&gt;""," | "&amp;'01_Warehouse_Ledger'!$B$383,""))</f>
        <v>PAL-0000382</v>
      </c>
      <c r="C887" t="str">
        <f>IF('01_Warehouse_Ledger'!$A$383="","",'01_Warehouse_Ledger'!$A$383)</f>
        <v>PAL-0000382</v>
      </c>
      <c r="D887" t="s">
        <v>1141</v>
      </c>
    </row>
    <row r="888" spans="1:4">
      <c r="A888" t="s">
        <v>1140</v>
      </c>
      <c r="B888" t="str">
        <f>IF('01_Warehouse_Ledger'!$A$384="","",'01_Warehouse_Ledger'!$A$384&amp;IF('01_Warehouse_Ledger'!$B$384&lt;&gt;""," | "&amp;'01_Warehouse_Ledger'!$B$384,""))</f>
        <v>PAL-0000383</v>
      </c>
      <c r="C888" t="str">
        <f>IF('01_Warehouse_Ledger'!$A$384="","",'01_Warehouse_Ledger'!$A$384)</f>
        <v>PAL-0000383</v>
      </c>
      <c r="D888" t="s">
        <v>1141</v>
      </c>
    </row>
    <row r="889" spans="1:4">
      <c r="A889" t="s">
        <v>1140</v>
      </c>
      <c r="B889" t="str">
        <f>IF('01_Warehouse_Ledger'!$A$385="","",'01_Warehouse_Ledger'!$A$385&amp;IF('01_Warehouse_Ledger'!$B$385&lt;&gt;""," | "&amp;'01_Warehouse_Ledger'!$B$385,""))</f>
        <v>PAL-0000384</v>
      </c>
      <c r="C889" t="str">
        <f>IF('01_Warehouse_Ledger'!$A$385="","",'01_Warehouse_Ledger'!$A$385)</f>
        <v>PAL-0000384</v>
      </c>
      <c r="D889" t="s">
        <v>1141</v>
      </c>
    </row>
    <row r="890" spans="1:4">
      <c r="A890" t="s">
        <v>1140</v>
      </c>
      <c r="B890" t="str">
        <f>IF('01_Warehouse_Ledger'!$A$386="","",'01_Warehouse_Ledger'!$A$386&amp;IF('01_Warehouse_Ledger'!$B$386&lt;&gt;""," | "&amp;'01_Warehouse_Ledger'!$B$386,""))</f>
        <v>PAL-0000385</v>
      </c>
      <c r="C890" t="str">
        <f>IF('01_Warehouse_Ledger'!$A$386="","",'01_Warehouse_Ledger'!$A$386)</f>
        <v>PAL-0000385</v>
      </c>
      <c r="D890" t="s">
        <v>1141</v>
      </c>
    </row>
    <row r="891" spans="1:4">
      <c r="A891" t="s">
        <v>1140</v>
      </c>
      <c r="B891" t="str">
        <f>IF('01_Warehouse_Ledger'!$A$387="","",'01_Warehouse_Ledger'!$A$387&amp;IF('01_Warehouse_Ledger'!$B$387&lt;&gt;""," | "&amp;'01_Warehouse_Ledger'!$B$387,""))</f>
        <v>PAL-0000386</v>
      </c>
      <c r="C891" t="str">
        <f>IF('01_Warehouse_Ledger'!$A$387="","",'01_Warehouse_Ledger'!$A$387)</f>
        <v>PAL-0000386</v>
      </c>
      <c r="D891" t="s">
        <v>1141</v>
      </c>
    </row>
    <row r="892" spans="1:4">
      <c r="A892" t="s">
        <v>1140</v>
      </c>
      <c r="B892" t="str">
        <f>IF('01_Warehouse_Ledger'!$A$388="","",'01_Warehouse_Ledger'!$A$388&amp;IF('01_Warehouse_Ledger'!$B$388&lt;&gt;""," | "&amp;'01_Warehouse_Ledger'!$B$388,""))</f>
        <v>PAL-0000387</v>
      </c>
      <c r="C892" t="str">
        <f>IF('01_Warehouse_Ledger'!$A$388="","",'01_Warehouse_Ledger'!$A$388)</f>
        <v>PAL-0000387</v>
      </c>
      <c r="D892" t="s">
        <v>1141</v>
      </c>
    </row>
    <row r="893" spans="1:4">
      <c r="A893" t="s">
        <v>1140</v>
      </c>
      <c r="B893" t="str">
        <f>IF('01_Warehouse_Ledger'!$A$389="","",'01_Warehouse_Ledger'!$A$389&amp;IF('01_Warehouse_Ledger'!$B$389&lt;&gt;""," | "&amp;'01_Warehouse_Ledger'!$B$389,""))</f>
        <v>PAL-0000388</v>
      </c>
      <c r="C893" t="str">
        <f>IF('01_Warehouse_Ledger'!$A$389="","",'01_Warehouse_Ledger'!$A$389)</f>
        <v>PAL-0000388</v>
      </c>
      <c r="D893" t="s">
        <v>1141</v>
      </c>
    </row>
    <row r="894" spans="1:4">
      <c r="A894" t="s">
        <v>1140</v>
      </c>
      <c r="B894" t="str">
        <f>IF('01_Warehouse_Ledger'!$A$390="","",'01_Warehouse_Ledger'!$A$390&amp;IF('01_Warehouse_Ledger'!$B$390&lt;&gt;""," | "&amp;'01_Warehouse_Ledger'!$B$390,""))</f>
        <v>PAL-0000389</v>
      </c>
      <c r="C894" t="str">
        <f>IF('01_Warehouse_Ledger'!$A$390="","",'01_Warehouse_Ledger'!$A$390)</f>
        <v>PAL-0000389</v>
      </c>
      <c r="D894" t="s">
        <v>1141</v>
      </c>
    </row>
    <row r="895" spans="1:4">
      <c r="A895" t="s">
        <v>1140</v>
      </c>
      <c r="B895" t="str">
        <f>IF('01_Warehouse_Ledger'!$A$391="","",'01_Warehouse_Ledger'!$A$391&amp;IF('01_Warehouse_Ledger'!$B$391&lt;&gt;""," | "&amp;'01_Warehouse_Ledger'!$B$391,""))</f>
        <v>PAL-0000390</v>
      </c>
      <c r="C895" t="str">
        <f>IF('01_Warehouse_Ledger'!$A$391="","",'01_Warehouse_Ledger'!$A$391)</f>
        <v>PAL-0000390</v>
      </c>
      <c r="D895" t="s">
        <v>1141</v>
      </c>
    </row>
    <row r="896" spans="1:4">
      <c r="A896" t="s">
        <v>1140</v>
      </c>
      <c r="B896" t="str">
        <f>IF('01_Warehouse_Ledger'!$A$392="","",'01_Warehouse_Ledger'!$A$392&amp;IF('01_Warehouse_Ledger'!$B$392&lt;&gt;""," | "&amp;'01_Warehouse_Ledger'!$B$392,""))</f>
        <v>PAL-0000391</v>
      </c>
      <c r="C896" t="str">
        <f>IF('01_Warehouse_Ledger'!$A$392="","",'01_Warehouse_Ledger'!$A$392)</f>
        <v>PAL-0000391</v>
      </c>
      <c r="D896" t="s">
        <v>1141</v>
      </c>
    </row>
    <row r="897" spans="1:4">
      <c r="A897" t="s">
        <v>1140</v>
      </c>
      <c r="B897" t="str">
        <f>IF('01_Warehouse_Ledger'!$A$393="","",'01_Warehouse_Ledger'!$A$393&amp;IF('01_Warehouse_Ledger'!$B$393&lt;&gt;""," | "&amp;'01_Warehouse_Ledger'!$B$393,""))</f>
        <v>PAL-0000392</v>
      </c>
      <c r="C897" t="str">
        <f>IF('01_Warehouse_Ledger'!$A$393="","",'01_Warehouse_Ledger'!$A$393)</f>
        <v>PAL-0000392</v>
      </c>
      <c r="D897" t="s">
        <v>1141</v>
      </c>
    </row>
    <row r="898" spans="1:4">
      <c r="A898" t="s">
        <v>1140</v>
      </c>
      <c r="B898" t="str">
        <f>IF('01_Warehouse_Ledger'!$A$394="","",'01_Warehouse_Ledger'!$A$394&amp;IF('01_Warehouse_Ledger'!$B$394&lt;&gt;""," | "&amp;'01_Warehouse_Ledger'!$B$394,""))</f>
        <v>PAL-0000393</v>
      </c>
      <c r="C898" t="str">
        <f>IF('01_Warehouse_Ledger'!$A$394="","",'01_Warehouse_Ledger'!$A$394)</f>
        <v>PAL-0000393</v>
      </c>
      <c r="D898" t="s">
        <v>1141</v>
      </c>
    </row>
    <row r="899" spans="1:4">
      <c r="A899" t="s">
        <v>1140</v>
      </c>
      <c r="B899" t="str">
        <f>IF('01_Warehouse_Ledger'!$A$395="","",'01_Warehouse_Ledger'!$A$395&amp;IF('01_Warehouse_Ledger'!$B$395&lt;&gt;""," | "&amp;'01_Warehouse_Ledger'!$B$395,""))</f>
        <v>PAL-0000394</v>
      </c>
      <c r="C899" t="str">
        <f>IF('01_Warehouse_Ledger'!$A$395="","",'01_Warehouse_Ledger'!$A$395)</f>
        <v>PAL-0000394</v>
      </c>
      <c r="D899" t="s">
        <v>1141</v>
      </c>
    </row>
    <row r="900" spans="1:4">
      <c r="A900" t="s">
        <v>1140</v>
      </c>
      <c r="B900" t="str">
        <f>IF('01_Warehouse_Ledger'!$A$396="","",'01_Warehouse_Ledger'!$A$396&amp;IF('01_Warehouse_Ledger'!$B$396&lt;&gt;""," | "&amp;'01_Warehouse_Ledger'!$B$396,""))</f>
        <v>PAL-0000395</v>
      </c>
      <c r="C900" t="str">
        <f>IF('01_Warehouse_Ledger'!$A$396="","",'01_Warehouse_Ledger'!$A$396)</f>
        <v>PAL-0000395</v>
      </c>
      <c r="D900" t="s">
        <v>1141</v>
      </c>
    </row>
    <row r="901" spans="1:4">
      <c r="A901" t="s">
        <v>1140</v>
      </c>
      <c r="B901" t="str">
        <f>IF('01_Warehouse_Ledger'!$A$397="","",'01_Warehouse_Ledger'!$A$397&amp;IF('01_Warehouse_Ledger'!$B$397&lt;&gt;""," | "&amp;'01_Warehouse_Ledger'!$B$397,""))</f>
        <v>PAL-0000396</v>
      </c>
      <c r="C901" t="str">
        <f>IF('01_Warehouse_Ledger'!$A$397="","",'01_Warehouse_Ledger'!$A$397)</f>
        <v>PAL-0000396</v>
      </c>
      <c r="D901" t="s">
        <v>1141</v>
      </c>
    </row>
    <row r="902" spans="1:4">
      <c r="A902" t="s">
        <v>1140</v>
      </c>
      <c r="B902" t="str">
        <f>IF('01_Warehouse_Ledger'!$A$398="","",'01_Warehouse_Ledger'!$A$398&amp;IF('01_Warehouse_Ledger'!$B$398&lt;&gt;""," | "&amp;'01_Warehouse_Ledger'!$B$398,""))</f>
        <v>PAL-0000397</v>
      </c>
      <c r="C902" t="str">
        <f>IF('01_Warehouse_Ledger'!$A$398="","",'01_Warehouse_Ledger'!$A$398)</f>
        <v>PAL-0000397</v>
      </c>
      <c r="D902" t="s">
        <v>1141</v>
      </c>
    </row>
    <row r="903" spans="1:4">
      <c r="A903" t="s">
        <v>1140</v>
      </c>
      <c r="B903" t="str">
        <f>IF('01_Warehouse_Ledger'!$A$399="","",'01_Warehouse_Ledger'!$A$399&amp;IF('01_Warehouse_Ledger'!$B$399&lt;&gt;""," | "&amp;'01_Warehouse_Ledger'!$B$399,""))</f>
        <v>PAL-0000398</v>
      </c>
      <c r="C903" t="str">
        <f>IF('01_Warehouse_Ledger'!$A$399="","",'01_Warehouse_Ledger'!$A$399)</f>
        <v>PAL-0000398</v>
      </c>
      <c r="D903" t="s">
        <v>1141</v>
      </c>
    </row>
    <row r="904" spans="1:4">
      <c r="A904" t="s">
        <v>1140</v>
      </c>
      <c r="B904" t="str">
        <f>IF('01_Warehouse_Ledger'!$A$400="","",'01_Warehouse_Ledger'!$A$400&amp;IF('01_Warehouse_Ledger'!$B$400&lt;&gt;""," | "&amp;'01_Warehouse_Ledger'!$B$400,""))</f>
        <v>PAL-0000399</v>
      </c>
      <c r="C904" t="str">
        <f>IF('01_Warehouse_Ledger'!$A$400="","",'01_Warehouse_Ledger'!$A$400)</f>
        <v>PAL-0000399</v>
      </c>
      <c r="D904" t="s">
        <v>1141</v>
      </c>
    </row>
    <row r="905" spans="1:4">
      <c r="A905" t="s">
        <v>1140</v>
      </c>
      <c r="B905" t="str">
        <f>IF('01_Warehouse_Ledger'!$A$401="","",'01_Warehouse_Ledger'!$A$401&amp;IF('01_Warehouse_Ledger'!$B$401&lt;&gt;""," | "&amp;'01_Warehouse_Ledger'!$B$401,""))</f>
        <v>PAL-0000400</v>
      </c>
      <c r="C905" t="str">
        <f>IF('01_Warehouse_Ledger'!$A$401="","",'01_Warehouse_Ledger'!$A$401)</f>
        <v>PAL-0000400</v>
      </c>
      <c r="D905" t="s">
        <v>1141</v>
      </c>
    </row>
    <row r="906" spans="1:4">
      <c r="A906" t="s">
        <v>1140</v>
      </c>
      <c r="B906" t="str">
        <f>IF('01_Warehouse_Ledger'!$A$402="","",'01_Warehouse_Ledger'!$A$402&amp;IF('01_Warehouse_Ledger'!$B$402&lt;&gt;""," | "&amp;'01_Warehouse_Ledger'!$B$402,""))</f>
        <v>PAL-0000401</v>
      </c>
      <c r="C906" t="str">
        <f>IF('01_Warehouse_Ledger'!$A$402="","",'01_Warehouse_Ledger'!$A$402)</f>
        <v>PAL-0000401</v>
      </c>
      <c r="D906" t="s">
        <v>1141</v>
      </c>
    </row>
    <row r="907" spans="1:4">
      <c r="A907" t="s">
        <v>1140</v>
      </c>
      <c r="B907" t="str">
        <f>IF('01_Warehouse_Ledger'!$A$403="","",'01_Warehouse_Ledger'!$A$403&amp;IF('01_Warehouse_Ledger'!$B$403&lt;&gt;""," | "&amp;'01_Warehouse_Ledger'!$B$403,""))</f>
        <v>PAL-0000402</v>
      </c>
      <c r="C907" t="str">
        <f>IF('01_Warehouse_Ledger'!$A$403="","",'01_Warehouse_Ledger'!$A$403)</f>
        <v>PAL-0000402</v>
      </c>
      <c r="D907" t="s">
        <v>1141</v>
      </c>
    </row>
    <row r="908" spans="1:4">
      <c r="A908" t="s">
        <v>1140</v>
      </c>
      <c r="B908" t="str">
        <f>IF('01_Warehouse_Ledger'!$A$404="","",'01_Warehouse_Ledger'!$A$404&amp;IF('01_Warehouse_Ledger'!$B$404&lt;&gt;""," | "&amp;'01_Warehouse_Ledger'!$B$404,""))</f>
        <v>PAL-0000403</v>
      </c>
      <c r="C908" t="str">
        <f>IF('01_Warehouse_Ledger'!$A$404="","",'01_Warehouse_Ledger'!$A$404)</f>
        <v>PAL-0000403</v>
      </c>
      <c r="D908" t="s">
        <v>1141</v>
      </c>
    </row>
    <row r="909" spans="1:4">
      <c r="A909" t="s">
        <v>1140</v>
      </c>
      <c r="B909" t="str">
        <f>IF('01_Warehouse_Ledger'!$A$405="","",'01_Warehouse_Ledger'!$A$405&amp;IF('01_Warehouse_Ledger'!$B$405&lt;&gt;""," | "&amp;'01_Warehouse_Ledger'!$B$405,""))</f>
        <v>PAL-0000404</v>
      </c>
      <c r="C909" t="str">
        <f>IF('01_Warehouse_Ledger'!$A$405="","",'01_Warehouse_Ledger'!$A$405)</f>
        <v>PAL-0000404</v>
      </c>
      <c r="D909" t="s">
        <v>1141</v>
      </c>
    </row>
    <row r="910" spans="1:4">
      <c r="A910" t="s">
        <v>1140</v>
      </c>
      <c r="B910" t="str">
        <f>IF('01_Warehouse_Ledger'!$A$406="","",'01_Warehouse_Ledger'!$A$406&amp;IF('01_Warehouse_Ledger'!$B$406&lt;&gt;""," | "&amp;'01_Warehouse_Ledger'!$B$406,""))</f>
        <v>PAL-0000405</v>
      </c>
      <c r="C910" t="str">
        <f>IF('01_Warehouse_Ledger'!$A$406="","",'01_Warehouse_Ledger'!$A$406)</f>
        <v>PAL-0000405</v>
      </c>
      <c r="D910" t="s">
        <v>1141</v>
      </c>
    </row>
    <row r="911" spans="1:4">
      <c r="A911" t="s">
        <v>1140</v>
      </c>
      <c r="B911" t="str">
        <f>IF('01_Warehouse_Ledger'!$A$407="","",'01_Warehouse_Ledger'!$A$407&amp;IF('01_Warehouse_Ledger'!$B$407&lt;&gt;""," | "&amp;'01_Warehouse_Ledger'!$B$407,""))</f>
        <v>PAL-0000406</v>
      </c>
      <c r="C911" t="str">
        <f>IF('01_Warehouse_Ledger'!$A$407="","",'01_Warehouse_Ledger'!$A$407)</f>
        <v>PAL-0000406</v>
      </c>
      <c r="D911" t="s">
        <v>1141</v>
      </c>
    </row>
    <row r="912" spans="1:4">
      <c r="A912" t="s">
        <v>1140</v>
      </c>
      <c r="B912" t="str">
        <f>IF('01_Warehouse_Ledger'!$A$408="","",'01_Warehouse_Ledger'!$A$408&amp;IF('01_Warehouse_Ledger'!$B$408&lt;&gt;""," | "&amp;'01_Warehouse_Ledger'!$B$408,""))</f>
        <v>PAL-0000407</v>
      </c>
      <c r="C912" t="str">
        <f>IF('01_Warehouse_Ledger'!$A$408="","",'01_Warehouse_Ledger'!$A$408)</f>
        <v>PAL-0000407</v>
      </c>
      <c r="D912" t="s">
        <v>1141</v>
      </c>
    </row>
    <row r="913" spans="1:4">
      <c r="A913" t="s">
        <v>1140</v>
      </c>
      <c r="B913" t="str">
        <f>IF('01_Warehouse_Ledger'!$A$409="","",'01_Warehouse_Ledger'!$A$409&amp;IF('01_Warehouse_Ledger'!$B$409&lt;&gt;""," | "&amp;'01_Warehouse_Ledger'!$B$409,""))</f>
        <v>PAL-0000408</v>
      </c>
      <c r="C913" t="str">
        <f>IF('01_Warehouse_Ledger'!$A$409="","",'01_Warehouse_Ledger'!$A$409)</f>
        <v>PAL-0000408</v>
      </c>
      <c r="D913" t="s">
        <v>1141</v>
      </c>
    </row>
    <row r="914" spans="1:4">
      <c r="A914" t="s">
        <v>1140</v>
      </c>
      <c r="B914" t="str">
        <f>IF('01_Warehouse_Ledger'!$A$410="","",'01_Warehouse_Ledger'!$A$410&amp;IF('01_Warehouse_Ledger'!$B$410&lt;&gt;""," | "&amp;'01_Warehouse_Ledger'!$B$410,""))</f>
        <v>PAL-0000409</v>
      </c>
      <c r="C914" t="str">
        <f>IF('01_Warehouse_Ledger'!$A$410="","",'01_Warehouse_Ledger'!$A$410)</f>
        <v>PAL-0000409</v>
      </c>
      <c r="D914" t="s">
        <v>1141</v>
      </c>
    </row>
    <row r="915" spans="1:4">
      <c r="A915" t="s">
        <v>1140</v>
      </c>
      <c r="B915" t="str">
        <f>IF('01_Warehouse_Ledger'!$A$411="","",'01_Warehouse_Ledger'!$A$411&amp;IF('01_Warehouse_Ledger'!$B$411&lt;&gt;""," | "&amp;'01_Warehouse_Ledger'!$B$411,""))</f>
        <v>PAL-0000410</v>
      </c>
      <c r="C915" t="str">
        <f>IF('01_Warehouse_Ledger'!$A$411="","",'01_Warehouse_Ledger'!$A$411)</f>
        <v>PAL-0000410</v>
      </c>
      <c r="D915" t="s">
        <v>1141</v>
      </c>
    </row>
    <row r="916" spans="1:4">
      <c r="A916" t="s">
        <v>1140</v>
      </c>
      <c r="B916" t="str">
        <f>IF('01_Warehouse_Ledger'!$A$412="","",'01_Warehouse_Ledger'!$A$412&amp;IF('01_Warehouse_Ledger'!$B$412&lt;&gt;""," | "&amp;'01_Warehouse_Ledger'!$B$412,""))</f>
        <v>PAL-0000411</v>
      </c>
      <c r="C916" t="str">
        <f>IF('01_Warehouse_Ledger'!$A$412="","",'01_Warehouse_Ledger'!$A$412)</f>
        <v>PAL-0000411</v>
      </c>
      <c r="D916" t="s">
        <v>1141</v>
      </c>
    </row>
    <row r="917" spans="1:4">
      <c r="A917" t="s">
        <v>1140</v>
      </c>
      <c r="B917" t="str">
        <f>IF('01_Warehouse_Ledger'!$A$413="","",'01_Warehouse_Ledger'!$A$413&amp;IF('01_Warehouse_Ledger'!$B$413&lt;&gt;""," | "&amp;'01_Warehouse_Ledger'!$B$413,""))</f>
        <v>PAL-0000412</v>
      </c>
      <c r="C917" t="str">
        <f>IF('01_Warehouse_Ledger'!$A$413="","",'01_Warehouse_Ledger'!$A$413)</f>
        <v>PAL-0000412</v>
      </c>
      <c r="D917" t="s">
        <v>1141</v>
      </c>
    </row>
    <row r="918" spans="1:4">
      <c r="A918" t="s">
        <v>1140</v>
      </c>
      <c r="B918" t="str">
        <f>IF('01_Warehouse_Ledger'!$A$414="","",'01_Warehouse_Ledger'!$A$414&amp;IF('01_Warehouse_Ledger'!$B$414&lt;&gt;""," | "&amp;'01_Warehouse_Ledger'!$B$414,""))</f>
        <v>PAL-0000413</v>
      </c>
      <c r="C918" t="str">
        <f>IF('01_Warehouse_Ledger'!$A$414="","",'01_Warehouse_Ledger'!$A$414)</f>
        <v>PAL-0000413</v>
      </c>
      <c r="D918" t="s">
        <v>1141</v>
      </c>
    </row>
    <row r="919" spans="1:4">
      <c r="A919" t="s">
        <v>1140</v>
      </c>
      <c r="B919" t="str">
        <f>IF('01_Warehouse_Ledger'!$A$415="","",'01_Warehouse_Ledger'!$A$415&amp;IF('01_Warehouse_Ledger'!$B$415&lt;&gt;""," | "&amp;'01_Warehouse_Ledger'!$B$415,""))</f>
        <v>PAL-0000414</v>
      </c>
      <c r="C919" t="str">
        <f>IF('01_Warehouse_Ledger'!$A$415="","",'01_Warehouse_Ledger'!$A$415)</f>
        <v>PAL-0000414</v>
      </c>
      <c r="D919" t="s">
        <v>1141</v>
      </c>
    </row>
    <row r="920" spans="1:4">
      <c r="A920" t="s">
        <v>1140</v>
      </c>
      <c r="B920" t="str">
        <f>IF('01_Warehouse_Ledger'!$A$416="","",'01_Warehouse_Ledger'!$A$416&amp;IF('01_Warehouse_Ledger'!$B$416&lt;&gt;""," | "&amp;'01_Warehouse_Ledger'!$B$416,""))</f>
        <v>PAL-0000415</v>
      </c>
      <c r="C920" t="str">
        <f>IF('01_Warehouse_Ledger'!$A$416="","",'01_Warehouse_Ledger'!$A$416)</f>
        <v>PAL-0000415</v>
      </c>
      <c r="D920" t="s">
        <v>1141</v>
      </c>
    </row>
    <row r="921" spans="1:4">
      <c r="A921" t="s">
        <v>1140</v>
      </c>
      <c r="B921" t="str">
        <f>IF('01_Warehouse_Ledger'!$A$417="","",'01_Warehouse_Ledger'!$A$417&amp;IF('01_Warehouse_Ledger'!$B$417&lt;&gt;""," | "&amp;'01_Warehouse_Ledger'!$B$417,""))</f>
        <v>PAL-0000416</v>
      </c>
      <c r="C921" t="str">
        <f>IF('01_Warehouse_Ledger'!$A$417="","",'01_Warehouse_Ledger'!$A$417)</f>
        <v>PAL-0000416</v>
      </c>
      <c r="D921" t="s">
        <v>1141</v>
      </c>
    </row>
    <row r="922" spans="1:4">
      <c r="A922" t="s">
        <v>1140</v>
      </c>
      <c r="B922" t="str">
        <f>IF('01_Warehouse_Ledger'!$A$418="","",'01_Warehouse_Ledger'!$A$418&amp;IF('01_Warehouse_Ledger'!$B$418&lt;&gt;""," | "&amp;'01_Warehouse_Ledger'!$B$418,""))</f>
        <v>PAL-0000417</v>
      </c>
      <c r="C922" t="str">
        <f>IF('01_Warehouse_Ledger'!$A$418="","",'01_Warehouse_Ledger'!$A$418)</f>
        <v>PAL-0000417</v>
      </c>
      <c r="D922" t="s">
        <v>1141</v>
      </c>
    </row>
    <row r="923" spans="1:4">
      <c r="A923" t="s">
        <v>1140</v>
      </c>
      <c r="B923" t="str">
        <f>IF('01_Warehouse_Ledger'!$A$419="","",'01_Warehouse_Ledger'!$A$419&amp;IF('01_Warehouse_Ledger'!$B$419&lt;&gt;""," | "&amp;'01_Warehouse_Ledger'!$B$419,""))</f>
        <v>PAL-0000418</v>
      </c>
      <c r="C923" t="str">
        <f>IF('01_Warehouse_Ledger'!$A$419="","",'01_Warehouse_Ledger'!$A$419)</f>
        <v>PAL-0000418</v>
      </c>
      <c r="D923" t="s">
        <v>1141</v>
      </c>
    </row>
    <row r="924" spans="1:4">
      <c r="A924" t="s">
        <v>1140</v>
      </c>
      <c r="B924" t="str">
        <f>IF('01_Warehouse_Ledger'!$A$420="","",'01_Warehouse_Ledger'!$A$420&amp;IF('01_Warehouse_Ledger'!$B$420&lt;&gt;""," | "&amp;'01_Warehouse_Ledger'!$B$420,""))</f>
        <v>PAL-0000419</v>
      </c>
      <c r="C924" t="str">
        <f>IF('01_Warehouse_Ledger'!$A$420="","",'01_Warehouse_Ledger'!$A$420)</f>
        <v>PAL-0000419</v>
      </c>
      <c r="D924" t="s">
        <v>1141</v>
      </c>
    </row>
    <row r="925" spans="1:4">
      <c r="A925" t="s">
        <v>1140</v>
      </c>
      <c r="B925" t="str">
        <f>IF('01_Warehouse_Ledger'!$A$421="","",'01_Warehouse_Ledger'!$A$421&amp;IF('01_Warehouse_Ledger'!$B$421&lt;&gt;""," | "&amp;'01_Warehouse_Ledger'!$B$421,""))</f>
        <v>PAL-0000420</v>
      </c>
      <c r="C925" t="str">
        <f>IF('01_Warehouse_Ledger'!$A$421="","",'01_Warehouse_Ledger'!$A$421)</f>
        <v>PAL-0000420</v>
      </c>
      <c r="D925" t="s">
        <v>1141</v>
      </c>
    </row>
    <row r="926" spans="1:4">
      <c r="A926" t="s">
        <v>1140</v>
      </c>
      <c r="B926" t="str">
        <f>IF('01_Warehouse_Ledger'!$A$422="","",'01_Warehouse_Ledger'!$A$422&amp;IF('01_Warehouse_Ledger'!$B$422&lt;&gt;""," | "&amp;'01_Warehouse_Ledger'!$B$422,""))</f>
        <v>PAL-0000421</v>
      </c>
      <c r="C926" t="str">
        <f>IF('01_Warehouse_Ledger'!$A$422="","",'01_Warehouse_Ledger'!$A$422)</f>
        <v>PAL-0000421</v>
      </c>
      <c r="D926" t="s">
        <v>1141</v>
      </c>
    </row>
    <row r="927" spans="1:4">
      <c r="A927" t="s">
        <v>1140</v>
      </c>
      <c r="B927" t="str">
        <f>IF('01_Warehouse_Ledger'!$A$423="","",'01_Warehouse_Ledger'!$A$423&amp;IF('01_Warehouse_Ledger'!$B$423&lt;&gt;""," | "&amp;'01_Warehouse_Ledger'!$B$423,""))</f>
        <v>PAL-0000422</v>
      </c>
      <c r="C927" t="str">
        <f>IF('01_Warehouse_Ledger'!$A$423="","",'01_Warehouse_Ledger'!$A$423)</f>
        <v>PAL-0000422</v>
      </c>
      <c r="D927" t="s">
        <v>1141</v>
      </c>
    </row>
    <row r="928" spans="1:4">
      <c r="A928" t="s">
        <v>1140</v>
      </c>
      <c r="B928" t="str">
        <f>IF('01_Warehouse_Ledger'!$A$424="","",'01_Warehouse_Ledger'!$A$424&amp;IF('01_Warehouse_Ledger'!$B$424&lt;&gt;""," | "&amp;'01_Warehouse_Ledger'!$B$424,""))</f>
        <v>PAL-0000423</v>
      </c>
      <c r="C928" t="str">
        <f>IF('01_Warehouse_Ledger'!$A$424="","",'01_Warehouse_Ledger'!$A$424)</f>
        <v>PAL-0000423</v>
      </c>
      <c r="D928" t="s">
        <v>1141</v>
      </c>
    </row>
    <row r="929" spans="1:4">
      <c r="A929" t="s">
        <v>1140</v>
      </c>
      <c r="B929" t="str">
        <f>IF('01_Warehouse_Ledger'!$A$425="","",'01_Warehouse_Ledger'!$A$425&amp;IF('01_Warehouse_Ledger'!$B$425&lt;&gt;""," | "&amp;'01_Warehouse_Ledger'!$B$425,""))</f>
        <v>PAL-0000424</v>
      </c>
      <c r="C929" t="str">
        <f>IF('01_Warehouse_Ledger'!$A$425="","",'01_Warehouse_Ledger'!$A$425)</f>
        <v>PAL-0000424</v>
      </c>
      <c r="D929" t="s">
        <v>1141</v>
      </c>
    </row>
    <row r="930" spans="1:4">
      <c r="A930" t="s">
        <v>1140</v>
      </c>
      <c r="B930" t="str">
        <f>IF('01_Warehouse_Ledger'!$A$426="","",'01_Warehouse_Ledger'!$A$426&amp;IF('01_Warehouse_Ledger'!$B$426&lt;&gt;""," | "&amp;'01_Warehouse_Ledger'!$B$426,""))</f>
        <v>PAL-0000425</v>
      </c>
      <c r="C930" t="str">
        <f>IF('01_Warehouse_Ledger'!$A$426="","",'01_Warehouse_Ledger'!$A$426)</f>
        <v>PAL-0000425</v>
      </c>
      <c r="D930" t="s">
        <v>1141</v>
      </c>
    </row>
    <row r="931" spans="1:4">
      <c r="A931" t="s">
        <v>1140</v>
      </c>
      <c r="B931" t="str">
        <f>IF('01_Warehouse_Ledger'!$A$427="","",'01_Warehouse_Ledger'!$A$427&amp;IF('01_Warehouse_Ledger'!$B$427&lt;&gt;""," | "&amp;'01_Warehouse_Ledger'!$B$427,""))</f>
        <v>PAL-0000426</v>
      </c>
      <c r="C931" t="str">
        <f>IF('01_Warehouse_Ledger'!$A$427="","",'01_Warehouse_Ledger'!$A$427)</f>
        <v>PAL-0000426</v>
      </c>
      <c r="D931" t="s">
        <v>1141</v>
      </c>
    </row>
    <row r="932" spans="1:4">
      <c r="A932" t="s">
        <v>1140</v>
      </c>
      <c r="B932" t="str">
        <f>IF('01_Warehouse_Ledger'!$A$428="","",'01_Warehouse_Ledger'!$A$428&amp;IF('01_Warehouse_Ledger'!$B$428&lt;&gt;""," | "&amp;'01_Warehouse_Ledger'!$B$428,""))</f>
        <v>PAL-0000427</v>
      </c>
      <c r="C932" t="str">
        <f>IF('01_Warehouse_Ledger'!$A$428="","",'01_Warehouse_Ledger'!$A$428)</f>
        <v>PAL-0000427</v>
      </c>
      <c r="D932" t="s">
        <v>1141</v>
      </c>
    </row>
    <row r="933" spans="1:4">
      <c r="A933" t="s">
        <v>1140</v>
      </c>
      <c r="B933" t="str">
        <f>IF('01_Warehouse_Ledger'!$A$429="","",'01_Warehouse_Ledger'!$A$429&amp;IF('01_Warehouse_Ledger'!$B$429&lt;&gt;""," | "&amp;'01_Warehouse_Ledger'!$B$429,""))</f>
        <v>PAL-0000428</v>
      </c>
      <c r="C933" t="str">
        <f>IF('01_Warehouse_Ledger'!$A$429="","",'01_Warehouse_Ledger'!$A$429)</f>
        <v>PAL-0000428</v>
      </c>
      <c r="D933" t="s">
        <v>1141</v>
      </c>
    </row>
    <row r="934" spans="1:4">
      <c r="A934" t="s">
        <v>1140</v>
      </c>
      <c r="B934" t="str">
        <f>IF('01_Warehouse_Ledger'!$A$430="","",'01_Warehouse_Ledger'!$A$430&amp;IF('01_Warehouse_Ledger'!$B$430&lt;&gt;""," | "&amp;'01_Warehouse_Ledger'!$B$430,""))</f>
        <v>PAL-0000429</v>
      </c>
      <c r="C934" t="str">
        <f>IF('01_Warehouse_Ledger'!$A$430="","",'01_Warehouse_Ledger'!$A$430)</f>
        <v>PAL-0000429</v>
      </c>
      <c r="D934" t="s">
        <v>1141</v>
      </c>
    </row>
    <row r="935" spans="1:4">
      <c r="A935" t="s">
        <v>1140</v>
      </c>
      <c r="B935" t="str">
        <f>IF('01_Warehouse_Ledger'!$A$431="","",'01_Warehouse_Ledger'!$A$431&amp;IF('01_Warehouse_Ledger'!$B$431&lt;&gt;""," | "&amp;'01_Warehouse_Ledger'!$B$431,""))</f>
        <v>PAL-0000430</v>
      </c>
      <c r="C935" t="str">
        <f>IF('01_Warehouse_Ledger'!$A$431="","",'01_Warehouse_Ledger'!$A$431)</f>
        <v>PAL-0000430</v>
      </c>
      <c r="D935" t="s">
        <v>1141</v>
      </c>
    </row>
    <row r="936" spans="1:4">
      <c r="A936" t="s">
        <v>1140</v>
      </c>
      <c r="B936" t="str">
        <f>IF('01_Warehouse_Ledger'!$A$432="","",'01_Warehouse_Ledger'!$A$432&amp;IF('01_Warehouse_Ledger'!$B$432&lt;&gt;""," | "&amp;'01_Warehouse_Ledger'!$B$432,""))</f>
        <v>PAL-0000431</v>
      </c>
      <c r="C936" t="str">
        <f>IF('01_Warehouse_Ledger'!$A$432="","",'01_Warehouse_Ledger'!$A$432)</f>
        <v>PAL-0000431</v>
      </c>
      <c r="D936" t="s">
        <v>1141</v>
      </c>
    </row>
    <row r="937" spans="1:4">
      <c r="A937" t="s">
        <v>1140</v>
      </c>
      <c r="B937" t="str">
        <f>IF('01_Warehouse_Ledger'!$A$433="","",'01_Warehouse_Ledger'!$A$433&amp;IF('01_Warehouse_Ledger'!$B$433&lt;&gt;""," | "&amp;'01_Warehouse_Ledger'!$B$433,""))</f>
        <v>PAL-0000432</v>
      </c>
      <c r="C937" t="str">
        <f>IF('01_Warehouse_Ledger'!$A$433="","",'01_Warehouse_Ledger'!$A$433)</f>
        <v>PAL-0000432</v>
      </c>
      <c r="D937" t="s">
        <v>1141</v>
      </c>
    </row>
    <row r="938" spans="1:4">
      <c r="A938" t="s">
        <v>1140</v>
      </c>
      <c r="B938" t="str">
        <f>IF('01_Warehouse_Ledger'!$A$434="","",'01_Warehouse_Ledger'!$A$434&amp;IF('01_Warehouse_Ledger'!$B$434&lt;&gt;""," | "&amp;'01_Warehouse_Ledger'!$B$434,""))</f>
        <v>PAL-0000433</v>
      </c>
      <c r="C938" t="str">
        <f>IF('01_Warehouse_Ledger'!$A$434="","",'01_Warehouse_Ledger'!$A$434)</f>
        <v>PAL-0000433</v>
      </c>
      <c r="D938" t="s">
        <v>1141</v>
      </c>
    </row>
    <row r="939" spans="1:4">
      <c r="A939" t="s">
        <v>1140</v>
      </c>
      <c r="B939" t="str">
        <f>IF('01_Warehouse_Ledger'!$A$435="","",'01_Warehouse_Ledger'!$A$435&amp;IF('01_Warehouse_Ledger'!$B$435&lt;&gt;""," | "&amp;'01_Warehouse_Ledger'!$B$435,""))</f>
        <v>PAL-0000434</v>
      </c>
      <c r="C939" t="str">
        <f>IF('01_Warehouse_Ledger'!$A$435="","",'01_Warehouse_Ledger'!$A$435)</f>
        <v>PAL-0000434</v>
      </c>
      <c r="D939" t="s">
        <v>1141</v>
      </c>
    </row>
    <row r="940" spans="1:4">
      <c r="A940" t="s">
        <v>1140</v>
      </c>
      <c r="B940" t="str">
        <f>IF('01_Warehouse_Ledger'!$A$436="","",'01_Warehouse_Ledger'!$A$436&amp;IF('01_Warehouse_Ledger'!$B$436&lt;&gt;""," | "&amp;'01_Warehouse_Ledger'!$B$436,""))</f>
        <v>PAL-0000435</v>
      </c>
      <c r="C940" t="str">
        <f>IF('01_Warehouse_Ledger'!$A$436="","",'01_Warehouse_Ledger'!$A$436)</f>
        <v>PAL-0000435</v>
      </c>
      <c r="D940" t="s">
        <v>1141</v>
      </c>
    </row>
    <row r="941" spans="1:4">
      <c r="A941" t="s">
        <v>1140</v>
      </c>
      <c r="B941" t="str">
        <f>IF('01_Warehouse_Ledger'!$A$437="","",'01_Warehouse_Ledger'!$A$437&amp;IF('01_Warehouse_Ledger'!$B$437&lt;&gt;""," | "&amp;'01_Warehouse_Ledger'!$B$437,""))</f>
        <v>PAL-0000436</v>
      </c>
      <c r="C941" t="str">
        <f>IF('01_Warehouse_Ledger'!$A$437="","",'01_Warehouse_Ledger'!$A$437)</f>
        <v>PAL-0000436</v>
      </c>
      <c r="D941" t="s">
        <v>1141</v>
      </c>
    </row>
    <row r="942" spans="1:4">
      <c r="A942" t="s">
        <v>1140</v>
      </c>
      <c r="B942" t="str">
        <f>IF('01_Warehouse_Ledger'!$A$438="","",'01_Warehouse_Ledger'!$A$438&amp;IF('01_Warehouse_Ledger'!$B$438&lt;&gt;""," | "&amp;'01_Warehouse_Ledger'!$B$438,""))</f>
        <v>PAL-0000437</v>
      </c>
      <c r="C942" t="str">
        <f>IF('01_Warehouse_Ledger'!$A$438="","",'01_Warehouse_Ledger'!$A$438)</f>
        <v>PAL-0000437</v>
      </c>
      <c r="D942" t="s">
        <v>1141</v>
      </c>
    </row>
    <row r="943" spans="1:4">
      <c r="A943" t="s">
        <v>1140</v>
      </c>
      <c r="B943" t="str">
        <f>IF('01_Warehouse_Ledger'!$A$439="","",'01_Warehouse_Ledger'!$A$439&amp;IF('01_Warehouse_Ledger'!$B$439&lt;&gt;""," | "&amp;'01_Warehouse_Ledger'!$B$439,""))</f>
        <v>PAL-0000438</v>
      </c>
      <c r="C943" t="str">
        <f>IF('01_Warehouse_Ledger'!$A$439="","",'01_Warehouse_Ledger'!$A$439)</f>
        <v>PAL-0000438</v>
      </c>
      <c r="D943" t="s">
        <v>1141</v>
      </c>
    </row>
    <row r="944" spans="1:4">
      <c r="A944" t="s">
        <v>1140</v>
      </c>
      <c r="B944" t="str">
        <f>IF('01_Warehouse_Ledger'!$A$440="","",'01_Warehouse_Ledger'!$A$440&amp;IF('01_Warehouse_Ledger'!$B$440&lt;&gt;""," | "&amp;'01_Warehouse_Ledger'!$B$440,""))</f>
        <v>PAL-0000439</v>
      </c>
      <c r="C944" t="str">
        <f>IF('01_Warehouse_Ledger'!$A$440="","",'01_Warehouse_Ledger'!$A$440)</f>
        <v>PAL-0000439</v>
      </c>
      <c r="D944" t="s">
        <v>1141</v>
      </c>
    </row>
    <row r="945" spans="1:4">
      <c r="A945" t="s">
        <v>1140</v>
      </c>
      <c r="B945" t="str">
        <f>IF('01_Warehouse_Ledger'!$A$441="","",'01_Warehouse_Ledger'!$A$441&amp;IF('01_Warehouse_Ledger'!$B$441&lt;&gt;""," | "&amp;'01_Warehouse_Ledger'!$B$441,""))</f>
        <v>PAL-0000440</v>
      </c>
      <c r="C945" t="str">
        <f>IF('01_Warehouse_Ledger'!$A$441="","",'01_Warehouse_Ledger'!$A$441)</f>
        <v>PAL-0000440</v>
      </c>
      <c r="D945" t="s">
        <v>1141</v>
      </c>
    </row>
    <row r="946" spans="1:4">
      <c r="A946" t="s">
        <v>1140</v>
      </c>
      <c r="B946" t="str">
        <f>IF('01_Warehouse_Ledger'!$A$442="","",'01_Warehouse_Ledger'!$A$442&amp;IF('01_Warehouse_Ledger'!$B$442&lt;&gt;""," | "&amp;'01_Warehouse_Ledger'!$B$442,""))</f>
        <v>PAL-0000441</v>
      </c>
      <c r="C946" t="str">
        <f>IF('01_Warehouse_Ledger'!$A$442="","",'01_Warehouse_Ledger'!$A$442)</f>
        <v>PAL-0000441</v>
      </c>
      <c r="D946" t="s">
        <v>1141</v>
      </c>
    </row>
    <row r="947" spans="1:4">
      <c r="A947" t="s">
        <v>1140</v>
      </c>
      <c r="B947" t="str">
        <f>IF('01_Warehouse_Ledger'!$A$443="","",'01_Warehouse_Ledger'!$A$443&amp;IF('01_Warehouse_Ledger'!$B$443&lt;&gt;""," | "&amp;'01_Warehouse_Ledger'!$B$443,""))</f>
        <v>PAL-0000442</v>
      </c>
      <c r="C947" t="str">
        <f>IF('01_Warehouse_Ledger'!$A$443="","",'01_Warehouse_Ledger'!$A$443)</f>
        <v>PAL-0000442</v>
      </c>
      <c r="D947" t="s">
        <v>1141</v>
      </c>
    </row>
    <row r="948" spans="1:4">
      <c r="A948" t="s">
        <v>1140</v>
      </c>
      <c r="B948" t="str">
        <f>IF('01_Warehouse_Ledger'!$A$444="","",'01_Warehouse_Ledger'!$A$444&amp;IF('01_Warehouse_Ledger'!$B$444&lt;&gt;""," | "&amp;'01_Warehouse_Ledger'!$B$444,""))</f>
        <v>PAL-0000443</v>
      </c>
      <c r="C948" t="str">
        <f>IF('01_Warehouse_Ledger'!$A$444="","",'01_Warehouse_Ledger'!$A$444)</f>
        <v>PAL-0000443</v>
      </c>
      <c r="D948" t="s">
        <v>1141</v>
      </c>
    </row>
    <row r="949" spans="1:4">
      <c r="A949" t="s">
        <v>1140</v>
      </c>
      <c r="B949" t="str">
        <f>IF('01_Warehouse_Ledger'!$A$445="","",'01_Warehouse_Ledger'!$A$445&amp;IF('01_Warehouse_Ledger'!$B$445&lt;&gt;""," | "&amp;'01_Warehouse_Ledger'!$B$445,""))</f>
        <v>PAL-0000444</v>
      </c>
      <c r="C949" t="str">
        <f>IF('01_Warehouse_Ledger'!$A$445="","",'01_Warehouse_Ledger'!$A$445)</f>
        <v>PAL-0000444</v>
      </c>
      <c r="D949" t="s">
        <v>1141</v>
      </c>
    </row>
    <row r="950" spans="1:4">
      <c r="A950" t="s">
        <v>1140</v>
      </c>
      <c r="B950" t="str">
        <f>IF('01_Warehouse_Ledger'!$A$446="","",'01_Warehouse_Ledger'!$A$446&amp;IF('01_Warehouse_Ledger'!$B$446&lt;&gt;""," | "&amp;'01_Warehouse_Ledger'!$B$446,""))</f>
        <v>PAL-0000445</v>
      </c>
      <c r="C950" t="str">
        <f>IF('01_Warehouse_Ledger'!$A$446="","",'01_Warehouse_Ledger'!$A$446)</f>
        <v>PAL-0000445</v>
      </c>
      <c r="D950" t="s">
        <v>1141</v>
      </c>
    </row>
    <row r="951" spans="1:4">
      <c r="A951" t="s">
        <v>1140</v>
      </c>
      <c r="B951" t="str">
        <f>IF('01_Warehouse_Ledger'!$A$447="","",'01_Warehouse_Ledger'!$A$447&amp;IF('01_Warehouse_Ledger'!$B$447&lt;&gt;""," | "&amp;'01_Warehouse_Ledger'!$B$447,""))</f>
        <v>PAL-0000446</v>
      </c>
      <c r="C951" t="str">
        <f>IF('01_Warehouse_Ledger'!$A$447="","",'01_Warehouse_Ledger'!$A$447)</f>
        <v>PAL-0000446</v>
      </c>
      <c r="D951" t="s">
        <v>1141</v>
      </c>
    </row>
    <row r="952" spans="1:4">
      <c r="A952" t="s">
        <v>1140</v>
      </c>
      <c r="B952" t="str">
        <f>IF('01_Warehouse_Ledger'!$A$448="","",'01_Warehouse_Ledger'!$A$448&amp;IF('01_Warehouse_Ledger'!$B$448&lt;&gt;""," | "&amp;'01_Warehouse_Ledger'!$B$448,""))</f>
        <v>PAL-0000447</v>
      </c>
      <c r="C952" t="str">
        <f>IF('01_Warehouse_Ledger'!$A$448="","",'01_Warehouse_Ledger'!$A$448)</f>
        <v>PAL-0000447</v>
      </c>
      <c r="D952" t="s">
        <v>1141</v>
      </c>
    </row>
    <row r="953" spans="1:4">
      <c r="A953" t="s">
        <v>1140</v>
      </c>
      <c r="B953" t="str">
        <f>IF('01_Warehouse_Ledger'!$A$449="","",'01_Warehouse_Ledger'!$A$449&amp;IF('01_Warehouse_Ledger'!$B$449&lt;&gt;""," | "&amp;'01_Warehouse_Ledger'!$B$449,""))</f>
        <v>PAL-0000448</v>
      </c>
      <c r="C953" t="str">
        <f>IF('01_Warehouse_Ledger'!$A$449="","",'01_Warehouse_Ledger'!$A$449)</f>
        <v>PAL-0000448</v>
      </c>
      <c r="D953" t="s">
        <v>1141</v>
      </c>
    </row>
    <row r="954" spans="1:4">
      <c r="A954" t="s">
        <v>1140</v>
      </c>
      <c r="B954" t="str">
        <f>IF('01_Warehouse_Ledger'!$A$450="","",'01_Warehouse_Ledger'!$A$450&amp;IF('01_Warehouse_Ledger'!$B$450&lt;&gt;""," | "&amp;'01_Warehouse_Ledger'!$B$450,""))</f>
        <v>PAL-0000449</v>
      </c>
      <c r="C954" t="str">
        <f>IF('01_Warehouse_Ledger'!$A$450="","",'01_Warehouse_Ledger'!$A$450)</f>
        <v>PAL-0000449</v>
      </c>
      <c r="D954" t="s">
        <v>1141</v>
      </c>
    </row>
    <row r="955" spans="1:4">
      <c r="A955" t="s">
        <v>1140</v>
      </c>
      <c r="B955" t="str">
        <f>IF('01_Warehouse_Ledger'!$A$451="","",'01_Warehouse_Ledger'!$A$451&amp;IF('01_Warehouse_Ledger'!$B$451&lt;&gt;""," | "&amp;'01_Warehouse_Ledger'!$B$451,""))</f>
        <v>PAL-0000450</v>
      </c>
      <c r="C955" t="str">
        <f>IF('01_Warehouse_Ledger'!$A$451="","",'01_Warehouse_Ledger'!$A$451)</f>
        <v>PAL-0000450</v>
      </c>
      <c r="D955" t="s">
        <v>1141</v>
      </c>
    </row>
    <row r="956" spans="1:4">
      <c r="A956" t="s">
        <v>1140</v>
      </c>
      <c r="B956" t="str">
        <f>IF('01_Warehouse_Ledger'!$A$452="","",'01_Warehouse_Ledger'!$A$452&amp;IF('01_Warehouse_Ledger'!$B$452&lt;&gt;""," | "&amp;'01_Warehouse_Ledger'!$B$452,""))</f>
        <v>PAL-0000451</v>
      </c>
      <c r="C956" t="str">
        <f>IF('01_Warehouse_Ledger'!$A$452="","",'01_Warehouse_Ledger'!$A$452)</f>
        <v>PAL-0000451</v>
      </c>
      <c r="D956" t="s">
        <v>1141</v>
      </c>
    </row>
    <row r="957" spans="1:4">
      <c r="A957" t="s">
        <v>1140</v>
      </c>
      <c r="B957" t="str">
        <f>IF('01_Warehouse_Ledger'!$A$453="","",'01_Warehouse_Ledger'!$A$453&amp;IF('01_Warehouse_Ledger'!$B$453&lt;&gt;""," | "&amp;'01_Warehouse_Ledger'!$B$453,""))</f>
        <v>PAL-0000452</v>
      </c>
      <c r="C957" t="str">
        <f>IF('01_Warehouse_Ledger'!$A$453="","",'01_Warehouse_Ledger'!$A$453)</f>
        <v>PAL-0000452</v>
      </c>
      <c r="D957" t="s">
        <v>1141</v>
      </c>
    </row>
    <row r="958" spans="1:4">
      <c r="A958" t="s">
        <v>1140</v>
      </c>
      <c r="B958" t="str">
        <f>IF('01_Warehouse_Ledger'!$A$454="","",'01_Warehouse_Ledger'!$A$454&amp;IF('01_Warehouse_Ledger'!$B$454&lt;&gt;""," | "&amp;'01_Warehouse_Ledger'!$B$454,""))</f>
        <v>PAL-0000453</v>
      </c>
      <c r="C958" t="str">
        <f>IF('01_Warehouse_Ledger'!$A$454="","",'01_Warehouse_Ledger'!$A$454)</f>
        <v>PAL-0000453</v>
      </c>
      <c r="D958" t="s">
        <v>1141</v>
      </c>
    </row>
    <row r="959" spans="1:4">
      <c r="A959" t="s">
        <v>1140</v>
      </c>
      <c r="B959" t="str">
        <f>IF('01_Warehouse_Ledger'!$A$455="","",'01_Warehouse_Ledger'!$A$455&amp;IF('01_Warehouse_Ledger'!$B$455&lt;&gt;""," | "&amp;'01_Warehouse_Ledger'!$B$455,""))</f>
        <v>PAL-0000454</v>
      </c>
      <c r="C959" t="str">
        <f>IF('01_Warehouse_Ledger'!$A$455="","",'01_Warehouse_Ledger'!$A$455)</f>
        <v>PAL-0000454</v>
      </c>
      <c r="D959" t="s">
        <v>1141</v>
      </c>
    </row>
    <row r="960" spans="1:4">
      <c r="A960" t="s">
        <v>1140</v>
      </c>
      <c r="B960" t="str">
        <f>IF('01_Warehouse_Ledger'!$A$456="","",'01_Warehouse_Ledger'!$A$456&amp;IF('01_Warehouse_Ledger'!$B$456&lt;&gt;""," | "&amp;'01_Warehouse_Ledger'!$B$456,""))</f>
        <v>PAL-0000455</v>
      </c>
      <c r="C960" t="str">
        <f>IF('01_Warehouse_Ledger'!$A$456="","",'01_Warehouse_Ledger'!$A$456)</f>
        <v>PAL-0000455</v>
      </c>
      <c r="D960" t="s">
        <v>1141</v>
      </c>
    </row>
    <row r="961" spans="1:4">
      <c r="A961" t="s">
        <v>1140</v>
      </c>
      <c r="B961" t="str">
        <f>IF('01_Warehouse_Ledger'!$A$457="","",'01_Warehouse_Ledger'!$A$457&amp;IF('01_Warehouse_Ledger'!$B$457&lt;&gt;""," | "&amp;'01_Warehouse_Ledger'!$B$457,""))</f>
        <v>PAL-0000456</v>
      </c>
      <c r="C961" t="str">
        <f>IF('01_Warehouse_Ledger'!$A$457="","",'01_Warehouse_Ledger'!$A$457)</f>
        <v>PAL-0000456</v>
      </c>
      <c r="D961" t="s">
        <v>1141</v>
      </c>
    </row>
    <row r="962" spans="1:4">
      <c r="A962" t="s">
        <v>1140</v>
      </c>
      <c r="B962" t="str">
        <f>IF('01_Warehouse_Ledger'!$A$458="","",'01_Warehouse_Ledger'!$A$458&amp;IF('01_Warehouse_Ledger'!$B$458&lt;&gt;""," | "&amp;'01_Warehouse_Ledger'!$B$458,""))</f>
        <v>PAL-0000457</v>
      </c>
      <c r="C962" t="str">
        <f>IF('01_Warehouse_Ledger'!$A$458="","",'01_Warehouse_Ledger'!$A$458)</f>
        <v>PAL-0000457</v>
      </c>
      <c r="D962" t="s">
        <v>1141</v>
      </c>
    </row>
    <row r="963" spans="1:4">
      <c r="A963" t="s">
        <v>1140</v>
      </c>
      <c r="B963" t="str">
        <f>IF('01_Warehouse_Ledger'!$A$459="","",'01_Warehouse_Ledger'!$A$459&amp;IF('01_Warehouse_Ledger'!$B$459&lt;&gt;""," | "&amp;'01_Warehouse_Ledger'!$B$459,""))</f>
        <v>PAL-0000458</v>
      </c>
      <c r="C963" t="str">
        <f>IF('01_Warehouse_Ledger'!$A$459="","",'01_Warehouse_Ledger'!$A$459)</f>
        <v>PAL-0000458</v>
      </c>
      <c r="D963" t="s">
        <v>1141</v>
      </c>
    </row>
    <row r="964" spans="1:4">
      <c r="A964" t="s">
        <v>1140</v>
      </c>
      <c r="B964" t="str">
        <f>IF('01_Warehouse_Ledger'!$A$460="","",'01_Warehouse_Ledger'!$A$460&amp;IF('01_Warehouse_Ledger'!$B$460&lt;&gt;""," | "&amp;'01_Warehouse_Ledger'!$B$460,""))</f>
        <v>PAL-0000459</v>
      </c>
      <c r="C964" t="str">
        <f>IF('01_Warehouse_Ledger'!$A$460="","",'01_Warehouse_Ledger'!$A$460)</f>
        <v>PAL-0000459</v>
      </c>
      <c r="D964" t="s">
        <v>1141</v>
      </c>
    </row>
    <row r="965" spans="1:4">
      <c r="A965" t="s">
        <v>1140</v>
      </c>
      <c r="B965" t="str">
        <f>IF('01_Warehouse_Ledger'!$A$461="","",'01_Warehouse_Ledger'!$A$461&amp;IF('01_Warehouse_Ledger'!$B$461&lt;&gt;""," | "&amp;'01_Warehouse_Ledger'!$B$461,""))</f>
        <v>PAL-0000460</v>
      </c>
      <c r="C965" t="str">
        <f>IF('01_Warehouse_Ledger'!$A$461="","",'01_Warehouse_Ledger'!$A$461)</f>
        <v>PAL-0000460</v>
      </c>
      <c r="D965" t="s">
        <v>1141</v>
      </c>
    </row>
    <row r="966" spans="1:4">
      <c r="A966" t="s">
        <v>1140</v>
      </c>
      <c r="B966" t="str">
        <f>IF('01_Warehouse_Ledger'!$A$462="","",'01_Warehouse_Ledger'!$A$462&amp;IF('01_Warehouse_Ledger'!$B$462&lt;&gt;""," | "&amp;'01_Warehouse_Ledger'!$B$462,""))</f>
        <v>PAL-0000461</v>
      </c>
      <c r="C966" t="str">
        <f>IF('01_Warehouse_Ledger'!$A$462="","",'01_Warehouse_Ledger'!$A$462)</f>
        <v>PAL-0000461</v>
      </c>
      <c r="D966" t="s">
        <v>1141</v>
      </c>
    </row>
    <row r="967" spans="1:4">
      <c r="A967" t="s">
        <v>1140</v>
      </c>
      <c r="B967" t="str">
        <f>IF('01_Warehouse_Ledger'!$A$463="","",'01_Warehouse_Ledger'!$A$463&amp;IF('01_Warehouse_Ledger'!$B$463&lt;&gt;""," | "&amp;'01_Warehouse_Ledger'!$B$463,""))</f>
        <v>PAL-0000462</v>
      </c>
      <c r="C967" t="str">
        <f>IF('01_Warehouse_Ledger'!$A$463="","",'01_Warehouse_Ledger'!$A$463)</f>
        <v>PAL-0000462</v>
      </c>
      <c r="D967" t="s">
        <v>1141</v>
      </c>
    </row>
    <row r="968" spans="1:4">
      <c r="A968" t="s">
        <v>1140</v>
      </c>
      <c r="B968" t="str">
        <f>IF('01_Warehouse_Ledger'!$A$464="","",'01_Warehouse_Ledger'!$A$464&amp;IF('01_Warehouse_Ledger'!$B$464&lt;&gt;""," | "&amp;'01_Warehouse_Ledger'!$B$464,""))</f>
        <v>PAL-0000463</v>
      </c>
      <c r="C968" t="str">
        <f>IF('01_Warehouse_Ledger'!$A$464="","",'01_Warehouse_Ledger'!$A$464)</f>
        <v>PAL-0000463</v>
      </c>
      <c r="D968" t="s">
        <v>1141</v>
      </c>
    </row>
    <row r="969" spans="1:4">
      <c r="A969" t="s">
        <v>1140</v>
      </c>
      <c r="B969" t="str">
        <f>IF('01_Warehouse_Ledger'!$A$465="","",'01_Warehouse_Ledger'!$A$465&amp;IF('01_Warehouse_Ledger'!$B$465&lt;&gt;""," | "&amp;'01_Warehouse_Ledger'!$B$465,""))</f>
        <v>PAL-0000464</v>
      </c>
      <c r="C969" t="str">
        <f>IF('01_Warehouse_Ledger'!$A$465="","",'01_Warehouse_Ledger'!$A$465)</f>
        <v>PAL-0000464</v>
      </c>
      <c r="D969" t="s">
        <v>1141</v>
      </c>
    </row>
    <row r="970" spans="1:4">
      <c r="A970" t="s">
        <v>1140</v>
      </c>
      <c r="B970" t="str">
        <f>IF('01_Warehouse_Ledger'!$A$466="","",'01_Warehouse_Ledger'!$A$466&amp;IF('01_Warehouse_Ledger'!$B$466&lt;&gt;""," | "&amp;'01_Warehouse_Ledger'!$B$466,""))</f>
        <v>PAL-0000465</v>
      </c>
      <c r="C970" t="str">
        <f>IF('01_Warehouse_Ledger'!$A$466="","",'01_Warehouse_Ledger'!$A$466)</f>
        <v>PAL-0000465</v>
      </c>
      <c r="D970" t="s">
        <v>1141</v>
      </c>
    </row>
    <row r="971" spans="1:4">
      <c r="A971" t="s">
        <v>1140</v>
      </c>
      <c r="B971" t="str">
        <f>IF('01_Warehouse_Ledger'!$A$467="","",'01_Warehouse_Ledger'!$A$467&amp;IF('01_Warehouse_Ledger'!$B$467&lt;&gt;""," | "&amp;'01_Warehouse_Ledger'!$B$467,""))</f>
        <v>PAL-0000466</v>
      </c>
      <c r="C971" t="str">
        <f>IF('01_Warehouse_Ledger'!$A$467="","",'01_Warehouse_Ledger'!$A$467)</f>
        <v>PAL-0000466</v>
      </c>
      <c r="D971" t="s">
        <v>1141</v>
      </c>
    </row>
    <row r="972" spans="1:4">
      <c r="A972" t="s">
        <v>1140</v>
      </c>
      <c r="B972" t="str">
        <f>IF('01_Warehouse_Ledger'!$A$468="","",'01_Warehouse_Ledger'!$A$468&amp;IF('01_Warehouse_Ledger'!$B$468&lt;&gt;""," | "&amp;'01_Warehouse_Ledger'!$B$468,""))</f>
        <v>PAL-0000467</v>
      </c>
      <c r="C972" t="str">
        <f>IF('01_Warehouse_Ledger'!$A$468="","",'01_Warehouse_Ledger'!$A$468)</f>
        <v>PAL-0000467</v>
      </c>
      <c r="D972" t="s">
        <v>1141</v>
      </c>
    </row>
    <row r="973" spans="1:4">
      <c r="A973" t="s">
        <v>1140</v>
      </c>
      <c r="B973" t="str">
        <f>IF('01_Warehouse_Ledger'!$A$469="","",'01_Warehouse_Ledger'!$A$469&amp;IF('01_Warehouse_Ledger'!$B$469&lt;&gt;""," | "&amp;'01_Warehouse_Ledger'!$B$469,""))</f>
        <v>PAL-0000468</v>
      </c>
      <c r="C973" t="str">
        <f>IF('01_Warehouse_Ledger'!$A$469="","",'01_Warehouse_Ledger'!$A$469)</f>
        <v>PAL-0000468</v>
      </c>
      <c r="D973" t="s">
        <v>1141</v>
      </c>
    </row>
    <row r="974" spans="1:4">
      <c r="A974" t="s">
        <v>1140</v>
      </c>
      <c r="B974" t="str">
        <f>IF('01_Warehouse_Ledger'!$A$470="","",'01_Warehouse_Ledger'!$A$470&amp;IF('01_Warehouse_Ledger'!$B$470&lt;&gt;""," | "&amp;'01_Warehouse_Ledger'!$B$470,""))</f>
        <v>PAL-0000469</v>
      </c>
      <c r="C974" t="str">
        <f>IF('01_Warehouse_Ledger'!$A$470="","",'01_Warehouse_Ledger'!$A$470)</f>
        <v>PAL-0000469</v>
      </c>
      <c r="D974" t="s">
        <v>1141</v>
      </c>
    </row>
    <row r="975" spans="1:4">
      <c r="A975" t="s">
        <v>1140</v>
      </c>
      <c r="B975" t="str">
        <f>IF('01_Warehouse_Ledger'!$A$471="","",'01_Warehouse_Ledger'!$A$471&amp;IF('01_Warehouse_Ledger'!$B$471&lt;&gt;""," | "&amp;'01_Warehouse_Ledger'!$B$471,""))</f>
        <v>PAL-0000470</v>
      </c>
      <c r="C975" t="str">
        <f>IF('01_Warehouse_Ledger'!$A$471="","",'01_Warehouse_Ledger'!$A$471)</f>
        <v>PAL-0000470</v>
      </c>
      <c r="D975" t="s">
        <v>1141</v>
      </c>
    </row>
    <row r="976" spans="1:4">
      <c r="A976" t="s">
        <v>1140</v>
      </c>
      <c r="B976" t="str">
        <f>IF('01_Warehouse_Ledger'!$A$472="","",'01_Warehouse_Ledger'!$A$472&amp;IF('01_Warehouse_Ledger'!$B$472&lt;&gt;""," | "&amp;'01_Warehouse_Ledger'!$B$472,""))</f>
        <v>PAL-0000471</v>
      </c>
      <c r="C976" t="str">
        <f>IF('01_Warehouse_Ledger'!$A$472="","",'01_Warehouse_Ledger'!$A$472)</f>
        <v>PAL-0000471</v>
      </c>
      <c r="D976" t="s">
        <v>1141</v>
      </c>
    </row>
    <row r="977" spans="1:4">
      <c r="A977" t="s">
        <v>1140</v>
      </c>
      <c r="B977" t="str">
        <f>IF('01_Warehouse_Ledger'!$A$473="","",'01_Warehouse_Ledger'!$A$473&amp;IF('01_Warehouse_Ledger'!$B$473&lt;&gt;""," | "&amp;'01_Warehouse_Ledger'!$B$473,""))</f>
        <v>PAL-0000472</v>
      </c>
      <c r="C977" t="str">
        <f>IF('01_Warehouse_Ledger'!$A$473="","",'01_Warehouse_Ledger'!$A$473)</f>
        <v>PAL-0000472</v>
      </c>
      <c r="D977" t="s">
        <v>1141</v>
      </c>
    </row>
    <row r="978" spans="1:4">
      <c r="A978" t="s">
        <v>1140</v>
      </c>
      <c r="B978" t="str">
        <f>IF('01_Warehouse_Ledger'!$A$474="","",'01_Warehouse_Ledger'!$A$474&amp;IF('01_Warehouse_Ledger'!$B$474&lt;&gt;""," | "&amp;'01_Warehouse_Ledger'!$B$474,""))</f>
        <v>PAL-0000473</v>
      </c>
      <c r="C978" t="str">
        <f>IF('01_Warehouse_Ledger'!$A$474="","",'01_Warehouse_Ledger'!$A$474)</f>
        <v>PAL-0000473</v>
      </c>
      <c r="D978" t="s">
        <v>1141</v>
      </c>
    </row>
    <row r="979" spans="1:4">
      <c r="A979" t="s">
        <v>1140</v>
      </c>
      <c r="B979" t="str">
        <f>IF('01_Warehouse_Ledger'!$A$475="","",'01_Warehouse_Ledger'!$A$475&amp;IF('01_Warehouse_Ledger'!$B$475&lt;&gt;""," | "&amp;'01_Warehouse_Ledger'!$B$475,""))</f>
        <v>PAL-0000474</v>
      </c>
      <c r="C979" t="str">
        <f>IF('01_Warehouse_Ledger'!$A$475="","",'01_Warehouse_Ledger'!$A$475)</f>
        <v>PAL-0000474</v>
      </c>
      <c r="D979" t="s">
        <v>1141</v>
      </c>
    </row>
    <row r="980" spans="1:4">
      <c r="A980" t="s">
        <v>1140</v>
      </c>
      <c r="B980" t="str">
        <f>IF('01_Warehouse_Ledger'!$A$476="","",'01_Warehouse_Ledger'!$A$476&amp;IF('01_Warehouse_Ledger'!$B$476&lt;&gt;""," | "&amp;'01_Warehouse_Ledger'!$B$476,""))</f>
        <v>PAL-0000475</v>
      </c>
      <c r="C980" t="str">
        <f>IF('01_Warehouse_Ledger'!$A$476="","",'01_Warehouse_Ledger'!$A$476)</f>
        <v>PAL-0000475</v>
      </c>
      <c r="D980" t="s">
        <v>1141</v>
      </c>
    </row>
    <row r="981" spans="1:4">
      <c r="A981" t="s">
        <v>1140</v>
      </c>
      <c r="B981" t="str">
        <f>IF('01_Warehouse_Ledger'!$A$477="","",'01_Warehouse_Ledger'!$A$477&amp;IF('01_Warehouse_Ledger'!$B$477&lt;&gt;""," | "&amp;'01_Warehouse_Ledger'!$B$477,""))</f>
        <v>PAL-0000476</v>
      </c>
      <c r="C981" t="str">
        <f>IF('01_Warehouse_Ledger'!$A$477="","",'01_Warehouse_Ledger'!$A$477)</f>
        <v>PAL-0000476</v>
      </c>
      <c r="D981" t="s">
        <v>1141</v>
      </c>
    </row>
    <row r="982" spans="1:4">
      <c r="A982" t="s">
        <v>1140</v>
      </c>
      <c r="B982" t="str">
        <f>IF('01_Warehouse_Ledger'!$A$478="","",'01_Warehouse_Ledger'!$A$478&amp;IF('01_Warehouse_Ledger'!$B$478&lt;&gt;""," | "&amp;'01_Warehouse_Ledger'!$B$478,""))</f>
        <v>PAL-0000477</v>
      </c>
      <c r="C982" t="str">
        <f>IF('01_Warehouse_Ledger'!$A$478="","",'01_Warehouse_Ledger'!$A$478)</f>
        <v>PAL-0000477</v>
      </c>
      <c r="D982" t="s">
        <v>1141</v>
      </c>
    </row>
    <row r="983" spans="1:4">
      <c r="A983" t="s">
        <v>1140</v>
      </c>
      <c r="B983" t="str">
        <f>IF('01_Warehouse_Ledger'!$A$479="","",'01_Warehouse_Ledger'!$A$479&amp;IF('01_Warehouse_Ledger'!$B$479&lt;&gt;""," | "&amp;'01_Warehouse_Ledger'!$B$479,""))</f>
        <v>PAL-0000478</v>
      </c>
      <c r="C983" t="str">
        <f>IF('01_Warehouse_Ledger'!$A$479="","",'01_Warehouse_Ledger'!$A$479)</f>
        <v>PAL-0000478</v>
      </c>
      <c r="D983" t="s">
        <v>1141</v>
      </c>
    </row>
    <row r="984" spans="1:4">
      <c r="A984" t="s">
        <v>1140</v>
      </c>
      <c r="B984" t="str">
        <f>IF('01_Warehouse_Ledger'!$A$480="","",'01_Warehouse_Ledger'!$A$480&amp;IF('01_Warehouse_Ledger'!$B$480&lt;&gt;""," | "&amp;'01_Warehouse_Ledger'!$B$480,""))</f>
        <v>PAL-0000479</v>
      </c>
      <c r="C984" t="str">
        <f>IF('01_Warehouse_Ledger'!$A$480="","",'01_Warehouse_Ledger'!$A$480)</f>
        <v>PAL-0000479</v>
      </c>
      <c r="D984" t="s">
        <v>1141</v>
      </c>
    </row>
    <row r="985" spans="1:4">
      <c r="A985" t="s">
        <v>1140</v>
      </c>
      <c r="B985" t="str">
        <f>IF('01_Warehouse_Ledger'!$A$481="","",'01_Warehouse_Ledger'!$A$481&amp;IF('01_Warehouse_Ledger'!$B$481&lt;&gt;""," | "&amp;'01_Warehouse_Ledger'!$B$481,""))</f>
        <v>PAL-0000480</v>
      </c>
      <c r="C985" t="str">
        <f>IF('01_Warehouse_Ledger'!$A$481="","",'01_Warehouse_Ledger'!$A$481)</f>
        <v>PAL-0000480</v>
      </c>
      <c r="D985" t="s">
        <v>1141</v>
      </c>
    </row>
    <row r="986" spans="1:4">
      <c r="A986" t="s">
        <v>1140</v>
      </c>
      <c r="B986" t="str">
        <f>IF('01_Warehouse_Ledger'!$A$482="","",'01_Warehouse_Ledger'!$A$482&amp;IF('01_Warehouse_Ledger'!$B$482&lt;&gt;""," | "&amp;'01_Warehouse_Ledger'!$B$482,""))</f>
        <v>PAL-0000481</v>
      </c>
      <c r="C986" t="str">
        <f>IF('01_Warehouse_Ledger'!$A$482="","",'01_Warehouse_Ledger'!$A$482)</f>
        <v>PAL-0000481</v>
      </c>
      <c r="D986" t="s">
        <v>1141</v>
      </c>
    </row>
    <row r="987" spans="1:4">
      <c r="A987" t="s">
        <v>1140</v>
      </c>
      <c r="B987" t="str">
        <f>IF('01_Warehouse_Ledger'!$A$483="","",'01_Warehouse_Ledger'!$A$483&amp;IF('01_Warehouse_Ledger'!$B$483&lt;&gt;""," | "&amp;'01_Warehouse_Ledger'!$B$483,""))</f>
        <v>PAL-0000482</v>
      </c>
      <c r="C987" t="str">
        <f>IF('01_Warehouse_Ledger'!$A$483="","",'01_Warehouse_Ledger'!$A$483)</f>
        <v>PAL-0000482</v>
      </c>
      <c r="D987" t="s">
        <v>1141</v>
      </c>
    </row>
    <row r="988" spans="1:4">
      <c r="A988" t="s">
        <v>1140</v>
      </c>
      <c r="B988" t="str">
        <f>IF('01_Warehouse_Ledger'!$A$484="","",'01_Warehouse_Ledger'!$A$484&amp;IF('01_Warehouse_Ledger'!$B$484&lt;&gt;""," | "&amp;'01_Warehouse_Ledger'!$B$484,""))</f>
        <v>PAL-0000483</v>
      </c>
      <c r="C988" t="str">
        <f>IF('01_Warehouse_Ledger'!$A$484="","",'01_Warehouse_Ledger'!$A$484)</f>
        <v>PAL-0000483</v>
      </c>
      <c r="D988" t="s">
        <v>1141</v>
      </c>
    </row>
    <row r="989" spans="1:4">
      <c r="A989" t="s">
        <v>1140</v>
      </c>
      <c r="B989" t="str">
        <f>IF('01_Warehouse_Ledger'!$A$485="","",'01_Warehouse_Ledger'!$A$485&amp;IF('01_Warehouse_Ledger'!$B$485&lt;&gt;""," | "&amp;'01_Warehouse_Ledger'!$B$485,""))</f>
        <v>PAL-0000484</v>
      </c>
      <c r="C989" t="str">
        <f>IF('01_Warehouse_Ledger'!$A$485="","",'01_Warehouse_Ledger'!$A$485)</f>
        <v>PAL-0000484</v>
      </c>
      <c r="D989" t="s">
        <v>1141</v>
      </c>
    </row>
    <row r="990" spans="1:4">
      <c r="A990" t="s">
        <v>1140</v>
      </c>
      <c r="B990" t="str">
        <f>IF('01_Warehouse_Ledger'!$A$486="","",'01_Warehouse_Ledger'!$A$486&amp;IF('01_Warehouse_Ledger'!$B$486&lt;&gt;""," | "&amp;'01_Warehouse_Ledger'!$B$486,""))</f>
        <v>PAL-0000485</v>
      </c>
      <c r="C990" t="str">
        <f>IF('01_Warehouse_Ledger'!$A$486="","",'01_Warehouse_Ledger'!$A$486)</f>
        <v>PAL-0000485</v>
      </c>
      <c r="D990" t="s">
        <v>1141</v>
      </c>
    </row>
    <row r="991" spans="1:4">
      <c r="A991" t="s">
        <v>1140</v>
      </c>
      <c r="B991" t="str">
        <f>IF('01_Warehouse_Ledger'!$A$487="","",'01_Warehouse_Ledger'!$A$487&amp;IF('01_Warehouse_Ledger'!$B$487&lt;&gt;""," | "&amp;'01_Warehouse_Ledger'!$B$487,""))</f>
        <v>PAL-0000486</v>
      </c>
      <c r="C991" t="str">
        <f>IF('01_Warehouse_Ledger'!$A$487="","",'01_Warehouse_Ledger'!$A$487)</f>
        <v>PAL-0000486</v>
      </c>
      <c r="D991" t="s">
        <v>1141</v>
      </c>
    </row>
    <row r="992" spans="1:4">
      <c r="A992" t="s">
        <v>1140</v>
      </c>
      <c r="B992" t="str">
        <f>IF('01_Warehouse_Ledger'!$A$488="","",'01_Warehouse_Ledger'!$A$488&amp;IF('01_Warehouse_Ledger'!$B$488&lt;&gt;""," | "&amp;'01_Warehouse_Ledger'!$B$488,""))</f>
        <v>PAL-0000487</v>
      </c>
      <c r="C992" t="str">
        <f>IF('01_Warehouse_Ledger'!$A$488="","",'01_Warehouse_Ledger'!$A$488)</f>
        <v>PAL-0000487</v>
      </c>
      <c r="D992" t="s">
        <v>1141</v>
      </c>
    </row>
    <row r="993" spans="1:4">
      <c r="A993" t="s">
        <v>1140</v>
      </c>
      <c r="B993" t="str">
        <f>IF('01_Warehouse_Ledger'!$A$489="","",'01_Warehouse_Ledger'!$A$489&amp;IF('01_Warehouse_Ledger'!$B$489&lt;&gt;""," | "&amp;'01_Warehouse_Ledger'!$B$489,""))</f>
        <v>PAL-0000488</v>
      </c>
      <c r="C993" t="str">
        <f>IF('01_Warehouse_Ledger'!$A$489="","",'01_Warehouse_Ledger'!$A$489)</f>
        <v>PAL-0000488</v>
      </c>
      <c r="D993" t="s">
        <v>1141</v>
      </c>
    </row>
    <row r="994" spans="1:4">
      <c r="A994" t="s">
        <v>1140</v>
      </c>
      <c r="B994" t="str">
        <f>IF('01_Warehouse_Ledger'!$A$490="","",'01_Warehouse_Ledger'!$A$490&amp;IF('01_Warehouse_Ledger'!$B$490&lt;&gt;""," | "&amp;'01_Warehouse_Ledger'!$B$490,""))</f>
        <v>PAL-0000489</v>
      </c>
      <c r="C994" t="str">
        <f>IF('01_Warehouse_Ledger'!$A$490="","",'01_Warehouse_Ledger'!$A$490)</f>
        <v>PAL-0000489</v>
      </c>
      <c r="D994" t="s">
        <v>1141</v>
      </c>
    </row>
    <row r="995" spans="1:4">
      <c r="A995" t="s">
        <v>1140</v>
      </c>
      <c r="B995" t="str">
        <f>IF('01_Warehouse_Ledger'!$A$491="","",'01_Warehouse_Ledger'!$A$491&amp;IF('01_Warehouse_Ledger'!$B$491&lt;&gt;""," | "&amp;'01_Warehouse_Ledger'!$B$491,""))</f>
        <v>PAL-0000490</v>
      </c>
      <c r="C995" t="str">
        <f>IF('01_Warehouse_Ledger'!$A$491="","",'01_Warehouse_Ledger'!$A$491)</f>
        <v>PAL-0000490</v>
      </c>
      <c r="D995" t="s">
        <v>1141</v>
      </c>
    </row>
    <row r="996" spans="1:4">
      <c r="A996" t="s">
        <v>1140</v>
      </c>
      <c r="B996" t="str">
        <f>IF('01_Warehouse_Ledger'!$A$492="","",'01_Warehouse_Ledger'!$A$492&amp;IF('01_Warehouse_Ledger'!$B$492&lt;&gt;""," | "&amp;'01_Warehouse_Ledger'!$B$492,""))</f>
        <v>PAL-0000491</v>
      </c>
      <c r="C996" t="str">
        <f>IF('01_Warehouse_Ledger'!$A$492="","",'01_Warehouse_Ledger'!$A$492)</f>
        <v>PAL-0000491</v>
      </c>
      <c r="D996" t="s">
        <v>1141</v>
      </c>
    </row>
    <row r="997" spans="1:4">
      <c r="A997" t="s">
        <v>1140</v>
      </c>
      <c r="B997" t="str">
        <f>IF('01_Warehouse_Ledger'!$A$493="","",'01_Warehouse_Ledger'!$A$493&amp;IF('01_Warehouse_Ledger'!$B$493&lt;&gt;""," | "&amp;'01_Warehouse_Ledger'!$B$493,""))</f>
        <v>PAL-0000492</v>
      </c>
      <c r="C997" t="str">
        <f>IF('01_Warehouse_Ledger'!$A$493="","",'01_Warehouse_Ledger'!$A$493)</f>
        <v>PAL-0000492</v>
      </c>
      <c r="D997" t="s">
        <v>1141</v>
      </c>
    </row>
    <row r="998" spans="1:4">
      <c r="A998" t="s">
        <v>1140</v>
      </c>
      <c r="B998" t="str">
        <f>IF('01_Warehouse_Ledger'!$A$494="","",'01_Warehouse_Ledger'!$A$494&amp;IF('01_Warehouse_Ledger'!$B$494&lt;&gt;""," | "&amp;'01_Warehouse_Ledger'!$B$494,""))</f>
        <v>PAL-0000493</v>
      </c>
      <c r="C998" t="str">
        <f>IF('01_Warehouse_Ledger'!$A$494="","",'01_Warehouse_Ledger'!$A$494)</f>
        <v>PAL-0000493</v>
      </c>
      <c r="D998" t="s">
        <v>1141</v>
      </c>
    </row>
    <row r="999" spans="1:4">
      <c r="A999" t="s">
        <v>1140</v>
      </c>
      <c r="B999" t="str">
        <f>IF('01_Warehouse_Ledger'!$A$495="","",'01_Warehouse_Ledger'!$A$495&amp;IF('01_Warehouse_Ledger'!$B$495&lt;&gt;""," | "&amp;'01_Warehouse_Ledger'!$B$495,""))</f>
        <v>PAL-0000494</v>
      </c>
      <c r="C999" t="str">
        <f>IF('01_Warehouse_Ledger'!$A$495="","",'01_Warehouse_Ledger'!$A$495)</f>
        <v>PAL-0000494</v>
      </c>
      <c r="D999" t="s">
        <v>1141</v>
      </c>
    </row>
    <row r="1000" spans="1:4">
      <c r="A1000" t="s">
        <v>1140</v>
      </c>
      <c r="B1000" t="str">
        <f>IF('01_Warehouse_Ledger'!$A$496="","",'01_Warehouse_Ledger'!$A$496&amp;IF('01_Warehouse_Ledger'!$B$496&lt;&gt;""," | "&amp;'01_Warehouse_Ledger'!$B$496,""))</f>
        <v>PAL-0000495</v>
      </c>
      <c r="C1000" t="str">
        <f>IF('01_Warehouse_Ledger'!$A$496="","",'01_Warehouse_Ledger'!$A$496)</f>
        <v>PAL-0000495</v>
      </c>
      <c r="D1000" t="s">
        <v>1141</v>
      </c>
    </row>
    <row r="1001" spans="1:4">
      <c r="A1001" t="s">
        <v>1140</v>
      </c>
      <c r="B1001" t="str">
        <f>IF('01_Warehouse_Ledger'!$A$497="","",'01_Warehouse_Ledger'!$A$497&amp;IF('01_Warehouse_Ledger'!$B$497&lt;&gt;""," | "&amp;'01_Warehouse_Ledger'!$B$497,""))</f>
        <v>PAL-0000496</v>
      </c>
      <c r="C1001" t="str">
        <f>IF('01_Warehouse_Ledger'!$A$497="","",'01_Warehouse_Ledger'!$A$497)</f>
        <v>PAL-0000496</v>
      </c>
      <c r="D1001" t="s">
        <v>1141</v>
      </c>
    </row>
    <row r="1002" spans="1:4">
      <c r="A1002" t="s">
        <v>1140</v>
      </c>
      <c r="B1002" t="str">
        <f>IF('01_Warehouse_Ledger'!$A$498="","",'01_Warehouse_Ledger'!$A$498&amp;IF('01_Warehouse_Ledger'!$B$498&lt;&gt;""," | "&amp;'01_Warehouse_Ledger'!$B$498,""))</f>
        <v>PAL-0000497</v>
      </c>
      <c r="C1002" t="str">
        <f>IF('01_Warehouse_Ledger'!$A$498="","",'01_Warehouse_Ledger'!$A$498)</f>
        <v>PAL-0000497</v>
      </c>
      <c r="D1002" t="s">
        <v>1141</v>
      </c>
    </row>
    <row r="1003" spans="1:4">
      <c r="A1003" t="s">
        <v>1140</v>
      </c>
      <c r="B1003" t="str">
        <f>IF('01_Warehouse_Ledger'!$A$499="","",'01_Warehouse_Ledger'!$A$499&amp;IF('01_Warehouse_Ledger'!$B$499&lt;&gt;""," | "&amp;'01_Warehouse_Ledger'!$B$499,""))</f>
        <v>PAL-0000498</v>
      </c>
      <c r="C1003" t="str">
        <f>IF('01_Warehouse_Ledger'!$A$499="","",'01_Warehouse_Ledger'!$A$499)</f>
        <v>PAL-0000498</v>
      </c>
      <c r="D1003" t="s">
        <v>1141</v>
      </c>
    </row>
    <row r="1004" spans="1:4">
      <c r="A1004" t="s">
        <v>1140</v>
      </c>
      <c r="B1004" t="str">
        <f>IF('01_Warehouse_Ledger'!$A$500="","",'01_Warehouse_Ledger'!$A$500&amp;IF('01_Warehouse_Ledger'!$B$500&lt;&gt;""," | "&amp;'01_Warehouse_Ledger'!$B$500,""))</f>
        <v>PAL-0000499</v>
      </c>
      <c r="C1004" t="str">
        <f>IF('01_Warehouse_Ledger'!$A$500="","",'01_Warehouse_Ledger'!$A$500)</f>
        <v>PAL-0000499</v>
      </c>
      <c r="D1004" t="s">
        <v>1141</v>
      </c>
    </row>
    <row r="1005" spans="1:4">
      <c r="A1005" t="s">
        <v>1140</v>
      </c>
      <c r="B1005" t="str">
        <f>IF('01_Warehouse_Ledger'!$A$501="","",'01_Warehouse_Ledger'!$A$501&amp;IF('01_Warehouse_Ledger'!$B$501&lt;&gt;""," | "&amp;'01_Warehouse_Ledger'!$B$501,""))</f>
        <v>PAL-0000500</v>
      </c>
      <c r="C1005" t="str">
        <f>IF('01_Warehouse_Ledger'!$A$501="","",'01_Warehouse_Ledger'!$A$501)</f>
        <v>PAL-0000500</v>
      </c>
      <c r="D1005" t="s">
        <v>1141</v>
      </c>
    </row>
  </sheetData>
  <conditionalFormatting sqref="A3:D1005">
    <cfRule type="expression" dxfId="91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4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400-000001000000}">
      <formula1>FALSE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>
      <c r="A1" s="41" t="s">
        <v>1142</v>
      </c>
    </row>
    <row r="3" spans="1:4">
      <c r="A3" s="42" t="s">
        <v>1143</v>
      </c>
      <c r="B3" s="4"/>
      <c r="D3" s="43" t="s">
        <v>1144</v>
      </c>
    </row>
    <row r="4" spans="1:4">
      <c r="A4" s="5"/>
      <c r="B4" s="5"/>
    </row>
    <row r="5" spans="1:4">
      <c r="A5" s="44" t="s">
        <v>64</v>
      </c>
      <c r="B5" s="45" t="str">
        <f>IFERROR(INDEX('01_Warehouse_Ledger'!$B$2:$B$2002,MATCH($B$3,'01_Warehouse_Ledger'!$A$2:$A$2002,0)),"")</f>
        <v/>
      </c>
    </row>
    <row r="6" spans="1:4">
      <c r="A6" s="44" t="s">
        <v>1145</v>
      </c>
      <c r="B6" s="45" t="str">
        <f>IFERROR(INDEX('01_Warehouse_Ledger'!$D$2:$D$2002,MATCH($B$3,'01_Warehouse_Ledger'!$A$2:$A$2002,0)),"")</f>
        <v/>
      </c>
    </row>
    <row r="7" spans="1:4">
      <c r="A7" s="44" t="s">
        <v>1146</v>
      </c>
      <c r="B7" s="45" t="str">
        <f>IFERROR(INDEX('02_Warehouse_Locations'!$J$2:$J$501,MATCH($B$6,'02_Warehouse_Locations'!$A$2:$A$501,0)),"")</f>
        <v/>
      </c>
    </row>
    <row r="8" spans="1:4">
      <c r="A8" s="44" t="s">
        <v>698</v>
      </c>
      <c r="B8" s="45" t="str">
        <f>IFERROR(INDEX('02_Warehouse_Locations'!$B$2:$B$501,MATCH($B$6,'02_Warehouse_Locations'!$A$2:$A$501,0)),"")</f>
        <v/>
      </c>
    </row>
    <row r="9" spans="1:4">
      <c r="A9" s="44" t="s">
        <v>699</v>
      </c>
      <c r="B9" s="45" t="str">
        <f>IFERROR(INDEX('02_Warehouse_Locations'!$C$2:$C$501,MATCH($B$6,'02_Warehouse_Locations'!$A$2:$A$501,0)),"")</f>
        <v/>
      </c>
    </row>
    <row r="10" spans="1:4">
      <c r="A10" s="44" t="s">
        <v>1147</v>
      </c>
      <c r="B10" s="45" t="str">
        <f>IFERROR(INDEX('02_Warehouse_Locations'!$D$2:$D$501,MATCH($B$6,'02_Warehouse_Locations'!$A$2:$A$501,0)),"")</f>
        <v/>
      </c>
    </row>
    <row r="11" spans="1:4">
      <c r="A11" s="44" t="s">
        <v>701</v>
      </c>
      <c r="B11" s="45" t="str">
        <f>IFERROR(INDEX('02_Warehouse_Locations'!$E$2:$E$501,MATCH($B$6,'02_Warehouse_Locations'!$A$2:$A$501,0)),"")</f>
        <v/>
      </c>
    </row>
    <row r="12" spans="1:4">
      <c r="A12" s="44" t="s">
        <v>1148</v>
      </c>
      <c r="B12" s="45" t="str">
        <f>IFERROR(INDEX('02_Warehouse_Locations'!$N$2:$N$501,MATCH($B$6,'02_Warehouse_Locations'!$A$2:$A$501,0)),"")</f>
        <v/>
      </c>
    </row>
    <row r="13" spans="1:4">
      <c r="A13" s="44" t="s">
        <v>709</v>
      </c>
      <c r="B13" s="45" t="str">
        <f>IFERROR(INDEX('02_Warehouse_Locations'!$O$2:$O$501,MATCH($B$6,'02_Warehouse_Locations'!$A$2:$A$501,0)),"")</f>
        <v/>
      </c>
    </row>
    <row r="14" spans="1:4">
      <c r="A14" s="44" t="s">
        <v>710</v>
      </c>
      <c r="B14" s="45" t="str">
        <f>IFERROR(INDEX('02_Warehouse_Locations'!$P$2:$P$501,MATCH($B$6,'02_Warehouse_Locations'!$A$2:$A$501,0)),"")</f>
        <v/>
      </c>
    </row>
    <row r="15" spans="1:4">
      <c r="A15" t="s">
        <v>711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90" priority="1" stopIfTrue="1">
      <formula>AND(TRIM($A3)="",OR($B3&lt;&gt;"",$C3&lt;&gt;"",$D3&lt;&gt;"",$E3&lt;&gt;"",$I3&lt;&gt;"",$J3&lt;&gt;""))</formula>
    </cfRule>
    <cfRule type="expression" dxfId="89" priority="2">
      <formula>AND(TRIM($A3)&lt;&gt;"",NOT(AND(LEFT($A3,4)="PAL-",LEN($A3)=11,ISNUMBER(--MID($A3,5,7)))))</formula>
    </cfRule>
    <cfRule type="expression" dxfId="88" priority="3">
      <formula>AND(TRIM($A3)&lt;&gt;"",COUNTIF($A$2:$A$2002,$A3)&gt;1)</formula>
    </cfRule>
    <cfRule type="expression" dxfId="87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500-000000000000}">
      <formula1>FALSE</formula1>
    </dataValidation>
    <dataValidation type="custom" allowBlank="1" showInputMessage="1" showErrorMessage="1" errorTitle="Invalid Pallet ID" error="Expected format: PAL-#######" sqref="B3" xr:uid="{3E3B67BD-4C0B-4D8F-A5AC-2D43246AD226}">
      <formula1>AND(LEFT($A3,4)="PAL-",LEN($A3)=11)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>
      <c r="A1" s="46" t="s">
        <v>1149</v>
      </c>
    </row>
    <row r="2" spans="1:21">
      <c r="A2" s="47" t="s">
        <v>1150</v>
      </c>
      <c r="B2" s="48" t="str">
        <f>IFERROR('05_Scan_Lookup'!$B$13,"")</f>
        <v/>
      </c>
    </row>
    <row r="3" spans="1:21">
      <c r="A3" s="47" t="s">
        <v>1151</v>
      </c>
      <c r="B3" s="48" t="str">
        <f>IFERROR('05_Scan_Lookup'!$B$14,"")</f>
        <v/>
      </c>
    </row>
    <row r="4" spans="1:21">
      <c r="A4" s="47" t="s">
        <v>1152</v>
      </c>
      <c r="B4" s="48" t="str">
        <f>IFERROR(INDEX('02_Warehouse_Locations'!$M$2:$M$501,MATCH('05_Scan_Lookup'!$B$6,'02_Warehouse_Locations'!$A$2:$A$501,0)),"")</f>
        <v/>
      </c>
    </row>
    <row r="5" spans="1:21">
      <c r="A5" s="47" t="s">
        <v>1153</v>
      </c>
      <c r="B5" s="48" t="s">
        <v>1154</v>
      </c>
    </row>
    <row r="6" spans="1:21" ht="20.100000000000001" customHeight="1">
      <c r="A6" s="52" t="s">
        <v>1155</v>
      </c>
      <c r="B6" s="52" t="s">
        <v>728</v>
      </c>
      <c r="C6" s="52" t="s">
        <v>140</v>
      </c>
      <c r="D6" s="52" t="s">
        <v>779</v>
      </c>
      <c r="E6" s="52" t="s">
        <v>804</v>
      </c>
      <c r="F6" s="52" t="s">
        <v>845</v>
      </c>
      <c r="G6" s="52" t="s">
        <v>886</v>
      </c>
      <c r="H6" s="52" t="s">
        <v>1156</v>
      </c>
      <c r="I6" s="52" t="s">
        <v>1157</v>
      </c>
      <c r="J6" s="52" t="s">
        <v>1158</v>
      </c>
      <c r="K6" s="52" t="s">
        <v>1159</v>
      </c>
      <c r="L6" s="52" t="s">
        <v>1160</v>
      </c>
      <c r="M6" s="52" t="s">
        <v>724</v>
      </c>
      <c r="N6" s="52">
        <v>13</v>
      </c>
      <c r="O6" s="52">
        <v>14</v>
      </c>
      <c r="P6" s="52">
        <v>15</v>
      </c>
      <c r="Q6" s="52">
        <v>16</v>
      </c>
      <c r="R6" s="52">
        <v>17</v>
      </c>
      <c r="S6" s="52">
        <v>18</v>
      </c>
      <c r="T6" s="52">
        <v>19</v>
      </c>
      <c r="U6" s="52">
        <v>20</v>
      </c>
    </row>
    <row r="7" spans="1:21">
      <c r="A7" s="49">
        <v>1</v>
      </c>
      <c r="B7" s="50" t="str">
        <f>IF(AND(B6=$B$2,A7=$B$3),"●","")</f>
        <v/>
      </c>
      <c r="C7" s="50" t="str">
        <f>IF(AND(C6=$B$2,A7=$B$3),"●","")</f>
        <v/>
      </c>
      <c r="D7" s="50" t="str">
        <f>IF(AND(D6=$B$2,A7=$B$3),"●","")</f>
        <v/>
      </c>
      <c r="E7" s="50" t="str">
        <f>IF(AND(E6=$B$2,A7=$B$3),"●","")</f>
        <v/>
      </c>
      <c r="F7" s="50" t="str">
        <f>IF(AND(F6=$B$2,A7=$B$3),"●","")</f>
        <v/>
      </c>
      <c r="G7" s="50" t="str">
        <f>IF(AND(G6=$B$2,A7=$B$3),"●","")</f>
        <v/>
      </c>
      <c r="H7" s="50" t="str">
        <f>IF(AND(H6=$B$2,A7=$B$3),"●","")</f>
        <v/>
      </c>
      <c r="I7" s="50" t="str">
        <f>IF(AND(I6=$B$2,A7=$B$3),"●","")</f>
        <v/>
      </c>
      <c r="J7" s="50" t="str">
        <f>IF(AND(J6=$B$2,A7=$B$3),"●","")</f>
        <v/>
      </c>
      <c r="K7" s="50" t="str">
        <f>IF(AND(K6=$B$2,A7=$B$3),"●","")</f>
        <v/>
      </c>
      <c r="L7" s="50" t="str">
        <f>IF(AND(L6=$B$2,A7=$B$3),"●","")</f>
        <v/>
      </c>
      <c r="M7" s="50" t="str">
        <f>IF(AND(M6=$B$2,A7=$B$3),"●","")</f>
        <v/>
      </c>
      <c r="N7" s="50" t="str">
        <f t="shared" ref="N7:U16" si="0">IF(AND($A7=$B$2,N$6=$B$3),"●","")</f>
        <v/>
      </c>
      <c r="O7" s="50" t="str">
        <f t="shared" si="0"/>
        <v/>
      </c>
      <c r="P7" s="50" t="str">
        <f t="shared" si="0"/>
        <v/>
      </c>
      <c r="Q7" s="50" t="str">
        <f t="shared" si="0"/>
        <v/>
      </c>
      <c r="R7" s="50" t="str">
        <f t="shared" si="0"/>
        <v/>
      </c>
      <c r="S7" s="50" t="str">
        <f t="shared" si="0"/>
        <v/>
      </c>
      <c r="T7" s="50" t="str">
        <f t="shared" si="0"/>
        <v/>
      </c>
      <c r="U7" s="50" t="str">
        <f t="shared" si="0"/>
        <v/>
      </c>
    </row>
    <row r="8" spans="1:21">
      <c r="A8" s="49">
        <v>2</v>
      </c>
      <c r="B8" s="50" t="str">
        <f>IF(AND(B6=$B$2,A8=$B$3),"●","")</f>
        <v/>
      </c>
      <c r="C8" s="50" t="str">
        <f>IF(AND(C6=$B$2,A8=$B$3),"●","")</f>
        <v/>
      </c>
      <c r="D8" s="50" t="str">
        <f>IF(AND(D6=$B$2,A8=$B$3),"●","")</f>
        <v/>
      </c>
      <c r="E8" s="50" t="str">
        <f>IF(AND(E6=$B$2,A8=$B$3),"●","")</f>
        <v/>
      </c>
      <c r="F8" s="50" t="str">
        <f>IF(AND(F6=$B$2,A8=$B$3),"●","")</f>
        <v/>
      </c>
      <c r="G8" s="50" t="str">
        <f>IF(AND(G6=$B$2,A8=$B$3),"●","")</f>
        <v/>
      </c>
      <c r="H8" s="50" t="str">
        <f>IF(AND(H6=$B$2,A8=$B$3),"●","")</f>
        <v/>
      </c>
      <c r="I8" s="50" t="str">
        <f>IF(AND(I6=$B$2,A8=$B$3),"●","")</f>
        <v/>
      </c>
      <c r="J8" s="50" t="str">
        <f>IF(AND(J6=$B$2,A8=$B$3),"●","")</f>
        <v/>
      </c>
      <c r="K8" s="50" t="str">
        <f>IF(AND(K6=$B$2,A8=$B$3),"●","")</f>
        <v/>
      </c>
      <c r="L8" s="50" t="str">
        <f>IF(AND(L6=$B$2,A8=$B$3),"●","")</f>
        <v/>
      </c>
      <c r="M8" s="50" t="str">
        <f>IF(AND(M6=$B$2,A8=$B$3),"●","")</f>
        <v/>
      </c>
      <c r="N8" s="50" t="str">
        <f t="shared" si="0"/>
        <v/>
      </c>
      <c r="O8" s="50" t="str">
        <f t="shared" si="0"/>
        <v/>
      </c>
      <c r="P8" s="50" t="str">
        <f t="shared" si="0"/>
        <v/>
      </c>
      <c r="Q8" s="50" t="str">
        <f t="shared" si="0"/>
        <v/>
      </c>
      <c r="R8" s="50" t="str">
        <f t="shared" si="0"/>
        <v/>
      </c>
      <c r="S8" s="50" t="str">
        <f t="shared" si="0"/>
        <v/>
      </c>
      <c r="T8" s="50" t="str">
        <f t="shared" si="0"/>
        <v/>
      </c>
      <c r="U8" s="50" t="str">
        <f t="shared" si="0"/>
        <v/>
      </c>
    </row>
    <row r="9" spans="1:21">
      <c r="A9" s="49">
        <v>3</v>
      </c>
      <c r="B9" s="50" t="str">
        <f>IF(AND(B6=$B$2,A9=$B$3),"●","")</f>
        <v/>
      </c>
      <c r="C9" s="50" t="str">
        <f>IF(AND(C6=$B$2,A9=$B$3),"●","")</f>
        <v/>
      </c>
      <c r="D9" s="50" t="str">
        <f>IF(AND(D6=$B$2,A9=$B$3),"●","")</f>
        <v/>
      </c>
      <c r="E9" s="50" t="str">
        <f>IF(AND(E6=$B$2,A9=$B$3),"●","")</f>
        <v/>
      </c>
      <c r="F9" s="50" t="str">
        <f>IF(AND(F6=$B$2,A9=$B$3),"●","")</f>
        <v/>
      </c>
      <c r="G9" s="50" t="str">
        <f>IF(AND(G6=$B$2,A9=$B$3),"●","")</f>
        <v/>
      </c>
      <c r="H9" s="50" t="str">
        <f>IF(AND(H6=$B$2,A9=$B$3),"●","")</f>
        <v/>
      </c>
      <c r="I9" s="50" t="str">
        <f>IF(AND(I6=$B$2,A9=$B$3),"●","")</f>
        <v/>
      </c>
      <c r="J9" s="50" t="str">
        <f>IF(AND(J6=$B$2,A9=$B$3),"●","")</f>
        <v/>
      </c>
      <c r="K9" s="50" t="str">
        <f>IF(AND(K6=$B$2,A9=$B$3),"●","")</f>
        <v/>
      </c>
      <c r="L9" s="50" t="str">
        <f>IF(AND(L6=$B$2,A9=$B$3),"●","")</f>
        <v/>
      </c>
      <c r="M9" s="50" t="str">
        <f>IF(AND(M6=$B$2,A9=$B$3),"●","")</f>
        <v/>
      </c>
      <c r="N9" s="50" t="str">
        <f t="shared" si="0"/>
        <v/>
      </c>
      <c r="O9" s="50" t="str">
        <f t="shared" si="0"/>
        <v/>
      </c>
      <c r="P9" s="50" t="str">
        <f t="shared" si="0"/>
        <v/>
      </c>
      <c r="Q9" s="50" t="str">
        <f t="shared" si="0"/>
        <v/>
      </c>
      <c r="R9" s="50" t="str">
        <f t="shared" si="0"/>
        <v/>
      </c>
      <c r="S9" s="50" t="str">
        <f t="shared" si="0"/>
        <v/>
      </c>
      <c r="T9" s="50" t="str">
        <f t="shared" si="0"/>
        <v/>
      </c>
      <c r="U9" s="50" t="str">
        <f t="shared" si="0"/>
        <v/>
      </c>
    </row>
    <row r="10" spans="1:21">
      <c r="A10" s="49">
        <v>4</v>
      </c>
      <c r="B10" s="50" t="str">
        <f>IF(AND(B6=$B$2,A10=$B$3),"●","")</f>
        <v/>
      </c>
      <c r="C10" s="50" t="str">
        <f>IF(AND(C6=$B$2,A10=$B$3),"●","")</f>
        <v/>
      </c>
      <c r="D10" s="50" t="str">
        <f>IF(AND(D6=$B$2,A10=$B$3),"●","")</f>
        <v/>
      </c>
      <c r="E10" s="50" t="str">
        <f>IF(AND(E6=$B$2,A10=$B$3),"●","")</f>
        <v/>
      </c>
      <c r="F10" s="50" t="str">
        <f>IF(AND(F6=$B$2,A10=$B$3),"●","")</f>
        <v/>
      </c>
      <c r="G10" s="50" t="str">
        <f>IF(AND(G6=$B$2,A10=$B$3),"●","")</f>
        <v/>
      </c>
      <c r="H10" s="50" t="str">
        <f>IF(AND(H6=$B$2,A10=$B$3),"●","")</f>
        <v/>
      </c>
      <c r="I10" s="50" t="str">
        <f>IF(AND(I6=$B$2,A10=$B$3),"●","")</f>
        <v/>
      </c>
      <c r="J10" s="50" t="str">
        <f>IF(AND(J6=$B$2,A10=$B$3),"●","")</f>
        <v/>
      </c>
      <c r="K10" s="50" t="str">
        <f>IF(AND(K6=$B$2,A10=$B$3),"●","")</f>
        <v/>
      </c>
      <c r="L10" s="50" t="str">
        <f>IF(AND(L6=$B$2,A10=$B$3),"●","")</f>
        <v/>
      </c>
      <c r="M10" s="50" t="str">
        <f>IF(AND(M6=$B$2,A10=$B$3),"●","")</f>
        <v/>
      </c>
      <c r="N10" s="50" t="str">
        <f t="shared" si="0"/>
        <v/>
      </c>
      <c r="O10" s="50" t="str">
        <f t="shared" si="0"/>
        <v/>
      </c>
      <c r="P10" s="50" t="str">
        <f t="shared" si="0"/>
        <v/>
      </c>
      <c r="Q10" s="50" t="str">
        <f t="shared" si="0"/>
        <v/>
      </c>
      <c r="R10" s="50" t="str">
        <f t="shared" si="0"/>
        <v/>
      </c>
      <c r="S10" s="50" t="str">
        <f t="shared" si="0"/>
        <v/>
      </c>
      <c r="T10" s="50" t="str">
        <f t="shared" si="0"/>
        <v/>
      </c>
      <c r="U10" s="50" t="str">
        <f t="shared" si="0"/>
        <v/>
      </c>
    </row>
    <row r="11" spans="1:21">
      <c r="A11" s="49">
        <v>5</v>
      </c>
      <c r="B11" s="50" t="str">
        <f>IF(AND(B6=$B$2,A11=$B$3),"●","")</f>
        <v/>
      </c>
      <c r="C11" s="50" t="str">
        <f>IF(AND(C6=$B$2,A11=$B$3),"●","")</f>
        <v/>
      </c>
      <c r="D11" s="50" t="str">
        <f>IF(AND(D6=$B$2,A11=$B$3),"●","")</f>
        <v/>
      </c>
      <c r="E11" s="50" t="str">
        <f>IF(AND(E6=$B$2,A11=$B$3),"●","")</f>
        <v/>
      </c>
      <c r="F11" s="50" t="str">
        <f>IF(AND(F6=$B$2,A11=$B$3),"●","")</f>
        <v/>
      </c>
      <c r="G11" s="50" t="str">
        <f>IF(AND(G6=$B$2,A11=$B$3),"●","")</f>
        <v/>
      </c>
      <c r="H11" s="50" t="str">
        <f>IF(AND(H6=$B$2,A11=$B$3),"●","")</f>
        <v/>
      </c>
      <c r="I11" s="50" t="str">
        <f>IF(AND(I6=$B$2,A11=$B$3),"●","")</f>
        <v/>
      </c>
      <c r="J11" s="50" t="str">
        <f>IF(AND(J6=$B$2,A11=$B$3),"●","")</f>
        <v/>
      </c>
      <c r="K11" s="50" t="str">
        <f>IF(AND(K6=$B$2,A11=$B$3),"●","")</f>
        <v/>
      </c>
      <c r="L11" s="50" t="str">
        <f>IF(AND(L6=$B$2,A11=$B$3),"●","")</f>
        <v/>
      </c>
      <c r="M11" s="50" t="str">
        <f>IF(AND(M6=$B$2,A11=$B$3),"●","")</f>
        <v/>
      </c>
      <c r="N11" s="50" t="str">
        <f t="shared" si="0"/>
        <v/>
      </c>
      <c r="O11" s="50" t="str">
        <f t="shared" si="0"/>
        <v/>
      </c>
      <c r="P11" s="50" t="str">
        <f t="shared" si="0"/>
        <v/>
      </c>
      <c r="Q11" s="50" t="str">
        <f t="shared" si="0"/>
        <v/>
      </c>
      <c r="R11" s="50" t="str">
        <f t="shared" si="0"/>
        <v/>
      </c>
      <c r="S11" s="50" t="str">
        <f t="shared" si="0"/>
        <v/>
      </c>
      <c r="T11" s="50" t="str">
        <f t="shared" si="0"/>
        <v/>
      </c>
      <c r="U11" s="50" t="str">
        <f t="shared" si="0"/>
        <v/>
      </c>
    </row>
    <row r="12" spans="1:21">
      <c r="A12" s="49">
        <v>6</v>
      </c>
      <c r="B12" s="50" t="str">
        <f>IF(AND(B6=$B$2,A12=$B$3),"●","")</f>
        <v/>
      </c>
      <c r="C12" s="50" t="str">
        <f>IF(AND(C6=$B$2,A12=$B$3),"●","")</f>
        <v/>
      </c>
      <c r="D12" s="50" t="str">
        <f>IF(AND(D6=$B$2,A12=$B$3),"●","")</f>
        <v/>
      </c>
      <c r="E12" s="50" t="str">
        <f>IF(AND(E6=$B$2,A12=$B$3),"●","")</f>
        <v/>
      </c>
      <c r="F12" s="50" t="str">
        <f>IF(AND(F6=$B$2,A12=$B$3),"●","")</f>
        <v/>
      </c>
      <c r="G12" s="50" t="str">
        <f>IF(AND(G6=$B$2,A12=$B$3),"●","")</f>
        <v/>
      </c>
      <c r="H12" s="50" t="str">
        <f>IF(AND(H6=$B$2,A12=$B$3),"●","")</f>
        <v/>
      </c>
      <c r="I12" s="50" t="str">
        <f>IF(AND(I6=$B$2,A12=$B$3),"●","")</f>
        <v/>
      </c>
      <c r="J12" s="50" t="str">
        <f>IF(AND(J6=$B$2,A12=$B$3),"●","")</f>
        <v/>
      </c>
      <c r="K12" s="50" t="str">
        <f>IF(AND(K6=$B$2,A12=$B$3),"●","")</f>
        <v/>
      </c>
      <c r="L12" s="50" t="str">
        <f>IF(AND(L6=$B$2,A12=$B$3),"●","")</f>
        <v/>
      </c>
      <c r="M12" s="50" t="str">
        <f>IF(AND(M6=$B$2,A12=$B$3),"●","")</f>
        <v/>
      </c>
      <c r="N12" s="50" t="str">
        <f t="shared" si="0"/>
        <v/>
      </c>
      <c r="O12" s="50" t="str">
        <f t="shared" si="0"/>
        <v/>
      </c>
      <c r="P12" s="50" t="str">
        <f t="shared" si="0"/>
        <v/>
      </c>
      <c r="Q12" s="50" t="str">
        <f t="shared" si="0"/>
        <v/>
      </c>
      <c r="R12" s="50" t="str">
        <f t="shared" si="0"/>
        <v/>
      </c>
      <c r="S12" s="50" t="str">
        <f t="shared" si="0"/>
        <v/>
      </c>
      <c r="T12" s="50" t="str">
        <f t="shared" si="0"/>
        <v/>
      </c>
      <c r="U12" s="50" t="str">
        <f t="shared" si="0"/>
        <v/>
      </c>
    </row>
    <row r="13" spans="1:21">
      <c r="A13" s="49">
        <v>7</v>
      </c>
      <c r="B13" s="50" t="str">
        <f>IF(AND(B6=$B$2,A13=$B$3),"●","")</f>
        <v/>
      </c>
      <c r="C13" s="50" t="str">
        <f>IF(AND(C6=$B$2,A13=$B$3),"●","")</f>
        <v/>
      </c>
      <c r="D13" s="50" t="str">
        <f>IF(AND(D6=$B$2,A13=$B$3),"●","")</f>
        <v/>
      </c>
      <c r="E13" s="50" t="str">
        <f>IF(AND(E6=$B$2,A13=$B$3),"●","")</f>
        <v/>
      </c>
      <c r="F13" s="50" t="str">
        <f>IF(AND(F6=$B$2,A13=$B$3),"●","")</f>
        <v/>
      </c>
      <c r="G13" s="50" t="str">
        <f>IF(AND(G6=$B$2,A13=$B$3),"●","")</f>
        <v/>
      </c>
      <c r="H13" s="50" t="str">
        <f>IF(AND(H6=$B$2,A13=$B$3),"●","")</f>
        <v/>
      </c>
      <c r="I13" s="50" t="str">
        <f>IF(AND(I6=$B$2,A13=$B$3),"●","")</f>
        <v/>
      </c>
      <c r="J13" s="50" t="str">
        <f>IF(AND(J6=$B$2,A13=$B$3),"●","")</f>
        <v/>
      </c>
      <c r="K13" s="50" t="str">
        <f>IF(AND(K6=$B$2,A13=$B$3),"●","")</f>
        <v/>
      </c>
      <c r="L13" s="50" t="str">
        <f>IF(AND(L6=$B$2,A13=$B$3),"●","")</f>
        <v/>
      </c>
      <c r="M13" s="50" t="str">
        <f>IF(AND(M6=$B$2,A13=$B$3),"●","")</f>
        <v/>
      </c>
      <c r="N13" s="50" t="str">
        <f t="shared" si="0"/>
        <v/>
      </c>
      <c r="O13" s="50" t="str">
        <f t="shared" si="0"/>
        <v/>
      </c>
      <c r="P13" s="50" t="str">
        <f t="shared" si="0"/>
        <v/>
      </c>
      <c r="Q13" s="50" t="str">
        <f t="shared" si="0"/>
        <v/>
      </c>
      <c r="R13" s="50" t="str">
        <f t="shared" si="0"/>
        <v/>
      </c>
      <c r="S13" s="50" t="str">
        <f t="shared" si="0"/>
        <v/>
      </c>
      <c r="T13" s="50" t="str">
        <f t="shared" si="0"/>
        <v/>
      </c>
      <c r="U13" s="50" t="str">
        <f t="shared" si="0"/>
        <v/>
      </c>
    </row>
    <row r="14" spans="1:21">
      <c r="A14" s="49">
        <v>8</v>
      </c>
      <c r="B14" s="50" t="str">
        <f>IF(AND(B6=$B$2,A14=$B$3),"●","")</f>
        <v/>
      </c>
      <c r="C14" s="50" t="str">
        <f>IF(AND(C6=$B$2,A14=$B$3),"●","")</f>
        <v/>
      </c>
      <c r="D14" s="50" t="str">
        <f>IF(AND(D6=$B$2,A14=$B$3),"●","")</f>
        <v/>
      </c>
      <c r="E14" s="50" t="str">
        <f>IF(AND(E6=$B$2,A14=$B$3),"●","")</f>
        <v/>
      </c>
      <c r="F14" s="50" t="str">
        <f>IF(AND(F6=$B$2,A14=$B$3),"●","")</f>
        <v/>
      </c>
      <c r="G14" s="50" t="str">
        <f>IF(AND(G6=$B$2,A14=$B$3),"●","")</f>
        <v/>
      </c>
      <c r="H14" s="50" t="str">
        <f>IF(AND(H6=$B$2,A14=$B$3),"●","")</f>
        <v/>
      </c>
      <c r="I14" s="50" t="str">
        <f>IF(AND(I6=$B$2,A14=$B$3),"●","")</f>
        <v/>
      </c>
      <c r="J14" s="50" t="str">
        <f>IF(AND(J6=$B$2,A14=$B$3),"●","")</f>
        <v/>
      </c>
      <c r="K14" s="50" t="str">
        <f>IF(AND(K6=$B$2,A14=$B$3),"●","")</f>
        <v/>
      </c>
      <c r="L14" s="50" t="str">
        <f>IF(AND(L6=$B$2,A14=$B$3),"●","")</f>
        <v/>
      </c>
      <c r="M14" s="50" t="str">
        <f>IF(AND(M6=$B$2,A14=$B$3),"●","")</f>
        <v/>
      </c>
      <c r="N14" s="50" t="str">
        <f t="shared" si="0"/>
        <v/>
      </c>
      <c r="O14" s="50" t="str">
        <f t="shared" si="0"/>
        <v/>
      </c>
      <c r="P14" s="50" t="str">
        <f t="shared" si="0"/>
        <v/>
      </c>
      <c r="Q14" s="50" t="str">
        <f t="shared" si="0"/>
        <v/>
      </c>
      <c r="R14" s="50" t="str">
        <f t="shared" si="0"/>
        <v/>
      </c>
      <c r="S14" s="50" t="str">
        <f t="shared" si="0"/>
        <v/>
      </c>
      <c r="T14" s="50" t="str">
        <f t="shared" si="0"/>
        <v/>
      </c>
      <c r="U14" s="50" t="str">
        <f t="shared" si="0"/>
        <v/>
      </c>
    </row>
    <row r="15" spans="1:21">
      <c r="A15" s="49">
        <v>9</v>
      </c>
      <c r="B15" s="50" t="str">
        <f>IF(AND(B6=$B$2,A15=$B$3),"●","")</f>
        <v/>
      </c>
      <c r="C15" s="50" t="str">
        <f>IF(AND(C6=$B$2,A15=$B$3),"●","")</f>
        <v/>
      </c>
      <c r="D15" s="50" t="str">
        <f>IF(AND(D6=$B$2,A15=$B$3),"●","")</f>
        <v/>
      </c>
      <c r="E15" s="50" t="str">
        <f>IF(AND(E6=$B$2,A15=$B$3),"●","")</f>
        <v/>
      </c>
      <c r="F15" s="50" t="str">
        <f>IF(AND(F6=$B$2,A15=$B$3),"●","")</f>
        <v/>
      </c>
      <c r="G15" s="50" t="str">
        <f>IF(AND(G6=$B$2,A15=$B$3),"●","")</f>
        <v/>
      </c>
      <c r="H15" s="50" t="str">
        <f>IF(AND(H6=$B$2,A15=$B$3),"●","")</f>
        <v/>
      </c>
      <c r="I15" s="50" t="str">
        <f>IF(AND(I6=$B$2,A15=$B$3),"●","")</f>
        <v/>
      </c>
      <c r="J15" s="50" t="str">
        <f>IF(AND(J6=$B$2,A15=$B$3),"●","")</f>
        <v/>
      </c>
      <c r="K15" s="50" t="str">
        <f>IF(AND(K6=$B$2,A15=$B$3),"●","")</f>
        <v/>
      </c>
      <c r="L15" s="50" t="str">
        <f>IF(AND(L6=$B$2,A15=$B$3),"●","")</f>
        <v/>
      </c>
      <c r="M15" s="50" t="str">
        <f>IF(AND(M6=$B$2,A15=$B$3),"●","")</f>
        <v/>
      </c>
      <c r="N15" s="50" t="str">
        <f t="shared" si="0"/>
        <v/>
      </c>
      <c r="O15" s="50" t="str">
        <f t="shared" si="0"/>
        <v/>
      </c>
      <c r="P15" s="50" t="str">
        <f t="shared" si="0"/>
        <v/>
      </c>
      <c r="Q15" s="50" t="str">
        <f t="shared" si="0"/>
        <v/>
      </c>
      <c r="R15" s="50" t="str">
        <f t="shared" si="0"/>
        <v/>
      </c>
      <c r="S15" s="50" t="str">
        <f t="shared" si="0"/>
        <v/>
      </c>
      <c r="T15" s="50" t="str">
        <f t="shared" si="0"/>
        <v/>
      </c>
      <c r="U15" s="50" t="str">
        <f t="shared" si="0"/>
        <v/>
      </c>
    </row>
    <row r="16" spans="1:21">
      <c r="A16" s="49">
        <v>10</v>
      </c>
      <c r="B16" s="50" t="str">
        <f>IF(AND(B6=$B$2,A16=$B$3),"●","")</f>
        <v/>
      </c>
      <c r="C16" s="50" t="str">
        <f>IF(AND(C6=$B$2,A16=$B$3),"●","")</f>
        <v/>
      </c>
      <c r="D16" s="50" t="str">
        <f>IF(AND(D6=$B$2,A16=$B$3),"●","")</f>
        <v/>
      </c>
      <c r="E16" s="50" t="str">
        <f>IF(AND(E6=$B$2,A16=$B$3),"●","")</f>
        <v/>
      </c>
      <c r="F16" s="50" t="str">
        <f>IF(AND(F6=$B$2,A16=$B$3),"●","")</f>
        <v/>
      </c>
      <c r="G16" s="50" t="str">
        <f>IF(AND(G6=$B$2,A16=$B$3),"●","")</f>
        <v/>
      </c>
      <c r="H16" s="50" t="str">
        <f>IF(AND(H6=$B$2,A16=$B$3),"●","")</f>
        <v/>
      </c>
      <c r="I16" s="50" t="str">
        <f>IF(AND(I6=$B$2,A16=$B$3),"●","")</f>
        <v/>
      </c>
      <c r="J16" s="50" t="str">
        <f>IF(AND(J6=$B$2,A16=$B$3),"●","")</f>
        <v/>
      </c>
      <c r="K16" s="50" t="str">
        <f>IF(AND(K6=$B$2,A16=$B$3),"●","")</f>
        <v/>
      </c>
      <c r="L16" s="50" t="str">
        <f>IF(AND(L6=$B$2,A16=$B$3),"●","")</f>
        <v/>
      </c>
      <c r="M16" s="50" t="str">
        <f>IF(AND(M6=$B$2,A16=$B$3),"●","")</f>
        <v/>
      </c>
      <c r="N16" s="50" t="str">
        <f t="shared" si="0"/>
        <v/>
      </c>
      <c r="O16" s="50" t="str">
        <f t="shared" si="0"/>
        <v/>
      </c>
      <c r="P16" s="50" t="str">
        <f t="shared" si="0"/>
        <v/>
      </c>
      <c r="Q16" s="50" t="str">
        <f t="shared" si="0"/>
        <v/>
      </c>
      <c r="R16" s="50" t="str">
        <f t="shared" si="0"/>
        <v/>
      </c>
      <c r="S16" s="50" t="str">
        <f t="shared" si="0"/>
        <v/>
      </c>
      <c r="T16" s="50" t="str">
        <f t="shared" si="0"/>
        <v/>
      </c>
      <c r="U16" s="50" t="str">
        <f t="shared" si="0"/>
        <v/>
      </c>
    </row>
    <row r="17" spans="1:21">
      <c r="A17" s="49">
        <v>11</v>
      </c>
      <c r="B17" s="50" t="str">
        <f>IF(AND(B6=$B$2,A17=$B$3),"●","")</f>
        <v/>
      </c>
      <c r="C17" s="50" t="str">
        <f>IF(AND(C6=$B$2,A17=$B$3),"●","")</f>
        <v/>
      </c>
      <c r="D17" s="50" t="str">
        <f>IF(AND(D6=$B$2,A17=$B$3),"●","")</f>
        <v/>
      </c>
      <c r="E17" s="50" t="str">
        <f>IF(AND(E6=$B$2,A17=$B$3),"●","")</f>
        <v/>
      </c>
      <c r="F17" s="50" t="str">
        <f>IF(AND(F6=$B$2,A17=$B$3),"●","")</f>
        <v/>
      </c>
      <c r="G17" s="50" t="str">
        <f>IF(AND(G6=$B$2,A17=$B$3),"●","")</f>
        <v/>
      </c>
      <c r="H17" s="50" t="str">
        <f>IF(AND(H6=$B$2,A17=$B$3),"●","")</f>
        <v/>
      </c>
      <c r="I17" s="50" t="str">
        <f>IF(AND(I6=$B$2,A17=$B$3),"●","")</f>
        <v/>
      </c>
      <c r="J17" s="50" t="str">
        <f>IF(AND(J6=$B$2,A17=$B$3),"●","")</f>
        <v/>
      </c>
      <c r="K17" s="50" t="str">
        <f>IF(AND(K6=$B$2,A17=$B$3),"●","")</f>
        <v/>
      </c>
      <c r="L17" s="50" t="str">
        <f>IF(AND(L6=$B$2,A17=$B$3),"●","")</f>
        <v/>
      </c>
      <c r="M17" s="50" t="str">
        <f>IF(AND(M6=$B$2,A17=$B$3),"●","")</f>
        <v/>
      </c>
      <c r="N17" s="50" t="str">
        <f t="shared" ref="N17:U26" si="1">IF(AND($A17=$B$2,N$6=$B$3),"●","")</f>
        <v/>
      </c>
      <c r="O17" s="50" t="str">
        <f t="shared" si="1"/>
        <v/>
      </c>
      <c r="P17" s="50" t="str">
        <f t="shared" si="1"/>
        <v/>
      </c>
      <c r="Q17" s="50" t="str">
        <f t="shared" si="1"/>
        <v/>
      </c>
      <c r="R17" s="50" t="str">
        <f t="shared" si="1"/>
        <v/>
      </c>
      <c r="S17" s="50" t="str">
        <f t="shared" si="1"/>
        <v/>
      </c>
      <c r="T17" s="50" t="str">
        <f t="shared" si="1"/>
        <v/>
      </c>
      <c r="U17" s="50" t="str">
        <f t="shared" si="1"/>
        <v/>
      </c>
    </row>
    <row r="18" spans="1:21">
      <c r="A18" s="49">
        <v>12</v>
      </c>
      <c r="B18" s="50" t="str">
        <f>IF(AND(B6=$B$2,A18=$B$3),"●","")</f>
        <v/>
      </c>
      <c r="C18" s="50" t="str">
        <f>IF(AND(C6=$B$2,A18=$B$3),"●","")</f>
        <v/>
      </c>
      <c r="D18" s="50" t="str">
        <f>IF(AND(D6=$B$2,A18=$B$3),"●","")</f>
        <v/>
      </c>
      <c r="E18" s="50" t="str">
        <f>IF(AND(E6=$B$2,A18=$B$3),"●","")</f>
        <v/>
      </c>
      <c r="F18" s="50" t="str">
        <f>IF(AND(F6=$B$2,A18=$B$3),"●","")</f>
        <v/>
      </c>
      <c r="G18" s="50" t="str">
        <f>IF(AND(G6=$B$2,A18=$B$3),"●","")</f>
        <v/>
      </c>
      <c r="H18" s="50" t="str">
        <f>IF(AND(H6=$B$2,A18=$B$3),"●","")</f>
        <v/>
      </c>
      <c r="I18" s="50" t="str">
        <f>IF(AND(I6=$B$2,A18=$B$3),"●","")</f>
        <v/>
      </c>
      <c r="J18" s="50" t="str">
        <f>IF(AND(J6=$B$2,A18=$B$3),"●","")</f>
        <v/>
      </c>
      <c r="K18" s="50" t="str">
        <f>IF(AND(K6=$B$2,A18=$B$3),"●","")</f>
        <v/>
      </c>
      <c r="L18" s="50" t="str">
        <f>IF(AND(L6=$B$2,A18=$B$3),"●","")</f>
        <v/>
      </c>
      <c r="M18" s="50" t="str">
        <f>IF(AND(M6=$B$2,A18=$B$3),"●","")</f>
        <v/>
      </c>
      <c r="N18" s="50" t="str">
        <f t="shared" si="1"/>
        <v/>
      </c>
      <c r="O18" s="50" t="str">
        <f t="shared" si="1"/>
        <v/>
      </c>
      <c r="P18" s="50" t="str">
        <f t="shared" si="1"/>
        <v/>
      </c>
      <c r="Q18" s="50" t="str">
        <f t="shared" si="1"/>
        <v/>
      </c>
      <c r="R18" s="50" t="str">
        <f t="shared" si="1"/>
        <v/>
      </c>
      <c r="S18" s="50" t="str">
        <f t="shared" si="1"/>
        <v/>
      </c>
      <c r="T18" s="50" t="str">
        <f t="shared" si="1"/>
        <v/>
      </c>
      <c r="U18" s="50" t="str">
        <f t="shared" si="1"/>
        <v/>
      </c>
    </row>
    <row r="19" spans="1:21">
      <c r="A19" s="49">
        <v>13</v>
      </c>
      <c r="B19" s="50" t="str">
        <f>IF(AND(B6=$B$2,A19=$B$3),"●","")</f>
        <v/>
      </c>
      <c r="C19" s="50" t="str">
        <f>IF(AND(C6=$B$2,A19=$B$3),"●","")</f>
        <v/>
      </c>
      <c r="D19" s="50" t="str">
        <f>IF(AND(D6=$B$2,A19=$B$3),"●","")</f>
        <v/>
      </c>
      <c r="E19" s="50" t="str">
        <f>IF(AND(E6=$B$2,A19=$B$3),"●","")</f>
        <v/>
      </c>
      <c r="F19" s="50" t="str">
        <f>IF(AND(F6=$B$2,A19=$B$3),"●","")</f>
        <v/>
      </c>
      <c r="G19" s="50" t="str">
        <f>IF(AND(G6=$B$2,A19=$B$3),"●","")</f>
        <v/>
      </c>
      <c r="H19" s="50" t="str">
        <f>IF(AND(H6=$B$2,A19=$B$3),"●","")</f>
        <v/>
      </c>
      <c r="I19" s="50" t="str">
        <f>IF(AND(I6=$B$2,A19=$B$3),"●","")</f>
        <v/>
      </c>
      <c r="J19" s="50" t="str">
        <f>IF(AND(J6=$B$2,A19=$B$3),"●","")</f>
        <v/>
      </c>
      <c r="K19" s="50" t="str">
        <f>IF(AND(K6=$B$2,A19=$B$3),"●","")</f>
        <v/>
      </c>
      <c r="L19" s="50" t="str">
        <f>IF(AND(L6=$B$2,A19=$B$3),"●","")</f>
        <v/>
      </c>
      <c r="M19" s="50" t="str">
        <f>IF(AND(M6=$B$2,A19=$B$3),"●","")</f>
        <v/>
      </c>
      <c r="N19" s="50" t="str">
        <f t="shared" si="1"/>
        <v/>
      </c>
      <c r="O19" s="50" t="str">
        <f t="shared" si="1"/>
        <v/>
      </c>
      <c r="P19" s="50" t="str">
        <f t="shared" si="1"/>
        <v/>
      </c>
      <c r="Q19" s="50" t="str">
        <f t="shared" si="1"/>
        <v/>
      </c>
      <c r="R19" s="50" t="str">
        <f t="shared" si="1"/>
        <v/>
      </c>
      <c r="S19" s="50" t="str">
        <f t="shared" si="1"/>
        <v/>
      </c>
      <c r="T19" s="50" t="str">
        <f t="shared" si="1"/>
        <v/>
      </c>
      <c r="U19" s="50" t="str">
        <f t="shared" si="1"/>
        <v/>
      </c>
    </row>
    <row r="20" spans="1:21">
      <c r="A20" s="49">
        <v>14</v>
      </c>
      <c r="B20" s="50" t="str">
        <f>IF(AND(B6=$B$2,A20=$B$3),"●","")</f>
        <v/>
      </c>
      <c r="C20" s="50" t="str">
        <f>IF(AND(C6=$B$2,A20=$B$3),"●","")</f>
        <v/>
      </c>
      <c r="D20" s="50" t="str">
        <f>IF(AND(D6=$B$2,A20=$B$3),"●","")</f>
        <v/>
      </c>
      <c r="E20" s="50" t="str">
        <f>IF(AND(E6=$B$2,A20=$B$3),"●","")</f>
        <v/>
      </c>
      <c r="F20" s="50" t="str">
        <f>IF(AND(F6=$B$2,A20=$B$3),"●","")</f>
        <v/>
      </c>
      <c r="G20" s="50" t="str">
        <f>IF(AND(G6=$B$2,A20=$B$3),"●","")</f>
        <v/>
      </c>
      <c r="H20" s="50" t="str">
        <f>IF(AND(H6=$B$2,A20=$B$3),"●","")</f>
        <v/>
      </c>
      <c r="I20" s="50" t="str">
        <f>IF(AND(I6=$B$2,A20=$B$3),"●","")</f>
        <v/>
      </c>
      <c r="J20" s="50" t="str">
        <f>IF(AND(J6=$B$2,A20=$B$3),"●","")</f>
        <v/>
      </c>
      <c r="K20" s="50" t="str">
        <f>IF(AND(K6=$B$2,A20=$B$3),"●","")</f>
        <v/>
      </c>
      <c r="L20" s="50" t="str">
        <f>IF(AND(L6=$B$2,A20=$B$3),"●","")</f>
        <v/>
      </c>
      <c r="M20" s="50" t="str">
        <f>IF(AND(M6=$B$2,A20=$B$3),"●","")</f>
        <v/>
      </c>
      <c r="N20" s="50" t="str">
        <f t="shared" si="1"/>
        <v/>
      </c>
      <c r="O20" s="50" t="str">
        <f t="shared" si="1"/>
        <v/>
      </c>
      <c r="P20" s="50" t="str">
        <f t="shared" si="1"/>
        <v/>
      </c>
      <c r="Q20" s="50" t="str">
        <f t="shared" si="1"/>
        <v/>
      </c>
      <c r="R20" s="50" t="str">
        <f t="shared" si="1"/>
        <v/>
      </c>
      <c r="S20" s="50" t="str">
        <f t="shared" si="1"/>
        <v/>
      </c>
      <c r="T20" s="50" t="str">
        <f t="shared" si="1"/>
        <v/>
      </c>
      <c r="U20" s="50" t="str">
        <f t="shared" si="1"/>
        <v/>
      </c>
    </row>
    <row r="21" spans="1:21">
      <c r="A21" s="49">
        <v>15</v>
      </c>
      <c r="B21" s="50" t="str">
        <f>IF(AND(B6=$B$2,A21=$B$3),"●","")</f>
        <v/>
      </c>
      <c r="C21" s="50" t="str">
        <f>IF(AND(C6=$B$2,A21=$B$3),"●","")</f>
        <v/>
      </c>
      <c r="D21" s="50" t="str">
        <f>IF(AND(D6=$B$2,A21=$B$3),"●","")</f>
        <v/>
      </c>
      <c r="E21" s="50" t="str">
        <f>IF(AND(E6=$B$2,A21=$B$3),"●","")</f>
        <v/>
      </c>
      <c r="F21" s="50" t="str">
        <f>IF(AND(F6=$B$2,A21=$B$3),"●","")</f>
        <v/>
      </c>
      <c r="G21" s="50" t="str">
        <f>IF(AND(G6=$B$2,A21=$B$3),"●","")</f>
        <v/>
      </c>
      <c r="H21" s="50" t="str">
        <f>IF(AND(H6=$B$2,A21=$B$3),"●","")</f>
        <v/>
      </c>
      <c r="I21" s="50" t="str">
        <f>IF(AND(I6=$B$2,A21=$B$3),"●","")</f>
        <v/>
      </c>
      <c r="J21" s="50" t="str">
        <f>IF(AND(J6=$B$2,A21=$B$3),"●","")</f>
        <v/>
      </c>
      <c r="K21" s="50" t="str">
        <f>IF(AND(K6=$B$2,A21=$B$3),"●","")</f>
        <v/>
      </c>
      <c r="L21" s="50" t="str">
        <f>IF(AND(L6=$B$2,A21=$B$3),"●","")</f>
        <v/>
      </c>
      <c r="M21" s="50" t="str">
        <f>IF(AND(M6=$B$2,A21=$B$3),"●","")</f>
        <v/>
      </c>
      <c r="N21" s="50" t="str">
        <f t="shared" si="1"/>
        <v/>
      </c>
      <c r="O21" s="50" t="str">
        <f t="shared" si="1"/>
        <v/>
      </c>
      <c r="P21" s="50" t="str">
        <f t="shared" si="1"/>
        <v/>
      </c>
      <c r="Q21" s="50" t="str">
        <f t="shared" si="1"/>
        <v/>
      </c>
      <c r="R21" s="50" t="str">
        <f t="shared" si="1"/>
        <v/>
      </c>
      <c r="S21" s="50" t="str">
        <f t="shared" si="1"/>
        <v/>
      </c>
      <c r="T21" s="50" t="str">
        <f t="shared" si="1"/>
        <v/>
      </c>
      <c r="U21" s="50" t="str">
        <f t="shared" si="1"/>
        <v/>
      </c>
    </row>
    <row r="22" spans="1:21">
      <c r="A22" s="49">
        <v>16</v>
      </c>
      <c r="B22" s="50" t="str">
        <f>IF(AND(B6=$B$2,A22=$B$3),"●","")</f>
        <v/>
      </c>
      <c r="C22" s="50" t="str">
        <f>IF(AND(C6=$B$2,A22=$B$3),"●","")</f>
        <v/>
      </c>
      <c r="D22" s="50" t="str">
        <f>IF(AND(D6=$B$2,A22=$B$3),"●","")</f>
        <v/>
      </c>
      <c r="E22" s="50" t="str">
        <f>IF(AND(E6=$B$2,A22=$B$3),"●","")</f>
        <v/>
      </c>
      <c r="F22" s="50" t="str">
        <f>IF(AND(F6=$B$2,A22=$B$3),"●","")</f>
        <v/>
      </c>
      <c r="G22" s="50" t="str">
        <f>IF(AND(G6=$B$2,A22=$B$3),"●","")</f>
        <v/>
      </c>
      <c r="H22" s="50" t="str">
        <f>IF(AND(H6=$B$2,A22=$B$3),"●","")</f>
        <v/>
      </c>
      <c r="I22" s="50" t="str">
        <f>IF(AND(I6=$B$2,A22=$B$3),"●","")</f>
        <v/>
      </c>
      <c r="J22" s="50" t="str">
        <f>IF(AND(J6=$B$2,A22=$B$3),"●","")</f>
        <v/>
      </c>
      <c r="K22" s="50" t="str">
        <f>IF(AND(K6=$B$2,A22=$B$3),"●","")</f>
        <v/>
      </c>
      <c r="L22" s="50" t="str">
        <f>IF(AND(L6=$B$2,A22=$B$3),"●","")</f>
        <v/>
      </c>
      <c r="M22" s="50" t="str">
        <f>IF(AND(M6=$B$2,A22=$B$3),"●","")</f>
        <v/>
      </c>
      <c r="N22" s="50" t="str">
        <f t="shared" si="1"/>
        <v/>
      </c>
      <c r="O22" s="50" t="str">
        <f t="shared" si="1"/>
        <v/>
      </c>
      <c r="P22" s="50" t="str">
        <f t="shared" si="1"/>
        <v/>
      </c>
      <c r="Q22" s="50" t="str">
        <f t="shared" si="1"/>
        <v/>
      </c>
      <c r="R22" s="50" t="str">
        <f t="shared" si="1"/>
        <v/>
      </c>
      <c r="S22" s="50" t="str">
        <f t="shared" si="1"/>
        <v/>
      </c>
      <c r="T22" s="50" t="str">
        <f t="shared" si="1"/>
        <v/>
      </c>
      <c r="U22" s="50" t="str">
        <f t="shared" si="1"/>
        <v/>
      </c>
    </row>
    <row r="23" spans="1:21">
      <c r="A23" s="49">
        <v>17</v>
      </c>
      <c r="B23" s="50" t="str">
        <f>IF(AND(B6=$B$2,A23=$B$3),"●","")</f>
        <v/>
      </c>
      <c r="C23" s="50" t="str">
        <f>IF(AND(C6=$B$2,A23=$B$3),"●","")</f>
        <v/>
      </c>
      <c r="D23" s="50" t="str">
        <f>IF(AND(D6=$B$2,A23=$B$3),"●","")</f>
        <v/>
      </c>
      <c r="E23" s="50" t="str">
        <f>IF(AND(E6=$B$2,A23=$B$3),"●","")</f>
        <v/>
      </c>
      <c r="F23" s="50" t="str">
        <f>IF(AND(F6=$B$2,A23=$B$3),"●","")</f>
        <v/>
      </c>
      <c r="G23" s="50" t="str">
        <f>IF(AND(G6=$B$2,A23=$B$3),"●","")</f>
        <v/>
      </c>
      <c r="H23" s="50" t="str">
        <f>IF(AND(H6=$B$2,A23=$B$3),"●","")</f>
        <v/>
      </c>
      <c r="I23" s="50" t="str">
        <f>IF(AND(I6=$B$2,A23=$B$3),"●","")</f>
        <v/>
      </c>
      <c r="J23" s="50" t="str">
        <f>IF(AND(J6=$B$2,A23=$B$3),"●","")</f>
        <v/>
      </c>
      <c r="K23" s="50" t="str">
        <f>IF(AND(K6=$B$2,A23=$B$3),"●","")</f>
        <v/>
      </c>
      <c r="L23" s="50" t="str">
        <f>IF(AND(L6=$B$2,A23=$B$3),"●","")</f>
        <v/>
      </c>
      <c r="M23" s="50" t="str">
        <f>IF(AND(M6=$B$2,A23=$B$3),"●","")</f>
        <v/>
      </c>
      <c r="N23" s="50" t="str">
        <f t="shared" si="1"/>
        <v/>
      </c>
      <c r="O23" s="50" t="str">
        <f t="shared" si="1"/>
        <v/>
      </c>
      <c r="P23" s="50" t="str">
        <f t="shared" si="1"/>
        <v/>
      </c>
      <c r="Q23" s="50" t="str">
        <f t="shared" si="1"/>
        <v/>
      </c>
      <c r="R23" s="50" t="str">
        <f t="shared" si="1"/>
        <v/>
      </c>
      <c r="S23" s="50" t="str">
        <f t="shared" si="1"/>
        <v/>
      </c>
      <c r="T23" s="50" t="str">
        <f t="shared" si="1"/>
        <v/>
      </c>
      <c r="U23" s="50" t="str">
        <f t="shared" si="1"/>
        <v/>
      </c>
    </row>
    <row r="24" spans="1:21">
      <c r="A24" s="49">
        <v>18</v>
      </c>
      <c r="B24" s="50" t="str">
        <f>IF(AND(B6=$B$2,A24=$B$3),"●","")</f>
        <v/>
      </c>
      <c r="C24" s="50" t="str">
        <f>IF(AND(C6=$B$2,A24=$B$3),"●","")</f>
        <v/>
      </c>
      <c r="D24" s="50" t="str">
        <f>IF(AND(D6=$B$2,A24=$B$3),"●","")</f>
        <v/>
      </c>
      <c r="E24" s="50" t="str">
        <f>IF(AND(E6=$B$2,A24=$B$3),"●","")</f>
        <v/>
      </c>
      <c r="F24" s="50" t="str">
        <f>IF(AND(F6=$B$2,A24=$B$3),"●","")</f>
        <v/>
      </c>
      <c r="G24" s="50" t="str">
        <f>IF(AND(G6=$B$2,A24=$B$3),"●","")</f>
        <v/>
      </c>
      <c r="H24" s="50" t="str">
        <f>IF(AND(H6=$B$2,A24=$B$3),"●","")</f>
        <v/>
      </c>
      <c r="I24" s="50" t="str">
        <f>IF(AND(I6=$B$2,A24=$B$3),"●","")</f>
        <v/>
      </c>
      <c r="J24" s="50" t="str">
        <f>IF(AND(J6=$B$2,A24=$B$3),"●","")</f>
        <v/>
      </c>
      <c r="K24" s="50" t="str">
        <f>IF(AND(K6=$B$2,A24=$B$3),"●","")</f>
        <v/>
      </c>
      <c r="L24" s="50" t="str">
        <f>IF(AND(L6=$B$2,A24=$B$3),"●","")</f>
        <v/>
      </c>
      <c r="M24" s="50" t="str">
        <f>IF(AND(M6=$B$2,A24=$B$3),"●","")</f>
        <v/>
      </c>
      <c r="N24" s="50" t="str">
        <f t="shared" si="1"/>
        <v/>
      </c>
      <c r="O24" s="50" t="str">
        <f t="shared" si="1"/>
        <v/>
      </c>
      <c r="P24" s="50" t="str">
        <f t="shared" si="1"/>
        <v/>
      </c>
      <c r="Q24" s="50" t="str">
        <f t="shared" si="1"/>
        <v/>
      </c>
      <c r="R24" s="50" t="str">
        <f t="shared" si="1"/>
        <v/>
      </c>
      <c r="S24" s="50" t="str">
        <f t="shared" si="1"/>
        <v/>
      </c>
      <c r="T24" s="50" t="str">
        <f t="shared" si="1"/>
        <v/>
      </c>
      <c r="U24" s="50" t="str">
        <f t="shared" si="1"/>
        <v/>
      </c>
    </row>
    <row r="25" spans="1:21">
      <c r="A25" s="49">
        <v>19</v>
      </c>
      <c r="B25" s="50" t="str">
        <f>IF(AND(B6=$B$2,A25=$B$3),"●","")</f>
        <v/>
      </c>
      <c r="C25" s="50" t="str">
        <f>IF(AND(C6=$B$2,A25=$B$3),"●","")</f>
        <v/>
      </c>
      <c r="D25" s="50" t="str">
        <f>IF(AND(D6=$B$2,A25=$B$3),"●","")</f>
        <v/>
      </c>
      <c r="E25" s="50" t="str">
        <f>IF(AND(E6=$B$2,A25=$B$3),"●","")</f>
        <v/>
      </c>
      <c r="F25" s="50" t="str">
        <f>IF(AND(F6=$B$2,A25=$B$3),"●","")</f>
        <v/>
      </c>
      <c r="G25" s="50" t="str">
        <f>IF(AND(G6=$B$2,A25=$B$3),"●","")</f>
        <v/>
      </c>
      <c r="H25" s="50" t="str">
        <f>IF(AND(H6=$B$2,A25=$B$3),"●","")</f>
        <v/>
      </c>
      <c r="I25" s="50" t="str">
        <f>IF(AND(I6=$B$2,A25=$B$3),"●","")</f>
        <v/>
      </c>
      <c r="J25" s="50" t="str">
        <f>IF(AND(J6=$B$2,A25=$B$3),"●","")</f>
        <v/>
      </c>
      <c r="K25" s="50" t="str">
        <f>IF(AND(K6=$B$2,A25=$B$3),"●","")</f>
        <v/>
      </c>
      <c r="L25" s="50" t="str">
        <f>IF(AND(L6=$B$2,A25=$B$3),"●","")</f>
        <v/>
      </c>
      <c r="M25" s="50" t="str">
        <f>IF(AND(M6=$B$2,A25=$B$3),"●","")</f>
        <v/>
      </c>
      <c r="N25" s="50" t="str">
        <f t="shared" si="1"/>
        <v/>
      </c>
      <c r="O25" s="50" t="str">
        <f t="shared" si="1"/>
        <v/>
      </c>
      <c r="P25" s="50" t="str">
        <f t="shared" si="1"/>
        <v/>
      </c>
      <c r="Q25" s="50" t="str">
        <f t="shared" si="1"/>
        <v/>
      </c>
      <c r="R25" s="50" t="str">
        <f t="shared" si="1"/>
        <v/>
      </c>
      <c r="S25" s="50" t="str">
        <f t="shared" si="1"/>
        <v/>
      </c>
      <c r="T25" s="50" t="str">
        <f t="shared" si="1"/>
        <v/>
      </c>
      <c r="U25" s="50" t="str">
        <f t="shared" si="1"/>
        <v/>
      </c>
    </row>
    <row r="26" spans="1:21">
      <c r="A26" s="49">
        <v>20</v>
      </c>
      <c r="B26" s="50" t="str">
        <f>IF(AND(B6=$B$2,A26=$B$3),"●","")</f>
        <v/>
      </c>
      <c r="C26" s="50" t="str">
        <f>IF(AND(C6=$B$2,A26=$B$3),"●","")</f>
        <v/>
      </c>
      <c r="D26" s="50" t="str">
        <f>IF(AND(D6=$B$2,A26=$B$3),"●","")</f>
        <v/>
      </c>
      <c r="E26" s="50" t="str">
        <f>IF(AND(E6=$B$2,A26=$B$3),"●","")</f>
        <v/>
      </c>
      <c r="F26" s="50" t="str">
        <f>IF(AND(F6=$B$2,A26=$B$3),"●","")</f>
        <v/>
      </c>
      <c r="G26" s="50" t="str">
        <f>IF(AND(G6=$B$2,A26=$B$3),"●","")</f>
        <v/>
      </c>
      <c r="H26" s="50" t="str">
        <f>IF(AND(H6=$B$2,A26=$B$3),"●","")</f>
        <v/>
      </c>
      <c r="I26" s="50" t="str">
        <f>IF(AND(I6=$B$2,A26=$B$3),"●","")</f>
        <v/>
      </c>
      <c r="J26" s="50" t="str">
        <f>IF(AND(J6=$B$2,A26=$B$3),"●","")</f>
        <v/>
      </c>
      <c r="K26" s="50" t="str">
        <f>IF(AND(K6=$B$2,A26=$B$3),"●","")</f>
        <v/>
      </c>
      <c r="L26" s="50" t="str">
        <f>IF(AND(L6=$B$2,A26=$B$3),"●","")</f>
        <v/>
      </c>
      <c r="M26" s="50" t="str">
        <f>IF(AND(M6=$B$2,A26=$B$3),"●","")</f>
        <v/>
      </c>
      <c r="N26" s="50" t="str">
        <f t="shared" si="1"/>
        <v/>
      </c>
      <c r="O26" s="50" t="str">
        <f t="shared" si="1"/>
        <v/>
      </c>
      <c r="P26" s="50" t="str">
        <f t="shared" si="1"/>
        <v/>
      </c>
      <c r="Q26" s="50" t="str">
        <f t="shared" si="1"/>
        <v/>
      </c>
      <c r="R26" s="50" t="str">
        <f t="shared" si="1"/>
        <v/>
      </c>
      <c r="S26" s="50" t="str">
        <f t="shared" si="1"/>
        <v/>
      </c>
      <c r="T26" s="50" t="str">
        <f t="shared" si="1"/>
        <v/>
      </c>
      <c r="U26" s="50" t="str">
        <f t="shared" si="1"/>
        <v/>
      </c>
    </row>
    <row r="27" spans="1:21">
      <c r="A27" s="49">
        <v>21</v>
      </c>
      <c r="B27" s="50" t="str">
        <f t="shared" ref="B27:M36" si="2">IF(AND($A27=$B$2,B$6=$B$3),"●","")</f>
        <v/>
      </c>
      <c r="C27" s="50" t="str">
        <f t="shared" si="2"/>
        <v/>
      </c>
      <c r="D27" s="50" t="str">
        <f t="shared" si="2"/>
        <v/>
      </c>
      <c r="E27" s="50" t="str">
        <f t="shared" si="2"/>
        <v/>
      </c>
      <c r="F27" s="50" t="str">
        <f t="shared" si="2"/>
        <v/>
      </c>
      <c r="G27" s="50" t="str">
        <f t="shared" si="2"/>
        <v/>
      </c>
      <c r="H27" s="50" t="str">
        <f t="shared" si="2"/>
        <v/>
      </c>
      <c r="I27" s="50" t="str">
        <f t="shared" si="2"/>
        <v/>
      </c>
      <c r="J27" s="50" t="str">
        <f t="shared" si="2"/>
        <v/>
      </c>
      <c r="K27" s="50" t="str">
        <f t="shared" si="2"/>
        <v/>
      </c>
      <c r="L27" s="50" t="str">
        <f t="shared" si="2"/>
        <v/>
      </c>
      <c r="M27" s="50" t="str">
        <f t="shared" si="2"/>
        <v/>
      </c>
      <c r="N27" s="50" t="str">
        <f t="shared" ref="N27:U36" si="3">IF(AND($A27=$B$2,N$6=$B$3),"●","")</f>
        <v/>
      </c>
      <c r="O27" s="50" t="str">
        <f t="shared" si="3"/>
        <v/>
      </c>
      <c r="P27" s="50" t="str">
        <f t="shared" si="3"/>
        <v/>
      </c>
      <c r="Q27" s="50" t="str">
        <f t="shared" si="3"/>
        <v/>
      </c>
      <c r="R27" s="50" t="str">
        <f t="shared" si="3"/>
        <v/>
      </c>
      <c r="S27" s="50" t="str">
        <f t="shared" si="3"/>
        <v/>
      </c>
      <c r="T27" s="50" t="str">
        <f t="shared" si="3"/>
        <v/>
      </c>
      <c r="U27" s="50" t="str">
        <f t="shared" si="3"/>
        <v/>
      </c>
    </row>
    <row r="28" spans="1:21">
      <c r="A28" s="49" t="s">
        <v>1161</v>
      </c>
      <c r="B28" s="50" t="str">
        <f t="shared" si="2"/>
        <v/>
      </c>
      <c r="C28" s="50" t="str">
        <f t="shared" si="2"/>
        <v/>
      </c>
      <c r="D28" s="50" t="str">
        <f t="shared" si="2"/>
        <v/>
      </c>
      <c r="E28" s="50" t="str">
        <f t="shared" si="2"/>
        <v/>
      </c>
      <c r="F28" s="50" t="str">
        <f t="shared" si="2"/>
        <v/>
      </c>
      <c r="G28" s="50" t="str">
        <f t="shared" si="2"/>
        <v/>
      </c>
      <c r="H28" s="50" t="str">
        <f t="shared" si="2"/>
        <v/>
      </c>
      <c r="I28" s="50" t="str">
        <f t="shared" si="2"/>
        <v/>
      </c>
      <c r="J28" s="50" t="str">
        <f t="shared" si="2"/>
        <v/>
      </c>
      <c r="K28" s="50" t="str">
        <f t="shared" si="2"/>
        <v/>
      </c>
      <c r="L28" s="50" t="str">
        <f t="shared" si="2"/>
        <v/>
      </c>
      <c r="M28" s="50" t="str">
        <f t="shared" si="2"/>
        <v/>
      </c>
      <c r="N28" s="50" t="str">
        <f t="shared" si="3"/>
        <v/>
      </c>
      <c r="O28" s="50" t="str">
        <f t="shared" si="3"/>
        <v/>
      </c>
      <c r="P28" s="50" t="str">
        <f t="shared" si="3"/>
        <v/>
      </c>
      <c r="Q28" s="50" t="str">
        <f t="shared" si="3"/>
        <v/>
      </c>
      <c r="R28" s="50" t="str">
        <f t="shared" si="3"/>
        <v/>
      </c>
      <c r="S28" s="50" t="str">
        <f t="shared" si="3"/>
        <v/>
      </c>
      <c r="T28" s="50" t="str">
        <f t="shared" si="3"/>
        <v/>
      </c>
      <c r="U28" s="50" t="str">
        <f t="shared" si="3"/>
        <v/>
      </c>
    </row>
    <row r="29" spans="1:21">
      <c r="A29" s="49">
        <v>23</v>
      </c>
      <c r="B29" s="50" t="str">
        <f t="shared" si="2"/>
        <v/>
      </c>
      <c r="C29" s="50" t="str">
        <f t="shared" si="2"/>
        <v/>
      </c>
      <c r="D29" s="50" t="str">
        <f t="shared" si="2"/>
        <v/>
      </c>
      <c r="E29" s="50" t="str">
        <f t="shared" si="2"/>
        <v/>
      </c>
      <c r="F29" s="50" t="str">
        <f t="shared" si="2"/>
        <v/>
      </c>
      <c r="G29" s="50" t="str">
        <f t="shared" si="2"/>
        <v/>
      </c>
      <c r="H29" s="50" t="str">
        <f t="shared" si="2"/>
        <v/>
      </c>
      <c r="I29" s="50" t="str">
        <f t="shared" si="2"/>
        <v/>
      </c>
      <c r="J29" s="50" t="str">
        <f t="shared" si="2"/>
        <v/>
      </c>
      <c r="K29" s="50" t="str">
        <f t="shared" si="2"/>
        <v/>
      </c>
      <c r="L29" s="50" t="str">
        <f t="shared" si="2"/>
        <v/>
      </c>
      <c r="M29" s="50" t="str">
        <f t="shared" si="2"/>
        <v/>
      </c>
      <c r="N29" s="50" t="str">
        <f t="shared" si="3"/>
        <v/>
      </c>
      <c r="O29" s="50" t="str">
        <f t="shared" si="3"/>
        <v/>
      </c>
      <c r="P29" s="50" t="str">
        <f t="shared" si="3"/>
        <v/>
      </c>
      <c r="Q29" s="50" t="str">
        <f t="shared" si="3"/>
        <v/>
      </c>
      <c r="R29" s="50" t="str">
        <f t="shared" si="3"/>
        <v/>
      </c>
      <c r="S29" s="50" t="str">
        <f t="shared" si="3"/>
        <v/>
      </c>
      <c r="T29" s="50" t="str">
        <f t="shared" si="3"/>
        <v/>
      </c>
      <c r="U29" s="50" t="str">
        <f t="shared" si="3"/>
        <v/>
      </c>
    </row>
    <row r="30" spans="1:21">
      <c r="A30" s="49">
        <v>24</v>
      </c>
      <c r="B30" s="50" t="str">
        <f t="shared" si="2"/>
        <v/>
      </c>
      <c r="C30" s="50" t="str">
        <f t="shared" si="2"/>
        <v/>
      </c>
      <c r="D30" s="50" t="str">
        <f t="shared" si="2"/>
        <v/>
      </c>
      <c r="E30" s="50" t="str">
        <f t="shared" si="2"/>
        <v/>
      </c>
      <c r="F30" s="50" t="str">
        <f t="shared" si="2"/>
        <v/>
      </c>
      <c r="G30" s="50" t="str">
        <f t="shared" si="2"/>
        <v/>
      </c>
      <c r="H30" s="50" t="str">
        <f t="shared" si="2"/>
        <v/>
      </c>
      <c r="I30" s="50" t="str">
        <f t="shared" si="2"/>
        <v/>
      </c>
      <c r="J30" s="50" t="str">
        <f t="shared" si="2"/>
        <v/>
      </c>
      <c r="K30" s="50" t="str">
        <f t="shared" si="2"/>
        <v/>
      </c>
      <c r="L30" s="50" t="str">
        <f t="shared" si="2"/>
        <v/>
      </c>
      <c r="M30" s="50" t="str">
        <f t="shared" si="2"/>
        <v/>
      </c>
      <c r="N30" s="50" t="str">
        <f t="shared" si="3"/>
        <v/>
      </c>
      <c r="O30" s="50" t="str">
        <f t="shared" si="3"/>
        <v/>
      </c>
      <c r="P30" s="50" t="str">
        <f t="shared" si="3"/>
        <v/>
      </c>
      <c r="Q30" s="50" t="str">
        <f t="shared" si="3"/>
        <v/>
      </c>
      <c r="R30" s="50" t="str">
        <f t="shared" si="3"/>
        <v/>
      </c>
      <c r="S30" s="50" t="str">
        <f t="shared" si="3"/>
        <v/>
      </c>
      <c r="T30" s="50" t="str">
        <f t="shared" si="3"/>
        <v/>
      </c>
      <c r="U30" s="50" t="str">
        <f t="shared" si="3"/>
        <v/>
      </c>
    </row>
    <row r="31" spans="1:21">
      <c r="A31" s="49">
        <v>25</v>
      </c>
      <c r="B31" s="50" t="str">
        <f t="shared" si="2"/>
        <v/>
      </c>
      <c r="C31" s="50" t="str">
        <f t="shared" si="2"/>
        <v/>
      </c>
      <c r="D31" s="50" t="str">
        <f t="shared" si="2"/>
        <v/>
      </c>
      <c r="E31" s="50" t="str">
        <f t="shared" si="2"/>
        <v/>
      </c>
      <c r="F31" s="50" t="str">
        <f t="shared" si="2"/>
        <v/>
      </c>
      <c r="G31" s="50" t="str">
        <f t="shared" si="2"/>
        <v/>
      </c>
      <c r="H31" s="50" t="str">
        <f t="shared" si="2"/>
        <v/>
      </c>
      <c r="I31" s="50" t="str">
        <f t="shared" si="2"/>
        <v/>
      </c>
      <c r="J31" s="50" t="str">
        <f t="shared" si="2"/>
        <v/>
      </c>
      <c r="K31" s="50" t="str">
        <f t="shared" si="2"/>
        <v/>
      </c>
      <c r="L31" s="50" t="str">
        <f t="shared" si="2"/>
        <v/>
      </c>
      <c r="M31" s="50" t="str">
        <f t="shared" si="2"/>
        <v/>
      </c>
      <c r="N31" s="50" t="str">
        <f t="shared" si="3"/>
        <v/>
      </c>
      <c r="O31" s="50" t="str">
        <f t="shared" si="3"/>
        <v/>
      </c>
      <c r="P31" s="50" t="str">
        <f t="shared" si="3"/>
        <v/>
      </c>
      <c r="Q31" s="50" t="str">
        <f t="shared" si="3"/>
        <v/>
      </c>
      <c r="R31" s="50" t="str">
        <f t="shared" si="3"/>
        <v/>
      </c>
      <c r="S31" s="50" t="str">
        <f t="shared" si="3"/>
        <v/>
      </c>
      <c r="T31" s="50" t="str">
        <f t="shared" si="3"/>
        <v/>
      </c>
      <c r="U31" s="50" t="str">
        <f t="shared" si="3"/>
        <v/>
      </c>
    </row>
    <row r="32" spans="1:21">
      <c r="A32" s="49">
        <v>26</v>
      </c>
      <c r="B32" s="50" t="str">
        <f t="shared" si="2"/>
        <v/>
      </c>
      <c r="C32" s="50" t="str">
        <f t="shared" si="2"/>
        <v/>
      </c>
      <c r="D32" s="50" t="str">
        <f t="shared" si="2"/>
        <v/>
      </c>
      <c r="E32" s="50" t="str">
        <f t="shared" si="2"/>
        <v/>
      </c>
      <c r="F32" s="50" t="str">
        <f t="shared" si="2"/>
        <v/>
      </c>
      <c r="G32" s="50" t="str">
        <f t="shared" si="2"/>
        <v/>
      </c>
      <c r="H32" s="50" t="str">
        <f t="shared" si="2"/>
        <v/>
      </c>
      <c r="I32" s="50" t="str">
        <f t="shared" si="2"/>
        <v/>
      </c>
      <c r="J32" s="50" t="str">
        <f t="shared" si="2"/>
        <v/>
      </c>
      <c r="K32" s="50" t="str">
        <f t="shared" si="2"/>
        <v/>
      </c>
      <c r="L32" s="50" t="str">
        <f t="shared" si="2"/>
        <v/>
      </c>
      <c r="M32" s="50" t="str">
        <f t="shared" si="2"/>
        <v/>
      </c>
      <c r="N32" s="50" t="str">
        <f t="shared" si="3"/>
        <v/>
      </c>
      <c r="O32" s="50" t="str">
        <f t="shared" si="3"/>
        <v/>
      </c>
      <c r="P32" s="50" t="str">
        <f t="shared" si="3"/>
        <v/>
      </c>
      <c r="Q32" s="50" t="str">
        <f t="shared" si="3"/>
        <v/>
      </c>
      <c r="R32" s="50" t="str">
        <f t="shared" si="3"/>
        <v/>
      </c>
      <c r="S32" s="50" t="str">
        <f t="shared" si="3"/>
        <v/>
      </c>
      <c r="T32" s="50" t="str">
        <f t="shared" si="3"/>
        <v/>
      </c>
      <c r="U32" s="50" t="str">
        <f t="shared" si="3"/>
        <v/>
      </c>
    </row>
    <row r="33" spans="1:21">
      <c r="A33" s="49">
        <v>27</v>
      </c>
      <c r="B33" s="50" t="str">
        <f t="shared" si="2"/>
        <v/>
      </c>
      <c r="C33" s="50" t="str">
        <f t="shared" si="2"/>
        <v/>
      </c>
      <c r="D33" s="50" t="str">
        <f t="shared" si="2"/>
        <v/>
      </c>
      <c r="E33" s="50" t="str">
        <f t="shared" si="2"/>
        <v/>
      </c>
      <c r="F33" s="50" t="str">
        <f t="shared" si="2"/>
        <v/>
      </c>
      <c r="G33" s="50" t="str">
        <f t="shared" si="2"/>
        <v/>
      </c>
      <c r="H33" s="50" t="str">
        <f t="shared" si="2"/>
        <v/>
      </c>
      <c r="I33" s="50" t="str">
        <f t="shared" si="2"/>
        <v/>
      </c>
      <c r="J33" s="50" t="str">
        <f t="shared" si="2"/>
        <v/>
      </c>
      <c r="K33" s="50" t="str">
        <f t="shared" si="2"/>
        <v/>
      </c>
      <c r="L33" s="50" t="str">
        <f t="shared" si="2"/>
        <v/>
      </c>
      <c r="M33" s="50" t="str">
        <f t="shared" si="2"/>
        <v/>
      </c>
      <c r="N33" s="50" t="str">
        <f t="shared" si="3"/>
        <v/>
      </c>
      <c r="O33" s="50" t="str">
        <f t="shared" si="3"/>
        <v/>
      </c>
      <c r="P33" s="50" t="str">
        <f t="shared" si="3"/>
        <v/>
      </c>
      <c r="Q33" s="50" t="str">
        <f t="shared" si="3"/>
        <v/>
      </c>
      <c r="R33" s="50" t="str">
        <f t="shared" si="3"/>
        <v/>
      </c>
      <c r="S33" s="50" t="str">
        <f t="shared" si="3"/>
        <v/>
      </c>
      <c r="T33" s="50" t="str">
        <f t="shared" si="3"/>
        <v/>
      </c>
      <c r="U33" s="50" t="str">
        <f t="shared" si="3"/>
        <v/>
      </c>
    </row>
    <row r="34" spans="1:21">
      <c r="A34" s="49">
        <v>28</v>
      </c>
      <c r="B34" s="50" t="str">
        <f t="shared" si="2"/>
        <v/>
      </c>
      <c r="C34" s="50" t="str">
        <f t="shared" si="2"/>
        <v/>
      </c>
      <c r="D34" s="50" t="str">
        <f t="shared" si="2"/>
        <v/>
      </c>
      <c r="E34" s="50" t="str">
        <f t="shared" si="2"/>
        <v/>
      </c>
      <c r="F34" s="50" t="str">
        <f t="shared" si="2"/>
        <v/>
      </c>
      <c r="G34" s="50" t="str">
        <f t="shared" si="2"/>
        <v/>
      </c>
      <c r="H34" s="50" t="str">
        <f t="shared" si="2"/>
        <v/>
      </c>
      <c r="I34" s="50" t="str">
        <f t="shared" si="2"/>
        <v/>
      </c>
      <c r="J34" s="50" t="str">
        <f t="shared" si="2"/>
        <v/>
      </c>
      <c r="K34" s="50" t="str">
        <f t="shared" si="2"/>
        <v/>
      </c>
      <c r="L34" s="50" t="str">
        <f t="shared" si="2"/>
        <v/>
      </c>
      <c r="M34" s="50" t="str">
        <f t="shared" si="2"/>
        <v/>
      </c>
      <c r="N34" s="50" t="str">
        <f t="shared" si="3"/>
        <v/>
      </c>
      <c r="O34" s="50" t="str">
        <f t="shared" si="3"/>
        <v/>
      </c>
      <c r="P34" s="50" t="str">
        <f t="shared" si="3"/>
        <v/>
      </c>
      <c r="Q34" s="50" t="str">
        <f t="shared" si="3"/>
        <v/>
      </c>
      <c r="R34" s="50" t="str">
        <f t="shared" si="3"/>
        <v/>
      </c>
      <c r="S34" s="50" t="str">
        <f t="shared" si="3"/>
        <v/>
      </c>
      <c r="T34" s="50" t="str">
        <f t="shared" si="3"/>
        <v/>
      </c>
      <c r="U34" s="50" t="str">
        <f t="shared" si="3"/>
        <v/>
      </c>
    </row>
    <row r="35" spans="1:21">
      <c r="A35" s="49">
        <v>29</v>
      </c>
      <c r="B35" s="50" t="str">
        <f t="shared" si="2"/>
        <v/>
      </c>
      <c r="C35" s="50" t="str">
        <f t="shared" si="2"/>
        <v/>
      </c>
      <c r="D35" s="50" t="str">
        <f t="shared" si="2"/>
        <v/>
      </c>
      <c r="E35" s="50" t="str">
        <f t="shared" si="2"/>
        <v/>
      </c>
      <c r="F35" s="50" t="str">
        <f t="shared" si="2"/>
        <v/>
      </c>
      <c r="G35" s="50" t="str">
        <f t="shared" si="2"/>
        <v/>
      </c>
      <c r="H35" s="50" t="str">
        <f t="shared" si="2"/>
        <v/>
      </c>
      <c r="I35" s="50" t="str">
        <f t="shared" si="2"/>
        <v/>
      </c>
      <c r="J35" s="50" t="str">
        <f t="shared" si="2"/>
        <v/>
      </c>
      <c r="K35" s="50" t="str">
        <f t="shared" si="2"/>
        <v/>
      </c>
      <c r="L35" s="50" t="str">
        <f t="shared" si="2"/>
        <v/>
      </c>
      <c r="M35" s="50" t="str">
        <f t="shared" si="2"/>
        <v/>
      </c>
      <c r="N35" s="50" t="str">
        <f t="shared" si="3"/>
        <v/>
      </c>
      <c r="O35" s="50" t="str">
        <f t="shared" si="3"/>
        <v/>
      </c>
      <c r="P35" s="50" t="str">
        <f t="shared" si="3"/>
        <v/>
      </c>
      <c r="Q35" s="50" t="str">
        <f t="shared" si="3"/>
        <v/>
      </c>
      <c r="R35" s="50" t="str">
        <f t="shared" si="3"/>
        <v/>
      </c>
      <c r="S35" s="50" t="str">
        <f t="shared" si="3"/>
        <v/>
      </c>
      <c r="T35" s="50" t="str">
        <f t="shared" si="3"/>
        <v/>
      </c>
      <c r="U35" s="50" t="str">
        <f t="shared" si="3"/>
        <v/>
      </c>
    </row>
    <row r="36" spans="1:21">
      <c r="A36" s="49">
        <v>30</v>
      </c>
      <c r="B36" s="50" t="str">
        <f t="shared" si="2"/>
        <v/>
      </c>
      <c r="C36" s="50" t="str">
        <f t="shared" si="2"/>
        <v/>
      </c>
      <c r="D36" s="50" t="str">
        <f t="shared" si="2"/>
        <v/>
      </c>
      <c r="E36" s="50" t="str">
        <f t="shared" si="2"/>
        <v/>
      </c>
      <c r="F36" s="50" t="str">
        <f t="shared" si="2"/>
        <v/>
      </c>
      <c r="G36" s="50" t="str">
        <f t="shared" si="2"/>
        <v/>
      </c>
      <c r="H36" s="50" t="str">
        <f t="shared" si="2"/>
        <v/>
      </c>
      <c r="I36" s="50" t="str">
        <f t="shared" si="2"/>
        <v/>
      </c>
      <c r="J36" s="50" t="str">
        <f t="shared" si="2"/>
        <v/>
      </c>
      <c r="K36" s="50" t="str">
        <f t="shared" si="2"/>
        <v/>
      </c>
      <c r="L36" s="50" t="str">
        <f t="shared" si="2"/>
        <v/>
      </c>
      <c r="M36" s="50" t="str">
        <f t="shared" si="2"/>
        <v/>
      </c>
      <c r="N36" s="50" t="str">
        <f t="shared" si="3"/>
        <v/>
      </c>
      <c r="O36" s="50" t="str">
        <f t="shared" si="3"/>
        <v/>
      </c>
      <c r="P36" s="50" t="str">
        <f t="shared" si="3"/>
        <v/>
      </c>
      <c r="Q36" s="50" t="str">
        <f t="shared" si="3"/>
        <v/>
      </c>
      <c r="R36" s="50" t="str">
        <f t="shared" si="3"/>
        <v/>
      </c>
      <c r="S36" s="50" t="str">
        <f t="shared" si="3"/>
        <v/>
      </c>
      <c r="T36" s="50" t="str">
        <f t="shared" si="3"/>
        <v/>
      </c>
      <c r="U36" s="50" t="str">
        <f t="shared" si="3"/>
        <v/>
      </c>
    </row>
    <row r="38" spans="1:21">
      <c r="A38" s="10" t="s">
        <v>1162</v>
      </c>
    </row>
    <row r="39" spans="1:21">
      <c r="A39" s="43" t="s">
        <v>1163</v>
      </c>
    </row>
    <row r="40" spans="1:21">
      <c r="A40" s="43" t="s">
        <v>1164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600-000000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>
      <c r="A1" s="51" t="s">
        <v>63</v>
      </c>
      <c r="B1" s="51" t="s">
        <v>1165</v>
      </c>
      <c r="C1" s="51" t="s">
        <v>1166</v>
      </c>
      <c r="D1" s="51" t="s">
        <v>941</v>
      </c>
      <c r="E1" s="51" t="s">
        <v>1167</v>
      </c>
      <c r="F1" s="51" t="s">
        <v>1168</v>
      </c>
      <c r="G1" s="51" t="s">
        <v>1169</v>
      </c>
      <c r="H1" s="51" t="s">
        <v>72</v>
      </c>
      <c r="I1" s="51" t="s">
        <v>1170</v>
      </c>
      <c r="J1" s="51" t="s">
        <v>1171</v>
      </c>
      <c r="L1" s="51" t="s">
        <v>1172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PAL-0000001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PAL-0000002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PAL-0000003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PAL-0000004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PAL-0000005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PAL-0000006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PAL-0000007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PAL-0000008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PAL-0000009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PAL-0000010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PAL-0000011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PAL-0000012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PAL-0000013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PAL-0000014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PAL-0000015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PAL-0000016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PAL-0000017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PAL-0000018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PAL-0000019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PAL-0000020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PAL-0000021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PAL-0000022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PAL-0000023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PAL-0000024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PAL-0000025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PAL-0000026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PAL-0000027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PAL-0000028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PAL-0000029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PAL-0000030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PAL-0000031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PAL-0000032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PAL-0000033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PAL-0000034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PAL-0000035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PAL-0000036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PAL-0000037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PAL-0000038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PAL-0000039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PAL-0000040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PAL-0000041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PAL-0000042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PAL-0000043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PAL-0000044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PAL-0000045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PAL-0000046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PAL-0000047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PAL-0000048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PAL-0000049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PAL-0000050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PAL-0000051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PAL-0000052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PAL-0000053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PAL-0000054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PAL-0000055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PAL-0000056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PAL-0000057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PAL-0000058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PAL-0000059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PAL-0000060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PAL-0000061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PAL-0000062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PAL-0000063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PAL-0000064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PAL-0000065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PAL-0000066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PAL-0000067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PAL-0000068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PAL-0000069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PAL-0000070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PAL-0000071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PAL-0000072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PAL-0000073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PAL-0000074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PAL-0000075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PAL-0000076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PAL-0000077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PAL-0000078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PAL-0000079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PAL-0000080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PAL-0000081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PAL-0000082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PAL-0000083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PAL-0000084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PAL-0000085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PAL-0000086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PAL-0000087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PAL-0000088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PAL-0000089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PAL-0000090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PAL-0000091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PAL-0000092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PAL-0000093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PAL-0000094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PAL-0000095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PAL-0000096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PAL-0000097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PAL-0000098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PAL-0000099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PAL-0000100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PAL-0000101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PAL-0000102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PAL-0000103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PAL-0000104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PAL-0000105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PAL-0000106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PAL-0000107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PAL-0000108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PAL-0000109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PAL-0000110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PAL-0000111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PAL-0000112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PAL-0000113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PAL-0000114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PAL-0000115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PAL-0000116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PAL-0000117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PAL-0000118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PAL-0000119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PAL-0000120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PAL-0000121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PAL-0000122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PAL-0000123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PAL-0000124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PAL-0000125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PAL-0000126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PAL-0000127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PAL-0000128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PAL-0000129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PAL-0000130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PAL-0000131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PAL-0000132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PAL-0000133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PAL-0000134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PAL-0000135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PAL-0000136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PAL-0000137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PAL-0000138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PAL-0000139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PAL-0000140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PAL-0000141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PAL-0000142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PAL-0000143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PAL-0000144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PAL-0000145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PAL-0000146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PAL-0000147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PAL-0000148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PAL-0000149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PAL-0000150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PAL-0000151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PAL-0000152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PAL-0000153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PAL-0000154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PAL-0000155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PAL-0000156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PAL-0000157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PAL-0000158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PAL-0000159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PAL-0000160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PAL-0000161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PAL-0000162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PAL-0000163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PAL-0000164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PAL-0000165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PAL-0000166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PAL-0000167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PAL-0000168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PAL-0000169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PAL-0000170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PAL-0000171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PAL-0000172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PAL-0000173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PAL-0000174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PAL-0000175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PAL-0000176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PAL-0000177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PAL-0000178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PAL-0000179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PAL-0000180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PAL-0000181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PAL-0000182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PAL-0000183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PAL-0000184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PAL-0000185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PAL-0000186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PAL-0000187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PAL-0000188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PAL-0000189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PAL-0000190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PAL-0000191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PAL-0000192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PAL-0000193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PAL-0000194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PAL-0000195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PAL-0000196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PAL-0000197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PAL-0000198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PAL-0000199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PAL-0000200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PAL-0000201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PAL-0000202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PAL-0000203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PAL-0000204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PAL-0000205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PAL-0000206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PAL-0000207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PAL-0000208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PAL-0000209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PAL-0000210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PAL-0000211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PAL-0000212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PAL-0000213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PAL-0000214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PAL-0000215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PAL-0000216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PAL-0000217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PAL-0000218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PAL-0000219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PAL-0000220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PAL-0000221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PAL-0000222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PAL-0000223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PAL-0000224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PAL-0000225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PAL-0000226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PAL-0000227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PAL-0000228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PAL-0000229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PAL-0000230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PAL-0000231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PAL-0000232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PAL-0000233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PAL-0000234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PAL-0000235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PAL-0000236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PAL-0000237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PAL-0000238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PAL-0000239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PAL-0000240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PAL-0000241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PAL-0000242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PAL-0000243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PAL-0000244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PAL-0000245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PAL-0000246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PAL-0000247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PAL-0000248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PAL-0000249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PAL-0000250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PAL-0000251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PAL-0000252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PAL-0000253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PAL-0000254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PAL-0000255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PAL-0000256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PAL-0000257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PAL-0000258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PAL-0000259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PAL-0000260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PAL-0000261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PAL-0000262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PAL-0000263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PAL-0000264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PAL-0000265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PAL-0000266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PAL-0000267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PAL-0000268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PAL-0000269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PAL-0000270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PAL-0000271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PAL-0000272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PAL-0000273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PAL-0000274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PAL-0000275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PAL-0000276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PAL-0000277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PAL-0000278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PAL-0000279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PAL-0000280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PAL-0000281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PAL-0000282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PAL-0000283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PAL-0000284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PAL-0000285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PAL-0000286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PAL-0000287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PAL-0000288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PAL-0000289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PAL-0000290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PAL-0000291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PAL-0000292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PAL-0000293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PAL-0000294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PAL-0000295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PAL-0000296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PAL-0000297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PAL-0000298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PAL-0000299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PAL-0000300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PAL-0000301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PAL-0000302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PAL-0000303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PAL-0000304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PAL-0000305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PAL-0000306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PAL-0000307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PAL-0000308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PAL-0000309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PAL-0000310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PAL-0000311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PAL-0000312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PAL-0000313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PAL-0000314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PAL-0000315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PAL-0000316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PAL-0000317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PAL-0000318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PAL-0000319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PAL-0000320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PAL-0000321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PAL-0000322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PAL-0000323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PAL-0000324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PAL-0000325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PAL-0000326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PAL-0000327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PAL-0000328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PAL-0000329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PAL-0000330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PAL-0000331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PAL-0000332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PAL-0000333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PAL-0000334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PAL-0000335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PAL-0000336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PAL-0000337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PAL-0000338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PAL-0000339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PAL-0000340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PAL-0000341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PAL-0000342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PAL-0000343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PAL-0000344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PAL-0000345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PAL-0000346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PAL-0000347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PAL-0000348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PAL-0000349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PAL-0000350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PAL-0000351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PAL-0000352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PAL-0000353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PAL-0000354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PAL-0000355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PAL-0000356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PAL-0000357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PAL-0000358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PAL-0000359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PAL-0000360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PAL-0000361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PAL-0000362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PAL-0000363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PAL-0000364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PAL-0000365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PAL-0000366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PAL-0000367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PAL-0000368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PAL-0000369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PAL-0000370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PAL-0000371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PAL-0000372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PAL-0000373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PAL-0000374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PAL-0000375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PAL-0000376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PAL-0000377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PAL-0000378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PAL-0000379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PAL-0000380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PAL-0000381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PAL-0000382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PAL-0000383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PAL-0000384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PAL-0000385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PAL-0000386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PAL-0000387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PAL-0000388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PAL-0000389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PAL-0000390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PAL-0000391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PAL-0000392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PAL-0000393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PAL-0000394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PAL-0000395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PAL-0000396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PAL-0000397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PAL-0000398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PAL-0000399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PAL-0000400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PAL-0000401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PAL-0000402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PAL-0000403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PAL-0000404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PAL-0000405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PAL-0000406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PAL-0000407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PAL-0000408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PAL-0000409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PAL-0000410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PAL-0000411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PAL-0000412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PAL-0000413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PAL-0000414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PAL-0000415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PAL-0000416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PAL-0000417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PAL-0000418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PAL-0000419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PAL-0000420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PAL-0000421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PAL-0000422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PAL-0000423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PAL-0000424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PAL-0000425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PAL-0000426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PAL-0000427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PAL-0000428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PAL-0000429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PAL-0000430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PAL-0000431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PAL-0000432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PAL-0000433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PAL-0000434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PAL-0000435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PAL-0000436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PAL-0000437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PAL-0000438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PAL-0000439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PAL-0000440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PAL-0000441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PAL-0000442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PAL-0000443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PAL-0000444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PAL-0000445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PAL-0000446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PAL-0000447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PAL-0000448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PAL-0000449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PAL-0000450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PAL-0000451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PAL-0000452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PAL-0000453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PAL-0000454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PAL-0000455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PAL-0000456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PAL-0000457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PAL-0000458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PAL-0000459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PAL-0000460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PAL-0000461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PAL-0000462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PAL-0000463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PAL-0000464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PAL-0000465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PAL-0000466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PAL-0000467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PAL-0000468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PAL-0000469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PAL-0000470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PAL-0000471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PAL-0000472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PAL-0000473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PAL-0000474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PAL-0000475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PAL-0000476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PAL-0000477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PAL-0000478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PAL-0000479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PAL-0000480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PAL-0000481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PAL-0000482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PAL-0000483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PAL-0000484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PAL-0000485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PAL-0000486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PAL-0000487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PAL-0000488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PAL-0000489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PAL-0000490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PAL-0000491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PAL-0000492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PAL-0000493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PAL-0000494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PAL-0000495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PAL-0000496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PAL-0000497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PAL-0000498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PAL-0000499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PAL-0000500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7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700-000001000000}">
      <formula1>FALSE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200"/>
  <sheetViews>
    <sheetView workbookViewId="0"/>
  </sheetViews>
  <sheetFormatPr defaultColWidth="20.7109375" defaultRowHeight="15"/>
  <cols>
    <col min="2" max="2" width="40.28515625" bestFit="1" customWidth="1"/>
    <col min="3" max="3" width="16" style="15" bestFit="1" customWidth="1"/>
    <col min="4" max="4" width="20.7109375" style="15" customWidth="1"/>
    <col min="5" max="5" width="30.7109375" style="15" customWidth="1"/>
    <col min="6" max="6" width="54.85546875" style="15" bestFit="1" customWidth="1"/>
    <col min="7" max="8" width="54.85546875" style="15" customWidth="1"/>
    <col min="9" max="9" width="50.5703125" bestFit="1" customWidth="1"/>
  </cols>
  <sheetData>
    <row r="1" spans="1:9" s="18" customFormat="1" ht="20.25" customHeight="1">
      <c r="A1" s="18" t="s">
        <v>1173</v>
      </c>
      <c r="B1" s="18" t="s">
        <v>1174</v>
      </c>
      <c r="C1" s="18" t="s">
        <v>1175</v>
      </c>
      <c r="D1" s="18" t="s">
        <v>1176</v>
      </c>
      <c r="E1" s="18" t="s">
        <v>1177</v>
      </c>
      <c r="F1" s="18" t="s">
        <v>1178</v>
      </c>
      <c r="G1" s="18" t="s">
        <v>1179</v>
      </c>
      <c r="H1" s="18" t="s">
        <v>1180</v>
      </c>
      <c r="I1" s="18" t="s">
        <v>72</v>
      </c>
    </row>
    <row r="2" spans="1:9" ht="20.25" customHeight="1">
      <c r="A2" t="s">
        <v>1181</v>
      </c>
      <c r="B2" t="s">
        <v>1182</v>
      </c>
      <c r="C2" s="15">
        <v>56</v>
      </c>
      <c r="D2" s="15" t="s">
        <v>1183</v>
      </c>
      <c r="E2" s="15" t="s">
        <v>1184</v>
      </c>
      <c r="F2" s="15" t="s">
        <v>1185</v>
      </c>
    </row>
    <row r="3" spans="1:9" ht="20.25" customHeight="1">
      <c r="A3" t="s">
        <v>1181</v>
      </c>
      <c r="B3" t="s">
        <v>1186</v>
      </c>
      <c r="C3" s="15">
        <v>35</v>
      </c>
      <c r="D3" s="15" t="s">
        <v>1183</v>
      </c>
      <c r="E3" s="15" t="s">
        <v>1184</v>
      </c>
      <c r="F3" s="15" t="s">
        <v>1185</v>
      </c>
    </row>
    <row r="4" spans="1:9" s="68" customFormat="1" ht="20.25" customHeight="1">
      <c r="A4" s="68" t="s">
        <v>1181</v>
      </c>
      <c r="B4" s="68" t="s">
        <v>1187</v>
      </c>
      <c r="C4" s="69">
        <v>28</v>
      </c>
      <c r="D4" s="69" t="s">
        <v>1183</v>
      </c>
      <c r="E4" s="69" t="s">
        <v>1184</v>
      </c>
      <c r="F4" s="69" t="s">
        <v>1185</v>
      </c>
      <c r="G4" s="69"/>
      <c r="H4" s="69"/>
    </row>
    <row r="5" spans="1:9" s="68" customFormat="1" ht="20.25" customHeight="1">
      <c r="A5" s="68" t="s">
        <v>1181</v>
      </c>
      <c r="B5" s="68" t="s">
        <v>1188</v>
      </c>
      <c r="C5" s="69">
        <v>52</v>
      </c>
      <c r="D5" s="69" t="s">
        <v>1183</v>
      </c>
      <c r="E5" s="69" t="s">
        <v>1184</v>
      </c>
      <c r="F5" s="69" t="s">
        <v>1185</v>
      </c>
      <c r="G5" s="69"/>
      <c r="H5" s="69"/>
    </row>
    <row r="6" spans="1:9" s="68" customFormat="1" ht="20.25" customHeight="1">
      <c r="A6" s="68" t="s">
        <v>1181</v>
      </c>
      <c r="B6" s="68" t="s">
        <v>1189</v>
      </c>
      <c r="C6" s="69">
        <v>50</v>
      </c>
      <c r="D6" s="69" t="s">
        <v>1183</v>
      </c>
      <c r="E6" s="69" t="s">
        <v>1184</v>
      </c>
      <c r="F6" s="69" t="s">
        <v>1185</v>
      </c>
      <c r="G6" s="69"/>
      <c r="H6" s="69"/>
    </row>
    <row r="7" spans="1:9" ht="20.25" customHeight="1">
      <c r="A7" t="s">
        <v>1181</v>
      </c>
      <c r="B7" t="s">
        <v>1190</v>
      </c>
      <c r="C7" s="15">
        <v>29</v>
      </c>
      <c r="D7" s="15" t="s">
        <v>1183</v>
      </c>
      <c r="E7" s="15" t="s">
        <v>1184</v>
      </c>
      <c r="F7" s="15" t="s">
        <v>1185</v>
      </c>
    </row>
    <row r="8" spans="1:9" s="68" customFormat="1" ht="20.25" customHeight="1">
      <c r="A8" s="68" t="s">
        <v>1181</v>
      </c>
      <c r="B8" s="68" t="s">
        <v>1191</v>
      </c>
      <c r="C8" s="69">
        <v>13</v>
      </c>
      <c r="D8" s="69" t="s">
        <v>1183</v>
      </c>
      <c r="E8" s="69" t="s">
        <v>1184</v>
      </c>
      <c r="F8" s="69" t="s">
        <v>1185</v>
      </c>
      <c r="G8" s="69"/>
      <c r="H8" s="69"/>
    </row>
    <row r="9" spans="1:9" s="70" customFormat="1" ht="20.25" customHeight="1">
      <c r="A9" s="70" t="s">
        <v>1181</v>
      </c>
      <c r="B9" s="70" t="s">
        <v>1192</v>
      </c>
      <c r="C9" s="71">
        <v>4</v>
      </c>
      <c r="D9" s="71" t="s">
        <v>1183</v>
      </c>
      <c r="E9" s="71" t="s">
        <v>1184</v>
      </c>
      <c r="F9" s="71" t="s">
        <v>1185</v>
      </c>
      <c r="G9" s="71"/>
      <c r="H9" s="71"/>
    </row>
    <row r="10" spans="1:9" ht="20.25" customHeight="1">
      <c r="A10" t="s">
        <v>1181</v>
      </c>
      <c r="B10" t="s">
        <v>1193</v>
      </c>
      <c r="C10" s="15">
        <v>2</v>
      </c>
      <c r="D10" s="15" t="s">
        <v>1183</v>
      </c>
      <c r="E10" s="15" t="s">
        <v>1184</v>
      </c>
      <c r="F10" s="15" t="s">
        <v>1185</v>
      </c>
    </row>
    <row r="11" spans="1:9" s="68" customFormat="1" ht="20.25" customHeight="1">
      <c r="A11" s="68" t="s">
        <v>1181</v>
      </c>
      <c r="B11" s="68" t="s">
        <v>1194</v>
      </c>
      <c r="C11" s="69">
        <v>2</v>
      </c>
      <c r="D11" s="69" t="s">
        <v>1183</v>
      </c>
      <c r="E11" s="69" t="s">
        <v>1184</v>
      </c>
      <c r="F11" s="69" t="s">
        <v>1185</v>
      </c>
      <c r="G11" s="69"/>
      <c r="H11" s="69"/>
    </row>
    <row r="12" spans="1:9" ht="20.25" customHeight="1">
      <c r="A12" t="s">
        <v>1181</v>
      </c>
      <c r="B12" t="s">
        <v>1195</v>
      </c>
      <c r="C12" s="15">
        <v>117</v>
      </c>
      <c r="D12" s="15" t="s">
        <v>1183</v>
      </c>
      <c r="E12" s="15" t="s">
        <v>1184</v>
      </c>
      <c r="F12" s="15" t="s">
        <v>1185</v>
      </c>
    </row>
    <row r="13" spans="1:9" s="68" customFormat="1" ht="20.25" customHeight="1">
      <c r="A13" s="68" t="s">
        <v>1181</v>
      </c>
      <c r="B13" s="68" t="s">
        <v>1196</v>
      </c>
      <c r="C13" s="69">
        <v>73</v>
      </c>
      <c r="D13" s="69" t="s">
        <v>1183</v>
      </c>
      <c r="E13" s="69" t="s">
        <v>1184</v>
      </c>
      <c r="F13" s="69" t="s">
        <v>1185</v>
      </c>
      <c r="G13" s="69"/>
      <c r="H13" s="69"/>
    </row>
    <row r="14" spans="1:9" ht="20.25" customHeight="1">
      <c r="A14" t="s">
        <v>1181</v>
      </c>
      <c r="B14" t="s">
        <v>1197</v>
      </c>
      <c r="C14" s="15">
        <v>35</v>
      </c>
      <c r="D14" s="15" t="s">
        <v>1183</v>
      </c>
      <c r="E14" s="15" t="s">
        <v>1184</v>
      </c>
      <c r="F14" s="15" t="s">
        <v>1185</v>
      </c>
    </row>
    <row r="15" spans="1:9" ht="20.25" customHeight="1">
      <c r="A15" t="s">
        <v>1181</v>
      </c>
      <c r="B15" t="s">
        <v>1198</v>
      </c>
      <c r="C15" s="15">
        <v>16</v>
      </c>
      <c r="D15" s="15" t="s">
        <v>1183</v>
      </c>
      <c r="E15" s="15" t="s">
        <v>1184</v>
      </c>
      <c r="F15" s="15" t="s">
        <v>1185</v>
      </c>
    </row>
    <row r="16" spans="1:9" ht="20.25" customHeight="1">
      <c r="A16" t="s">
        <v>1181</v>
      </c>
      <c r="B16" t="s">
        <v>1199</v>
      </c>
      <c r="C16" s="15">
        <v>122</v>
      </c>
      <c r="D16" s="15" t="s">
        <v>1183</v>
      </c>
      <c r="E16" s="15" t="s">
        <v>1200</v>
      </c>
      <c r="F16" s="15" t="s">
        <v>1200</v>
      </c>
    </row>
    <row r="17" spans="1:9" s="68" customFormat="1" ht="20.25" customHeight="1">
      <c r="A17" s="68" t="s">
        <v>1181</v>
      </c>
      <c r="B17" s="68" t="s">
        <v>1201</v>
      </c>
      <c r="C17" s="69">
        <v>24</v>
      </c>
      <c r="D17" s="69" t="s">
        <v>1202</v>
      </c>
      <c r="E17" s="69" t="s">
        <v>1203</v>
      </c>
      <c r="F17" s="69" t="s">
        <v>1204</v>
      </c>
      <c r="G17" s="89">
        <v>46077</v>
      </c>
      <c r="H17" s="69"/>
      <c r="I17" s="68" t="s">
        <v>1205</v>
      </c>
    </row>
    <row r="18" spans="1:9" s="68" customFormat="1" ht="20.25" customHeight="1">
      <c r="A18" s="68" t="s">
        <v>1206</v>
      </c>
      <c r="B18" s="68" t="s">
        <v>1207</v>
      </c>
      <c r="C18" s="69">
        <v>0</v>
      </c>
      <c r="D18" s="69" t="s">
        <v>1202</v>
      </c>
      <c r="E18" s="69" t="s">
        <v>1203</v>
      </c>
      <c r="F18" s="69" t="s">
        <v>1204</v>
      </c>
      <c r="G18" s="89">
        <v>46077</v>
      </c>
      <c r="H18" s="69"/>
      <c r="I18" s="68" t="s">
        <v>1205</v>
      </c>
    </row>
    <row r="19" spans="1:9" s="68" customFormat="1" ht="20.25" customHeight="1">
      <c r="A19" s="68" t="s">
        <v>1206</v>
      </c>
      <c r="B19" s="68" t="s">
        <v>1208</v>
      </c>
      <c r="C19" s="69">
        <v>65</v>
      </c>
      <c r="D19" s="69" t="s">
        <v>1202</v>
      </c>
      <c r="E19" s="69" t="s">
        <v>1203</v>
      </c>
      <c r="F19" s="69" t="s">
        <v>1204</v>
      </c>
      <c r="G19" s="89">
        <v>46077</v>
      </c>
      <c r="H19" s="69"/>
      <c r="I19" s="68" t="s">
        <v>1205</v>
      </c>
    </row>
    <row r="20" spans="1:9" s="68" customFormat="1" ht="20.25" customHeight="1">
      <c r="A20" s="68" t="s">
        <v>1206</v>
      </c>
      <c r="B20" s="68" t="s">
        <v>1209</v>
      </c>
      <c r="C20" s="69">
        <v>12</v>
      </c>
      <c r="D20" s="69" t="s">
        <v>1202</v>
      </c>
      <c r="E20" s="69" t="s">
        <v>1203</v>
      </c>
      <c r="F20" s="69" t="s">
        <v>1210</v>
      </c>
      <c r="G20" s="89">
        <v>46077</v>
      </c>
      <c r="H20" s="69"/>
      <c r="I20" s="68" t="s">
        <v>1211</v>
      </c>
    </row>
    <row r="21" spans="1:9" s="68" customFormat="1" ht="20.25" customHeight="1">
      <c r="A21" s="68" t="s">
        <v>1212</v>
      </c>
      <c r="B21" s="68" t="s">
        <v>1212</v>
      </c>
      <c r="C21" s="69">
        <v>0</v>
      </c>
      <c r="D21" s="69" t="s">
        <v>1202</v>
      </c>
      <c r="E21" s="69" t="s">
        <v>1203</v>
      </c>
      <c r="F21" s="69" t="s">
        <v>1204</v>
      </c>
      <c r="G21" s="89">
        <v>46077</v>
      </c>
      <c r="H21" s="69"/>
      <c r="I21" s="68" t="s">
        <v>1205</v>
      </c>
    </row>
    <row r="22" spans="1:9" s="68" customFormat="1" ht="20.25" customHeight="1">
      <c r="A22" s="68" t="s">
        <v>1213</v>
      </c>
      <c r="B22" s="68" t="s">
        <v>1214</v>
      </c>
      <c r="C22" s="69">
        <v>12</v>
      </c>
      <c r="D22" s="69" t="s">
        <v>1202</v>
      </c>
      <c r="E22" s="69" t="s">
        <v>1203</v>
      </c>
      <c r="F22" s="69" t="s">
        <v>1204</v>
      </c>
      <c r="G22" s="89">
        <v>46077</v>
      </c>
      <c r="H22" s="69"/>
      <c r="I22" s="68" t="s">
        <v>1205</v>
      </c>
    </row>
    <row r="23" spans="1:9" s="68" customFormat="1" ht="20.25" customHeight="1">
      <c r="A23" s="68" t="s">
        <v>1215</v>
      </c>
      <c r="B23" s="68" t="s">
        <v>1216</v>
      </c>
      <c r="C23" s="69">
        <v>23</v>
      </c>
      <c r="D23" s="69" t="s">
        <v>1202</v>
      </c>
      <c r="E23" s="69" t="s">
        <v>1203</v>
      </c>
      <c r="F23" s="69" t="s">
        <v>1204</v>
      </c>
      <c r="G23" s="89">
        <v>46077</v>
      </c>
      <c r="H23" s="69"/>
      <c r="I23" s="68" t="s">
        <v>1205</v>
      </c>
    </row>
    <row r="24" spans="1:9" s="15" customFormat="1" ht="20.25" customHeight="1">
      <c r="A24" s="69" t="s">
        <v>1217</v>
      </c>
      <c r="B24" s="69" t="s">
        <v>1218</v>
      </c>
      <c r="C24" s="69" t="s">
        <v>1219</v>
      </c>
      <c r="D24" s="69" t="s">
        <v>1202</v>
      </c>
      <c r="E24" s="69" t="s">
        <v>1203</v>
      </c>
      <c r="F24" s="69" t="s">
        <v>1220</v>
      </c>
      <c r="G24" s="89">
        <v>46077</v>
      </c>
      <c r="H24" s="69"/>
      <c r="I24" s="69" t="s">
        <v>1211</v>
      </c>
    </row>
    <row r="25" spans="1:9" s="68" customFormat="1" ht="20.25" customHeight="1">
      <c r="A25" s="68" t="s">
        <v>1221</v>
      </c>
      <c r="B25" s="68" t="s">
        <v>1222</v>
      </c>
      <c r="C25" s="69">
        <v>0</v>
      </c>
      <c r="D25" s="69" t="s">
        <v>1202</v>
      </c>
      <c r="E25" s="69" t="s">
        <v>1203</v>
      </c>
      <c r="F25" s="69" t="s">
        <v>1204</v>
      </c>
      <c r="G25" s="89">
        <v>46077</v>
      </c>
      <c r="H25" s="69"/>
    </row>
    <row r="26" spans="1:9" ht="20.25" customHeight="1">
      <c r="A26" t="s">
        <v>1223</v>
      </c>
      <c r="B26" t="s">
        <v>1224</v>
      </c>
      <c r="C26" s="15">
        <v>25</v>
      </c>
      <c r="D26" s="15" t="s">
        <v>1183</v>
      </c>
      <c r="E26" s="15" t="s">
        <v>1184</v>
      </c>
      <c r="F26" s="15" t="s">
        <v>1225</v>
      </c>
    </row>
    <row r="27" spans="1:9" ht="20.25" customHeight="1">
      <c r="A27" t="s">
        <v>1206</v>
      </c>
      <c r="B27" t="s">
        <v>1226</v>
      </c>
      <c r="C27" s="15">
        <v>25</v>
      </c>
      <c r="D27" s="15" t="s">
        <v>1183</v>
      </c>
      <c r="E27" s="15" t="s">
        <v>1184</v>
      </c>
      <c r="F27" s="15" t="s">
        <v>1225</v>
      </c>
      <c r="I27" t="s">
        <v>1227</v>
      </c>
    </row>
    <row r="28" spans="1:9" ht="20.25" customHeight="1">
      <c r="A28" t="s">
        <v>1206</v>
      </c>
      <c r="B28" t="s">
        <v>1228</v>
      </c>
      <c r="C28" s="15">
        <v>4</v>
      </c>
      <c r="D28" s="15" t="s">
        <v>1183</v>
      </c>
      <c r="E28" s="15" t="s">
        <v>1184</v>
      </c>
      <c r="F28" s="15" t="s">
        <v>1204</v>
      </c>
    </row>
    <row r="29" spans="1:9" ht="20.25" customHeight="1">
      <c r="A29" t="s">
        <v>1221</v>
      </c>
      <c r="B29" s="19" t="s">
        <v>1229</v>
      </c>
      <c r="C29" s="15">
        <v>0</v>
      </c>
      <c r="D29" s="15" t="s">
        <v>1230</v>
      </c>
    </row>
    <row r="30" spans="1:9" ht="20.25" customHeight="1">
      <c r="B30" t="s">
        <v>1231</v>
      </c>
      <c r="C30" s="15">
        <v>1</v>
      </c>
    </row>
    <row r="31" spans="1:9" s="68" customFormat="1" ht="20.25" customHeight="1">
      <c r="A31" s="68" t="s">
        <v>1215</v>
      </c>
      <c r="B31" s="68" t="s">
        <v>1232</v>
      </c>
      <c r="C31" s="69">
        <v>69</v>
      </c>
      <c r="D31" s="69" t="s">
        <v>1183</v>
      </c>
      <c r="E31" s="69" t="s">
        <v>1233</v>
      </c>
      <c r="F31" s="69" t="s">
        <v>1234</v>
      </c>
      <c r="G31" s="69"/>
      <c r="H31" s="69"/>
      <c r="I31" s="68" t="s">
        <v>1235</v>
      </c>
    </row>
    <row r="32" spans="1:9" s="68" customFormat="1" ht="20.25" customHeight="1">
      <c r="A32" s="68" t="s">
        <v>1213</v>
      </c>
      <c r="B32" s="68" t="s">
        <v>1236</v>
      </c>
      <c r="C32" s="69">
        <v>60</v>
      </c>
      <c r="D32" s="69" t="s">
        <v>1183</v>
      </c>
      <c r="E32" s="69" t="s">
        <v>1233</v>
      </c>
      <c r="F32" s="69" t="s">
        <v>1234</v>
      </c>
      <c r="G32" s="69"/>
      <c r="H32" s="69"/>
      <c r="I32" s="68" t="s">
        <v>1235</v>
      </c>
    </row>
    <row r="33" spans="1:9" ht="20.25" customHeight="1">
      <c r="A33" t="s">
        <v>1206</v>
      </c>
      <c r="B33" s="68" t="s">
        <v>1237</v>
      </c>
      <c r="C33" s="15">
        <v>211</v>
      </c>
      <c r="D33" s="15" t="s">
        <v>1183</v>
      </c>
      <c r="E33" s="15" t="s">
        <v>1238</v>
      </c>
      <c r="F33" s="15" t="s">
        <v>1234</v>
      </c>
      <c r="I33" t="s">
        <v>1239</v>
      </c>
    </row>
    <row r="34" spans="1:9" ht="20.25" customHeight="1"/>
    <row r="35" spans="1:9" ht="20.25" customHeight="1"/>
    <row r="36" spans="1:9" ht="20.25" customHeight="1"/>
    <row r="37" spans="1:9" ht="20.25" customHeight="1"/>
    <row r="38" spans="1:9" ht="20.25" customHeight="1"/>
    <row r="39" spans="1:9" ht="20.25" customHeight="1"/>
    <row r="40" spans="1:9" ht="20.25" customHeight="1"/>
    <row r="41" spans="1:9" ht="20.25" customHeight="1"/>
    <row r="42" spans="1:9" ht="20.25" customHeight="1"/>
    <row r="43" spans="1:9" ht="20.25" customHeight="1"/>
    <row r="44" spans="1:9" ht="20.25" customHeight="1"/>
    <row r="45" spans="1:9" ht="20.25" customHeight="1"/>
    <row r="46" spans="1:9" ht="20.25" customHeight="1"/>
    <row r="47" spans="1:9" ht="20.25" customHeight="1"/>
    <row r="48" spans="1:9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phoneticPr fontId="19" alignment="center"/>
  <dataValidations count="2">
    <dataValidation type="list" allowBlank="1" showInputMessage="1" showErrorMessage="1" sqref="D2:D1048576" xr:uid="{00000000-0002-0000-0800-000000000000}">
      <formula1>"Plainview HQ, 1 Marcus, Other"</formula1>
    </dataValidation>
    <dataValidation type="list" allowBlank="1" showInputMessage="1" showErrorMessage="1" sqref="A2:A1048576" xr:uid="{00000000-0002-0000-08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CQ532"/>
  <sheetViews>
    <sheetView tabSelected="1" topLeftCell="AA1" workbookViewId="0">
      <selection activeCell="AB2" sqref="AB2"/>
    </sheetView>
  </sheetViews>
  <sheetFormatPr defaultColWidth="9.140625" defaultRowHeight="20.25" customHeight="1"/>
  <cols>
    <col min="1" max="1" width="18" customWidth="1"/>
    <col min="2" max="2" width="28.28515625" customWidth="1"/>
    <col min="3" max="3" width="18" customWidth="1"/>
    <col min="4" max="5" width="18" style="15" customWidth="1"/>
    <col min="6" max="6" width="24.7109375" style="15" customWidth="1"/>
    <col min="7" max="9" width="20.140625" customWidth="1"/>
    <col min="10" max="11" width="28.28515625" customWidth="1"/>
    <col min="12" max="12" width="28.28515625" style="15" customWidth="1"/>
    <col min="13" max="20" width="27.7109375" customWidth="1"/>
    <col min="21" max="21" width="28.28515625" customWidth="1"/>
    <col min="22" max="22" width="25.28515625" style="15" customWidth="1"/>
    <col min="23" max="23" width="28.28515625" customWidth="1"/>
    <col min="24" max="24" width="42.85546875" style="15" customWidth="1"/>
    <col min="25" max="26" width="31.7109375" customWidth="1"/>
    <col min="27" max="27" width="35.42578125" customWidth="1"/>
    <col min="28" max="32" width="31.7109375" customWidth="1"/>
    <col min="33" max="48" width="28.28515625" customWidth="1"/>
    <col min="49" max="63" width="28.28515625" style="85" customWidth="1"/>
    <col min="64" max="84" width="28.28515625" customWidth="1"/>
    <col min="85" max="86" width="20" customWidth="1"/>
    <col min="87" max="87" width="28.28515625" customWidth="1"/>
    <col min="88" max="90" width="18.85546875" customWidth="1"/>
    <col min="91" max="92" width="60.42578125" customWidth="1"/>
    <col min="93" max="95" width="28.28515625" customWidth="1"/>
  </cols>
  <sheetData>
    <row r="1" spans="1:95" s="123" customFormat="1" ht="61.5" customHeight="1">
      <c r="A1" s="51" t="s">
        <v>1240</v>
      </c>
      <c r="B1" s="51" t="s">
        <v>1241</v>
      </c>
      <c r="C1" s="51" t="s">
        <v>1242</v>
      </c>
      <c r="D1" s="51" t="s">
        <v>1243</v>
      </c>
      <c r="E1" s="51" t="s">
        <v>1244</v>
      </c>
      <c r="F1" s="51" t="s">
        <v>1245</v>
      </c>
      <c r="G1" s="51" t="s">
        <v>1246</v>
      </c>
      <c r="H1" s="51" t="s">
        <v>1247</v>
      </c>
      <c r="I1" s="51" t="s">
        <v>1248</v>
      </c>
      <c r="J1" s="51" t="s">
        <v>1249</v>
      </c>
      <c r="K1" s="51" t="s">
        <v>1250</v>
      </c>
      <c r="L1" s="51" t="s">
        <v>1251</v>
      </c>
      <c r="M1" s="51" t="s">
        <v>1252</v>
      </c>
      <c r="N1" s="51" t="s">
        <v>1253</v>
      </c>
      <c r="O1" s="51" t="s">
        <v>1254</v>
      </c>
      <c r="P1" s="51" t="s">
        <v>1255</v>
      </c>
      <c r="Q1" s="51" t="s">
        <v>1256</v>
      </c>
      <c r="R1" s="51" t="s">
        <v>1257</v>
      </c>
      <c r="S1" s="51" t="s">
        <v>1258</v>
      </c>
      <c r="T1" s="51" t="s">
        <v>1259</v>
      </c>
      <c r="U1" s="51" t="s">
        <v>1260</v>
      </c>
      <c r="V1" s="51" t="s">
        <v>1261</v>
      </c>
      <c r="W1" s="51" t="s">
        <v>1262</v>
      </c>
      <c r="X1" s="51" t="s">
        <v>1263</v>
      </c>
      <c r="Y1" s="51" t="s">
        <v>1264</v>
      </c>
      <c r="Z1" s="51" t="s">
        <v>1265</v>
      </c>
      <c r="AA1" s="51" t="s">
        <v>1266</v>
      </c>
      <c r="AB1" s="51" t="s">
        <v>1267</v>
      </c>
      <c r="AC1" s="51" t="s">
        <v>1268</v>
      </c>
      <c r="AD1" s="51" t="s">
        <v>1269</v>
      </c>
      <c r="AE1" s="51" t="s">
        <v>1270</v>
      </c>
      <c r="AF1" s="51" t="s">
        <v>1271</v>
      </c>
      <c r="AG1" s="51" t="s">
        <v>1272</v>
      </c>
      <c r="AH1" s="51" t="s">
        <v>1273</v>
      </c>
      <c r="AI1" s="51" t="s">
        <v>1274</v>
      </c>
      <c r="AJ1" s="51" t="s">
        <v>1275</v>
      </c>
      <c r="AK1" s="51" t="s">
        <v>1276</v>
      </c>
      <c r="AL1" s="51" t="s">
        <v>1277</v>
      </c>
      <c r="AM1" s="51" t="s">
        <v>1278</v>
      </c>
      <c r="AN1" s="51" t="s">
        <v>1279</v>
      </c>
      <c r="AO1" s="51" t="s">
        <v>1280</v>
      </c>
      <c r="AP1" s="51" t="s">
        <v>1281</v>
      </c>
      <c r="AQ1" s="51" t="s">
        <v>1282</v>
      </c>
      <c r="AR1" s="51" t="s">
        <v>1283</v>
      </c>
      <c r="AS1" s="51" t="s">
        <v>1284</v>
      </c>
      <c r="AT1" s="51" t="s">
        <v>1285</v>
      </c>
      <c r="AU1" s="51" t="s">
        <v>1286</v>
      </c>
      <c r="AV1" s="51" t="s">
        <v>1287</v>
      </c>
      <c r="AW1" s="51" t="s">
        <v>1288</v>
      </c>
      <c r="AX1" s="51" t="s">
        <v>1289</v>
      </c>
      <c r="AY1" s="51" t="s">
        <v>1290</v>
      </c>
      <c r="AZ1" s="51" t="s">
        <v>1291</v>
      </c>
      <c r="BA1" s="51" t="s">
        <v>1292</v>
      </c>
      <c r="BB1" s="51" t="s">
        <v>1293</v>
      </c>
      <c r="BC1" s="51" t="s">
        <v>1294</v>
      </c>
      <c r="BD1" s="51" t="s">
        <v>1295</v>
      </c>
      <c r="BE1" s="51" t="s">
        <v>1296</v>
      </c>
      <c r="BF1" s="51" t="s">
        <v>1297</v>
      </c>
      <c r="BG1" s="51" t="s">
        <v>1298</v>
      </c>
      <c r="BH1" s="51" t="s">
        <v>1299</v>
      </c>
      <c r="BI1" s="51" t="s">
        <v>1300</v>
      </c>
      <c r="BJ1" s="51" t="s">
        <v>1301</v>
      </c>
      <c r="BK1" s="51" t="s">
        <v>1302</v>
      </c>
      <c r="BL1" s="51" t="s">
        <v>1303</v>
      </c>
      <c r="BM1" s="51" t="s">
        <v>1304</v>
      </c>
      <c r="BN1" s="51" t="s">
        <v>1305</v>
      </c>
      <c r="BO1" s="51" t="s">
        <v>1306</v>
      </c>
      <c r="BP1" s="51" t="s">
        <v>1307</v>
      </c>
      <c r="BQ1" s="51" t="s">
        <v>1308</v>
      </c>
      <c r="BR1" s="51" t="s">
        <v>1309</v>
      </c>
      <c r="BS1" s="51" t="s">
        <v>1310</v>
      </c>
      <c r="BT1" s="51" t="s">
        <v>1311</v>
      </c>
      <c r="BU1" s="51" t="s">
        <v>1312</v>
      </c>
      <c r="BV1" s="51" t="s">
        <v>1313</v>
      </c>
      <c r="BW1" s="51" t="s">
        <v>1314</v>
      </c>
      <c r="BX1" s="51" t="s">
        <v>1315</v>
      </c>
      <c r="BY1" s="51" t="s">
        <v>1316</v>
      </c>
      <c r="BZ1" s="51" t="s">
        <v>1317</v>
      </c>
      <c r="CA1" s="51" t="s">
        <v>1318</v>
      </c>
      <c r="CB1" s="51" t="s">
        <v>1319</v>
      </c>
      <c r="CC1" s="51" t="s">
        <v>1320</v>
      </c>
      <c r="CD1" s="51" t="s">
        <v>1321</v>
      </c>
      <c r="CE1" s="51" t="s">
        <v>1322</v>
      </c>
      <c r="CF1" s="51" t="s">
        <v>1323</v>
      </c>
      <c r="CG1" s="51" t="s">
        <v>1324</v>
      </c>
      <c r="CH1" s="51" t="s">
        <v>1325</v>
      </c>
      <c r="CI1" s="51" t="s">
        <v>1326</v>
      </c>
      <c r="CJ1" s="51" t="s">
        <v>1327</v>
      </c>
      <c r="CK1" s="51" t="s">
        <v>1328</v>
      </c>
      <c r="CL1" s="51" t="s">
        <v>1329</v>
      </c>
      <c r="CM1" s="51" t="s">
        <v>1330</v>
      </c>
      <c r="CN1" s="51" t="s">
        <v>1331</v>
      </c>
      <c r="CO1" s="51" t="s">
        <v>1332</v>
      </c>
      <c r="CP1" s="51" t="s">
        <v>1333</v>
      </c>
      <c r="CQ1" s="51" t="s">
        <v>72</v>
      </c>
    </row>
    <row r="2" spans="1:95" ht="20.25" customHeight="1">
      <c r="A2" s="57" t="s">
        <v>1334</v>
      </c>
      <c r="B2" s="8"/>
      <c r="C2" s="57" t="s">
        <v>1335</v>
      </c>
      <c r="D2" s="15" t="s">
        <v>1336</v>
      </c>
      <c r="E2" s="15" t="str">
        <f>IF($C2&lt;&gt;"Yes","",IF($D2="No","Yes",IF($D2="Yes","No","")))</f>
        <v>Yes</v>
      </c>
      <c r="F2" s="15" t="str">
        <f>IF($A2="","",IF($A2="Neuron",IF(OR(AND($X2&lt;&gt;"",LOWER(TRIM($X2))&lt;&gt;"n/a",COUNTIF($AA$2:$AA$532,$X2)&gt;1),AND($AB2&lt;&gt;"",LOWER(TRIM($AB2))&lt;&gt;"n/a",COUNTIF($AB$2:$AB$532,$AB2)&gt;1),AND($AE2&lt;&gt;"",LOWER(TRIM($AE2))&lt;&gt;"n/a",COUNTIF($AE$2:$AE$532,$AE2)&gt;1)),"Yes","No"),IF($A2="Cybernet",IF(OR(AND($Y2&lt;&gt;"",LOWER(TRIM($Y2))&lt;&gt;"n/a",COUNTIF($Y$2:$Y$532,$Y2)&gt;1),AND($Z2&lt;&gt;"",LOWER(TRIM($Z2))&lt;&gt;"n/a",COUNTIF($Z$2:$Z$532,$Z2)&gt;1)),"Yes","No"),IF(AND($AN2&lt;&gt;"",LOWER(TRIM($AN2))&lt;&gt;"n/a",COUNTIF($AN$2:$AN$532,$AN2)&gt;1),"Yes","No"))))</f>
        <v>No</v>
      </c>
      <c r="G2" t="str">
        <f>IF($C2&lt;&gt;"Yes","",
IF($A2="Neuron",
IF(OR(
AND($X2&lt;&gt;"",LOWER(TRIM($X2))&lt;&gt;"n/a",COUNTIFS($C$2:$C$532,"Yes",$A$2:$A$532,"Neuron",$AA$2:$AA$532,$X2)&gt;1),
AND($AB2&lt;&gt;"",LOWER(TRIM($AB2))&lt;&gt;"n/a",COUNTIFS($C$2:$C$532,"Yes",$A$2:$A$532,"Neuron",$AB$2:$AB$532,$AB2)&gt;1),
AND($AE2&lt;&gt;"",LOWER(TRIM($AE2))&lt;&gt;"n/a",COUNTIFS($C$2:$C$532,"Yes",$A$2:$A$532,"Neuron",$AE$2:$AE$532,$AE2)&gt;1)
),"Yes","No"),
IF($A2="Cybernet",
IF(OR(
AND($Y2&lt;&gt;"",LOWER(TRIM($Y2))&lt;&gt;"n/a",COUNTIFS($C$2:$C$532,"Yes",$A$2:$A$532,"Cybernet",$Y$2:$Y$532,$Y2)&gt;1),
AND($Z2&lt;&gt;"",LOWER(TRIM($Z2))&lt;&gt;"n/a",COUNTIFS($C$2:$C$532,"Yes",$A$2:$A$532,"Cybernet",$Z$2:$Z$532,$Z2)&gt;1)
),"Yes","No"),
IF(AND($AN2&lt;&gt;"",LOWER(TRIM($AN2))&lt;&gt;"n/a"),
IF(COUNTIFS($C$2:$C$532,"Yes",$A$2:$A$532,$A2,$AN$2:$AN$532,$AN2)&gt;1,"Yes","No"),
"No")
)
)
)</f>
        <v>No</v>
      </c>
      <c r="H2" s="58" t="s">
        <v>1337</v>
      </c>
      <c r="I2" s="58" t="s">
        <v>1338</v>
      </c>
      <c r="J2" s="4" t="s">
        <v>1339</v>
      </c>
      <c r="K2" s="4" t="s">
        <v>1340</v>
      </c>
      <c r="L2" s="14"/>
      <c r="M2" s="58" t="s">
        <v>1341</v>
      </c>
      <c r="N2" s="4" t="s">
        <v>1335</v>
      </c>
      <c r="O2" s="4" t="s">
        <v>1336</v>
      </c>
      <c r="P2" s="4" t="s">
        <v>1336</v>
      </c>
      <c r="Q2" s="4"/>
      <c r="R2" s="58"/>
      <c r="S2" s="58"/>
      <c r="T2" s="58"/>
      <c r="U2" s="12"/>
      <c r="V2" s="90">
        <v>46081</v>
      </c>
      <c r="W2" s="58"/>
      <c r="X2" s="107" t="s">
        <v>1342</v>
      </c>
      <c r="Y2" s="58" t="s">
        <v>1343</v>
      </c>
      <c r="Z2" s="115" t="s">
        <v>1344</v>
      </c>
      <c r="AA2" s="5" t="s">
        <v>1345</v>
      </c>
      <c r="AB2" s="58" t="s">
        <v>1346</v>
      </c>
      <c r="AC2" s="58"/>
      <c r="AD2" s="58"/>
      <c r="AE2" s="58"/>
      <c r="AF2" s="58"/>
      <c r="AG2" s="8"/>
      <c r="AH2" s="8"/>
      <c r="AI2" s="8"/>
      <c r="AJ2" s="8"/>
      <c r="AK2" s="58" t="s">
        <v>1347</v>
      </c>
      <c r="AL2" s="4"/>
      <c r="AM2" s="4" t="s">
        <v>1348</v>
      </c>
      <c r="AN2" s="4"/>
      <c r="AO2" s="4"/>
      <c r="AP2" s="4"/>
      <c r="AQ2" s="4" t="s">
        <v>1349</v>
      </c>
      <c r="AR2" s="2"/>
      <c r="AS2" s="4"/>
      <c r="AT2" s="4"/>
      <c r="AU2" s="4"/>
      <c r="AV2" s="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"/>
      <c r="BM2" s="8"/>
      <c r="BN2" s="8"/>
      <c r="BO2" s="8"/>
      <c r="BP2" s="8" t="s">
        <v>1350</v>
      </c>
      <c r="BQ2" s="8"/>
      <c r="BR2" s="8"/>
      <c r="BS2" s="4" t="str">
        <f>IF($AB2="","",IF((IF(AND($BL2&lt;&gt;"Yes",$BL2&lt;&gt;"N/A"),"Power Cable, ","")&amp;IF(AND($BM2&lt;&gt;"Yes",$BM2&lt;&gt;"N/A"),"Battery, ","")&amp;IF(AND($AG2&lt;&gt;"Yes",$AG2&lt;&gt;"N/A"),"Firmware Download, ","")&amp;IF(AND(OR($AG2="Yes",$AG2="N/A"),$AH2&lt;&gt;"Yes",$AH2&lt;&gt;"N/A"),"Firmware Install, ","")&amp;IF(AND($BQ2&lt;&gt;"Yes",$BQ2&lt;&gt;"N/A"),"Device ID, ","")&amp;IF(AND($BR2&lt;&gt;"Yes",$BR2&lt;&gt;"N/A"),"Epic Beans Relay, ",""))="","",LEFT(IF(AND($BL2&lt;&gt;"Yes",$BL2&lt;&gt;"N/A"),"Power Cable, ","")&amp;IF(AND($BM2&lt;&gt;"Yes",$BM2&lt;&gt;"N/A"),"Battery, ","")&amp;IF(AND($AG2&lt;&gt;"Yes",$AG2&lt;&gt;"N/A"),"Firmware Download, ","")&amp;IF(AND(OR($AG2="Yes",$AG2="N/A"),$AH2&lt;&gt;"Yes",$AH2&lt;&gt;"N/A"),"Firmware Install, ","")&amp;IF(AND($BQ2&lt;&gt;"Yes",$BQ2&lt;&gt;"N/A"),"Device ID, ","")&amp;IF(AND($BR2&lt;&gt;"Yes",$BR2&lt;&gt;"N/A"),"Epic Beans Relay, ",""),LEN(IF(AND($BL2&lt;&gt;"Yes",$BL2&lt;&gt;"N/A"),"Power Cable, ","")&amp;IF(AND($BM2&lt;&gt;"Yes",$BM2&lt;&gt;"N/A"),"Battery, ","")&amp;IF(AND($AG2&lt;&gt;"Yes",$AG2&lt;&gt;"N/A"),"Firmware Download, ","")&amp;IF(AND(OR($AG2="Yes",$AG2="N/A"),$AH2&lt;&gt;"Yes",$AH2&lt;&gt;"N/A"),"Firmware Install, ","")&amp;IF(AND($BQ2&lt;&gt;"Yes",$BQ2&lt;&gt;"N/A"),"Device ID, ","")&amp;IF(AND($BR2&lt;&gt;"Yes",$BR2&lt;&gt;"N/A"),"Epic Beans Relay, ",""))-2)))</f>
        <v>Power Cable, Battery, Firmware Download, Device ID, Epic Beans Relay</v>
      </c>
      <c r="BT2" s="8"/>
      <c r="BU2" s="8" t="str">
        <f>IF($AB2="","",IF($BS2="","Yes","Blocked"))</f>
        <v>Blocked</v>
      </c>
      <c r="BW2" t="str">
        <f>IF($BV2="","",IFERROR(VLOOKUP($BV2,'01_Warehouse_Ledger'!$A:$N,4,FALSE),""))</f>
        <v/>
      </c>
      <c r="BX2" t="str">
        <f>IF($BV2="","",IFERROR(VLOOKUP($BV2,'01_Warehouse_Ledger'!$A:$N,5,FALSE),""))</f>
        <v/>
      </c>
      <c r="BY2" t="str">
        <f>IF($BV2="","",IFERROR(VLOOKUP($BV2,'01_Warehouse_Ledger'!$A:$N,13,FALSE),""))</f>
        <v/>
      </c>
      <c r="CI2" t="str" cm="1">
        <f t="array" ref="CI2">IFERROR(
  IF(ISNUMBER(MATCH(TRIM(SUBSTITUTE(INDEX($X:$X,ROW()),CHAR(160),"")),[1]Weekend_Targets!$B$2:$B$23,0)),
    "TARGET",
    "NO"
  ),
  "LOOKUP_ERROR"
)</f>
        <v>NO</v>
      </c>
      <c r="CJ2" t="str" cm="1">
        <f t="array" aca="1" ref="CJ2" ca="1">_xlfn.LET(_xlpm.h,UPPER(TRIM(CLEAN(SUBSTITUTE($X2,CHAR(160)," ")))), IF(ISNUMBER(MATCH(_xlpm.h,WeekendHostnames,0)),"TARGET",""))</f>
        <v/>
      </c>
      <c r="CK2" t="str">
        <f>UPPER(TRIM(CLEAN(SUBSTITUTE(C2,CHAR(160)," "))))</f>
        <v>YES</v>
      </c>
      <c r="CL2" t="str" cm="1">
        <f t="array" ref="CL2">IF(ISNUMBER(MATCH(UPPER(TRIM(CLEAN(SUBSTITUTE(INDEX($X:$X,ROW()),CHAR(160)," ")))),[1]Weekend_Targets!$C$2:$C$23,0)),"TARGET","NO")</f>
        <v>NO</v>
      </c>
      <c r="CM2" t="str">
        <f>_xlfn.TEXTJOIN(", ",TRUE,$C$2:$C$23)</f>
        <v>Yes, Yes, Yes, Yes, Yes, Yes, Yes, Yes, Yes, Yes, Yes, Yes, Yes, Yes, Yes, Yes, Yes, Yes, Yes, Yes, Yes, Yes</v>
      </c>
      <c r="CN2" t="e" cm="1">
        <f t="array" aca="1" ref="CN2" ca="1">COUNTIF(WeekendHostnames,"WNH270OPR403")</f>
        <v>#NAME?</v>
      </c>
      <c r="CO2" s="4"/>
      <c r="CQ2" s="4"/>
    </row>
    <row r="3" spans="1:95" ht="20.25" customHeight="1">
      <c r="A3" s="55" t="s">
        <v>1334</v>
      </c>
      <c r="B3" s="8"/>
      <c r="C3" s="55" t="s">
        <v>1335</v>
      </c>
      <c r="D3" s="15" t="s">
        <v>1335</v>
      </c>
      <c r="E3" s="15" t="str">
        <f>IF($C3&lt;&gt;"Yes","",IF($D3="No","Yes",IF($D3="Yes","No","")))</f>
        <v>No</v>
      </c>
      <c r="F3" s="15" t="str">
        <f>IF($A3="","",IF($A3="Neuron",IF(OR(AND($X3&lt;&gt;"",LOWER(TRIM($X3))&lt;&gt;"n/a",COUNTIF($AA$2:$AA$532,$X3)&gt;1),AND($AB3&lt;&gt;"",LOWER(TRIM($AB3))&lt;&gt;"n/a",COUNTIF($AB$2:$AB$532,$AB3)&gt;1),AND($AE3&lt;&gt;"",LOWER(TRIM($AE3))&lt;&gt;"n/a",COUNTIF($AE$2:$AE$532,$AE3)&gt;1)),"Yes","No"),IF($A3="Cybernet",IF(OR(AND($Y3&lt;&gt;"",LOWER(TRIM($Y3))&lt;&gt;"n/a",COUNTIF($Y$2:$Y$532,$Y3)&gt;1),AND($Z3&lt;&gt;"",LOWER(TRIM($Z3))&lt;&gt;"n/a",COUNTIF($Z$2:$Z$532,$Z3)&gt;1)),"Yes","No"),IF(AND($AN3&lt;&gt;"",LOWER(TRIM($AN3))&lt;&gt;"n/a",COUNTIF($AN$2:$AN$532,$AN3)&gt;1),"Yes","No"))))</f>
        <v>No</v>
      </c>
      <c r="G3" t="str">
        <f>IF($C3&lt;&gt;"Yes","",
IF($A3="Neuron",
IF(OR(
AND($X3&lt;&gt;"",LOWER(TRIM($X3))&lt;&gt;"n/a",COUNTIFS($C$2:$C$532,"Yes",$A$2:$A$532,"Neuron",$AA$2:$AA$532,$X3)&gt;1),
AND($AB3&lt;&gt;"",LOWER(TRIM($AB3))&lt;&gt;"n/a",COUNTIFS($C$2:$C$532,"Yes",$A$2:$A$532,"Neuron",$AB$2:$AB$532,$AB3)&gt;1),
AND($AE3&lt;&gt;"",LOWER(TRIM($AE3))&lt;&gt;"n/a",COUNTIFS($C$2:$C$532,"Yes",$A$2:$A$532,"Neuron",$AE$2:$AE$532,$AE3)&gt;1)
),"Yes","No"),
IF($A3="Cybernet",
IF(OR(
AND($Y3&lt;&gt;"",LOWER(TRIM($Y3))&lt;&gt;"n/a",COUNTIFS($C$2:$C$532,"Yes",$A$2:$A$532,"Cybernet",$Y$2:$Y$532,$Y3)&gt;1),
AND($Z3&lt;&gt;"",LOWER(TRIM($Z3))&lt;&gt;"n/a",COUNTIFS($C$2:$C$532,"Yes",$A$2:$A$532,"Cybernet",$Z$2:$Z$532,$Z3)&gt;1)
),"Yes","No"),
IF(AND($AN3&lt;&gt;"",LOWER(TRIM($AN3))&lt;&gt;"n/a"),
IF(COUNTIFS($C$2:$C$532,"Yes",$A$2:$A$532,$A3,$AN$2:$AN$532,$AN3)&gt;1,"Yes","No"),
"No")
)
)
)</f>
        <v>No</v>
      </c>
      <c r="H3" s="58" t="s">
        <v>1337</v>
      </c>
      <c r="I3" s="56" t="s">
        <v>1337</v>
      </c>
      <c r="J3" s="4" t="s">
        <v>1339</v>
      </c>
      <c r="K3" s="4" t="s">
        <v>1351</v>
      </c>
      <c r="L3" s="14"/>
      <c r="M3" s="56" t="s">
        <v>1341</v>
      </c>
      <c r="N3" s="4" t="s">
        <v>1335</v>
      </c>
      <c r="O3" s="4" t="s">
        <v>1336</v>
      </c>
      <c r="P3" s="4" t="s">
        <v>1336</v>
      </c>
      <c r="Q3" s="4"/>
      <c r="R3" s="56"/>
      <c r="S3" s="56"/>
      <c r="T3" s="56"/>
      <c r="U3" s="12"/>
      <c r="V3" s="90">
        <v>46081</v>
      </c>
      <c r="W3" s="56"/>
      <c r="X3" s="109" t="s">
        <v>1352</v>
      </c>
      <c r="Y3" s="56" t="s">
        <v>1353</v>
      </c>
      <c r="Z3" s="56" t="s">
        <v>1354</v>
      </c>
      <c r="AA3" s="5" t="s">
        <v>1355</v>
      </c>
      <c r="AB3" s="56" t="s">
        <v>1356</v>
      </c>
      <c r="AC3" s="56"/>
      <c r="AD3" s="56"/>
      <c r="AE3" s="56"/>
      <c r="AF3" s="56"/>
      <c r="AG3" s="8"/>
      <c r="AH3" s="8"/>
      <c r="AI3" s="8"/>
      <c r="AJ3" s="8"/>
      <c r="AK3" s="56" t="s">
        <v>1347</v>
      </c>
      <c r="AL3" s="4"/>
      <c r="AM3" s="4" t="s">
        <v>1357</v>
      </c>
      <c r="AN3" s="4" t="s">
        <v>1357</v>
      </c>
      <c r="AO3" s="4" t="s">
        <v>1358</v>
      </c>
      <c r="AP3" s="4" t="s">
        <v>1359</v>
      </c>
      <c r="AQ3" s="4" t="s">
        <v>1360</v>
      </c>
      <c r="AR3" s="4" t="s">
        <v>1192</v>
      </c>
      <c r="AS3" s="4"/>
      <c r="AT3" s="4"/>
      <c r="AU3" s="4"/>
      <c r="AV3" s="4"/>
      <c r="AW3" s="84" t="s">
        <v>1361</v>
      </c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"/>
      <c r="BM3" s="8"/>
      <c r="BN3" s="8"/>
      <c r="BO3" s="8"/>
      <c r="BP3" s="8" t="s">
        <v>1350</v>
      </c>
      <c r="BQ3" s="8"/>
      <c r="BR3" s="8"/>
      <c r="BS3" s="4" t="str">
        <f>IF($AB3="","",IF((IF(AND($BL3&lt;&gt;"Yes",$BL3&lt;&gt;"N/A"),"Power Cable, ","")&amp;IF(AND($BM3&lt;&gt;"Yes",$BM3&lt;&gt;"N/A"),"Battery, ","")&amp;IF(AND($AG3&lt;&gt;"Yes",$AG3&lt;&gt;"N/A"),"Firmware Download, ","")&amp;IF(AND(OR($AG3="Yes",$AG3="N/A"),$AH3&lt;&gt;"Yes",$AH3&lt;&gt;"N/A"),"Firmware Install, ","")&amp;IF(AND($BQ3&lt;&gt;"Yes",$BQ3&lt;&gt;"N/A"),"Device ID, ","")&amp;IF(AND($BR3&lt;&gt;"Yes",$BR3&lt;&gt;"N/A"),"Epic Beans Relay, ",""))="","",LEFT(IF(AND($BL3&lt;&gt;"Yes",$BL3&lt;&gt;"N/A"),"Power Cable, ","")&amp;IF(AND($BM3&lt;&gt;"Yes",$BM3&lt;&gt;"N/A"),"Battery, ","")&amp;IF(AND($AG3&lt;&gt;"Yes",$AG3&lt;&gt;"N/A"),"Firmware Download, ","")&amp;IF(AND(OR($AG3="Yes",$AG3="N/A"),$AH3&lt;&gt;"Yes",$AH3&lt;&gt;"N/A"),"Firmware Install, ","")&amp;IF(AND($BQ3&lt;&gt;"Yes",$BQ3&lt;&gt;"N/A"),"Device ID, ","")&amp;IF(AND($BR3&lt;&gt;"Yes",$BR3&lt;&gt;"N/A"),"Epic Beans Relay, ",""),LEN(IF(AND($BL3&lt;&gt;"Yes",$BL3&lt;&gt;"N/A"),"Power Cable, ","")&amp;IF(AND($BM3&lt;&gt;"Yes",$BM3&lt;&gt;"N/A"),"Battery, ","")&amp;IF(AND($AG3&lt;&gt;"Yes",$AG3&lt;&gt;"N/A"),"Firmware Download, ","")&amp;IF(AND(OR($AG3="Yes",$AG3="N/A"),$AH3&lt;&gt;"Yes",$AH3&lt;&gt;"N/A"),"Firmware Install, ","")&amp;IF(AND($BQ3&lt;&gt;"Yes",$BQ3&lt;&gt;"N/A"),"Device ID, ","")&amp;IF(AND($BR3&lt;&gt;"Yes",$BR3&lt;&gt;"N/A"),"Epic Beans Relay, ",""))-2)))</f>
        <v>Power Cable, Battery, Firmware Download, Device ID, Epic Beans Relay</v>
      </c>
      <c r="BT3" s="8"/>
      <c r="BU3" s="8" t="str">
        <f>IF($AB3="","",IF($BS3="","Yes","Blocked"))</f>
        <v>Blocked</v>
      </c>
      <c r="BW3" t="str">
        <f>IF($BV3="","",IFERROR(VLOOKUP($BV3,'01_Warehouse_Ledger'!$A:$N,4,FALSE),""))</f>
        <v/>
      </c>
      <c r="BX3" t="str">
        <f>IF($BV3="","",IFERROR(VLOOKUP($BV3,'01_Warehouse_Ledger'!$A:$N,5,FALSE),""))</f>
        <v/>
      </c>
      <c r="BY3" t="str">
        <f>IF($BV3="","",IFERROR(VLOOKUP($BV3,'01_Warehouse_Ledger'!$A:$N,13,FALSE),""))</f>
        <v/>
      </c>
      <c r="CI3" t="str" cm="1">
        <f t="array" ref="CI3">IFERROR(
  IF(ISNUMBER(MATCH(TRIM(SUBSTITUTE(INDEX($X:$X,ROW()),CHAR(160),"")),[1]Weekend_Targets!$B$2:$B$23,0)),
    "TARGET",
    "NO"
  ),
  "LOOKUP_ERROR"
)</f>
        <v>NO</v>
      </c>
      <c r="CJ3" t="str" cm="1">
        <f t="array" aca="1" ref="CJ3" ca="1">_xlfn.LET(_xlpm.h,UPPER(TRIM(CLEAN(SUBSTITUTE($X3,CHAR(160)," ")))), IF(ISNUMBER(MATCH(_xlpm.h,WeekendHostnames,0)),"TARGET",""))</f>
        <v/>
      </c>
      <c r="CK3" t="str">
        <f>UPPER(TRIM(CLEAN(SUBSTITUTE(C3,CHAR(160)," "))))</f>
        <v>YES</v>
      </c>
      <c r="CL3" t="str" cm="1">
        <f t="array" ref="CL3">IF(ISNUMBER(MATCH(UPPER(TRIM(CLEAN(SUBSTITUTE(INDEX($X:$X,ROW()),CHAR(160)," ")))),[1]Weekend_Targets!$C$2:$C$23,0)),"TARGET","NO")</f>
        <v>NO</v>
      </c>
      <c r="CM3" t="str">
        <f>_xlfn.TEXTJOIN(", ",TRUE,$C$2:$C$23)</f>
        <v>Yes, Yes, Yes, Yes, Yes, Yes, Yes, Yes, Yes, Yes, Yes, Yes, Yes, Yes, Yes, Yes, Yes, Yes, Yes, Yes, Yes, Yes</v>
      </c>
      <c r="CN3" t="e" cm="1">
        <f t="array" aca="1" ref="CN3" ca="1">COUNTIF(WeekendHostnames,"WNH270OPR403")</f>
        <v>#NAME?</v>
      </c>
      <c r="CO3" s="4"/>
      <c r="CQ3" s="4"/>
    </row>
    <row r="4" spans="1:95" ht="20.25" customHeight="1">
      <c r="A4" s="57" t="s">
        <v>1334</v>
      </c>
      <c r="B4" s="8"/>
      <c r="C4" s="57" t="s">
        <v>1335</v>
      </c>
      <c r="D4" s="15" t="s">
        <v>1335</v>
      </c>
      <c r="E4" s="15" t="str">
        <f>IF($C4&lt;&gt;"Yes","",IF($D4="No","Yes",IF($D4="Yes","No","")))</f>
        <v>No</v>
      </c>
      <c r="F4" s="15" t="str">
        <f>IF($A4="","",IF($A4="Neuron",IF(OR(AND($X4&lt;&gt;"",LOWER(TRIM($X4))&lt;&gt;"n/a",COUNTIF($AA$2:$AA$532,$X4)&gt;1),AND($AB4&lt;&gt;"",LOWER(TRIM($AB4))&lt;&gt;"n/a",COUNTIF($AB$2:$AB$532,$AB4)&gt;1),AND($AE4&lt;&gt;"",LOWER(TRIM($AE4))&lt;&gt;"n/a",COUNTIF($AE$2:$AE$532,$AE4)&gt;1)),"Yes","No"),IF($A4="Cybernet",IF(OR(AND($Y4&lt;&gt;"",LOWER(TRIM($Y4))&lt;&gt;"n/a",COUNTIF($Y$2:$Y$532,$Y4)&gt;1),AND($Z4&lt;&gt;"",LOWER(TRIM($Z4))&lt;&gt;"n/a",COUNTIF($Z$2:$Z$532,$Z4)&gt;1)),"Yes","No"),IF(AND($AN4&lt;&gt;"",LOWER(TRIM($AN4))&lt;&gt;"n/a",COUNTIF($AN$2:$AN$532,$AN4)&gt;1),"Yes","No"))))</f>
        <v>No</v>
      </c>
      <c r="G4" t="str">
        <f>IF($C4&lt;&gt;"Yes","",
IF($A4="Neuron",
IF(OR(
AND($X4&lt;&gt;"",LOWER(TRIM($X4))&lt;&gt;"n/a",COUNTIFS($C$2:$C$532,"Yes",$A$2:$A$532,"Neuron",$AA$2:$AA$532,$X4)&gt;1),
AND($AB4&lt;&gt;"",LOWER(TRIM($AB4))&lt;&gt;"n/a",COUNTIFS($C$2:$C$532,"Yes",$A$2:$A$532,"Neuron",$AB$2:$AB$532,$AB4)&gt;1),
AND($AE4&lt;&gt;"",LOWER(TRIM($AE4))&lt;&gt;"n/a",COUNTIFS($C$2:$C$532,"Yes",$A$2:$A$532,"Neuron",$AE$2:$AE$532,$AE4)&gt;1)
),"Yes","No"),
IF($A4="Cybernet",
IF(OR(
AND($Y4&lt;&gt;"",LOWER(TRIM($Y4))&lt;&gt;"n/a",COUNTIFS($C$2:$C$532,"Yes",$A$2:$A$532,"Cybernet",$Y$2:$Y$532,$Y4)&gt;1),
AND($Z4&lt;&gt;"",LOWER(TRIM($Z4))&lt;&gt;"n/a",COUNTIFS($C$2:$C$532,"Yes",$A$2:$A$532,"Cybernet",$Z$2:$Z$532,$Z4)&gt;1)
),"Yes","No"),
IF(AND($AN4&lt;&gt;"",LOWER(TRIM($AN4))&lt;&gt;"n/a"),
IF(COUNTIFS($C$2:$C$532,"Yes",$A$2:$A$532,$A4,$AN$2:$AN$532,$AN4)&gt;1,"Yes","No"),
"No")
)
)
)</f>
        <v>No</v>
      </c>
      <c r="H4" s="58" t="s">
        <v>1337</v>
      </c>
      <c r="I4" s="58" t="s">
        <v>1338</v>
      </c>
      <c r="J4" s="4"/>
      <c r="K4" s="4" t="s">
        <v>1362</v>
      </c>
      <c r="L4" s="14"/>
      <c r="M4" s="58" t="s">
        <v>1341</v>
      </c>
      <c r="N4" s="4" t="s">
        <v>1335</v>
      </c>
      <c r="O4" s="4" t="s">
        <v>1336</v>
      </c>
      <c r="P4" s="4" t="s">
        <v>1336</v>
      </c>
      <c r="Q4" s="4"/>
      <c r="R4" s="58"/>
      <c r="S4" s="58"/>
      <c r="T4" s="58"/>
      <c r="U4" s="12"/>
      <c r="V4" s="91">
        <v>46081</v>
      </c>
      <c r="W4" s="58"/>
      <c r="X4" s="107" t="s">
        <v>1363</v>
      </c>
      <c r="Y4" s="58" t="s">
        <v>1364</v>
      </c>
      <c r="Z4" s="58" t="s">
        <v>1365</v>
      </c>
      <c r="AA4" s="5" t="s">
        <v>1366</v>
      </c>
      <c r="AB4" s="58" t="s">
        <v>1367</v>
      </c>
      <c r="AC4" s="58"/>
      <c r="AD4" s="58"/>
      <c r="AE4" s="58"/>
      <c r="AF4" s="58"/>
      <c r="AG4" s="8"/>
      <c r="AH4" s="8"/>
      <c r="AI4" s="8"/>
      <c r="AJ4" s="8"/>
      <c r="AK4" s="58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"/>
      <c r="BM4" s="8"/>
      <c r="BN4" s="8"/>
      <c r="BO4" s="8"/>
      <c r="BP4" s="8" t="s">
        <v>1350</v>
      </c>
      <c r="BQ4" s="8"/>
      <c r="BR4" s="8"/>
      <c r="BS4" s="4" t="str">
        <f>IF($AB4="","",IF((IF(AND($BL4&lt;&gt;"Yes",$BL4&lt;&gt;"N/A"),"Power Cable, ","")&amp;IF(AND($BM4&lt;&gt;"Yes",$BM4&lt;&gt;"N/A"),"Battery, ","")&amp;IF(AND($AG4&lt;&gt;"Yes",$AG4&lt;&gt;"N/A"),"Firmware Download, ","")&amp;IF(AND(OR($AG4="Yes",$AG4="N/A"),$AH4&lt;&gt;"Yes",$AH4&lt;&gt;"N/A"),"Firmware Install, ","")&amp;IF(AND($BQ4&lt;&gt;"Yes",$BQ4&lt;&gt;"N/A"),"Device ID, ","")&amp;IF(AND($BR4&lt;&gt;"Yes",$BR4&lt;&gt;"N/A"),"Epic Beans Relay, ",""))="","",LEFT(IF(AND($BL4&lt;&gt;"Yes",$BL4&lt;&gt;"N/A"),"Power Cable, ","")&amp;IF(AND($BM4&lt;&gt;"Yes",$BM4&lt;&gt;"N/A"),"Battery, ","")&amp;IF(AND($AG4&lt;&gt;"Yes",$AG4&lt;&gt;"N/A"),"Firmware Download, ","")&amp;IF(AND(OR($AG4="Yes",$AG4="N/A"),$AH4&lt;&gt;"Yes",$AH4&lt;&gt;"N/A"),"Firmware Install, ","")&amp;IF(AND($BQ4&lt;&gt;"Yes",$BQ4&lt;&gt;"N/A"),"Device ID, ","")&amp;IF(AND($BR4&lt;&gt;"Yes",$BR4&lt;&gt;"N/A"),"Epic Beans Relay, ",""),LEN(IF(AND($BL4&lt;&gt;"Yes",$BL4&lt;&gt;"N/A"),"Power Cable, ","")&amp;IF(AND($BM4&lt;&gt;"Yes",$BM4&lt;&gt;"N/A"),"Battery, ","")&amp;IF(AND($AG4&lt;&gt;"Yes",$AG4&lt;&gt;"N/A"),"Firmware Download, ","")&amp;IF(AND(OR($AG4="Yes",$AG4="N/A"),$AH4&lt;&gt;"Yes",$AH4&lt;&gt;"N/A"),"Firmware Install, ","")&amp;IF(AND($BQ4&lt;&gt;"Yes",$BQ4&lt;&gt;"N/A"),"Device ID, ","")&amp;IF(AND($BR4&lt;&gt;"Yes",$BR4&lt;&gt;"N/A"),"Epic Beans Relay, ",""))-2)))</f>
        <v>Power Cable, Battery, Firmware Download, Device ID, Epic Beans Relay</v>
      </c>
      <c r="BT4" s="8"/>
      <c r="BU4" s="8" t="str">
        <f>IF($AB4="","",IF($BS4="","Yes","Blocked"))</f>
        <v>Blocked</v>
      </c>
      <c r="BW4" t="str">
        <f>IF($BV4="","",IFERROR(VLOOKUP($BV4,'01_Warehouse_Ledger'!$A:$N,4,FALSE),""))</f>
        <v/>
      </c>
      <c r="BX4" t="str">
        <f>IF($BV4="","",IFERROR(VLOOKUP($BV4,'01_Warehouse_Ledger'!$A:$N,5,FALSE),""))</f>
        <v/>
      </c>
      <c r="BY4" t="str">
        <f>IF($BV4="","",IFERROR(VLOOKUP($BV4,'01_Warehouse_Ledger'!$A:$N,13,FALSE),""))</f>
        <v/>
      </c>
      <c r="CI4" t="str" cm="1">
        <f t="array" ref="CI4">IFERROR(
  IF(ISNUMBER(MATCH(TRIM(SUBSTITUTE(INDEX($X:$X,ROW()),CHAR(160),"")),[1]Weekend_Targets!$B$2:$B$23,0)),
    "TARGET",
    "NO"
  ),
  "LOOKUP_ERROR"
)</f>
        <v>NO</v>
      </c>
      <c r="CJ4" t="str" cm="1">
        <f t="array" aca="1" ref="CJ4" ca="1">_xlfn.LET(_xlpm.h,UPPER(TRIM(CLEAN(SUBSTITUTE($X4,CHAR(160)," ")))), IF(ISNUMBER(MATCH(_xlpm.h,WeekendHostnames,0)),"TARGET",""))</f>
        <v/>
      </c>
      <c r="CK4" t="str">
        <f>UPPER(TRIM(CLEAN(SUBSTITUTE(C4,CHAR(160)," "))))</f>
        <v>YES</v>
      </c>
      <c r="CL4" t="str" cm="1">
        <f t="array" ref="CL4">IF(ISNUMBER(MATCH(UPPER(TRIM(CLEAN(SUBSTITUTE(INDEX($X:$X,ROW()),CHAR(160)," ")))),[1]Weekend_Targets!$C$2:$C$23,0)),"TARGET","NO")</f>
        <v>NO</v>
      </c>
      <c r="CM4" t="str">
        <f>_xlfn.TEXTJOIN(", ",TRUE,$C$2:$C$23)</f>
        <v>Yes, Yes, Yes, Yes, Yes, Yes, Yes, Yes, Yes, Yes, Yes, Yes, Yes, Yes, Yes, Yes, Yes, Yes, Yes, Yes, Yes, Yes</v>
      </c>
      <c r="CN4" t="e" cm="1">
        <f t="array" aca="1" ref="CN4" ca="1">COUNTIF(WeekendHostnames,"WNH270OPR403")</f>
        <v>#NAME?</v>
      </c>
      <c r="CO4" s="4"/>
      <c r="CQ4" s="4"/>
    </row>
    <row r="5" spans="1:95" ht="20.25" customHeight="1">
      <c r="A5" s="55" t="s">
        <v>1334</v>
      </c>
      <c r="B5" s="8"/>
      <c r="C5" s="55" t="s">
        <v>1335</v>
      </c>
      <c r="D5" s="15" t="s">
        <v>1335</v>
      </c>
      <c r="E5" s="15" t="str">
        <f>IF($C5&lt;&gt;"Yes","",IF($D5="No","Yes",IF($D5="Yes","No","")))</f>
        <v>No</v>
      </c>
      <c r="F5" s="15" t="str">
        <f>IF($A5="","",IF($A5="Neuron",IF(OR(AND($X5&lt;&gt;"",LOWER(TRIM($X5))&lt;&gt;"n/a",COUNTIF($AA$2:$AA$532,$X5)&gt;1),AND($AB5&lt;&gt;"",LOWER(TRIM($AB5))&lt;&gt;"n/a",COUNTIF($AB$2:$AB$532,$AB5)&gt;1),AND($AE5&lt;&gt;"",LOWER(TRIM($AE5))&lt;&gt;"n/a",COUNTIF($AE$2:$AE$532,$AE5)&gt;1)),"Yes","No"),IF($A5="Cybernet",IF(OR(AND($Y5&lt;&gt;"",LOWER(TRIM($Y5))&lt;&gt;"n/a",COUNTIF($Y$2:$Y$532,$Y5)&gt;1),AND($Z5&lt;&gt;"",LOWER(TRIM($Z5))&lt;&gt;"n/a",COUNTIF($Z$2:$Z$532,$Z5)&gt;1)),"Yes","No"),IF(AND($AN5&lt;&gt;"",LOWER(TRIM($AN5))&lt;&gt;"n/a",COUNTIF($AN$2:$AN$532,$AN5)&gt;1),"Yes","No"))))</f>
        <v>No</v>
      </c>
      <c r="G5" t="str">
        <f>IF($C5&lt;&gt;"Yes","",
IF($A5="Neuron",
IF(OR(
AND($X5&lt;&gt;"",LOWER(TRIM($X5))&lt;&gt;"n/a",COUNTIFS($C$2:$C$532,"Yes",$A$2:$A$532,"Neuron",$AA$2:$AA$532,$X5)&gt;1),
AND($AB5&lt;&gt;"",LOWER(TRIM($AB5))&lt;&gt;"n/a",COUNTIFS($C$2:$C$532,"Yes",$A$2:$A$532,"Neuron",$AB$2:$AB$532,$AB5)&gt;1),
AND($AE5&lt;&gt;"",LOWER(TRIM($AE5))&lt;&gt;"n/a",COUNTIFS($C$2:$C$532,"Yes",$A$2:$A$532,"Neuron",$AE$2:$AE$532,$AE5)&gt;1)
),"Yes","No"),
IF($A5="Cybernet",
IF(OR(
AND($Y5&lt;&gt;"",LOWER(TRIM($Y5))&lt;&gt;"n/a",COUNTIFS($C$2:$C$532,"Yes",$A$2:$A$532,"Cybernet",$Y$2:$Y$532,$Y5)&gt;1),
AND($Z5&lt;&gt;"",LOWER(TRIM($Z5))&lt;&gt;"n/a",COUNTIFS($C$2:$C$532,"Yes",$A$2:$A$532,"Cybernet",$Z$2:$Z$532,$Z5)&gt;1)
),"Yes","No"),
IF(AND($AN5&lt;&gt;"",LOWER(TRIM($AN5))&lt;&gt;"n/a"),
IF(COUNTIFS($C$2:$C$532,"Yes",$A$2:$A$532,$A5,$AN$2:$AN$532,$AN5)&gt;1,"Yes","No"),
"No")
)
)
)</f>
        <v>No</v>
      </c>
      <c r="H5" s="58" t="s">
        <v>1337</v>
      </c>
      <c r="I5" s="56" t="s">
        <v>1338</v>
      </c>
      <c r="J5" s="100" t="s">
        <v>1368</v>
      </c>
      <c r="K5" s="100" t="s">
        <v>1369</v>
      </c>
      <c r="L5" s="14"/>
      <c r="M5" s="56" t="s">
        <v>1341</v>
      </c>
      <c r="N5" s="4" t="s">
        <v>1335</v>
      </c>
      <c r="O5" s="4" t="s">
        <v>1336</v>
      </c>
      <c r="P5" s="4" t="s">
        <v>1336</v>
      </c>
      <c r="Q5" s="4"/>
      <c r="R5" s="56"/>
      <c r="S5" s="56"/>
      <c r="T5" s="56"/>
      <c r="U5" s="12"/>
      <c r="V5" s="90">
        <v>46081</v>
      </c>
      <c r="W5" s="56"/>
      <c r="X5" s="109" t="s">
        <v>1370</v>
      </c>
      <c r="Y5" s="56" t="s">
        <v>1371</v>
      </c>
      <c r="Z5" s="56" t="s">
        <v>1372</v>
      </c>
      <c r="AA5" s="5" t="s">
        <v>1373</v>
      </c>
      <c r="AB5" s="56" t="s">
        <v>1374</v>
      </c>
      <c r="AC5" s="56" t="s">
        <v>1375</v>
      </c>
      <c r="AD5" s="56"/>
      <c r="AE5" s="56"/>
      <c r="AF5" s="56"/>
      <c r="AG5" s="8"/>
      <c r="AH5" s="8"/>
      <c r="AI5" s="8"/>
      <c r="AJ5" s="8"/>
      <c r="AK5" s="56" t="s">
        <v>1347</v>
      </c>
      <c r="AL5" s="4"/>
      <c r="AM5" s="4" t="s">
        <v>1376</v>
      </c>
      <c r="AN5" s="4" t="s">
        <v>1376</v>
      </c>
      <c r="AO5" s="4" t="s">
        <v>1358</v>
      </c>
      <c r="AP5" s="4" t="s">
        <v>1359</v>
      </c>
      <c r="AQ5" s="4" t="s">
        <v>1377</v>
      </c>
      <c r="AR5" s="4" t="s">
        <v>1192</v>
      </c>
      <c r="AS5" s="4"/>
      <c r="AT5" s="4"/>
      <c r="AU5" s="4"/>
      <c r="AV5" s="4"/>
      <c r="AW5" s="84" t="s">
        <v>1378</v>
      </c>
      <c r="AX5" s="84"/>
      <c r="AY5" s="84"/>
      <c r="AZ5" s="84"/>
      <c r="BA5" s="84"/>
      <c r="BB5" s="84">
        <v>19200</v>
      </c>
      <c r="BC5" s="84"/>
      <c r="BD5" s="84"/>
      <c r="BE5" s="84"/>
      <c r="BF5" s="84"/>
      <c r="BG5" s="84"/>
      <c r="BH5" s="84"/>
      <c r="BI5" s="84"/>
      <c r="BJ5" s="84"/>
      <c r="BK5" s="84"/>
      <c r="BL5" s="8" t="s">
        <v>1335</v>
      </c>
      <c r="BM5" s="8" t="s">
        <v>1335</v>
      </c>
      <c r="BN5" s="8" t="s">
        <v>1335</v>
      </c>
      <c r="BO5" s="8" t="s">
        <v>1335</v>
      </c>
      <c r="BP5" s="8" t="s">
        <v>1350</v>
      </c>
      <c r="BQ5" s="8"/>
      <c r="BR5" s="8"/>
      <c r="BS5" s="4" t="str">
        <f>IF($AB5="","",IF((IF(AND($BL5&lt;&gt;"Yes",$BL5&lt;&gt;"N/A"),"Power Cable, ","")&amp;IF(AND($BM5&lt;&gt;"Yes",$BM5&lt;&gt;"N/A"),"Battery, ","")&amp;IF(AND($AG5&lt;&gt;"Yes",$AG5&lt;&gt;"N/A"),"Firmware Download, ","")&amp;IF(AND(OR($AG5="Yes",$AG5="N/A"),$AH5&lt;&gt;"Yes",$AH5&lt;&gt;"N/A"),"Firmware Install, ","")&amp;IF(AND($BQ5&lt;&gt;"Yes",$BQ5&lt;&gt;"N/A"),"Device ID, ","")&amp;IF(AND($BR5&lt;&gt;"Yes",$BR5&lt;&gt;"N/A"),"Epic Beans Relay, ",""))="","",LEFT(IF(AND($BL5&lt;&gt;"Yes",$BL5&lt;&gt;"N/A"),"Power Cable, ","")&amp;IF(AND($BM5&lt;&gt;"Yes",$BM5&lt;&gt;"N/A"),"Battery, ","")&amp;IF(AND($AG5&lt;&gt;"Yes",$AG5&lt;&gt;"N/A"),"Firmware Download, ","")&amp;IF(AND(OR($AG5="Yes",$AG5="N/A"),$AH5&lt;&gt;"Yes",$AH5&lt;&gt;"N/A"),"Firmware Install, ","")&amp;IF(AND($BQ5&lt;&gt;"Yes",$BQ5&lt;&gt;"N/A"),"Device ID, ","")&amp;IF(AND($BR5&lt;&gt;"Yes",$BR5&lt;&gt;"N/A"),"Epic Beans Relay, ",""),LEN(IF(AND($BL5&lt;&gt;"Yes",$BL5&lt;&gt;"N/A"),"Power Cable, ","")&amp;IF(AND($BM5&lt;&gt;"Yes",$BM5&lt;&gt;"N/A"),"Battery, ","")&amp;IF(AND($AG5&lt;&gt;"Yes",$AG5&lt;&gt;"N/A"),"Firmware Download, ","")&amp;IF(AND(OR($AG5="Yes",$AG5="N/A"),$AH5&lt;&gt;"Yes",$AH5&lt;&gt;"N/A"),"Firmware Install, ","")&amp;IF(AND($BQ5&lt;&gt;"Yes",$BQ5&lt;&gt;"N/A"),"Device ID, ","")&amp;IF(AND($BR5&lt;&gt;"Yes",$BR5&lt;&gt;"N/A"),"Epic Beans Relay, ",""))-2)))</f>
        <v>Firmware Download, Device ID, Epic Beans Relay</v>
      </c>
      <c r="BT5" s="8">
        <v>2</v>
      </c>
      <c r="BU5" s="8" t="str">
        <f>IF($AB5="","",IF($BS5="","Yes","Blocked"))</f>
        <v>Blocked</v>
      </c>
      <c r="BW5" t="str">
        <f>IF($BV5="","",IFERROR(VLOOKUP($BV5,'01_Warehouse_Ledger'!$A:$N,4,FALSE),""))</f>
        <v/>
      </c>
      <c r="BX5" t="str">
        <f>IF($BV5="","",IFERROR(VLOOKUP($BV5,'01_Warehouse_Ledger'!$A:$N,5,FALSE),""))</f>
        <v/>
      </c>
      <c r="BY5" t="str">
        <f>IF($BV5="","",IFERROR(VLOOKUP($BV5,'01_Warehouse_Ledger'!$A:$N,13,FALSE),""))</f>
        <v/>
      </c>
      <c r="BZ5" t="s">
        <v>1335</v>
      </c>
      <c r="CA5" t="s">
        <v>1335</v>
      </c>
      <c r="CB5" t="s">
        <v>1335</v>
      </c>
      <c r="CC5" t="s">
        <v>1335</v>
      </c>
      <c r="CD5" t="s">
        <v>1335</v>
      </c>
      <c r="CI5" t="str" cm="1">
        <f t="array" ref="CI5">IFERROR(
  IF(ISNUMBER(MATCH(TRIM(SUBSTITUTE(INDEX($X:$X,ROW()),CHAR(160),"")),[1]Weekend_Targets!$B$2:$B$23,0)),
    "TARGET",
    "NO"
  ),
  "LOOKUP_ERROR"
)</f>
        <v>NO</v>
      </c>
      <c r="CJ5" t="str" cm="1">
        <f t="array" aca="1" ref="CJ5" ca="1">_xlfn.LET(_xlpm.h,UPPER(TRIM(CLEAN(SUBSTITUTE($X5,CHAR(160)," ")))), IF(ISNUMBER(MATCH(_xlpm.h,WeekendHostnames,0)),"TARGET",""))</f>
        <v/>
      </c>
      <c r="CK5" t="str">
        <f>UPPER(TRIM(CLEAN(SUBSTITUTE(C5,CHAR(160)," "))))</f>
        <v>YES</v>
      </c>
      <c r="CL5" t="str" cm="1">
        <f t="array" ref="CL5">IF(ISNUMBER(MATCH(UPPER(TRIM(CLEAN(SUBSTITUTE(INDEX($X:$X,ROW()),CHAR(160)," ")))),[1]Weekend_Targets!$C$2:$C$23,0)),"TARGET","NO")</f>
        <v>NO</v>
      </c>
      <c r="CM5" t="str">
        <f>_xlfn.TEXTJOIN(", ",TRUE,$C$2:$C$23)</f>
        <v>Yes, Yes, Yes, Yes, Yes, Yes, Yes, Yes, Yes, Yes, Yes, Yes, Yes, Yes, Yes, Yes, Yes, Yes, Yes, Yes, Yes, Yes</v>
      </c>
      <c r="CN5" t="e" cm="1">
        <f t="array" aca="1" ref="CN5" ca="1">COUNTIF(WeekendHostnames,"WNH270OPR403")</f>
        <v>#NAME?</v>
      </c>
      <c r="CO5" s="4"/>
      <c r="CQ5" s="4"/>
    </row>
    <row r="6" spans="1:95" ht="20.25" customHeight="1">
      <c r="A6" s="57" t="s">
        <v>1334</v>
      </c>
      <c r="B6" s="8"/>
      <c r="C6" s="57" t="s">
        <v>1335</v>
      </c>
      <c r="D6" s="15" t="s">
        <v>1335</v>
      </c>
      <c r="E6" s="15" t="str">
        <f>IF($C6&lt;&gt;"Yes","",IF($D6="No","Yes",IF($D6="Yes","No","")))</f>
        <v>No</v>
      </c>
      <c r="F6" s="15" t="str">
        <f>IF($A6="","",IF($A6="Neuron",IF(OR(AND($X6&lt;&gt;"",LOWER(TRIM($X6))&lt;&gt;"n/a",COUNTIF($AA$2:$AA$532,$X6)&gt;1),AND($AB6&lt;&gt;"",LOWER(TRIM($AB6))&lt;&gt;"n/a",COUNTIF($AB$2:$AB$532,$AB6)&gt;1),AND($AE6&lt;&gt;"",LOWER(TRIM($AE6))&lt;&gt;"n/a",COUNTIF($AE$2:$AE$532,$AE6)&gt;1)),"Yes","No"),IF($A6="Cybernet",IF(OR(AND($Y6&lt;&gt;"",LOWER(TRIM($Y6))&lt;&gt;"n/a",COUNTIF($Y$2:$Y$532,$Y6)&gt;1),AND($Z6&lt;&gt;"",LOWER(TRIM($Z6))&lt;&gt;"n/a",COUNTIF($Z$2:$Z$532,$Z6)&gt;1)),"Yes","No"),IF(AND($AN6&lt;&gt;"",LOWER(TRIM($AN6))&lt;&gt;"n/a",COUNTIF($AN$2:$AN$532,$AN6)&gt;1),"Yes","No"))))</f>
        <v>No</v>
      </c>
      <c r="G6" t="str">
        <f>IF($C6&lt;&gt;"Yes","",
IF($A6="Neuron",
IF(OR(
AND($X6&lt;&gt;"",LOWER(TRIM($X6))&lt;&gt;"n/a",COUNTIFS($C$2:$C$532,"Yes",$A$2:$A$532,"Neuron",$AA$2:$AA$532,$X6)&gt;1),
AND($AB6&lt;&gt;"",LOWER(TRIM($AB6))&lt;&gt;"n/a",COUNTIFS($C$2:$C$532,"Yes",$A$2:$A$532,"Neuron",$AB$2:$AB$532,$AB6)&gt;1),
AND($AE6&lt;&gt;"",LOWER(TRIM($AE6))&lt;&gt;"n/a",COUNTIFS($C$2:$C$532,"Yes",$A$2:$A$532,"Neuron",$AE$2:$AE$532,$AE6)&gt;1)
),"Yes","No"),
IF($A6="Cybernet",
IF(OR(
AND($Y6&lt;&gt;"",LOWER(TRIM($Y6))&lt;&gt;"n/a",COUNTIFS($C$2:$C$532,"Yes",$A$2:$A$532,"Cybernet",$Y$2:$Y$532,$Y6)&gt;1),
AND($Z6&lt;&gt;"",LOWER(TRIM($Z6))&lt;&gt;"n/a",COUNTIFS($C$2:$C$532,"Yes",$A$2:$A$532,"Cybernet",$Z$2:$Z$532,$Z6)&gt;1)
),"Yes","No"),
IF(AND($AN6&lt;&gt;"",LOWER(TRIM($AN6))&lt;&gt;"n/a"),
IF(COUNTIFS($C$2:$C$532,"Yes",$A$2:$A$532,$A6,$AN$2:$AN$532,$AN6)&gt;1,"Yes","No"),
"No")
)
)
)</f>
        <v>No</v>
      </c>
      <c r="H6" s="58" t="s">
        <v>1337</v>
      </c>
      <c r="I6" s="58" t="s">
        <v>1337</v>
      </c>
      <c r="J6" s="100" t="s">
        <v>1379</v>
      </c>
      <c r="K6" s="100" t="s">
        <v>1380</v>
      </c>
      <c r="L6" s="14"/>
      <c r="M6" s="58" t="s">
        <v>1341</v>
      </c>
      <c r="N6" s="4" t="s">
        <v>1335</v>
      </c>
      <c r="O6" s="4" t="s">
        <v>1336</v>
      </c>
      <c r="P6" s="4" t="s">
        <v>1336</v>
      </c>
      <c r="Q6" s="4"/>
      <c r="R6" s="58"/>
      <c r="S6" s="58"/>
      <c r="T6" s="58"/>
      <c r="U6" s="12"/>
      <c r="V6" s="91">
        <v>46081</v>
      </c>
      <c r="W6" s="58"/>
      <c r="X6" s="58" t="s">
        <v>1381</v>
      </c>
      <c r="Y6" s="58" t="s">
        <v>1382</v>
      </c>
      <c r="Z6" s="58" t="s">
        <v>1383</v>
      </c>
      <c r="AA6" s="5" t="s">
        <v>1384</v>
      </c>
      <c r="AB6" s="58" t="s">
        <v>1385</v>
      </c>
      <c r="AC6" s="58" t="s">
        <v>1375</v>
      </c>
      <c r="AD6" s="58"/>
      <c r="AE6" s="58"/>
      <c r="AF6" s="58"/>
      <c r="AG6" s="8"/>
      <c r="AH6" s="8"/>
      <c r="AI6" s="8"/>
      <c r="AJ6" s="8"/>
      <c r="AK6" s="58" t="s">
        <v>1347</v>
      </c>
      <c r="AL6" s="4"/>
      <c r="AM6" s="4" t="s">
        <v>1386</v>
      </c>
      <c r="AN6" s="4" t="s">
        <v>1386</v>
      </c>
      <c r="AO6" s="4" t="s">
        <v>1358</v>
      </c>
      <c r="AP6" s="4" t="s">
        <v>1359</v>
      </c>
      <c r="AQ6" s="4" t="s">
        <v>1387</v>
      </c>
      <c r="AR6" s="4" t="s">
        <v>1192</v>
      </c>
      <c r="AS6" s="4"/>
      <c r="AT6" s="4"/>
      <c r="AU6" s="4"/>
      <c r="AV6" s="4"/>
      <c r="AW6" s="84" t="s">
        <v>1388</v>
      </c>
      <c r="AX6" s="84"/>
      <c r="AY6" s="84"/>
      <c r="AZ6" s="84"/>
      <c r="BA6" s="84"/>
      <c r="BB6" s="84">
        <v>19200</v>
      </c>
      <c r="BC6" s="84"/>
      <c r="BD6" s="84"/>
      <c r="BE6" s="84"/>
      <c r="BF6" s="84"/>
      <c r="BG6" s="84"/>
      <c r="BH6" s="84"/>
      <c r="BI6" s="84"/>
      <c r="BJ6" s="84"/>
      <c r="BK6" s="84"/>
      <c r="BL6" s="8" t="s">
        <v>1335</v>
      </c>
      <c r="BM6" s="8" t="s">
        <v>1335</v>
      </c>
      <c r="BN6" s="8" t="s">
        <v>1335</v>
      </c>
      <c r="BO6" s="8" t="s">
        <v>1335</v>
      </c>
      <c r="BP6" s="8" t="s">
        <v>1350</v>
      </c>
      <c r="BQ6" s="8"/>
      <c r="BR6" s="8"/>
      <c r="BS6" s="4" t="str">
        <f>IF($AB6="","",IF((IF(AND($BL6&lt;&gt;"Yes",$BL6&lt;&gt;"N/A"),"Power Cable, ","")&amp;IF(AND($BM6&lt;&gt;"Yes",$BM6&lt;&gt;"N/A"),"Battery, ","")&amp;IF(AND($AG6&lt;&gt;"Yes",$AG6&lt;&gt;"N/A"),"Firmware Download, ","")&amp;IF(AND(OR($AG6="Yes",$AG6="N/A"),$AH6&lt;&gt;"Yes",$AH6&lt;&gt;"N/A"),"Firmware Install, ","")&amp;IF(AND($BQ6&lt;&gt;"Yes",$BQ6&lt;&gt;"N/A"),"Device ID, ","")&amp;IF(AND($BR6&lt;&gt;"Yes",$BR6&lt;&gt;"N/A"),"Epic Beans Relay, ",""))="","",LEFT(IF(AND($BL6&lt;&gt;"Yes",$BL6&lt;&gt;"N/A"),"Power Cable, ","")&amp;IF(AND($BM6&lt;&gt;"Yes",$BM6&lt;&gt;"N/A"),"Battery, ","")&amp;IF(AND($AG6&lt;&gt;"Yes",$AG6&lt;&gt;"N/A"),"Firmware Download, ","")&amp;IF(AND(OR($AG6="Yes",$AG6="N/A"),$AH6&lt;&gt;"Yes",$AH6&lt;&gt;"N/A"),"Firmware Install, ","")&amp;IF(AND($BQ6&lt;&gt;"Yes",$BQ6&lt;&gt;"N/A"),"Device ID, ","")&amp;IF(AND($BR6&lt;&gt;"Yes",$BR6&lt;&gt;"N/A"),"Epic Beans Relay, ",""),LEN(IF(AND($BL6&lt;&gt;"Yes",$BL6&lt;&gt;"N/A"),"Power Cable, ","")&amp;IF(AND($BM6&lt;&gt;"Yes",$BM6&lt;&gt;"N/A"),"Battery, ","")&amp;IF(AND($AG6&lt;&gt;"Yes",$AG6&lt;&gt;"N/A"),"Firmware Download, ","")&amp;IF(AND(OR($AG6="Yes",$AG6="N/A"),$AH6&lt;&gt;"Yes",$AH6&lt;&gt;"N/A"),"Firmware Install, ","")&amp;IF(AND($BQ6&lt;&gt;"Yes",$BQ6&lt;&gt;"N/A"),"Device ID, ","")&amp;IF(AND($BR6&lt;&gt;"Yes",$BR6&lt;&gt;"N/A"),"Epic Beans Relay, ",""))-2)))</f>
        <v>Firmware Download, Device ID, Epic Beans Relay</v>
      </c>
      <c r="BT6" s="8">
        <v>2</v>
      </c>
      <c r="BU6" s="8" t="str">
        <f>IF($AB6="","",IF($BS6="","Yes","Blocked"))</f>
        <v>Blocked</v>
      </c>
      <c r="BW6" t="str">
        <f>IF($BV6="","",IFERROR(VLOOKUP($BV6,'01_Warehouse_Ledger'!$A:$N,4,FALSE),""))</f>
        <v/>
      </c>
      <c r="BX6" t="str">
        <f>IF($BV6="","",IFERROR(VLOOKUP($BV6,'01_Warehouse_Ledger'!$A:$N,5,FALSE),""))</f>
        <v/>
      </c>
      <c r="BY6" t="str">
        <f>IF($BV6="","",IFERROR(VLOOKUP($BV6,'01_Warehouse_Ledger'!$A:$N,13,FALSE),""))</f>
        <v/>
      </c>
      <c r="BZ6" t="s">
        <v>1335</v>
      </c>
      <c r="CA6" t="s">
        <v>1335</v>
      </c>
      <c r="CB6" t="s">
        <v>1335</v>
      </c>
      <c r="CC6" t="s">
        <v>1335</v>
      </c>
      <c r="CD6" t="s">
        <v>1335</v>
      </c>
      <c r="CI6" t="str" cm="1">
        <f t="array" ref="CI6">IFERROR(
  IF(ISNUMBER(MATCH(TRIM(SUBSTITUTE(INDEX($X:$X,ROW()),CHAR(160),"")),[1]Weekend_Targets!$B$2:$B$23,0)),
    "TARGET",
    "NO"
  ),
  "LOOKUP_ERROR"
)</f>
        <v>NO</v>
      </c>
      <c r="CJ6" t="str" cm="1">
        <f t="array" aca="1" ref="CJ6" ca="1">_xlfn.LET(_xlpm.h,UPPER(TRIM(CLEAN(SUBSTITUTE($X6,CHAR(160)," ")))), IF(ISNUMBER(MATCH(_xlpm.h,WeekendHostnames,0)),"TARGET",""))</f>
        <v/>
      </c>
      <c r="CK6" t="str">
        <f>UPPER(TRIM(CLEAN(SUBSTITUTE(C6,CHAR(160)," "))))</f>
        <v>YES</v>
      </c>
      <c r="CL6" t="str" cm="1">
        <f t="array" ref="CL6">IF(ISNUMBER(MATCH(UPPER(TRIM(CLEAN(SUBSTITUTE(INDEX($X:$X,ROW()),CHAR(160)," ")))),[1]Weekend_Targets!$C$2:$C$23,0)),"TARGET","NO")</f>
        <v>NO</v>
      </c>
      <c r="CM6" t="str">
        <f>_xlfn.TEXTJOIN(", ",TRUE,$C$2:$C$23)</f>
        <v>Yes, Yes, Yes, Yes, Yes, Yes, Yes, Yes, Yes, Yes, Yes, Yes, Yes, Yes, Yes, Yes, Yes, Yes, Yes, Yes, Yes, Yes</v>
      </c>
      <c r="CN6" t="e" cm="1">
        <f t="array" aca="1" ref="CN6" ca="1">COUNTIF(WeekendHostnames,"WNH270OPR403")</f>
        <v>#NAME?</v>
      </c>
      <c r="CO6" s="4"/>
      <c r="CQ6" s="4"/>
    </row>
    <row r="7" spans="1:95" ht="20.25" customHeight="1">
      <c r="A7" s="55" t="s">
        <v>1334</v>
      </c>
      <c r="B7" s="8"/>
      <c r="C7" s="55" t="s">
        <v>1335</v>
      </c>
      <c r="D7" s="15" t="s">
        <v>1335</v>
      </c>
      <c r="E7" s="15" t="str">
        <f>IF($C7&lt;&gt;"Yes","",IF($D7="No","Yes",IF($D7="Yes","No","")))</f>
        <v>No</v>
      </c>
      <c r="F7" s="15" t="str">
        <f>IF($A7="","",IF($A7="Neuron",IF(OR(AND($X7&lt;&gt;"",LOWER(TRIM($X7))&lt;&gt;"n/a",COUNTIF($AA$2:$AA$532,$X7)&gt;1),AND($AB7&lt;&gt;"",LOWER(TRIM($AB7))&lt;&gt;"n/a",COUNTIF($AB$2:$AB$532,$AB7)&gt;1),AND($AE7&lt;&gt;"",LOWER(TRIM($AE7))&lt;&gt;"n/a",COUNTIF($AE$2:$AE$532,$AE7)&gt;1)),"Yes","No"),IF($A7="Cybernet",IF(OR(AND($Y7&lt;&gt;"",LOWER(TRIM($Y7))&lt;&gt;"n/a",COUNTIF($Y$2:$Y$532,$Y7)&gt;1),AND($Z7&lt;&gt;"",LOWER(TRIM($Z7))&lt;&gt;"n/a",COUNTIF($Z$2:$Z$532,$Z7)&gt;1)),"Yes","No"),IF(AND($AN7&lt;&gt;"",LOWER(TRIM($AN7))&lt;&gt;"n/a",COUNTIF($AN$2:$AN$532,$AN7)&gt;1),"Yes","No"))))</f>
        <v>No</v>
      </c>
      <c r="G7" t="str">
        <f>IF($C7&lt;&gt;"Yes","",
IF($A7="Neuron",
IF(OR(
AND($X7&lt;&gt;"",LOWER(TRIM($X7))&lt;&gt;"n/a",COUNTIFS($C$2:$C$532,"Yes",$A$2:$A$532,"Neuron",$AA$2:$AA$532,$X7)&gt;1),
AND($AB7&lt;&gt;"",LOWER(TRIM($AB7))&lt;&gt;"n/a",COUNTIFS($C$2:$C$532,"Yes",$A$2:$A$532,"Neuron",$AB$2:$AB$532,$AB7)&gt;1),
AND($AE7&lt;&gt;"",LOWER(TRIM($AE7))&lt;&gt;"n/a",COUNTIFS($C$2:$C$532,"Yes",$A$2:$A$532,"Neuron",$AE$2:$AE$532,$AE7)&gt;1)
),"Yes","No"),
IF($A7="Cybernet",
IF(OR(
AND($Y7&lt;&gt;"",LOWER(TRIM($Y7))&lt;&gt;"n/a",COUNTIFS($C$2:$C$532,"Yes",$A$2:$A$532,"Cybernet",$Y$2:$Y$532,$Y7)&gt;1),
AND($Z7&lt;&gt;"",LOWER(TRIM($Z7))&lt;&gt;"n/a",COUNTIFS($C$2:$C$532,"Yes",$A$2:$A$532,"Cybernet",$Z$2:$Z$532,$Z7)&gt;1)
),"Yes","No"),
IF(AND($AN7&lt;&gt;"",LOWER(TRIM($AN7))&lt;&gt;"n/a"),
IF(COUNTIFS($C$2:$C$532,"Yes",$A$2:$A$532,$A7,$AN$2:$AN$532,$AN7)&gt;1,"Yes","No"),
"No")
)
)
)</f>
        <v>No</v>
      </c>
      <c r="H7" s="58" t="s">
        <v>1337</v>
      </c>
      <c r="I7" s="56" t="s">
        <v>1338</v>
      </c>
      <c r="J7" s="100" t="s">
        <v>1368</v>
      </c>
      <c r="K7" s="100" t="s">
        <v>1389</v>
      </c>
      <c r="L7" s="14"/>
      <c r="M7" s="56" t="s">
        <v>1341</v>
      </c>
      <c r="N7" s="4" t="s">
        <v>1335</v>
      </c>
      <c r="O7" s="4" t="s">
        <v>1336</v>
      </c>
      <c r="P7" s="4" t="s">
        <v>1336</v>
      </c>
      <c r="Q7" s="4"/>
      <c r="R7" s="56"/>
      <c r="S7" s="56"/>
      <c r="T7" s="56"/>
      <c r="U7" s="12"/>
      <c r="V7" s="90">
        <v>46081</v>
      </c>
      <c r="W7" s="56"/>
      <c r="X7" s="56" t="s">
        <v>1390</v>
      </c>
      <c r="Y7" s="56" t="s">
        <v>1391</v>
      </c>
      <c r="Z7" s="56" t="s">
        <v>1392</v>
      </c>
      <c r="AA7" s="5" t="s">
        <v>1393</v>
      </c>
      <c r="AB7" s="56" t="s">
        <v>1394</v>
      </c>
      <c r="AC7" s="56"/>
      <c r="AD7" s="56"/>
      <c r="AE7" s="56" t="s">
        <v>1395</v>
      </c>
      <c r="AF7" s="56"/>
      <c r="AG7" s="8"/>
      <c r="AH7" s="8"/>
      <c r="AI7" s="8"/>
      <c r="AJ7" s="8"/>
      <c r="AK7" s="56" t="s">
        <v>1347</v>
      </c>
      <c r="AL7" s="4"/>
      <c r="AM7" s="4" t="s">
        <v>1396</v>
      </c>
      <c r="AN7" s="4" t="s">
        <v>1397</v>
      </c>
      <c r="AO7" s="4" t="s">
        <v>1358</v>
      </c>
      <c r="AP7" s="4" t="s">
        <v>1359</v>
      </c>
      <c r="AQ7" s="4" t="s">
        <v>1398</v>
      </c>
      <c r="AR7" s="4" t="s">
        <v>1192</v>
      </c>
      <c r="AS7" s="4"/>
      <c r="AT7" s="4"/>
      <c r="AU7" s="4"/>
      <c r="AV7" s="4"/>
      <c r="AW7" s="84" t="s">
        <v>1399</v>
      </c>
      <c r="AX7" s="84"/>
      <c r="AY7" s="84"/>
      <c r="AZ7" s="84"/>
      <c r="BA7" s="84"/>
      <c r="BB7" s="84">
        <v>19200</v>
      </c>
      <c r="BC7" s="84"/>
      <c r="BD7" s="84"/>
      <c r="BE7" s="84"/>
      <c r="BF7" s="84"/>
      <c r="BG7" s="84"/>
      <c r="BH7" s="84"/>
      <c r="BI7" s="84"/>
      <c r="BJ7" s="84"/>
      <c r="BK7" s="84"/>
      <c r="BL7" s="8" t="s">
        <v>1335</v>
      </c>
      <c r="BM7" s="8" t="s">
        <v>1335</v>
      </c>
      <c r="BN7" s="8" t="s">
        <v>1335</v>
      </c>
      <c r="BO7" s="8" t="s">
        <v>1335</v>
      </c>
      <c r="BP7" s="8" t="s">
        <v>1350</v>
      </c>
      <c r="BQ7" s="8"/>
      <c r="BR7" s="8"/>
      <c r="BS7" s="4" t="str">
        <f>IF($AB7="","",IF((IF(AND($BL7&lt;&gt;"Yes",$BL7&lt;&gt;"N/A"),"Power Cable, ","")&amp;IF(AND($BM7&lt;&gt;"Yes",$BM7&lt;&gt;"N/A"),"Battery, ","")&amp;IF(AND($AG7&lt;&gt;"Yes",$AG7&lt;&gt;"N/A"),"Firmware Download, ","")&amp;IF(AND(OR($AG7="Yes",$AG7="N/A"),$AH7&lt;&gt;"Yes",$AH7&lt;&gt;"N/A"),"Firmware Install, ","")&amp;IF(AND($BQ7&lt;&gt;"Yes",$BQ7&lt;&gt;"N/A"),"Device ID, ","")&amp;IF(AND($BR7&lt;&gt;"Yes",$BR7&lt;&gt;"N/A"),"Epic Beans Relay, ",""))="","",LEFT(IF(AND($BL7&lt;&gt;"Yes",$BL7&lt;&gt;"N/A"),"Power Cable, ","")&amp;IF(AND($BM7&lt;&gt;"Yes",$BM7&lt;&gt;"N/A"),"Battery, ","")&amp;IF(AND($AG7&lt;&gt;"Yes",$AG7&lt;&gt;"N/A"),"Firmware Download, ","")&amp;IF(AND(OR($AG7="Yes",$AG7="N/A"),$AH7&lt;&gt;"Yes",$AH7&lt;&gt;"N/A"),"Firmware Install, ","")&amp;IF(AND($BQ7&lt;&gt;"Yes",$BQ7&lt;&gt;"N/A"),"Device ID, ","")&amp;IF(AND($BR7&lt;&gt;"Yes",$BR7&lt;&gt;"N/A"),"Epic Beans Relay, ",""),LEN(IF(AND($BL7&lt;&gt;"Yes",$BL7&lt;&gt;"N/A"),"Power Cable, ","")&amp;IF(AND($BM7&lt;&gt;"Yes",$BM7&lt;&gt;"N/A"),"Battery, ","")&amp;IF(AND($AG7&lt;&gt;"Yes",$AG7&lt;&gt;"N/A"),"Firmware Download, ","")&amp;IF(AND(OR($AG7="Yes",$AG7="N/A"),$AH7&lt;&gt;"Yes",$AH7&lt;&gt;"N/A"),"Firmware Install, ","")&amp;IF(AND($BQ7&lt;&gt;"Yes",$BQ7&lt;&gt;"N/A"),"Device ID, ","")&amp;IF(AND($BR7&lt;&gt;"Yes",$BR7&lt;&gt;"N/A"),"Epic Beans Relay, ",""))-2)))</f>
        <v>Firmware Download, Device ID, Epic Beans Relay</v>
      </c>
      <c r="BT7" s="8">
        <v>2</v>
      </c>
      <c r="BU7" s="8" t="str">
        <f>IF($AB7="","",IF($BS7="","Yes","Blocked"))</f>
        <v>Blocked</v>
      </c>
      <c r="BW7" t="str">
        <f>IF($BV7="","",IFERROR(VLOOKUP($BV7,'01_Warehouse_Ledger'!$A:$N,4,FALSE),""))</f>
        <v/>
      </c>
      <c r="BX7" t="str">
        <f>IF($BV7="","",IFERROR(VLOOKUP($BV7,'01_Warehouse_Ledger'!$A:$N,5,FALSE),""))</f>
        <v/>
      </c>
      <c r="BY7" t="str">
        <f>IF($BV7="","",IFERROR(VLOOKUP($BV7,'01_Warehouse_Ledger'!$A:$N,13,FALSE),""))</f>
        <v/>
      </c>
      <c r="BZ7" t="s">
        <v>1335</v>
      </c>
      <c r="CA7" t="s">
        <v>1335</v>
      </c>
      <c r="CB7" t="s">
        <v>1335</v>
      </c>
      <c r="CC7" t="s">
        <v>1335</v>
      </c>
      <c r="CD7" t="s">
        <v>1335</v>
      </c>
      <c r="CI7" t="str" cm="1">
        <f t="array" ref="CI7">IFERROR(
  IF(ISNUMBER(MATCH(TRIM(SUBSTITUTE(INDEX($X:$X,ROW()),CHAR(160),"")),[1]Weekend_Targets!$B$2:$B$23,0)),
    "TARGET",
    "NO"
  ),
  "LOOKUP_ERROR"
)</f>
        <v>NO</v>
      </c>
      <c r="CJ7" t="str" cm="1">
        <f t="array" aca="1" ref="CJ7" ca="1">_xlfn.LET(_xlpm.h,UPPER(TRIM(CLEAN(SUBSTITUTE($X7,CHAR(160)," ")))), IF(ISNUMBER(MATCH(_xlpm.h,WeekendHostnames,0)),"TARGET",""))</f>
        <v/>
      </c>
      <c r="CK7" t="str">
        <f>UPPER(TRIM(CLEAN(SUBSTITUTE(C7,CHAR(160)," "))))</f>
        <v>YES</v>
      </c>
      <c r="CL7" t="str" cm="1">
        <f t="array" ref="CL7">IF(ISNUMBER(MATCH(UPPER(TRIM(CLEAN(SUBSTITUTE(INDEX($X:$X,ROW()),CHAR(160)," ")))),[1]Weekend_Targets!$C$2:$C$23,0)),"TARGET","NO")</f>
        <v>NO</v>
      </c>
      <c r="CM7" t="str">
        <f>_xlfn.TEXTJOIN(", ",TRUE,$C$2:$C$23)</f>
        <v>Yes, Yes, Yes, Yes, Yes, Yes, Yes, Yes, Yes, Yes, Yes, Yes, Yes, Yes, Yes, Yes, Yes, Yes, Yes, Yes, Yes, Yes</v>
      </c>
      <c r="CN7" t="e" cm="1">
        <f t="array" aca="1" ref="CN7" ca="1">COUNTIF(WeekendHostnames,"WNH270OPR403")</f>
        <v>#NAME?</v>
      </c>
      <c r="CO7" s="4"/>
      <c r="CQ7" s="4"/>
    </row>
    <row r="8" spans="1:95" ht="20.25" customHeight="1">
      <c r="A8" s="55" t="s">
        <v>1334</v>
      </c>
      <c r="B8" s="8"/>
      <c r="C8" s="55" t="s">
        <v>1335</v>
      </c>
      <c r="D8" s="15" t="s">
        <v>1335</v>
      </c>
      <c r="E8" s="15" t="str">
        <f>IF($C8&lt;&gt;"Yes","",IF($D8="No","Yes",IF($D8="Yes","No","")))</f>
        <v>No</v>
      </c>
      <c r="F8" s="15" t="str">
        <f>IF($A8="","",IF($A8="Neuron",IF(OR(AND($X8&lt;&gt;"",LOWER(TRIM($X8))&lt;&gt;"n/a",COUNTIF($AA$2:$AA$532,$X8)&gt;1),AND($AB8&lt;&gt;"",LOWER(TRIM($AB8))&lt;&gt;"n/a",COUNTIF($AB$2:$AB$532,$AB8)&gt;1),AND($AE8&lt;&gt;"",LOWER(TRIM($AE8))&lt;&gt;"n/a",COUNTIF($AE$2:$AE$532,$AE8)&gt;1)),"Yes","No"),IF($A8="Cybernet",IF(OR(AND($Y8&lt;&gt;"",LOWER(TRIM($Y8))&lt;&gt;"n/a",COUNTIF($Y$2:$Y$532,$Y8)&gt;1),AND($Z8&lt;&gt;"",LOWER(TRIM($Z8))&lt;&gt;"n/a",COUNTIF($Z$2:$Z$532,$Z8)&gt;1)),"Yes","No"),IF(AND($AN8&lt;&gt;"",LOWER(TRIM($AN8))&lt;&gt;"n/a",COUNTIF($AN$2:$AN$532,$AN8)&gt;1),"Yes","No"))))</f>
        <v>No</v>
      </c>
      <c r="G8" t="str">
        <f>IF($C8&lt;&gt;"Yes","",
IF($A8="Neuron",
IF(OR(
AND($X8&lt;&gt;"",LOWER(TRIM($X8))&lt;&gt;"n/a",COUNTIFS($C$2:$C$532,"Yes",$A$2:$A$532,"Neuron",$AA$2:$AA$532,$X8)&gt;1),
AND($AB8&lt;&gt;"",LOWER(TRIM($AB8))&lt;&gt;"n/a",COUNTIFS($C$2:$C$532,"Yes",$A$2:$A$532,"Neuron",$AB$2:$AB$532,$AB8)&gt;1),
AND($AE8&lt;&gt;"",LOWER(TRIM($AE8))&lt;&gt;"n/a",COUNTIFS($C$2:$C$532,"Yes",$A$2:$A$532,"Neuron",$AE$2:$AE$532,$AE8)&gt;1)
),"Yes","No"),
IF($A8="Cybernet",
IF(OR(
AND($Y8&lt;&gt;"",LOWER(TRIM($Y8))&lt;&gt;"n/a",COUNTIFS($C$2:$C$532,"Yes",$A$2:$A$532,"Cybernet",$Y$2:$Y$532,$Y8)&gt;1),
AND($Z8&lt;&gt;"",LOWER(TRIM($Z8))&lt;&gt;"n/a",COUNTIFS($C$2:$C$532,"Yes",$A$2:$A$532,"Cybernet",$Z$2:$Z$532,$Z8)&gt;1)
),"Yes","No"),
IF(AND($AN8&lt;&gt;"",LOWER(TRIM($AN8))&lt;&gt;"n/a"),
IF(COUNTIFS($C$2:$C$532,"Yes",$A$2:$A$532,$A8,$AN$2:$AN$532,$AN8)&gt;1,"Yes","No"),
"No")
)
)
)</f>
        <v>No</v>
      </c>
      <c r="H8" s="58" t="s">
        <v>1337</v>
      </c>
      <c r="I8" s="56" t="s">
        <v>1338</v>
      </c>
      <c r="J8" s="100" t="s">
        <v>1379</v>
      </c>
      <c r="K8" s="100" t="s">
        <v>1400</v>
      </c>
      <c r="L8" s="14"/>
      <c r="M8" s="56" t="s">
        <v>1341</v>
      </c>
      <c r="N8" s="4" t="s">
        <v>1335</v>
      </c>
      <c r="O8" s="4" t="s">
        <v>1336</v>
      </c>
      <c r="P8" s="4" t="s">
        <v>1336</v>
      </c>
      <c r="Q8" s="4"/>
      <c r="R8" s="56"/>
      <c r="S8" s="56"/>
      <c r="T8" s="56"/>
      <c r="U8" s="12"/>
      <c r="V8" s="90">
        <v>46081</v>
      </c>
      <c r="W8" s="56"/>
      <c r="X8" s="56" t="s">
        <v>1401</v>
      </c>
      <c r="Y8" s="56" t="s">
        <v>1402</v>
      </c>
      <c r="Z8" s="56" t="s">
        <v>1403</v>
      </c>
      <c r="AA8" s="5" t="s">
        <v>1404</v>
      </c>
      <c r="AB8" s="56" t="s">
        <v>1405</v>
      </c>
      <c r="AC8" s="56" t="s">
        <v>1375</v>
      </c>
      <c r="AD8" s="56"/>
      <c r="AE8" s="56"/>
      <c r="AF8" s="56"/>
      <c r="AG8" s="8"/>
      <c r="AH8" s="8"/>
      <c r="AI8" s="8"/>
      <c r="AJ8" s="8"/>
      <c r="AK8" s="56" t="s">
        <v>1347</v>
      </c>
      <c r="AL8" s="4"/>
      <c r="AM8" s="4" t="s">
        <v>1406</v>
      </c>
      <c r="AN8" s="4" t="s">
        <v>1406</v>
      </c>
      <c r="AO8" s="4" t="s">
        <v>1358</v>
      </c>
      <c r="AP8" s="4" t="s">
        <v>1359</v>
      </c>
      <c r="AQ8" s="4" t="s">
        <v>1407</v>
      </c>
      <c r="AR8" s="4" t="s">
        <v>1192</v>
      </c>
      <c r="AS8" s="4"/>
      <c r="AT8" s="4"/>
      <c r="AU8" s="4"/>
      <c r="AV8" s="4"/>
      <c r="AW8" s="84" t="s">
        <v>1408</v>
      </c>
      <c r="AX8" s="84"/>
      <c r="AY8" s="84"/>
      <c r="AZ8" s="84"/>
      <c r="BA8" s="84"/>
      <c r="BB8" s="84">
        <v>19200</v>
      </c>
      <c r="BC8" s="84"/>
      <c r="BD8" s="84"/>
      <c r="BE8" s="84"/>
      <c r="BF8" s="84"/>
      <c r="BG8" s="84"/>
      <c r="BH8" s="84"/>
      <c r="BI8" s="84"/>
      <c r="BJ8" s="84"/>
      <c r="BK8" s="84"/>
      <c r="BL8" s="8" t="s">
        <v>1335</v>
      </c>
      <c r="BM8" s="8" t="s">
        <v>1335</v>
      </c>
      <c r="BN8" s="8" t="s">
        <v>1335</v>
      </c>
      <c r="BO8" s="8" t="s">
        <v>1335</v>
      </c>
      <c r="BP8" s="8" t="s">
        <v>1350</v>
      </c>
      <c r="BQ8" s="8"/>
      <c r="BR8" s="8"/>
      <c r="BS8" s="4" t="str">
        <f>IF($AB8="","",IF((IF(AND($BL8&lt;&gt;"Yes",$BL8&lt;&gt;"N/A"),"Power Cable, ","")&amp;IF(AND($BM8&lt;&gt;"Yes",$BM8&lt;&gt;"N/A"),"Battery, ","")&amp;IF(AND($AG8&lt;&gt;"Yes",$AG8&lt;&gt;"N/A"),"Firmware Download, ","")&amp;IF(AND(OR($AG8="Yes",$AG8="N/A"),$AH8&lt;&gt;"Yes",$AH8&lt;&gt;"N/A"),"Firmware Install, ","")&amp;IF(AND($BQ8&lt;&gt;"Yes",$BQ8&lt;&gt;"N/A"),"Device ID, ","")&amp;IF(AND($BR8&lt;&gt;"Yes",$BR8&lt;&gt;"N/A"),"Epic Beans Relay, ",""))="","",LEFT(IF(AND($BL8&lt;&gt;"Yes",$BL8&lt;&gt;"N/A"),"Power Cable, ","")&amp;IF(AND($BM8&lt;&gt;"Yes",$BM8&lt;&gt;"N/A"),"Battery, ","")&amp;IF(AND($AG8&lt;&gt;"Yes",$AG8&lt;&gt;"N/A"),"Firmware Download, ","")&amp;IF(AND(OR($AG8="Yes",$AG8="N/A"),$AH8&lt;&gt;"Yes",$AH8&lt;&gt;"N/A"),"Firmware Install, ","")&amp;IF(AND($BQ8&lt;&gt;"Yes",$BQ8&lt;&gt;"N/A"),"Device ID, ","")&amp;IF(AND($BR8&lt;&gt;"Yes",$BR8&lt;&gt;"N/A"),"Epic Beans Relay, ",""),LEN(IF(AND($BL8&lt;&gt;"Yes",$BL8&lt;&gt;"N/A"),"Power Cable, ","")&amp;IF(AND($BM8&lt;&gt;"Yes",$BM8&lt;&gt;"N/A"),"Battery, ","")&amp;IF(AND($AG8&lt;&gt;"Yes",$AG8&lt;&gt;"N/A"),"Firmware Download, ","")&amp;IF(AND(OR($AG8="Yes",$AG8="N/A"),$AH8&lt;&gt;"Yes",$AH8&lt;&gt;"N/A"),"Firmware Install, ","")&amp;IF(AND($BQ8&lt;&gt;"Yes",$BQ8&lt;&gt;"N/A"),"Device ID, ","")&amp;IF(AND($BR8&lt;&gt;"Yes",$BR8&lt;&gt;"N/A"),"Epic Beans Relay, ",""))-2)))</f>
        <v>Firmware Download, Device ID, Epic Beans Relay</v>
      </c>
      <c r="BT8" s="8">
        <v>2</v>
      </c>
      <c r="BU8" s="8" t="str">
        <f>IF($AB8="","",IF($BS8="","Yes","Blocked"))</f>
        <v>Blocked</v>
      </c>
      <c r="BW8" t="str">
        <f>IF($BV8="","",IFERROR(VLOOKUP($BV8,'01_Warehouse_Ledger'!$A:$N,4,FALSE),""))</f>
        <v/>
      </c>
      <c r="BX8" t="str">
        <f>IF($BV8="","",IFERROR(VLOOKUP($BV8,'01_Warehouse_Ledger'!$A:$N,5,FALSE),""))</f>
        <v/>
      </c>
      <c r="BY8" t="str">
        <f>IF($BV8="","",IFERROR(VLOOKUP($BV8,'01_Warehouse_Ledger'!$A:$N,13,FALSE),""))</f>
        <v/>
      </c>
      <c r="BZ8" t="s">
        <v>1335</v>
      </c>
      <c r="CA8" t="s">
        <v>1335</v>
      </c>
      <c r="CB8" t="s">
        <v>1335</v>
      </c>
      <c r="CC8" t="s">
        <v>1335</v>
      </c>
      <c r="CD8" t="s">
        <v>1335</v>
      </c>
      <c r="CI8" t="str" cm="1">
        <f t="array" ref="CI8">IFERROR(
  IF(ISNUMBER(MATCH(TRIM(SUBSTITUTE(INDEX($X:$X,ROW()),CHAR(160),"")),[1]Weekend_Targets!$B$2:$B$23,0)),
    "TARGET",
    "NO"
  ),
  "LOOKUP_ERROR"
)</f>
        <v>NO</v>
      </c>
      <c r="CJ8" t="str" cm="1">
        <f t="array" aca="1" ref="CJ8" ca="1">_xlfn.LET(_xlpm.h,UPPER(TRIM(CLEAN(SUBSTITUTE($X8,CHAR(160)," ")))), IF(ISNUMBER(MATCH(_xlpm.h,WeekendHostnames,0)),"TARGET",""))</f>
        <v/>
      </c>
      <c r="CK8" t="str">
        <f>UPPER(TRIM(CLEAN(SUBSTITUTE(C8,CHAR(160)," "))))</f>
        <v>YES</v>
      </c>
      <c r="CL8" t="str" cm="1">
        <f t="array" ref="CL8">IF(ISNUMBER(MATCH(UPPER(TRIM(CLEAN(SUBSTITUTE(INDEX($X:$X,ROW()),CHAR(160)," ")))),[1]Weekend_Targets!$C$2:$C$23,0)),"TARGET","NO")</f>
        <v>NO</v>
      </c>
      <c r="CM8" t="str">
        <f>_xlfn.TEXTJOIN(", ",TRUE,$C$2:$C$23)</f>
        <v>Yes, Yes, Yes, Yes, Yes, Yes, Yes, Yes, Yes, Yes, Yes, Yes, Yes, Yes, Yes, Yes, Yes, Yes, Yes, Yes, Yes, Yes</v>
      </c>
      <c r="CN8" t="e" cm="1">
        <f t="array" aca="1" ref="CN8" ca="1">COUNTIF(WeekendHostnames,"WNH270OPR403")</f>
        <v>#NAME?</v>
      </c>
      <c r="CO8" s="4"/>
      <c r="CQ8" s="4"/>
    </row>
    <row r="9" spans="1:95" ht="20.25" customHeight="1">
      <c r="A9" s="57" t="s">
        <v>1334</v>
      </c>
      <c r="B9" s="8"/>
      <c r="C9" s="57" t="s">
        <v>1335</v>
      </c>
      <c r="D9" s="15" t="s">
        <v>1335</v>
      </c>
      <c r="E9" s="15" t="str">
        <f>IF($C9&lt;&gt;"Yes","",IF($D9="No","Yes",IF($D9="Yes","No","")))</f>
        <v>No</v>
      </c>
      <c r="F9" s="15" t="str">
        <f>IF($A9="","",IF($A9="Neuron",IF(OR(AND($X9&lt;&gt;"",LOWER(TRIM($X9))&lt;&gt;"n/a",COUNTIF($AA$2:$AA$532,$X9)&gt;1),AND($AB9&lt;&gt;"",LOWER(TRIM($AB9))&lt;&gt;"n/a",COUNTIF($AB$2:$AB$532,$AB9)&gt;1),AND($AE9&lt;&gt;"",LOWER(TRIM($AE9))&lt;&gt;"n/a",COUNTIF($AE$2:$AE$532,$AE9)&gt;1)),"Yes","No"),IF($A9="Cybernet",IF(OR(AND($Y9&lt;&gt;"",LOWER(TRIM($Y9))&lt;&gt;"n/a",COUNTIF($Y$2:$Y$532,$Y9)&gt;1),AND($Z9&lt;&gt;"",LOWER(TRIM($Z9))&lt;&gt;"n/a",COUNTIF($Z$2:$Z$532,$Z9)&gt;1)),"Yes","No"),IF(AND($AN9&lt;&gt;"",LOWER(TRIM($AN9))&lt;&gt;"n/a",COUNTIF($AN$2:$AN$532,$AN9)&gt;1),"Yes","No"))))</f>
        <v>No</v>
      </c>
      <c r="G9" t="str">
        <f>IF($C9&lt;&gt;"Yes","",
IF($A9="Neuron",
IF(OR(
AND($X9&lt;&gt;"",LOWER(TRIM($X9))&lt;&gt;"n/a",COUNTIFS($C$2:$C$532,"Yes",$A$2:$A$532,"Neuron",$AA$2:$AA$532,$X9)&gt;1),
AND($AB9&lt;&gt;"",LOWER(TRIM($AB9))&lt;&gt;"n/a",COUNTIFS($C$2:$C$532,"Yes",$A$2:$A$532,"Neuron",$AB$2:$AB$532,$AB9)&gt;1),
AND($AE9&lt;&gt;"",LOWER(TRIM($AE9))&lt;&gt;"n/a",COUNTIFS($C$2:$C$532,"Yes",$A$2:$A$532,"Neuron",$AE$2:$AE$532,$AE9)&gt;1)
),"Yes","No"),
IF($A9="Cybernet",
IF(OR(
AND($Y9&lt;&gt;"",LOWER(TRIM($Y9))&lt;&gt;"n/a",COUNTIFS($C$2:$C$532,"Yes",$A$2:$A$532,"Cybernet",$Y$2:$Y$532,$Y9)&gt;1),
AND($Z9&lt;&gt;"",LOWER(TRIM($Z9))&lt;&gt;"n/a",COUNTIFS($C$2:$C$532,"Yes",$A$2:$A$532,"Cybernet",$Z$2:$Z$532,$Z9)&gt;1)
),"Yes","No"),
IF(AND($AN9&lt;&gt;"",LOWER(TRIM($AN9))&lt;&gt;"n/a"),
IF(COUNTIFS($C$2:$C$532,"Yes",$A$2:$A$532,$A9,$AN$2:$AN$532,$AN9)&gt;1,"Yes","No"),
"No")
)
)
)</f>
        <v>No</v>
      </c>
      <c r="H9" s="58" t="s">
        <v>1337</v>
      </c>
      <c r="I9" s="58" t="s">
        <v>1338</v>
      </c>
      <c r="J9" s="4" t="s">
        <v>1379</v>
      </c>
      <c r="K9" s="4" t="s">
        <v>1409</v>
      </c>
      <c r="L9" s="14"/>
      <c r="M9" s="58" t="s">
        <v>1341</v>
      </c>
      <c r="N9" s="4" t="s">
        <v>1335</v>
      </c>
      <c r="O9" s="4" t="s">
        <v>1336</v>
      </c>
      <c r="P9" s="4" t="s">
        <v>1336</v>
      </c>
      <c r="Q9" s="4"/>
      <c r="R9" s="58"/>
      <c r="S9" s="58"/>
      <c r="T9" s="58"/>
      <c r="U9" s="12"/>
      <c r="V9" s="106">
        <v>46081</v>
      </c>
      <c r="W9" s="58"/>
      <c r="X9" s="58" t="s">
        <v>1410</v>
      </c>
      <c r="Y9" s="58" t="s">
        <v>1411</v>
      </c>
      <c r="Z9" s="58" t="s">
        <v>1412</v>
      </c>
      <c r="AA9" s="5" t="s">
        <v>1413</v>
      </c>
      <c r="AB9" s="58" t="s">
        <v>1414</v>
      </c>
      <c r="AC9" s="58" t="s">
        <v>1375</v>
      </c>
      <c r="AD9" s="58"/>
      <c r="AE9" s="58"/>
      <c r="AF9" s="58"/>
      <c r="AG9" s="8"/>
      <c r="AH9" s="8"/>
      <c r="AI9" s="8"/>
      <c r="AJ9" s="8"/>
      <c r="AK9" s="58" t="s">
        <v>1347</v>
      </c>
      <c r="AL9" s="4"/>
      <c r="AM9" s="4" t="s">
        <v>1415</v>
      </c>
      <c r="AN9" s="4" t="s">
        <v>1415</v>
      </c>
      <c r="AO9" s="4" t="s">
        <v>1358</v>
      </c>
      <c r="AP9" s="4" t="s">
        <v>1359</v>
      </c>
      <c r="AQ9" s="4" t="s">
        <v>1416</v>
      </c>
      <c r="AR9" s="4" t="s">
        <v>1192</v>
      </c>
      <c r="AS9" s="4"/>
      <c r="AT9" s="4"/>
      <c r="AU9" s="4"/>
      <c r="AV9" s="4"/>
      <c r="AW9" s="84" t="s">
        <v>1417</v>
      </c>
      <c r="AX9" s="84"/>
      <c r="AY9" s="84"/>
      <c r="AZ9" s="84"/>
      <c r="BA9" s="84"/>
      <c r="BB9" s="84">
        <v>19200</v>
      </c>
      <c r="BC9" s="84"/>
      <c r="BD9" s="84"/>
      <c r="BE9" s="84"/>
      <c r="BF9" s="84"/>
      <c r="BG9" s="84"/>
      <c r="BH9" s="84"/>
      <c r="BI9" s="84"/>
      <c r="BJ9" s="84"/>
      <c r="BK9" s="84"/>
      <c r="BL9" s="8" t="s">
        <v>1335</v>
      </c>
      <c r="BM9" s="8" t="s">
        <v>1335</v>
      </c>
      <c r="BN9" s="8" t="s">
        <v>1335</v>
      </c>
      <c r="BO9" s="8" t="s">
        <v>1335</v>
      </c>
      <c r="BP9" s="8" t="s">
        <v>1350</v>
      </c>
      <c r="BQ9" s="8"/>
      <c r="BR9" s="8"/>
      <c r="BS9" s="4" t="str">
        <f>IF($AB9="","",IF((IF(AND($BL9&lt;&gt;"Yes",$BL9&lt;&gt;"N/A"),"Power Cable, ","")&amp;IF(AND($BM9&lt;&gt;"Yes",$BM9&lt;&gt;"N/A"),"Battery, ","")&amp;IF(AND($AG9&lt;&gt;"Yes",$AG9&lt;&gt;"N/A"),"Firmware Download, ","")&amp;IF(AND(OR($AG9="Yes",$AG9="N/A"),$AH9&lt;&gt;"Yes",$AH9&lt;&gt;"N/A"),"Firmware Install, ","")&amp;IF(AND($BQ9&lt;&gt;"Yes",$BQ9&lt;&gt;"N/A"),"Device ID, ","")&amp;IF(AND($BR9&lt;&gt;"Yes",$BR9&lt;&gt;"N/A"),"Epic Beans Relay, ",""))="","",LEFT(IF(AND($BL9&lt;&gt;"Yes",$BL9&lt;&gt;"N/A"),"Power Cable, ","")&amp;IF(AND($BM9&lt;&gt;"Yes",$BM9&lt;&gt;"N/A"),"Battery, ","")&amp;IF(AND($AG9&lt;&gt;"Yes",$AG9&lt;&gt;"N/A"),"Firmware Download, ","")&amp;IF(AND(OR($AG9="Yes",$AG9="N/A"),$AH9&lt;&gt;"Yes",$AH9&lt;&gt;"N/A"),"Firmware Install, ","")&amp;IF(AND($BQ9&lt;&gt;"Yes",$BQ9&lt;&gt;"N/A"),"Device ID, ","")&amp;IF(AND($BR9&lt;&gt;"Yes",$BR9&lt;&gt;"N/A"),"Epic Beans Relay, ",""),LEN(IF(AND($BL9&lt;&gt;"Yes",$BL9&lt;&gt;"N/A"),"Power Cable, ","")&amp;IF(AND($BM9&lt;&gt;"Yes",$BM9&lt;&gt;"N/A"),"Battery, ","")&amp;IF(AND($AG9&lt;&gt;"Yes",$AG9&lt;&gt;"N/A"),"Firmware Download, ","")&amp;IF(AND(OR($AG9="Yes",$AG9="N/A"),$AH9&lt;&gt;"Yes",$AH9&lt;&gt;"N/A"),"Firmware Install, ","")&amp;IF(AND($BQ9&lt;&gt;"Yes",$BQ9&lt;&gt;"N/A"),"Device ID, ","")&amp;IF(AND($BR9&lt;&gt;"Yes",$BR9&lt;&gt;"N/A"),"Epic Beans Relay, ",""))-2)))</f>
        <v>Firmware Download, Device ID, Epic Beans Relay</v>
      </c>
      <c r="BT9" s="8">
        <v>2</v>
      </c>
      <c r="BU9" s="8" t="str">
        <f>IF($AB9="","",IF($BS9="","Yes","Blocked"))</f>
        <v>Blocked</v>
      </c>
      <c r="BW9" t="str">
        <f>IF($BV9="","",IFERROR(VLOOKUP($BV9,'01_Warehouse_Ledger'!$A:$N,4,FALSE),""))</f>
        <v/>
      </c>
      <c r="BX9" t="str">
        <f>IF($BV9="","",IFERROR(VLOOKUP($BV9,'01_Warehouse_Ledger'!$A:$N,5,FALSE),""))</f>
        <v/>
      </c>
      <c r="BY9" t="str">
        <f>IF($BV9="","",IFERROR(VLOOKUP($BV9,'01_Warehouse_Ledger'!$A:$N,13,FALSE),""))</f>
        <v/>
      </c>
      <c r="BZ9" t="s">
        <v>1335</v>
      </c>
      <c r="CA9" t="s">
        <v>1335</v>
      </c>
      <c r="CB9" t="s">
        <v>1335</v>
      </c>
      <c r="CC9" t="s">
        <v>1335</v>
      </c>
      <c r="CD9" t="s">
        <v>1335</v>
      </c>
      <c r="CI9" t="str" cm="1">
        <f t="array" ref="CI9">IFERROR(
  IF(ISNUMBER(MATCH(TRIM(SUBSTITUTE(INDEX($X:$X,ROW()),CHAR(160),"")),[1]Weekend_Targets!$B$2:$B$23,0)),
    "TARGET",
    "NO"
  ),
  "LOOKUP_ERROR"
)</f>
        <v>NO</v>
      </c>
      <c r="CJ9" t="str" cm="1">
        <f t="array" aca="1" ref="CJ9" ca="1">_xlfn.LET(_xlpm.h,UPPER(TRIM(CLEAN(SUBSTITUTE($X9,CHAR(160)," ")))), IF(ISNUMBER(MATCH(_xlpm.h,WeekendHostnames,0)),"TARGET",""))</f>
        <v/>
      </c>
      <c r="CK9" t="str">
        <f>UPPER(TRIM(CLEAN(SUBSTITUTE(C9,CHAR(160)," "))))</f>
        <v>YES</v>
      </c>
      <c r="CL9" t="str" cm="1">
        <f t="array" ref="CL9">IF(ISNUMBER(MATCH(UPPER(TRIM(CLEAN(SUBSTITUTE(INDEX($X:$X,ROW()),CHAR(160)," ")))),[1]Weekend_Targets!$C$2:$C$23,0)),"TARGET","NO")</f>
        <v>NO</v>
      </c>
      <c r="CM9" t="str">
        <f>_xlfn.TEXTJOIN(", ",TRUE,$C$2:$C$23)</f>
        <v>Yes, Yes, Yes, Yes, Yes, Yes, Yes, Yes, Yes, Yes, Yes, Yes, Yes, Yes, Yes, Yes, Yes, Yes, Yes, Yes, Yes, Yes</v>
      </c>
      <c r="CN9" t="e" cm="1">
        <f t="array" aca="1" ref="CN9" ca="1">COUNTIF(WeekendHostnames,"WNH270OPR403")</f>
        <v>#NAME?</v>
      </c>
      <c r="CO9" s="4"/>
      <c r="CQ9" s="4"/>
    </row>
    <row r="10" spans="1:95" ht="20.25" customHeight="1">
      <c r="A10" s="8" t="s">
        <v>1334</v>
      </c>
      <c r="B10" s="8"/>
      <c r="C10" s="8" t="s">
        <v>1335</v>
      </c>
      <c r="D10" s="15" t="s">
        <v>1335</v>
      </c>
      <c r="E10" s="15" t="str">
        <f>IF($C10&lt;&gt;"Yes","",IF($D10="No","Yes",IF($D10="Yes","No","")))</f>
        <v>No</v>
      </c>
      <c r="F10" s="15" t="str">
        <f>IF($A10="","",IF($A10="Neuron",IF(OR(AND($X10&lt;&gt;"",LOWER(TRIM($X10))&lt;&gt;"n/a",COUNTIF($AA$2:$AA$532,$X10)&gt;1),AND($AB10&lt;&gt;"",LOWER(TRIM($AB10))&lt;&gt;"n/a",COUNTIF($AB$2:$AB$532,$AB10)&gt;1),AND($AE10&lt;&gt;"",LOWER(TRIM($AE10))&lt;&gt;"n/a",COUNTIF($AE$2:$AE$532,$AE10)&gt;1)),"Yes","No"),IF($A10="Cybernet",IF(OR(AND($Y10&lt;&gt;"",LOWER(TRIM($Y10))&lt;&gt;"n/a",COUNTIF($Y$2:$Y$532,$Y10)&gt;1),AND($Z10&lt;&gt;"",LOWER(TRIM($Z10))&lt;&gt;"n/a",COUNTIF($Z$2:$Z$532,$Z10)&gt;1)),"Yes","No"),IF(AND($AN10&lt;&gt;"",LOWER(TRIM($AN10))&lt;&gt;"n/a",COUNTIF($AN$2:$AN$532,$AN10)&gt;1),"Yes","No"))))</f>
        <v>No</v>
      </c>
      <c r="G10" t="str">
        <f>IF($C10&lt;&gt;"Yes","",
IF($A10="Neuron",
IF(OR(
AND($X10&lt;&gt;"",LOWER(TRIM($X10))&lt;&gt;"n/a",COUNTIFS($C$2:$C$532,"Yes",$A$2:$A$532,"Neuron",$AA$2:$AA$532,$X10)&gt;1),
AND($AB10&lt;&gt;"",LOWER(TRIM($AB10))&lt;&gt;"n/a",COUNTIFS($C$2:$C$532,"Yes",$A$2:$A$532,"Neuron",$AB$2:$AB$532,$AB10)&gt;1),
AND($AE10&lt;&gt;"",LOWER(TRIM($AE10))&lt;&gt;"n/a",COUNTIFS($C$2:$C$532,"Yes",$A$2:$A$532,"Neuron",$AE$2:$AE$532,$AE10)&gt;1)
),"Yes","No"),
IF($A10="Cybernet",
IF(OR(
AND($Y10&lt;&gt;"",LOWER(TRIM($Y10))&lt;&gt;"n/a",COUNTIFS($C$2:$C$532,"Yes",$A$2:$A$532,"Cybernet",$Y$2:$Y$532,$Y10)&gt;1),
AND($Z10&lt;&gt;"",LOWER(TRIM($Z10))&lt;&gt;"n/a",COUNTIFS($C$2:$C$532,"Yes",$A$2:$A$532,"Cybernet",$Z$2:$Z$532,$Z10)&gt;1)
),"Yes","No"),
IF(AND($AN10&lt;&gt;"",LOWER(TRIM($AN10))&lt;&gt;"n/a"),
IF(COUNTIFS($C$2:$C$532,"Yes",$A$2:$A$532,$A10,$AN$2:$AN$532,$AN10)&gt;1,"Yes","No"),
"No")
)
)
)</f>
        <v>No</v>
      </c>
      <c r="H10" s="58" t="s">
        <v>1337</v>
      </c>
      <c r="I10" s="56" t="s">
        <v>1338</v>
      </c>
      <c r="J10" s="4" t="s">
        <v>1368</v>
      </c>
      <c r="K10" s="4" t="s">
        <v>1418</v>
      </c>
      <c r="L10" s="14"/>
      <c r="M10" s="4" t="s">
        <v>1341</v>
      </c>
      <c r="N10" s="4" t="s">
        <v>1335</v>
      </c>
      <c r="O10" s="4" t="s">
        <v>1336</v>
      </c>
      <c r="P10" s="4" t="s">
        <v>1336</v>
      </c>
      <c r="Q10" s="4"/>
      <c r="R10" s="4"/>
      <c r="S10" s="4"/>
      <c r="T10" s="4"/>
      <c r="U10" s="12"/>
      <c r="V10" s="39">
        <v>46081</v>
      </c>
      <c r="W10" s="4"/>
      <c r="X10" s="4" t="s">
        <v>1419</v>
      </c>
      <c r="Y10" s="4" t="s">
        <v>1420</v>
      </c>
      <c r="Z10" s="4" t="s">
        <v>1421</v>
      </c>
      <c r="AA10" s="5" t="s">
        <v>1422</v>
      </c>
      <c r="AB10" s="4" t="s">
        <v>1423</v>
      </c>
      <c r="AC10" s="4" t="s">
        <v>1375</v>
      </c>
      <c r="AD10" s="4"/>
      <c r="AE10" s="4"/>
      <c r="AF10" s="4"/>
      <c r="AG10" s="8"/>
      <c r="AH10" s="8"/>
      <c r="AI10" s="8"/>
      <c r="AJ10" s="8"/>
      <c r="AK10" s="4" t="s">
        <v>1347</v>
      </c>
      <c r="AL10" s="4"/>
      <c r="AM10" s="4" t="s">
        <v>1424</v>
      </c>
      <c r="AN10" s="4" t="s">
        <v>1424</v>
      </c>
      <c r="AO10" s="4" t="s">
        <v>1358</v>
      </c>
      <c r="AP10" s="4" t="s">
        <v>1359</v>
      </c>
      <c r="AQ10" s="4" t="s">
        <v>1425</v>
      </c>
      <c r="AR10" s="4" t="s">
        <v>1192</v>
      </c>
      <c r="AS10" s="4"/>
      <c r="AT10" s="4"/>
      <c r="AU10" s="4"/>
      <c r="AV10" s="4"/>
      <c r="AW10" s="84" t="s">
        <v>1426</v>
      </c>
      <c r="AX10" s="84"/>
      <c r="AY10" s="84"/>
      <c r="AZ10" s="84"/>
      <c r="BA10" s="84"/>
      <c r="BB10" s="84">
        <v>19200</v>
      </c>
      <c r="BC10" s="84"/>
      <c r="BD10" s="84"/>
      <c r="BE10" s="84"/>
      <c r="BF10" s="84"/>
      <c r="BG10" s="84"/>
      <c r="BH10" s="84"/>
      <c r="BI10" s="84"/>
      <c r="BJ10" s="84"/>
      <c r="BK10" s="84"/>
      <c r="BL10" s="8" t="s">
        <v>1335</v>
      </c>
      <c r="BM10" s="8" t="s">
        <v>1335</v>
      </c>
      <c r="BN10" s="8" t="s">
        <v>1335</v>
      </c>
      <c r="BO10" s="8" t="s">
        <v>1335</v>
      </c>
      <c r="BP10" s="8" t="s">
        <v>1350</v>
      </c>
      <c r="BQ10" s="8"/>
      <c r="BR10" s="8"/>
      <c r="BS10" s="4" t="str">
        <f>IF($AB10="","",IF((IF(AND($BL10&lt;&gt;"Yes",$BL10&lt;&gt;"N/A"),"Power Cable, ","")&amp;IF(AND($BM10&lt;&gt;"Yes",$BM10&lt;&gt;"N/A"),"Battery, ","")&amp;IF(AND($AG10&lt;&gt;"Yes",$AG10&lt;&gt;"N/A"),"Firmware Download, ","")&amp;IF(AND(OR($AG10="Yes",$AG10="N/A"),$AH10&lt;&gt;"Yes",$AH10&lt;&gt;"N/A"),"Firmware Install, ","")&amp;IF(AND($BQ10&lt;&gt;"Yes",$BQ10&lt;&gt;"N/A"),"Device ID, ","")&amp;IF(AND($BR10&lt;&gt;"Yes",$BR10&lt;&gt;"N/A"),"Epic Beans Relay, ",""))="","",LEFT(IF(AND($BL10&lt;&gt;"Yes",$BL10&lt;&gt;"N/A"),"Power Cable, ","")&amp;IF(AND($BM10&lt;&gt;"Yes",$BM10&lt;&gt;"N/A"),"Battery, ","")&amp;IF(AND($AG10&lt;&gt;"Yes",$AG10&lt;&gt;"N/A"),"Firmware Download, ","")&amp;IF(AND(OR($AG10="Yes",$AG10="N/A"),$AH10&lt;&gt;"Yes",$AH10&lt;&gt;"N/A"),"Firmware Install, ","")&amp;IF(AND($BQ10&lt;&gt;"Yes",$BQ10&lt;&gt;"N/A"),"Device ID, ","")&amp;IF(AND($BR10&lt;&gt;"Yes",$BR10&lt;&gt;"N/A"),"Epic Beans Relay, ",""),LEN(IF(AND($BL10&lt;&gt;"Yes",$BL10&lt;&gt;"N/A"),"Power Cable, ","")&amp;IF(AND($BM10&lt;&gt;"Yes",$BM10&lt;&gt;"N/A"),"Battery, ","")&amp;IF(AND($AG10&lt;&gt;"Yes",$AG10&lt;&gt;"N/A"),"Firmware Download, ","")&amp;IF(AND(OR($AG10="Yes",$AG10="N/A"),$AH10&lt;&gt;"Yes",$AH10&lt;&gt;"N/A"),"Firmware Install, ","")&amp;IF(AND($BQ10&lt;&gt;"Yes",$BQ10&lt;&gt;"N/A"),"Device ID, ","")&amp;IF(AND($BR10&lt;&gt;"Yes",$BR10&lt;&gt;"N/A"),"Epic Beans Relay, ",""))-2)))</f>
        <v>Firmware Download, Device ID, Epic Beans Relay</v>
      </c>
      <c r="BT10" s="8">
        <v>2</v>
      </c>
      <c r="BU10" s="8" t="str">
        <f>IF($AB10="","",IF($BS10="","Yes","Blocked"))</f>
        <v>Blocked</v>
      </c>
      <c r="BW10" t="str">
        <f>IF($BV10="","",IFERROR(VLOOKUP($BV10,'01_Warehouse_Ledger'!$A:$N,4,FALSE),""))</f>
        <v/>
      </c>
      <c r="BX10" t="str">
        <f>IF($BV10="","",IFERROR(VLOOKUP($BV10,'01_Warehouse_Ledger'!$A:$N,5,FALSE),""))</f>
        <v/>
      </c>
      <c r="BY10" t="str">
        <f>IF($BV10="","",IFERROR(VLOOKUP($BV10,'01_Warehouse_Ledger'!$A:$N,13,FALSE),""))</f>
        <v/>
      </c>
      <c r="BZ10" t="s">
        <v>1335</v>
      </c>
      <c r="CA10" t="s">
        <v>1335</v>
      </c>
      <c r="CB10" t="s">
        <v>1335</v>
      </c>
      <c r="CC10" t="s">
        <v>1335</v>
      </c>
      <c r="CD10" t="s">
        <v>1335</v>
      </c>
      <c r="CI10" t="str" cm="1">
        <f t="array" ref="CI10">IFERROR(
  IF(ISNUMBER(MATCH(TRIM(SUBSTITUTE(INDEX($X:$X,ROW()),CHAR(160),"")),[1]Weekend_Targets!$B$2:$B$23,0)),
    "TARGET",
    "NO"
  ),
  "LOOKUP_ERROR"
)</f>
        <v>NO</v>
      </c>
      <c r="CJ10" t="str" cm="1">
        <f t="array" aca="1" ref="CJ10" ca="1">_xlfn.LET(_xlpm.h,UPPER(TRIM(CLEAN(SUBSTITUTE($X10,CHAR(160)," ")))), IF(ISNUMBER(MATCH(_xlpm.h,WeekendHostnames,0)),"TARGET",""))</f>
        <v/>
      </c>
      <c r="CK10" t="str">
        <f>UPPER(TRIM(CLEAN(SUBSTITUTE(C10,CHAR(160)," "))))</f>
        <v>YES</v>
      </c>
      <c r="CL10" t="str" cm="1">
        <f t="array" ref="CL10">IF(ISNUMBER(MATCH(UPPER(TRIM(CLEAN(SUBSTITUTE(INDEX($X:$X,ROW()),CHAR(160)," ")))),[1]Weekend_Targets!$C$2:$C$23,0)),"TARGET","NO")</f>
        <v>NO</v>
      </c>
      <c r="CM10" t="str">
        <f>_xlfn.TEXTJOIN(", ",TRUE,$C$2:$C$23)</f>
        <v>Yes, Yes, Yes, Yes, Yes, Yes, Yes, Yes, Yes, Yes, Yes, Yes, Yes, Yes, Yes, Yes, Yes, Yes, Yes, Yes, Yes, Yes</v>
      </c>
      <c r="CN10" t="e" cm="1">
        <f t="array" aca="1" ref="CN10" ca="1">COUNTIF(WeekendHostnames,"WNH270OPR403")</f>
        <v>#NAME?</v>
      </c>
      <c r="CO10" s="4"/>
      <c r="CQ10" s="4"/>
    </row>
    <row r="11" spans="1:95" ht="20.25" customHeight="1">
      <c r="A11" s="8" t="s">
        <v>1334</v>
      </c>
      <c r="B11" s="8"/>
      <c r="C11" s="101" t="s">
        <v>1335</v>
      </c>
      <c r="D11" s="15" t="s">
        <v>1335</v>
      </c>
      <c r="E11" s="15" t="str">
        <f>IF($C11&lt;&gt;"Yes","",IF($D11="No","Yes",IF($D11="Yes","No","")))</f>
        <v>No</v>
      </c>
      <c r="F11" s="15" t="str">
        <f>IF($A11="","",IF($A11="Neuron",IF(OR(AND($X11&lt;&gt;"",LOWER(TRIM($X11))&lt;&gt;"n/a",COUNTIF($AA$2:$AA$532,$X11)&gt;1),AND($AB11&lt;&gt;"",LOWER(TRIM($AB11))&lt;&gt;"n/a",COUNTIF($AB$2:$AB$532,$AB11)&gt;1),AND($AE11&lt;&gt;"",LOWER(TRIM($AE11))&lt;&gt;"n/a",COUNTIF($AE$2:$AE$532,$AE11)&gt;1)),"Yes","No"),IF($A11="Cybernet",IF(OR(AND($Y11&lt;&gt;"",LOWER(TRIM($Y11))&lt;&gt;"n/a",COUNTIF($Y$2:$Y$532,$Y11)&gt;1),AND($Z11&lt;&gt;"",LOWER(TRIM($Z11))&lt;&gt;"n/a",COUNTIF($Z$2:$Z$532,$Z11)&gt;1)),"Yes","No"),IF(AND($AN11&lt;&gt;"",LOWER(TRIM($AN11))&lt;&gt;"n/a",COUNTIF($AN$2:$AN$532,$AN11)&gt;1),"Yes","No"))))</f>
        <v>No</v>
      </c>
      <c r="G11" t="str">
        <f>IF($C11&lt;&gt;"Yes","",
IF($A11="Neuron",
IF(OR(
AND($X11&lt;&gt;"",LOWER(TRIM($X11))&lt;&gt;"n/a",COUNTIFS($C$2:$C$532,"Yes",$A$2:$A$532,"Neuron",$AA$2:$AA$532,$X11)&gt;1),
AND($AB11&lt;&gt;"",LOWER(TRIM($AB11))&lt;&gt;"n/a",COUNTIFS($C$2:$C$532,"Yes",$A$2:$A$532,"Neuron",$AB$2:$AB$532,$AB11)&gt;1),
AND($AE11&lt;&gt;"",LOWER(TRIM($AE11))&lt;&gt;"n/a",COUNTIFS($C$2:$C$532,"Yes",$A$2:$A$532,"Neuron",$AE$2:$AE$532,$AE11)&gt;1)
),"Yes","No"),
IF($A11="Cybernet",
IF(OR(
AND($Y11&lt;&gt;"",LOWER(TRIM($Y11))&lt;&gt;"n/a",COUNTIFS($C$2:$C$532,"Yes",$A$2:$A$532,"Cybernet",$Y$2:$Y$532,$Y11)&gt;1),
AND($Z11&lt;&gt;"",LOWER(TRIM($Z11))&lt;&gt;"n/a",COUNTIFS($C$2:$C$532,"Yes",$A$2:$A$532,"Cybernet",$Z$2:$Z$532,$Z11)&gt;1)
),"Yes","No"),
IF(AND($AN11&lt;&gt;"",LOWER(TRIM($AN11))&lt;&gt;"n/a"),
IF(COUNTIFS($C$2:$C$532,"Yes",$A$2:$A$532,$A11,$AN$2:$AN$532,$AN11)&gt;1,"Yes","No"),
"No")
)
)
)</f>
        <v>No</v>
      </c>
      <c r="H11" s="58" t="s">
        <v>1337</v>
      </c>
      <c r="I11" s="4" t="s">
        <v>1427</v>
      </c>
      <c r="J11" s="4" t="s">
        <v>1428</v>
      </c>
      <c r="K11" s="4" t="s">
        <v>1429</v>
      </c>
      <c r="L11" s="14"/>
      <c r="M11" s="4" t="s">
        <v>1341</v>
      </c>
      <c r="N11" s="4" t="s">
        <v>1335</v>
      </c>
      <c r="O11" s="4" t="s">
        <v>1336</v>
      </c>
      <c r="P11" s="4" t="s">
        <v>1336</v>
      </c>
      <c r="Q11" s="4"/>
      <c r="R11" s="4"/>
      <c r="S11" s="4"/>
      <c r="T11" s="4"/>
      <c r="U11" s="12"/>
      <c r="V11" s="39">
        <v>46081</v>
      </c>
      <c r="W11" s="4"/>
      <c r="X11" s="4" t="s">
        <v>1430</v>
      </c>
      <c r="Y11" s="4" t="s">
        <v>1431</v>
      </c>
      <c r="Z11" s="4" t="s">
        <v>1432</v>
      </c>
      <c r="AA11" s="5" t="s">
        <v>1433</v>
      </c>
      <c r="AB11" s="4" t="s">
        <v>1434</v>
      </c>
      <c r="AC11" s="4"/>
      <c r="AD11" s="4"/>
      <c r="AE11" s="4"/>
      <c r="AF11" s="4"/>
      <c r="AG11" s="8"/>
      <c r="AH11" s="8"/>
      <c r="AI11" s="8"/>
      <c r="AJ11" s="8"/>
      <c r="AK11" s="4" t="s">
        <v>1347</v>
      </c>
      <c r="AL11" s="4"/>
      <c r="AM11" s="4" t="s">
        <v>1435</v>
      </c>
      <c r="AN11" s="4"/>
      <c r="AO11" s="4"/>
      <c r="AP11" s="4"/>
      <c r="AQ11" s="4" t="s">
        <v>1436</v>
      </c>
      <c r="AR11" s="4"/>
      <c r="AS11" s="4"/>
      <c r="AT11" s="4"/>
      <c r="AU11" s="4"/>
      <c r="AV11" s="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"/>
      <c r="BM11" s="8"/>
      <c r="BN11" s="8"/>
      <c r="BO11" s="8"/>
      <c r="BP11" s="8" t="s">
        <v>1350</v>
      </c>
      <c r="BQ11" s="8"/>
      <c r="BR11" s="8"/>
      <c r="BS11" s="4" t="str">
        <f>IF($AB11="","",IF((IF(AND($BL11&lt;&gt;"Yes",$BL11&lt;&gt;"N/A"),"Power Cable, ","")&amp;IF(AND($BM11&lt;&gt;"Yes",$BM11&lt;&gt;"N/A"),"Battery, ","")&amp;IF(AND($AG11&lt;&gt;"Yes",$AG11&lt;&gt;"N/A"),"Firmware Download, ","")&amp;IF(AND(OR($AG11="Yes",$AG11="N/A"),$AH11&lt;&gt;"Yes",$AH11&lt;&gt;"N/A"),"Firmware Install, ","")&amp;IF(AND($BQ11&lt;&gt;"Yes",$BQ11&lt;&gt;"N/A"),"Device ID, ","")&amp;IF(AND($BR11&lt;&gt;"Yes",$BR11&lt;&gt;"N/A"),"Epic Beans Relay, ",""))="","",LEFT(IF(AND($BL11&lt;&gt;"Yes",$BL11&lt;&gt;"N/A"),"Power Cable, ","")&amp;IF(AND($BM11&lt;&gt;"Yes",$BM11&lt;&gt;"N/A"),"Battery, ","")&amp;IF(AND($AG11&lt;&gt;"Yes",$AG11&lt;&gt;"N/A"),"Firmware Download, ","")&amp;IF(AND(OR($AG11="Yes",$AG11="N/A"),$AH11&lt;&gt;"Yes",$AH11&lt;&gt;"N/A"),"Firmware Install, ","")&amp;IF(AND($BQ11&lt;&gt;"Yes",$BQ11&lt;&gt;"N/A"),"Device ID, ","")&amp;IF(AND($BR11&lt;&gt;"Yes",$BR11&lt;&gt;"N/A"),"Epic Beans Relay, ",""),LEN(IF(AND($BL11&lt;&gt;"Yes",$BL11&lt;&gt;"N/A"),"Power Cable, ","")&amp;IF(AND($BM11&lt;&gt;"Yes",$BM11&lt;&gt;"N/A"),"Battery, ","")&amp;IF(AND($AG11&lt;&gt;"Yes",$AG11&lt;&gt;"N/A"),"Firmware Download, ","")&amp;IF(AND(OR($AG11="Yes",$AG11="N/A"),$AH11&lt;&gt;"Yes",$AH11&lt;&gt;"N/A"),"Firmware Install, ","")&amp;IF(AND($BQ11&lt;&gt;"Yes",$BQ11&lt;&gt;"N/A"),"Device ID, ","")&amp;IF(AND($BR11&lt;&gt;"Yes",$BR11&lt;&gt;"N/A"),"Epic Beans Relay, ",""))-2)))</f>
        <v>Power Cable, Battery, Firmware Download, Device ID, Epic Beans Relay</v>
      </c>
      <c r="BT11" s="8"/>
      <c r="BU11" s="8" t="str">
        <f>IF($AB11="","",IF($BS11="","Yes","Blocked"))</f>
        <v>Blocked</v>
      </c>
      <c r="BW11" t="str">
        <f>IF($BV11="","",IFERROR(VLOOKUP($BV11,'01_Warehouse_Ledger'!$A:$N,4,FALSE),""))</f>
        <v/>
      </c>
      <c r="BX11" t="str">
        <f>IF($BV11="","",IFERROR(VLOOKUP($BV11,'01_Warehouse_Ledger'!$A:$N,5,FALSE),""))</f>
        <v/>
      </c>
      <c r="BY11" t="str">
        <f>IF($BV11="","",IFERROR(VLOOKUP($BV11,'01_Warehouse_Ledger'!$A:$N,13,FALSE),""))</f>
        <v/>
      </c>
      <c r="CI11" t="str" cm="1">
        <f t="array" ref="CI11">IFERROR(
  IF(ISNUMBER(MATCH(TRIM(SUBSTITUTE(INDEX($X:$X,ROW()),CHAR(160),"")),[1]Weekend_Targets!$B$2:$B$23,0)),
    "TARGET",
    "NO"
  ),
  "LOOKUP_ERROR"
)</f>
        <v>NO</v>
      </c>
      <c r="CJ11" t="str" cm="1">
        <f t="array" aca="1" ref="CJ11" ca="1">_xlfn.LET(_xlpm.h,UPPER(TRIM(CLEAN(SUBSTITUTE($X11,CHAR(160)," ")))), IF(ISNUMBER(MATCH(_xlpm.h,WeekendHostnames,0)),"TARGET",""))</f>
        <v/>
      </c>
      <c r="CK11" t="str">
        <f>UPPER(TRIM(CLEAN(SUBSTITUTE(C11,CHAR(160)," "))))</f>
        <v>YES</v>
      </c>
      <c r="CL11" t="str" cm="1">
        <f t="array" ref="CL11">IF(ISNUMBER(MATCH(UPPER(TRIM(CLEAN(SUBSTITUTE(INDEX($X:$X,ROW()),CHAR(160)," ")))),[1]Weekend_Targets!$C$2:$C$23,0)),"TARGET","NO")</f>
        <v>NO</v>
      </c>
      <c r="CM11" t="str">
        <f>_xlfn.TEXTJOIN(", ",TRUE,$C$2:$C$23)</f>
        <v>Yes, Yes, Yes, Yes, Yes, Yes, Yes, Yes, Yes, Yes, Yes, Yes, Yes, Yes, Yes, Yes, Yes, Yes, Yes, Yes, Yes, Yes</v>
      </c>
      <c r="CN11" t="e" cm="1">
        <f t="array" aca="1" ref="CN11" ca="1">COUNTIF(WeekendHostnames,"WNH270OPR403")</f>
        <v>#NAME?</v>
      </c>
      <c r="CO11" s="4"/>
      <c r="CQ11" s="4"/>
    </row>
    <row r="12" spans="1:95" ht="20.25" customHeight="1">
      <c r="A12" s="8" t="s">
        <v>1334</v>
      </c>
      <c r="B12" s="8"/>
      <c r="C12" s="101" t="s">
        <v>1335</v>
      </c>
      <c r="D12" s="15" t="s">
        <v>1335</v>
      </c>
      <c r="E12" s="15" t="str">
        <f>IF($C12&lt;&gt;"Yes","",IF($D12="No","Yes",IF($D12="Yes","No","")))</f>
        <v>No</v>
      </c>
      <c r="F12" s="15" t="str">
        <f>IF($A12="","",IF($A12="Neuron",IF(OR(AND($X12&lt;&gt;"",LOWER(TRIM($X12))&lt;&gt;"n/a",COUNTIF($AA$2:$AA$532,$X12)&gt;1),AND($AB12&lt;&gt;"",LOWER(TRIM($AB12))&lt;&gt;"n/a",COUNTIF($AB$2:$AB$532,$AB12)&gt;1),AND($AE12&lt;&gt;"",LOWER(TRIM($AE12))&lt;&gt;"n/a",COUNTIF($AE$2:$AE$532,$AE12)&gt;1)),"Yes","No"),IF($A12="Cybernet",IF(OR(AND($Y12&lt;&gt;"",LOWER(TRIM($Y12))&lt;&gt;"n/a",COUNTIF($Y$2:$Y$532,$Y12)&gt;1),AND($Z12&lt;&gt;"",LOWER(TRIM($Z12))&lt;&gt;"n/a",COUNTIF($Z$2:$Z$532,$Z12)&gt;1)),"Yes","No"),IF(AND($AN12&lt;&gt;"",LOWER(TRIM($AN12))&lt;&gt;"n/a",COUNTIF($AN$2:$AN$532,$AN12)&gt;1),"Yes","No"))))</f>
        <v>No</v>
      </c>
      <c r="G12" t="str">
        <f>IF($C12&lt;&gt;"Yes","",
IF($A12="Neuron",
IF(OR(
AND($X12&lt;&gt;"",LOWER(TRIM($X12))&lt;&gt;"n/a",COUNTIFS($C$2:$C$532,"Yes",$A$2:$A$532,"Neuron",$AA$2:$AA$532,$X12)&gt;1),
AND($AB12&lt;&gt;"",LOWER(TRIM($AB12))&lt;&gt;"n/a",COUNTIFS($C$2:$C$532,"Yes",$A$2:$A$532,"Neuron",$AB$2:$AB$532,$AB12)&gt;1),
AND($AE12&lt;&gt;"",LOWER(TRIM($AE12))&lt;&gt;"n/a",COUNTIFS($C$2:$C$532,"Yes",$A$2:$A$532,"Neuron",$AE$2:$AE$532,$AE12)&gt;1)
),"Yes","No"),
IF($A12="Cybernet",
IF(OR(
AND($Y12&lt;&gt;"",LOWER(TRIM($Y12))&lt;&gt;"n/a",COUNTIFS($C$2:$C$532,"Yes",$A$2:$A$532,"Cybernet",$Y$2:$Y$532,$Y12)&gt;1),
AND($Z12&lt;&gt;"",LOWER(TRIM($Z12))&lt;&gt;"n/a",COUNTIFS($C$2:$C$532,"Yes",$A$2:$A$532,"Cybernet",$Z$2:$Z$532,$Z12)&gt;1)
),"Yes","No"),
IF(AND($AN12&lt;&gt;"",LOWER(TRIM($AN12))&lt;&gt;"n/a"),
IF(COUNTIFS($C$2:$C$532,"Yes",$A$2:$A$532,$A12,$AN$2:$AN$532,$AN12)&gt;1,"Yes","No"),
"No")
)
)
)</f>
        <v>No</v>
      </c>
      <c r="H12" s="58" t="s">
        <v>1337</v>
      </c>
      <c r="I12" s="4" t="s">
        <v>1427</v>
      </c>
      <c r="J12" s="4" t="s">
        <v>1339</v>
      </c>
      <c r="K12" s="4" t="s">
        <v>1437</v>
      </c>
      <c r="L12" s="14"/>
      <c r="M12" s="4" t="s">
        <v>1341</v>
      </c>
      <c r="N12" s="4" t="s">
        <v>1335</v>
      </c>
      <c r="O12" s="4" t="s">
        <v>1336</v>
      </c>
      <c r="P12" s="4" t="s">
        <v>1336</v>
      </c>
      <c r="Q12" s="4"/>
      <c r="R12" s="4"/>
      <c r="S12" s="4"/>
      <c r="T12" s="4"/>
      <c r="U12" s="12"/>
      <c r="V12" s="39">
        <v>46081</v>
      </c>
      <c r="W12" s="4"/>
      <c r="X12" s="4" t="s">
        <v>1438</v>
      </c>
      <c r="Y12" s="4" t="s">
        <v>1439</v>
      </c>
      <c r="Z12" s="4" t="s">
        <v>1440</v>
      </c>
      <c r="AA12" s="5" t="s">
        <v>1441</v>
      </c>
      <c r="AB12" s="4" t="s">
        <v>1442</v>
      </c>
      <c r="AC12" s="4"/>
      <c r="AD12" s="4"/>
      <c r="AE12" s="4"/>
      <c r="AF12" s="4"/>
      <c r="AG12" s="8"/>
      <c r="AH12" s="8"/>
      <c r="AI12" s="8"/>
      <c r="AJ12" s="8"/>
      <c r="AK12" s="4" t="s">
        <v>1347</v>
      </c>
      <c r="AL12" s="4"/>
      <c r="AM12" s="4" t="s">
        <v>1443</v>
      </c>
      <c r="AN12" s="4"/>
      <c r="AO12" s="4" t="s">
        <v>1358</v>
      </c>
      <c r="AP12" s="4" t="s">
        <v>1359</v>
      </c>
      <c r="AQ12" s="4" t="s">
        <v>1444</v>
      </c>
      <c r="AR12" s="4"/>
      <c r="AS12" s="4"/>
      <c r="AT12" s="4"/>
      <c r="AU12" s="4"/>
      <c r="AV12" s="4"/>
      <c r="AW12" s="84" t="s">
        <v>1445</v>
      </c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"/>
      <c r="BM12" s="8"/>
      <c r="BN12" s="8"/>
      <c r="BO12" s="8"/>
      <c r="BP12" s="8" t="s">
        <v>1350</v>
      </c>
      <c r="BQ12" s="8"/>
      <c r="BR12" s="8"/>
      <c r="BS12" s="4" t="str">
        <f>IF($AB12="","",IF((IF(AND($BL12&lt;&gt;"Yes",$BL12&lt;&gt;"N/A"),"Power Cable, ","")&amp;IF(AND($BM12&lt;&gt;"Yes",$BM12&lt;&gt;"N/A"),"Battery, ","")&amp;IF(AND($AG12&lt;&gt;"Yes",$AG12&lt;&gt;"N/A"),"Firmware Download, ","")&amp;IF(AND(OR($AG12="Yes",$AG12="N/A"),$AH12&lt;&gt;"Yes",$AH12&lt;&gt;"N/A"),"Firmware Install, ","")&amp;IF(AND($BQ12&lt;&gt;"Yes",$BQ12&lt;&gt;"N/A"),"Device ID, ","")&amp;IF(AND($BR12&lt;&gt;"Yes",$BR12&lt;&gt;"N/A"),"Epic Beans Relay, ",""))="","",LEFT(IF(AND($BL12&lt;&gt;"Yes",$BL12&lt;&gt;"N/A"),"Power Cable, ","")&amp;IF(AND($BM12&lt;&gt;"Yes",$BM12&lt;&gt;"N/A"),"Battery, ","")&amp;IF(AND($AG12&lt;&gt;"Yes",$AG12&lt;&gt;"N/A"),"Firmware Download, ","")&amp;IF(AND(OR($AG12="Yes",$AG12="N/A"),$AH12&lt;&gt;"Yes",$AH12&lt;&gt;"N/A"),"Firmware Install, ","")&amp;IF(AND($BQ12&lt;&gt;"Yes",$BQ12&lt;&gt;"N/A"),"Device ID, ","")&amp;IF(AND($BR12&lt;&gt;"Yes",$BR12&lt;&gt;"N/A"),"Epic Beans Relay, ",""),LEN(IF(AND($BL12&lt;&gt;"Yes",$BL12&lt;&gt;"N/A"),"Power Cable, ","")&amp;IF(AND($BM12&lt;&gt;"Yes",$BM12&lt;&gt;"N/A"),"Battery, ","")&amp;IF(AND($AG12&lt;&gt;"Yes",$AG12&lt;&gt;"N/A"),"Firmware Download, ","")&amp;IF(AND(OR($AG12="Yes",$AG12="N/A"),$AH12&lt;&gt;"Yes",$AH12&lt;&gt;"N/A"),"Firmware Install, ","")&amp;IF(AND($BQ12&lt;&gt;"Yes",$BQ12&lt;&gt;"N/A"),"Device ID, ","")&amp;IF(AND($BR12&lt;&gt;"Yes",$BR12&lt;&gt;"N/A"),"Epic Beans Relay, ",""))-2)))</f>
        <v>Power Cable, Battery, Firmware Download, Device ID, Epic Beans Relay</v>
      </c>
      <c r="BT12" s="8">
        <v>2</v>
      </c>
      <c r="BU12" s="8" t="str">
        <f>IF($AB12="","",IF($BS12="","Yes","Blocked"))</f>
        <v>Blocked</v>
      </c>
      <c r="BW12" t="str">
        <f>IF($BV12="","",IFERROR(VLOOKUP($BV12,'01_Warehouse_Ledger'!$A:$N,4,FALSE),""))</f>
        <v/>
      </c>
      <c r="BX12" t="str">
        <f>IF($BV12="","",IFERROR(VLOOKUP($BV12,'01_Warehouse_Ledger'!$A:$N,5,FALSE),""))</f>
        <v/>
      </c>
      <c r="BY12" t="str">
        <f>IF($BV12="","",IFERROR(VLOOKUP($BV12,'01_Warehouse_Ledger'!$A:$N,13,FALSE),""))</f>
        <v/>
      </c>
      <c r="CI12" t="str" cm="1">
        <f t="array" ref="CI12">IFERROR(
  IF(ISNUMBER(MATCH(TRIM(SUBSTITUTE(INDEX($X:$X,ROW()),CHAR(160),"")),[1]Weekend_Targets!$B$2:$B$23,0)),
    "TARGET",
    "NO"
  ),
  "LOOKUP_ERROR"
)</f>
        <v>NO</v>
      </c>
      <c r="CJ12" t="str" cm="1">
        <f t="array" aca="1" ref="CJ12" ca="1">_xlfn.LET(_xlpm.h,UPPER(TRIM(CLEAN(SUBSTITUTE($X12,CHAR(160)," ")))), IF(ISNUMBER(MATCH(_xlpm.h,WeekendHostnames,0)),"TARGET",""))</f>
        <v/>
      </c>
      <c r="CK12" t="str">
        <f>UPPER(TRIM(CLEAN(SUBSTITUTE(C12,CHAR(160)," "))))</f>
        <v>YES</v>
      </c>
      <c r="CL12" t="str" cm="1">
        <f t="array" ref="CL12">IF(ISNUMBER(MATCH(UPPER(TRIM(CLEAN(SUBSTITUTE(INDEX($X:$X,ROW()),CHAR(160)," ")))),[1]Weekend_Targets!$C$2:$C$23,0)),"TARGET","NO")</f>
        <v>NO</v>
      </c>
      <c r="CM12" t="str">
        <f>_xlfn.TEXTJOIN(", ",TRUE,$C$2:$C$23)</f>
        <v>Yes, Yes, Yes, Yes, Yes, Yes, Yes, Yes, Yes, Yes, Yes, Yes, Yes, Yes, Yes, Yes, Yes, Yes, Yes, Yes, Yes, Yes</v>
      </c>
      <c r="CN12" t="e" cm="1">
        <f t="array" aca="1" ref="CN12" ca="1">COUNTIF(WeekendHostnames,"WNH270OPR403")</f>
        <v>#NAME?</v>
      </c>
      <c r="CO12" s="4"/>
      <c r="CQ12" s="4"/>
    </row>
    <row r="13" spans="1:95" ht="20.25" customHeight="1">
      <c r="A13" s="8" t="s">
        <v>1334</v>
      </c>
      <c r="B13" s="8"/>
      <c r="C13" s="101" t="s">
        <v>1335</v>
      </c>
      <c r="D13" s="15" t="s">
        <v>1335</v>
      </c>
      <c r="E13" s="15" t="str">
        <f>IF($C13&lt;&gt;"Yes","",IF($D13="No","Yes",IF($D13="Yes","No","")))</f>
        <v>No</v>
      </c>
      <c r="F13" s="15" t="str">
        <f>IF($A13="","",IF($A13="Neuron",IF(OR(AND($X13&lt;&gt;"",LOWER(TRIM($X13))&lt;&gt;"n/a",COUNTIF($AA$2:$AA$532,$X13)&gt;1),AND($AB13&lt;&gt;"",LOWER(TRIM($AB13))&lt;&gt;"n/a",COUNTIF($AB$2:$AB$532,$AB13)&gt;1),AND($AE13&lt;&gt;"",LOWER(TRIM($AE13))&lt;&gt;"n/a",COUNTIF($AE$2:$AE$532,$AE13)&gt;1)),"Yes","No"),IF($A13="Cybernet",IF(OR(AND($Y13&lt;&gt;"",LOWER(TRIM($Y13))&lt;&gt;"n/a",COUNTIF($Y$2:$Y$532,$Y13)&gt;1),AND($Z13&lt;&gt;"",LOWER(TRIM($Z13))&lt;&gt;"n/a",COUNTIF($Z$2:$Z$532,$Z13)&gt;1)),"Yes","No"),IF(AND($AN13&lt;&gt;"",LOWER(TRIM($AN13))&lt;&gt;"n/a",COUNTIF($AN$2:$AN$532,$AN13)&gt;1),"Yes","No"))))</f>
        <v>No</v>
      </c>
      <c r="G13" t="str">
        <f>IF($C13&lt;&gt;"Yes","",
IF($A13="Neuron",
IF(OR(
AND($X13&lt;&gt;"",LOWER(TRIM($X13))&lt;&gt;"n/a",COUNTIFS($C$2:$C$532,"Yes",$A$2:$A$532,"Neuron",$AA$2:$AA$532,$X13)&gt;1),
AND($AB13&lt;&gt;"",LOWER(TRIM($AB13))&lt;&gt;"n/a",COUNTIFS($C$2:$C$532,"Yes",$A$2:$A$532,"Neuron",$AB$2:$AB$532,$AB13)&gt;1),
AND($AE13&lt;&gt;"",LOWER(TRIM($AE13))&lt;&gt;"n/a",COUNTIFS($C$2:$C$532,"Yes",$A$2:$A$532,"Neuron",$AE$2:$AE$532,$AE13)&gt;1)
),"Yes","No"),
IF($A13="Cybernet",
IF(OR(
AND($Y13&lt;&gt;"",LOWER(TRIM($Y13))&lt;&gt;"n/a",COUNTIFS($C$2:$C$532,"Yes",$A$2:$A$532,"Cybernet",$Y$2:$Y$532,$Y13)&gt;1),
AND($Z13&lt;&gt;"",LOWER(TRIM($Z13))&lt;&gt;"n/a",COUNTIFS($C$2:$C$532,"Yes",$A$2:$A$532,"Cybernet",$Z$2:$Z$532,$Z13)&gt;1)
),"Yes","No"),
IF(AND($AN13&lt;&gt;"",LOWER(TRIM($AN13))&lt;&gt;"n/a"),
IF(COUNTIFS($C$2:$C$532,"Yes",$A$2:$A$532,$A13,$AN$2:$AN$532,$AN13)&gt;1,"Yes","No"),
"No")
)
)
)</f>
        <v>No</v>
      </c>
      <c r="H13" s="58" t="s">
        <v>1337</v>
      </c>
      <c r="I13" s="4" t="s">
        <v>1427</v>
      </c>
      <c r="J13" s="4" t="s">
        <v>1446</v>
      </c>
      <c r="K13" s="4" t="s">
        <v>1447</v>
      </c>
      <c r="L13" s="14"/>
      <c r="M13" s="4" t="s">
        <v>1341</v>
      </c>
      <c r="N13" s="4" t="s">
        <v>1335</v>
      </c>
      <c r="O13" s="4" t="s">
        <v>1336</v>
      </c>
      <c r="P13" s="4" t="s">
        <v>1336</v>
      </c>
      <c r="Q13" s="4"/>
      <c r="R13" s="4"/>
      <c r="S13" s="4"/>
      <c r="T13" s="4"/>
      <c r="U13" s="12"/>
      <c r="V13" s="39">
        <v>46081</v>
      </c>
      <c r="W13" s="4"/>
      <c r="X13" s="4" t="s">
        <v>1448</v>
      </c>
      <c r="Y13" s="4" t="s">
        <v>1449</v>
      </c>
      <c r="Z13" s="4" t="s">
        <v>1450</v>
      </c>
      <c r="AA13" s="5" t="s">
        <v>1451</v>
      </c>
      <c r="AB13" s="4" t="s">
        <v>1452</v>
      </c>
      <c r="AC13" s="4" t="s">
        <v>1375</v>
      </c>
      <c r="AD13" s="4"/>
      <c r="AE13" s="4"/>
      <c r="AF13" s="4"/>
      <c r="AG13" s="8"/>
      <c r="AH13" s="8"/>
      <c r="AI13" s="8"/>
      <c r="AJ13" s="8"/>
      <c r="AK13" s="4" t="s">
        <v>1347</v>
      </c>
      <c r="AL13" s="4"/>
      <c r="AM13" s="4" t="s">
        <v>1453</v>
      </c>
      <c r="AN13" s="4" t="s">
        <v>1453</v>
      </c>
      <c r="AO13" s="4" t="s">
        <v>1358</v>
      </c>
      <c r="AP13" s="4" t="s">
        <v>1359</v>
      </c>
      <c r="AQ13" s="4"/>
      <c r="AR13" s="4" t="s">
        <v>1192</v>
      </c>
      <c r="AS13" s="4"/>
      <c r="AT13" s="4"/>
      <c r="AU13" s="4"/>
      <c r="AV13" s="4"/>
      <c r="AW13" s="84" t="s">
        <v>1454</v>
      </c>
      <c r="AX13" s="84"/>
      <c r="AY13" s="84"/>
      <c r="AZ13" s="84"/>
      <c r="BA13" s="84"/>
      <c r="BB13" s="84">
        <v>19200</v>
      </c>
      <c r="BC13" s="84"/>
      <c r="BD13" s="84"/>
      <c r="BE13" s="84"/>
      <c r="BF13" s="84"/>
      <c r="BG13" s="84"/>
      <c r="BH13" s="84"/>
      <c r="BI13" s="84"/>
      <c r="BJ13" s="84"/>
      <c r="BK13" s="84"/>
      <c r="BL13" s="8" t="s">
        <v>1335</v>
      </c>
      <c r="BM13" s="8" t="s">
        <v>1335</v>
      </c>
      <c r="BN13" s="8" t="s">
        <v>1335</v>
      </c>
      <c r="BO13" s="8" t="s">
        <v>1335</v>
      </c>
      <c r="BP13" s="8" t="s">
        <v>1350</v>
      </c>
      <c r="BQ13" s="8"/>
      <c r="BR13" s="8"/>
      <c r="BS13" s="4" t="str">
        <f>IF($AB13="","",IF((IF(AND($BL13&lt;&gt;"Yes",$BL13&lt;&gt;"N/A"),"Power Cable, ","")&amp;IF(AND($BM13&lt;&gt;"Yes",$BM13&lt;&gt;"N/A"),"Battery, ","")&amp;IF(AND($AG13&lt;&gt;"Yes",$AG13&lt;&gt;"N/A"),"Firmware Download, ","")&amp;IF(AND(OR($AG13="Yes",$AG13="N/A"),$AH13&lt;&gt;"Yes",$AH13&lt;&gt;"N/A"),"Firmware Install, ","")&amp;IF(AND($BQ13&lt;&gt;"Yes",$BQ13&lt;&gt;"N/A"),"Device ID, ","")&amp;IF(AND($BR13&lt;&gt;"Yes",$BR13&lt;&gt;"N/A"),"Epic Beans Relay, ",""))="","",LEFT(IF(AND($BL13&lt;&gt;"Yes",$BL13&lt;&gt;"N/A"),"Power Cable, ","")&amp;IF(AND($BM13&lt;&gt;"Yes",$BM13&lt;&gt;"N/A"),"Battery, ","")&amp;IF(AND($AG13&lt;&gt;"Yes",$AG13&lt;&gt;"N/A"),"Firmware Download, ","")&amp;IF(AND(OR($AG13="Yes",$AG13="N/A"),$AH13&lt;&gt;"Yes",$AH13&lt;&gt;"N/A"),"Firmware Install, ","")&amp;IF(AND($BQ13&lt;&gt;"Yes",$BQ13&lt;&gt;"N/A"),"Device ID, ","")&amp;IF(AND($BR13&lt;&gt;"Yes",$BR13&lt;&gt;"N/A"),"Epic Beans Relay, ",""),LEN(IF(AND($BL13&lt;&gt;"Yes",$BL13&lt;&gt;"N/A"),"Power Cable, ","")&amp;IF(AND($BM13&lt;&gt;"Yes",$BM13&lt;&gt;"N/A"),"Battery, ","")&amp;IF(AND($AG13&lt;&gt;"Yes",$AG13&lt;&gt;"N/A"),"Firmware Download, ","")&amp;IF(AND(OR($AG13="Yes",$AG13="N/A"),$AH13&lt;&gt;"Yes",$AH13&lt;&gt;"N/A"),"Firmware Install, ","")&amp;IF(AND($BQ13&lt;&gt;"Yes",$BQ13&lt;&gt;"N/A"),"Device ID, ","")&amp;IF(AND($BR13&lt;&gt;"Yes",$BR13&lt;&gt;"N/A"),"Epic Beans Relay, ",""))-2)))</f>
        <v>Firmware Download, Device ID, Epic Beans Relay</v>
      </c>
      <c r="BT13" s="8">
        <v>2</v>
      </c>
      <c r="BU13" s="8" t="str">
        <f>IF($AB13="","",IF($BS13="","Yes","Blocked"))</f>
        <v>Blocked</v>
      </c>
      <c r="BW13" t="str">
        <f>IF($BV13="","",IFERROR(VLOOKUP($BV13,'01_Warehouse_Ledger'!$A:$N,4,FALSE),""))</f>
        <v/>
      </c>
      <c r="BX13" t="str">
        <f>IF($BV13="","",IFERROR(VLOOKUP($BV13,'01_Warehouse_Ledger'!$A:$N,5,FALSE),""))</f>
        <v/>
      </c>
      <c r="BY13" t="str">
        <f>IF($BV13="","",IFERROR(VLOOKUP($BV13,'01_Warehouse_Ledger'!$A:$N,13,FALSE),""))</f>
        <v/>
      </c>
      <c r="BZ13" t="s">
        <v>1335</v>
      </c>
      <c r="CA13" t="s">
        <v>1335</v>
      </c>
      <c r="CB13" t="s">
        <v>1335</v>
      </c>
      <c r="CC13" t="s">
        <v>1335</v>
      </c>
      <c r="CD13" t="s">
        <v>1335</v>
      </c>
      <c r="CI13" t="str" cm="1">
        <f t="array" ref="CI13">IFERROR(
  IF(ISNUMBER(MATCH(TRIM(SUBSTITUTE(INDEX($X:$X,ROW()),CHAR(160),"")),[1]Weekend_Targets!$B$2:$B$23,0)),
    "TARGET",
    "NO"
  ),
  "LOOKUP_ERROR"
)</f>
        <v>NO</v>
      </c>
      <c r="CJ13" t="str" cm="1">
        <f t="array" aca="1" ref="CJ13" ca="1">_xlfn.LET(_xlpm.h,UPPER(TRIM(CLEAN(SUBSTITUTE($X13,CHAR(160)," ")))), IF(ISNUMBER(MATCH(_xlpm.h,WeekendHostnames,0)),"TARGET",""))</f>
        <v/>
      </c>
      <c r="CK13" t="str">
        <f>UPPER(TRIM(CLEAN(SUBSTITUTE(C13,CHAR(160)," "))))</f>
        <v>YES</v>
      </c>
      <c r="CL13" t="str" cm="1">
        <f t="array" ref="CL13">IF(ISNUMBER(MATCH(UPPER(TRIM(CLEAN(SUBSTITUTE(INDEX($X:$X,ROW()),CHAR(160)," ")))),[1]Weekend_Targets!$C$2:$C$23,0)),"TARGET","NO")</f>
        <v>NO</v>
      </c>
      <c r="CM13" t="str">
        <f>_xlfn.TEXTJOIN(", ",TRUE,$C$2:$C$23)</f>
        <v>Yes, Yes, Yes, Yes, Yes, Yes, Yes, Yes, Yes, Yes, Yes, Yes, Yes, Yes, Yes, Yes, Yes, Yes, Yes, Yes, Yes, Yes</v>
      </c>
      <c r="CN13" t="e" cm="1">
        <f t="array" aca="1" ref="CN13" ca="1">COUNTIF(WeekendHostnames,"WNH270OPR403")</f>
        <v>#NAME?</v>
      </c>
      <c r="CO13" s="4"/>
      <c r="CQ13" s="4"/>
    </row>
    <row r="14" spans="1:95" ht="20.25" customHeight="1">
      <c r="A14" s="8" t="s">
        <v>1334</v>
      </c>
      <c r="B14" s="8"/>
      <c r="C14" s="101" t="s">
        <v>1335</v>
      </c>
      <c r="D14" s="15" t="s">
        <v>1335</v>
      </c>
      <c r="E14" s="15" t="str">
        <f>IF($C14&lt;&gt;"Yes","",IF($D14="No","Yes",IF($D14="Yes","No","")))</f>
        <v>No</v>
      </c>
      <c r="F14" s="15" t="str">
        <f>IF($A14="","",IF($A14="Neuron",IF(OR(AND($X14&lt;&gt;"",LOWER(TRIM($X14))&lt;&gt;"n/a",COUNTIF($AA$2:$AA$532,$X14)&gt;1),AND($AB14&lt;&gt;"",LOWER(TRIM($AB14))&lt;&gt;"n/a",COUNTIF($AB$2:$AB$532,$AB14)&gt;1),AND($AE14&lt;&gt;"",LOWER(TRIM($AE14))&lt;&gt;"n/a",COUNTIF($AE$2:$AE$532,$AE14)&gt;1)),"Yes","No"),IF($A14="Cybernet",IF(OR(AND($Y14&lt;&gt;"",LOWER(TRIM($Y14))&lt;&gt;"n/a",COUNTIF($Y$2:$Y$532,$Y14)&gt;1),AND($Z14&lt;&gt;"",LOWER(TRIM($Z14))&lt;&gt;"n/a",COUNTIF($Z$2:$Z$532,$Z14)&gt;1)),"Yes","No"),IF(AND($AN14&lt;&gt;"",LOWER(TRIM($AN14))&lt;&gt;"n/a",COUNTIF($AN$2:$AN$532,$AN14)&gt;1),"Yes","No"))))</f>
        <v>No</v>
      </c>
      <c r="G14" t="str">
        <f>IF($C14&lt;&gt;"Yes","",
IF($A14="Neuron",
IF(OR(
AND($X14&lt;&gt;"",LOWER(TRIM($X14))&lt;&gt;"n/a",COUNTIFS($C$2:$C$532,"Yes",$A$2:$A$532,"Neuron",$AA$2:$AA$532,$X14)&gt;1),
AND($AB14&lt;&gt;"",LOWER(TRIM($AB14))&lt;&gt;"n/a",COUNTIFS($C$2:$C$532,"Yes",$A$2:$A$532,"Neuron",$AB$2:$AB$532,$AB14)&gt;1),
AND($AE14&lt;&gt;"",LOWER(TRIM($AE14))&lt;&gt;"n/a",COUNTIFS($C$2:$C$532,"Yes",$A$2:$A$532,"Neuron",$AE$2:$AE$532,$AE14)&gt;1)
),"Yes","No"),
IF($A14="Cybernet",
IF(OR(
AND($Y14&lt;&gt;"",LOWER(TRIM($Y14))&lt;&gt;"n/a",COUNTIFS($C$2:$C$532,"Yes",$A$2:$A$532,"Cybernet",$Y$2:$Y$532,$Y14)&gt;1),
AND($Z14&lt;&gt;"",LOWER(TRIM($Z14))&lt;&gt;"n/a",COUNTIFS($C$2:$C$532,"Yes",$A$2:$A$532,"Cybernet",$Z$2:$Z$532,$Z14)&gt;1)
),"Yes","No"),
IF(AND($AN14&lt;&gt;"",LOWER(TRIM($AN14))&lt;&gt;"n/a"),
IF(COUNTIFS($C$2:$C$532,"Yes",$A$2:$A$532,$A14,$AN$2:$AN$532,$AN14)&gt;1,"Yes","No"),
"No")
)
)
)</f>
        <v>No</v>
      </c>
      <c r="H14" s="58" t="s">
        <v>1337</v>
      </c>
      <c r="I14" s="4" t="s">
        <v>1427</v>
      </c>
      <c r="J14" s="4" t="s">
        <v>1446</v>
      </c>
      <c r="K14" s="4" t="s">
        <v>1455</v>
      </c>
      <c r="L14" s="14"/>
      <c r="M14" s="4" t="s">
        <v>1341</v>
      </c>
      <c r="N14" s="4" t="s">
        <v>1335</v>
      </c>
      <c r="O14" s="4" t="s">
        <v>1336</v>
      </c>
      <c r="P14" s="4" t="s">
        <v>1336</v>
      </c>
      <c r="Q14" s="4"/>
      <c r="R14" s="4"/>
      <c r="S14" s="4"/>
      <c r="T14" s="4"/>
      <c r="U14" s="12"/>
      <c r="V14" s="39">
        <v>46081</v>
      </c>
      <c r="W14" s="4"/>
      <c r="X14" s="4" t="s">
        <v>1456</v>
      </c>
      <c r="Y14" s="4" t="s">
        <v>1457</v>
      </c>
      <c r="Z14" s="118" t="s">
        <v>1458</v>
      </c>
      <c r="AA14" s="5" t="s">
        <v>1459</v>
      </c>
      <c r="AB14" s="4" t="s">
        <v>1460</v>
      </c>
      <c r="AC14" s="4" t="s">
        <v>1375</v>
      </c>
      <c r="AD14" s="4"/>
      <c r="AE14" s="4"/>
      <c r="AF14" s="4"/>
      <c r="AG14" s="8"/>
      <c r="AH14" s="8"/>
      <c r="AI14" s="8"/>
      <c r="AJ14" s="8"/>
      <c r="AK14" s="4" t="s">
        <v>1347</v>
      </c>
      <c r="AL14" s="4"/>
      <c r="AM14" s="4" t="s">
        <v>1461</v>
      </c>
      <c r="AN14" s="4" t="s">
        <v>1461</v>
      </c>
      <c r="AO14" s="4" t="s">
        <v>1358</v>
      </c>
      <c r="AP14" s="4" t="s">
        <v>1359</v>
      </c>
      <c r="AQ14" s="4"/>
      <c r="AR14" s="4" t="s">
        <v>1192</v>
      </c>
      <c r="AS14" s="4"/>
      <c r="AT14" s="4"/>
      <c r="AU14" s="4"/>
      <c r="AV14" s="4"/>
      <c r="AW14" s="84" t="s">
        <v>1462</v>
      </c>
      <c r="AX14" s="84"/>
      <c r="AY14" s="84"/>
      <c r="AZ14" s="84"/>
      <c r="BA14" s="84"/>
      <c r="BB14" s="84">
        <v>19200</v>
      </c>
      <c r="BC14" s="84"/>
      <c r="BD14" s="84"/>
      <c r="BE14" s="84"/>
      <c r="BF14" s="84"/>
      <c r="BG14" s="84"/>
      <c r="BH14" s="84"/>
      <c r="BI14" s="84"/>
      <c r="BJ14" s="84"/>
      <c r="BK14" s="84"/>
      <c r="BL14" s="8" t="s">
        <v>1335</v>
      </c>
      <c r="BM14" s="8" t="s">
        <v>1335</v>
      </c>
      <c r="BN14" s="8" t="s">
        <v>1335</v>
      </c>
      <c r="BO14" s="8" t="s">
        <v>1335</v>
      </c>
      <c r="BP14" s="8" t="s">
        <v>1350</v>
      </c>
      <c r="BQ14" s="8"/>
      <c r="BR14" s="8"/>
      <c r="BS14" s="4" t="str">
        <f>IF($AB14="","",IF((IF(AND($BL14&lt;&gt;"Yes",$BL14&lt;&gt;"N/A"),"Power Cable, ","")&amp;IF(AND($BM14&lt;&gt;"Yes",$BM14&lt;&gt;"N/A"),"Battery, ","")&amp;IF(AND($AG14&lt;&gt;"Yes",$AG14&lt;&gt;"N/A"),"Firmware Download, ","")&amp;IF(AND(OR($AG14="Yes",$AG14="N/A"),$AH14&lt;&gt;"Yes",$AH14&lt;&gt;"N/A"),"Firmware Install, ","")&amp;IF(AND($BQ14&lt;&gt;"Yes",$BQ14&lt;&gt;"N/A"),"Device ID, ","")&amp;IF(AND($BR14&lt;&gt;"Yes",$BR14&lt;&gt;"N/A"),"Epic Beans Relay, ",""))="","",LEFT(IF(AND($BL14&lt;&gt;"Yes",$BL14&lt;&gt;"N/A"),"Power Cable, ","")&amp;IF(AND($BM14&lt;&gt;"Yes",$BM14&lt;&gt;"N/A"),"Battery, ","")&amp;IF(AND($AG14&lt;&gt;"Yes",$AG14&lt;&gt;"N/A"),"Firmware Download, ","")&amp;IF(AND(OR($AG14="Yes",$AG14="N/A"),$AH14&lt;&gt;"Yes",$AH14&lt;&gt;"N/A"),"Firmware Install, ","")&amp;IF(AND($BQ14&lt;&gt;"Yes",$BQ14&lt;&gt;"N/A"),"Device ID, ","")&amp;IF(AND($BR14&lt;&gt;"Yes",$BR14&lt;&gt;"N/A"),"Epic Beans Relay, ",""),LEN(IF(AND($BL14&lt;&gt;"Yes",$BL14&lt;&gt;"N/A"),"Power Cable, ","")&amp;IF(AND($BM14&lt;&gt;"Yes",$BM14&lt;&gt;"N/A"),"Battery, ","")&amp;IF(AND($AG14&lt;&gt;"Yes",$AG14&lt;&gt;"N/A"),"Firmware Download, ","")&amp;IF(AND(OR($AG14="Yes",$AG14="N/A"),$AH14&lt;&gt;"Yes",$AH14&lt;&gt;"N/A"),"Firmware Install, ","")&amp;IF(AND($BQ14&lt;&gt;"Yes",$BQ14&lt;&gt;"N/A"),"Device ID, ","")&amp;IF(AND($BR14&lt;&gt;"Yes",$BR14&lt;&gt;"N/A"),"Epic Beans Relay, ",""))-2)))</f>
        <v>Firmware Download, Device ID, Epic Beans Relay</v>
      </c>
      <c r="BT14" s="8">
        <v>2</v>
      </c>
      <c r="BU14" s="8" t="str">
        <f>IF($AB14="","",IF($BS14="","Yes","Blocked"))</f>
        <v>Blocked</v>
      </c>
      <c r="BW14" t="str">
        <f>IF($BV14="","",IFERROR(VLOOKUP($BV14,'01_Warehouse_Ledger'!$A:$N,4,FALSE),""))</f>
        <v/>
      </c>
      <c r="BX14" t="str">
        <f>IF($BV14="","",IFERROR(VLOOKUP($BV14,'01_Warehouse_Ledger'!$A:$N,5,FALSE),""))</f>
        <v/>
      </c>
      <c r="BY14" t="str">
        <f>IF($BV14="","",IFERROR(VLOOKUP($BV14,'01_Warehouse_Ledger'!$A:$N,13,FALSE),""))</f>
        <v/>
      </c>
      <c r="BZ14" t="s">
        <v>1335</v>
      </c>
      <c r="CA14" t="s">
        <v>1335</v>
      </c>
      <c r="CB14" t="s">
        <v>1335</v>
      </c>
      <c r="CC14" t="s">
        <v>1335</v>
      </c>
      <c r="CD14" t="s">
        <v>1335</v>
      </c>
      <c r="CI14" t="str" cm="1">
        <f t="array" ref="CI14">IFERROR(
  IF(ISNUMBER(MATCH(TRIM(SUBSTITUTE(INDEX($X:$X,ROW()),CHAR(160),"")),[1]Weekend_Targets!$B$2:$B$23,0)),
    "TARGET",
    "NO"
  ),
  "LOOKUP_ERROR"
)</f>
        <v>NO</v>
      </c>
      <c r="CJ14" t="str" cm="1">
        <f t="array" aca="1" ref="CJ14" ca="1">_xlfn.LET(_xlpm.h,UPPER(TRIM(CLEAN(SUBSTITUTE($X14,CHAR(160)," ")))), IF(ISNUMBER(MATCH(_xlpm.h,WeekendHostnames,0)),"TARGET",""))</f>
        <v/>
      </c>
      <c r="CK14" t="str">
        <f>UPPER(TRIM(CLEAN(SUBSTITUTE(C14,CHAR(160)," "))))</f>
        <v>YES</v>
      </c>
      <c r="CL14" t="str" cm="1">
        <f t="array" ref="CL14">IF(ISNUMBER(MATCH(UPPER(TRIM(CLEAN(SUBSTITUTE(INDEX($X:$X,ROW()),CHAR(160)," ")))),[1]Weekend_Targets!$C$2:$C$23,0)),"TARGET","NO")</f>
        <v>NO</v>
      </c>
      <c r="CM14" t="str">
        <f>_xlfn.TEXTJOIN(", ",TRUE,$C$2:$C$23)</f>
        <v>Yes, Yes, Yes, Yes, Yes, Yes, Yes, Yes, Yes, Yes, Yes, Yes, Yes, Yes, Yes, Yes, Yes, Yes, Yes, Yes, Yes, Yes</v>
      </c>
      <c r="CN14" t="e" cm="1">
        <f t="array" aca="1" ref="CN14" ca="1">COUNTIF(WeekendHostnames,"WNH270OPR403")</f>
        <v>#NAME?</v>
      </c>
      <c r="CO14" s="4"/>
      <c r="CQ14" s="4"/>
    </row>
    <row r="15" spans="1:95" ht="20.25" customHeight="1">
      <c r="A15" s="8" t="s">
        <v>1334</v>
      </c>
      <c r="B15" s="8"/>
      <c r="C15" s="8" t="s">
        <v>1335</v>
      </c>
      <c r="D15" s="15" t="s">
        <v>1335</v>
      </c>
      <c r="E15" s="15" t="str">
        <f>IF($C15&lt;&gt;"Yes","",IF($D15="No","Yes",IF($D15="Yes","No","")))</f>
        <v>No</v>
      </c>
      <c r="F15" s="15" t="str">
        <f>IF($A15="","",IF($A15="Neuron",IF(OR(AND($X15&lt;&gt;"",LOWER(TRIM($X15))&lt;&gt;"n/a",COUNTIF($AA$2:$AA$532,$X15)&gt;1),AND($AB15&lt;&gt;"",LOWER(TRIM($AB15))&lt;&gt;"n/a",COUNTIF($AB$2:$AB$532,$AB15)&gt;1),AND($AE15&lt;&gt;"",LOWER(TRIM($AE15))&lt;&gt;"n/a",COUNTIF($AE$2:$AE$532,$AE15)&gt;1)),"Yes","No"),IF($A15="Cybernet",IF(OR(AND($Y15&lt;&gt;"",LOWER(TRIM($Y15))&lt;&gt;"n/a",COUNTIF($Y$2:$Y$532,$Y15)&gt;1),AND($Z15&lt;&gt;"",LOWER(TRIM($Z15))&lt;&gt;"n/a",COUNTIF($Z$2:$Z$532,$Z15)&gt;1)),"Yes","No"),IF(AND($AN15&lt;&gt;"",LOWER(TRIM($AN15))&lt;&gt;"n/a",COUNTIF($AN$2:$AN$532,$AN15)&gt;1),"Yes","No"))))</f>
        <v>No</v>
      </c>
      <c r="G15" t="str">
        <f>IF($C15&lt;&gt;"Yes","",
IF($A15="Neuron",
IF(OR(
AND($X15&lt;&gt;"",LOWER(TRIM($X15))&lt;&gt;"n/a",COUNTIFS($C$2:$C$532,"Yes",$A$2:$A$532,"Neuron",$AA$2:$AA$532,$X15)&gt;1),
AND($AB15&lt;&gt;"",LOWER(TRIM($AB15))&lt;&gt;"n/a",COUNTIFS($C$2:$C$532,"Yes",$A$2:$A$532,"Neuron",$AB$2:$AB$532,$AB15)&gt;1),
AND($AE15&lt;&gt;"",LOWER(TRIM($AE15))&lt;&gt;"n/a",COUNTIFS($C$2:$C$532,"Yes",$A$2:$A$532,"Neuron",$AE$2:$AE$532,$AE15)&gt;1)
),"Yes","No"),
IF($A15="Cybernet",
IF(OR(
AND($Y15&lt;&gt;"",LOWER(TRIM($Y15))&lt;&gt;"n/a",COUNTIFS($C$2:$C$532,"Yes",$A$2:$A$532,"Cybernet",$Y$2:$Y$532,$Y15)&gt;1),
AND($Z15&lt;&gt;"",LOWER(TRIM($Z15))&lt;&gt;"n/a",COUNTIFS($C$2:$C$532,"Yes",$A$2:$A$532,"Cybernet",$Z$2:$Z$532,$Z15)&gt;1)
),"Yes","No"),
IF(AND($AN15&lt;&gt;"",LOWER(TRIM($AN15))&lt;&gt;"n/a"),
IF(COUNTIFS($C$2:$C$532,"Yes",$A$2:$A$532,$A15,$AN$2:$AN$532,$AN15)&gt;1,"Yes","No"),
"No")
)
)
)</f>
        <v>No</v>
      </c>
      <c r="H15" s="58" t="s">
        <v>1337</v>
      </c>
      <c r="I15" s="4" t="s">
        <v>1337</v>
      </c>
      <c r="J15" s="4" t="s">
        <v>1379</v>
      </c>
      <c r="K15" s="4" t="s">
        <v>1463</v>
      </c>
      <c r="L15" s="14"/>
      <c r="M15" s="4" t="s">
        <v>1341</v>
      </c>
      <c r="N15" s="4" t="s">
        <v>1335</v>
      </c>
      <c r="O15" s="4" t="s">
        <v>1336</v>
      </c>
      <c r="P15" s="4" t="s">
        <v>1336</v>
      </c>
      <c r="Q15" s="4"/>
      <c r="R15" s="4"/>
      <c r="S15" s="4"/>
      <c r="T15" s="4"/>
      <c r="U15" s="12"/>
      <c r="V15" s="39">
        <v>46081</v>
      </c>
      <c r="W15" s="4"/>
      <c r="X15" s="4" t="s">
        <v>1464</v>
      </c>
      <c r="Y15" s="4" t="s">
        <v>1465</v>
      </c>
      <c r="Z15" s="4" t="s">
        <v>1466</v>
      </c>
      <c r="AA15" s="5" t="s">
        <v>1467</v>
      </c>
      <c r="AB15" s="4" t="s">
        <v>1468</v>
      </c>
      <c r="AC15" s="4" t="s">
        <v>1375</v>
      </c>
      <c r="AD15" s="4"/>
      <c r="AE15" s="4"/>
      <c r="AF15" s="4"/>
      <c r="AG15" s="8"/>
      <c r="AH15" s="8"/>
      <c r="AI15" s="8"/>
      <c r="AJ15" s="8"/>
      <c r="AK15" s="4" t="s">
        <v>1347</v>
      </c>
      <c r="AL15" s="4"/>
      <c r="AM15" s="4" t="s">
        <v>1469</v>
      </c>
      <c r="AN15" s="2" t="s">
        <v>1469</v>
      </c>
      <c r="AO15" s="4" t="s">
        <v>1358</v>
      </c>
      <c r="AP15" s="2" t="s">
        <v>1359</v>
      </c>
      <c r="AQ15" s="4"/>
      <c r="AR15" s="2" t="s">
        <v>1192</v>
      </c>
      <c r="AS15" s="2"/>
      <c r="AT15" s="2"/>
      <c r="AU15" s="2"/>
      <c r="AV15" s="2"/>
      <c r="AW15" s="121" t="s">
        <v>1470</v>
      </c>
      <c r="AX15" s="121"/>
      <c r="AY15" s="121"/>
      <c r="AZ15" s="121"/>
      <c r="BA15" s="121"/>
      <c r="BB15" s="121">
        <v>19200</v>
      </c>
      <c r="BC15" s="121"/>
      <c r="BD15" s="121"/>
      <c r="BE15" s="121"/>
      <c r="BF15" s="121"/>
      <c r="BG15" s="121"/>
      <c r="BH15" s="121"/>
      <c r="BI15" s="121"/>
      <c r="BJ15" s="121"/>
      <c r="BK15" s="121"/>
      <c r="BL15" s="8" t="s">
        <v>1335</v>
      </c>
      <c r="BM15" s="8" t="s">
        <v>1335</v>
      </c>
      <c r="BN15" s="8" t="s">
        <v>1335</v>
      </c>
      <c r="BO15" s="8" t="s">
        <v>1335</v>
      </c>
      <c r="BP15" s="8" t="s">
        <v>1350</v>
      </c>
      <c r="BQ15" s="8"/>
      <c r="BR15" s="8"/>
      <c r="BS15" s="4" t="str">
        <f>IF($AB15="","",IF((IF(AND($BL15&lt;&gt;"Yes",$BL15&lt;&gt;"N/A"),"Power Cable, ","")&amp;IF(AND($BM15&lt;&gt;"Yes",$BM15&lt;&gt;"N/A"),"Battery, ","")&amp;IF(AND($AG15&lt;&gt;"Yes",$AG15&lt;&gt;"N/A"),"Firmware Download, ","")&amp;IF(AND(OR($AG15="Yes",$AG15="N/A"),$AH15&lt;&gt;"Yes",$AH15&lt;&gt;"N/A"),"Firmware Install, ","")&amp;IF(AND($BQ15&lt;&gt;"Yes",$BQ15&lt;&gt;"N/A"),"Device ID, ","")&amp;IF(AND($BR15&lt;&gt;"Yes",$BR15&lt;&gt;"N/A"),"Epic Beans Relay, ",""))="","",LEFT(IF(AND($BL15&lt;&gt;"Yes",$BL15&lt;&gt;"N/A"),"Power Cable, ","")&amp;IF(AND($BM15&lt;&gt;"Yes",$BM15&lt;&gt;"N/A"),"Battery, ","")&amp;IF(AND($AG15&lt;&gt;"Yes",$AG15&lt;&gt;"N/A"),"Firmware Download, ","")&amp;IF(AND(OR($AG15="Yes",$AG15="N/A"),$AH15&lt;&gt;"Yes",$AH15&lt;&gt;"N/A"),"Firmware Install, ","")&amp;IF(AND($BQ15&lt;&gt;"Yes",$BQ15&lt;&gt;"N/A"),"Device ID, ","")&amp;IF(AND($BR15&lt;&gt;"Yes",$BR15&lt;&gt;"N/A"),"Epic Beans Relay, ",""),LEN(IF(AND($BL15&lt;&gt;"Yes",$BL15&lt;&gt;"N/A"),"Power Cable, ","")&amp;IF(AND($BM15&lt;&gt;"Yes",$BM15&lt;&gt;"N/A"),"Battery, ","")&amp;IF(AND($AG15&lt;&gt;"Yes",$AG15&lt;&gt;"N/A"),"Firmware Download, ","")&amp;IF(AND(OR($AG15="Yes",$AG15="N/A"),$AH15&lt;&gt;"Yes",$AH15&lt;&gt;"N/A"),"Firmware Install, ","")&amp;IF(AND($BQ15&lt;&gt;"Yes",$BQ15&lt;&gt;"N/A"),"Device ID, ","")&amp;IF(AND($BR15&lt;&gt;"Yes",$BR15&lt;&gt;"N/A"),"Epic Beans Relay, ",""))-2)))</f>
        <v>Firmware Download, Device ID, Epic Beans Relay</v>
      </c>
      <c r="BT15" s="8">
        <v>2</v>
      </c>
      <c r="BU15" s="8" t="str">
        <f>IF($AB15="","",IF($BS15="","Yes","Blocked"))</f>
        <v>Blocked</v>
      </c>
      <c r="BW15" t="str">
        <f>IF($BV15="","",IFERROR(VLOOKUP($BV15,'01_Warehouse_Ledger'!$A:$N,4,FALSE),""))</f>
        <v/>
      </c>
      <c r="BX15" t="str">
        <f>IF($BV15="","",IFERROR(VLOOKUP($BV15,'01_Warehouse_Ledger'!$A:$N,5,FALSE),""))</f>
        <v/>
      </c>
      <c r="BY15" t="str">
        <f>IF($BV15="","",IFERROR(VLOOKUP($BV15,'01_Warehouse_Ledger'!$A:$N,13,FALSE),""))</f>
        <v/>
      </c>
      <c r="BZ15" t="s">
        <v>1335</v>
      </c>
      <c r="CA15" t="s">
        <v>1335</v>
      </c>
      <c r="CB15" t="s">
        <v>1335</v>
      </c>
      <c r="CC15" t="s">
        <v>1335</v>
      </c>
      <c r="CD15" t="s">
        <v>1335</v>
      </c>
      <c r="CI15" t="str" cm="1">
        <f t="array" ref="CI15">IFERROR(
  IF(ISNUMBER(MATCH(TRIM(SUBSTITUTE(INDEX($X:$X,ROW()),CHAR(160),"")),[1]Weekend_Targets!$B$2:$B$23,0)),
    "TARGET",
    "NO"
  ),
  "LOOKUP_ERROR"
)</f>
        <v>NO</v>
      </c>
      <c r="CJ15" t="str" cm="1">
        <f t="array" aca="1" ref="CJ15" ca="1">_xlfn.LET(_xlpm.h,UPPER(TRIM(CLEAN(SUBSTITUTE($X15,CHAR(160)," ")))), IF(ISNUMBER(MATCH(_xlpm.h,WeekendHostnames,0)),"TARGET",""))</f>
        <v/>
      </c>
      <c r="CK15" t="str">
        <f>UPPER(TRIM(CLEAN(SUBSTITUTE(C15,CHAR(160)," "))))</f>
        <v>YES</v>
      </c>
      <c r="CL15" t="str" cm="1">
        <f t="array" ref="CL15">IF(ISNUMBER(MATCH(UPPER(TRIM(CLEAN(SUBSTITUTE(INDEX($X:$X,ROW()),CHAR(160)," ")))),[1]Weekend_Targets!$C$2:$C$23,0)),"TARGET","NO")</f>
        <v>NO</v>
      </c>
      <c r="CM15" t="str">
        <f>_xlfn.TEXTJOIN(", ",TRUE,$C$2:$C$23)</f>
        <v>Yes, Yes, Yes, Yes, Yes, Yes, Yes, Yes, Yes, Yes, Yes, Yes, Yes, Yes, Yes, Yes, Yes, Yes, Yes, Yes, Yes, Yes</v>
      </c>
      <c r="CN15" t="e" cm="1">
        <f t="array" aca="1" ref="CN15" ca="1">COUNTIF(WeekendHostnames,"WNH270OPR403")</f>
        <v>#NAME?</v>
      </c>
      <c r="CO15" s="4"/>
      <c r="CQ15" s="4"/>
    </row>
    <row r="16" spans="1:95" ht="20.25" customHeight="1">
      <c r="A16" s="8" t="s">
        <v>1334</v>
      </c>
      <c r="B16" s="8"/>
      <c r="C16" s="8" t="s">
        <v>1335</v>
      </c>
      <c r="D16" s="15" t="s">
        <v>1335</v>
      </c>
      <c r="E16" s="15" t="str">
        <f>IF($C16&lt;&gt;"Yes","",IF($D16="No","Yes",IF($D16="Yes","No","")))</f>
        <v>No</v>
      </c>
      <c r="F16" s="15" t="str">
        <f>IF($A16="","",IF($A16="Neuron",IF(OR(AND($X16&lt;&gt;"",LOWER(TRIM($X16))&lt;&gt;"n/a",COUNTIF($AA$2:$AA$532,$X16)&gt;1),AND($AB16&lt;&gt;"",LOWER(TRIM($AB16))&lt;&gt;"n/a",COUNTIF($AB$2:$AB$532,$AB16)&gt;1),AND($AE16&lt;&gt;"",LOWER(TRIM($AE16))&lt;&gt;"n/a",COUNTIF($AE$2:$AE$532,$AE16)&gt;1)),"Yes","No"),IF($A16="Cybernet",IF(OR(AND($Y16&lt;&gt;"",LOWER(TRIM($Y16))&lt;&gt;"n/a",COUNTIF($Y$2:$Y$532,$Y16)&gt;1),AND($Z16&lt;&gt;"",LOWER(TRIM($Z16))&lt;&gt;"n/a",COUNTIF($Z$2:$Z$532,$Z16)&gt;1)),"Yes","No"),IF(AND($AN16&lt;&gt;"",LOWER(TRIM($AN16))&lt;&gt;"n/a",COUNTIF($AN$2:$AN$532,$AN16)&gt;1),"Yes","No"))))</f>
        <v>No</v>
      </c>
      <c r="G16" t="str">
        <f>IF($C16&lt;&gt;"Yes","",
IF($A16="Neuron",
IF(OR(
AND($X16&lt;&gt;"",LOWER(TRIM($X16))&lt;&gt;"n/a",COUNTIFS($C$2:$C$532,"Yes",$A$2:$A$532,"Neuron",$AA$2:$AA$532,$X16)&gt;1),
AND($AB16&lt;&gt;"",LOWER(TRIM($AB16))&lt;&gt;"n/a",COUNTIFS($C$2:$C$532,"Yes",$A$2:$A$532,"Neuron",$AB$2:$AB$532,$AB16)&gt;1),
AND($AE16&lt;&gt;"",LOWER(TRIM($AE16))&lt;&gt;"n/a",COUNTIFS($C$2:$C$532,"Yes",$A$2:$A$532,"Neuron",$AE$2:$AE$532,$AE16)&gt;1)
),"Yes","No"),
IF($A16="Cybernet",
IF(OR(
AND($Y16&lt;&gt;"",LOWER(TRIM($Y16))&lt;&gt;"n/a",COUNTIFS($C$2:$C$532,"Yes",$A$2:$A$532,"Cybernet",$Y$2:$Y$532,$Y16)&gt;1),
AND($Z16&lt;&gt;"",LOWER(TRIM($Z16))&lt;&gt;"n/a",COUNTIFS($C$2:$C$532,"Yes",$A$2:$A$532,"Cybernet",$Z$2:$Z$532,$Z16)&gt;1)
),"Yes","No"),
IF(AND($AN16&lt;&gt;"",LOWER(TRIM($AN16))&lt;&gt;"n/a"),
IF(COUNTIFS($C$2:$C$532,"Yes",$A$2:$A$532,$A16,$AN$2:$AN$532,$AN16)&gt;1,"Yes","No"),
"No")
)
)
)</f>
        <v>No</v>
      </c>
      <c r="H16" s="58" t="s">
        <v>1337</v>
      </c>
      <c r="I16" s="4" t="s">
        <v>1427</v>
      </c>
      <c r="J16" s="4" t="s">
        <v>1446</v>
      </c>
      <c r="K16" s="4" t="s">
        <v>1471</v>
      </c>
      <c r="L16" s="14"/>
      <c r="M16" s="4" t="s">
        <v>1341</v>
      </c>
      <c r="N16" s="4" t="s">
        <v>1335</v>
      </c>
      <c r="O16" s="4" t="s">
        <v>1336</v>
      </c>
      <c r="P16" s="4" t="s">
        <v>1336</v>
      </c>
      <c r="Q16" s="4"/>
      <c r="R16" s="4"/>
      <c r="S16" s="4"/>
      <c r="T16" s="4"/>
      <c r="U16" s="12"/>
      <c r="V16" s="39">
        <v>46081</v>
      </c>
      <c r="W16" s="4"/>
      <c r="X16" s="4" t="s">
        <v>1472</v>
      </c>
      <c r="Y16" s="4" t="s">
        <v>1473</v>
      </c>
      <c r="Z16" s="4" t="s">
        <v>1474</v>
      </c>
      <c r="AA16" s="5" t="s">
        <v>1475</v>
      </c>
      <c r="AB16" s="4" t="s">
        <v>1476</v>
      </c>
      <c r="AC16" s="4" t="s">
        <v>1375</v>
      </c>
      <c r="AD16" s="4"/>
      <c r="AE16" s="4"/>
      <c r="AF16" s="4"/>
      <c r="AG16" s="8"/>
      <c r="AH16" s="8"/>
      <c r="AI16" s="8"/>
      <c r="AJ16" s="8"/>
      <c r="AK16" s="4" t="s">
        <v>1347</v>
      </c>
      <c r="AL16" s="4"/>
      <c r="AM16" s="4" t="s">
        <v>1477</v>
      </c>
      <c r="AN16" s="4" t="s">
        <v>1477</v>
      </c>
      <c r="AO16" s="4" t="s">
        <v>1358</v>
      </c>
      <c r="AP16" s="4" t="s">
        <v>1359</v>
      </c>
      <c r="AQ16" s="4"/>
      <c r="AR16" s="4" t="s">
        <v>1192</v>
      </c>
      <c r="AS16" s="4"/>
      <c r="AT16" s="4"/>
      <c r="AU16" s="4"/>
      <c r="AV16" s="4"/>
      <c r="AW16" s="84" t="s">
        <v>1478</v>
      </c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" t="s">
        <v>1335</v>
      </c>
      <c r="BM16" s="8" t="s">
        <v>1335</v>
      </c>
      <c r="BN16" s="8" t="s">
        <v>1335</v>
      </c>
      <c r="BO16" s="8" t="s">
        <v>1335</v>
      </c>
      <c r="BP16" s="8" t="s">
        <v>1350</v>
      </c>
      <c r="BQ16" s="8"/>
      <c r="BR16" s="8"/>
      <c r="BS16" s="4" t="str">
        <f>IF($AB16="","",IF((IF(AND($BL16&lt;&gt;"Yes",$BL16&lt;&gt;"N/A"),"Power Cable, ","")&amp;IF(AND($BM16&lt;&gt;"Yes",$BM16&lt;&gt;"N/A"),"Battery, ","")&amp;IF(AND($AG16&lt;&gt;"Yes",$AG16&lt;&gt;"N/A"),"Firmware Download, ","")&amp;IF(AND(OR($AG16="Yes",$AG16="N/A"),$AH16&lt;&gt;"Yes",$AH16&lt;&gt;"N/A"),"Firmware Install, ","")&amp;IF(AND($BQ16&lt;&gt;"Yes",$BQ16&lt;&gt;"N/A"),"Device ID, ","")&amp;IF(AND($BR16&lt;&gt;"Yes",$BR16&lt;&gt;"N/A"),"Epic Beans Relay, ",""))="","",LEFT(IF(AND($BL16&lt;&gt;"Yes",$BL16&lt;&gt;"N/A"),"Power Cable, ","")&amp;IF(AND($BM16&lt;&gt;"Yes",$BM16&lt;&gt;"N/A"),"Battery, ","")&amp;IF(AND($AG16&lt;&gt;"Yes",$AG16&lt;&gt;"N/A"),"Firmware Download, ","")&amp;IF(AND(OR($AG16="Yes",$AG16="N/A"),$AH16&lt;&gt;"Yes",$AH16&lt;&gt;"N/A"),"Firmware Install, ","")&amp;IF(AND($BQ16&lt;&gt;"Yes",$BQ16&lt;&gt;"N/A"),"Device ID, ","")&amp;IF(AND($BR16&lt;&gt;"Yes",$BR16&lt;&gt;"N/A"),"Epic Beans Relay, ",""),LEN(IF(AND($BL16&lt;&gt;"Yes",$BL16&lt;&gt;"N/A"),"Power Cable, ","")&amp;IF(AND($BM16&lt;&gt;"Yes",$BM16&lt;&gt;"N/A"),"Battery, ","")&amp;IF(AND($AG16&lt;&gt;"Yes",$AG16&lt;&gt;"N/A"),"Firmware Download, ","")&amp;IF(AND(OR($AG16="Yes",$AG16="N/A"),$AH16&lt;&gt;"Yes",$AH16&lt;&gt;"N/A"),"Firmware Install, ","")&amp;IF(AND($BQ16&lt;&gt;"Yes",$BQ16&lt;&gt;"N/A"),"Device ID, ","")&amp;IF(AND($BR16&lt;&gt;"Yes",$BR16&lt;&gt;"N/A"),"Epic Beans Relay, ",""))-2)))</f>
        <v>Firmware Download, Device ID, Epic Beans Relay</v>
      </c>
      <c r="BT16" s="8">
        <v>2</v>
      </c>
      <c r="BU16" s="8" t="str">
        <f>IF($AB16="","",IF($BS16="","Yes","Blocked"))</f>
        <v>Blocked</v>
      </c>
      <c r="BW16" t="str">
        <f>IF($BV16="","",IFERROR(VLOOKUP($BV16,'01_Warehouse_Ledger'!$A:$N,4,FALSE),""))</f>
        <v/>
      </c>
      <c r="BX16" t="str">
        <f>IF($BV16="","",IFERROR(VLOOKUP($BV16,'01_Warehouse_Ledger'!$A:$N,5,FALSE),""))</f>
        <v/>
      </c>
      <c r="BY16" t="str">
        <f>IF($BV16="","",IFERROR(VLOOKUP($BV16,'01_Warehouse_Ledger'!$A:$N,13,FALSE),""))</f>
        <v/>
      </c>
      <c r="BZ16" t="s">
        <v>1335</v>
      </c>
      <c r="CA16" t="s">
        <v>1335</v>
      </c>
      <c r="CB16" t="s">
        <v>1335</v>
      </c>
      <c r="CC16" t="s">
        <v>1335</v>
      </c>
      <c r="CD16" t="s">
        <v>1335</v>
      </c>
      <c r="CI16" t="str" cm="1">
        <f t="array" ref="CI16">IFERROR(
  IF(ISNUMBER(MATCH(TRIM(SUBSTITUTE(INDEX($X:$X,ROW()),CHAR(160),"")),[1]Weekend_Targets!$B$2:$B$23,0)),
    "TARGET",
    "NO"
  ),
  "LOOKUP_ERROR"
)</f>
        <v>NO</v>
      </c>
      <c r="CJ16" t="str" cm="1">
        <f t="array" aca="1" ref="CJ16" ca="1">_xlfn.LET(_xlpm.h,UPPER(TRIM(CLEAN(SUBSTITUTE($X16,CHAR(160)," ")))), IF(ISNUMBER(MATCH(_xlpm.h,WeekendHostnames,0)),"TARGET",""))</f>
        <v/>
      </c>
      <c r="CK16" t="str">
        <f>UPPER(TRIM(CLEAN(SUBSTITUTE(C16,CHAR(160)," "))))</f>
        <v>YES</v>
      </c>
      <c r="CL16" t="str" cm="1">
        <f t="array" ref="CL16">IF(ISNUMBER(MATCH(UPPER(TRIM(CLEAN(SUBSTITUTE(INDEX($X:$X,ROW()),CHAR(160)," ")))),[1]Weekend_Targets!$C$2:$C$23,0)),"TARGET","NO")</f>
        <v>NO</v>
      </c>
      <c r="CM16" t="str">
        <f>_xlfn.TEXTJOIN(", ",TRUE,$C$2:$C$23)</f>
        <v>Yes, Yes, Yes, Yes, Yes, Yes, Yes, Yes, Yes, Yes, Yes, Yes, Yes, Yes, Yes, Yes, Yes, Yes, Yes, Yes, Yes, Yes</v>
      </c>
      <c r="CN16" t="e" cm="1">
        <f t="array" aca="1" ref="CN16" ca="1">COUNTIF(WeekendHostnames,"WNH270OPR403")</f>
        <v>#NAME?</v>
      </c>
      <c r="CO16" s="4"/>
      <c r="CQ16" s="4"/>
    </row>
    <row r="17" spans="1:95" ht="20.25" customHeight="1">
      <c r="A17" s="8" t="s">
        <v>1334</v>
      </c>
      <c r="B17" s="8"/>
      <c r="C17" s="8" t="s">
        <v>1335</v>
      </c>
      <c r="D17" s="15" t="s">
        <v>1335</v>
      </c>
      <c r="F17" s="15" t="str">
        <f>IF($A17="","",IF($A17="Neuron",IF(OR(AND($AA17&lt;&gt;"",LOWER(TRIM($AA17))&lt;&gt;"n/a",COUNTIF($AA$2:$AA$532,$AA17)&gt;1),AND($AB17&lt;&gt;"",LOWER(TRIM($AB17))&lt;&gt;"n/a",COUNTIF($AB$2:$AB$532,$AB17)&gt;1),AND($AE17&lt;&gt;"",LOWER(TRIM($AE17))&lt;&gt;"n/a",COUNTIF($AE$2:$AE$532,$AE17)&gt;1)),"Yes","No"),IF($A17="Cybernet",IF(OR(AND($Y17&lt;&gt;"",LOWER(TRIM($Y17))&lt;&gt;"n/a",COUNTIF($Y$2:$Y$532,$Y17)&gt;1),AND($Z17&lt;&gt;"",LOWER(TRIM($Z17))&lt;&gt;"n/a",COUNTIF($Z$2:$Z$532,$Z17)&gt;1)),"Yes","No"),IF(AND($AN17&lt;&gt;"",LOWER(TRIM($AN17))&lt;&gt;"n/a",COUNTIF($AN$2:$AN$532,$AN17)&gt;1),"Yes","No"))))</f>
        <v>No</v>
      </c>
      <c r="G17" t="str">
        <f>IF($C17&lt;&gt;"Yes","",IF($A17="Neuron",IF(OR(AND($AA17&lt;&gt;"",LOWER(TRIM($AA17))&lt;&gt;"n/a",COUNTIFS($C$2:$C$532,"Yes",$A$2:$A$532,"Neuron",$AA$2:$AA$532,$AA17)&gt;1),AND($AB17&lt;&gt;"",LOWER(TRIM($AB17))&lt;&gt;"n/a",COUNTIFS($C$2:$C$532,"Yes",$A$2:$A$532,"Neuron",$AB$2:$AB$532,$AB17)&gt;1),AND($AE17&lt;&gt;"",LOWER(TRIM($AE17))&lt;&gt;"n/a",COUNTIFS($C$2:$C$532,"Yes",$A$2:$A$532,"Neuron",$AE$2:$AE$532,$AE17)&gt;1)),"Yes","No"),IF($A17="Cybernet",IF(OR(AND($Y17&lt;&gt;"",LOWER(TRIM($Y17))&lt;&gt;"n/a",COUNTIFS($C$2:$C$532,"Yes",$A$2:$A$532,"Cybernet",$Y$2:$Y$532,$Y17)&gt;1),AND($Z17&lt;&gt;"",LOWER(TRIM($Z17))&lt;&gt;"n/a",COUNTIFS($C$2:$C$532,"Yes",$A$2:$A$532,"Cybernet",$Z$2:$Z$532,$Z17)&gt;1)),"Yes","No"),IF(AND($AN17&lt;&gt;"",LOWER(TRIM($AN17))&lt;&gt;"n/a"),IF(COUNTIFS($C$2:$C$532,"Yes",$A$2:$A$532,$A17,$AN$2:$AN$532,$AN17)&gt;1,"Yes","No"),"No"))))</f>
        <v>No</v>
      </c>
      <c r="H17" s="58" t="s">
        <v>1337</v>
      </c>
      <c r="I17" s="4" t="s">
        <v>1479</v>
      </c>
      <c r="J17" s="4" t="s">
        <v>1379</v>
      </c>
      <c r="K17" s="4" t="s">
        <v>1480</v>
      </c>
      <c r="L17" s="14"/>
      <c r="M17" s="4" t="s">
        <v>1341</v>
      </c>
      <c r="N17" s="4"/>
      <c r="O17" s="4"/>
      <c r="P17" s="4"/>
      <c r="Q17" s="4"/>
      <c r="R17" s="4"/>
      <c r="S17" s="4"/>
      <c r="T17" s="4"/>
      <c r="U17" s="12"/>
      <c r="V17" s="39">
        <v>46081</v>
      </c>
      <c r="W17" s="4"/>
      <c r="X17" s="4" t="s">
        <v>1481</v>
      </c>
      <c r="Y17" s="4" t="s">
        <v>1482</v>
      </c>
      <c r="Z17" s="4" t="s">
        <v>1483</v>
      </c>
      <c r="AA17" s="5" t="s">
        <v>1484</v>
      </c>
      <c r="AB17" s="4" t="s">
        <v>1485</v>
      </c>
      <c r="AC17" s="4" t="s">
        <v>1375</v>
      </c>
      <c r="AD17" s="4"/>
      <c r="AE17" s="4"/>
      <c r="AF17" s="4"/>
      <c r="AG17" s="8"/>
      <c r="AH17" s="8"/>
      <c r="AI17" s="8"/>
      <c r="AJ17" s="8"/>
      <c r="AK17" s="4" t="s">
        <v>1347</v>
      </c>
      <c r="AL17" s="4"/>
      <c r="AM17" s="4" t="s">
        <v>1486</v>
      </c>
      <c r="AN17" s="4" t="s">
        <v>1486</v>
      </c>
      <c r="AO17" s="4" t="s">
        <v>1358</v>
      </c>
      <c r="AP17" s="4" t="s">
        <v>1359</v>
      </c>
      <c r="AQ17" s="4"/>
      <c r="AR17" s="4" t="s">
        <v>1192</v>
      </c>
      <c r="AS17" s="4"/>
      <c r="AT17" s="4"/>
      <c r="AU17" s="4"/>
      <c r="AV17" s="4"/>
      <c r="AW17" s="84" t="s">
        <v>1487</v>
      </c>
      <c r="AX17" s="84"/>
      <c r="AY17" s="84"/>
      <c r="AZ17" s="84"/>
      <c r="BA17" s="84"/>
      <c r="BB17" s="84">
        <v>19200</v>
      </c>
      <c r="BC17" s="84"/>
      <c r="BD17" s="84"/>
      <c r="BE17" s="84"/>
      <c r="BF17" s="84"/>
      <c r="BG17" s="84"/>
      <c r="BH17" s="84"/>
      <c r="BI17" s="84"/>
      <c r="BJ17" s="84"/>
      <c r="BK17" s="84"/>
      <c r="BL17" s="8" t="s">
        <v>1335</v>
      </c>
      <c r="BM17" s="8" t="s">
        <v>1335</v>
      </c>
      <c r="BN17" s="8" t="s">
        <v>1335</v>
      </c>
      <c r="BO17" s="8" t="s">
        <v>1335</v>
      </c>
      <c r="BP17" s="8" t="s">
        <v>1350</v>
      </c>
      <c r="BQ17" s="8"/>
      <c r="BR17" s="8"/>
      <c r="BS17" s="4" t="str">
        <f>IF($AB17="","",IF((IF(AND($BL17&lt;&gt;"Yes",$BL17&lt;&gt;"N/A"),"Power Cable, ","")&amp;IF(AND($BM17&lt;&gt;"Yes",$BM17&lt;&gt;"N/A"),"Battery, ","")&amp;IF(AND($AG17&lt;&gt;"Yes",$AG17&lt;&gt;"N/A"),"Firmware Download, ","")&amp;IF(AND(OR($AG17="Yes",$AG17="N/A"),$AH17&lt;&gt;"Yes",$AH17&lt;&gt;"N/A"),"Firmware Install, ","")&amp;IF(AND($BQ17&lt;&gt;"Yes",$BQ17&lt;&gt;"N/A"),"Device ID, ","")&amp;IF(AND($BR17&lt;&gt;"Yes",$BR17&lt;&gt;"N/A"),"Epic Beans Relay, ",""))="","",LEFT(IF(AND($BL17&lt;&gt;"Yes",$BL17&lt;&gt;"N/A"),"Power Cable, ","")&amp;IF(AND($BM17&lt;&gt;"Yes",$BM17&lt;&gt;"N/A"),"Battery, ","")&amp;IF(AND($AG17&lt;&gt;"Yes",$AG17&lt;&gt;"N/A"),"Firmware Download, ","")&amp;IF(AND(OR($AG17="Yes",$AG17="N/A"),$AH17&lt;&gt;"Yes",$AH17&lt;&gt;"N/A"),"Firmware Install, ","")&amp;IF(AND($BQ17&lt;&gt;"Yes",$BQ17&lt;&gt;"N/A"),"Device ID, ","")&amp;IF(AND($BR17&lt;&gt;"Yes",$BR17&lt;&gt;"N/A"),"Epic Beans Relay, ",""),LEN(IF(AND($BL17&lt;&gt;"Yes",$BL17&lt;&gt;"N/A"),"Power Cable, ","")&amp;IF(AND($BM17&lt;&gt;"Yes",$BM17&lt;&gt;"N/A"),"Battery, ","")&amp;IF(AND($AG17&lt;&gt;"Yes",$AG17&lt;&gt;"N/A"),"Firmware Download, ","")&amp;IF(AND(OR($AG17="Yes",$AG17="N/A"),$AH17&lt;&gt;"Yes",$AH17&lt;&gt;"N/A"),"Firmware Install, ","")&amp;IF(AND($BQ17&lt;&gt;"Yes",$BQ17&lt;&gt;"N/A"),"Device ID, ","")&amp;IF(AND($BR17&lt;&gt;"Yes",$BR17&lt;&gt;"N/A"),"Epic Beans Relay, ",""))-2)))</f>
        <v>Firmware Download, Device ID, Epic Beans Relay</v>
      </c>
      <c r="BT17" s="8">
        <v>2</v>
      </c>
      <c r="BU17" s="8" t="str">
        <f>IF($AB17="","",IF($BS17="","Yes","Blocked"))</f>
        <v>Blocked</v>
      </c>
      <c r="BZ17" t="s">
        <v>1335</v>
      </c>
      <c r="CA17" t="s">
        <v>1335</v>
      </c>
      <c r="CB17" t="s">
        <v>1335</v>
      </c>
      <c r="CC17" t="s">
        <v>1335</v>
      </c>
      <c r="CD17" t="s">
        <v>1335</v>
      </c>
      <c r="CI17" t="str" cm="1">
        <f t="array" ref="CI17">IFERROR(
  IF(ISNUMBER(MATCH(TRIM(SUBSTITUTE(INDEX($X:$X,ROW()),CHAR(160),"")),[1]Weekend_Targets!$B$2:$B$23,0)),
    "TARGET",
    "NO"
  ),
  "LOOKUP_ERROR"
)</f>
        <v>NO</v>
      </c>
      <c r="CJ17" t="str" cm="1">
        <f t="array" aca="1" ref="CJ17" ca="1">_xlfn.LET(_xlpm.h,UPPER(TRIM(CLEAN(SUBSTITUTE($X17,CHAR(160)," ")))), IF(ISNUMBER(MATCH(_xlpm.h,WeekendHostnames,0)),"TARGET",""))</f>
        <v/>
      </c>
      <c r="CK17" t="str">
        <f>UPPER(TRIM(CLEAN(SUBSTITUTE(C17,CHAR(160)," "))))</f>
        <v>YES</v>
      </c>
      <c r="CL17" t="str" cm="1">
        <f t="array" ref="CL17">IF(ISNUMBER(MATCH(UPPER(TRIM(CLEAN(SUBSTITUTE(INDEX($X:$X,ROW()),CHAR(160)," ")))),[1]Weekend_Targets!$C$2:$C$23,0)),"TARGET","NO")</f>
        <v>NO</v>
      </c>
      <c r="CM17" t="str">
        <f>_xlfn.TEXTJOIN(", ",TRUE,$C$2:$C$23)</f>
        <v>Yes, Yes, Yes, Yes, Yes, Yes, Yes, Yes, Yes, Yes, Yes, Yes, Yes, Yes, Yes, Yes, Yes, Yes, Yes, Yes, Yes, Yes</v>
      </c>
      <c r="CN17" t="e" cm="1">
        <f t="array" aca="1" ref="CN17" ca="1">COUNTIF(WeekendHostnames,"WNH270OPR403")</f>
        <v>#NAME?</v>
      </c>
      <c r="CO17" s="4"/>
      <c r="CQ17" s="4"/>
    </row>
    <row r="18" spans="1:95" ht="20.25" customHeight="1">
      <c r="A18" s="8" t="s">
        <v>1334</v>
      </c>
      <c r="B18" s="8"/>
      <c r="C18" s="8" t="s">
        <v>1335</v>
      </c>
      <c r="D18" s="15" t="s">
        <v>1335</v>
      </c>
      <c r="F18" s="15" t="str">
        <f>IF($A18="","",IF($A18="Neuron",IF(OR(AND($AA18&lt;&gt;"",LOWER(TRIM($AA18))&lt;&gt;"n/a",COUNTIF($AA$2:$AA$532,$AA18)&gt;1),AND($AB18&lt;&gt;"",LOWER(TRIM($AB18))&lt;&gt;"n/a",COUNTIF($AB$2:$AB$532,$AB18)&gt;1),AND($AE18&lt;&gt;"",LOWER(TRIM($AE18))&lt;&gt;"n/a",COUNTIF($AE$2:$AE$532,$AE18)&gt;1)),"Yes","No"),IF($A18="Cybernet",IF(OR(AND($Y18&lt;&gt;"",LOWER(TRIM($Y18))&lt;&gt;"n/a",COUNTIF($Y$2:$Y$532,$Y18)&gt;1),AND($Z18&lt;&gt;"",LOWER(TRIM($Z18))&lt;&gt;"n/a",COUNTIF($Z$2:$Z$532,$Z18)&gt;1)),"Yes","No"),IF(AND($AN18&lt;&gt;"",LOWER(TRIM($AN18))&lt;&gt;"n/a",COUNTIF($AN$2:$AN$532,$AN18)&gt;1),"Yes","No"))))</f>
        <v>No</v>
      </c>
      <c r="G18" t="str">
        <f>IF($C18&lt;&gt;"Yes","",IF($A18="Neuron",IF(OR(AND($AA18&lt;&gt;"",LOWER(TRIM($AA18))&lt;&gt;"n/a",COUNTIFS($C$2:$C$532,"Yes",$A$2:$A$532,"Neuron",$AA$2:$AA$532,$AA18)&gt;1),AND($AB18&lt;&gt;"",LOWER(TRIM($AB18))&lt;&gt;"n/a",COUNTIFS($C$2:$C$532,"Yes",$A$2:$A$532,"Neuron",$AB$2:$AB$532,$AB18)&gt;1),AND($AE18&lt;&gt;"",LOWER(TRIM($AE18))&lt;&gt;"n/a",COUNTIFS($C$2:$C$532,"Yes",$A$2:$A$532,"Neuron",$AE$2:$AE$532,$AE18)&gt;1)),"Yes","No"),IF($A18="Cybernet",IF(OR(AND($Y18&lt;&gt;"",LOWER(TRIM($Y18))&lt;&gt;"n/a",COUNTIFS($C$2:$C$532,"Yes",$A$2:$A$532,"Cybernet",$Y$2:$Y$532,$Y18)&gt;1),AND($Z18&lt;&gt;"",LOWER(TRIM($Z18))&lt;&gt;"n/a",COUNTIFS($C$2:$C$532,"Yes",$A$2:$A$532,"Cybernet",$Z$2:$Z$532,$Z18)&gt;1)),"Yes","No"),IF(AND($AN18&lt;&gt;"",LOWER(TRIM($AN18))&lt;&gt;"n/a"),IF(COUNTIFS($C$2:$C$532,"Yes",$A$2:$A$532,$A18,$AN$2:$AN$532,$AN18)&gt;1,"Yes","No"),"No"))))</f>
        <v>No</v>
      </c>
      <c r="H18" s="58" t="s">
        <v>1337</v>
      </c>
      <c r="I18" s="4" t="s">
        <v>1337</v>
      </c>
      <c r="J18" s="4" t="s">
        <v>1488</v>
      </c>
      <c r="K18" s="4" t="s">
        <v>1489</v>
      </c>
      <c r="L18" s="14"/>
      <c r="M18" s="4" t="s">
        <v>1341</v>
      </c>
      <c r="N18" s="4"/>
      <c r="O18" s="4"/>
      <c r="P18" s="4"/>
      <c r="Q18" s="4"/>
      <c r="R18" s="4"/>
      <c r="S18" s="4"/>
      <c r="T18" s="4"/>
      <c r="U18" s="12"/>
      <c r="V18" s="39">
        <v>46081</v>
      </c>
      <c r="W18" s="4"/>
      <c r="X18" s="4" t="s">
        <v>1490</v>
      </c>
      <c r="Y18" s="4" t="s">
        <v>1491</v>
      </c>
      <c r="Z18" s="4" t="s">
        <v>1492</v>
      </c>
      <c r="AA18" s="5" t="s">
        <v>1493</v>
      </c>
      <c r="AB18" s="4" t="s">
        <v>1494</v>
      </c>
      <c r="AC18" s="4" t="s">
        <v>1375</v>
      </c>
      <c r="AD18" s="4"/>
      <c r="AE18" s="4"/>
      <c r="AF18" s="4"/>
      <c r="AG18" s="8"/>
      <c r="AH18" s="8"/>
      <c r="AI18" s="8"/>
      <c r="AJ18" s="8"/>
      <c r="AK18" s="4" t="s">
        <v>1347</v>
      </c>
      <c r="AL18" s="4"/>
      <c r="AM18" s="4" t="s">
        <v>1495</v>
      </c>
      <c r="AN18" s="4" t="s">
        <v>1495</v>
      </c>
      <c r="AO18" s="4" t="s">
        <v>1358</v>
      </c>
      <c r="AP18" s="4" t="s">
        <v>1359</v>
      </c>
      <c r="AQ18" s="4"/>
      <c r="AR18" s="4" t="s">
        <v>1192</v>
      </c>
      <c r="AS18" s="4"/>
      <c r="AT18" s="4"/>
      <c r="AU18" s="4"/>
      <c r="AV18" s="4"/>
      <c r="AW18" s="84" t="s">
        <v>1496</v>
      </c>
      <c r="AX18" s="84"/>
      <c r="AY18" s="84"/>
      <c r="AZ18" s="84"/>
      <c r="BA18" s="84"/>
      <c r="BB18" s="84">
        <v>19200</v>
      </c>
      <c r="BC18" s="84"/>
      <c r="BD18" s="84"/>
      <c r="BE18" s="84"/>
      <c r="BF18" s="84"/>
      <c r="BG18" s="84"/>
      <c r="BH18" s="84"/>
      <c r="BI18" s="84"/>
      <c r="BJ18" s="84"/>
      <c r="BK18" s="84"/>
      <c r="BL18" s="8" t="s">
        <v>1335</v>
      </c>
      <c r="BM18" s="8" t="s">
        <v>1335</v>
      </c>
      <c r="BN18" s="8" t="s">
        <v>1335</v>
      </c>
      <c r="BO18" s="8" t="s">
        <v>1335</v>
      </c>
      <c r="BP18" s="8" t="s">
        <v>1350</v>
      </c>
      <c r="BQ18" s="8"/>
      <c r="BR18" s="8"/>
      <c r="BS18" s="4" t="str">
        <f>IF($AB18="","",IF((IF(AND($BL18&lt;&gt;"Yes",$BL18&lt;&gt;"N/A"),"Power Cable, ","")&amp;IF(AND($BM18&lt;&gt;"Yes",$BM18&lt;&gt;"N/A"),"Battery, ","")&amp;IF(AND($AG18&lt;&gt;"Yes",$AG18&lt;&gt;"N/A"),"Firmware Download, ","")&amp;IF(AND(OR($AG18="Yes",$AG18="N/A"),$AH18&lt;&gt;"Yes",$AH18&lt;&gt;"N/A"),"Firmware Install, ","")&amp;IF(AND($BQ18&lt;&gt;"Yes",$BQ18&lt;&gt;"N/A"),"Device ID, ","")&amp;IF(AND($BR18&lt;&gt;"Yes",$BR18&lt;&gt;"N/A"),"Epic Beans Relay, ",""))="","",LEFT(IF(AND($BL18&lt;&gt;"Yes",$BL18&lt;&gt;"N/A"),"Power Cable, ","")&amp;IF(AND($BM18&lt;&gt;"Yes",$BM18&lt;&gt;"N/A"),"Battery, ","")&amp;IF(AND($AG18&lt;&gt;"Yes",$AG18&lt;&gt;"N/A"),"Firmware Download, ","")&amp;IF(AND(OR($AG18="Yes",$AG18="N/A"),$AH18&lt;&gt;"Yes",$AH18&lt;&gt;"N/A"),"Firmware Install, ","")&amp;IF(AND($BQ18&lt;&gt;"Yes",$BQ18&lt;&gt;"N/A"),"Device ID, ","")&amp;IF(AND($BR18&lt;&gt;"Yes",$BR18&lt;&gt;"N/A"),"Epic Beans Relay, ",""),LEN(IF(AND($BL18&lt;&gt;"Yes",$BL18&lt;&gt;"N/A"),"Power Cable, ","")&amp;IF(AND($BM18&lt;&gt;"Yes",$BM18&lt;&gt;"N/A"),"Battery, ","")&amp;IF(AND($AG18&lt;&gt;"Yes",$AG18&lt;&gt;"N/A"),"Firmware Download, ","")&amp;IF(AND(OR($AG18="Yes",$AG18="N/A"),$AH18&lt;&gt;"Yes",$AH18&lt;&gt;"N/A"),"Firmware Install, ","")&amp;IF(AND($BQ18&lt;&gt;"Yes",$BQ18&lt;&gt;"N/A"),"Device ID, ","")&amp;IF(AND($BR18&lt;&gt;"Yes",$BR18&lt;&gt;"N/A"),"Epic Beans Relay, ",""))-2)))</f>
        <v>Firmware Download, Device ID, Epic Beans Relay</v>
      </c>
      <c r="BT18" s="8">
        <v>2</v>
      </c>
      <c r="BU18" s="8" t="str">
        <f>IF($AB18="","",IF($BS18="","Yes","Blocked"))</f>
        <v>Blocked</v>
      </c>
      <c r="BZ18" t="s">
        <v>1335</v>
      </c>
      <c r="CA18" t="s">
        <v>1335</v>
      </c>
      <c r="CB18" t="s">
        <v>1335</v>
      </c>
      <c r="CC18" t="s">
        <v>1335</v>
      </c>
      <c r="CD18" t="s">
        <v>1335</v>
      </c>
      <c r="CI18" t="str" cm="1">
        <f t="array" ref="CI18">IFERROR(
  IF(ISNUMBER(MATCH(TRIM(SUBSTITUTE(INDEX($X:$X,ROW()),CHAR(160),"")),[1]Weekend_Targets!$B$2:$B$23,0)),
    "TARGET",
    "NO"
  ),
  "LOOKUP_ERROR"
)</f>
        <v>NO</v>
      </c>
      <c r="CJ18" t="str" cm="1">
        <f t="array" aca="1" ref="CJ18" ca="1">_xlfn.LET(_xlpm.h,UPPER(TRIM(CLEAN(SUBSTITUTE($X18,CHAR(160)," ")))), IF(ISNUMBER(MATCH(_xlpm.h,WeekendHostnames,0)),"TARGET",""))</f>
        <v/>
      </c>
      <c r="CK18" t="str">
        <f>UPPER(TRIM(CLEAN(SUBSTITUTE(C18,CHAR(160)," "))))</f>
        <v>YES</v>
      </c>
      <c r="CL18" t="str" cm="1">
        <f t="array" ref="CL18">IF(ISNUMBER(MATCH(UPPER(TRIM(CLEAN(SUBSTITUTE(INDEX($X:$X,ROW()),CHAR(160)," ")))),[1]Weekend_Targets!$C$2:$C$23,0)),"TARGET","NO")</f>
        <v>NO</v>
      </c>
      <c r="CM18" t="str">
        <f>_xlfn.TEXTJOIN(", ",TRUE,$C$2:$C$23)</f>
        <v>Yes, Yes, Yes, Yes, Yes, Yes, Yes, Yes, Yes, Yes, Yes, Yes, Yes, Yes, Yes, Yes, Yes, Yes, Yes, Yes, Yes, Yes</v>
      </c>
      <c r="CN18" t="e" cm="1">
        <f t="array" aca="1" ref="CN18" ca="1">COUNTIF(WeekendHostnames,"WNH270OPR403")</f>
        <v>#NAME?</v>
      </c>
      <c r="CO18" s="4"/>
      <c r="CQ18" s="4"/>
    </row>
    <row r="19" spans="1:95" ht="20.25" customHeight="1">
      <c r="A19" s="92" t="s">
        <v>1334</v>
      </c>
      <c r="B19" s="92"/>
      <c r="C19" s="92" t="s">
        <v>1335</v>
      </c>
      <c r="D19" s="93" t="s">
        <v>1335</v>
      </c>
      <c r="E19" s="93"/>
      <c r="F19" s="93" t="str">
        <f>IF($A19="","",IF($A19="Neuron",IF(OR(AND($AA19&lt;&gt;"",LOWER(TRIM($AA19))&lt;&gt;"n/a",COUNTIF($AA$2:$AA$532,$AA19)&gt;1),AND($AB19&lt;&gt;"",LOWER(TRIM($AB19))&lt;&gt;"n/a",COUNTIF($AB$2:$AB$532,$AB19)&gt;1),AND($AE19&lt;&gt;"",LOWER(TRIM($AE19))&lt;&gt;"n/a",COUNTIF($AE$2:$AE$532,$AE19)&gt;1)),"Yes","No"),IF($A19="Cybernet",IF(OR(AND($Y19&lt;&gt;"",LOWER(TRIM($Y19))&lt;&gt;"n/a",COUNTIF($Y$2:$Y$532,$Y19)&gt;1),AND($Z19&lt;&gt;"",LOWER(TRIM($Z19))&lt;&gt;"n/a",COUNTIF($Z$2:$Z$532,$Z19)&gt;1)),"Yes","No"),IF(AND($AN19&lt;&gt;"",LOWER(TRIM($AN19))&lt;&gt;"n/a",COUNTIF($AN$2:$AN$532,$AN19)&gt;1),"Yes","No"))))</f>
        <v>No</v>
      </c>
      <c r="G19" s="94" t="str">
        <f>IF($C19&lt;&gt;"Yes","",IF($A19="Neuron",IF(OR(AND($AA19&lt;&gt;"",LOWER(TRIM($AA19))&lt;&gt;"n/a",COUNTIFS($C$2:$C$532,"Yes",$A$2:$A$532,"Neuron",$AA$2:$AA$532,$AA19)&gt;1),AND($AB19&lt;&gt;"",LOWER(TRIM($AB19))&lt;&gt;"n/a",COUNTIFS($C$2:$C$532,"Yes",$A$2:$A$532,"Neuron",$AB$2:$AB$532,$AB19)&gt;1),AND($AE19&lt;&gt;"",LOWER(TRIM($AE19))&lt;&gt;"n/a",COUNTIFS($C$2:$C$532,"Yes",$A$2:$A$532,"Neuron",$AE$2:$AE$532,$AE19)&gt;1)),"Yes","No"),IF($A19="Cybernet",IF(OR(AND($Y19&lt;&gt;"",LOWER(TRIM($Y19))&lt;&gt;"n/a",COUNTIFS($C$2:$C$532,"Yes",$A$2:$A$532,"Cybernet",$Y$2:$Y$532,$Y19)&gt;1),AND($Z19&lt;&gt;"",LOWER(TRIM($Z19))&lt;&gt;"n/a",COUNTIFS($C$2:$C$532,"Yes",$A$2:$A$532,"Cybernet",$Z$2:$Z$532,$Z19)&gt;1)),"Yes","No"),IF(AND($AN19&lt;&gt;"",LOWER(TRIM($AN19))&lt;&gt;"n/a"),IF(COUNTIFS($C$2:$C$532,"Yes",$A$2:$A$532,$A19,$AN$2:$AN$532,$AN19)&gt;1,"Yes","No"),"No"))))</f>
        <v>No</v>
      </c>
      <c r="H19" s="95" t="s">
        <v>1337</v>
      </c>
      <c r="I19" s="95" t="s">
        <v>1479</v>
      </c>
      <c r="J19" s="95" t="s">
        <v>1368</v>
      </c>
      <c r="K19" s="95" t="s">
        <v>1497</v>
      </c>
      <c r="L19" s="97"/>
      <c r="M19" s="95" t="s">
        <v>1341</v>
      </c>
      <c r="N19" s="95"/>
      <c r="O19" s="95"/>
      <c r="P19" s="95"/>
      <c r="Q19" s="95"/>
      <c r="R19" s="95"/>
      <c r="S19" s="95"/>
      <c r="T19" s="95"/>
      <c r="U19" s="99"/>
      <c r="V19" s="96">
        <v>46081</v>
      </c>
      <c r="W19" s="95"/>
      <c r="X19" s="95" t="s">
        <v>1498</v>
      </c>
      <c r="Y19" s="95" t="s">
        <v>1499</v>
      </c>
      <c r="Z19" s="95" t="s">
        <v>1500</v>
      </c>
      <c r="AA19" s="112" t="s">
        <v>1501</v>
      </c>
      <c r="AB19" s="95" t="s">
        <v>1502</v>
      </c>
      <c r="AC19" s="95" t="s">
        <v>1375</v>
      </c>
      <c r="AD19" s="95"/>
      <c r="AE19" s="95"/>
      <c r="AF19" s="95"/>
      <c r="AG19" s="92"/>
      <c r="AH19" s="92"/>
      <c r="AI19" s="92"/>
      <c r="AJ19" s="92"/>
      <c r="AK19" s="95" t="s">
        <v>1347</v>
      </c>
      <c r="AL19" s="95"/>
      <c r="AM19" s="95" t="s">
        <v>1503</v>
      </c>
      <c r="AN19" s="119" t="s">
        <v>1503</v>
      </c>
      <c r="AO19" s="95" t="s">
        <v>1358</v>
      </c>
      <c r="AP19" s="95" t="s">
        <v>1359</v>
      </c>
      <c r="AQ19" s="95"/>
      <c r="AR19" s="95" t="s">
        <v>1192</v>
      </c>
      <c r="AS19" s="95"/>
      <c r="AT19" s="95"/>
      <c r="AU19" s="95"/>
      <c r="AV19" s="95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2"/>
      <c r="BM19" s="92"/>
      <c r="BN19" s="92"/>
      <c r="BO19" s="92"/>
      <c r="BP19" s="92" t="s">
        <v>1350</v>
      </c>
      <c r="BQ19" s="92"/>
      <c r="BR19" s="92"/>
      <c r="BS19" s="95" t="str">
        <f>IF($AB19="","",IF((IF(AND($BL19&lt;&gt;"Yes",$BL19&lt;&gt;"N/A"),"Power Cable, ","")&amp;IF(AND($BM19&lt;&gt;"Yes",$BM19&lt;&gt;"N/A"),"Battery, ","")&amp;IF(AND($AG19&lt;&gt;"Yes",$AG19&lt;&gt;"N/A"),"Firmware Download, ","")&amp;IF(AND(OR($AG19="Yes",$AG19="N/A"),$AH19&lt;&gt;"Yes",$AH19&lt;&gt;"N/A"),"Firmware Install, ","")&amp;IF(AND($BQ19&lt;&gt;"Yes",$BQ19&lt;&gt;"N/A"),"Device ID, ","")&amp;IF(AND($BR19&lt;&gt;"Yes",$BR19&lt;&gt;"N/A"),"Epic Beans Relay, ",""))="","",LEFT(IF(AND($BL19&lt;&gt;"Yes",$BL19&lt;&gt;"N/A"),"Power Cable, ","")&amp;IF(AND($BM19&lt;&gt;"Yes",$BM19&lt;&gt;"N/A"),"Battery, ","")&amp;IF(AND($AG19&lt;&gt;"Yes",$AG19&lt;&gt;"N/A"),"Firmware Download, ","")&amp;IF(AND(OR($AG19="Yes",$AG19="N/A"),$AH19&lt;&gt;"Yes",$AH19&lt;&gt;"N/A"),"Firmware Install, ","")&amp;IF(AND($BQ19&lt;&gt;"Yes",$BQ19&lt;&gt;"N/A"),"Device ID, ","")&amp;IF(AND($BR19&lt;&gt;"Yes",$BR19&lt;&gt;"N/A"),"Epic Beans Relay, ",""),LEN(IF(AND($BL19&lt;&gt;"Yes",$BL19&lt;&gt;"N/A"),"Power Cable, ","")&amp;IF(AND($BM19&lt;&gt;"Yes",$BM19&lt;&gt;"N/A"),"Battery, ","")&amp;IF(AND($AG19&lt;&gt;"Yes",$AG19&lt;&gt;"N/A"),"Firmware Download, ","")&amp;IF(AND(OR($AG19="Yes",$AG19="N/A"),$AH19&lt;&gt;"Yes",$AH19&lt;&gt;"N/A"),"Firmware Install, ","")&amp;IF(AND($BQ19&lt;&gt;"Yes",$BQ19&lt;&gt;"N/A"),"Device ID, ","")&amp;IF(AND($BR19&lt;&gt;"Yes",$BR19&lt;&gt;"N/A"),"Epic Beans Relay, ",""))-2)))</f>
        <v>Power Cable, Battery, Firmware Download, Device ID, Epic Beans Relay</v>
      </c>
      <c r="BT19" s="92">
        <v>2</v>
      </c>
      <c r="BU19" s="92" t="str">
        <f>IF($AB19="","",IF($BS19="","Yes","Blocked"))</f>
        <v>Blocked</v>
      </c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  <c r="CH19" s="94"/>
      <c r="CI19" s="94" t="str" cm="1">
        <f t="array" ref="CI19">IFERROR(
  IF(ISNUMBER(MATCH(TRIM(SUBSTITUTE(INDEX($X:$X,ROW()),CHAR(160),"")),[1]Weekend_Targets!$B$2:$B$23,0)),
    "TARGET",
    "NO"
  ),
  "LOOKUP_ERROR"
)</f>
        <v>NO</v>
      </c>
      <c r="CJ19" s="94" t="str" cm="1">
        <f t="array" aca="1" ref="CJ19" ca="1">_xlfn.LET(_xlpm.h,UPPER(TRIM(CLEAN(SUBSTITUTE($X19,CHAR(160)," ")))), IF(ISNUMBER(MATCH(_xlpm.h,WeekendHostnames,0)),"TARGET",""))</f>
        <v/>
      </c>
      <c r="CK19" s="94" t="str">
        <f>UPPER(TRIM(CLEAN(SUBSTITUTE(C19,CHAR(160)," "))))</f>
        <v>YES</v>
      </c>
      <c r="CL19" s="94" t="str" cm="1">
        <f t="array" ref="CL19">IF(ISNUMBER(MATCH(UPPER(TRIM(CLEAN(SUBSTITUTE(INDEX($X:$X,ROW()),CHAR(160)," ")))),[1]Weekend_Targets!$C$2:$C$23,0)),"TARGET","NO")</f>
        <v>NO</v>
      </c>
      <c r="CM19" s="94" t="str">
        <f>_xlfn.TEXTJOIN(", ",TRUE,$C$2:$C$23)</f>
        <v>Yes, Yes, Yes, Yes, Yes, Yes, Yes, Yes, Yes, Yes, Yes, Yes, Yes, Yes, Yes, Yes, Yes, Yes, Yes, Yes, Yes, Yes</v>
      </c>
      <c r="CN19" s="94" t="e" cm="1">
        <f t="array" aca="1" ref="CN19" ca="1">COUNTIF(WeekendHostnames,"WNH270OPR403")</f>
        <v>#NAME?</v>
      </c>
      <c r="CO19" s="95"/>
      <c r="CP19" s="94"/>
      <c r="CQ19" s="95"/>
    </row>
    <row r="20" spans="1:95" ht="20.25" customHeight="1">
      <c r="A20" s="8" t="s">
        <v>1334</v>
      </c>
      <c r="B20" s="8"/>
      <c r="C20" s="8" t="s">
        <v>1335</v>
      </c>
      <c r="D20" s="15" t="s">
        <v>1335</v>
      </c>
      <c r="E20" s="15" t="str">
        <f>IF($C20&lt;&gt;"Yes","",IF($D20="No","Yes",IF($D20="Yes","No","")))</f>
        <v>No</v>
      </c>
      <c r="H20" s="58" t="s">
        <v>1337</v>
      </c>
      <c r="I20" s="4" t="s">
        <v>1338</v>
      </c>
      <c r="J20" s="4" t="s">
        <v>1488</v>
      </c>
      <c r="K20" s="4" t="s">
        <v>1504</v>
      </c>
      <c r="L20" s="14"/>
      <c r="M20" s="4" t="s">
        <v>1341</v>
      </c>
      <c r="N20" s="4"/>
      <c r="O20" s="4"/>
      <c r="P20" s="4"/>
      <c r="Q20" s="4" t="s">
        <v>1505</v>
      </c>
      <c r="R20" s="4"/>
      <c r="S20" s="4"/>
      <c r="T20" s="4"/>
      <c r="U20" s="12"/>
      <c r="V20" s="39">
        <v>46081</v>
      </c>
      <c r="W20" s="4"/>
      <c r="X20" s="4" t="s">
        <v>1506</v>
      </c>
      <c r="Y20" s="4" t="s">
        <v>1507</v>
      </c>
      <c r="Z20" s="4" t="s">
        <v>1508</v>
      </c>
      <c r="AA20" s="4" t="s">
        <v>1509</v>
      </c>
      <c r="AB20" s="4" t="s">
        <v>1510</v>
      </c>
      <c r="AC20" s="4"/>
      <c r="AD20" s="4"/>
      <c r="AE20" s="4"/>
      <c r="AF20" s="4"/>
      <c r="AG20" s="8"/>
      <c r="AH20" s="8"/>
      <c r="AI20" s="8"/>
      <c r="AJ20" s="8"/>
      <c r="AK20" s="4" t="s">
        <v>1347</v>
      </c>
      <c r="AL20" s="4"/>
      <c r="AM20" s="4" t="s">
        <v>1511</v>
      </c>
      <c r="AN20" s="4" t="s">
        <v>1511</v>
      </c>
      <c r="AO20" s="4" t="s">
        <v>1358</v>
      </c>
      <c r="AP20" s="4" t="s">
        <v>1359</v>
      </c>
      <c r="AQ20" s="4" t="s">
        <v>1512</v>
      </c>
      <c r="AR20" s="4" t="s">
        <v>1192</v>
      </c>
      <c r="AS20" s="4"/>
      <c r="AT20" s="4"/>
      <c r="AU20" s="4"/>
      <c r="AV20" s="4"/>
      <c r="AW20" s="84"/>
      <c r="AX20" s="84"/>
      <c r="AY20" s="84"/>
      <c r="AZ20" s="84"/>
      <c r="BA20" s="84"/>
      <c r="BB20" s="84">
        <v>19200</v>
      </c>
      <c r="BC20" s="84"/>
      <c r="BD20" s="84"/>
      <c r="BE20" s="84"/>
      <c r="BF20" s="84"/>
      <c r="BG20" s="84"/>
      <c r="BH20" s="84"/>
      <c r="BI20" s="84"/>
      <c r="BJ20" s="84"/>
      <c r="BK20" s="84"/>
      <c r="BL20" s="8" t="s">
        <v>1335</v>
      </c>
      <c r="BM20" s="8" t="s">
        <v>1335</v>
      </c>
      <c r="BN20" s="8" t="s">
        <v>1335</v>
      </c>
      <c r="BO20" s="8" t="s">
        <v>1335</v>
      </c>
      <c r="BP20" s="8" t="s">
        <v>1350</v>
      </c>
      <c r="BQ20" s="8"/>
      <c r="BR20" s="8"/>
      <c r="BS20" s="4"/>
      <c r="BT20" s="8">
        <v>2</v>
      </c>
      <c r="BU20" s="8"/>
      <c r="BZ20" t="s">
        <v>1335</v>
      </c>
      <c r="CA20" t="s">
        <v>1335</v>
      </c>
      <c r="CB20" t="s">
        <v>1335</v>
      </c>
      <c r="CC20" t="s">
        <v>1335</v>
      </c>
      <c r="CD20" t="s">
        <v>1335</v>
      </c>
      <c r="CI20" t="str" cm="1">
        <f t="array" ref="CI20">IFERROR(
  IF(ISNUMBER(MATCH(TRIM(SUBSTITUTE(INDEX($X:$X,ROW()),CHAR(160),"")),[1]Weekend_Targets!$B$2:$B$23,0)),
    "TARGET",
    "NO"
  ),
  "LOOKUP_ERROR"
)</f>
        <v>NO</v>
      </c>
      <c r="CJ20" t="str" cm="1">
        <f t="array" aca="1" ref="CJ20" ca="1">_xlfn.LET(_xlpm.h,UPPER(TRIM(CLEAN(SUBSTITUTE($X20,CHAR(160)," ")))), IF(ISNUMBER(MATCH(_xlpm.h,WeekendHostnames,0)),"TARGET",""))</f>
        <v/>
      </c>
      <c r="CK20" t="str">
        <f>UPPER(TRIM(CLEAN(SUBSTITUTE(C20,CHAR(160)," "))))</f>
        <v>YES</v>
      </c>
      <c r="CL20" t="str" cm="1">
        <f t="array" ref="CL20">IF(ISNUMBER(MATCH(UPPER(TRIM(CLEAN(SUBSTITUTE(INDEX($X:$X,ROW()),CHAR(160)," ")))),[1]Weekend_Targets!$C$2:$C$23,0)),"TARGET","NO")</f>
        <v>NO</v>
      </c>
      <c r="CM20" t="str">
        <f>_xlfn.TEXTJOIN(", ",TRUE,$C$2:$C$23)</f>
        <v>Yes, Yes, Yes, Yes, Yes, Yes, Yes, Yes, Yes, Yes, Yes, Yes, Yes, Yes, Yes, Yes, Yes, Yes, Yes, Yes, Yes, Yes</v>
      </c>
      <c r="CN20" t="e" cm="1">
        <f t="array" aca="1" ref="CN20" ca="1">COUNTIF(WeekendHostnames,"WNH270OPR403")</f>
        <v>#NAME?</v>
      </c>
      <c r="CO20" s="4"/>
      <c r="CQ20" s="4"/>
    </row>
    <row r="21" spans="1:95" ht="20.25" customHeight="1">
      <c r="A21" s="8" t="s">
        <v>1334</v>
      </c>
      <c r="B21" s="8"/>
      <c r="C21" s="8" t="s">
        <v>1335</v>
      </c>
      <c r="D21" s="15" t="s">
        <v>1335</v>
      </c>
      <c r="E21" s="15" t="str">
        <f>IF($C21&lt;&gt;"Yes","",IF($D21="No","Yes",IF($D21="Yes","No","")))</f>
        <v>No</v>
      </c>
      <c r="H21" s="58" t="s">
        <v>1337</v>
      </c>
      <c r="I21" s="4" t="s">
        <v>1337</v>
      </c>
      <c r="J21" s="4" t="s">
        <v>1488</v>
      </c>
      <c r="K21" s="4" t="s">
        <v>1513</v>
      </c>
      <c r="L21" s="14"/>
      <c r="M21" s="4" t="s">
        <v>1341</v>
      </c>
      <c r="N21" s="4"/>
      <c r="O21" s="4"/>
      <c r="P21" s="4"/>
      <c r="Q21" s="4"/>
      <c r="R21" s="4"/>
      <c r="S21" s="4"/>
      <c r="T21" s="4"/>
      <c r="U21" s="12"/>
      <c r="V21" s="39">
        <v>46081</v>
      </c>
      <c r="W21" s="4"/>
      <c r="X21" s="4" t="s">
        <v>1514</v>
      </c>
      <c r="Y21" s="4" t="s">
        <v>1515</v>
      </c>
      <c r="Z21" s="4" t="s">
        <v>1516</v>
      </c>
      <c r="AA21" s="4" t="s">
        <v>1517</v>
      </c>
      <c r="AB21" s="4" t="s">
        <v>1518</v>
      </c>
      <c r="AC21" s="4"/>
      <c r="AD21" s="4"/>
      <c r="AE21" s="4"/>
      <c r="AF21" s="4"/>
      <c r="AG21" s="8"/>
      <c r="AH21" s="8"/>
      <c r="AI21" s="8"/>
      <c r="AJ21" s="8"/>
      <c r="AK21" s="4" t="s">
        <v>1347</v>
      </c>
      <c r="AL21" s="4"/>
      <c r="AM21" s="4" t="s">
        <v>1519</v>
      </c>
      <c r="AN21" s="4"/>
      <c r="AO21" s="4"/>
      <c r="AP21" s="4"/>
      <c r="AQ21" s="4"/>
      <c r="AR21" s="4"/>
      <c r="AS21" s="4"/>
      <c r="AT21" s="4"/>
      <c r="AU21" s="4"/>
      <c r="AV21" s="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"/>
      <c r="BM21" s="8"/>
      <c r="BN21" s="8"/>
      <c r="BO21" s="8"/>
      <c r="BP21" s="8"/>
      <c r="BQ21" s="8"/>
      <c r="BR21" s="8"/>
      <c r="BS21" s="4"/>
      <c r="BT21" s="8">
        <v>2</v>
      </c>
      <c r="BU21" s="8"/>
      <c r="CI21" t="str" cm="1">
        <f t="array" ref="CI21">IFERROR(
  IF(ISNUMBER(MATCH(TRIM(SUBSTITUTE(INDEX($X:$X,ROW()),CHAR(160),"")),[1]Weekend_Targets!$B$2:$B$23,0)),
    "TARGET",
    "NO"
  ),
  "LOOKUP_ERROR"
)</f>
        <v>NO</v>
      </c>
      <c r="CJ21" t="str" cm="1">
        <f t="array" aca="1" ref="CJ21" ca="1">_xlfn.LET(_xlpm.h,UPPER(TRIM(CLEAN(SUBSTITUTE($X21,CHAR(160)," ")))), IF(ISNUMBER(MATCH(_xlpm.h,WeekendHostnames,0)),"TARGET",""))</f>
        <v/>
      </c>
      <c r="CK21" t="str">
        <f>UPPER(TRIM(CLEAN(SUBSTITUTE(C21,CHAR(160)," "))))</f>
        <v>YES</v>
      </c>
      <c r="CL21" t="str" cm="1">
        <f t="array" ref="CL21">IF(ISNUMBER(MATCH(UPPER(TRIM(CLEAN(SUBSTITUTE(INDEX($X:$X,ROW()),CHAR(160)," ")))),[1]Weekend_Targets!$C$2:$C$23,0)),"TARGET","NO")</f>
        <v>NO</v>
      </c>
      <c r="CM21" t="str">
        <f>_xlfn.TEXTJOIN(", ",TRUE,$C$2:$C$23)</f>
        <v>Yes, Yes, Yes, Yes, Yes, Yes, Yes, Yes, Yes, Yes, Yes, Yes, Yes, Yes, Yes, Yes, Yes, Yes, Yes, Yes, Yes, Yes</v>
      </c>
      <c r="CN21" t="e" cm="1">
        <f t="array" aca="1" ref="CN21" ca="1">COUNTIF(WeekendHostnames,"WNH270OPR403")</f>
        <v>#NAME?</v>
      </c>
      <c r="CO21" s="4"/>
      <c r="CQ21" s="4"/>
    </row>
    <row r="22" spans="1:95" ht="20.25" customHeight="1">
      <c r="A22" s="8" t="s">
        <v>1334</v>
      </c>
      <c r="B22" s="8"/>
      <c r="C22" s="8" t="s">
        <v>1335</v>
      </c>
      <c r="D22" s="15" t="s">
        <v>1335</v>
      </c>
      <c r="E22" s="15" t="str">
        <f>IF($C22&lt;&gt;"Yes","",IF($D22="No","Yes",IF($D22="Yes","No","")))</f>
        <v>No</v>
      </c>
      <c r="F22" s="15" t="str">
        <f>IF($A22="","",IF($A22="Neuron",IF(OR(AND($X22&lt;&gt;"",LOWER(TRIM($X22))&lt;&gt;"n/a",COUNTIF($AA$2:$AA$532,$X22)&gt;1),AND($AB22&lt;&gt;"",LOWER(TRIM($AB22))&lt;&gt;"n/a",COUNTIF($AB$2:$AB$532,$AB22)&gt;1),AND($AE22&lt;&gt;"",LOWER(TRIM($AE22))&lt;&gt;"n/a",COUNTIF($AE$2:$AE$532,$AE22)&gt;1)),"Yes","No"),IF($A22="Cybernet",IF(OR(AND($Y22&lt;&gt;"",LOWER(TRIM($Y22))&lt;&gt;"n/a",COUNTIF($Y$2:$Y$532,$Y22)&gt;1),AND($Z22&lt;&gt;"",LOWER(TRIM($Z22))&lt;&gt;"n/a",COUNTIF($Z$2:$Z$532,$Z22)&gt;1)),"Yes","No"),IF(AND($AN22&lt;&gt;"",LOWER(TRIM($AN22))&lt;&gt;"n/a",COUNTIF($AN$2:$AN$532,$AN22)&gt;1),"Yes","No"))))</f>
        <v>No</v>
      </c>
      <c r="G22" t="str">
        <f>IF($C22&lt;&gt;"Yes","",
IF($A22="Neuron",
IF(OR(
AND($X22&lt;&gt;"",LOWER(TRIM($X22))&lt;&gt;"n/a",COUNTIFS($C$2:$C$532,"Yes",$A$2:$A$532,"Neuron",$AA$2:$AA$532,$X22)&gt;1),
AND($AB22&lt;&gt;"",LOWER(TRIM($AB22))&lt;&gt;"n/a",COUNTIFS($C$2:$C$532,"Yes",$A$2:$A$532,"Neuron",$AB$2:$AB$532,$AB22)&gt;1),
AND($AE22&lt;&gt;"",LOWER(TRIM($AE22))&lt;&gt;"n/a",COUNTIFS($C$2:$C$532,"Yes",$A$2:$A$532,"Neuron",$AE$2:$AE$532,$AE22)&gt;1)
),"Yes","No"),
IF($A22="Cybernet",
IF(OR(
AND($Y22&lt;&gt;"",LOWER(TRIM($Y22))&lt;&gt;"n/a",COUNTIFS($C$2:$C$532,"Yes",$A$2:$A$532,"Cybernet",$Y$2:$Y$532,$Y22)&gt;1),
AND($Z22&lt;&gt;"",LOWER(TRIM($Z22))&lt;&gt;"n/a",COUNTIFS($C$2:$C$532,"Yes",$A$2:$A$532,"Cybernet",$Z$2:$Z$532,$Z22)&gt;1)
),"Yes","No"),
IF(AND($AN22&lt;&gt;"",LOWER(TRIM($AN22))&lt;&gt;"n/a"),
IF(COUNTIFS($C$2:$C$532,"Yes",$A$2:$A$532,$A22,$AN$2:$AN$532,$AN22)&gt;1,"Yes","No"),
"No")
)
)
)</f>
        <v>No</v>
      </c>
      <c r="H22" s="56" t="s">
        <v>1427</v>
      </c>
      <c r="I22" s="56" t="s">
        <v>1427</v>
      </c>
      <c r="J22" s="4" t="s">
        <v>1339</v>
      </c>
      <c r="K22" s="4" t="s">
        <v>1447</v>
      </c>
      <c r="L22" s="14"/>
      <c r="M22" s="4" t="s">
        <v>1341</v>
      </c>
      <c r="N22" s="4" t="s">
        <v>1335</v>
      </c>
      <c r="O22" s="4" t="s">
        <v>1335</v>
      </c>
      <c r="P22" s="4" t="s">
        <v>1335</v>
      </c>
      <c r="Q22" s="4" t="s">
        <v>1520</v>
      </c>
      <c r="R22" s="4" t="s">
        <v>1521</v>
      </c>
      <c r="S22" s="4" t="s">
        <v>1375</v>
      </c>
      <c r="T22" s="4" t="s">
        <v>1522</v>
      </c>
      <c r="U22" s="12"/>
      <c r="V22" s="88">
        <v>46075</v>
      </c>
      <c r="W22" s="4"/>
      <c r="X22" s="14" t="s">
        <v>1523</v>
      </c>
      <c r="Y22" s="4" t="s">
        <v>1524</v>
      </c>
      <c r="Z22" s="4" t="s">
        <v>1525</v>
      </c>
      <c r="AA22" s="5" t="s">
        <v>1526</v>
      </c>
      <c r="AB22" s="4" t="s">
        <v>1527</v>
      </c>
      <c r="AC22" s="4" t="s">
        <v>1375</v>
      </c>
      <c r="AD22" s="4"/>
      <c r="AE22" s="4"/>
      <c r="AF22" s="4"/>
      <c r="AG22" s="8"/>
      <c r="AH22" s="8"/>
      <c r="AI22" s="8"/>
      <c r="AJ22" s="8"/>
      <c r="AK22" s="4" t="s">
        <v>1347</v>
      </c>
      <c r="AL22" s="4"/>
      <c r="AM22" s="4" t="s">
        <v>1528</v>
      </c>
      <c r="AN22" s="4" t="s">
        <v>1528</v>
      </c>
      <c r="AO22" s="4" t="s">
        <v>1358</v>
      </c>
      <c r="AP22" s="4" t="s">
        <v>1359</v>
      </c>
      <c r="AQ22" s="118" t="s">
        <v>1529</v>
      </c>
      <c r="AR22" s="4" t="s">
        <v>1192</v>
      </c>
      <c r="AS22" s="4"/>
      <c r="AT22" s="4"/>
      <c r="AU22" s="4"/>
      <c r="AV22" s="4"/>
      <c r="AW22" s="84" t="s">
        <v>1530</v>
      </c>
      <c r="AX22" s="84"/>
      <c r="AY22" s="84"/>
      <c r="AZ22" s="84"/>
      <c r="BA22" s="84"/>
      <c r="BB22" s="84">
        <v>19200</v>
      </c>
      <c r="BC22" s="84"/>
      <c r="BD22" s="84"/>
      <c r="BE22" s="84"/>
      <c r="BF22" s="84"/>
      <c r="BG22" s="84"/>
      <c r="BH22" s="84"/>
      <c r="BI22" s="84"/>
      <c r="BJ22" s="84"/>
      <c r="BK22" s="84"/>
      <c r="BL22" s="8" t="s">
        <v>1335</v>
      </c>
      <c r="BM22" s="8" t="s">
        <v>1335</v>
      </c>
      <c r="BN22" s="8" t="s">
        <v>1335</v>
      </c>
      <c r="BO22" s="8" t="s">
        <v>1335</v>
      </c>
      <c r="BP22" s="8" t="s">
        <v>1350</v>
      </c>
      <c r="BQ22" s="8"/>
      <c r="BR22" s="8"/>
      <c r="BS22" s="4" t="str">
        <f>IF($AB22="","",IF((IF(AND($BL22&lt;&gt;"Yes",$BL22&lt;&gt;"N/A"),"Power Cable, ","")&amp;IF(AND($BM22&lt;&gt;"Yes",$BM22&lt;&gt;"N/A"),"Battery, ","")&amp;IF(AND($AG22&lt;&gt;"Yes",$AG22&lt;&gt;"N/A"),"Firmware Download, ","")&amp;IF(AND(OR($AG22="Yes",$AG22="N/A"),$AH22&lt;&gt;"Yes",$AH22&lt;&gt;"N/A"),"Firmware Install, ","")&amp;IF(AND($BQ22&lt;&gt;"Yes",$BQ22&lt;&gt;"N/A"),"Device ID, ","")&amp;IF(AND($BR22&lt;&gt;"Yes",$BR22&lt;&gt;"N/A"),"Epic Beans Relay, ",""))="","",LEFT(IF(AND($BL22&lt;&gt;"Yes",$BL22&lt;&gt;"N/A"),"Power Cable, ","")&amp;IF(AND($BM22&lt;&gt;"Yes",$BM22&lt;&gt;"N/A"),"Battery, ","")&amp;IF(AND($AG22&lt;&gt;"Yes",$AG22&lt;&gt;"N/A"),"Firmware Download, ","")&amp;IF(AND(OR($AG22="Yes",$AG22="N/A"),$AH22&lt;&gt;"Yes",$AH22&lt;&gt;"N/A"),"Firmware Install, ","")&amp;IF(AND($BQ22&lt;&gt;"Yes",$BQ22&lt;&gt;"N/A"),"Device ID, ","")&amp;IF(AND($BR22&lt;&gt;"Yes",$BR22&lt;&gt;"N/A"),"Epic Beans Relay, ",""),LEN(IF(AND($BL22&lt;&gt;"Yes",$BL22&lt;&gt;"N/A"),"Power Cable, ","")&amp;IF(AND($BM22&lt;&gt;"Yes",$BM22&lt;&gt;"N/A"),"Battery, ","")&amp;IF(AND($AG22&lt;&gt;"Yes",$AG22&lt;&gt;"N/A"),"Firmware Download, ","")&amp;IF(AND(OR($AG22="Yes",$AG22="N/A"),$AH22&lt;&gt;"Yes",$AH22&lt;&gt;"N/A"),"Firmware Install, ","")&amp;IF(AND($BQ22&lt;&gt;"Yes",$BQ22&lt;&gt;"N/A"),"Device ID, ","")&amp;IF(AND($BR22&lt;&gt;"Yes",$BR22&lt;&gt;"N/A"),"Epic Beans Relay, ",""))-2)))</f>
        <v>Firmware Download, Device ID, Epic Beans Relay</v>
      </c>
      <c r="BT22" s="8">
        <v>2</v>
      </c>
      <c r="BU22" s="8" t="str">
        <f>IF($AB22="","",IF($BS22="","Yes","Blocked"))</f>
        <v>Blocked</v>
      </c>
      <c r="BW22" t="str">
        <f>IF($BV22="","",IFERROR(VLOOKUP($BV22,'01_Warehouse_Ledger'!$A:$N,4,FALSE),""))</f>
        <v/>
      </c>
      <c r="BX22" t="str">
        <f>IF($BV22="","",IFERROR(VLOOKUP($BV22,'01_Warehouse_Ledger'!$A:$N,5,FALSE),""))</f>
        <v/>
      </c>
      <c r="BY22" t="str">
        <f>IF($BV22="","",IFERROR(VLOOKUP($BV22,'01_Warehouse_Ledger'!$A:$N,13,FALSE),""))</f>
        <v/>
      </c>
      <c r="BZ22" t="s">
        <v>1335</v>
      </c>
      <c r="CA22" t="s">
        <v>1335</v>
      </c>
      <c r="CB22" t="s">
        <v>1335</v>
      </c>
      <c r="CC22" t="s">
        <v>1335</v>
      </c>
      <c r="CD22" t="s">
        <v>1335</v>
      </c>
      <c r="CI22" t="str" cm="1">
        <f t="array" ref="CI22">IFERROR(
  IF(ISNUMBER(MATCH(TRIM(SUBSTITUTE(INDEX($X:$X,ROW()),CHAR(160),"")),[1]Weekend_Targets!$B$2:$B$23,0)),
    "TARGET",
    "NO"
  ),
  "LOOKUP_ERROR"
)</f>
        <v>NO</v>
      </c>
      <c r="CJ22" t="str" cm="1">
        <f t="array" aca="1" ref="CJ22" ca="1">_xlfn.LET(_xlpm.h,UPPER(TRIM(CLEAN(SUBSTITUTE($X22,CHAR(160)," ")))), IF(ISNUMBER(MATCH(_xlpm.h,WeekendHostnames,0)),"TARGET",""))</f>
        <v/>
      </c>
      <c r="CK22" t="str">
        <f>UPPER(TRIM(CLEAN(SUBSTITUTE(C22,CHAR(160)," "))))</f>
        <v>YES</v>
      </c>
      <c r="CL22" t="str" cm="1">
        <f t="array" ref="CL22">IF(ISNUMBER(MATCH(UPPER(TRIM(CLEAN(SUBSTITUTE(INDEX($X:$X,ROW()),CHAR(160)," ")))),[1]Weekend_Targets!$C$2:$C$23,0)),"TARGET","NO")</f>
        <v>NO</v>
      </c>
      <c r="CM22" t="str">
        <f>_xlfn.TEXTJOIN(", ",TRUE,$C$2:$C$23)</f>
        <v>Yes, Yes, Yes, Yes, Yes, Yes, Yes, Yes, Yes, Yes, Yes, Yes, Yes, Yes, Yes, Yes, Yes, Yes, Yes, Yes, Yes, Yes</v>
      </c>
      <c r="CN22" t="e" cm="1">
        <f t="array" aca="1" ref="CN22" ca="1">COUNTIF(WeekendHostnames,"WNH270OPR403")</f>
        <v>#NAME?</v>
      </c>
      <c r="CO22" s="4"/>
      <c r="CQ22" s="4"/>
    </row>
    <row r="23" spans="1:95" ht="20.25" customHeight="1">
      <c r="A23" s="8" t="s">
        <v>1334</v>
      </c>
      <c r="B23" s="8"/>
      <c r="C23" s="8" t="s">
        <v>1335</v>
      </c>
      <c r="D23" s="15" t="s">
        <v>1335</v>
      </c>
      <c r="E23" s="15" t="str">
        <f>IF($C23&lt;&gt;"Yes","",IF($D23="No","Yes",IF($D23="Yes","No","")))</f>
        <v>No</v>
      </c>
      <c r="F23" s="15" t="str">
        <f>IF($A23="","",IF($A23="Neuron",IF(OR(AND($X23&lt;&gt;"",LOWER(TRIM($X23))&lt;&gt;"n/a",COUNTIF($AA$2:$AA$532,$X23)&gt;1),AND($AB23&lt;&gt;"",LOWER(TRIM($AB23))&lt;&gt;"n/a",COUNTIF($AB$2:$AB$532,$AB23)&gt;1),AND($AE23&lt;&gt;"",LOWER(TRIM($AE23))&lt;&gt;"n/a",COUNTIF($AE$2:$AE$532,$AE23)&gt;1)),"Yes","No"),IF($A23="Cybernet",IF(OR(AND($Y23&lt;&gt;"",LOWER(TRIM($Y23))&lt;&gt;"n/a",COUNTIF($Y$2:$Y$532,$Y23)&gt;1),AND($Z23&lt;&gt;"",LOWER(TRIM($Z23))&lt;&gt;"n/a",COUNTIF($Z$2:$Z$532,$Z23)&gt;1)),"Yes","No"),IF(AND($AN23&lt;&gt;"",LOWER(TRIM($AN23))&lt;&gt;"n/a",COUNTIF($AN$2:$AN$532,$AN23)&gt;1),"Yes","No"))))</f>
        <v>No</v>
      </c>
      <c r="G23" t="str">
        <f>IF($C23&lt;&gt;"Yes","",
IF($A23="Neuron",
IF(OR(
AND($X23&lt;&gt;"",LOWER(TRIM($X23))&lt;&gt;"n/a",COUNTIFS($C$2:$C$532,"Yes",$A$2:$A$532,"Neuron",$AA$2:$AA$532,$X23)&gt;1),
AND($AB23&lt;&gt;"",LOWER(TRIM($AB23))&lt;&gt;"n/a",COUNTIFS($C$2:$C$532,"Yes",$A$2:$A$532,"Neuron",$AB$2:$AB$532,$AB23)&gt;1),
AND($AE23&lt;&gt;"",LOWER(TRIM($AE23))&lt;&gt;"n/a",COUNTIFS($C$2:$C$532,"Yes",$A$2:$A$532,"Neuron",$AE$2:$AE$532,$AE23)&gt;1)
),"Yes","No"),
IF($A23="Cybernet",
IF(OR(
AND($Y23&lt;&gt;"",LOWER(TRIM($Y23))&lt;&gt;"n/a",COUNTIFS($C$2:$C$532,"Yes",$A$2:$A$532,"Cybernet",$Y$2:$Y$532,$Y23)&gt;1),
AND($Z23&lt;&gt;"",LOWER(TRIM($Z23))&lt;&gt;"n/a",COUNTIFS($C$2:$C$532,"Yes",$A$2:$A$532,"Cybernet",$Z$2:$Z$532,$Z23)&gt;1)
),"Yes","No"),
IF(AND($AN23&lt;&gt;"",LOWER(TRIM($AN23))&lt;&gt;"n/a"),
IF(COUNTIFS($C$2:$C$532,"Yes",$A$2:$A$532,$A23,$AN$2:$AN$532,$AN23)&gt;1,"Yes","No"),
"No")
)
)
)</f>
        <v>No</v>
      </c>
      <c r="H23" s="58" t="s">
        <v>1427</v>
      </c>
      <c r="I23" s="4" t="s">
        <v>1427</v>
      </c>
      <c r="J23" s="4" t="s">
        <v>1339</v>
      </c>
      <c r="K23" s="4" t="s">
        <v>1455</v>
      </c>
      <c r="L23" s="14"/>
      <c r="M23" s="4" t="s">
        <v>1341</v>
      </c>
      <c r="N23" s="4" t="s">
        <v>1335</v>
      </c>
      <c r="O23" s="4" t="s">
        <v>1335</v>
      </c>
      <c r="P23" s="4" t="s">
        <v>1335</v>
      </c>
      <c r="Q23" s="4" t="s">
        <v>1520</v>
      </c>
      <c r="R23" s="4" t="s">
        <v>1521</v>
      </c>
      <c r="S23" s="4" t="s">
        <v>1375</v>
      </c>
      <c r="T23" s="4" t="s">
        <v>1522</v>
      </c>
      <c r="U23" s="12"/>
      <c r="V23" s="88">
        <v>46075</v>
      </c>
      <c r="W23" s="4"/>
      <c r="X23" s="14" t="s">
        <v>1531</v>
      </c>
      <c r="Y23" s="4" t="s">
        <v>1532</v>
      </c>
      <c r="Z23" s="4" t="s">
        <v>1533</v>
      </c>
      <c r="AA23" s="5" t="s">
        <v>1534</v>
      </c>
      <c r="AB23" s="113" t="s">
        <v>1535</v>
      </c>
      <c r="AC23" s="4" t="s">
        <v>1375</v>
      </c>
      <c r="AD23" s="4"/>
      <c r="AE23" s="4"/>
      <c r="AF23" s="4"/>
      <c r="AG23" s="8"/>
      <c r="AH23" s="8"/>
      <c r="AI23" s="8"/>
      <c r="AJ23" s="8"/>
      <c r="AK23" s="4" t="s">
        <v>1347</v>
      </c>
      <c r="AL23" s="4"/>
      <c r="AM23" s="4" t="s">
        <v>1536</v>
      </c>
      <c r="AN23" s="4" t="s">
        <v>1536</v>
      </c>
      <c r="AO23" s="4" t="s">
        <v>1358</v>
      </c>
      <c r="AP23" s="4" t="s">
        <v>1359</v>
      </c>
      <c r="AQ23" s="118"/>
      <c r="AR23" s="4" t="s">
        <v>1192</v>
      </c>
      <c r="AS23" s="4"/>
      <c r="AT23" s="4"/>
      <c r="AU23" s="4"/>
      <c r="AV23" s="4"/>
      <c r="AW23" s="84" t="s">
        <v>1537</v>
      </c>
      <c r="AX23" s="84"/>
      <c r="AY23" s="84"/>
      <c r="AZ23" s="84"/>
      <c r="BA23" s="84"/>
      <c r="BB23" s="84">
        <v>19200</v>
      </c>
      <c r="BC23" s="84"/>
      <c r="BD23" s="84"/>
      <c r="BE23" s="84"/>
      <c r="BF23" s="84"/>
      <c r="BG23" s="84"/>
      <c r="BH23" s="84"/>
      <c r="BI23" s="84"/>
      <c r="BJ23" s="84"/>
      <c r="BK23" s="84"/>
      <c r="BL23" s="8" t="s">
        <v>1335</v>
      </c>
      <c r="BM23" s="8" t="s">
        <v>1335</v>
      </c>
      <c r="BN23" s="8" t="s">
        <v>1335</v>
      </c>
      <c r="BO23" s="8" t="s">
        <v>1335</v>
      </c>
      <c r="BP23" s="8" t="s">
        <v>1350</v>
      </c>
      <c r="BQ23" s="8"/>
      <c r="BR23" s="8"/>
      <c r="BS23" s="4" t="str">
        <f>IF($AB23="","",IF((IF(AND($BL23&lt;&gt;"Yes",$BL23&lt;&gt;"N/A"),"Power Cable, ","")&amp;IF(AND($BM23&lt;&gt;"Yes",$BM23&lt;&gt;"N/A"),"Battery, ","")&amp;IF(AND($AG23&lt;&gt;"Yes",$AG23&lt;&gt;"N/A"),"Firmware Download, ","")&amp;IF(AND(OR($AG23="Yes",$AG23="N/A"),$AH23&lt;&gt;"Yes",$AH23&lt;&gt;"N/A"),"Firmware Install, ","")&amp;IF(AND($BQ23&lt;&gt;"Yes",$BQ23&lt;&gt;"N/A"),"Device ID, ","")&amp;IF(AND($BR23&lt;&gt;"Yes",$BR23&lt;&gt;"N/A"),"Epic Beans Relay, ",""))="","",LEFT(IF(AND($BL23&lt;&gt;"Yes",$BL23&lt;&gt;"N/A"),"Power Cable, ","")&amp;IF(AND($BM23&lt;&gt;"Yes",$BM23&lt;&gt;"N/A"),"Battery, ","")&amp;IF(AND($AG23&lt;&gt;"Yes",$AG23&lt;&gt;"N/A"),"Firmware Download, ","")&amp;IF(AND(OR($AG23="Yes",$AG23="N/A"),$AH23&lt;&gt;"Yes",$AH23&lt;&gt;"N/A"),"Firmware Install, ","")&amp;IF(AND($BQ23&lt;&gt;"Yes",$BQ23&lt;&gt;"N/A"),"Device ID, ","")&amp;IF(AND($BR23&lt;&gt;"Yes",$BR23&lt;&gt;"N/A"),"Epic Beans Relay, ",""),LEN(IF(AND($BL23&lt;&gt;"Yes",$BL23&lt;&gt;"N/A"),"Power Cable, ","")&amp;IF(AND($BM23&lt;&gt;"Yes",$BM23&lt;&gt;"N/A"),"Battery, ","")&amp;IF(AND($AG23&lt;&gt;"Yes",$AG23&lt;&gt;"N/A"),"Firmware Download, ","")&amp;IF(AND(OR($AG23="Yes",$AG23="N/A"),$AH23&lt;&gt;"Yes",$AH23&lt;&gt;"N/A"),"Firmware Install, ","")&amp;IF(AND($BQ23&lt;&gt;"Yes",$BQ23&lt;&gt;"N/A"),"Device ID, ","")&amp;IF(AND($BR23&lt;&gt;"Yes",$BR23&lt;&gt;"N/A"),"Epic Beans Relay, ",""))-2)))</f>
        <v>Firmware Download, Device ID, Epic Beans Relay</v>
      </c>
      <c r="BT23" s="8">
        <v>2</v>
      </c>
      <c r="BU23" s="8" t="str">
        <f>IF($AB23="","",IF($BS23="","Yes","Blocked"))</f>
        <v>Blocked</v>
      </c>
      <c r="BW23" t="str">
        <f>IF($BV23="","",IFERROR(VLOOKUP($BV23,'01_Warehouse_Ledger'!$A:$N,4,FALSE),""))</f>
        <v/>
      </c>
      <c r="BX23" t="str">
        <f>IF($BV23="","",IFERROR(VLOOKUP($BV23,'01_Warehouse_Ledger'!$A:$N,5,FALSE),""))</f>
        <v/>
      </c>
      <c r="BY23" t="str">
        <f>IF($BV23="","",IFERROR(VLOOKUP($BV23,'01_Warehouse_Ledger'!$A:$N,13,FALSE),""))</f>
        <v/>
      </c>
      <c r="BZ23" t="s">
        <v>1335</v>
      </c>
      <c r="CA23" t="s">
        <v>1335</v>
      </c>
      <c r="CB23" t="s">
        <v>1335</v>
      </c>
      <c r="CC23" t="s">
        <v>1335</v>
      </c>
      <c r="CD23" t="s">
        <v>1335</v>
      </c>
      <c r="CI23" t="str" cm="1">
        <f t="array" ref="CI23">IFERROR(
  IF(ISNUMBER(MATCH(TRIM(SUBSTITUTE(INDEX($X:$X,ROW()),CHAR(160),"")),[1]Weekend_Targets!$B$2:$B$23,0)),
    "TARGET",
    "NO"
  ),
  "LOOKUP_ERROR"
)</f>
        <v>NO</v>
      </c>
      <c r="CJ23" t="str" cm="1">
        <f t="array" aca="1" ref="CJ23" ca="1">_xlfn.LET(_xlpm.h,UPPER(TRIM(CLEAN(SUBSTITUTE($X23,CHAR(160)," ")))), IF(ISNUMBER(MATCH(_xlpm.h,WeekendHostnames,0)),"TARGET",""))</f>
        <v/>
      </c>
      <c r="CK23" t="str">
        <f>UPPER(TRIM(CLEAN(SUBSTITUTE(C23,CHAR(160)," "))))</f>
        <v>YES</v>
      </c>
      <c r="CL23" t="str" cm="1">
        <f t="array" ref="CL23">IF(ISNUMBER(MATCH(UPPER(TRIM(CLEAN(SUBSTITUTE(INDEX($X:$X,ROW()),CHAR(160)," ")))),[1]Weekend_Targets!$C$2:$C$23,0)),"TARGET","NO")</f>
        <v>NO</v>
      </c>
      <c r="CM23" t="str">
        <f>_xlfn.TEXTJOIN(", ",TRUE,$C$2:$C$23)</f>
        <v>Yes, Yes, Yes, Yes, Yes, Yes, Yes, Yes, Yes, Yes, Yes, Yes, Yes, Yes, Yes, Yes, Yes, Yes, Yes, Yes, Yes, Yes</v>
      </c>
      <c r="CN23" t="e" cm="1">
        <f t="array" aca="1" ref="CN23" ca="1">COUNTIF(WeekendHostnames,"WNH270OPR403")</f>
        <v>#NAME?</v>
      </c>
      <c r="CO23" s="4"/>
      <c r="CQ23" s="4"/>
    </row>
    <row r="24" spans="1:95" ht="20.25" customHeight="1">
      <c r="A24" s="8" t="s">
        <v>1334</v>
      </c>
      <c r="B24" s="8"/>
      <c r="C24" s="8" t="s">
        <v>1335</v>
      </c>
      <c r="D24" s="15" t="s">
        <v>1335</v>
      </c>
      <c r="E24" s="15" t="str">
        <f>IF($C24&lt;&gt;"Yes","",IF($D24="No","Yes",IF($D24="Yes","No","")))</f>
        <v>No</v>
      </c>
      <c r="F24" s="15" t="str">
        <f>IF($A24="","",IF($A24="Neuron",IF(OR(AND($X24&lt;&gt;"",LOWER(TRIM($X24))&lt;&gt;"n/a",COUNTIF($AA$2:$AA$532,$X24)&gt;1),AND($AB24&lt;&gt;"",LOWER(TRIM($AB24))&lt;&gt;"n/a",COUNTIF($AB$2:$AB$532,$AB24)&gt;1),AND($AE24&lt;&gt;"",LOWER(TRIM($AE24))&lt;&gt;"n/a",COUNTIF($AE$2:$AE$532,$AE24)&gt;1)),"Yes","No"),IF($A24="Cybernet",IF(OR(AND($Y24&lt;&gt;"",LOWER(TRIM($Y24))&lt;&gt;"n/a",COUNTIF($Y$2:$Y$532,$Y24)&gt;1),AND($Z24&lt;&gt;"",LOWER(TRIM($Z24))&lt;&gt;"n/a",COUNTIF($Z$2:$Z$532,$Z24)&gt;1)),"Yes","No"),IF(AND($AN24&lt;&gt;"",LOWER(TRIM($AN24))&lt;&gt;"n/a",COUNTIF($AN$2:$AN$532,$AN24)&gt;1),"Yes","No"))))</f>
        <v>No</v>
      </c>
      <c r="G24" t="str">
        <f>IF($C24&lt;&gt;"Yes","",
IF($A24="Neuron",
IF(OR(
AND($X24&lt;&gt;"",LOWER(TRIM($X24))&lt;&gt;"n/a",COUNTIFS($C$2:$C$532,"Yes",$A$2:$A$532,"Neuron",$AA$2:$AA$532,$X24)&gt;1),
AND($AB24&lt;&gt;"",LOWER(TRIM($AB24))&lt;&gt;"n/a",COUNTIFS($C$2:$C$532,"Yes",$A$2:$A$532,"Neuron",$AB$2:$AB$532,$AB24)&gt;1),
AND($AE24&lt;&gt;"",LOWER(TRIM($AE24))&lt;&gt;"n/a",COUNTIFS($C$2:$C$532,"Yes",$A$2:$A$532,"Neuron",$AE$2:$AE$532,$AE24)&gt;1)
),"Yes","No"),
IF($A24="Cybernet",
IF(OR(
AND($Y24&lt;&gt;"",LOWER(TRIM($Y24))&lt;&gt;"n/a",COUNTIFS($C$2:$C$532,"Yes",$A$2:$A$532,"Cybernet",$Y$2:$Y$532,$Y24)&gt;1),
AND($Z24&lt;&gt;"",LOWER(TRIM($Z24))&lt;&gt;"n/a",COUNTIFS($C$2:$C$532,"Yes",$A$2:$A$532,"Cybernet",$Z$2:$Z$532,$Z24)&gt;1)
),"Yes","No"),
IF(AND($AN24&lt;&gt;"",LOWER(TRIM($AN24))&lt;&gt;"n/a"),
IF(COUNTIFS($C$2:$C$532,"Yes",$A$2:$A$532,$A24,$AN$2:$AN$532,$AN24)&gt;1,"Yes","No"),
"No")
)
)
)</f>
        <v>No</v>
      </c>
      <c r="H24" s="56" t="s">
        <v>1427</v>
      </c>
      <c r="I24" s="4" t="s">
        <v>1427</v>
      </c>
      <c r="J24" s="4" t="s">
        <v>1339</v>
      </c>
      <c r="K24" s="4" t="s">
        <v>1471</v>
      </c>
      <c r="L24" s="14"/>
      <c r="M24" s="4" t="s">
        <v>1341</v>
      </c>
      <c r="N24" s="4" t="s">
        <v>1335</v>
      </c>
      <c r="O24" s="4" t="s">
        <v>1335</v>
      </c>
      <c r="P24" s="4" t="s">
        <v>1335</v>
      </c>
      <c r="Q24" s="4" t="s">
        <v>1520</v>
      </c>
      <c r="R24" s="4" t="s">
        <v>1521</v>
      </c>
      <c r="S24" s="4" t="s">
        <v>1375</v>
      </c>
      <c r="T24" s="4" t="s">
        <v>1522</v>
      </c>
      <c r="U24" s="12"/>
      <c r="V24" s="88">
        <v>46075</v>
      </c>
      <c r="W24" s="4"/>
      <c r="X24" s="14" t="s">
        <v>1538</v>
      </c>
      <c r="Y24" s="4" t="s">
        <v>1539</v>
      </c>
      <c r="Z24" s="4" t="s">
        <v>1540</v>
      </c>
      <c r="AA24" s="5" t="s">
        <v>1541</v>
      </c>
      <c r="AB24" s="4" t="s">
        <v>1542</v>
      </c>
      <c r="AC24" s="4" t="s">
        <v>1375</v>
      </c>
      <c r="AD24" s="4"/>
      <c r="AE24" s="4"/>
      <c r="AF24" s="4"/>
      <c r="AG24" s="8"/>
      <c r="AH24" s="8"/>
      <c r="AI24" s="8"/>
      <c r="AJ24" s="8"/>
      <c r="AK24" s="4" t="s">
        <v>1347</v>
      </c>
      <c r="AL24" s="4"/>
      <c r="AM24" s="4" t="s">
        <v>1543</v>
      </c>
      <c r="AN24" s="4" t="s">
        <v>1543</v>
      </c>
      <c r="AO24" s="4" t="s">
        <v>1358</v>
      </c>
      <c r="AP24" s="4" t="s">
        <v>1359</v>
      </c>
      <c r="AQ24" s="118"/>
      <c r="AR24" s="4" t="s">
        <v>1192</v>
      </c>
      <c r="AS24" s="4"/>
      <c r="AT24" s="4"/>
      <c r="AU24" s="4"/>
      <c r="AV24" s="4"/>
      <c r="AW24" s="84" t="s">
        <v>1544</v>
      </c>
      <c r="AX24" s="84"/>
      <c r="AY24" s="84"/>
      <c r="AZ24" s="84"/>
      <c r="BA24" s="84"/>
      <c r="BB24" s="84">
        <v>19200</v>
      </c>
      <c r="BC24" s="84"/>
      <c r="BD24" s="84"/>
      <c r="BE24" s="84"/>
      <c r="BF24" s="84"/>
      <c r="BG24" s="84"/>
      <c r="BH24" s="84"/>
      <c r="BI24" s="84"/>
      <c r="BJ24" s="84"/>
      <c r="BK24" s="84"/>
      <c r="BL24" s="8" t="s">
        <v>1335</v>
      </c>
      <c r="BM24" s="8" t="s">
        <v>1335</v>
      </c>
      <c r="BN24" s="8" t="s">
        <v>1335</v>
      </c>
      <c r="BO24" s="8" t="s">
        <v>1335</v>
      </c>
      <c r="BP24" s="8" t="s">
        <v>1350</v>
      </c>
      <c r="BQ24" s="8"/>
      <c r="BR24" s="8"/>
      <c r="BS24" s="4" t="str">
        <f>IF($AB24="","",IF((IF(AND($BL24&lt;&gt;"Yes",$BL24&lt;&gt;"N/A"),"Power Cable, ","")&amp;IF(AND($BM24&lt;&gt;"Yes",$BM24&lt;&gt;"N/A"),"Battery, ","")&amp;IF(AND($AG24&lt;&gt;"Yes",$AG24&lt;&gt;"N/A"),"Firmware Download, ","")&amp;IF(AND(OR($AG24="Yes",$AG24="N/A"),$AH24&lt;&gt;"Yes",$AH24&lt;&gt;"N/A"),"Firmware Install, ","")&amp;IF(AND($BQ24&lt;&gt;"Yes",$BQ24&lt;&gt;"N/A"),"Device ID, ","")&amp;IF(AND($BR24&lt;&gt;"Yes",$BR24&lt;&gt;"N/A"),"Epic Beans Relay, ",""))="","",LEFT(IF(AND($BL24&lt;&gt;"Yes",$BL24&lt;&gt;"N/A"),"Power Cable, ","")&amp;IF(AND($BM24&lt;&gt;"Yes",$BM24&lt;&gt;"N/A"),"Battery, ","")&amp;IF(AND($AG24&lt;&gt;"Yes",$AG24&lt;&gt;"N/A"),"Firmware Download, ","")&amp;IF(AND(OR($AG24="Yes",$AG24="N/A"),$AH24&lt;&gt;"Yes",$AH24&lt;&gt;"N/A"),"Firmware Install, ","")&amp;IF(AND($BQ24&lt;&gt;"Yes",$BQ24&lt;&gt;"N/A"),"Device ID, ","")&amp;IF(AND($BR24&lt;&gt;"Yes",$BR24&lt;&gt;"N/A"),"Epic Beans Relay, ",""),LEN(IF(AND($BL24&lt;&gt;"Yes",$BL24&lt;&gt;"N/A"),"Power Cable, ","")&amp;IF(AND($BM24&lt;&gt;"Yes",$BM24&lt;&gt;"N/A"),"Battery, ","")&amp;IF(AND($AG24&lt;&gt;"Yes",$AG24&lt;&gt;"N/A"),"Firmware Download, ","")&amp;IF(AND(OR($AG24="Yes",$AG24="N/A"),$AH24&lt;&gt;"Yes",$AH24&lt;&gt;"N/A"),"Firmware Install, ","")&amp;IF(AND($BQ24&lt;&gt;"Yes",$BQ24&lt;&gt;"N/A"),"Device ID, ","")&amp;IF(AND($BR24&lt;&gt;"Yes",$BR24&lt;&gt;"N/A"),"Epic Beans Relay, ",""))-2)))</f>
        <v>Firmware Download, Device ID, Epic Beans Relay</v>
      </c>
      <c r="BT24" s="8">
        <v>2</v>
      </c>
      <c r="BU24" s="8" t="str">
        <f>IF($AB24="","",IF($BS24="","Yes","Blocked"))</f>
        <v>Blocked</v>
      </c>
      <c r="BW24" t="str">
        <f>IF($BV24="","",IFERROR(VLOOKUP($BV24,'01_Warehouse_Ledger'!$A:$N,4,FALSE),""))</f>
        <v/>
      </c>
      <c r="BX24" t="str">
        <f>IF($BV24="","",IFERROR(VLOOKUP($BV24,'01_Warehouse_Ledger'!$A:$N,5,FALSE),""))</f>
        <v/>
      </c>
      <c r="BY24" t="str">
        <f>IF($BV24="","",IFERROR(VLOOKUP($BV24,'01_Warehouse_Ledger'!$A:$N,13,FALSE),""))</f>
        <v/>
      </c>
      <c r="BZ24" t="s">
        <v>1335</v>
      </c>
      <c r="CA24" t="s">
        <v>1335</v>
      </c>
      <c r="CB24" t="s">
        <v>1335</v>
      </c>
      <c r="CC24" t="s">
        <v>1335</v>
      </c>
      <c r="CD24" t="s">
        <v>1335</v>
      </c>
      <c r="CI24" t="str" cm="1">
        <f t="array" ref="CI24">IFERROR(
  IF(ISNUMBER(MATCH(TRIM(SUBSTITUTE(INDEX($X:$X,ROW()),CHAR(160),"")),[1]Weekend_Targets!$B$2:$B$23,0)),
    "TARGET",
    "NO"
  ),
  "LOOKUP_ERROR"
)</f>
        <v>NO</v>
      </c>
      <c r="CJ24" t="str" cm="1">
        <f t="array" aca="1" ref="CJ24" ca="1">_xlfn.LET(_xlpm.h,UPPER(TRIM(CLEAN(SUBSTITUTE($X24,CHAR(160)," ")))), IF(ISNUMBER(MATCH(_xlpm.h,WeekendHostnames,0)),"TARGET",""))</f>
        <v/>
      </c>
      <c r="CK24" t="str">
        <f>UPPER(TRIM(CLEAN(SUBSTITUTE(C24,CHAR(160)," "))))</f>
        <v>YES</v>
      </c>
      <c r="CL24" t="str" cm="1">
        <f t="array" ref="CL24">IF(ISNUMBER(MATCH(UPPER(TRIM(CLEAN(SUBSTITUTE(INDEX($X:$X,ROW()),CHAR(160)," ")))),[1]Weekend_Targets!$C$2:$C$23,0)),"TARGET","NO")</f>
        <v>NO</v>
      </c>
      <c r="CM24" t="str">
        <f>_xlfn.TEXTJOIN(", ",TRUE,$C$2:$C$23)</f>
        <v>Yes, Yes, Yes, Yes, Yes, Yes, Yes, Yes, Yes, Yes, Yes, Yes, Yes, Yes, Yes, Yes, Yes, Yes, Yes, Yes, Yes, Yes</v>
      </c>
      <c r="CN24" t="e" cm="1">
        <f t="array" aca="1" ref="CN24" ca="1">COUNTIF(WeekendHostnames,"WNH270OPR403")</f>
        <v>#NAME?</v>
      </c>
      <c r="CO24" s="4"/>
      <c r="CQ24" s="4"/>
    </row>
    <row r="25" spans="1:95" ht="20.25" customHeight="1">
      <c r="A25" s="8" t="s">
        <v>1334</v>
      </c>
      <c r="B25" s="8"/>
      <c r="C25" s="8" t="s">
        <v>1335</v>
      </c>
      <c r="D25" s="15" t="s">
        <v>1335</v>
      </c>
      <c r="E25" s="15" t="str">
        <f>IF($C25&lt;&gt;"Yes","",IF($D25="No","Yes",IF($D25="Yes","No","")))</f>
        <v>No</v>
      </c>
      <c r="F25" s="15" t="str">
        <f>IF($A25="","",IF($A25="Neuron",IF(OR(AND($X25&lt;&gt;"",LOWER(TRIM($X25))&lt;&gt;"n/a",COUNTIF($AA$2:$AA$532,$X25)&gt;1),AND($AB25&lt;&gt;"",LOWER(TRIM($AB25))&lt;&gt;"n/a",COUNTIF($AB$2:$AB$532,$AB25)&gt;1),AND($AE25&lt;&gt;"",LOWER(TRIM($AE25))&lt;&gt;"n/a",COUNTIF($AE$2:$AE$532,$AE25)&gt;1)),"Yes","No"),IF($A25="Cybernet",IF(OR(AND($Y25&lt;&gt;"",LOWER(TRIM($Y25))&lt;&gt;"n/a",COUNTIF($Y$2:$Y$532,$Y25)&gt;1),AND($Z25&lt;&gt;"",LOWER(TRIM($Z25))&lt;&gt;"n/a",COUNTIF($Z$2:$Z$532,$Z25)&gt;1)),"Yes","No"),IF(AND($AN25&lt;&gt;"",LOWER(TRIM($AN25))&lt;&gt;"n/a",COUNTIF($AN$2:$AN$532,$AN25)&gt;1),"Yes","No"))))</f>
        <v>No</v>
      </c>
      <c r="G25" t="str">
        <f>IF($C25&lt;&gt;"Yes","",
IF($A25="Neuron",
IF(OR(
AND($X25&lt;&gt;"",LOWER(TRIM($X25))&lt;&gt;"n/a",COUNTIFS($C$2:$C$532,"Yes",$A$2:$A$532,"Neuron",$AA$2:$AA$532,$X25)&gt;1),
AND($AB25&lt;&gt;"",LOWER(TRIM($AB25))&lt;&gt;"n/a",COUNTIFS($C$2:$C$532,"Yes",$A$2:$A$532,"Neuron",$AB$2:$AB$532,$AB25)&gt;1),
AND($AE25&lt;&gt;"",LOWER(TRIM($AE25))&lt;&gt;"n/a",COUNTIFS($C$2:$C$532,"Yes",$A$2:$A$532,"Neuron",$AE$2:$AE$532,$AE25)&gt;1)
),"Yes","No"),
IF($A25="Cybernet",
IF(OR(
AND($Y25&lt;&gt;"",LOWER(TRIM($Y25))&lt;&gt;"n/a",COUNTIFS($C$2:$C$532,"Yes",$A$2:$A$532,"Cybernet",$Y$2:$Y$532,$Y25)&gt;1),
AND($Z25&lt;&gt;"",LOWER(TRIM($Z25))&lt;&gt;"n/a",COUNTIFS($C$2:$C$532,"Yes",$A$2:$A$532,"Cybernet",$Z$2:$Z$532,$Z25)&gt;1)
),"Yes","No"),
IF(AND($AN25&lt;&gt;"",LOWER(TRIM($AN25))&lt;&gt;"n/a"),
IF(COUNTIFS($C$2:$C$532,"Yes",$A$2:$A$532,$A25,$AN$2:$AN$532,$AN25)&gt;1,"Yes","No"),
"No")
)
)
)</f>
        <v>No</v>
      </c>
      <c r="H25" s="58" t="s">
        <v>1427</v>
      </c>
      <c r="I25" s="4" t="s">
        <v>1427</v>
      </c>
      <c r="J25" s="4" t="s">
        <v>1339</v>
      </c>
      <c r="K25" s="4" t="s">
        <v>1545</v>
      </c>
      <c r="L25" s="14"/>
      <c r="M25" s="4" t="s">
        <v>1341</v>
      </c>
      <c r="N25" s="4" t="s">
        <v>1335</v>
      </c>
      <c r="O25" s="4" t="s">
        <v>1335</v>
      </c>
      <c r="P25" s="4" t="s">
        <v>1335</v>
      </c>
      <c r="Q25" s="4" t="s">
        <v>1520</v>
      </c>
      <c r="R25" s="4" t="s">
        <v>1521</v>
      </c>
      <c r="S25" s="4" t="s">
        <v>1375</v>
      </c>
      <c r="T25" s="4" t="s">
        <v>1522</v>
      </c>
      <c r="U25" s="12"/>
      <c r="V25" s="88">
        <v>46075</v>
      </c>
      <c r="W25" s="4"/>
      <c r="X25" s="14" t="s">
        <v>1546</v>
      </c>
      <c r="Y25" s="4" t="s">
        <v>1547</v>
      </c>
      <c r="Z25" s="4" t="s">
        <v>1548</v>
      </c>
      <c r="AA25" s="5" t="s">
        <v>1549</v>
      </c>
      <c r="AB25" s="4" t="s">
        <v>1550</v>
      </c>
      <c r="AC25" s="4" t="s">
        <v>1375</v>
      </c>
      <c r="AD25" s="4"/>
      <c r="AE25" s="4"/>
      <c r="AF25" s="4"/>
      <c r="AG25" s="8"/>
      <c r="AH25" s="8"/>
      <c r="AI25" s="8"/>
      <c r="AJ25" s="8"/>
      <c r="AK25" s="4" t="s">
        <v>1347</v>
      </c>
      <c r="AL25" s="4"/>
      <c r="AM25" s="4" t="s">
        <v>1551</v>
      </c>
      <c r="AN25" s="4" t="s">
        <v>1551</v>
      </c>
      <c r="AO25" s="4" t="s">
        <v>1358</v>
      </c>
      <c r="AP25" s="4" t="s">
        <v>1359</v>
      </c>
      <c r="AQ25" s="118" t="s">
        <v>1552</v>
      </c>
      <c r="AR25" s="4" t="s">
        <v>1192</v>
      </c>
      <c r="AS25" s="4"/>
      <c r="AT25" s="4"/>
      <c r="AU25" s="4"/>
      <c r="AV25" s="4"/>
      <c r="AW25" s="120" t="s">
        <v>1553</v>
      </c>
      <c r="AX25" s="84"/>
      <c r="AY25" s="84"/>
      <c r="AZ25" s="84"/>
      <c r="BA25" s="84"/>
      <c r="BB25" s="84">
        <v>19200</v>
      </c>
      <c r="BC25" s="84"/>
      <c r="BD25" s="84"/>
      <c r="BE25" s="84"/>
      <c r="BF25" s="84"/>
      <c r="BG25" s="84"/>
      <c r="BH25" s="84"/>
      <c r="BI25" s="84"/>
      <c r="BJ25" s="84"/>
      <c r="BK25" s="84"/>
      <c r="BL25" s="87" t="s">
        <v>1335</v>
      </c>
      <c r="BM25" s="8" t="s">
        <v>1335</v>
      </c>
      <c r="BN25" s="8" t="s">
        <v>1335</v>
      </c>
      <c r="BO25" s="8" t="s">
        <v>1335</v>
      </c>
      <c r="BP25" s="8" t="s">
        <v>1350</v>
      </c>
      <c r="BQ25" s="8"/>
      <c r="BR25" s="8"/>
      <c r="BS25" s="4" t="e">
        <f>IF($AB25="","",IF((IF(AND(#REF!&lt;&gt;"Yes",#REF!&lt;&gt;"N/A"),"Power Cable, ","")&amp;IF(AND($BM25&lt;&gt;"Yes",$BM25&lt;&gt;"N/A"),"Battery, ","")&amp;IF(AND($AG25&lt;&gt;"Yes",$AG25&lt;&gt;"N/A"),"Firmware Download, ","")&amp;IF(AND(OR($AG25="Yes",$AG25="N/A"),$AH25&lt;&gt;"Yes",$AH25&lt;&gt;"N/A"),"Firmware Install, ","")&amp;IF(AND($BQ25&lt;&gt;"Yes",$BQ25&lt;&gt;"N/A"),"Device ID, ","")&amp;IF(AND($BR25&lt;&gt;"Yes",$BR25&lt;&gt;"N/A"),"Epic Beans Relay, ",""))="","",LEFT(IF(AND(#REF!&lt;&gt;"Yes",#REF!&lt;&gt;"N/A"),"Power Cable, ","")&amp;IF(AND($BM25&lt;&gt;"Yes",$BM25&lt;&gt;"N/A"),"Battery, ","")&amp;IF(AND($AG25&lt;&gt;"Yes",$AG25&lt;&gt;"N/A"),"Firmware Download, ","")&amp;IF(AND(OR($AG25="Yes",$AG25="N/A"),$AH25&lt;&gt;"Yes",$AH25&lt;&gt;"N/A"),"Firmware Install, ","")&amp;IF(AND($BQ25&lt;&gt;"Yes",$BQ25&lt;&gt;"N/A"),"Device ID, ","")&amp;IF(AND($BR25&lt;&gt;"Yes",$BR25&lt;&gt;"N/A"),"Epic Beans Relay, ",""),LEN(IF(AND(#REF!&lt;&gt;"Yes",#REF!&lt;&gt;"N/A"),"Power Cable, ","")&amp;IF(AND($BM25&lt;&gt;"Yes",$BM25&lt;&gt;"N/A"),"Battery, ","")&amp;IF(AND($AG25&lt;&gt;"Yes",$AG25&lt;&gt;"N/A"),"Firmware Download, ","")&amp;IF(AND(OR($AG25="Yes",$AG25="N/A"),$AH25&lt;&gt;"Yes",$AH25&lt;&gt;"N/A"),"Firmware Install, ","")&amp;IF(AND($BQ25&lt;&gt;"Yes",$BQ25&lt;&gt;"N/A"),"Device ID, ","")&amp;IF(AND($BR25&lt;&gt;"Yes",$BR25&lt;&gt;"N/A"),"Epic Beans Relay, ",""))-2)))</f>
        <v>#REF!</v>
      </c>
      <c r="BT25" s="8">
        <v>2</v>
      </c>
      <c r="BU25" s="8" t="e">
        <f>IF($AB25="","",IF($BS25="","Yes","Blocked"))</f>
        <v>#REF!</v>
      </c>
      <c r="BW25" t="str">
        <f>IF($BV25="","",IFERROR(VLOOKUP($BV25,'01_Warehouse_Ledger'!$A:$N,4,FALSE),""))</f>
        <v/>
      </c>
      <c r="BX25" t="str">
        <f>IF($BV25="","",IFERROR(VLOOKUP($BV25,'01_Warehouse_Ledger'!$A:$N,5,FALSE),""))</f>
        <v/>
      </c>
      <c r="BY25" t="str">
        <f>IF($BV25="","",IFERROR(VLOOKUP($BV25,'01_Warehouse_Ledger'!$A:$N,13,FALSE),""))</f>
        <v/>
      </c>
      <c r="BZ25" t="s">
        <v>1335</v>
      </c>
      <c r="CA25" t="s">
        <v>1335</v>
      </c>
      <c r="CB25" t="s">
        <v>1335</v>
      </c>
      <c r="CC25" t="s">
        <v>1335</v>
      </c>
      <c r="CD25" t="s">
        <v>1335</v>
      </c>
      <c r="CI25" t="str" cm="1">
        <f t="array" ref="CI25">IFERROR(
  IF(ISNUMBER(MATCH(TRIM(SUBSTITUTE(INDEX($X:$X,ROW()),CHAR(160),"")),[1]Weekend_Targets!$B$2:$B$23,0)),
    "TARGET",
    "NO"
  ),
  "LOOKUP_ERROR"
)</f>
        <v>NO</v>
      </c>
      <c r="CJ25" t="str" cm="1">
        <f t="array" aca="1" ref="CJ25" ca="1">_xlfn.LET(_xlpm.h,UPPER(TRIM(CLEAN(SUBSTITUTE($X25,CHAR(160)," ")))), IF(ISNUMBER(MATCH(_xlpm.h,WeekendHostnames,0)),"TARGET",""))</f>
        <v/>
      </c>
      <c r="CK25" t="str">
        <f>UPPER(TRIM(CLEAN(SUBSTITUTE(C25,CHAR(160)," "))))</f>
        <v>YES</v>
      </c>
      <c r="CL25" t="str" cm="1">
        <f t="array" ref="CL25">IF(ISNUMBER(MATCH(UPPER(TRIM(CLEAN(SUBSTITUTE(INDEX($X:$X,ROW()),CHAR(160)," ")))),[1]Weekend_Targets!$C$2:$C$23,0)),"TARGET","NO")</f>
        <v>NO</v>
      </c>
      <c r="CM25" t="str">
        <f>_xlfn.TEXTJOIN(", ",TRUE,$C$2:$C$23)</f>
        <v>Yes, Yes, Yes, Yes, Yes, Yes, Yes, Yes, Yes, Yes, Yes, Yes, Yes, Yes, Yes, Yes, Yes, Yes, Yes, Yes, Yes, Yes</v>
      </c>
      <c r="CN25" t="e" cm="1">
        <f t="array" aca="1" ref="CN25" ca="1">COUNTIF(WeekendHostnames,"WNH270OPR403")</f>
        <v>#NAME?</v>
      </c>
      <c r="CO25" s="4"/>
      <c r="CQ25" s="4"/>
    </row>
    <row r="26" spans="1:95" ht="20.25" customHeight="1">
      <c r="A26" s="8" t="s">
        <v>1334</v>
      </c>
      <c r="B26" s="8"/>
      <c r="C26" s="8" t="s">
        <v>1335</v>
      </c>
      <c r="D26" s="15" t="s">
        <v>1335</v>
      </c>
      <c r="E26" s="15" t="str">
        <f>IF($C26&lt;&gt;"Yes","",IF($D26="No","Yes",IF($D26="Yes","No","")))</f>
        <v>No</v>
      </c>
      <c r="F26" s="15" t="str">
        <f>IF($A26="","",IF($A26="Neuron",IF(OR(AND($X26&lt;&gt;"",LOWER(TRIM($X26))&lt;&gt;"n/a",COUNTIF($AA$2:$AA$532,$X26)&gt;1),AND($AB26&lt;&gt;"",LOWER(TRIM($AB26))&lt;&gt;"n/a",COUNTIF($AB$2:$AB$532,$AB26)&gt;1),AND($AE26&lt;&gt;"",LOWER(TRIM($AE26))&lt;&gt;"n/a",COUNTIF($AE$2:$AE$532,$AE26)&gt;1)),"Yes","No"),IF($A26="Cybernet",IF(OR(AND($Y26&lt;&gt;"",LOWER(TRIM($Y26))&lt;&gt;"n/a",COUNTIF($Y$2:$Y$532,$Y26)&gt;1),AND($Z26&lt;&gt;"",LOWER(TRIM($Z26))&lt;&gt;"n/a",COUNTIF($Z$2:$Z$532,$Z26)&gt;1)),"Yes","No"),IF(AND($AN26&lt;&gt;"",LOWER(TRIM($AN26))&lt;&gt;"n/a",COUNTIF($AN$2:$AN$532,$AN26)&gt;1),"Yes","No"))))</f>
        <v>No</v>
      </c>
      <c r="G26" t="str">
        <f>IF($C26&lt;&gt;"Yes","",
IF($A26="Neuron",
IF(OR(
AND($X26&lt;&gt;"",LOWER(TRIM($X26))&lt;&gt;"n/a",COUNTIFS($C$2:$C$532,"Yes",$A$2:$A$532,"Neuron",$AA$2:$AA$532,$X26)&gt;1),
AND($AB26&lt;&gt;"",LOWER(TRIM($AB26))&lt;&gt;"n/a",COUNTIFS($C$2:$C$532,"Yes",$A$2:$A$532,"Neuron",$AB$2:$AB$532,$AB26)&gt;1),
AND($AE26&lt;&gt;"",LOWER(TRIM($AE26))&lt;&gt;"n/a",COUNTIFS($C$2:$C$532,"Yes",$A$2:$A$532,"Neuron",$AE$2:$AE$532,$AE26)&gt;1)
),"Yes","No"),
IF($A26="Cybernet",
IF(OR(
AND($Y26&lt;&gt;"",LOWER(TRIM($Y26))&lt;&gt;"n/a",COUNTIFS($C$2:$C$532,"Yes",$A$2:$A$532,"Cybernet",$Y$2:$Y$532,$Y26)&gt;1),
AND($Z26&lt;&gt;"",LOWER(TRIM($Z26))&lt;&gt;"n/a",COUNTIFS($C$2:$C$532,"Yes",$A$2:$A$532,"Cybernet",$Z$2:$Z$532,$Z26)&gt;1)
),"Yes","No"),
IF(AND($AN26&lt;&gt;"",LOWER(TRIM($AN26))&lt;&gt;"n/a"),
IF(COUNTIFS($C$2:$C$532,"Yes",$A$2:$A$532,$A26,$AN$2:$AN$532,$AN26)&gt;1,"Yes","No"),
"No")
)
)
)</f>
        <v>No</v>
      </c>
      <c r="H26" s="56" t="s">
        <v>1427</v>
      </c>
      <c r="I26" s="4" t="s">
        <v>1427</v>
      </c>
      <c r="J26" s="4" t="s">
        <v>1339</v>
      </c>
      <c r="K26" s="4" t="s">
        <v>1554</v>
      </c>
      <c r="L26" s="14"/>
      <c r="M26" s="4" t="s">
        <v>1341</v>
      </c>
      <c r="N26" s="4" t="s">
        <v>1335</v>
      </c>
      <c r="O26" s="4" t="s">
        <v>1335</v>
      </c>
      <c r="P26" s="4" t="s">
        <v>1335</v>
      </c>
      <c r="Q26" s="4" t="s">
        <v>1520</v>
      </c>
      <c r="R26" s="4" t="s">
        <v>1521</v>
      </c>
      <c r="S26" s="4" t="s">
        <v>1375</v>
      </c>
      <c r="T26" s="4" t="s">
        <v>1522</v>
      </c>
      <c r="U26" s="12"/>
      <c r="V26" s="88">
        <v>46075</v>
      </c>
      <c r="W26" s="4"/>
      <c r="X26" s="14" t="s">
        <v>1555</v>
      </c>
      <c r="Y26" s="4" t="s">
        <v>1556</v>
      </c>
      <c r="Z26" s="4" t="s">
        <v>1557</v>
      </c>
      <c r="AA26" s="5" t="s">
        <v>1558</v>
      </c>
      <c r="AB26" s="4" t="s">
        <v>1559</v>
      </c>
      <c r="AC26" s="4" t="s">
        <v>1375</v>
      </c>
      <c r="AD26" s="4"/>
      <c r="AE26" s="4"/>
      <c r="AF26" s="4"/>
      <c r="AG26" s="8"/>
      <c r="AH26" s="8"/>
      <c r="AI26" s="8"/>
      <c r="AJ26" s="8"/>
      <c r="AK26" s="4" t="s">
        <v>1347</v>
      </c>
      <c r="AL26" s="4"/>
      <c r="AM26" s="4" t="s">
        <v>1560</v>
      </c>
      <c r="AN26" s="4" t="s">
        <v>1560</v>
      </c>
      <c r="AO26" s="4" t="s">
        <v>1358</v>
      </c>
      <c r="AP26" s="4" t="s">
        <v>1359</v>
      </c>
      <c r="AQ26" s="4" t="s">
        <v>1561</v>
      </c>
      <c r="AR26" s="4" t="s">
        <v>1192</v>
      </c>
      <c r="AS26" s="4"/>
      <c r="AT26" s="4"/>
      <c r="AU26" s="4"/>
      <c r="AV26" s="4"/>
      <c r="AW26" s="120" t="s">
        <v>1562</v>
      </c>
      <c r="AX26" s="84"/>
      <c r="AY26" s="84"/>
      <c r="AZ26" s="84"/>
      <c r="BA26" s="84"/>
      <c r="BB26" s="84">
        <v>19200</v>
      </c>
      <c r="BC26" s="84"/>
      <c r="BD26" s="84"/>
      <c r="BE26" s="84"/>
      <c r="BF26" s="84"/>
      <c r="BG26" s="84"/>
      <c r="BH26" s="84"/>
      <c r="BI26" s="84"/>
      <c r="BJ26" s="84"/>
      <c r="BK26" s="84"/>
      <c r="BL26" s="8" t="s">
        <v>1335</v>
      </c>
      <c r="BM26" s="8" t="s">
        <v>1335</v>
      </c>
      <c r="BN26" s="8" t="s">
        <v>1335</v>
      </c>
      <c r="BO26" s="8" t="s">
        <v>1335</v>
      </c>
      <c r="BP26" s="8" t="s">
        <v>1350</v>
      </c>
      <c r="BQ26" s="8"/>
      <c r="BR26" s="8"/>
      <c r="BS26" s="4" t="str">
        <f>IF($AB26="","",IF((IF(AND($BL26&lt;&gt;"Yes",$BL26&lt;&gt;"N/A"),"Power Cable, ","")&amp;IF(AND($BM26&lt;&gt;"Yes",$BM26&lt;&gt;"N/A"),"Battery, ","")&amp;IF(AND($AG26&lt;&gt;"Yes",$AG26&lt;&gt;"N/A"),"Firmware Download, ","")&amp;IF(AND(OR($AG26="Yes",$AG26="N/A"),$AH26&lt;&gt;"Yes",$AH26&lt;&gt;"N/A"),"Firmware Install, ","")&amp;IF(AND($BQ26&lt;&gt;"Yes",$BQ26&lt;&gt;"N/A"),"Device ID, ","")&amp;IF(AND($BR26&lt;&gt;"Yes",$BR26&lt;&gt;"N/A"),"Epic Beans Relay, ",""))="","",LEFT(IF(AND($BL26&lt;&gt;"Yes",$BL26&lt;&gt;"N/A"),"Power Cable, ","")&amp;IF(AND($BM26&lt;&gt;"Yes",$BM26&lt;&gt;"N/A"),"Battery, ","")&amp;IF(AND($AG26&lt;&gt;"Yes",$AG26&lt;&gt;"N/A"),"Firmware Download, ","")&amp;IF(AND(OR($AG26="Yes",$AG26="N/A"),$AH26&lt;&gt;"Yes",$AH26&lt;&gt;"N/A"),"Firmware Install, ","")&amp;IF(AND($BQ26&lt;&gt;"Yes",$BQ26&lt;&gt;"N/A"),"Device ID, ","")&amp;IF(AND($BR26&lt;&gt;"Yes",$BR26&lt;&gt;"N/A"),"Epic Beans Relay, ",""),LEN(IF(AND($BL26&lt;&gt;"Yes",$BL26&lt;&gt;"N/A"),"Power Cable, ","")&amp;IF(AND($BM26&lt;&gt;"Yes",$BM26&lt;&gt;"N/A"),"Battery, ","")&amp;IF(AND($AG26&lt;&gt;"Yes",$AG26&lt;&gt;"N/A"),"Firmware Download, ","")&amp;IF(AND(OR($AG26="Yes",$AG26="N/A"),$AH26&lt;&gt;"Yes",$AH26&lt;&gt;"N/A"),"Firmware Install, ","")&amp;IF(AND($BQ26&lt;&gt;"Yes",$BQ26&lt;&gt;"N/A"),"Device ID, ","")&amp;IF(AND($BR26&lt;&gt;"Yes",$BR26&lt;&gt;"N/A"),"Epic Beans Relay, ",""))-2)))</f>
        <v>Firmware Download, Device ID, Epic Beans Relay</v>
      </c>
      <c r="BT26" s="8">
        <v>2</v>
      </c>
      <c r="BU26" s="8" t="str">
        <f>IF($AB26="","",IF($BS26="","Yes","Blocked"))</f>
        <v>Blocked</v>
      </c>
      <c r="BW26" t="str">
        <f>IF($BV26="","",IFERROR(VLOOKUP($BV26,'01_Warehouse_Ledger'!$A:$N,4,FALSE),""))</f>
        <v/>
      </c>
      <c r="BX26" t="str">
        <f>IF($BV26="","",IFERROR(VLOOKUP($BV26,'01_Warehouse_Ledger'!$A:$N,5,FALSE),""))</f>
        <v/>
      </c>
      <c r="BY26" t="str">
        <f>IF($BV26="","",IFERROR(VLOOKUP($BV26,'01_Warehouse_Ledger'!$A:$N,13,FALSE),""))</f>
        <v/>
      </c>
      <c r="BZ26" t="s">
        <v>1335</v>
      </c>
      <c r="CA26" t="s">
        <v>1335</v>
      </c>
      <c r="CB26" t="s">
        <v>1335</v>
      </c>
      <c r="CC26" t="s">
        <v>1335</v>
      </c>
      <c r="CD26" t="s">
        <v>1335</v>
      </c>
      <c r="CI26" t="str" cm="1">
        <f t="array" ref="CI26">IFERROR(
  IF(ISNUMBER(MATCH(TRIM(SUBSTITUTE(INDEX($X:$X,ROW()),CHAR(160),"")),[1]Weekend_Targets!$B$2:$B$23,0)),
    "TARGET",
    "NO"
  ),
  "LOOKUP_ERROR"
)</f>
        <v>NO</v>
      </c>
      <c r="CJ26" t="str" cm="1">
        <f t="array" aca="1" ref="CJ26" ca="1">_xlfn.LET(_xlpm.h,UPPER(TRIM(CLEAN(SUBSTITUTE($X26,CHAR(160)," ")))), IF(ISNUMBER(MATCH(_xlpm.h,WeekendHostnames,0)),"TARGET",""))</f>
        <v/>
      </c>
      <c r="CK26" t="str">
        <f>UPPER(TRIM(CLEAN(SUBSTITUTE(C26,CHAR(160)," "))))</f>
        <v>YES</v>
      </c>
      <c r="CL26" t="str" cm="1">
        <f t="array" ref="CL26">IF(ISNUMBER(MATCH(UPPER(TRIM(CLEAN(SUBSTITUTE(INDEX($X:$X,ROW()),CHAR(160)," ")))),[1]Weekend_Targets!$C$2:$C$23,0)),"TARGET","NO")</f>
        <v>NO</v>
      </c>
      <c r="CM26" t="str">
        <f>_xlfn.TEXTJOIN(", ",TRUE,$C$2:$C$23)</f>
        <v>Yes, Yes, Yes, Yes, Yes, Yes, Yes, Yes, Yes, Yes, Yes, Yes, Yes, Yes, Yes, Yes, Yes, Yes, Yes, Yes, Yes, Yes</v>
      </c>
      <c r="CN26" t="e" cm="1">
        <f t="array" aca="1" ref="CN26" ca="1">COUNTIF(WeekendHostnames,"WNH270OPR403")</f>
        <v>#NAME?</v>
      </c>
      <c r="CO26" s="4"/>
      <c r="CQ26" s="4"/>
    </row>
    <row r="27" spans="1:95" ht="20.25" customHeight="1">
      <c r="A27" s="8" t="s">
        <v>1334</v>
      </c>
      <c r="B27" s="8"/>
      <c r="C27" s="8" t="s">
        <v>1335</v>
      </c>
      <c r="D27" s="15" t="s">
        <v>1335</v>
      </c>
      <c r="E27" s="15" t="str">
        <f>IF($C27&lt;&gt;"Yes","",IF($D27="No","Yes",IF($D27="Yes","No","")))</f>
        <v>No</v>
      </c>
      <c r="F27" s="15" t="str">
        <f>IF($A27="","",IF($A27="Neuron",IF(OR(AND($X27&lt;&gt;"",LOWER(TRIM($X27))&lt;&gt;"n/a",COUNTIF($AA$2:$AA$532,$X27)&gt;1),AND($AB27&lt;&gt;"",LOWER(TRIM($AB27))&lt;&gt;"n/a",COUNTIF($AB$2:$AB$532,$AB27)&gt;1),AND($AE27&lt;&gt;"",LOWER(TRIM($AE27))&lt;&gt;"n/a",COUNTIF($AE$2:$AE$532,$AE27)&gt;1)),"Yes","No"),IF($A27="Cybernet",IF(OR(AND($Y27&lt;&gt;"",LOWER(TRIM($Y27))&lt;&gt;"n/a",COUNTIF($Y$2:$Y$532,$Y27)&gt;1),AND($Z27&lt;&gt;"",LOWER(TRIM($Z27))&lt;&gt;"n/a",COUNTIF($Z$2:$Z$532,$Z27)&gt;1)),"Yes","No"),IF(AND($AN27&lt;&gt;"",LOWER(TRIM($AN27))&lt;&gt;"n/a",COUNTIF($AN$2:$AN$532,$AN27)&gt;1),"Yes","No"))))</f>
        <v>No</v>
      </c>
      <c r="G27" t="str">
        <f>IF($C27&lt;&gt;"Yes","",
IF($A27="Neuron",
IF(OR(
AND($X27&lt;&gt;"",LOWER(TRIM($X27))&lt;&gt;"n/a",COUNTIFS($C$2:$C$532,"Yes",$A$2:$A$532,"Neuron",$AA$2:$AA$532,$X27)&gt;1),
AND($AB27&lt;&gt;"",LOWER(TRIM($AB27))&lt;&gt;"n/a",COUNTIFS($C$2:$C$532,"Yes",$A$2:$A$532,"Neuron",$AB$2:$AB$532,$AB27)&gt;1),
AND($AE27&lt;&gt;"",LOWER(TRIM($AE27))&lt;&gt;"n/a",COUNTIFS($C$2:$C$532,"Yes",$A$2:$A$532,"Neuron",$AE$2:$AE$532,$AE27)&gt;1)
),"Yes","No"),
IF($A27="Cybernet",
IF(OR(
AND($Y27&lt;&gt;"",LOWER(TRIM($Y27))&lt;&gt;"n/a",COUNTIFS($C$2:$C$532,"Yes",$A$2:$A$532,"Cybernet",$Y$2:$Y$532,$Y27)&gt;1),
AND($Z27&lt;&gt;"",LOWER(TRIM($Z27))&lt;&gt;"n/a",COUNTIFS($C$2:$C$532,"Yes",$A$2:$A$532,"Cybernet",$Z$2:$Z$532,$Z27)&gt;1)
),"Yes","No"),
IF(AND($AN27&lt;&gt;"",LOWER(TRIM($AN27))&lt;&gt;"n/a"),
IF(COUNTIFS($C$2:$C$532,"Yes",$A$2:$A$532,$A27,$AN$2:$AN$532,$AN27)&gt;1,"Yes","No"),
"No")
)
)
)</f>
        <v>No</v>
      </c>
      <c r="H27" s="58" t="s">
        <v>1427</v>
      </c>
      <c r="I27" s="4" t="s">
        <v>1427</v>
      </c>
      <c r="J27" s="4" t="s">
        <v>1339</v>
      </c>
      <c r="K27" s="4" t="s">
        <v>1563</v>
      </c>
      <c r="L27" s="14"/>
      <c r="M27" s="4" t="s">
        <v>1341</v>
      </c>
      <c r="N27" s="4" t="s">
        <v>1335</v>
      </c>
      <c r="O27" s="4" t="s">
        <v>1335</v>
      </c>
      <c r="P27" s="4" t="s">
        <v>1335</v>
      </c>
      <c r="Q27" s="4" t="s">
        <v>1520</v>
      </c>
      <c r="R27" s="4" t="s">
        <v>1521</v>
      </c>
      <c r="S27" s="4" t="s">
        <v>1375</v>
      </c>
      <c r="T27" s="4" t="s">
        <v>1522</v>
      </c>
      <c r="U27" s="12"/>
      <c r="V27" s="88">
        <v>46075</v>
      </c>
      <c r="W27" s="4"/>
      <c r="X27" s="14" t="s">
        <v>1564</v>
      </c>
      <c r="Y27" s="4" t="s">
        <v>1565</v>
      </c>
      <c r="Z27" s="4" t="s">
        <v>1566</v>
      </c>
      <c r="AA27" s="5" t="s">
        <v>1567</v>
      </c>
      <c r="AB27" s="4"/>
      <c r="AC27" s="4" t="s">
        <v>1375</v>
      </c>
      <c r="AD27" s="4"/>
      <c r="AE27" s="4"/>
      <c r="AF27" s="4"/>
      <c r="AG27" s="8"/>
      <c r="AH27" s="8"/>
      <c r="AI27" s="8"/>
      <c r="AJ27" s="8"/>
      <c r="AK27" s="4" t="s">
        <v>1347</v>
      </c>
      <c r="AL27" s="4"/>
      <c r="AM27" s="4" t="s">
        <v>1568</v>
      </c>
      <c r="AN27" s="4" t="s">
        <v>1568</v>
      </c>
      <c r="AO27" s="4" t="s">
        <v>1358</v>
      </c>
      <c r="AP27" s="4" t="s">
        <v>1359</v>
      </c>
      <c r="AQ27" s="4"/>
      <c r="AR27" s="4" t="s">
        <v>1192</v>
      </c>
      <c r="AS27" s="4"/>
      <c r="AT27" s="4"/>
      <c r="AU27" s="4"/>
      <c r="AV27" s="4"/>
      <c r="AW27" s="84" t="s">
        <v>1478</v>
      </c>
      <c r="AX27" s="84"/>
      <c r="AY27" s="84"/>
      <c r="AZ27" s="84"/>
      <c r="BA27" s="84"/>
      <c r="BB27" s="84">
        <v>19200</v>
      </c>
      <c r="BC27" s="84"/>
      <c r="BD27" s="84"/>
      <c r="BE27" s="84"/>
      <c r="BF27" s="84"/>
      <c r="BG27" s="84"/>
      <c r="BH27" s="84"/>
      <c r="BI27" s="84"/>
      <c r="BJ27" s="84"/>
      <c r="BK27" s="84"/>
      <c r="BL27" s="8" t="s">
        <v>1335</v>
      </c>
      <c r="BM27" s="8" t="s">
        <v>1335</v>
      </c>
      <c r="BN27" s="8" t="s">
        <v>1335</v>
      </c>
      <c r="BO27" s="8" t="s">
        <v>1335</v>
      </c>
      <c r="BP27" s="8" t="s">
        <v>1350</v>
      </c>
      <c r="BQ27" s="8"/>
      <c r="BR27" s="8"/>
      <c r="BS27" s="4" t="str">
        <f>IF($AB27="","",IF((IF(AND($BL27&lt;&gt;"Yes",$BL27&lt;&gt;"N/A"),"Power Cable, ","")&amp;IF(AND($BM27&lt;&gt;"Yes",$BM27&lt;&gt;"N/A"),"Battery, ","")&amp;IF(AND($AG27&lt;&gt;"Yes",$AG27&lt;&gt;"N/A"),"Firmware Download, ","")&amp;IF(AND(OR($AG27="Yes",$AG27="N/A"),$AH27&lt;&gt;"Yes",$AH27&lt;&gt;"N/A"),"Firmware Install, ","")&amp;IF(AND($BQ27&lt;&gt;"Yes",$BQ27&lt;&gt;"N/A"),"Device ID, ","")&amp;IF(AND($BR27&lt;&gt;"Yes",$BR27&lt;&gt;"N/A"),"Epic Beans Relay, ",""))="","",LEFT(IF(AND($BL27&lt;&gt;"Yes",$BL27&lt;&gt;"N/A"),"Power Cable, ","")&amp;IF(AND($BM27&lt;&gt;"Yes",$BM27&lt;&gt;"N/A"),"Battery, ","")&amp;IF(AND($AG27&lt;&gt;"Yes",$AG27&lt;&gt;"N/A"),"Firmware Download, ","")&amp;IF(AND(OR($AG27="Yes",$AG27="N/A"),$AH27&lt;&gt;"Yes",$AH27&lt;&gt;"N/A"),"Firmware Install, ","")&amp;IF(AND($BQ27&lt;&gt;"Yes",$BQ27&lt;&gt;"N/A"),"Device ID, ","")&amp;IF(AND($BR27&lt;&gt;"Yes",$BR27&lt;&gt;"N/A"),"Epic Beans Relay, ",""),LEN(IF(AND($BL27&lt;&gt;"Yes",$BL27&lt;&gt;"N/A"),"Power Cable, ","")&amp;IF(AND($BM27&lt;&gt;"Yes",$BM27&lt;&gt;"N/A"),"Battery, ","")&amp;IF(AND($AG27&lt;&gt;"Yes",$AG27&lt;&gt;"N/A"),"Firmware Download, ","")&amp;IF(AND(OR($AG27="Yes",$AG27="N/A"),$AH27&lt;&gt;"Yes",$AH27&lt;&gt;"N/A"),"Firmware Install, ","")&amp;IF(AND($BQ27&lt;&gt;"Yes",$BQ27&lt;&gt;"N/A"),"Device ID, ","")&amp;IF(AND($BR27&lt;&gt;"Yes",$BR27&lt;&gt;"N/A"),"Epic Beans Relay, ",""))-2)))</f>
        <v/>
      </c>
      <c r="BT27" s="8">
        <v>2</v>
      </c>
      <c r="BU27" s="8" t="str">
        <f>IF($AB27="","",IF($BS27="","Yes","Blocked"))</f>
        <v/>
      </c>
      <c r="BW27" t="str">
        <f>IF($BV27="","",IFERROR(VLOOKUP($BV27,'01_Warehouse_Ledger'!$A:$N,4,FALSE),""))</f>
        <v/>
      </c>
      <c r="BX27" t="str">
        <f>IF($BV27="","",IFERROR(VLOOKUP($BV27,'01_Warehouse_Ledger'!$A:$N,5,FALSE),""))</f>
        <v/>
      </c>
      <c r="BY27" t="str">
        <f>IF($BV27="","",IFERROR(VLOOKUP($BV27,'01_Warehouse_Ledger'!$A:$N,13,FALSE),""))</f>
        <v/>
      </c>
      <c r="BZ27" t="s">
        <v>1335</v>
      </c>
      <c r="CA27" t="s">
        <v>1335</v>
      </c>
      <c r="CB27" t="s">
        <v>1335</v>
      </c>
      <c r="CC27" t="s">
        <v>1335</v>
      </c>
      <c r="CD27" t="s">
        <v>1335</v>
      </c>
      <c r="CI27" t="str" cm="1">
        <f t="array" ref="CI27">IFERROR(
  IF(ISNUMBER(MATCH(TRIM(SUBSTITUTE(INDEX($X:$X,ROW()),CHAR(160),"")),[1]Weekend_Targets!$B$2:$B$23,0)),
    "TARGET",
    "NO"
  ),
  "LOOKUP_ERROR"
)</f>
        <v>NO</v>
      </c>
      <c r="CJ27" t="str" cm="1">
        <f t="array" aca="1" ref="CJ27" ca="1">_xlfn.LET(_xlpm.h,UPPER(TRIM(CLEAN(SUBSTITUTE($X27,CHAR(160)," ")))), IF(ISNUMBER(MATCH(_xlpm.h,WeekendHostnames,0)),"TARGET",""))</f>
        <v/>
      </c>
      <c r="CK27" t="str">
        <f>UPPER(TRIM(CLEAN(SUBSTITUTE(C27,CHAR(160)," "))))</f>
        <v>YES</v>
      </c>
      <c r="CL27" t="str" cm="1">
        <f t="array" ref="CL27">IF(ISNUMBER(MATCH(UPPER(TRIM(CLEAN(SUBSTITUTE(INDEX($X:$X,ROW()),CHAR(160)," ")))),[1]Weekend_Targets!$C$2:$C$23,0)),"TARGET","NO")</f>
        <v>NO</v>
      </c>
      <c r="CM27" t="str">
        <f>_xlfn.TEXTJOIN(", ",TRUE,$C$2:$C$23)</f>
        <v>Yes, Yes, Yes, Yes, Yes, Yes, Yes, Yes, Yes, Yes, Yes, Yes, Yes, Yes, Yes, Yes, Yes, Yes, Yes, Yes, Yes, Yes</v>
      </c>
      <c r="CN27" t="e" cm="1">
        <f t="array" aca="1" ref="CN27" ca="1">COUNTIF(WeekendHostnames,"WNH270OPR403")</f>
        <v>#NAME?</v>
      </c>
      <c r="CO27" s="4"/>
      <c r="CQ27" s="4"/>
    </row>
    <row r="28" spans="1:95" ht="20.25" customHeight="1">
      <c r="A28" s="8" t="s">
        <v>1334</v>
      </c>
      <c r="B28" s="8"/>
      <c r="C28" s="8" t="s">
        <v>1335</v>
      </c>
      <c r="D28" s="15" t="s">
        <v>1335</v>
      </c>
      <c r="E28" s="15" t="str">
        <f>IF($C28&lt;&gt;"Yes","",IF($D28="No","Yes",IF($D28="Yes","No","")))</f>
        <v>No</v>
      </c>
      <c r="F28" s="15" t="str">
        <f>IF($A28="","",IF($A28="Neuron",IF(OR(AND($X28&lt;&gt;"",LOWER(TRIM($X28))&lt;&gt;"n/a",COUNTIF($AA$2:$AA$532,$X28)&gt;1),AND($AB28&lt;&gt;"",LOWER(TRIM($AB28))&lt;&gt;"n/a",COUNTIF($AB$2:$AB$532,$AB28)&gt;1),AND($AE28&lt;&gt;"",LOWER(TRIM($AE28))&lt;&gt;"n/a",COUNTIF($AE$2:$AE$532,$AE28)&gt;1)),"Yes","No"),IF($A28="Cybernet",IF(OR(AND($Y28&lt;&gt;"",LOWER(TRIM($Y28))&lt;&gt;"n/a",COUNTIF($Y$2:$Y$532,$Y28)&gt;1),AND($Z28&lt;&gt;"",LOWER(TRIM($Z28))&lt;&gt;"n/a",COUNTIF($Z$2:$Z$532,$Z28)&gt;1)),"Yes","No"),IF(AND($AN28&lt;&gt;"",LOWER(TRIM($AN28))&lt;&gt;"n/a",COUNTIF($AN$2:$AN$532,$AN28)&gt;1),"Yes","No"))))</f>
        <v>No</v>
      </c>
      <c r="G28" t="str">
        <f>IF($C28&lt;&gt;"Yes","",
IF($A28="Neuron",
IF(OR(
AND($X28&lt;&gt;"",LOWER(TRIM($X28))&lt;&gt;"n/a",COUNTIFS($C$2:$C$532,"Yes",$A$2:$A$532,"Neuron",$AA$2:$AA$532,$X28)&gt;1),
AND($AB28&lt;&gt;"",LOWER(TRIM($AB28))&lt;&gt;"n/a",COUNTIFS($C$2:$C$532,"Yes",$A$2:$A$532,"Neuron",$AB$2:$AB$532,$AB28)&gt;1),
AND($AE28&lt;&gt;"",LOWER(TRIM($AE28))&lt;&gt;"n/a",COUNTIFS($C$2:$C$532,"Yes",$A$2:$A$532,"Neuron",$AE$2:$AE$532,$AE28)&gt;1)
),"Yes","No"),
IF($A28="Cybernet",
IF(OR(
AND($Y28&lt;&gt;"",LOWER(TRIM($Y28))&lt;&gt;"n/a",COUNTIFS($C$2:$C$532,"Yes",$A$2:$A$532,"Cybernet",$Y$2:$Y$532,$Y28)&gt;1),
AND($Z28&lt;&gt;"",LOWER(TRIM($Z28))&lt;&gt;"n/a",COUNTIFS($C$2:$C$532,"Yes",$A$2:$A$532,"Cybernet",$Z$2:$Z$532,$Z28)&gt;1)
),"Yes","No"),
IF(AND($AN28&lt;&gt;"",LOWER(TRIM($AN28))&lt;&gt;"n/a"),
IF(COUNTIFS($C$2:$C$532,"Yes",$A$2:$A$532,$A28,$AN$2:$AN$532,$AN28)&gt;1,"Yes","No"),
"No")
)
)
)</f>
        <v>No</v>
      </c>
      <c r="H28" s="56" t="s">
        <v>1427</v>
      </c>
      <c r="I28" s="4" t="s">
        <v>1427</v>
      </c>
      <c r="J28" s="4" t="s">
        <v>1339</v>
      </c>
      <c r="K28" s="4" t="s">
        <v>1569</v>
      </c>
      <c r="L28" s="14"/>
      <c r="M28" s="4" t="s">
        <v>1341</v>
      </c>
      <c r="N28" s="4" t="s">
        <v>1335</v>
      </c>
      <c r="O28" s="4" t="s">
        <v>1335</v>
      </c>
      <c r="P28" s="4" t="s">
        <v>1335</v>
      </c>
      <c r="Q28" s="4" t="s">
        <v>1520</v>
      </c>
      <c r="R28" s="4" t="s">
        <v>1521</v>
      </c>
      <c r="S28" s="4" t="s">
        <v>1375</v>
      </c>
      <c r="T28" s="4" t="s">
        <v>1522</v>
      </c>
      <c r="U28" s="12"/>
      <c r="V28" s="88">
        <v>46075</v>
      </c>
      <c r="W28" s="4"/>
      <c r="X28" s="14" t="s">
        <v>1570</v>
      </c>
      <c r="Y28" s="4" t="s">
        <v>1571</v>
      </c>
      <c r="Z28" s="4" t="s">
        <v>1572</v>
      </c>
      <c r="AA28" s="5" t="s">
        <v>1573</v>
      </c>
      <c r="AB28" s="4" t="s">
        <v>1574</v>
      </c>
      <c r="AC28" s="4" t="s">
        <v>1375</v>
      </c>
      <c r="AD28" s="4"/>
      <c r="AE28" s="4"/>
      <c r="AF28" s="4"/>
      <c r="AG28" s="8"/>
      <c r="AH28" s="8"/>
      <c r="AI28" s="8"/>
      <c r="AJ28" s="8"/>
      <c r="AK28" s="4" t="s">
        <v>1347</v>
      </c>
      <c r="AL28" s="4"/>
      <c r="AM28" s="4" t="s">
        <v>1575</v>
      </c>
      <c r="AN28" s="4" t="s">
        <v>1575</v>
      </c>
      <c r="AO28" s="4" t="s">
        <v>1358</v>
      </c>
      <c r="AP28" s="4" t="s">
        <v>1359</v>
      </c>
      <c r="AQ28" s="4" t="s">
        <v>1576</v>
      </c>
      <c r="AR28" s="4" t="s">
        <v>1192</v>
      </c>
      <c r="AS28" s="4"/>
      <c r="AT28" s="4"/>
      <c r="AU28" s="4"/>
      <c r="AV28" s="4"/>
      <c r="AW28" s="84" t="s">
        <v>1577</v>
      </c>
      <c r="AX28" s="84"/>
      <c r="AY28" s="84"/>
      <c r="AZ28" s="84"/>
      <c r="BA28" s="84"/>
      <c r="BB28" s="84">
        <v>19200</v>
      </c>
      <c r="BC28" s="84"/>
      <c r="BD28" s="84"/>
      <c r="BE28" s="84"/>
      <c r="BF28" s="84"/>
      <c r="BG28" s="84"/>
      <c r="BH28" s="84"/>
      <c r="BI28" s="84"/>
      <c r="BJ28" s="84"/>
      <c r="BK28" s="84"/>
      <c r="BL28" s="8" t="s">
        <v>1335</v>
      </c>
      <c r="BM28" s="8" t="s">
        <v>1335</v>
      </c>
      <c r="BN28" s="8" t="s">
        <v>1335</v>
      </c>
      <c r="BO28" s="8" t="s">
        <v>1335</v>
      </c>
      <c r="BP28" s="8" t="s">
        <v>1350</v>
      </c>
      <c r="BQ28" s="8"/>
      <c r="BR28" s="8"/>
      <c r="BS28" s="4" t="str">
        <f>IF($AB28="","",IF((IF(AND($BL28&lt;&gt;"Yes",$BL28&lt;&gt;"N/A"),"Power Cable, ","")&amp;IF(AND($BM28&lt;&gt;"Yes",$BM28&lt;&gt;"N/A"),"Battery, ","")&amp;IF(AND($AG28&lt;&gt;"Yes",$AG28&lt;&gt;"N/A"),"Firmware Download, ","")&amp;IF(AND(OR($AG28="Yes",$AG28="N/A"),$AH28&lt;&gt;"Yes",$AH28&lt;&gt;"N/A"),"Firmware Install, ","")&amp;IF(AND($BQ28&lt;&gt;"Yes",$BQ28&lt;&gt;"N/A"),"Device ID, ","")&amp;IF(AND($BR28&lt;&gt;"Yes",$BR28&lt;&gt;"N/A"),"Epic Beans Relay, ",""))="","",LEFT(IF(AND($BL28&lt;&gt;"Yes",$BL28&lt;&gt;"N/A"),"Power Cable, ","")&amp;IF(AND($BM28&lt;&gt;"Yes",$BM28&lt;&gt;"N/A"),"Battery, ","")&amp;IF(AND($AG28&lt;&gt;"Yes",$AG28&lt;&gt;"N/A"),"Firmware Download, ","")&amp;IF(AND(OR($AG28="Yes",$AG28="N/A"),$AH28&lt;&gt;"Yes",$AH28&lt;&gt;"N/A"),"Firmware Install, ","")&amp;IF(AND($BQ28&lt;&gt;"Yes",$BQ28&lt;&gt;"N/A"),"Device ID, ","")&amp;IF(AND($BR28&lt;&gt;"Yes",$BR28&lt;&gt;"N/A"),"Epic Beans Relay, ",""),LEN(IF(AND($BL28&lt;&gt;"Yes",$BL28&lt;&gt;"N/A"),"Power Cable, ","")&amp;IF(AND($BM28&lt;&gt;"Yes",$BM28&lt;&gt;"N/A"),"Battery, ","")&amp;IF(AND($AG28&lt;&gt;"Yes",$AG28&lt;&gt;"N/A"),"Firmware Download, ","")&amp;IF(AND(OR($AG28="Yes",$AG28="N/A"),$AH28&lt;&gt;"Yes",$AH28&lt;&gt;"N/A"),"Firmware Install, ","")&amp;IF(AND($BQ28&lt;&gt;"Yes",$BQ28&lt;&gt;"N/A"),"Device ID, ","")&amp;IF(AND($BR28&lt;&gt;"Yes",$BR28&lt;&gt;"N/A"),"Epic Beans Relay, ",""))-2)))</f>
        <v>Firmware Download, Device ID, Epic Beans Relay</v>
      </c>
      <c r="BT28" s="8">
        <v>2</v>
      </c>
      <c r="BU28" s="8" t="str">
        <f>IF($AB28="","",IF($BS28="","Yes","Blocked"))</f>
        <v>Blocked</v>
      </c>
      <c r="BW28" t="str">
        <f>IF($BV28="","",IFERROR(VLOOKUP($BV28,'01_Warehouse_Ledger'!$A:$N,4,FALSE),""))</f>
        <v/>
      </c>
      <c r="BX28" t="str">
        <f>IF($BV28="","",IFERROR(VLOOKUP($BV28,'01_Warehouse_Ledger'!$A:$N,5,FALSE),""))</f>
        <v/>
      </c>
      <c r="BY28" t="str">
        <f>IF($BV28="","",IFERROR(VLOOKUP($BV28,'01_Warehouse_Ledger'!$A:$N,13,FALSE),""))</f>
        <v/>
      </c>
      <c r="BZ28" t="s">
        <v>1335</v>
      </c>
      <c r="CA28" t="s">
        <v>1335</v>
      </c>
      <c r="CB28" t="s">
        <v>1335</v>
      </c>
      <c r="CC28" t="s">
        <v>1335</v>
      </c>
      <c r="CD28" t="s">
        <v>1335</v>
      </c>
      <c r="CI28" t="str" cm="1">
        <f t="array" ref="CI28">IFERROR(
  IF(ISNUMBER(MATCH(TRIM(SUBSTITUTE(INDEX($X:$X,ROW()),CHAR(160),"")),[1]Weekend_Targets!$B$2:$B$23,0)),
    "TARGET",
    "NO"
  ),
  "LOOKUP_ERROR"
)</f>
        <v>NO</v>
      </c>
      <c r="CJ28" t="str" cm="1">
        <f t="array" aca="1" ref="CJ28" ca="1">_xlfn.LET(_xlpm.h,UPPER(TRIM(CLEAN(SUBSTITUTE($X28,CHAR(160)," ")))), IF(ISNUMBER(MATCH(_xlpm.h,WeekendHostnames,0)),"TARGET",""))</f>
        <v/>
      </c>
      <c r="CK28" t="str">
        <f>UPPER(TRIM(CLEAN(SUBSTITUTE(C28,CHAR(160)," "))))</f>
        <v>YES</v>
      </c>
      <c r="CL28" t="str" cm="1">
        <f t="array" ref="CL28">IF(ISNUMBER(MATCH(UPPER(TRIM(CLEAN(SUBSTITUTE(INDEX($X:$X,ROW()),CHAR(160)," ")))),[1]Weekend_Targets!$C$2:$C$23,0)),"TARGET","NO")</f>
        <v>NO</v>
      </c>
      <c r="CM28" t="str">
        <f>_xlfn.TEXTJOIN(", ",TRUE,$C$2:$C$23)</f>
        <v>Yes, Yes, Yes, Yes, Yes, Yes, Yes, Yes, Yes, Yes, Yes, Yes, Yes, Yes, Yes, Yes, Yes, Yes, Yes, Yes, Yes, Yes</v>
      </c>
      <c r="CN28" t="e" cm="1">
        <f t="array" aca="1" ref="CN28" ca="1">COUNTIF(WeekendHostnames,"WNH270OPR403")</f>
        <v>#NAME?</v>
      </c>
      <c r="CO28" s="4"/>
      <c r="CQ28" s="4"/>
    </row>
    <row r="29" spans="1:95" ht="20.25" customHeight="1">
      <c r="A29" s="8" t="s">
        <v>1334</v>
      </c>
      <c r="B29" s="8"/>
      <c r="C29" s="8" t="s">
        <v>1335</v>
      </c>
      <c r="D29" s="15" t="s">
        <v>1335</v>
      </c>
      <c r="E29" s="15" t="str">
        <f>IF($C29&lt;&gt;"Yes","",IF($D29="No","Yes",IF($D29="Yes","No","")))</f>
        <v>No</v>
      </c>
      <c r="F29" s="15" t="str">
        <f>IF($A29="","",IF($A29="Neuron",IF(OR(AND($X29&lt;&gt;"",LOWER(TRIM($X29))&lt;&gt;"n/a",COUNTIF($AA$2:$AA$532,$X29)&gt;1),AND($AB29&lt;&gt;"",LOWER(TRIM($AB29))&lt;&gt;"n/a",COUNTIF($AB$2:$AB$532,$AB29)&gt;1),AND($AE29&lt;&gt;"",LOWER(TRIM($AE29))&lt;&gt;"n/a",COUNTIF($AE$2:$AE$532,$AE29)&gt;1)),"Yes","No"),IF($A29="Cybernet",IF(OR(AND($Y29&lt;&gt;"",LOWER(TRIM($Y29))&lt;&gt;"n/a",COUNTIF($Y$2:$Y$532,$Y29)&gt;1),AND($Z29&lt;&gt;"",LOWER(TRIM($Z29))&lt;&gt;"n/a",COUNTIF($Z$2:$Z$532,$Z29)&gt;1)),"Yes","No"),IF(AND($AN29&lt;&gt;"",LOWER(TRIM($AN29))&lt;&gt;"n/a",COUNTIF($AN$2:$AN$532,$AN29)&gt;1),"Yes","No"))))</f>
        <v>No</v>
      </c>
      <c r="G29" t="str">
        <f>IF($C29&lt;&gt;"Yes","",
IF($A29="Neuron",
IF(OR(
AND($X29&lt;&gt;"",LOWER(TRIM($X29))&lt;&gt;"n/a",COUNTIFS($C$2:$C$532,"Yes",$A$2:$A$532,"Neuron",$AA$2:$AA$532,$X29)&gt;1),
AND($AB29&lt;&gt;"",LOWER(TRIM($AB29))&lt;&gt;"n/a",COUNTIFS($C$2:$C$532,"Yes",$A$2:$A$532,"Neuron",$AB$2:$AB$532,$AB29)&gt;1),
AND($AE29&lt;&gt;"",LOWER(TRIM($AE29))&lt;&gt;"n/a",COUNTIFS($C$2:$C$532,"Yes",$A$2:$A$532,"Neuron",$AE$2:$AE$532,$AE29)&gt;1)
),"Yes","No"),
IF($A29="Cybernet",
IF(OR(
AND($Y29&lt;&gt;"",LOWER(TRIM($Y29))&lt;&gt;"n/a",COUNTIFS($C$2:$C$532,"Yes",$A$2:$A$532,"Cybernet",$Y$2:$Y$532,$Y29)&gt;1),
AND($Z29&lt;&gt;"",LOWER(TRIM($Z29))&lt;&gt;"n/a",COUNTIFS($C$2:$C$532,"Yes",$A$2:$A$532,"Cybernet",$Z$2:$Z$532,$Z29)&gt;1)
),"Yes","No"),
IF(AND($AN29&lt;&gt;"",LOWER(TRIM($AN29))&lt;&gt;"n/a"),
IF(COUNTIFS($C$2:$C$532,"Yes",$A$2:$A$532,$A29,$AN$2:$AN$532,$AN29)&gt;1,"Yes","No"),
"No")
)
)
)</f>
        <v>No</v>
      </c>
      <c r="H29" s="58" t="s">
        <v>1427</v>
      </c>
      <c r="I29" s="4" t="s">
        <v>1427</v>
      </c>
      <c r="J29" s="4" t="s">
        <v>1339</v>
      </c>
      <c r="K29" s="4" t="s">
        <v>1578</v>
      </c>
      <c r="L29" s="14"/>
      <c r="M29" s="4" t="s">
        <v>1341</v>
      </c>
      <c r="N29" s="4" t="s">
        <v>1335</v>
      </c>
      <c r="O29" s="4" t="s">
        <v>1335</v>
      </c>
      <c r="P29" s="4" t="s">
        <v>1335</v>
      </c>
      <c r="Q29" s="4" t="s">
        <v>1520</v>
      </c>
      <c r="R29" s="4" t="s">
        <v>1521</v>
      </c>
      <c r="S29" s="4" t="s">
        <v>1375</v>
      </c>
      <c r="T29" s="4" t="s">
        <v>1522</v>
      </c>
      <c r="U29" s="12"/>
      <c r="V29" s="88">
        <v>46075</v>
      </c>
      <c r="W29" s="4"/>
      <c r="X29" s="14" t="s">
        <v>1579</v>
      </c>
      <c r="Y29" s="4" t="s">
        <v>1580</v>
      </c>
      <c r="Z29" s="4" t="s">
        <v>1581</v>
      </c>
      <c r="AA29" s="5" t="s">
        <v>1582</v>
      </c>
      <c r="AB29" s="4" t="s">
        <v>1583</v>
      </c>
      <c r="AC29" s="4" t="s">
        <v>1375</v>
      </c>
      <c r="AD29" s="4"/>
      <c r="AE29" s="4"/>
      <c r="AF29" s="4"/>
      <c r="AG29" s="8"/>
      <c r="AH29" s="8"/>
      <c r="AI29" s="8"/>
      <c r="AJ29" s="8"/>
      <c r="AK29" s="4" t="s">
        <v>1347</v>
      </c>
      <c r="AL29" s="4"/>
      <c r="AM29" s="4" t="s">
        <v>1584</v>
      </c>
      <c r="AN29" s="4" t="s">
        <v>1584</v>
      </c>
      <c r="AO29" s="4" t="s">
        <v>1358</v>
      </c>
      <c r="AP29" s="4" t="s">
        <v>1359</v>
      </c>
      <c r="AQ29" s="4"/>
      <c r="AR29" s="4" t="s">
        <v>1192</v>
      </c>
      <c r="AS29" s="4"/>
      <c r="AT29" s="4"/>
      <c r="AU29" s="4"/>
      <c r="AV29" s="4"/>
      <c r="AW29" s="84" t="s">
        <v>1585</v>
      </c>
      <c r="AX29" s="84"/>
      <c r="AY29" s="84"/>
      <c r="AZ29" s="84"/>
      <c r="BA29" s="84"/>
      <c r="BB29" s="84">
        <v>19200</v>
      </c>
      <c r="BC29" s="84"/>
      <c r="BD29" s="84"/>
      <c r="BE29" s="84"/>
      <c r="BF29" s="84"/>
      <c r="BG29" s="84"/>
      <c r="BH29" s="84"/>
      <c r="BI29" s="84"/>
      <c r="BJ29" s="84"/>
      <c r="BK29" s="84"/>
      <c r="BL29" s="8" t="s">
        <v>1335</v>
      </c>
      <c r="BM29" s="8" t="s">
        <v>1335</v>
      </c>
      <c r="BN29" s="8" t="s">
        <v>1335</v>
      </c>
      <c r="BO29" s="8" t="s">
        <v>1335</v>
      </c>
      <c r="BP29" s="8" t="s">
        <v>1350</v>
      </c>
      <c r="BQ29" s="8"/>
      <c r="BR29" s="8"/>
      <c r="BS29" s="4" t="str">
        <f>IF($AB29="","",IF((IF(AND($BL29&lt;&gt;"Yes",$BL29&lt;&gt;"N/A"),"Power Cable, ","")&amp;IF(AND($BM29&lt;&gt;"Yes",$BM29&lt;&gt;"N/A"),"Battery, ","")&amp;IF(AND($AG29&lt;&gt;"Yes",$AG29&lt;&gt;"N/A"),"Firmware Download, ","")&amp;IF(AND(OR($AG29="Yes",$AG29="N/A"),$AH29&lt;&gt;"Yes",$AH29&lt;&gt;"N/A"),"Firmware Install, ","")&amp;IF(AND($BQ29&lt;&gt;"Yes",$BQ29&lt;&gt;"N/A"),"Device ID, ","")&amp;IF(AND($BR29&lt;&gt;"Yes",$BR29&lt;&gt;"N/A"),"Epic Beans Relay, ",""))="","",LEFT(IF(AND($BL29&lt;&gt;"Yes",$BL29&lt;&gt;"N/A"),"Power Cable, ","")&amp;IF(AND($BM29&lt;&gt;"Yes",$BM29&lt;&gt;"N/A"),"Battery, ","")&amp;IF(AND($AG29&lt;&gt;"Yes",$AG29&lt;&gt;"N/A"),"Firmware Download, ","")&amp;IF(AND(OR($AG29="Yes",$AG29="N/A"),$AH29&lt;&gt;"Yes",$AH29&lt;&gt;"N/A"),"Firmware Install, ","")&amp;IF(AND($BQ29&lt;&gt;"Yes",$BQ29&lt;&gt;"N/A"),"Device ID, ","")&amp;IF(AND($BR29&lt;&gt;"Yes",$BR29&lt;&gt;"N/A"),"Epic Beans Relay, ",""),LEN(IF(AND($BL29&lt;&gt;"Yes",$BL29&lt;&gt;"N/A"),"Power Cable, ","")&amp;IF(AND($BM29&lt;&gt;"Yes",$BM29&lt;&gt;"N/A"),"Battery, ","")&amp;IF(AND($AG29&lt;&gt;"Yes",$AG29&lt;&gt;"N/A"),"Firmware Download, ","")&amp;IF(AND(OR($AG29="Yes",$AG29="N/A"),$AH29&lt;&gt;"Yes",$AH29&lt;&gt;"N/A"),"Firmware Install, ","")&amp;IF(AND($BQ29&lt;&gt;"Yes",$BQ29&lt;&gt;"N/A"),"Device ID, ","")&amp;IF(AND($BR29&lt;&gt;"Yes",$BR29&lt;&gt;"N/A"),"Epic Beans Relay, ",""))-2)))</f>
        <v>Firmware Download, Device ID, Epic Beans Relay</v>
      </c>
      <c r="BT29" s="8">
        <v>2</v>
      </c>
      <c r="BU29" s="8" t="str">
        <f>IF($AB29="","",IF($BS29="","Yes","Blocked"))</f>
        <v>Blocked</v>
      </c>
      <c r="BW29" t="str">
        <f>IF($BV29="","",IFERROR(VLOOKUP($BV29,'01_Warehouse_Ledger'!$A:$N,4,FALSE),""))</f>
        <v/>
      </c>
      <c r="BX29" t="str">
        <f>IF($BV29="","",IFERROR(VLOOKUP($BV29,'01_Warehouse_Ledger'!$A:$N,5,FALSE),""))</f>
        <v/>
      </c>
      <c r="BY29" t="str">
        <f>IF($BV29="","",IFERROR(VLOOKUP($BV29,'01_Warehouse_Ledger'!$A:$N,13,FALSE),""))</f>
        <v/>
      </c>
      <c r="BZ29" t="s">
        <v>1335</v>
      </c>
      <c r="CA29" t="s">
        <v>1335</v>
      </c>
      <c r="CB29" t="s">
        <v>1335</v>
      </c>
      <c r="CC29" t="s">
        <v>1335</v>
      </c>
      <c r="CD29" t="s">
        <v>1335</v>
      </c>
      <c r="CI29" t="str" cm="1">
        <f t="array" ref="CI29">IFERROR(
  IF(ISNUMBER(MATCH(TRIM(SUBSTITUTE(INDEX($X:$X,ROW()),CHAR(160),"")),[1]Weekend_Targets!$B$2:$B$23,0)),
    "TARGET",
    "NO"
  ),
  "LOOKUP_ERROR"
)</f>
        <v>NO</v>
      </c>
      <c r="CJ29" t="str" cm="1">
        <f t="array" aca="1" ref="CJ29" ca="1">_xlfn.LET(_xlpm.h,UPPER(TRIM(CLEAN(SUBSTITUTE($X29,CHAR(160)," ")))), IF(ISNUMBER(MATCH(_xlpm.h,WeekendHostnames,0)),"TARGET",""))</f>
        <v/>
      </c>
      <c r="CK29" t="str">
        <f>UPPER(TRIM(CLEAN(SUBSTITUTE(C29,CHAR(160)," "))))</f>
        <v>YES</v>
      </c>
      <c r="CL29" t="str" cm="1">
        <f t="array" ref="CL29">IF(ISNUMBER(MATCH(UPPER(TRIM(CLEAN(SUBSTITUTE(INDEX($X:$X,ROW()),CHAR(160)," ")))),[1]Weekend_Targets!$C$2:$C$23,0)),"TARGET","NO")</f>
        <v>NO</v>
      </c>
      <c r="CM29" t="str">
        <f>_xlfn.TEXTJOIN(", ",TRUE,$C$2:$C$23)</f>
        <v>Yes, Yes, Yes, Yes, Yes, Yes, Yes, Yes, Yes, Yes, Yes, Yes, Yes, Yes, Yes, Yes, Yes, Yes, Yes, Yes, Yes, Yes</v>
      </c>
      <c r="CN29" t="e" cm="1">
        <f t="array" aca="1" ref="CN29" ca="1">COUNTIF(WeekendHostnames,"WNH270OPR403")</f>
        <v>#NAME?</v>
      </c>
      <c r="CO29" s="4"/>
      <c r="CQ29" s="4"/>
    </row>
    <row r="30" spans="1:95" ht="20.25" customHeight="1">
      <c r="A30" s="8" t="s">
        <v>1334</v>
      </c>
      <c r="B30" s="8"/>
      <c r="C30" s="8" t="s">
        <v>1335</v>
      </c>
      <c r="D30" s="15" t="s">
        <v>1335</v>
      </c>
      <c r="E30" s="15" t="str">
        <f>IF($C30&lt;&gt;"Yes","",IF($D30="No","Yes",IF($D30="Yes","No","")))</f>
        <v>No</v>
      </c>
      <c r="F30" s="15" t="str">
        <f>IF($A30="","",IF($A30="Neuron",IF(OR(AND($X30&lt;&gt;"",LOWER(TRIM($X30))&lt;&gt;"n/a",COUNTIF($AA$2:$AA$532,$X30)&gt;1),AND($AB30&lt;&gt;"",LOWER(TRIM($AB30))&lt;&gt;"n/a",COUNTIF($AB$2:$AB$532,$AB30)&gt;1),AND($AE30&lt;&gt;"",LOWER(TRIM($AE30))&lt;&gt;"n/a",COUNTIF($AE$2:$AE$532,$AE30)&gt;1)),"Yes","No"),IF($A30="Cybernet",IF(OR(AND($Y30&lt;&gt;"",LOWER(TRIM($Y30))&lt;&gt;"n/a",COUNTIF($Y$2:$Y$532,$Y30)&gt;1),AND($Z30&lt;&gt;"",LOWER(TRIM($Z30))&lt;&gt;"n/a",COUNTIF($Z$2:$Z$532,$Z30)&gt;1)),"Yes","No"),IF(AND($AN30&lt;&gt;"",LOWER(TRIM($AN30))&lt;&gt;"n/a",COUNTIF($AN$2:$AN$532,$AN30)&gt;1),"Yes","No"))))</f>
        <v>No</v>
      </c>
      <c r="G30" t="str">
        <f>IF($C30&lt;&gt;"Yes","",
IF($A30="Neuron",
IF(OR(
AND($X30&lt;&gt;"",LOWER(TRIM($X30))&lt;&gt;"n/a",COUNTIFS($C$2:$C$532,"Yes",$A$2:$A$532,"Neuron",$AA$2:$AA$532,$X30)&gt;1),
AND($AB30&lt;&gt;"",LOWER(TRIM($AB30))&lt;&gt;"n/a",COUNTIFS($C$2:$C$532,"Yes",$A$2:$A$532,"Neuron",$AB$2:$AB$532,$AB30)&gt;1),
AND($AE30&lt;&gt;"",LOWER(TRIM($AE30))&lt;&gt;"n/a",COUNTIFS($C$2:$C$532,"Yes",$A$2:$A$532,"Neuron",$AE$2:$AE$532,$AE30)&gt;1)
),"Yes","No"),
IF($A30="Cybernet",
IF(OR(
AND($Y30&lt;&gt;"",LOWER(TRIM($Y30))&lt;&gt;"n/a",COUNTIFS($C$2:$C$532,"Yes",$A$2:$A$532,"Cybernet",$Y$2:$Y$532,$Y30)&gt;1),
AND($Z30&lt;&gt;"",LOWER(TRIM($Z30))&lt;&gt;"n/a",COUNTIFS($C$2:$C$532,"Yes",$A$2:$A$532,"Cybernet",$Z$2:$Z$532,$Z30)&gt;1)
),"Yes","No"),
IF(AND($AN30&lt;&gt;"",LOWER(TRIM($AN30))&lt;&gt;"n/a"),
IF(COUNTIFS($C$2:$C$532,"Yes",$A$2:$A$532,$A30,$AN$2:$AN$532,$AN30)&gt;1,"Yes","No"),
"No")
)
)
)</f>
        <v>No</v>
      </c>
      <c r="H30" s="56" t="s">
        <v>1427</v>
      </c>
      <c r="I30" s="4" t="s">
        <v>1427</v>
      </c>
      <c r="J30" s="4" t="s">
        <v>1339</v>
      </c>
      <c r="K30" s="4" t="s">
        <v>1586</v>
      </c>
      <c r="L30" s="14"/>
      <c r="M30" s="4" t="s">
        <v>1341</v>
      </c>
      <c r="N30" s="4" t="s">
        <v>1335</v>
      </c>
      <c r="O30" s="4" t="s">
        <v>1335</v>
      </c>
      <c r="P30" s="4" t="s">
        <v>1335</v>
      </c>
      <c r="Q30" s="4" t="s">
        <v>1520</v>
      </c>
      <c r="R30" s="4" t="s">
        <v>1521</v>
      </c>
      <c r="S30" s="4" t="s">
        <v>1375</v>
      </c>
      <c r="T30" s="4" t="s">
        <v>1522</v>
      </c>
      <c r="U30" s="12"/>
      <c r="V30" s="88">
        <v>46075</v>
      </c>
      <c r="W30" s="4"/>
      <c r="X30" s="14" t="s">
        <v>1587</v>
      </c>
      <c r="Y30" s="4" t="s">
        <v>1588</v>
      </c>
      <c r="Z30" s="4" t="s">
        <v>1589</v>
      </c>
      <c r="AA30" s="5" t="s">
        <v>1590</v>
      </c>
      <c r="AB30" s="4" t="s">
        <v>1591</v>
      </c>
      <c r="AC30" s="4" t="s">
        <v>1375</v>
      </c>
      <c r="AD30" s="4"/>
      <c r="AE30" s="4"/>
      <c r="AF30" s="4"/>
      <c r="AG30" s="8"/>
      <c r="AH30" s="8"/>
      <c r="AI30" s="8"/>
      <c r="AJ30" s="8"/>
      <c r="AK30" s="4" t="s">
        <v>1347</v>
      </c>
      <c r="AL30" s="4"/>
      <c r="AM30" s="4" t="s">
        <v>1592</v>
      </c>
      <c r="AN30" s="4" t="s">
        <v>1592</v>
      </c>
      <c r="AO30" s="4" t="s">
        <v>1358</v>
      </c>
      <c r="AP30" s="4" t="s">
        <v>1359</v>
      </c>
      <c r="AQ30" s="4"/>
      <c r="AR30" s="4" t="s">
        <v>1192</v>
      </c>
      <c r="AS30" s="4"/>
      <c r="AT30" s="4"/>
      <c r="AU30" s="4"/>
      <c r="AV30" s="4"/>
      <c r="AW30" s="84" t="s">
        <v>1593</v>
      </c>
      <c r="AX30" s="84"/>
      <c r="AY30" s="84"/>
      <c r="AZ30" s="84"/>
      <c r="BA30" s="84"/>
      <c r="BB30" s="84">
        <v>19200</v>
      </c>
      <c r="BC30" s="84"/>
      <c r="BD30" s="84"/>
      <c r="BE30" s="84"/>
      <c r="BF30" s="84"/>
      <c r="BG30" s="84"/>
      <c r="BH30" s="84"/>
      <c r="BI30" s="84"/>
      <c r="BJ30" s="84"/>
      <c r="BK30" s="84"/>
      <c r="BL30" s="8" t="s">
        <v>1335</v>
      </c>
      <c r="BM30" s="8" t="s">
        <v>1335</v>
      </c>
      <c r="BN30" s="8" t="s">
        <v>1335</v>
      </c>
      <c r="BO30" s="8" t="s">
        <v>1335</v>
      </c>
      <c r="BP30" s="8" t="s">
        <v>1350</v>
      </c>
      <c r="BQ30" s="8"/>
      <c r="BR30" s="8"/>
      <c r="BS30" s="4" t="str">
        <f>IF($AB30="","",IF((IF(AND($BL30&lt;&gt;"Yes",$BL30&lt;&gt;"N/A"),"Power Cable, ","")&amp;IF(AND($BM30&lt;&gt;"Yes",$BM30&lt;&gt;"N/A"),"Battery, ","")&amp;IF(AND($AG30&lt;&gt;"Yes",$AG30&lt;&gt;"N/A"),"Firmware Download, ","")&amp;IF(AND(OR($AG30="Yes",$AG30="N/A"),$AH30&lt;&gt;"Yes",$AH30&lt;&gt;"N/A"),"Firmware Install, ","")&amp;IF(AND($BQ30&lt;&gt;"Yes",$BQ30&lt;&gt;"N/A"),"Device ID, ","")&amp;IF(AND($BR30&lt;&gt;"Yes",$BR30&lt;&gt;"N/A"),"Epic Beans Relay, ",""))="","",LEFT(IF(AND($BL30&lt;&gt;"Yes",$BL30&lt;&gt;"N/A"),"Power Cable, ","")&amp;IF(AND($BM30&lt;&gt;"Yes",$BM30&lt;&gt;"N/A"),"Battery, ","")&amp;IF(AND($AG30&lt;&gt;"Yes",$AG30&lt;&gt;"N/A"),"Firmware Download, ","")&amp;IF(AND(OR($AG30="Yes",$AG30="N/A"),$AH30&lt;&gt;"Yes",$AH30&lt;&gt;"N/A"),"Firmware Install, ","")&amp;IF(AND($BQ30&lt;&gt;"Yes",$BQ30&lt;&gt;"N/A"),"Device ID, ","")&amp;IF(AND($BR30&lt;&gt;"Yes",$BR30&lt;&gt;"N/A"),"Epic Beans Relay, ",""),LEN(IF(AND($BL30&lt;&gt;"Yes",$BL30&lt;&gt;"N/A"),"Power Cable, ","")&amp;IF(AND($BM30&lt;&gt;"Yes",$BM30&lt;&gt;"N/A"),"Battery, ","")&amp;IF(AND($AG30&lt;&gt;"Yes",$AG30&lt;&gt;"N/A"),"Firmware Download, ","")&amp;IF(AND(OR($AG30="Yes",$AG30="N/A"),$AH30&lt;&gt;"Yes",$AH30&lt;&gt;"N/A"),"Firmware Install, ","")&amp;IF(AND($BQ30&lt;&gt;"Yes",$BQ30&lt;&gt;"N/A"),"Device ID, ","")&amp;IF(AND($BR30&lt;&gt;"Yes",$BR30&lt;&gt;"N/A"),"Epic Beans Relay, ",""))-2)))</f>
        <v>Firmware Download, Device ID, Epic Beans Relay</v>
      </c>
      <c r="BT30" s="8">
        <v>2</v>
      </c>
      <c r="BU30" s="8" t="str">
        <f>IF($AB30="","",IF($BS30="","Yes","Blocked"))</f>
        <v>Blocked</v>
      </c>
      <c r="BW30" t="str">
        <f>IF($BV30="","",IFERROR(VLOOKUP($BV30,'01_Warehouse_Ledger'!$A:$N,4,FALSE),""))</f>
        <v/>
      </c>
      <c r="BX30" t="str">
        <f>IF($BV30="","",IFERROR(VLOOKUP($BV30,'01_Warehouse_Ledger'!$A:$N,5,FALSE),""))</f>
        <v/>
      </c>
      <c r="BY30" t="str">
        <f>IF($BV30="","",IFERROR(VLOOKUP($BV30,'01_Warehouse_Ledger'!$A:$N,13,FALSE),""))</f>
        <v/>
      </c>
      <c r="BZ30" t="s">
        <v>1335</v>
      </c>
      <c r="CA30" t="s">
        <v>1335</v>
      </c>
      <c r="CB30" t="s">
        <v>1335</v>
      </c>
      <c r="CC30" t="s">
        <v>1335</v>
      </c>
      <c r="CD30" t="s">
        <v>1335</v>
      </c>
      <c r="CI30" t="str" cm="1">
        <f t="array" ref="CI30">IFERROR(
  IF(ISNUMBER(MATCH(TRIM(SUBSTITUTE(INDEX($X:$X,ROW()),CHAR(160),"")),[1]Weekend_Targets!$B$2:$B$23,0)),
    "TARGET",
    "NO"
  ),
  "LOOKUP_ERROR"
)</f>
        <v>NO</v>
      </c>
      <c r="CJ30" t="str" cm="1">
        <f t="array" aca="1" ref="CJ30" ca="1">_xlfn.LET(_xlpm.h,UPPER(TRIM(CLEAN(SUBSTITUTE($X30,CHAR(160)," ")))), IF(ISNUMBER(MATCH(_xlpm.h,WeekendHostnames,0)),"TARGET",""))</f>
        <v/>
      </c>
      <c r="CK30" t="str">
        <f>UPPER(TRIM(CLEAN(SUBSTITUTE(C30,CHAR(160)," "))))</f>
        <v>YES</v>
      </c>
      <c r="CL30" t="str" cm="1">
        <f t="array" ref="CL30">IF(ISNUMBER(MATCH(UPPER(TRIM(CLEAN(SUBSTITUTE(INDEX($X:$X,ROW()),CHAR(160)," ")))),[1]Weekend_Targets!$C$2:$C$23,0)),"TARGET","NO")</f>
        <v>NO</v>
      </c>
      <c r="CM30" t="str">
        <f>_xlfn.TEXTJOIN(", ",TRUE,$C$2:$C$23)</f>
        <v>Yes, Yes, Yes, Yes, Yes, Yes, Yes, Yes, Yes, Yes, Yes, Yes, Yes, Yes, Yes, Yes, Yes, Yes, Yes, Yes, Yes, Yes</v>
      </c>
      <c r="CN30" t="e" cm="1">
        <f t="array" aca="1" ref="CN30" ca="1">COUNTIF(WeekendHostnames,"WNH270OPR403")</f>
        <v>#NAME?</v>
      </c>
      <c r="CO30" s="4"/>
      <c r="CQ30" s="4"/>
    </row>
    <row r="31" spans="1:95" ht="20.25" customHeight="1">
      <c r="A31" s="8" t="s">
        <v>1334</v>
      </c>
      <c r="B31" s="8"/>
      <c r="C31" s="8" t="s">
        <v>1335</v>
      </c>
      <c r="D31" s="15" t="s">
        <v>1335</v>
      </c>
      <c r="E31" s="15" t="str">
        <f>IF($C31&lt;&gt;"Yes","",IF($D31="No","Yes",IF($D31="Yes","No","")))</f>
        <v>No</v>
      </c>
      <c r="F31" s="15" t="str">
        <f>IF($A31="","",IF($A31="Neuron",IF(OR(AND($X31&lt;&gt;"",LOWER(TRIM($X31))&lt;&gt;"n/a",COUNTIF($AA$2:$AA$532,$X31)&gt;1),AND($AB31&lt;&gt;"",LOWER(TRIM($AB31))&lt;&gt;"n/a",COUNTIF($AB$2:$AB$532,$AB31)&gt;1),AND($AE31&lt;&gt;"",LOWER(TRIM($AE31))&lt;&gt;"n/a",COUNTIF($AE$2:$AE$532,$AE31)&gt;1)),"Yes","No"),IF($A31="Cybernet",IF(OR(AND($Y31&lt;&gt;"",LOWER(TRIM($Y31))&lt;&gt;"n/a",COUNTIF($Y$2:$Y$532,$Y31)&gt;1),AND($Z31&lt;&gt;"",LOWER(TRIM($Z31))&lt;&gt;"n/a",COUNTIF($Z$2:$Z$532,$Z31)&gt;1)),"Yes","No"),IF(AND($AN31&lt;&gt;"",LOWER(TRIM($AN31))&lt;&gt;"n/a",COUNTIF($AN$2:$AN$532,$AN31)&gt;1),"Yes","No"))))</f>
        <v>No</v>
      </c>
      <c r="G31" t="str">
        <f>IF($C31&lt;&gt;"Yes","",
IF($A31="Neuron",
IF(OR(
AND($X31&lt;&gt;"",LOWER(TRIM($X31))&lt;&gt;"n/a",COUNTIFS($C$2:$C$532,"Yes",$A$2:$A$532,"Neuron",$AA$2:$AA$532,$X31)&gt;1),
AND($AB31&lt;&gt;"",LOWER(TRIM($AB31))&lt;&gt;"n/a",COUNTIFS($C$2:$C$532,"Yes",$A$2:$A$532,"Neuron",$AB$2:$AB$532,$AB31)&gt;1),
AND($AE31&lt;&gt;"",LOWER(TRIM($AE31))&lt;&gt;"n/a",COUNTIFS($C$2:$C$532,"Yes",$A$2:$A$532,"Neuron",$AE$2:$AE$532,$AE31)&gt;1)
),"Yes","No"),
IF($A31="Cybernet",
IF(OR(
AND($Y31&lt;&gt;"",LOWER(TRIM($Y31))&lt;&gt;"n/a",COUNTIFS($C$2:$C$532,"Yes",$A$2:$A$532,"Cybernet",$Y$2:$Y$532,$Y31)&gt;1),
AND($Z31&lt;&gt;"",LOWER(TRIM($Z31))&lt;&gt;"n/a",COUNTIFS($C$2:$C$532,"Yes",$A$2:$A$532,"Cybernet",$Z$2:$Z$532,$Z31)&gt;1)
),"Yes","No"),
IF(AND($AN31&lt;&gt;"",LOWER(TRIM($AN31))&lt;&gt;"n/a"),
IF(COUNTIFS($C$2:$C$532,"Yes",$A$2:$A$532,$A31,$AN$2:$AN$532,$AN31)&gt;1,"Yes","No"),
"No")
)
)
)</f>
        <v>No</v>
      </c>
      <c r="H31" s="58" t="s">
        <v>1427</v>
      </c>
      <c r="I31" s="4" t="s">
        <v>1427</v>
      </c>
      <c r="J31" s="4" t="s">
        <v>1339</v>
      </c>
      <c r="K31" s="4" t="s">
        <v>1594</v>
      </c>
      <c r="L31" s="14"/>
      <c r="M31" s="4" t="s">
        <v>1341</v>
      </c>
      <c r="N31" s="4" t="s">
        <v>1335</v>
      </c>
      <c r="O31" s="4" t="s">
        <v>1335</v>
      </c>
      <c r="P31" s="4" t="s">
        <v>1335</v>
      </c>
      <c r="Q31" s="4" t="s">
        <v>1520</v>
      </c>
      <c r="R31" s="4" t="s">
        <v>1521</v>
      </c>
      <c r="S31" s="4" t="s">
        <v>1375</v>
      </c>
      <c r="T31" s="4" t="s">
        <v>1522</v>
      </c>
      <c r="U31" s="12"/>
      <c r="V31" s="88">
        <v>46075</v>
      </c>
      <c r="W31" s="4"/>
      <c r="X31" s="14" t="s">
        <v>1595</v>
      </c>
      <c r="Y31" s="4" t="s">
        <v>1596</v>
      </c>
      <c r="Z31" s="4" t="s">
        <v>1597</v>
      </c>
      <c r="AA31" s="5" t="s">
        <v>1598</v>
      </c>
      <c r="AB31" s="4" t="s">
        <v>1599</v>
      </c>
      <c r="AC31" s="4" t="s">
        <v>1375</v>
      </c>
      <c r="AD31" s="4"/>
      <c r="AE31" s="4"/>
      <c r="AF31" s="4"/>
      <c r="AG31" s="8"/>
      <c r="AH31" s="8"/>
      <c r="AI31" s="8"/>
      <c r="AJ31" s="8"/>
      <c r="AK31" s="4" t="s">
        <v>1347</v>
      </c>
      <c r="AL31" s="4"/>
      <c r="AM31" s="4" t="s">
        <v>1600</v>
      </c>
      <c r="AN31" s="4" t="s">
        <v>1600</v>
      </c>
      <c r="AO31" s="4" t="s">
        <v>1358</v>
      </c>
      <c r="AP31" s="4" t="s">
        <v>1359</v>
      </c>
      <c r="AQ31" s="4" t="s">
        <v>1601</v>
      </c>
      <c r="AR31" s="4" t="s">
        <v>1192</v>
      </c>
      <c r="AS31" s="4"/>
      <c r="AT31" s="4"/>
      <c r="AU31" s="4"/>
      <c r="AV31" s="4"/>
      <c r="AW31" s="84" t="s">
        <v>1602</v>
      </c>
      <c r="AX31" s="84"/>
      <c r="AY31" s="84"/>
      <c r="AZ31" s="84"/>
      <c r="BA31" s="84"/>
      <c r="BB31" s="84">
        <v>19200</v>
      </c>
      <c r="BC31" s="84"/>
      <c r="BD31" s="84"/>
      <c r="BE31" s="84"/>
      <c r="BF31" s="84"/>
      <c r="BG31" s="84"/>
      <c r="BH31" s="84"/>
      <c r="BI31" s="84"/>
      <c r="BJ31" s="84"/>
      <c r="BK31" s="84"/>
      <c r="BL31" s="8" t="s">
        <v>1335</v>
      </c>
      <c r="BM31" s="8" t="s">
        <v>1335</v>
      </c>
      <c r="BN31" s="8" t="s">
        <v>1335</v>
      </c>
      <c r="BO31" s="8" t="s">
        <v>1335</v>
      </c>
      <c r="BP31" s="8" t="s">
        <v>1350</v>
      </c>
      <c r="BQ31" s="8"/>
      <c r="BR31" s="8"/>
      <c r="BS31" s="4" t="str">
        <f>IF($AB31="","",IF((IF(AND($BL31&lt;&gt;"Yes",$BL31&lt;&gt;"N/A"),"Power Cable, ","")&amp;IF(AND($BM31&lt;&gt;"Yes",$BM31&lt;&gt;"N/A"),"Battery, ","")&amp;IF(AND($AG31&lt;&gt;"Yes",$AG31&lt;&gt;"N/A"),"Firmware Download, ","")&amp;IF(AND(OR($AG31="Yes",$AG31="N/A"),$AH31&lt;&gt;"Yes",$AH31&lt;&gt;"N/A"),"Firmware Install, ","")&amp;IF(AND($BQ31&lt;&gt;"Yes",$BQ31&lt;&gt;"N/A"),"Device ID, ","")&amp;IF(AND($BR31&lt;&gt;"Yes",$BR31&lt;&gt;"N/A"),"Epic Beans Relay, ",""))="","",LEFT(IF(AND($BL31&lt;&gt;"Yes",$BL31&lt;&gt;"N/A"),"Power Cable, ","")&amp;IF(AND($BM31&lt;&gt;"Yes",$BM31&lt;&gt;"N/A"),"Battery, ","")&amp;IF(AND($AG31&lt;&gt;"Yes",$AG31&lt;&gt;"N/A"),"Firmware Download, ","")&amp;IF(AND(OR($AG31="Yes",$AG31="N/A"),$AH31&lt;&gt;"Yes",$AH31&lt;&gt;"N/A"),"Firmware Install, ","")&amp;IF(AND($BQ31&lt;&gt;"Yes",$BQ31&lt;&gt;"N/A"),"Device ID, ","")&amp;IF(AND($BR31&lt;&gt;"Yes",$BR31&lt;&gt;"N/A"),"Epic Beans Relay, ",""),LEN(IF(AND($BL31&lt;&gt;"Yes",$BL31&lt;&gt;"N/A"),"Power Cable, ","")&amp;IF(AND($BM31&lt;&gt;"Yes",$BM31&lt;&gt;"N/A"),"Battery, ","")&amp;IF(AND($AG31&lt;&gt;"Yes",$AG31&lt;&gt;"N/A"),"Firmware Download, ","")&amp;IF(AND(OR($AG31="Yes",$AG31="N/A"),$AH31&lt;&gt;"Yes",$AH31&lt;&gt;"N/A"),"Firmware Install, ","")&amp;IF(AND($BQ31&lt;&gt;"Yes",$BQ31&lt;&gt;"N/A"),"Device ID, ","")&amp;IF(AND($BR31&lt;&gt;"Yes",$BR31&lt;&gt;"N/A"),"Epic Beans Relay, ",""))-2)))</f>
        <v>Firmware Download, Device ID, Epic Beans Relay</v>
      </c>
      <c r="BT31" s="8">
        <v>2</v>
      </c>
      <c r="BU31" s="8" t="str">
        <f>IF($AB31="","",IF($BS31="","Yes","Blocked"))</f>
        <v>Blocked</v>
      </c>
      <c r="BW31" t="str">
        <f>IF($BV31="","",IFERROR(VLOOKUP($BV31,'01_Warehouse_Ledger'!$A:$N,4,FALSE),""))</f>
        <v/>
      </c>
      <c r="BX31" t="str">
        <f>IF($BV31="","",IFERROR(VLOOKUP($BV31,'01_Warehouse_Ledger'!$A:$N,5,FALSE),""))</f>
        <v/>
      </c>
      <c r="BY31" t="str">
        <f>IF($BV31="","",IFERROR(VLOOKUP($BV31,'01_Warehouse_Ledger'!$A:$N,13,FALSE),""))</f>
        <v/>
      </c>
      <c r="BZ31" t="s">
        <v>1335</v>
      </c>
      <c r="CA31" t="s">
        <v>1335</v>
      </c>
      <c r="CB31" t="s">
        <v>1335</v>
      </c>
      <c r="CC31" t="s">
        <v>1335</v>
      </c>
      <c r="CD31" t="s">
        <v>1335</v>
      </c>
      <c r="CI31" t="str" cm="1">
        <f t="array" ref="CI31">IFERROR(
  IF(ISNUMBER(MATCH(TRIM(SUBSTITUTE(INDEX($X:$X,ROW()),CHAR(160),"")),[1]Weekend_Targets!$B$2:$B$23,0)),
    "TARGET",
    "NO"
  ),
  "LOOKUP_ERROR"
)</f>
        <v>NO</v>
      </c>
      <c r="CJ31" t="str" cm="1">
        <f t="array" aca="1" ref="CJ31" ca="1">_xlfn.LET(_xlpm.h,UPPER(TRIM(CLEAN(SUBSTITUTE($X31,CHAR(160)," ")))), IF(ISNUMBER(MATCH(_xlpm.h,WeekendHostnames,0)),"TARGET",""))</f>
        <v/>
      </c>
      <c r="CK31" t="str">
        <f>UPPER(TRIM(CLEAN(SUBSTITUTE(C31,CHAR(160)," "))))</f>
        <v>YES</v>
      </c>
      <c r="CL31" t="str" cm="1">
        <f t="array" ref="CL31">IF(ISNUMBER(MATCH(UPPER(TRIM(CLEAN(SUBSTITUTE(INDEX($X:$X,ROW()),CHAR(160)," ")))),[1]Weekend_Targets!$C$2:$C$23,0)),"TARGET","NO")</f>
        <v>NO</v>
      </c>
      <c r="CM31" t="str">
        <f>_xlfn.TEXTJOIN(", ",TRUE,$C$2:$C$23)</f>
        <v>Yes, Yes, Yes, Yes, Yes, Yes, Yes, Yes, Yes, Yes, Yes, Yes, Yes, Yes, Yes, Yes, Yes, Yes, Yes, Yes, Yes, Yes</v>
      </c>
      <c r="CN31" t="e" cm="1">
        <f t="array" aca="1" ref="CN31" ca="1">COUNTIF(WeekendHostnames,"WNH270OPR403")</f>
        <v>#NAME?</v>
      </c>
      <c r="CO31" s="4"/>
      <c r="CQ31" s="4"/>
    </row>
    <row r="32" spans="1:95" ht="20.25" customHeight="1">
      <c r="A32" s="8" t="s">
        <v>1334</v>
      </c>
      <c r="B32" s="8"/>
      <c r="C32" s="8" t="s">
        <v>1335</v>
      </c>
      <c r="D32" s="15" t="s">
        <v>1335</v>
      </c>
      <c r="E32" s="15" t="str">
        <f>IF($C32&lt;&gt;"Yes","",IF($D32="No","Yes",IF($D32="Yes","No","")))</f>
        <v>No</v>
      </c>
      <c r="F32" s="15" t="str">
        <f>IF($A32="","",IF($A32="Neuron",IF(OR(AND($X32&lt;&gt;"",LOWER(TRIM($X32))&lt;&gt;"n/a",COUNTIF($AA$2:$AA$532,$X32)&gt;1),AND($AB32&lt;&gt;"",LOWER(TRIM($AB32))&lt;&gt;"n/a",COUNTIF($AB$2:$AB$532,$AB32)&gt;1),AND($AE32&lt;&gt;"",LOWER(TRIM($AE32))&lt;&gt;"n/a",COUNTIF($AE$2:$AE$532,$AE32)&gt;1)),"Yes","No"),IF($A32="Cybernet",IF(OR(AND($Y32&lt;&gt;"",LOWER(TRIM($Y32))&lt;&gt;"n/a",COUNTIF($Y$2:$Y$532,$Y32)&gt;1),AND($Z32&lt;&gt;"",LOWER(TRIM($Z32))&lt;&gt;"n/a",COUNTIF($Z$2:$Z$532,$Z32)&gt;1)),"Yes","No"),IF(AND($AN32&lt;&gt;"",LOWER(TRIM($AN32))&lt;&gt;"n/a",COUNTIF($AN$2:$AN$532,$AN32)&gt;1),"Yes","No"))))</f>
        <v>No</v>
      </c>
      <c r="G32" t="str">
        <f>IF($C32&lt;&gt;"Yes","",
IF($A32="Neuron",
IF(OR(
AND($X32&lt;&gt;"",LOWER(TRIM($X32))&lt;&gt;"n/a",COUNTIFS($C$2:$C$532,"Yes",$A$2:$A$532,"Neuron",$AA$2:$AA$532,$X32)&gt;1),
AND($AB32&lt;&gt;"",LOWER(TRIM($AB32))&lt;&gt;"n/a",COUNTIFS($C$2:$C$532,"Yes",$A$2:$A$532,"Neuron",$AB$2:$AB$532,$AB32)&gt;1),
AND($AE32&lt;&gt;"",LOWER(TRIM($AE32))&lt;&gt;"n/a",COUNTIFS($C$2:$C$532,"Yes",$A$2:$A$532,"Neuron",$AE$2:$AE$532,$AE32)&gt;1)
),"Yes","No"),
IF($A32="Cybernet",
IF(OR(
AND($Y32&lt;&gt;"",LOWER(TRIM($Y32))&lt;&gt;"n/a",COUNTIFS($C$2:$C$532,"Yes",$A$2:$A$532,"Cybernet",$Y$2:$Y$532,$Y32)&gt;1),
AND($Z32&lt;&gt;"",LOWER(TRIM($Z32))&lt;&gt;"n/a",COUNTIFS($C$2:$C$532,"Yes",$A$2:$A$532,"Cybernet",$Z$2:$Z$532,$Z32)&gt;1)
),"Yes","No"),
IF(AND($AN32&lt;&gt;"",LOWER(TRIM($AN32))&lt;&gt;"n/a"),
IF(COUNTIFS($C$2:$C$532,"Yes",$A$2:$A$532,$A32,$AN$2:$AN$532,$AN32)&gt;1,"Yes","No"),
"No")
)
)
)</f>
        <v>No</v>
      </c>
      <c r="H32" s="5" t="s">
        <v>1427</v>
      </c>
      <c r="I32" s="4" t="s">
        <v>1427</v>
      </c>
      <c r="J32" s="4" t="s">
        <v>1339</v>
      </c>
      <c r="K32" s="4" t="s">
        <v>1603</v>
      </c>
      <c r="L32" s="14"/>
      <c r="M32" s="4" t="s">
        <v>1341</v>
      </c>
      <c r="N32" s="4" t="s">
        <v>1335</v>
      </c>
      <c r="O32" s="4" t="s">
        <v>1335</v>
      </c>
      <c r="P32" s="4" t="s">
        <v>1335</v>
      </c>
      <c r="Q32" s="4" t="s">
        <v>1520</v>
      </c>
      <c r="R32" s="4" t="s">
        <v>1521</v>
      </c>
      <c r="S32" s="4" t="s">
        <v>1375</v>
      </c>
      <c r="T32" s="4" t="s">
        <v>1522</v>
      </c>
      <c r="U32" s="12"/>
      <c r="V32" s="88">
        <v>46075</v>
      </c>
      <c r="W32" s="4"/>
      <c r="X32" s="14" t="s">
        <v>1604</v>
      </c>
      <c r="Y32" s="4" t="s">
        <v>1605</v>
      </c>
      <c r="Z32" s="4" t="s">
        <v>1606</v>
      </c>
      <c r="AA32" s="5" t="s">
        <v>1607</v>
      </c>
      <c r="AB32" s="4" t="s">
        <v>1608</v>
      </c>
      <c r="AC32" s="4" t="s">
        <v>1375</v>
      </c>
      <c r="AD32" s="4"/>
      <c r="AE32" s="4"/>
      <c r="AF32" s="4"/>
      <c r="AG32" s="8"/>
      <c r="AH32" s="8"/>
      <c r="AI32" s="8"/>
      <c r="AJ32" s="8"/>
      <c r="AK32" s="4" t="s">
        <v>1347</v>
      </c>
      <c r="AL32" s="4"/>
      <c r="AM32" s="4" t="s">
        <v>1609</v>
      </c>
      <c r="AN32" s="4" t="s">
        <v>1609</v>
      </c>
      <c r="AO32" s="4" t="s">
        <v>1358</v>
      </c>
      <c r="AP32" s="4" t="s">
        <v>1359</v>
      </c>
      <c r="AQ32" s="4"/>
      <c r="AR32" s="4" t="s">
        <v>1192</v>
      </c>
      <c r="AS32" s="4"/>
      <c r="AT32" s="4"/>
      <c r="AU32" s="4"/>
      <c r="AV32" s="4"/>
      <c r="AW32" s="84" t="s">
        <v>1610</v>
      </c>
      <c r="AX32" s="84"/>
      <c r="AY32" s="84"/>
      <c r="AZ32" s="84"/>
      <c r="BA32" s="84"/>
      <c r="BB32" s="84">
        <v>19200</v>
      </c>
      <c r="BC32" s="84"/>
      <c r="BD32" s="84"/>
      <c r="BE32" s="84"/>
      <c r="BF32" s="84"/>
      <c r="BG32" s="84"/>
      <c r="BH32" s="84"/>
      <c r="BI32" s="84"/>
      <c r="BJ32" s="84"/>
      <c r="BK32" s="84"/>
      <c r="BL32" s="8" t="s">
        <v>1335</v>
      </c>
      <c r="BM32" s="8" t="s">
        <v>1335</v>
      </c>
      <c r="BN32" s="8" t="s">
        <v>1335</v>
      </c>
      <c r="BO32" s="8" t="s">
        <v>1335</v>
      </c>
      <c r="BP32" s="8" t="s">
        <v>1350</v>
      </c>
      <c r="BQ32" s="8"/>
      <c r="BR32" s="8"/>
      <c r="BS32" s="4" t="str">
        <f>IF($AB32="","",IF((IF(AND($BL32&lt;&gt;"Yes",$BL32&lt;&gt;"N/A"),"Power Cable, ","")&amp;IF(AND($BM32&lt;&gt;"Yes",$BM32&lt;&gt;"N/A"),"Battery, ","")&amp;IF(AND($AG32&lt;&gt;"Yes",$AG32&lt;&gt;"N/A"),"Firmware Download, ","")&amp;IF(AND(OR($AG32="Yes",$AG32="N/A"),$AH32&lt;&gt;"Yes",$AH32&lt;&gt;"N/A"),"Firmware Install, ","")&amp;IF(AND($BQ32&lt;&gt;"Yes",$BQ32&lt;&gt;"N/A"),"Device ID, ","")&amp;IF(AND($BR32&lt;&gt;"Yes",$BR32&lt;&gt;"N/A"),"Epic Beans Relay, ",""))="","",LEFT(IF(AND($BL32&lt;&gt;"Yes",$BL32&lt;&gt;"N/A"),"Power Cable, ","")&amp;IF(AND($BM32&lt;&gt;"Yes",$BM32&lt;&gt;"N/A"),"Battery, ","")&amp;IF(AND($AG32&lt;&gt;"Yes",$AG32&lt;&gt;"N/A"),"Firmware Download, ","")&amp;IF(AND(OR($AG32="Yes",$AG32="N/A"),$AH32&lt;&gt;"Yes",$AH32&lt;&gt;"N/A"),"Firmware Install, ","")&amp;IF(AND($BQ32&lt;&gt;"Yes",$BQ32&lt;&gt;"N/A"),"Device ID, ","")&amp;IF(AND($BR32&lt;&gt;"Yes",$BR32&lt;&gt;"N/A"),"Epic Beans Relay, ",""),LEN(IF(AND($BL32&lt;&gt;"Yes",$BL32&lt;&gt;"N/A"),"Power Cable, ","")&amp;IF(AND($BM32&lt;&gt;"Yes",$BM32&lt;&gt;"N/A"),"Battery, ","")&amp;IF(AND($AG32&lt;&gt;"Yes",$AG32&lt;&gt;"N/A"),"Firmware Download, ","")&amp;IF(AND(OR($AG32="Yes",$AG32="N/A"),$AH32&lt;&gt;"Yes",$AH32&lt;&gt;"N/A"),"Firmware Install, ","")&amp;IF(AND($BQ32&lt;&gt;"Yes",$BQ32&lt;&gt;"N/A"),"Device ID, ","")&amp;IF(AND($BR32&lt;&gt;"Yes",$BR32&lt;&gt;"N/A"),"Epic Beans Relay, ",""))-2)))</f>
        <v>Firmware Download, Device ID, Epic Beans Relay</v>
      </c>
      <c r="BT32" s="8">
        <v>2</v>
      </c>
      <c r="BU32" s="8" t="str">
        <f>IF($AB32="","",IF($BS32="","Yes","Blocked"))</f>
        <v>Blocked</v>
      </c>
      <c r="BW32" t="str">
        <f>IF($BV32="","",IFERROR(VLOOKUP($BV32,'01_Warehouse_Ledger'!$A:$N,4,FALSE),""))</f>
        <v/>
      </c>
      <c r="BX32" t="str">
        <f>IF($BV32="","",IFERROR(VLOOKUP($BV32,'01_Warehouse_Ledger'!$A:$N,5,FALSE),""))</f>
        <v/>
      </c>
      <c r="BY32" t="str">
        <f>IF($BV32="","",IFERROR(VLOOKUP($BV32,'01_Warehouse_Ledger'!$A:$N,13,FALSE),""))</f>
        <v/>
      </c>
      <c r="BZ32" t="s">
        <v>1335</v>
      </c>
      <c r="CA32" t="s">
        <v>1335</v>
      </c>
      <c r="CB32" t="s">
        <v>1335</v>
      </c>
      <c r="CC32" t="s">
        <v>1335</v>
      </c>
      <c r="CD32" t="s">
        <v>1335</v>
      </c>
      <c r="CI32" t="str" cm="1">
        <f t="array" ref="CI32">IFERROR(
  IF(ISNUMBER(MATCH(TRIM(SUBSTITUTE(INDEX($X:$X,ROW()),CHAR(160),"")),[1]Weekend_Targets!$B$2:$B$23,0)),
    "TARGET",
    "NO"
  ),
  "LOOKUP_ERROR"
)</f>
        <v>NO</v>
      </c>
      <c r="CJ32" t="str" cm="1">
        <f t="array" aca="1" ref="CJ32" ca="1">_xlfn.LET(_xlpm.h,UPPER(TRIM(CLEAN(SUBSTITUTE($X32,CHAR(160)," ")))), IF(ISNUMBER(MATCH(_xlpm.h,WeekendHostnames,0)),"TARGET",""))</f>
        <v/>
      </c>
      <c r="CK32" t="str">
        <f>UPPER(TRIM(CLEAN(SUBSTITUTE(C32,CHAR(160)," "))))</f>
        <v>YES</v>
      </c>
      <c r="CL32" t="str" cm="1">
        <f t="array" ref="CL32">IF(ISNUMBER(MATCH(UPPER(TRIM(CLEAN(SUBSTITUTE(INDEX($X:$X,ROW()),CHAR(160)," ")))),[1]Weekend_Targets!$C$2:$C$23,0)),"TARGET","NO")</f>
        <v>NO</v>
      </c>
      <c r="CM32" t="str">
        <f>_xlfn.TEXTJOIN(", ",TRUE,$C$2:$C$23)</f>
        <v>Yes, Yes, Yes, Yes, Yes, Yes, Yes, Yes, Yes, Yes, Yes, Yes, Yes, Yes, Yes, Yes, Yes, Yes, Yes, Yes, Yes, Yes</v>
      </c>
      <c r="CN32" t="e" cm="1">
        <f t="array" aca="1" ref="CN32" ca="1">COUNTIF(WeekendHostnames,"WNH270OPR403")</f>
        <v>#NAME?</v>
      </c>
      <c r="CO32" s="4"/>
      <c r="CQ32" s="4"/>
    </row>
    <row r="33" spans="1:95" ht="20.25" customHeight="1">
      <c r="A33" s="8" t="s">
        <v>1334</v>
      </c>
      <c r="B33" s="8"/>
      <c r="C33" s="8" t="s">
        <v>1335</v>
      </c>
      <c r="D33" s="15" t="s">
        <v>1335</v>
      </c>
      <c r="E33" s="15" t="str">
        <f>IF($C33&lt;&gt;"Yes","",IF($D33="No","Yes",IF($D33="Yes","No","")))</f>
        <v>No</v>
      </c>
      <c r="F33" s="15" t="str">
        <f>IF($A33="","",IF($A33="Neuron",IF(OR(AND($X33&lt;&gt;"",LOWER(TRIM($X33))&lt;&gt;"n/a",COUNTIF($AA$2:$AA$532,$X33)&gt;1),AND($AB33&lt;&gt;"",LOWER(TRIM($AB33))&lt;&gt;"n/a",COUNTIF($AB$2:$AB$532,$AB33)&gt;1),AND($AE33&lt;&gt;"",LOWER(TRIM($AE33))&lt;&gt;"n/a",COUNTIF($AE$2:$AE$532,$AE33)&gt;1)),"Yes","No"),IF($A33="Cybernet",IF(OR(AND($Y33&lt;&gt;"",LOWER(TRIM($Y33))&lt;&gt;"n/a",COUNTIF($Y$2:$Y$532,$Y33)&gt;1),AND($Z33&lt;&gt;"",LOWER(TRIM($Z33))&lt;&gt;"n/a",COUNTIF($Z$2:$Z$532,$Z33)&gt;1)),"Yes","No"),IF(AND($AN33&lt;&gt;"",LOWER(TRIM($AN33))&lt;&gt;"n/a",COUNTIF($AN$2:$AN$532,$AN33)&gt;1),"Yes","No"))))</f>
        <v>No</v>
      </c>
      <c r="G33" t="str">
        <f>IF($C33&lt;&gt;"Yes","",
IF($A33="Neuron",
IF(OR(
AND($X33&lt;&gt;"",LOWER(TRIM($X33))&lt;&gt;"n/a",COUNTIFS($C$2:$C$532,"Yes",$A$2:$A$532,"Neuron",$AA$2:$AA$532,$X33)&gt;1),
AND($AB33&lt;&gt;"",LOWER(TRIM($AB33))&lt;&gt;"n/a",COUNTIFS($C$2:$C$532,"Yes",$A$2:$A$532,"Neuron",$AB$2:$AB$532,$AB33)&gt;1),
AND($AE33&lt;&gt;"",LOWER(TRIM($AE33))&lt;&gt;"n/a",COUNTIFS($C$2:$C$532,"Yes",$A$2:$A$532,"Neuron",$AE$2:$AE$532,$AE33)&gt;1)
),"Yes","No"),
IF($A33="Cybernet",
IF(OR(
AND($Y33&lt;&gt;"",LOWER(TRIM($Y33))&lt;&gt;"n/a",COUNTIFS($C$2:$C$532,"Yes",$A$2:$A$532,"Cybernet",$Y$2:$Y$532,$Y33)&gt;1),
AND($Z33&lt;&gt;"",LOWER(TRIM($Z33))&lt;&gt;"n/a",COUNTIFS($C$2:$C$532,"Yes",$A$2:$A$532,"Cybernet",$Z$2:$Z$532,$Z33)&gt;1)
),"Yes","No"),
IF(AND($AN33&lt;&gt;"",LOWER(TRIM($AN33))&lt;&gt;"n/a"),
IF(COUNTIFS($C$2:$C$532,"Yes",$A$2:$A$532,$A33,$AN$2:$AN$532,$AN33)&gt;1,"Yes","No"),
"No")
)
)
)</f>
        <v>No</v>
      </c>
      <c r="H33" s="58" t="s">
        <v>1427</v>
      </c>
      <c r="I33" s="4" t="s">
        <v>1427</v>
      </c>
      <c r="J33" s="4" t="s">
        <v>1339</v>
      </c>
      <c r="K33" s="4" t="s">
        <v>1611</v>
      </c>
      <c r="L33" s="14"/>
      <c r="M33" s="4" t="s">
        <v>1341</v>
      </c>
      <c r="N33" s="4" t="s">
        <v>1335</v>
      </c>
      <c r="O33" s="4" t="s">
        <v>1335</v>
      </c>
      <c r="P33" s="4" t="s">
        <v>1335</v>
      </c>
      <c r="Q33" s="4" t="s">
        <v>1520</v>
      </c>
      <c r="R33" s="4" t="s">
        <v>1521</v>
      </c>
      <c r="S33" s="4" t="s">
        <v>1375</v>
      </c>
      <c r="T33" s="4" t="s">
        <v>1522</v>
      </c>
      <c r="U33" s="12"/>
      <c r="V33" s="88">
        <v>46075</v>
      </c>
      <c r="W33" s="4"/>
      <c r="X33" s="14" t="s">
        <v>1612</v>
      </c>
      <c r="Y33" s="4" t="s">
        <v>1613</v>
      </c>
      <c r="Z33" s="4" t="s">
        <v>1614</v>
      </c>
      <c r="AA33" s="5" t="s">
        <v>1615</v>
      </c>
      <c r="AB33" s="4" t="s">
        <v>1616</v>
      </c>
      <c r="AC33" s="4" t="s">
        <v>1375</v>
      </c>
      <c r="AD33" s="4"/>
      <c r="AE33" s="4"/>
      <c r="AF33" s="4"/>
      <c r="AG33" s="8"/>
      <c r="AH33" s="8"/>
      <c r="AI33" s="8"/>
      <c r="AJ33" s="8"/>
      <c r="AK33" s="4" t="s">
        <v>1347</v>
      </c>
      <c r="AL33" s="4"/>
      <c r="AM33" s="4" t="s">
        <v>1617</v>
      </c>
      <c r="AN33" s="4" t="s">
        <v>1617</v>
      </c>
      <c r="AO33" s="4" t="s">
        <v>1358</v>
      </c>
      <c r="AP33" s="4" t="s">
        <v>1359</v>
      </c>
      <c r="AQ33" s="4"/>
      <c r="AR33" s="4" t="s">
        <v>1192</v>
      </c>
      <c r="AS33" s="4"/>
      <c r="AT33" s="4"/>
      <c r="AU33" s="4"/>
      <c r="AV33" s="4"/>
      <c r="AW33" s="84" t="s">
        <v>1618</v>
      </c>
      <c r="AX33" s="84"/>
      <c r="AY33" s="84"/>
      <c r="AZ33" s="84"/>
      <c r="BA33" s="84"/>
      <c r="BB33" s="84">
        <v>19200</v>
      </c>
      <c r="BC33" s="84"/>
      <c r="BD33" s="84"/>
      <c r="BE33" s="84"/>
      <c r="BF33" s="84"/>
      <c r="BG33" s="84"/>
      <c r="BH33" s="84"/>
      <c r="BI33" s="84"/>
      <c r="BJ33" s="84"/>
      <c r="BK33" s="84"/>
      <c r="BL33" s="8" t="s">
        <v>1335</v>
      </c>
      <c r="BM33" s="8" t="s">
        <v>1335</v>
      </c>
      <c r="BN33" s="8" t="s">
        <v>1335</v>
      </c>
      <c r="BO33" s="8" t="s">
        <v>1335</v>
      </c>
      <c r="BP33" s="8" t="s">
        <v>1350</v>
      </c>
      <c r="BQ33" s="8"/>
      <c r="BR33" s="8"/>
      <c r="BS33" s="4" t="str">
        <f>IF($AB33="","",IF((IF(AND($BL33&lt;&gt;"Yes",$BL33&lt;&gt;"N/A"),"Power Cable, ","")&amp;IF(AND($BM33&lt;&gt;"Yes",$BM33&lt;&gt;"N/A"),"Battery, ","")&amp;IF(AND($AG33&lt;&gt;"Yes",$AG33&lt;&gt;"N/A"),"Firmware Download, ","")&amp;IF(AND(OR($AG33="Yes",$AG33="N/A"),$AH33&lt;&gt;"Yes",$AH33&lt;&gt;"N/A"),"Firmware Install, ","")&amp;IF(AND($BQ33&lt;&gt;"Yes",$BQ33&lt;&gt;"N/A"),"Device ID, ","")&amp;IF(AND($BR33&lt;&gt;"Yes",$BR33&lt;&gt;"N/A"),"Epic Beans Relay, ",""))="","",LEFT(IF(AND($BL33&lt;&gt;"Yes",$BL33&lt;&gt;"N/A"),"Power Cable, ","")&amp;IF(AND($BM33&lt;&gt;"Yes",$BM33&lt;&gt;"N/A"),"Battery, ","")&amp;IF(AND($AG33&lt;&gt;"Yes",$AG33&lt;&gt;"N/A"),"Firmware Download, ","")&amp;IF(AND(OR($AG33="Yes",$AG33="N/A"),$AH33&lt;&gt;"Yes",$AH33&lt;&gt;"N/A"),"Firmware Install, ","")&amp;IF(AND($BQ33&lt;&gt;"Yes",$BQ33&lt;&gt;"N/A"),"Device ID, ","")&amp;IF(AND($BR33&lt;&gt;"Yes",$BR33&lt;&gt;"N/A"),"Epic Beans Relay, ",""),LEN(IF(AND($BL33&lt;&gt;"Yes",$BL33&lt;&gt;"N/A"),"Power Cable, ","")&amp;IF(AND($BM33&lt;&gt;"Yes",$BM33&lt;&gt;"N/A"),"Battery, ","")&amp;IF(AND($AG33&lt;&gt;"Yes",$AG33&lt;&gt;"N/A"),"Firmware Download, ","")&amp;IF(AND(OR($AG33="Yes",$AG33="N/A"),$AH33&lt;&gt;"Yes",$AH33&lt;&gt;"N/A"),"Firmware Install, ","")&amp;IF(AND($BQ33&lt;&gt;"Yes",$BQ33&lt;&gt;"N/A"),"Device ID, ","")&amp;IF(AND($BR33&lt;&gt;"Yes",$BR33&lt;&gt;"N/A"),"Epic Beans Relay, ",""))-2)))</f>
        <v>Firmware Download, Device ID, Epic Beans Relay</v>
      </c>
      <c r="BT33" s="8">
        <v>2</v>
      </c>
      <c r="BU33" s="8" t="str">
        <f>IF($AB33="","",IF($BS33="","Yes","Blocked"))</f>
        <v>Blocked</v>
      </c>
      <c r="BW33" t="str">
        <f>IF($BV33="","",IFERROR(VLOOKUP($BV33,'01_Warehouse_Ledger'!$A:$N,4,FALSE),""))</f>
        <v/>
      </c>
      <c r="BX33" t="str">
        <f>IF($BV33="","",IFERROR(VLOOKUP($BV33,'01_Warehouse_Ledger'!$A:$N,5,FALSE),""))</f>
        <v/>
      </c>
      <c r="BY33" t="str">
        <f>IF($BV33="","",IFERROR(VLOOKUP($BV33,'01_Warehouse_Ledger'!$A:$N,13,FALSE),""))</f>
        <v/>
      </c>
      <c r="BZ33" t="s">
        <v>1335</v>
      </c>
      <c r="CA33" t="s">
        <v>1335</v>
      </c>
      <c r="CB33" t="s">
        <v>1335</v>
      </c>
      <c r="CC33" t="s">
        <v>1335</v>
      </c>
      <c r="CD33" t="s">
        <v>1335</v>
      </c>
      <c r="CI33" t="str" cm="1">
        <f t="array" ref="CI33">IFERROR(
  IF(ISNUMBER(MATCH(TRIM(SUBSTITUTE(INDEX($X:$X,ROW()),CHAR(160),"")),[1]Weekend_Targets!$B$2:$B$23,0)),
    "TARGET",
    "NO"
  ),
  "LOOKUP_ERROR"
)</f>
        <v>NO</v>
      </c>
      <c r="CJ33" t="str" cm="1">
        <f t="array" aca="1" ref="CJ33" ca="1">_xlfn.LET(_xlpm.h,UPPER(TRIM(CLEAN(SUBSTITUTE($X33,CHAR(160)," ")))), IF(ISNUMBER(MATCH(_xlpm.h,WeekendHostnames,0)),"TARGET",""))</f>
        <v/>
      </c>
      <c r="CK33" t="str">
        <f>UPPER(TRIM(CLEAN(SUBSTITUTE(C33,CHAR(160)," "))))</f>
        <v>YES</v>
      </c>
      <c r="CL33" t="str" cm="1">
        <f t="array" ref="CL33">IF(ISNUMBER(MATCH(UPPER(TRIM(CLEAN(SUBSTITUTE(INDEX($X:$X,ROW()),CHAR(160)," ")))),[1]Weekend_Targets!$C$2:$C$23,0)),"TARGET","NO")</f>
        <v>NO</v>
      </c>
      <c r="CM33" t="str">
        <f>_xlfn.TEXTJOIN(", ",TRUE,$C$2:$C$23)</f>
        <v>Yes, Yes, Yes, Yes, Yes, Yes, Yes, Yes, Yes, Yes, Yes, Yes, Yes, Yes, Yes, Yes, Yes, Yes, Yes, Yes, Yes, Yes</v>
      </c>
      <c r="CN33" t="e" cm="1">
        <f t="array" aca="1" ref="CN33" ca="1">COUNTIF(WeekendHostnames,"WNH270OPR403")</f>
        <v>#NAME?</v>
      </c>
      <c r="CO33" s="4"/>
      <c r="CQ33" s="4"/>
    </row>
    <row r="34" spans="1:95" ht="20.25" customHeight="1">
      <c r="A34" s="8" t="s">
        <v>1334</v>
      </c>
      <c r="B34" s="8"/>
      <c r="C34" s="101" t="s">
        <v>1335</v>
      </c>
      <c r="D34" s="15" t="s">
        <v>1335</v>
      </c>
      <c r="E34" s="15" t="str">
        <f>IF($C34&lt;&gt;"Yes","",IF($D34="No","Yes",IF($D34="Yes","No","")))</f>
        <v>No</v>
      </c>
      <c r="F34" s="15" t="str">
        <f>IF($A34="","",IF($A34="Neuron",IF(OR(AND($X34&lt;&gt;"",LOWER(TRIM($X34))&lt;&gt;"n/a",COUNTIF($AA$2:$AA$532,$X34)&gt;1),AND($AB34&lt;&gt;"",LOWER(TRIM($AB34))&lt;&gt;"n/a",COUNTIF($AB$2:$AB$532,$AB34)&gt;1),AND($AE34&lt;&gt;"",LOWER(TRIM($AE34))&lt;&gt;"n/a",COUNTIF($AE$2:$AE$532,$AE34)&gt;1)),"Yes","No"),IF($A34="Cybernet",IF(OR(AND($Y34&lt;&gt;"",LOWER(TRIM($Y34))&lt;&gt;"n/a",COUNTIF($Y$2:$Y$532,$Y34)&gt;1),AND($Z34&lt;&gt;"",LOWER(TRIM($Z34))&lt;&gt;"n/a",COUNTIF($Z$2:$Z$532,$Z34)&gt;1)),"Yes","No"),IF(AND($AN34&lt;&gt;"",LOWER(TRIM($AN34))&lt;&gt;"n/a",COUNTIF($AN$2:$AN$532,$AN34)&gt;1),"Yes","No"))))</f>
        <v>No</v>
      </c>
      <c r="G34" t="str">
        <f>IF($C34&lt;&gt;"Yes","",
IF($A34="Neuron",
IF(OR(
AND($X34&lt;&gt;"",LOWER(TRIM($X34))&lt;&gt;"n/a",COUNTIFS($C$2:$C$532,"Yes",$A$2:$A$532,"Neuron",$AA$2:$AA$532,$X34)&gt;1),
AND($AB34&lt;&gt;"",LOWER(TRIM($AB34))&lt;&gt;"n/a",COUNTIFS($C$2:$C$532,"Yes",$A$2:$A$532,"Neuron",$AB$2:$AB$532,$AB34)&gt;1),
AND($AE34&lt;&gt;"",LOWER(TRIM($AE34))&lt;&gt;"n/a",COUNTIFS($C$2:$C$532,"Yes",$A$2:$A$532,"Neuron",$AE$2:$AE$532,$AE34)&gt;1)
),"Yes","No"),
IF($A34="Cybernet",
IF(OR(
AND($Y34&lt;&gt;"",LOWER(TRIM($Y34))&lt;&gt;"n/a",COUNTIFS($C$2:$C$532,"Yes",$A$2:$A$532,"Cybernet",$Y$2:$Y$532,$Y34)&gt;1),
AND($Z34&lt;&gt;"",LOWER(TRIM($Z34))&lt;&gt;"n/a",COUNTIFS($C$2:$C$532,"Yes",$A$2:$A$532,"Cybernet",$Z$2:$Z$532,$Z34)&gt;1)
),"Yes","No"),
IF(AND($AN34&lt;&gt;"",LOWER(TRIM($AN34))&lt;&gt;"n/a"),
IF(COUNTIFS($C$2:$C$532,"Yes",$A$2:$A$532,$A34,$AN$2:$AN$532,$AN34)&gt;1,"Yes","No"),
"No")
)
)
)</f>
        <v>No</v>
      </c>
      <c r="H34" s="56" t="s">
        <v>1427</v>
      </c>
      <c r="I34" s="4" t="s">
        <v>1427</v>
      </c>
      <c r="J34" s="4" t="s">
        <v>1339</v>
      </c>
      <c r="K34" s="4" t="s">
        <v>1619</v>
      </c>
      <c r="L34" s="14"/>
      <c r="M34" s="4" t="s">
        <v>1341</v>
      </c>
      <c r="N34" s="4" t="s">
        <v>1335</v>
      </c>
      <c r="O34" s="4" t="s">
        <v>1335</v>
      </c>
      <c r="P34" s="4" t="s">
        <v>1335</v>
      </c>
      <c r="Q34" s="4" t="s">
        <v>1520</v>
      </c>
      <c r="R34" s="4" t="s">
        <v>1521</v>
      </c>
      <c r="S34" s="4" t="s">
        <v>1375</v>
      </c>
      <c r="T34" s="4" t="s">
        <v>1522</v>
      </c>
      <c r="U34" s="12"/>
      <c r="V34" s="88">
        <v>46075</v>
      </c>
      <c r="W34" s="4"/>
      <c r="X34" s="14" t="s">
        <v>1620</v>
      </c>
      <c r="Y34" s="4" t="s">
        <v>1621</v>
      </c>
      <c r="Z34" s="118" t="s">
        <v>1622</v>
      </c>
      <c r="AA34" s="5" t="s">
        <v>1623</v>
      </c>
      <c r="AB34" s="4" t="s">
        <v>1624</v>
      </c>
      <c r="AC34" s="4" t="s">
        <v>1375</v>
      </c>
      <c r="AD34" s="4"/>
      <c r="AE34" s="4"/>
      <c r="AF34" s="4"/>
      <c r="AG34" s="8"/>
      <c r="AH34" s="8"/>
      <c r="AI34" s="8"/>
      <c r="AJ34" s="8"/>
      <c r="AK34" s="4" t="s">
        <v>1347</v>
      </c>
      <c r="AL34" s="4"/>
      <c r="AM34" s="4" t="s">
        <v>1625</v>
      </c>
      <c r="AN34" s="4" t="s">
        <v>1625</v>
      </c>
      <c r="AO34" s="4" t="s">
        <v>1358</v>
      </c>
      <c r="AP34" s="4" t="s">
        <v>1359</v>
      </c>
      <c r="AQ34" s="4"/>
      <c r="AR34" s="2" t="s">
        <v>1192</v>
      </c>
      <c r="AS34" s="4"/>
      <c r="AT34" s="4"/>
      <c r="AU34" s="4"/>
      <c r="AV34" s="4"/>
      <c r="AW34" s="84" t="s">
        <v>1626</v>
      </c>
      <c r="AX34" s="84"/>
      <c r="AY34" s="84"/>
      <c r="AZ34" s="84"/>
      <c r="BA34" s="84"/>
      <c r="BB34" s="84">
        <v>19200</v>
      </c>
      <c r="BC34" s="84"/>
      <c r="BD34" s="84"/>
      <c r="BE34" s="84"/>
      <c r="BF34" s="84"/>
      <c r="BG34" s="84"/>
      <c r="BH34" s="84"/>
      <c r="BI34" s="84"/>
      <c r="BJ34" s="84"/>
      <c r="BK34" s="84"/>
      <c r="BL34" s="8" t="s">
        <v>1335</v>
      </c>
      <c r="BM34" s="8" t="s">
        <v>1335</v>
      </c>
      <c r="BN34" s="8" t="s">
        <v>1335</v>
      </c>
      <c r="BO34" s="8" t="s">
        <v>1335</v>
      </c>
      <c r="BP34" s="8" t="s">
        <v>1350</v>
      </c>
      <c r="BQ34" s="8"/>
      <c r="BR34" s="8"/>
      <c r="BS34" s="4" t="str">
        <f>IF($AB34="","",IF((IF(AND($BL34&lt;&gt;"Yes",$BL34&lt;&gt;"N/A"),"Power Cable, ","")&amp;IF(AND($BM34&lt;&gt;"Yes",$BM34&lt;&gt;"N/A"),"Battery, ","")&amp;IF(AND($AG34&lt;&gt;"Yes",$AG34&lt;&gt;"N/A"),"Firmware Download, ","")&amp;IF(AND(OR($AG34="Yes",$AG34="N/A"),$AH34&lt;&gt;"Yes",$AH34&lt;&gt;"N/A"),"Firmware Install, ","")&amp;IF(AND($BQ34&lt;&gt;"Yes",$BQ34&lt;&gt;"N/A"),"Device ID, ","")&amp;IF(AND($BR34&lt;&gt;"Yes",$BR34&lt;&gt;"N/A"),"Epic Beans Relay, ",""))="","",LEFT(IF(AND($BL34&lt;&gt;"Yes",$BL34&lt;&gt;"N/A"),"Power Cable, ","")&amp;IF(AND($BM34&lt;&gt;"Yes",$BM34&lt;&gt;"N/A"),"Battery, ","")&amp;IF(AND($AG34&lt;&gt;"Yes",$AG34&lt;&gt;"N/A"),"Firmware Download, ","")&amp;IF(AND(OR($AG34="Yes",$AG34="N/A"),$AH34&lt;&gt;"Yes",$AH34&lt;&gt;"N/A"),"Firmware Install, ","")&amp;IF(AND($BQ34&lt;&gt;"Yes",$BQ34&lt;&gt;"N/A"),"Device ID, ","")&amp;IF(AND($BR34&lt;&gt;"Yes",$BR34&lt;&gt;"N/A"),"Epic Beans Relay, ",""),LEN(IF(AND($BL34&lt;&gt;"Yes",$BL34&lt;&gt;"N/A"),"Power Cable, ","")&amp;IF(AND($BM34&lt;&gt;"Yes",$BM34&lt;&gt;"N/A"),"Battery, ","")&amp;IF(AND($AG34&lt;&gt;"Yes",$AG34&lt;&gt;"N/A"),"Firmware Download, ","")&amp;IF(AND(OR($AG34="Yes",$AG34="N/A"),$AH34&lt;&gt;"Yes",$AH34&lt;&gt;"N/A"),"Firmware Install, ","")&amp;IF(AND($BQ34&lt;&gt;"Yes",$BQ34&lt;&gt;"N/A"),"Device ID, ","")&amp;IF(AND($BR34&lt;&gt;"Yes",$BR34&lt;&gt;"N/A"),"Epic Beans Relay, ",""))-2)))</f>
        <v>Firmware Download, Device ID, Epic Beans Relay</v>
      </c>
      <c r="BT34" s="8">
        <v>2</v>
      </c>
      <c r="BU34" s="8" t="str">
        <f>IF($AB34="","",IF($BS34="","Yes","Blocked"))</f>
        <v>Blocked</v>
      </c>
      <c r="BW34" t="str">
        <f>IF($BV34="","",IFERROR(VLOOKUP($BV34,'01_Warehouse_Ledger'!$A:$N,4,FALSE),""))</f>
        <v/>
      </c>
      <c r="BX34" t="str">
        <f>IF($BV34="","",IFERROR(VLOOKUP($BV34,'01_Warehouse_Ledger'!$A:$N,5,FALSE),""))</f>
        <v/>
      </c>
      <c r="BY34" t="str">
        <f>IF($BV34="","",IFERROR(VLOOKUP($BV34,'01_Warehouse_Ledger'!$A:$N,13,FALSE),""))</f>
        <v/>
      </c>
      <c r="BZ34" t="s">
        <v>1335</v>
      </c>
      <c r="CA34" t="s">
        <v>1335</v>
      </c>
      <c r="CB34" t="s">
        <v>1335</v>
      </c>
      <c r="CC34" t="s">
        <v>1335</v>
      </c>
      <c r="CD34" t="s">
        <v>1335</v>
      </c>
      <c r="CI34" t="str" cm="1">
        <f t="array" ref="CI34">IFERROR(
  IF(ISNUMBER(MATCH(TRIM(SUBSTITUTE(INDEX($X:$X,ROW()),CHAR(160),"")),[1]Weekend_Targets!$B$2:$B$23,0)),
    "TARGET",
    "NO"
  ),
  "LOOKUP_ERROR"
)</f>
        <v>NO</v>
      </c>
      <c r="CJ34" t="str" cm="1">
        <f t="array" aca="1" ref="CJ34" ca="1">_xlfn.LET(_xlpm.h,UPPER(TRIM(CLEAN(SUBSTITUTE($X34,CHAR(160)," ")))), IF(ISNUMBER(MATCH(_xlpm.h,WeekendHostnames,0)),"TARGET",""))</f>
        <v/>
      </c>
      <c r="CK34" t="str">
        <f>UPPER(TRIM(CLEAN(SUBSTITUTE(C34,CHAR(160)," "))))</f>
        <v>YES</v>
      </c>
      <c r="CL34" t="str" cm="1">
        <f t="array" ref="CL34">IF(ISNUMBER(MATCH(UPPER(TRIM(CLEAN(SUBSTITUTE(INDEX($X:$X,ROW()),CHAR(160)," ")))),[1]Weekend_Targets!$C$2:$C$23,0)),"TARGET","NO")</f>
        <v>NO</v>
      </c>
      <c r="CM34" t="str">
        <f>_xlfn.TEXTJOIN(", ",TRUE,$C$2:$C$23)</f>
        <v>Yes, Yes, Yes, Yes, Yes, Yes, Yes, Yes, Yes, Yes, Yes, Yes, Yes, Yes, Yes, Yes, Yes, Yes, Yes, Yes, Yes, Yes</v>
      </c>
      <c r="CN34" t="e" cm="1">
        <f t="array" aca="1" ref="CN34" ca="1">COUNTIF(WeekendHostnames,"WNH270OPR403")</f>
        <v>#NAME?</v>
      </c>
      <c r="CO34" s="4"/>
      <c r="CQ34" s="4"/>
    </row>
    <row r="35" spans="1:95" ht="20.25" customHeight="1">
      <c r="A35" s="8" t="s">
        <v>1334</v>
      </c>
      <c r="B35" s="8"/>
      <c r="C35" s="8" t="s">
        <v>1335</v>
      </c>
      <c r="D35" s="15" t="s">
        <v>1335</v>
      </c>
      <c r="E35" s="15" t="str">
        <f>IF($C35&lt;&gt;"Yes","",IF($D35="No","Yes",IF($D35="Yes","No","")))</f>
        <v>No</v>
      </c>
      <c r="F35" s="15" t="str">
        <f>IF($A35="","",IF($A35="Neuron",IF(OR(AND($X35&lt;&gt;"",LOWER(TRIM($X35))&lt;&gt;"n/a",COUNTIF($AA$2:$AA$532,$X35)&gt;1),AND($AB35&lt;&gt;"",LOWER(TRIM($AB35))&lt;&gt;"n/a",COUNTIF($AB$2:$AB$532,$AB35)&gt;1),AND($AE35&lt;&gt;"",LOWER(TRIM($AE35))&lt;&gt;"n/a",COUNTIF($AE$2:$AE$532,$AE35)&gt;1)),"Yes","No"),IF($A35="Cybernet",IF(OR(AND($Y35&lt;&gt;"",LOWER(TRIM($Y35))&lt;&gt;"n/a",COUNTIF($Y$2:$Y$532,$Y35)&gt;1),AND($Z35&lt;&gt;"",LOWER(TRIM($Z35))&lt;&gt;"n/a",COUNTIF($Z$2:$Z$532,$Z35)&gt;1)),"Yes","No"),IF(AND($AN35&lt;&gt;"",LOWER(TRIM($AN35))&lt;&gt;"n/a",COUNTIF($AN$2:$AN$532,$AN35)&gt;1),"Yes","No"))))</f>
        <v>No</v>
      </c>
      <c r="G35" t="str">
        <f>IF($C35&lt;&gt;"Yes","",
IF($A35="Neuron",
IF(OR(
AND($X35&lt;&gt;"",LOWER(TRIM($X35))&lt;&gt;"n/a",COUNTIFS($C$2:$C$532,"Yes",$A$2:$A$532,"Neuron",$AA$2:$AA$532,$X35)&gt;1),
AND($AB35&lt;&gt;"",LOWER(TRIM($AB35))&lt;&gt;"n/a",COUNTIFS($C$2:$C$532,"Yes",$A$2:$A$532,"Neuron",$AB$2:$AB$532,$AB35)&gt;1),
AND($AE35&lt;&gt;"",LOWER(TRIM($AE35))&lt;&gt;"n/a",COUNTIFS($C$2:$C$532,"Yes",$A$2:$A$532,"Neuron",$AE$2:$AE$532,$AE35)&gt;1)
),"Yes","No"),
IF($A35="Cybernet",
IF(OR(
AND($Y35&lt;&gt;"",LOWER(TRIM($Y35))&lt;&gt;"n/a",COUNTIFS($C$2:$C$532,"Yes",$A$2:$A$532,"Cybernet",$Y$2:$Y$532,$Y35)&gt;1),
AND($Z35&lt;&gt;"",LOWER(TRIM($Z35))&lt;&gt;"n/a",COUNTIFS($C$2:$C$532,"Yes",$A$2:$A$532,"Cybernet",$Z$2:$Z$532,$Z35)&gt;1)
),"Yes","No"),
IF(AND($AN35&lt;&gt;"",LOWER(TRIM($AN35))&lt;&gt;"n/a"),
IF(COUNTIFS($C$2:$C$532,"Yes",$A$2:$A$532,$A35,$AN$2:$AN$532,$AN35)&gt;1,"Yes","No"),
"No")
)
)
)</f>
        <v>No</v>
      </c>
      <c r="H35" s="58" t="s">
        <v>1427</v>
      </c>
      <c r="I35" s="4" t="s">
        <v>1427</v>
      </c>
      <c r="J35" s="4" t="s">
        <v>1339</v>
      </c>
      <c r="K35" s="4" t="s">
        <v>1627</v>
      </c>
      <c r="L35" s="14"/>
      <c r="M35" s="4" t="s">
        <v>1341</v>
      </c>
      <c r="N35" s="4" t="s">
        <v>1335</v>
      </c>
      <c r="O35" s="4" t="s">
        <v>1335</v>
      </c>
      <c r="P35" s="4" t="s">
        <v>1335</v>
      </c>
      <c r="Q35" s="4" t="s">
        <v>1520</v>
      </c>
      <c r="R35" s="4" t="s">
        <v>1521</v>
      </c>
      <c r="S35" s="4" t="s">
        <v>1375</v>
      </c>
      <c r="T35" s="4" t="s">
        <v>1522</v>
      </c>
      <c r="U35" s="12"/>
      <c r="V35" s="88">
        <v>46075</v>
      </c>
      <c r="W35" s="4"/>
      <c r="X35" s="14" t="s">
        <v>1628</v>
      </c>
      <c r="Y35" s="4" t="s">
        <v>1629</v>
      </c>
      <c r="Z35" s="118" t="s">
        <v>1630</v>
      </c>
      <c r="AA35" s="5" t="s">
        <v>1631</v>
      </c>
      <c r="AB35" s="4" t="s">
        <v>1632</v>
      </c>
      <c r="AC35" s="4" t="s">
        <v>1375</v>
      </c>
      <c r="AD35" s="4"/>
      <c r="AE35" s="4"/>
      <c r="AF35" s="4"/>
      <c r="AG35" s="8"/>
      <c r="AH35" s="8"/>
      <c r="AI35" s="8"/>
      <c r="AJ35" s="8"/>
      <c r="AK35" s="4" t="s">
        <v>1347</v>
      </c>
      <c r="AL35" s="4"/>
      <c r="AM35" s="4" t="s">
        <v>1633</v>
      </c>
      <c r="AN35" s="4" t="s">
        <v>1633</v>
      </c>
      <c r="AO35" s="4" t="s">
        <v>1358</v>
      </c>
      <c r="AP35" s="4" t="s">
        <v>1359</v>
      </c>
      <c r="AQ35" s="4"/>
      <c r="AR35" s="4" t="s">
        <v>1192</v>
      </c>
      <c r="AS35" s="4"/>
      <c r="AT35" s="4"/>
      <c r="AU35" s="4"/>
      <c r="AV35" s="4"/>
      <c r="AW35" s="84" t="s">
        <v>1634</v>
      </c>
      <c r="AX35" s="84"/>
      <c r="AY35" s="84"/>
      <c r="AZ35" s="84"/>
      <c r="BA35" s="84"/>
      <c r="BB35" s="84">
        <v>19200</v>
      </c>
      <c r="BC35" s="84"/>
      <c r="BD35" s="84"/>
      <c r="BE35" s="84"/>
      <c r="BF35" s="84"/>
      <c r="BG35" s="84"/>
      <c r="BH35" s="84"/>
      <c r="BI35" s="84"/>
      <c r="BJ35" s="84"/>
      <c r="BK35" s="84"/>
      <c r="BL35" s="8" t="s">
        <v>1335</v>
      </c>
      <c r="BM35" s="8" t="s">
        <v>1335</v>
      </c>
      <c r="BN35" s="8" t="s">
        <v>1335</v>
      </c>
      <c r="BO35" s="8" t="s">
        <v>1335</v>
      </c>
      <c r="BP35" s="8" t="s">
        <v>1350</v>
      </c>
      <c r="BQ35" s="8"/>
      <c r="BR35" s="8"/>
      <c r="BS35" s="4" t="str">
        <f>IF($AB35="","",IF((IF(AND($BL35&lt;&gt;"Yes",$BL35&lt;&gt;"N/A"),"Power Cable, ","")&amp;IF(AND($BM35&lt;&gt;"Yes",$BM35&lt;&gt;"N/A"),"Battery, ","")&amp;IF(AND($AG35&lt;&gt;"Yes",$AG35&lt;&gt;"N/A"),"Firmware Download, ","")&amp;IF(AND(OR($AG35="Yes",$AG35="N/A"),$AH35&lt;&gt;"Yes",$AH35&lt;&gt;"N/A"),"Firmware Install, ","")&amp;IF(AND($BQ35&lt;&gt;"Yes",$BQ35&lt;&gt;"N/A"),"Device ID, ","")&amp;IF(AND($BR35&lt;&gt;"Yes",$BR35&lt;&gt;"N/A"),"Epic Beans Relay, ",""))="","",LEFT(IF(AND($BL35&lt;&gt;"Yes",$BL35&lt;&gt;"N/A"),"Power Cable, ","")&amp;IF(AND($BM35&lt;&gt;"Yes",$BM35&lt;&gt;"N/A"),"Battery, ","")&amp;IF(AND($AG35&lt;&gt;"Yes",$AG35&lt;&gt;"N/A"),"Firmware Download, ","")&amp;IF(AND(OR($AG35="Yes",$AG35="N/A"),$AH35&lt;&gt;"Yes",$AH35&lt;&gt;"N/A"),"Firmware Install, ","")&amp;IF(AND($BQ35&lt;&gt;"Yes",$BQ35&lt;&gt;"N/A"),"Device ID, ","")&amp;IF(AND($BR35&lt;&gt;"Yes",$BR35&lt;&gt;"N/A"),"Epic Beans Relay, ",""),LEN(IF(AND($BL35&lt;&gt;"Yes",$BL35&lt;&gt;"N/A"),"Power Cable, ","")&amp;IF(AND($BM35&lt;&gt;"Yes",$BM35&lt;&gt;"N/A"),"Battery, ","")&amp;IF(AND($AG35&lt;&gt;"Yes",$AG35&lt;&gt;"N/A"),"Firmware Download, ","")&amp;IF(AND(OR($AG35="Yes",$AG35="N/A"),$AH35&lt;&gt;"Yes",$AH35&lt;&gt;"N/A"),"Firmware Install, ","")&amp;IF(AND($BQ35&lt;&gt;"Yes",$BQ35&lt;&gt;"N/A"),"Device ID, ","")&amp;IF(AND($BR35&lt;&gt;"Yes",$BR35&lt;&gt;"N/A"),"Epic Beans Relay, ",""))-2)))</f>
        <v>Firmware Download, Device ID, Epic Beans Relay</v>
      </c>
      <c r="BT35" s="8">
        <v>2</v>
      </c>
      <c r="BU35" s="8" t="str">
        <f>IF($AB35="","",IF($BS35="","Yes","Blocked"))</f>
        <v>Blocked</v>
      </c>
      <c r="BW35" t="str">
        <f>IF($BV35="","",IFERROR(VLOOKUP($BV35,'01_Warehouse_Ledger'!$A:$N,4,FALSE),""))</f>
        <v/>
      </c>
      <c r="BX35" t="str">
        <f>IF($BV35="","",IFERROR(VLOOKUP($BV35,'01_Warehouse_Ledger'!$A:$N,5,FALSE),""))</f>
        <v/>
      </c>
      <c r="BY35" t="str">
        <f>IF($BV35="","",IFERROR(VLOOKUP($BV35,'01_Warehouse_Ledger'!$A:$N,13,FALSE),""))</f>
        <v/>
      </c>
      <c r="BZ35" t="s">
        <v>1335</v>
      </c>
      <c r="CA35" t="s">
        <v>1335</v>
      </c>
      <c r="CB35" t="s">
        <v>1335</v>
      </c>
      <c r="CC35" t="s">
        <v>1335</v>
      </c>
      <c r="CD35" t="s">
        <v>1335</v>
      </c>
      <c r="CI35" t="str" cm="1">
        <f t="array" ref="CI35">IFERROR(
  IF(ISNUMBER(MATCH(TRIM(SUBSTITUTE(INDEX($X:$X,ROW()),CHAR(160),"")),[1]Weekend_Targets!$B$2:$B$23,0)),
    "TARGET",
    "NO"
  ),
  "LOOKUP_ERROR"
)</f>
        <v>NO</v>
      </c>
      <c r="CJ35" t="str" cm="1">
        <f t="array" aca="1" ref="CJ35" ca="1">_xlfn.LET(_xlpm.h,UPPER(TRIM(CLEAN(SUBSTITUTE($X35,CHAR(160)," ")))), IF(ISNUMBER(MATCH(_xlpm.h,WeekendHostnames,0)),"TARGET",""))</f>
        <v/>
      </c>
      <c r="CK35" t="str">
        <f>UPPER(TRIM(CLEAN(SUBSTITUTE(C35,CHAR(160)," "))))</f>
        <v>YES</v>
      </c>
      <c r="CL35" t="str" cm="1">
        <f t="array" ref="CL35">IF(ISNUMBER(MATCH(UPPER(TRIM(CLEAN(SUBSTITUTE(INDEX($X:$X,ROW()),CHAR(160)," ")))),[1]Weekend_Targets!$C$2:$C$23,0)),"TARGET","NO")</f>
        <v>NO</v>
      </c>
      <c r="CM35" t="str">
        <f>_xlfn.TEXTJOIN(", ",TRUE,$C$2:$C$23)</f>
        <v>Yes, Yes, Yes, Yes, Yes, Yes, Yes, Yes, Yes, Yes, Yes, Yes, Yes, Yes, Yes, Yes, Yes, Yes, Yes, Yes, Yes, Yes</v>
      </c>
      <c r="CN35" t="e" cm="1">
        <f t="array" aca="1" ref="CN35" ca="1">COUNTIF(WeekendHostnames,"WNH270OPR403")</f>
        <v>#NAME?</v>
      </c>
      <c r="CO35" s="4"/>
      <c r="CQ35" s="4"/>
    </row>
    <row r="36" spans="1:95" ht="20.25" customHeight="1">
      <c r="A36" s="8" t="s">
        <v>1334</v>
      </c>
      <c r="B36" s="8"/>
      <c r="C36" s="8" t="s">
        <v>1335</v>
      </c>
      <c r="D36" s="15" t="s">
        <v>1335</v>
      </c>
      <c r="E36" s="15" t="str">
        <f>IF($C36&lt;&gt;"Yes","",IF($D36="No","Yes",IF($D36="Yes","No","")))</f>
        <v>No</v>
      </c>
      <c r="F36" s="15" t="str">
        <f>IF($A36="","",IF($A36="Neuron",IF(OR(AND($X36&lt;&gt;"",LOWER(TRIM($X36))&lt;&gt;"n/a",COUNTIF($AA$2:$AA$532,$X36)&gt;1),AND($AB36&lt;&gt;"",LOWER(TRIM($AB36))&lt;&gt;"n/a",COUNTIF($AB$2:$AB$532,$AB36)&gt;1),AND($AE36&lt;&gt;"",LOWER(TRIM($AE36))&lt;&gt;"n/a",COUNTIF($AE$2:$AE$532,$AE36)&gt;1)),"Yes","No"),IF($A36="Cybernet",IF(OR(AND($Y36&lt;&gt;"",LOWER(TRIM($Y36))&lt;&gt;"n/a",COUNTIF($Y$2:$Y$532,$Y36)&gt;1),AND($Z36&lt;&gt;"",LOWER(TRIM($Z36))&lt;&gt;"n/a",COUNTIF($Z$2:$Z$532,$Z36)&gt;1)),"Yes","No"),IF(AND($AN36&lt;&gt;"",LOWER(TRIM($AN36))&lt;&gt;"n/a",COUNTIF($AN$2:$AN$532,$AN36)&gt;1),"Yes","No"))))</f>
        <v>No</v>
      </c>
      <c r="G36" t="str">
        <f>IF($C36&lt;&gt;"Yes","",
IF($A36="Neuron",
IF(OR(
AND($X36&lt;&gt;"",LOWER(TRIM($X36))&lt;&gt;"n/a",COUNTIFS($C$2:$C$532,"Yes",$A$2:$A$532,"Neuron",$AA$2:$AA$532,$X36)&gt;1),
AND($AB36&lt;&gt;"",LOWER(TRIM($AB36))&lt;&gt;"n/a",COUNTIFS($C$2:$C$532,"Yes",$A$2:$A$532,"Neuron",$AB$2:$AB$532,$AB36)&gt;1),
AND($AE36&lt;&gt;"",LOWER(TRIM($AE36))&lt;&gt;"n/a",COUNTIFS($C$2:$C$532,"Yes",$A$2:$A$532,"Neuron",$AE$2:$AE$532,$AE36)&gt;1)
),"Yes","No"),
IF($A36="Cybernet",
IF(OR(
AND($Y36&lt;&gt;"",LOWER(TRIM($Y36))&lt;&gt;"n/a",COUNTIFS($C$2:$C$532,"Yes",$A$2:$A$532,"Cybernet",$Y$2:$Y$532,$Y36)&gt;1),
AND($Z36&lt;&gt;"",LOWER(TRIM($Z36))&lt;&gt;"n/a",COUNTIFS($C$2:$C$532,"Yes",$A$2:$A$532,"Cybernet",$Z$2:$Z$532,$Z36)&gt;1)
),"Yes","No"),
IF(AND($AN36&lt;&gt;"",LOWER(TRIM($AN36))&lt;&gt;"n/a"),
IF(COUNTIFS($C$2:$C$532,"Yes",$A$2:$A$532,$A36,$AN$2:$AN$532,$AN36)&gt;1,"Yes","No"),
"No")
)
)
)</f>
        <v>No</v>
      </c>
      <c r="H36" s="58" t="s">
        <v>1427</v>
      </c>
      <c r="I36" s="4" t="s">
        <v>1427</v>
      </c>
      <c r="J36" s="4" t="s">
        <v>1339</v>
      </c>
      <c r="K36" s="4" t="s">
        <v>1635</v>
      </c>
      <c r="L36" s="14"/>
      <c r="M36" s="4" t="s">
        <v>1341</v>
      </c>
      <c r="N36" s="4" t="s">
        <v>1335</v>
      </c>
      <c r="O36" s="4" t="s">
        <v>1335</v>
      </c>
      <c r="P36" s="4" t="s">
        <v>1335</v>
      </c>
      <c r="Q36" s="4" t="s">
        <v>1520</v>
      </c>
      <c r="R36" s="4" t="s">
        <v>1521</v>
      </c>
      <c r="S36" s="4" t="s">
        <v>1375</v>
      </c>
      <c r="T36" s="4" t="s">
        <v>1522</v>
      </c>
      <c r="U36" s="12"/>
      <c r="V36" s="88">
        <v>46075</v>
      </c>
      <c r="W36" s="4"/>
      <c r="X36" s="14" t="s">
        <v>1636</v>
      </c>
      <c r="Y36" s="4" t="s">
        <v>1637</v>
      </c>
      <c r="Z36" s="4" t="s">
        <v>1638</v>
      </c>
      <c r="AA36" s="5" t="s">
        <v>1345</v>
      </c>
      <c r="AB36" s="4" t="s">
        <v>1346</v>
      </c>
      <c r="AC36" s="4" t="s">
        <v>1375</v>
      </c>
      <c r="AD36" s="4"/>
      <c r="AE36" s="4"/>
      <c r="AF36" s="4"/>
      <c r="AG36" s="8"/>
      <c r="AH36" s="8"/>
      <c r="AI36" s="8"/>
      <c r="AJ36" s="8"/>
      <c r="AK36" s="4" t="s">
        <v>1347</v>
      </c>
      <c r="AL36" s="4"/>
      <c r="AM36" s="4" t="s">
        <v>1639</v>
      </c>
      <c r="AN36" s="4" t="s">
        <v>1639</v>
      </c>
      <c r="AO36" s="4" t="s">
        <v>1358</v>
      </c>
      <c r="AP36" s="4" t="s">
        <v>1359</v>
      </c>
      <c r="AQ36" s="4"/>
      <c r="AR36" s="4" t="s">
        <v>1192</v>
      </c>
      <c r="AS36" s="4"/>
      <c r="AT36" s="4"/>
      <c r="AU36" s="4"/>
      <c r="AV36" s="4"/>
      <c r="AW36" s="84" t="s">
        <v>1544</v>
      </c>
      <c r="AX36" s="84"/>
      <c r="AY36" s="84"/>
      <c r="AZ36" s="84"/>
      <c r="BA36" s="84"/>
      <c r="BB36" s="84">
        <v>19200</v>
      </c>
      <c r="BC36" s="84"/>
      <c r="BD36" s="84"/>
      <c r="BE36" s="84"/>
      <c r="BF36" s="84"/>
      <c r="BG36" s="84"/>
      <c r="BH36" s="84"/>
      <c r="BI36" s="84"/>
      <c r="BJ36" s="84"/>
      <c r="BK36" s="84"/>
      <c r="BL36" s="8" t="s">
        <v>1335</v>
      </c>
      <c r="BM36" s="8" t="s">
        <v>1335</v>
      </c>
      <c r="BN36" s="8" t="s">
        <v>1335</v>
      </c>
      <c r="BO36" s="8" t="s">
        <v>1335</v>
      </c>
      <c r="BP36" s="8" t="s">
        <v>1350</v>
      </c>
      <c r="BQ36" s="8"/>
      <c r="BR36" s="8"/>
      <c r="BS36" s="4" t="str">
        <f>IF($AB36="","",IF((IF(AND($BL36&lt;&gt;"Yes",$BL36&lt;&gt;"N/A"),"Power Cable, ","")&amp;IF(AND($BM36&lt;&gt;"Yes",$BM36&lt;&gt;"N/A"),"Battery, ","")&amp;IF(AND($AG36&lt;&gt;"Yes",$AG36&lt;&gt;"N/A"),"Firmware Download, ","")&amp;IF(AND(OR($AG36="Yes",$AG36="N/A"),$AH36&lt;&gt;"Yes",$AH36&lt;&gt;"N/A"),"Firmware Install, ","")&amp;IF(AND($BQ36&lt;&gt;"Yes",$BQ36&lt;&gt;"N/A"),"Device ID, ","")&amp;IF(AND($BR36&lt;&gt;"Yes",$BR36&lt;&gt;"N/A"),"Epic Beans Relay, ",""))="","",LEFT(IF(AND($BL36&lt;&gt;"Yes",$BL36&lt;&gt;"N/A"),"Power Cable, ","")&amp;IF(AND($BM36&lt;&gt;"Yes",$BM36&lt;&gt;"N/A"),"Battery, ","")&amp;IF(AND($AG36&lt;&gt;"Yes",$AG36&lt;&gt;"N/A"),"Firmware Download, ","")&amp;IF(AND(OR($AG36="Yes",$AG36="N/A"),$AH36&lt;&gt;"Yes",$AH36&lt;&gt;"N/A"),"Firmware Install, ","")&amp;IF(AND($BQ36&lt;&gt;"Yes",$BQ36&lt;&gt;"N/A"),"Device ID, ","")&amp;IF(AND($BR36&lt;&gt;"Yes",$BR36&lt;&gt;"N/A"),"Epic Beans Relay, ",""),LEN(IF(AND($BL36&lt;&gt;"Yes",$BL36&lt;&gt;"N/A"),"Power Cable, ","")&amp;IF(AND($BM36&lt;&gt;"Yes",$BM36&lt;&gt;"N/A"),"Battery, ","")&amp;IF(AND($AG36&lt;&gt;"Yes",$AG36&lt;&gt;"N/A"),"Firmware Download, ","")&amp;IF(AND(OR($AG36="Yes",$AG36="N/A"),$AH36&lt;&gt;"Yes",$AH36&lt;&gt;"N/A"),"Firmware Install, ","")&amp;IF(AND($BQ36&lt;&gt;"Yes",$BQ36&lt;&gt;"N/A"),"Device ID, ","")&amp;IF(AND($BR36&lt;&gt;"Yes",$BR36&lt;&gt;"N/A"),"Epic Beans Relay, ",""))-2)))</f>
        <v>Firmware Download, Device ID, Epic Beans Relay</v>
      </c>
      <c r="BT36" s="8">
        <v>2</v>
      </c>
      <c r="BU36" s="8" t="str">
        <f>IF($AB36="","",IF($BS36="","Yes","Blocked"))</f>
        <v>Blocked</v>
      </c>
      <c r="BW36" t="str">
        <f>IF($BV36="","",IFERROR(VLOOKUP($BV36,'01_Warehouse_Ledger'!$A:$N,4,FALSE),""))</f>
        <v/>
      </c>
      <c r="BX36" t="str">
        <f>IF($BV36="","",IFERROR(VLOOKUP($BV36,'01_Warehouse_Ledger'!$A:$N,5,FALSE),""))</f>
        <v/>
      </c>
      <c r="BY36" t="str">
        <f>IF($BV36="","",IFERROR(VLOOKUP($BV36,'01_Warehouse_Ledger'!$A:$N,13,FALSE),""))</f>
        <v/>
      </c>
      <c r="BZ36" t="s">
        <v>1335</v>
      </c>
      <c r="CA36" t="s">
        <v>1335</v>
      </c>
      <c r="CB36" t="s">
        <v>1335</v>
      </c>
      <c r="CC36" t="s">
        <v>1335</v>
      </c>
      <c r="CD36" t="s">
        <v>1335</v>
      </c>
      <c r="CI36" t="str" cm="1">
        <f t="array" ref="CI36">IFERROR(
  IF(ISNUMBER(MATCH(TRIM(SUBSTITUTE(INDEX($X:$X,ROW()),CHAR(160),"")),[1]Weekend_Targets!$B$2:$B$23,0)),
    "TARGET",
    "NO"
  ),
  "LOOKUP_ERROR"
)</f>
        <v>NO</v>
      </c>
      <c r="CJ36" t="str" cm="1">
        <f t="array" aca="1" ref="CJ36" ca="1">_xlfn.LET(_xlpm.h,UPPER(TRIM(CLEAN(SUBSTITUTE($X36,CHAR(160)," ")))), IF(ISNUMBER(MATCH(_xlpm.h,WeekendHostnames,0)),"TARGET",""))</f>
        <v/>
      </c>
      <c r="CK36" t="str">
        <f>UPPER(TRIM(CLEAN(SUBSTITUTE(C36,CHAR(160)," "))))</f>
        <v>YES</v>
      </c>
      <c r="CL36" t="str" cm="1">
        <f t="array" ref="CL36">IF(ISNUMBER(MATCH(UPPER(TRIM(CLEAN(SUBSTITUTE(INDEX($X:$X,ROW()),CHAR(160)," ")))),[1]Weekend_Targets!$C$2:$C$23,0)),"TARGET","NO")</f>
        <v>NO</v>
      </c>
      <c r="CM36" t="str">
        <f>_xlfn.TEXTJOIN(", ",TRUE,$C$2:$C$23)</f>
        <v>Yes, Yes, Yes, Yes, Yes, Yes, Yes, Yes, Yes, Yes, Yes, Yes, Yes, Yes, Yes, Yes, Yes, Yes, Yes, Yes, Yes, Yes</v>
      </c>
      <c r="CN36" t="e" cm="1">
        <f t="array" aca="1" ref="CN36" ca="1">COUNTIF(WeekendHostnames,"WNH270OPR403")</f>
        <v>#NAME?</v>
      </c>
      <c r="CO36" s="4"/>
      <c r="CQ36" s="4"/>
    </row>
    <row r="37" spans="1:95" ht="20.25" customHeight="1">
      <c r="A37" s="8" t="s">
        <v>1334</v>
      </c>
      <c r="B37" s="8"/>
      <c r="C37" s="8" t="s">
        <v>1335</v>
      </c>
      <c r="D37" s="15" t="s">
        <v>1335</v>
      </c>
      <c r="E37" s="15" t="str">
        <f>IF($C37&lt;&gt;"Yes","",IF($D37="No","Yes",IF($D37="Yes","No","")))</f>
        <v>No</v>
      </c>
      <c r="F37" s="15" t="str">
        <f>IF($A37="","",IF($A37="Neuron",IF(OR(AND($X37&lt;&gt;"",LOWER(TRIM($X37))&lt;&gt;"n/a",COUNTIF($AA$2:$AA$532,$X37)&gt;1),AND($AB37&lt;&gt;"",LOWER(TRIM($AB37))&lt;&gt;"n/a",COUNTIF($AB$2:$AB$532,$AB37)&gt;1),AND($AE37&lt;&gt;"",LOWER(TRIM($AE37))&lt;&gt;"n/a",COUNTIF($AE$2:$AE$532,$AE37)&gt;1)),"Yes","No"),IF($A37="Cybernet",IF(OR(AND($Y37&lt;&gt;"",LOWER(TRIM($Y37))&lt;&gt;"n/a",COUNTIF($Y$2:$Y$532,$Y37)&gt;1),AND($Z37&lt;&gt;"",LOWER(TRIM($Z37))&lt;&gt;"n/a",COUNTIF($Z$2:$Z$532,$Z37)&gt;1)),"Yes","No"),IF(AND($AN37&lt;&gt;"",LOWER(TRIM($AN37))&lt;&gt;"n/a",COUNTIF($AN$2:$AN$532,$AN37)&gt;1),"Yes","No"))))</f>
        <v>No</v>
      </c>
      <c r="G37" t="str">
        <f>IF($C37&lt;&gt;"Yes","",
IF($A37="Neuron",
IF(OR(
AND($X37&lt;&gt;"",LOWER(TRIM($X37))&lt;&gt;"n/a",COUNTIFS($C$2:$C$532,"Yes",$A$2:$A$532,"Neuron",$AA$2:$AA$532,$X37)&gt;1),
AND($AB37&lt;&gt;"",LOWER(TRIM($AB37))&lt;&gt;"n/a",COUNTIFS($C$2:$C$532,"Yes",$A$2:$A$532,"Neuron",$AB$2:$AB$532,$AB37)&gt;1),
AND($AE37&lt;&gt;"",LOWER(TRIM($AE37))&lt;&gt;"n/a",COUNTIFS($C$2:$C$532,"Yes",$A$2:$A$532,"Neuron",$AE$2:$AE$532,$AE37)&gt;1)
),"Yes","No"),
IF($A37="Cybernet",
IF(OR(
AND($Y37&lt;&gt;"",LOWER(TRIM($Y37))&lt;&gt;"n/a",COUNTIFS($C$2:$C$532,"Yes",$A$2:$A$532,"Cybernet",$Y$2:$Y$532,$Y37)&gt;1),
AND($Z37&lt;&gt;"",LOWER(TRIM($Z37))&lt;&gt;"n/a",COUNTIFS($C$2:$C$532,"Yes",$A$2:$A$532,"Cybernet",$Z$2:$Z$532,$Z37)&gt;1)
),"Yes","No"),
IF(AND($AN37&lt;&gt;"",LOWER(TRIM($AN37))&lt;&gt;"n/a"),
IF(COUNTIFS($C$2:$C$532,"Yes",$A$2:$A$532,$A37,$AN$2:$AN$532,$AN37)&gt;1,"Yes","No"),
"No")
)
)
)</f>
        <v>No</v>
      </c>
      <c r="H37" s="56" t="s">
        <v>1427</v>
      </c>
      <c r="I37" s="4" t="s">
        <v>1427</v>
      </c>
      <c r="J37" s="4" t="s">
        <v>1339</v>
      </c>
      <c r="K37" s="4" t="s">
        <v>1640</v>
      </c>
      <c r="L37" s="14"/>
      <c r="M37" s="4" t="s">
        <v>1341</v>
      </c>
      <c r="N37" s="4" t="s">
        <v>1335</v>
      </c>
      <c r="O37" s="4" t="s">
        <v>1335</v>
      </c>
      <c r="P37" s="4" t="s">
        <v>1335</v>
      </c>
      <c r="Q37" s="4" t="s">
        <v>1520</v>
      </c>
      <c r="R37" s="4" t="s">
        <v>1521</v>
      </c>
      <c r="S37" s="4" t="s">
        <v>1375</v>
      </c>
      <c r="T37" s="4" t="s">
        <v>1522</v>
      </c>
      <c r="U37" s="12"/>
      <c r="V37" s="88">
        <v>46075</v>
      </c>
      <c r="W37" s="4"/>
      <c r="X37" s="14" t="s">
        <v>1641</v>
      </c>
      <c r="Y37" s="4" t="s">
        <v>1642</v>
      </c>
      <c r="Z37" s="4" t="s">
        <v>1643</v>
      </c>
      <c r="AA37" s="5" t="s">
        <v>1644</v>
      </c>
      <c r="AB37" s="4" t="s">
        <v>1645</v>
      </c>
      <c r="AC37" s="4" t="s">
        <v>1375</v>
      </c>
      <c r="AD37" s="4"/>
      <c r="AE37" s="4"/>
      <c r="AF37" s="4"/>
      <c r="AG37" s="8"/>
      <c r="AH37" s="8"/>
      <c r="AI37" s="8"/>
      <c r="AJ37" s="8"/>
      <c r="AK37" s="4" t="s">
        <v>1347</v>
      </c>
      <c r="AL37" s="4"/>
      <c r="AM37" s="4" t="s">
        <v>1646</v>
      </c>
      <c r="AN37" s="4" t="s">
        <v>1646</v>
      </c>
      <c r="AO37" s="4" t="s">
        <v>1358</v>
      </c>
      <c r="AP37" s="4" t="s">
        <v>1359</v>
      </c>
      <c r="AQ37" s="4"/>
      <c r="AR37" s="4" t="s">
        <v>1192</v>
      </c>
      <c r="AS37" s="4"/>
      <c r="AT37" s="4"/>
      <c r="AU37" s="4"/>
      <c r="AV37" s="4"/>
      <c r="AW37" s="84" t="s">
        <v>1647</v>
      </c>
      <c r="AX37" s="84"/>
      <c r="AY37" s="84"/>
      <c r="AZ37" s="84"/>
      <c r="BA37" s="84"/>
      <c r="BB37" s="84">
        <v>19200</v>
      </c>
      <c r="BC37" s="84"/>
      <c r="BD37" s="84"/>
      <c r="BE37" s="84"/>
      <c r="BF37" s="84"/>
      <c r="BG37" s="84"/>
      <c r="BH37" s="84"/>
      <c r="BI37" s="84"/>
      <c r="BJ37" s="84"/>
      <c r="BK37" s="84"/>
      <c r="BL37" s="8" t="s">
        <v>1335</v>
      </c>
      <c r="BM37" s="8" t="s">
        <v>1335</v>
      </c>
      <c r="BN37" s="8" t="s">
        <v>1335</v>
      </c>
      <c r="BO37" s="8" t="s">
        <v>1335</v>
      </c>
      <c r="BP37" s="8" t="s">
        <v>1350</v>
      </c>
      <c r="BQ37" s="8"/>
      <c r="BR37" s="8"/>
      <c r="BS37" s="4" t="str">
        <f>IF($AB37="","",IF((IF(AND($BL37&lt;&gt;"Yes",$BL37&lt;&gt;"N/A"),"Power Cable, ","")&amp;IF(AND($BM37&lt;&gt;"Yes",$BM37&lt;&gt;"N/A"),"Battery, ","")&amp;IF(AND($AG37&lt;&gt;"Yes",$AG37&lt;&gt;"N/A"),"Firmware Download, ","")&amp;IF(AND(OR($AG37="Yes",$AG37="N/A"),$AH37&lt;&gt;"Yes",$AH37&lt;&gt;"N/A"),"Firmware Install, ","")&amp;IF(AND($BQ37&lt;&gt;"Yes",$BQ37&lt;&gt;"N/A"),"Device ID, ","")&amp;IF(AND($BR37&lt;&gt;"Yes",$BR37&lt;&gt;"N/A"),"Epic Beans Relay, ",""))="","",LEFT(IF(AND($BL37&lt;&gt;"Yes",$BL37&lt;&gt;"N/A"),"Power Cable, ","")&amp;IF(AND($BM37&lt;&gt;"Yes",$BM37&lt;&gt;"N/A"),"Battery, ","")&amp;IF(AND($AG37&lt;&gt;"Yes",$AG37&lt;&gt;"N/A"),"Firmware Download, ","")&amp;IF(AND(OR($AG37="Yes",$AG37="N/A"),$AH37&lt;&gt;"Yes",$AH37&lt;&gt;"N/A"),"Firmware Install, ","")&amp;IF(AND($BQ37&lt;&gt;"Yes",$BQ37&lt;&gt;"N/A"),"Device ID, ","")&amp;IF(AND($BR37&lt;&gt;"Yes",$BR37&lt;&gt;"N/A"),"Epic Beans Relay, ",""),LEN(IF(AND($BL37&lt;&gt;"Yes",$BL37&lt;&gt;"N/A"),"Power Cable, ","")&amp;IF(AND($BM37&lt;&gt;"Yes",$BM37&lt;&gt;"N/A"),"Battery, ","")&amp;IF(AND($AG37&lt;&gt;"Yes",$AG37&lt;&gt;"N/A"),"Firmware Download, ","")&amp;IF(AND(OR($AG37="Yes",$AG37="N/A"),$AH37&lt;&gt;"Yes",$AH37&lt;&gt;"N/A"),"Firmware Install, ","")&amp;IF(AND($BQ37&lt;&gt;"Yes",$BQ37&lt;&gt;"N/A"),"Device ID, ","")&amp;IF(AND($BR37&lt;&gt;"Yes",$BR37&lt;&gt;"N/A"),"Epic Beans Relay, ",""))-2)))</f>
        <v>Firmware Download, Device ID, Epic Beans Relay</v>
      </c>
      <c r="BT37" s="8">
        <v>2</v>
      </c>
      <c r="BU37" s="8" t="str">
        <f>IF($AB37="","",IF($BS37="","Yes","Blocked"))</f>
        <v>Blocked</v>
      </c>
      <c r="BW37" t="str">
        <f>IF($BV37="","",IFERROR(VLOOKUP($BV37,'01_Warehouse_Ledger'!$A:$N,4,FALSE),""))</f>
        <v/>
      </c>
      <c r="BX37" t="str">
        <f>IF($BV37="","",IFERROR(VLOOKUP($BV37,'01_Warehouse_Ledger'!$A:$N,5,FALSE),""))</f>
        <v/>
      </c>
      <c r="BY37" t="str">
        <f>IF($BV37="","",IFERROR(VLOOKUP($BV37,'01_Warehouse_Ledger'!$A:$N,13,FALSE),""))</f>
        <v/>
      </c>
      <c r="BZ37" t="s">
        <v>1335</v>
      </c>
      <c r="CA37" t="s">
        <v>1335</v>
      </c>
      <c r="CB37" t="s">
        <v>1335</v>
      </c>
      <c r="CC37" t="s">
        <v>1335</v>
      </c>
      <c r="CD37" t="s">
        <v>1335</v>
      </c>
      <c r="CI37" t="str" cm="1">
        <f t="array" ref="CI37">IFERROR(
  IF(ISNUMBER(MATCH(TRIM(SUBSTITUTE(INDEX($X:$X,ROW()),CHAR(160),"")),[1]Weekend_Targets!$B$2:$B$23,0)),
    "TARGET",
    "NO"
  ),
  "LOOKUP_ERROR"
)</f>
        <v>NO</v>
      </c>
      <c r="CJ37" t="str" cm="1">
        <f t="array" aca="1" ref="CJ37" ca="1">_xlfn.LET(_xlpm.h,UPPER(TRIM(CLEAN(SUBSTITUTE($X37,CHAR(160)," ")))), IF(ISNUMBER(MATCH(_xlpm.h,WeekendHostnames,0)),"TARGET",""))</f>
        <v/>
      </c>
      <c r="CK37" t="str">
        <f>UPPER(TRIM(CLEAN(SUBSTITUTE(C37,CHAR(160)," "))))</f>
        <v>YES</v>
      </c>
      <c r="CL37" t="str" cm="1">
        <f t="array" ref="CL37">IF(ISNUMBER(MATCH(UPPER(TRIM(CLEAN(SUBSTITUTE(INDEX($X:$X,ROW()),CHAR(160)," ")))),[1]Weekend_Targets!$C$2:$C$23,0)),"TARGET","NO")</f>
        <v>NO</v>
      </c>
      <c r="CM37" t="str">
        <f>_xlfn.TEXTJOIN(", ",TRUE,$C$2:$C$23)</f>
        <v>Yes, Yes, Yes, Yes, Yes, Yes, Yes, Yes, Yes, Yes, Yes, Yes, Yes, Yes, Yes, Yes, Yes, Yes, Yes, Yes, Yes, Yes</v>
      </c>
      <c r="CN37" t="e" cm="1">
        <f t="array" aca="1" ref="CN37" ca="1">COUNTIF(WeekendHostnames,"WNH270OPR403")</f>
        <v>#NAME?</v>
      </c>
      <c r="CO37" s="4"/>
      <c r="CQ37" s="4"/>
    </row>
    <row r="38" spans="1:95" ht="20.25" customHeight="1">
      <c r="A38" s="8" t="s">
        <v>1334</v>
      </c>
      <c r="B38" s="8"/>
      <c r="C38" s="8" t="s">
        <v>1335</v>
      </c>
      <c r="D38" s="15" t="s">
        <v>1335</v>
      </c>
      <c r="E38" s="15" t="str">
        <f>IF($C38&lt;&gt;"Yes","",IF($D38="No","Yes",IF($D38="Yes","No","")))</f>
        <v>No</v>
      </c>
      <c r="F38" s="15" t="str">
        <f>IF($A38="","",IF($A38="Neuron",IF(OR(AND($X38&lt;&gt;"",LOWER(TRIM($X38))&lt;&gt;"n/a",COUNTIF($AA$2:$AA$532,$X38)&gt;1),AND($AB38&lt;&gt;"",LOWER(TRIM($AB38))&lt;&gt;"n/a",COUNTIF($AB$2:$AB$532,$AB38)&gt;1),AND($AE38&lt;&gt;"",LOWER(TRIM($AE38))&lt;&gt;"n/a",COUNTIF($AE$2:$AE$532,$AE38)&gt;1)),"Yes","No"),IF($A38="Cybernet",IF(OR(AND($Y38&lt;&gt;"",LOWER(TRIM($Y38))&lt;&gt;"n/a",COUNTIF($Y$2:$Y$532,$Y38)&gt;1),AND($Z38&lt;&gt;"",LOWER(TRIM($Z38))&lt;&gt;"n/a",COUNTIF($Z$2:$Z$532,$Z38)&gt;1)),"Yes","No"),IF(AND($AN38&lt;&gt;"",LOWER(TRIM($AN38))&lt;&gt;"n/a",COUNTIF($AN$2:$AN$532,$AN38)&gt;1),"Yes","No"))))</f>
        <v>No</v>
      </c>
      <c r="G38" t="str">
        <f>IF($C38&lt;&gt;"Yes","",
IF($A38="Neuron",
IF(OR(
AND($X38&lt;&gt;"",LOWER(TRIM($X38))&lt;&gt;"n/a",COUNTIFS($C$2:$C$532,"Yes",$A$2:$A$532,"Neuron",$AA$2:$AA$532,$X38)&gt;1),
AND($AB38&lt;&gt;"",LOWER(TRIM($AB38))&lt;&gt;"n/a",COUNTIFS($C$2:$C$532,"Yes",$A$2:$A$532,"Neuron",$AB$2:$AB$532,$AB38)&gt;1),
AND($AE38&lt;&gt;"",LOWER(TRIM($AE38))&lt;&gt;"n/a",COUNTIFS($C$2:$C$532,"Yes",$A$2:$A$532,"Neuron",$AE$2:$AE$532,$AE38)&gt;1)
),"Yes","No"),
IF($A38="Cybernet",
IF(OR(
AND($Y38&lt;&gt;"",LOWER(TRIM($Y38))&lt;&gt;"n/a",COUNTIFS($C$2:$C$532,"Yes",$A$2:$A$532,"Cybernet",$Y$2:$Y$532,$Y38)&gt;1),
AND($Z38&lt;&gt;"",LOWER(TRIM($Z38))&lt;&gt;"n/a",COUNTIFS($C$2:$C$532,"Yes",$A$2:$A$532,"Cybernet",$Z$2:$Z$532,$Z38)&gt;1)
),"Yes","No"),
IF(AND($AN38&lt;&gt;"",LOWER(TRIM($AN38))&lt;&gt;"n/a"),
IF(COUNTIFS($C$2:$C$532,"Yes",$A$2:$A$532,$A38,$AN$2:$AN$532,$AN38)&gt;1,"Yes","No"),
"No")
)
)
)</f>
        <v>No</v>
      </c>
      <c r="H38" s="58" t="s">
        <v>1427</v>
      </c>
      <c r="I38" s="4" t="s">
        <v>1427</v>
      </c>
      <c r="J38" s="4" t="s">
        <v>1339</v>
      </c>
      <c r="K38" s="4" t="s">
        <v>1648</v>
      </c>
      <c r="L38" s="14"/>
      <c r="M38" s="4" t="s">
        <v>1341</v>
      </c>
      <c r="N38" s="4" t="s">
        <v>1335</v>
      </c>
      <c r="O38" s="4" t="s">
        <v>1335</v>
      </c>
      <c r="P38" s="4" t="s">
        <v>1335</v>
      </c>
      <c r="Q38" s="4" t="s">
        <v>1520</v>
      </c>
      <c r="R38" s="4" t="s">
        <v>1521</v>
      </c>
      <c r="S38" s="4" t="s">
        <v>1375</v>
      </c>
      <c r="T38" s="4" t="s">
        <v>1522</v>
      </c>
      <c r="U38" s="12"/>
      <c r="V38" s="88">
        <v>46075</v>
      </c>
      <c r="W38" s="4"/>
      <c r="X38" s="14" t="s">
        <v>1649</v>
      </c>
      <c r="Y38" s="4" t="s">
        <v>1650</v>
      </c>
      <c r="Z38" s="4" t="s">
        <v>1651</v>
      </c>
      <c r="AA38" s="5" t="s">
        <v>1652</v>
      </c>
      <c r="AB38" s="4" t="s">
        <v>1653</v>
      </c>
      <c r="AC38" s="4" t="s">
        <v>1375</v>
      </c>
      <c r="AD38" s="4"/>
      <c r="AE38" s="4"/>
      <c r="AF38" s="4"/>
      <c r="AG38" s="8"/>
      <c r="AH38" s="8"/>
      <c r="AI38" s="8"/>
      <c r="AJ38" s="8"/>
      <c r="AK38" s="4" t="s">
        <v>1347</v>
      </c>
      <c r="AL38" s="4"/>
      <c r="AM38" s="4" t="s">
        <v>1654</v>
      </c>
      <c r="AN38" s="4" t="s">
        <v>1654</v>
      </c>
      <c r="AO38" s="4" t="s">
        <v>1358</v>
      </c>
      <c r="AP38" s="4" t="s">
        <v>1359</v>
      </c>
      <c r="AQ38" s="4"/>
      <c r="AR38" s="4" t="s">
        <v>1192</v>
      </c>
      <c r="AS38" s="4"/>
      <c r="AT38" s="4"/>
      <c r="AU38" s="4"/>
      <c r="AV38" s="4"/>
      <c r="AW38" s="84" t="s">
        <v>1655</v>
      </c>
      <c r="AX38" s="84"/>
      <c r="AY38" s="84"/>
      <c r="AZ38" s="84"/>
      <c r="BA38" s="84"/>
      <c r="BB38" s="84">
        <v>19200</v>
      </c>
      <c r="BC38" s="84"/>
      <c r="BD38" s="84"/>
      <c r="BE38" s="84"/>
      <c r="BF38" s="84"/>
      <c r="BG38" s="84"/>
      <c r="BH38" s="84"/>
      <c r="BI38" s="84"/>
      <c r="BJ38" s="84"/>
      <c r="BK38" s="84"/>
      <c r="BL38" s="8" t="s">
        <v>1335</v>
      </c>
      <c r="BM38" s="8" t="s">
        <v>1335</v>
      </c>
      <c r="BN38" s="8" t="s">
        <v>1335</v>
      </c>
      <c r="BO38" s="8" t="s">
        <v>1335</v>
      </c>
      <c r="BP38" s="8" t="s">
        <v>1350</v>
      </c>
      <c r="BQ38" s="8"/>
      <c r="BR38" s="8"/>
      <c r="BS38" s="4" t="str">
        <f>IF($AB38="","",IF((IF(AND($BL38&lt;&gt;"Yes",$BL38&lt;&gt;"N/A"),"Power Cable, ","")&amp;IF(AND($BM38&lt;&gt;"Yes",$BM38&lt;&gt;"N/A"),"Battery, ","")&amp;IF(AND($AG38&lt;&gt;"Yes",$AG38&lt;&gt;"N/A"),"Firmware Download, ","")&amp;IF(AND(OR($AG38="Yes",$AG38="N/A"),$AH38&lt;&gt;"Yes",$AH38&lt;&gt;"N/A"),"Firmware Install, ","")&amp;IF(AND($BQ38&lt;&gt;"Yes",$BQ38&lt;&gt;"N/A"),"Device ID, ","")&amp;IF(AND($BR38&lt;&gt;"Yes",$BR38&lt;&gt;"N/A"),"Epic Beans Relay, ",""))="","",LEFT(IF(AND($BL38&lt;&gt;"Yes",$BL38&lt;&gt;"N/A"),"Power Cable, ","")&amp;IF(AND($BM38&lt;&gt;"Yes",$BM38&lt;&gt;"N/A"),"Battery, ","")&amp;IF(AND($AG38&lt;&gt;"Yes",$AG38&lt;&gt;"N/A"),"Firmware Download, ","")&amp;IF(AND(OR($AG38="Yes",$AG38="N/A"),$AH38&lt;&gt;"Yes",$AH38&lt;&gt;"N/A"),"Firmware Install, ","")&amp;IF(AND($BQ38&lt;&gt;"Yes",$BQ38&lt;&gt;"N/A"),"Device ID, ","")&amp;IF(AND($BR38&lt;&gt;"Yes",$BR38&lt;&gt;"N/A"),"Epic Beans Relay, ",""),LEN(IF(AND($BL38&lt;&gt;"Yes",$BL38&lt;&gt;"N/A"),"Power Cable, ","")&amp;IF(AND($BM38&lt;&gt;"Yes",$BM38&lt;&gt;"N/A"),"Battery, ","")&amp;IF(AND($AG38&lt;&gt;"Yes",$AG38&lt;&gt;"N/A"),"Firmware Download, ","")&amp;IF(AND(OR($AG38="Yes",$AG38="N/A"),$AH38&lt;&gt;"Yes",$AH38&lt;&gt;"N/A"),"Firmware Install, ","")&amp;IF(AND($BQ38&lt;&gt;"Yes",$BQ38&lt;&gt;"N/A"),"Device ID, ","")&amp;IF(AND($BR38&lt;&gt;"Yes",$BR38&lt;&gt;"N/A"),"Epic Beans Relay, ",""))-2)))</f>
        <v>Firmware Download, Device ID, Epic Beans Relay</v>
      </c>
      <c r="BT38" s="8">
        <v>2</v>
      </c>
      <c r="BU38" s="8" t="str">
        <f>IF($AB38="","",IF($BS38="","Yes","Blocked"))</f>
        <v>Blocked</v>
      </c>
      <c r="BW38" t="str">
        <f>IF($BV38="","",IFERROR(VLOOKUP($BV38,'01_Warehouse_Ledger'!$A:$N,4,FALSE),""))</f>
        <v/>
      </c>
      <c r="BX38" t="str">
        <f>IF($BV38="","",IFERROR(VLOOKUP($BV38,'01_Warehouse_Ledger'!$A:$N,5,FALSE),""))</f>
        <v/>
      </c>
      <c r="BY38" t="str">
        <f>IF($BV38="","",IFERROR(VLOOKUP($BV38,'01_Warehouse_Ledger'!$A:$N,13,FALSE),""))</f>
        <v/>
      </c>
      <c r="BZ38" t="s">
        <v>1335</v>
      </c>
      <c r="CA38" t="s">
        <v>1335</v>
      </c>
      <c r="CB38" t="s">
        <v>1335</v>
      </c>
      <c r="CC38" t="s">
        <v>1335</v>
      </c>
      <c r="CD38" t="s">
        <v>1335</v>
      </c>
      <c r="CI38" t="str" cm="1">
        <f t="array" ref="CI38">IFERROR(
  IF(ISNUMBER(MATCH(TRIM(SUBSTITUTE(INDEX($X:$X,ROW()),CHAR(160),"")),[1]Weekend_Targets!$B$2:$B$23,0)),
    "TARGET",
    "NO"
  ),
  "LOOKUP_ERROR"
)</f>
        <v>NO</v>
      </c>
      <c r="CJ38" t="str" cm="1">
        <f t="array" aca="1" ref="CJ38" ca="1">_xlfn.LET(_xlpm.h,UPPER(TRIM(CLEAN(SUBSTITUTE($X38,CHAR(160)," ")))), IF(ISNUMBER(MATCH(_xlpm.h,WeekendHostnames,0)),"TARGET",""))</f>
        <v/>
      </c>
      <c r="CK38" t="str">
        <f>UPPER(TRIM(CLEAN(SUBSTITUTE(C38,CHAR(160)," "))))</f>
        <v>YES</v>
      </c>
      <c r="CL38" t="str" cm="1">
        <f t="array" ref="CL38">IF(ISNUMBER(MATCH(UPPER(TRIM(CLEAN(SUBSTITUTE(INDEX($X:$X,ROW()),CHAR(160)," ")))),[1]Weekend_Targets!$C$2:$C$23,0)),"TARGET","NO")</f>
        <v>NO</v>
      </c>
      <c r="CM38" t="str">
        <f>_xlfn.TEXTJOIN(", ",TRUE,$C$2:$C$23)</f>
        <v>Yes, Yes, Yes, Yes, Yes, Yes, Yes, Yes, Yes, Yes, Yes, Yes, Yes, Yes, Yes, Yes, Yes, Yes, Yes, Yes, Yes, Yes</v>
      </c>
      <c r="CN38" t="e" cm="1">
        <f t="array" aca="1" ref="CN38" ca="1">COUNTIF(WeekendHostnames,"WNH270OPR403")</f>
        <v>#NAME?</v>
      </c>
      <c r="CO38" s="4"/>
      <c r="CQ38" s="4"/>
    </row>
    <row r="39" spans="1:95" ht="20.25" customHeight="1">
      <c r="A39" s="8" t="s">
        <v>1334</v>
      </c>
      <c r="B39" s="8"/>
      <c r="C39" s="8" t="s">
        <v>1335</v>
      </c>
      <c r="D39" s="15" t="s">
        <v>1335</v>
      </c>
      <c r="E39" s="15" t="str">
        <f>IF($C39&lt;&gt;"Yes","",IF($D39="No","Yes",IF($D39="Yes","No","")))</f>
        <v>No</v>
      </c>
      <c r="F39" s="15" t="str">
        <f>IF($A39="","",IF($A39="Neuron",IF(OR(AND($X39&lt;&gt;"",LOWER(TRIM($X39))&lt;&gt;"n/a",COUNTIF($AA$2:$AA$532,$X39)&gt;1),AND($AB39&lt;&gt;"",LOWER(TRIM($AB39))&lt;&gt;"n/a",COUNTIF($AB$2:$AB$532,$AB39)&gt;1),AND($AE39&lt;&gt;"",LOWER(TRIM($AE39))&lt;&gt;"n/a",COUNTIF($AE$2:$AE$532,$AE39)&gt;1)),"Yes","No"),IF($A39="Cybernet",IF(OR(AND($Y39&lt;&gt;"",LOWER(TRIM($Y39))&lt;&gt;"n/a",COUNTIF($Y$2:$Y$532,$Y39)&gt;1),AND($Z39&lt;&gt;"",LOWER(TRIM($Z39))&lt;&gt;"n/a",COUNTIF($Z$2:$Z$532,$Z39)&gt;1)),"Yes","No"),IF(AND($AN39&lt;&gt;"",LOWER(TRIM($AN39))&lt;&gt;"n/a",COUNTIF($AN$2:$AN$532,$AN39)&gt;1),"Yes","No"))))</f>
        <v>No</v>
      </c>
      <c r="G39" t="str">
        <f>IF($C39&lt;&gt;"Yes","",
IF($A39="Neuron",
IF(OR(
AND($X39&lt;&gt;"",LOWER(TRIM($X39))&lt;&gt;"n/a",COUNTIFS($C$2:$C$532,"Yes",$A$2:$A$532,"Neuron",$AA$2:$AA$532,$X39)&gt;1),
AND($AB39&lt;&gt;"",LOWER(TRIM($AB39))&lt;&gt;"n/a",COUNTIFS($C$2:$C$532,"Yes",$A$2:$A$532,"Neuron",$AB$2:$AB$532,$AB39)&gt;1),
AND($AE39&lt;&gt;"",LOWER(TRIM($AE39))&lt;&gt;"n/a",COUNTIFS($C$2:$C$532,"Yes",$A$2:$A$532,"Neuron",$AE$2:$AE$532,$AE39)&gt;1)
),"Yes","No"),
IF($A39="Cybernet",
IF(OR(
AND($Y39&lt;&gt;"",LOWER(TRIM($Y39))&lt;&gt;"n/a",COUNTIFS($C$2:$C$532,"Yes",$A$2:$A$532,"Cybernet",$Y$2:$Y$532,$Y39)&gt;1),
AND($Z39&lt;&gt;"",LOWER(TRIM($Z39))&lt;&gt;"n/a",COUNTIFS($C$2:$C$532,"Yes",$A$2:$A$532,"Cybernet",$Z$2:$Z$532,$Z39)&gt;1)
),"Yes","No"),
IF(AND($AN39&lt;&gt;"",LOWER(TRIM($AN39))&lt;&gt;"n/a"),
IF(COUNTIFS($C$2:$C$532,"Yes",$A$2:$A$532,$A39,$AN$2:$AN$532,$AN39)&gt;1,"Yes","No"),
"No")
)
)
)</f>
        <v>No</v>
      </c>
      <c r="H39" s="56" t="s">
        <v>1427</v>
      </c>
      <c r="I39" s="4" t="s">
        <v>1427</v>
      </c>
      <c r="J39" s="4" t="s">
        <v>1339</v>
      </c>
      <c r="K39" s="4" t="s">
        <v>1656</v>
      </c>
      <c r="L39" s="14"/>
      <c r="M39" s="4" t="s">
        <v>1341</v>
      </c>
      <c r="N39" s="4" t="s">
        <v>1335</v>
      </c>
      <c r="O39" s="4" t="s">
        <v>1335</v>
      </c>
      <c r="P39" s="4" t="s">
        <v>1335</v>
      </c>
      <c r="Q39" s="4" t="s">
        <v>1520</v>
      </c>
      <c r="R39" s="4" t="s">
        <v>1521</v>
      </c>
      <c r="S39" s="4" t="s">
        <v>1375</v>
      </c>
      <c r="T39" s="4" t="s">
        <v>1522</v>
      </c>
      <c r="U39" s="12"/>
      <c r="V39" s="88">
        <v>46075</v>
      </c>
      <c r="W39" s="4"/>
      <c r="X39" s="111" t="s">
        <v>1657</v>
      </c>
      <c r="Y39" s="4" t="s">
        <v>1658</v>
      </c>
      <c r="Z39" s="4" t="s">
        <v>1659</v>
      </c>
      <c r="AA39" t="s">
        <v>1660</v>
      </c>
      <c r="AB39" s="4" t="s">
        <v>1661</v>
      </c>
      <c r="AC39" s="4" t="s">
        <v>1375</v>
      </c>
      <c r="AD39" s="4"/>
      <c r="AE39" s="4"/>
      <c r="AF39" s="4"/>
      <c r="AG39" s="8"/>
      <c r="AH39" s="8"/>
      <c r="AI39" s="8"/>
      <c r="AJ39" s="8"/>
      <c r="AK39" s="4" t="s">
        <v>1347</v>
      </c>
      <c r="AL39" s="4"/>
      <c r="AM39" s="4" t="s">
        <v>1662</v>
      </c>
      <c r="AN39" s="4" t="s">
        <v>1662</v>
      </c>
      <c r="AO39" s="4" t="s">
        <v>1358</v>
      </c>
      <c r="AP39" s="4" t="s">
        <v>1359</v>
      </c>
      <c r="AQ39" s="4"/>
      <c r="AR39" s="4" t="s">
        <v>1192</v>
      </c>
      <c r="AS39" s="4"/>
      <c r="AT39" s="4"/>
      <c r="AU39" s="4"/>
      <c r="AV39" s="4"/>
      <c r="AW39" s="84" t="s">
        <v>1663</v>
      </c>
      <c r="AX39" s="84"/>
      <c r="AY39" s="84"/>
      <c r="AZ39" s="84"/>
      <c r="BA39" s="84"/>
      <c r="BB39" s="84">
        <v>19200</v>
      </c>
      <c r="BC39" s="84"/>
      <c r="BD39" s="84"/>
      <c r="BE39" s="84"/>
      <c r="BF39" s="84"/>
      <c r="BG39" s="84"/>
      <c r="BH39" s="84"/>
      <c r="BI39" s="84"/>
      <c r="BJ39" s="84"/>
      <c r="BK39" s="84"/>
      <c r="BL39" s="8" t="s">
        <v>1335</v>
      </c>
      <c r="BM39" s="8" t="s">
        <v>1335</v>
      </c>
      <c r="BN39" s="8" t="s">
        <v>1335</v>
      </c>
      <c r="BO39" s="8" t="s">
        <v>1335</v>
      </c>
      <c r="BP39" s="8" t="s">
        <v>1350</v>
      </c>
      <c r="BQ39" s="8"/>
      <c r="BR39" s="8"/>
      <c r="BS39" s="4" t="str">
        <f>IF($AB39="","",IF((IF(AND($BL39&lt;&gt;"Yes",$BL39&lt;&gt;"N/A"),"Power Cable, ","")&amp;IF(AND($BM39&lt;&gt;"Yes",$BM39&lt;&gt;"N/A"),"Battery, ","")&amp;IF(AND($AG39&lt;&gt;"Yes",$AG39&lt;&gt;"N/A"),"Firmware Download, ","")&amp;IF(AND(OR($AG39="Yes",$AG39="N/A"),$AH39&lt;&gt;"Yes",$AH39&lt;&gt;"N/A"),"Firmware Install, ","")&amp;IF(AND($BQ39&lt;&gt;"Yes",$BQ39&lt;&gt;"N/A"),"Device ID, ","")&amp;IF(AND($BR39&lt;&gt;"Yes",$BR39&lt;&gt;"N/A"),"Epic Beans Relay, ",""))="","",LEFT(IF(AND($BL39&lt;&gt;"Yes",$BL39&lt;&gt;"N/A"),"Power Cable, ","")&amp;IF(AND($BM39&lt;&gt;"Yes",$BM39&lt;&gt;"N/A"),"Battery, ","")&amp;IF(AND($AG39&lt;&gt;"Yes",$AG39&lt;&gt;"N/A"),"Firmware Download, ","")&amp;IF(AND(OR($AG39="Yes",$AG39="N/A"),$AH39&lt;&gt;"Yes",$AH39&lt;&gt;"N/A"),"Firmware Install, ","")&amp;IF(AND($BQ39&lt;&gt;"Yes",$BQ39&lt;&gt;"N/A"),"Device ID, ","")&amp;IF(AND($BR39&lt;&gt;"Yes",$BR39&lt;&gt;"N/A"),"Epic Beans Relay, ",""),LEN(IF(AND($BL39&lt;&gt;"Yes",$BL39&lt;&gt;"N/A"),"Power Cable, ","")&amp;IF(AND($BM39&lt;&gt;"Yes",$BM39&lt;&gt;"N/A"),"Battery, ","")&amp;IF(AND($AG39&lt;&gt;"Yes",$AG39&lt;&gt;"N/A"),"Firmware Download, ","")&amp;IF(AND(OR($AG39="Yes",$AG39="N/A"),$AH39&lt;&gt;"Yes",$AH39&lt;&gt;"N/A"),"Firmware Install, ","")&amp;IF(AND($BQ39&lt;&gt;"Yes",$BQ39&lt;&gt;"N/A"),"Device ID, ","")&amp;IF(AND($BR39&lt;&gt;"Yes",$BR39&lt;&gt;"N/A"),"Epic Beans Relay, ",""))-2)))</f>
        <v>Firmware Download, Device ID, Epic Beans Relay</v>
      </c>
      <c r="BT39" s="8">
        <v>2</v>
      </c>
      <c r="BU39" s="8" t="str">
        <f>IF($AB39="","",IF($BS39="","Yes","Blocked"))</f>
        <v>Blocked</v>
      </c>
      <c r="BW39" t="str">
        <f>IF($BV39="","",IFERROR(VLOOKUP($BV39,'01_Warehouse_Ledger'!$A:$N,4,FALSE),""))</f>
        <v/>
      </c>
      <c r="BX39" t="str">
        <f>IF($BV39="","",IFERROR(VLOOKUP($BV39,'01_Warehouse_Ledger'!$A:$N,5,FALSE),""))</f>
        <v/>
      </c>
      <c r="BY39" t="str">
        <f>IF($BV39="","",IFERROR(VLOOKUP($BV39,'01_Warehouse_Ledger'!$A:$N,13,FALSE),""))</f>
        <v/>
      </c>
      <c r="BZ39" t="s">
        <v>1335</v>
      </c>
      <c r="CA39" t="s">
        <v>1335</v>
      </c>
      <c r="CB39" t="s">
        <v>1335</v>
      </c>
      <c r="CC39" t="s">
        <v>1335</v>
      </c>
      <c r="CD39" t="s">
        <v>1335</v>
      </c>
      <c r="CI39" t="str" cm="1">
        <f t="array" ref="CI39">IFERROR(
  IF(ISNUMBER(MATCH(TRIM(SUBSTITUTE(INDEX($X:$X,ROW()),CHAR(160),"")),[1]Weekend_Targets!$B$2:$B$23,0)),
    "TARGET",
    "NO"
  ),
  "LOOKUP_ERROR"
)</f>
        <v>NO</v>
      </c>
      <c r="CJ39" t="str" cm="1">
        <f t="array" aca="1" ref="CJ39" ca="1">_xlfn.LET(_xlpm.h,UPPER(TRIM(CLEAN(SUBSTITUTE($X39,CHAR(160)," ")))), IF(ISNUMBER(MATCH(_xlpm.h,WeekendHostnames,0)),"TARGET",""))</f>
        <v/>
      </c>
      <c r="CK39" t="str">
        <f>UPPER(TRIM(CLEAN(SUBSTITUTE(C39,CHAR(160)," "))))</f>
        <v>YES</v>
      </c>
      <c r="CL39" t="str" cm="1">
        <f t="array" ref="CL39">IF(ISNUMBER(MATCH(UPPER(TRIM(CLEAN(SUBSTITUTE(INDEX($X:$X,ROW()),CHAR(160)," ")))),[1]Weekend_Targets!$C$2:$C$23,0)),"TARGET","NO")</f>
        <v>NO</v>
      </c>
      <c r="CM39" t="str">
        <f>_xlfn.TEXTJOIN(", ",TRUE,$C$2:$C$23)</f>
        <v>Yes, Yes, Yes, Yes, Yes, Yes, Yes, Yes, Yes, Yes, Yes, Yes, Yes, Yes, Yes, Yes, Yes, Yes, Yes, Yes, Yes, Yes</v>
      </c>
      <c r="CN39" t="e" cm="1">
        <f t="array" aca="1" ref="CN39" ca="1">COUNTIF(WeekendHostnames,"WNH270OPR403")</f>
        <v>#NAME?</v>
      </c>
      <c r="CO39" s="4"/>
      <c r="CQ39" s="4"/>
    </row>
    <row r="40" spans="1:95" ht="20.25" customHeight="1">
      <c r="A40" s="8" t="s">
        <v>1334</v>
      </c>
      <c r="B40" s="8"/>
      <c r="C40" s="8" t="s">
        <v>1335</v>
      </c>
      <c r="D40" s="15" t="s">
        <v>1335</v>
      </c>
      <c r="E40" s="15" t="str">
        <f>IF($C40&lt;&gt;"Yes","",IF($D40="No","Yes",IF($D40="Yes","No","")))</f>
        <v>No</v>
      </c>
      <c r="F40" s="15" t="str">
        <f>IF($A40="","",IF($A40="Neuron",IF(OR(AND($X40&lt;&gt;"",LOWER(TRIM($X40))&lt;&gt;"n/a",COUNTIF($AA$2:$AA$532,$X40)&gt;1),AND($AB40&lt;&gt;"",LOWER(TRIM($AB40))&lt;&gt;"n/a",COUNTIF($AB$2:$AB$532,$AB40)&gt;1),AND($AE40&lt;&gt;"",LOWER(TRIM($AE40))&lt;&gt;"n/a",COUNTIF($AE$2:$AE$532,$AE40)&gt;1)),"Yes","No"),IF($A40="Cybernet",IF(OR(AND($Y40&lt;&gt;"",LOWER(TRIM($Y40))&lt;&gt;"n/a",COUNTIF($Y$2:$Y$532,$Y40)&gt;1),AND($Z40&lt;&gt;"",LOWER(TRIM($Z40))&lt;&gt;"n/a",COUNTIF($Z$2:$Z$532,$Z40)&gt;1)),"Yes","No"),IF(AND($AN40&lt;&gt;"",LOWER(TRIM($AN40))&lt;&gt;"n/a",COUNTIF($AN$2:$AN$532,$AN40)&gt;1),"Yes","No"))))</f>
        <v>No</v>
      </c>
      <c r="G40" t="str">
        <f>IF($C40&lt;&gt;"Yes","",
IF($A40="Neuron",
IF(OR(
AND($X40&lt;&gt;"",LOWER(TRIM($X40))&lt;&gt;"n/a",COUNTIFS($C$2:$C$532,"Yes",$A$2:$A$532,"Neuron",$AA$2:$AA$532,$X40)&gt;1),
AND($AB40&lt;&gt;"",LOWER(TRIM($AB40))&lt;&gt;"n/a",COUNTIFS($C$2:$C$532,"Yes",$A$2:$A$532,"Neuron",$AB$2:$AB$532,$AB40)&gt;1),
AND($AE40&lt;&gt;"",LOWER(TRIM($AE40))&lt;&gt;"n/a",COUNTIFS($C$2:$C$532,"Yes",$A$2:$A$532,"Neuron",$AE$2:$AE$532,$AE40)&gt;1)
),"Yes","No"),
IF($A40="Cybernet",
IF(OR(
AND($Y40&lt;&gt;"",LOWER(TRIM($Y40))&lt;&gt;"n/a",COUNTIFS($C$2:$C$532,"Yes",$A$2:$A$532,"Cybernet",$Y$2:$Y$532,$Y40)&gt;1),
AND($Z40&lt;&gt;"",LOWER(TRIM($Z40))&lt;&gt;"n/a",COUNTIFS($C$2:$C$532,"Yes",$A$2:$A$532,"Cybernet",$Z$2:$Z$532,$Z40)&gt;1)
),"Yes","No"),
IF(AND($AN40&lt;&gt;"",LOWER(TRIM($AN40))&lt;&gt;"n/a"),
IF(COUNTIFS($C$2:$C$532,"Yes",$A$2:$A$532,$A40,$AN$2:$AN$532,$AN40)&gt;1,"Yes","No"),
"No")
)
)
)</f>
        <v>No</v>
      </c>
      <c r="H40" s="58" t="s">
        <v>1427</v>
      </c>
      <c r="I40" s="4" t="s">
        <v>1427</v>
      </c>
      <c r="J40" s="4" t="s">
        <v>1339</v>
      </c>
      <c r="K40" s="4" t="s">
        <v>1664</v>
      </c>
      <c r="L40" s="14"/>
      <c r="M40" s="4" t="s">
        <v>1341</v>
      </c>
      <c r="N40" s="4" t="s">
        <v>1335</v>
      </c>
      <c r="O40" s="4" t="s">
        <v>1335</v>
      </c>
      <c r="P40" s="4" t="s">
        <v>1335</v>
      </c>
      <c r="Q40" s="4" t="s">
        <v>1520</v>
      </c>
      <c r="R40" s="4" t="s">
        <v>1521</v>
      </c>
      <c r="S40" s="4" t="s">
        <v>1375</v>
      </c>
      <c r="T40" s="4" t="s">
        <v>1522</v>
      </c>
      <c r="U40" s="12"/>
      <c r="V40" s="88">
        <v>46075</v>
      </c>
      <c r="W40" s="4"/>
      <c r="X40" s="111" t="s">
        <v>1665</v>
      </c>
      <c r="Y40" s="4" t="s">
        <v>1666</v>
      </c>
      <c r="Z40" s="4" t="s">
        <v>1667</v>
      </c>
      <c r="AA40" t="s">
        <v>1668</v>
      </c>
      <c r="AB40" s="4" t="s">
        <v>1669</v>
      </c>
      <c r="AC40" s="4" t="s">
        <v>1375</v>
      </c>
      <c r="AD40" s="4"/>
      <c r="AE40" s="4"/>
      <c r="AF40" s="4"/>
      <c r="AG40" s="8"/>
      <c r="AH40" s="8"/>
      <c r="AI40" s="8"/>
      <c r="AJ40" s="8"/>
      <c r="AK40" s="4" t="s">
        <v>1347</v>
      </c>
      <c r="AL40" s="4"/>
      <c r="AM40" s="4" t="s">
        <v>1670</v>
      </c>
      <c r="AN40" s="4" t="s">
        <v>1670</v>
      </c>
      <c r="AO40" s="4" t="s">
        <v>1358</v>
      </c>
      <c r="AP40" s="4" t="s">
        <v>1359</v>
      </c>
      <c r="AQ40" s="4"/>
      <c r="AR40" s="4" t="s">
        <v>1192</v>
      </c>
      <c r="AS40" s="4"/>
      <c r="AT40" s="4"/>
      <c r="AU40" s="4"/>
      <c r="AV40" s="4"/>
      <c r="AW40" s="84" t="s">
        <v>1671</v>
      </c>
      <c r="AX40" s="84"/>
      <c r="AY40" s="84"/>
      <c r="AZ40" s="84"/>
      <c r="BA40" s="84"/>
      <c r="BB40" s="84">
        <v>19200</v>
      </c>
      <c r="BC40" s="84"/>
      <c r="BD40" s="84"/>
      <c r="BE40" s="84"/>
      <c r="BF40" s="84"/>
      <c r="BG40" s="84"/>
      <c r="BH40" s="84"/>
      <c r="BI40" s="84"/>
      <c r="BJ40" s="84"/>
      <c r="BK40" s="84"/>
      <c r="BL40" s="8" t="s">
        <v>1335</v>
      </c>
      <c r="BM40" s="8" t="s">
        <v>1335</v>
      </c>
      <c r="BN40" s="8" t="s">
        <v>1335</v>
      </c>
      <c r="BO40" s="8" t="s">
        <v>1335</v>
      </c>
      <c r="BP40" s="8" t="s">
        <v>1350</v>
      </c>
      <c r="BQ40" s="8"/>
      <c r="BR40" s="8"/>
      <c r="BS40" s="4" t="str">
        <f>IF($AB40="","",IF((IF(AND($BL40&lt;&gt;"Yes",$BL40&lt;&gt;"N/A"),"Power Cable, ","")&amp;IF(AND($BM40&lt;&gt;"Yes",$BM40&lt;&gt;"N/A"),"Battery, ","")&amp;IF(AND($AG40&lt;&gt;"Yes",$AG40&lt;&gt;"N/A"),"Firmware Download, ","")&amp;IF(AND(OR($AG40="Yes",$AG40="N/A"),$AH40&lt;&gt;"Yes",$AH40&lt;&gt;"N/A"),"Firmware Install, ","")&amp;IF(AND($BQ40&lt;&gt;"Yes",$BQ40&lt;&gt;"N/A"),"Device ID, ","")&amp;IF(AND($BR40&lt;&gt;"Yes",$BR40&lt;&gt;"N/A"),"Epic Beans Relay, ",""))="","",LEFT(IF(AND($BL40&lt;&gt;"Yes",$BL40&lt;&gt;"N/A"),"Power Cable, ","")&amp;IF(AND($BM40&lt;&gt;"Yes",$BM40&lt;&gt;"N/A"),"Battery, ","")&amp;IF(AND($AG40&lt;&gt;"Yes",$AG40&lt;&gt;"N/A"),"Firmware Download, ","")&amp;IF(AND(OR($AG40="Yes",$AG40="N/A"),$AH40&lt;&gt;"Yes",$AH40&lt;&gt;"N/A"),"Firmware Install, ","")&amp;IF(AND($BQ40&lt;&gt;"Yes",$BQ40&lt;&gt;"N/A"),"Device ID, ","")&amp;IF(AND($BR40&lt;&gt;"Yes",$BR40&lt;&gt;"N/A"),"Epic Beans Relay, ",""),LEN(IF(AND($BL40&lt;&gt;"Yes",$BL40&lt;&gt;"N/A"),"Power Cable, ","")&amp;IF(AND($BM40&lt;&gt;"Yes",$BM40&lt;&gt;"N/A"),"Battery, ","")&amp;IF(AND($AG40&lt;&gt;"Yes",$AG40&lt;&gt;"N/A"),"Firmware Download, ","")&amp;IF(AND(OR($AG40="Yes",$AG40="N/A"),$AH40&lt;&gt;"Yes",$AH40&lt;&gt;"N/A"),"Firmware Install, ","")&amp;IF(AND($BQ40&lt;&gt;"Yes",$BQ40&lt;&gt;"N/A"),"Device ID, ","")&amp;IF(AND($BR40&lt;&gt;"Yes",$BR40&lt;&gt;"N/A"),"Epic Beans Relay, ",""))-2)))</f>
        <v>Firmware Download, Device ID, Epic Beans Relay</v>
      </c>
      <c r="BT40" s="8">
        <v>2</v>
      </c>
      <c r="BU40" s="8" t="str">
        <f>IF($AB40="","",IF($BS40="","Yes","Blocked"))</f>
        <v>Blocked</v>
      </c>
      <c r="BW40" t="str">
        <f>IF($BV40="","",IFERROR(VLOOKUP($BV40,'01_Warehouse_Ledger'!$A:$N,4,FALSE),""))</f>
        <v/>
      </c>
      <c r="BX40" t="str">
        <f>IF($BV40="","",IFERROR(VLOOKUP($BV40,'01_Warehouse_Ledger'!$A:$N,5,FALSE),""))</f>
        <v/>
      </c>
      <c r="BY40" t="str">
        <f>IF($BV40="","",IFERROR(VLOOKUP($BV40,'01_Warehouse_Ledger'!$A:$N,13,FALSE),""))</f>
        <v/>
      </c>
      <c r="BZ40" t="s">
        <v>1335</v>
      </c>
      <c r="CA40" t="s">
        <v>1335</v>
      </c>
      <c r="CB40" t="s">
        <v>1335</v>
      </c>
      <c r="CC40" t="s">
        <v>1335</v>
      </c>
      <c r="CD40" t="s">
        <v>1335</v>
      </c>
      <c r="CI40" t="str" cm="1">
        <f t="array" ref="CI40">IFERROR(
  IF(ISNUMBER(MATCH(TRIM(SUBSTITUTE(INDEX($X:$X,ROW()),CHAR(160),"")),[1]Weekend_Targets!$B$2:$B$23,0)),
    "TARGET",
    "NO"
  ),
  "LOOKUP_ERROR"
)</f>
        <v>NO</v>
      </c>
      <c r="CJ40" t="str" cm="1">
        <f t="array" aca="1" ref="CJ40" ca="1">_xlfn.LET(_xlpm.h,UPPER(TRIM(CLEAN(SUBSTITUTE($X40,CHAR(160)," ")))), IF(ISNUMBER(MATCH(_xlpm.h,WeekendHostnames,0)),"TARGET",""))</f>
        <v/>
      </c>
      <c r="CK40" t="str">
        <f>UPPER(TRIM(CLEAN(SUBSTITUTE(C40,CHAR(160)," "))))</f>
        <v>YES</v>
      </c>
      <c r="CL40" t="str" cm="1">
        <f t="array" ref="CL40">IF(ISNUMBER(MATCH(UPPER(TRIM(CLEAN(SUBSTITUTE(INDEX($X:$X,ROW()),CHAR(160)," ")))),[1]Weekend_Targets!$C$2:$C$23,0)),"TARGET","NO")</f>
        <v>NO</v>
      </c>
      <c r="CM40" t="str">
        <f>_xlfn.TEXTJOIN(", ",TRUE,$C$2:$C$23)</f>
        <v>Yes, Yes, Yes, Yes, Yes, Yes, Yes, Yes, Yes, Yes, Yes, Yes, Yes, Yes, Yes, Yes, Yes, Yes, Yes, Yes, Yes, Yes</v>
      </c>
      <c r="CN40" t="e" cm="1">
        <f t="array" aca="1" ref="CN40" ca="1">COUNTIF(WeekendHostnames,"WNH270OPR403")</f>
        <v>#NAME?</v>
      </c>
      <c r="CO40" s="4"/>
      <c r="CQ40" s="4"/>
    </row>
    <row r="41" spans="1:95" ht="20.25" customHeight="1">
      <c r="A41" s="8" t="s">
        <v>1334</v>
      </c>
      <c r="B41" s="8"/>
      <c r="C41" s="8" t="s">
        <v>1335</v>
      </c>
      <c r="D41" s="15" t="s">
        <v>1335</v>
      </c>
      <c r="E41" s="15" t="str">
        <f>IF($C41&lt;&gt;"Yes","",IF($D41="No","Yes",IF($D41="Yes","No","")))</f>
        <v>No</v>
      </c>
      <c r="F41" s="15" t="str">
        <f>IF($A41="","",IF($A41="Neuron",IF(OR(AND($X41&lt;&gt;"",LOWER(TRIM($X41))&lt;&gt;"n/a",COUNTIF($AA$2:$AA$532,$X41)&gt;1),AND($AB41&lt;&gt;"",LOWER(TRIM($AB41))&lt;&gt;"n/a",COUNTIF($AB$2:$AB$532,$AB41)&gt;1),AND($AE41&lt;&gt;"",LOWER(TRIM($AE41))&lt;&gt;"n/a",COUNTIF($AE$2:$AE$532,$AE41)&gt;1)),"Yes","No"),IF($A41="Cybernet",IF(OR(AND($Y41&lt;&gt;"",LOWER(TRIM($Y41))&lt;&gt;"n/a",COUNTIF($Y$2:$Y$532,$Y41)&gt;1),AND($Z41&lt;&gt;"",LOWER(TRIM($Z41))&lt;&gt;"n/a",COUNTIF($Z$2:$Z$532,$Z41)&gt;1)),"Yes","No"),IF(AND($AN41&lt;&gt;"",LOWER(TRIM($AN41))&lt;&gt;"n/a",COUNTIF($AN$2:$AN$532,$AN41)&gt;1),"Yes","No"))))</f>
        <v>No</v>
      </c>
      <c r="G41" t="str">
        <f>IF($C41&lt;&gt;"Yes","",
IF($A41="Neuron",
IF(OR(
AND($X41&lt;&gt;"",LOWER(TRIM($X41))&lt;&gt;"n/a",COUNTIFS($C$2:$C$532,"Yes",$A$2:$A$532,"Neuron",$AA$2:$AA$532,$X41)&gt;1),
AND($AB41&lt;&gt;"",LOWER(TRIM($AB41))&lt;&gt;"n/a",COUNTIFS($C$2:$C$532,"Yes",$A$2:$A$532,"Neuron",$AB$2:$AB$532,$AB41)&gt;1),
AND($AE41&lt;&gt;"",LOWER(TRIM($AE41))&lt;&gt;"n/a",COUNTIFS($C$2:$C$532,"Yes",$A$2:$A$532,"Neuron",$AE$2:$AE$532,$AE41)&gt;1)
),"Yes","No"),
IF($A41="Cybernet",
IF(OR(
AND($Y41&lt;&gt;"",LOWER(TRIM($Y41))&lt;&gt;"n/a",COUNTIFS($C$2:$C$532,"Yes",$A$2:$A$532,"Cybernet",$Y$2:$Y$532,$Y41)&gt;1),
AND($Z41&lt;&gt;"",LOWER(TRIM($Z41))&lt;&gt;"n/a",COUNTIFS($C$2:$C$532,"Yes",$A$2:$A$532,"Cybernet",$Z$2:$Z$532,$Z41)&gt;1)
),"Yes","No"),
IF(AND($AN41&lt;&gt;"",LOWER(TRIM($AN41))&lt;&gt;"n/a"),
IF(COUNTIFS($C$2:$C$532,"Yes",$A$2:$A$532,$A41,$AN$2:$AN$532,$AN41)&gt;1,"Yes","No"),
"No")
)
)
)</f>
        <v>No</v>
      </c>
      <c r="H41" s="56" t="s">
        <v>1427</v>
      </c>
      <c r="I41" s="4" t="s">
        <v>1427</v>
      </c>
      <c r="J41" s="4" t="s">
        <v>1339</v>
      </c>
      <c r="K41" s="4" t="s">
        <v>1672</v>
      </c>
      <c r="L41" s="14"/>
      <c r="M41" s="4" t="s">
        <v>1341</v>
      </c>
      <c r="N41" s="4" t="s">
        <v>1335</v>
      </c>
      <c r="O41" s="4" t="s">
        <v>1335</v>
      </c>
      <c r="P41" s="4" t="s">
        <v>1335</v>
      </c>
      <c r="Q41" s="4" t="s">
        <v>1520</v>
      </c>
      <c r="R41" s="4" t="s">
        <v>1521</v>
      </c>
      <c r="S41" s="4" t="s">
        <v>1375</v>
      </c>
      <c r="T41" s="4" t="s">
        <v>1522</v>
      </c>
      <c r="U41" s="12"/>
      <c r="V41" s="88">
        <v>46075</v>
      </c>
      <c r="W41" s="4"/>
      <c r="X41" s="14" t="s">
        <v>1673</v>
      </c>
      <c r="Y41" s="4"/>
      <c r="Z41" s="4"/>
      <c r="AA41" s="5" t="s">
        <v>1674</v>
      </c>
      <c r="AB41" s="4" t="s">
        <v>1675</v>
      </c>
      <c r="AC41" s="4" t="s">
        <v>1375</v>
      </c>
      <c r="AD41" s="4"/>
      <c r="AE41" s="4"/>
      <c r="AF41" s="4"/>
      <c r="AG41" s="8"/>
      <c r="AH41" s="8"/>
      <c r="AI41" s="8"/>
      <c r="AJ41" s="8"/>
      <c r="AK41" s="4" t="s">
        <v>1347</v>
      </c>
      <c r="AL41" s="4"/>
      <c r="AM41" s="4" t="s">
        <v>1676</v>
      </c>
      <c r="AN41" s="4" t="s">
        <v>1676</v>
      </c>
      <c r="AO41" s="4" t="s">
        <v>1358</v>
      </c>
      <c r="AP41" s="4" t="s">
        <v>1359</v>
      </c>
      <c r="AQ41" s="4"/>
      <c r="AR41" s="4" t="s">
        <v>1192</v>
      </c>
      <c r="AS41" s="4"/>
      <c r="AT41" s="4"/>
      <c r="AU41" s="4"/>
      <c r="AV41" s="4"/>
      <c r="AW41" s="84" t="s">
        <v>1677</v>
      </c>
      <c r="AX41" s="84"/>
      <c r="AY41" s="84"/>
      <c r="AZ41" s="84"/>
      <c r="BA41" s="84"/>
      <c r="BB41" s="84">
        <v>19200</v>
      </c>
      <c r="BC41" s="84"/>
      <c r="BD41" s="84"/>
      <c r="BE41" s="84"/>
      <c r="BF41" s="84"/>
      <c r="BG41" s="84"/>
      <c r="BH41" s="84"/>
      <c r="BI41" s="84"/>
      <c r="BJ41" s="84"/>
      <c r="BK41" s="84"/>
      <c r="BL41" s="8" t="s">
        <v>1335</v>
      </c>
      <c r="BM41" s="8" t="s">
        <v>1335</v>
      </c>
      <c r="BN41" s="8" t="s">
        <v>1335</v>
      </c>
      <c r="BO41" s="8" t="s">
        <v>1335</v>
      </c>
      <c r="BP41" s="8"/>
      <c r="BQ41" s="8"/>
      <c r="BR41" s="8"/>
      <c r="BS41" s="4"/>
      <c r="BT41" s="8">
        <v>2</v>
      </c>
      <c r="BU41" s="8"/>
      <c r="BZ41" t="s">
        <v>1335</v>
      </c>
      <c r="CA41" t="s">
        <v>1335</v>
      </c>
      <c r="CB41" t="s">
        <v>1335</v>
      </c>
      <c r="CC41" t="s">
        <v>1335</v>
      </c>
      <c r="CD41" t="s">
        <v>1335</v>
      </c>
      <c r="CI41" t="str" cm="1">
        <f t="array" ref="CI41">IFERROR(
  IF(ISNUMBER(MATCH(TRIM(SUBSTITUTE(INDEX($X:$X,ROW()),CHAR(160),"")),[1]Weekend_Targets!$B$2:$B$23,0)),
    "TARGET",
    "NO"
  ),
  "LOOKUP_ERROR"
)</f>
        <v>NO</v>
      </c>
      <c r="CJ41" t="str" cm="1">
        <f t="array" aca="1" ref="CJ41" ca="1">_xlfn.LET(_xlpm.h,UPPER(TRIM(CLEAN(SUBSTITUTE($X41,CHAR(160)," ")))), IF(ISNUMBER(MATCH(_xlpm.h,WeekendHostnames,0)),"TARGET",""))</f>
        <v/>
      </c>
      <c r="CK41" t="str">
        <f>UPPER(TRIM(CLEAN(SUBSTITUTE(C41,CHAR(160)," "))))</f>
        <v>YES</v>
      </c>
      <c r="CL41" t="str" cm="1">
        <f t="array" ref="CL41">IF(ISNUMBER(MATCH(UPPER(TRIM(CLEAN(SUBSTITUTE(INDEX($X:$X,ROW()),CHAR(160)," ")))),[1]Weekend_Targets!$C$2:$C$23,0)),"TARGET","NO")</f>
        <v>NO</v>
      </c>
      <c r="CM41" t="str">
        <f>_xlfn.TEXTJOIN(", ",TRUE,$C$2:$C$23)</f>
        <v>Yes, Yes, Yes, Yes, Yes, Yes, Yes, Yes, Yes, Yes, Yes, Yes, Yes, Yes, Yes, Yes, Yes, Yes, Yes, Yes, Yes, Yes</v>
      </c>
      <c r="CN41" t="e" cm="1">
        <f t="array" aca="1" ref="CN41" ca="1">COUNTIF(WeekendHostnames,"WNH270OPR403")</f>
        <v>#NAME?</v>
      </c>
      <c r="CO41" s="4"/>
      <c r="CQ41" s="4"/>
    </row>
    <row r="42" spans="1:95" ht="20.25" customHeight="1">
      <c r="A42" s="8" t="s">
        <v>1334</v>
      </c>
      <c r="B42" s="8"/>
      <c r="C42" s="8" t="s">
        <v>1335</v>
      </c>
      <c r="D42" s="15" t="s">
        <v>1335</v>
      </c>
      <c r="E42" s="15" t="str">
        <f>IF($C42&lt;&gt;"Yes","",IF($D42="No","Yes",IF($D42="Yes","No","")))</f>
        <v>No</v>
      </c>
      <c r="F42" s="15" t="str">
        <f>IF($A42="","",IF($A42="Neuron",IF(OR(AND($X42&lt;&gt;"",LOWER(TRIM($X42))&lt;&gt;"n/a",COUNTIF($AA$2:$AA$532,$X42)&gt;1),AND($AB42&lt;&gt;"",LOWER(TRIM($AB42))&lt;&gt;"n/a",COUNTIF($AB$2:$AB$532,$AB42)&gt;1),AND($AE42&lt;&gt;"",LOWER(TRIM($AE42))&lt;&gt;"n/a",COUNTIF($AE$2:$AE$532,$AE42)&gt;1)),"Yes","No"),IF($A42="Cybernet",IF(OR(AND($Y42&lt;&gt;"",LOWER(TRIM($Y42))&lt;&gt;"n/a",COUNTIF($Y$2:$Y$532,$Y42)&gt;1),AND($Z42&lt;&gt;"",LOWER(TRIM($Z42))&lt;&gt;"n/a",COUNTIF($Z$2:$Z$532,$Z42)&gt;1)),"Yes","No"),IF(AND($AN42&lt;&gt;"",LOWER(TRIM($AN42))&lt;&gt;"n/a",COUNTIF($AN$2:$AN$532,$AN42)&gt;1),"Yes","No"))))</f>
        <v>No</v>
      </c>
      <c r="G42" t="str">
        <f>IF($C42&lt;&gt;"Yes","",
IF($A42="Neuron",
IF(OR(
AND($X42&lt;&gt;"",LOWER(TRIM($X42))&lt;&gt;"n/a",COUNTIFS($C$2:$C$532,"Yes",$A$2:$A$532,"Neuron",$AA$2:$AA$532,$X42)&gt;1),
AND($AB42&lt;&gt;"",LOWER(TRIM($AB42))&lt;&gt;"n/a",COUNTIFS($C$2:$C$532,"Yes",$A$2:$A$532,"Neuron",$AB$2:$AB$532,$AB42)&gt;1),
AND($AE42&lt;&gt;"",LOWER(TRIM($AE42))&lt;&gt;"n/a",COUNTIFS($C$2:$C$532,"Yes",$A$2:$A$532,"Neuron",$AE$2:$AE$532,$AE42)&gt;1)
),"Yes","No"),
IF($A42="Cybernet",
IF(OR(
AND($Y42&lt;&gt;"",LOWER(TRIM($Y42))&lt;&gt;"n/a",COUNTIFS($C$2:$C$532,"Yes",$A$2:$A$532,"Cybernet",$Y$2:$Y$532,$Y42)&gt;1),
AND($Z42&lt;&gt;"",LOWER(TRIM($Z42))&lt;&gt;"n/a",COUNTIFS($C$2:$C$532,"Yes",$A$2:$A$532,"Cybernet",$Z$2:$Z$532,$Z42)&gt;1)
),"Yes","No"),
IF(AND($AN42&lt;&gt;"",LOWER(TRIM($AN42))&lt;&gt;"n/a"),
IF(COUNTIFS($C$2:$C$532,"Yes",$A$2:$A$532,$A42,$AN$2:$AN$532,$AN42)&gt;1,"Yes","No"),
"No")
)
)
)</f>
        <v>No</v>
      </c>
      <c r="H42" s="58" t="s">
        <v>1427</v>
      </c>
      <c r="I42" s="4" t="s">
        <v>1427</v>
      </c>
      <c r="J42" s="4" t="s">
        <v>1339</v>
      </c>
      <c r="K42" s="4" t="s">
        <v>1678</v>
      </c>
      <c r="L42" s="14"/>
      <c r="M42" s="4" t="s">
        <v>1341</v>
      </c>
      <c r="N42" s="4" t="s">
        <v>1335</v>
      </c>
      <c r="O42" s="4" t="s">
        <v>1335</v>
      </c>
      <c r="P42" s="4" t="s">
        <v>1335</v>
      </c>
      <c r="Q42" s="4" t="s">
        <v>1520</v>
      </c>
      <c r="R42" s="4" t="s">
        <v>1521</v>
      </c>
      <c r="S42" s="4" t="s">
        <v>1375</v>
      </c>
      <c r="T42" s="4" t="s">
        <v>1522</v>
      </c>
      <c r="U42" s="12"/>
      <c r="V42" s="88">
        <v>46075</v>
      </c>
      <c r="W42" s="4"/>
      <c r="X42" s="14" t="s">
        <v>1679</v>
      </c>
      <c r="Y42" s="4" t="s">
        <v>1680</v>
      </c>
      <c r="Z42" s="4" t="s">
        <v>1681</v>
      </c>
      <c r="AA42" s="5" t="s">
        <v>1682</v>
      </c>
      <c r="AB42" s="4" t="s">
        <v>1683</v>
      </c>
      <c r="AC42" s="4" t="s">
        <v>1375</v>
      </c>
      <c r="AD42" s="4"/>
      <c r="AE42" s="4"/>
      <c r="AF42" s="4"/>
      <c r="AG42" s="8"/>
      <c r="AH42" s="8"/>
      <c r="AI42" s="8"/>
      <c r="AJ42" s="8"/>
      <c r="AK42" s="4" t="s">
        <v>1347</v>
      </c>
      <c r="AL42" s="4"/>
      <c r="AM42" s="4" t="s">
        <v>1684</v>
      </c>
      <c r="AN42" s="4" t="s">
        <v>1684</v>
      </c>
      <c r="AO42" s="4" t="s">
        <v>1358</v>
      </c>
      <c r="AP42" s="4" t="s">
        <v>1359</v>
      </c>
      <c r="AQ42" s="4"/>
      <c r="AR42" s="4" t="s">
        <v>1192</v>
      </c>
      <c r="AS42" s="4"/>
      <c r="AT42" s="4"/>
      <c r="AU42" s="4"/>
      <c r="AV42" s="4"/>
      <c r="AW42" s="84" t="s">
        <v>1685</v>
      </c>
      <c r="AX42" s="84"/>
      <c r="AY42" s="84"/>
      <c r="AZ42" s="84"/>
      <c r="BA42" s="84"/>
      <c r="BB42" s="84">
        <v>19200</v>
      </c>
      <c r="BC42" s="84"/>
      <c r="BD42" s="84"/>
      <c r="BE42" s="84"/>
      <c r="BF42" s="84"/>
      <c r="BG42" s="84"/>
      <c r="BH42" s="84"/>
      <c r="BI42" s="84"/>
      <c r="BJ42" s="84"/>
      <c r="BK42" s="84"/>
      <c r="BL42" s="8" t="s">
        <v>1335</v>
      </c>
      <c r="BM42" s="8" t="s">
        <v>1335</v>
      </c>
      <c r="BN42" s="8" t="s">
        <v>1335</v>
      </c>
      <c r="BO42" s="8" t="s">
        <v>1335</v>
      </c>
      <c r="BP42" s="8" t="s">
        <v>1350</v>
      </c>
      <c r="BQ42" s="8"/>
      <c r="BR42" s="8"/>
      <c r="BS42" s="4" t="str">
        <f>IF($AB42="","",IF((IF(AND($BL42&lt;&gt;"Yes",$BL42&lt;&gt;"N/A"),"Power Cable, ","")&amp;IF(AND($BM42&lt;&gt;"Yes",$BM42&lt;&gt;"N/A"),"Battery, ","")&amp;IF(AND($AG42&lt;&gt;"Yes",$AG42&lt;&gt;"N/A"),"Firmware Download, ","")&amp;IF(AND(OR($AG42="Yes",$AG42="N/A"),$AH42&lt;&gt;"Yes",$AH42&lt;&gt;"N/A"),"Firmware Install, ","")&amp;IF(AND($BQ42&lt;&gt;"Yes",$BQ42&lt;&gt;"N/A"),"Device ID, ","")&amp;IF(AND($BR42&lt;&gt;"Yes",$BR42&lt;&gt;"N/A"),"Epic Beans Relay, ",""))="","",LEFT(IF(AND($BL42&lt;&gt;"Yes",$BL42&lt;&gt;"N/A"),"Power Cable, ","")&amp;IF(AND($BM42&lt;&gt;"Yes",$BM42&lt;&gt;"N/A"),"Battery, ","")&amp;IF(AND($AG42&lt;&gt;"Yes",$AG42&lt;&gt;"N/A"),"Firmware Download, ","")&amp;IF(AND(OR($AG42="Yes",$AG42="N/A"),$AH42&lt;&gt;"Yes",$AH42&lt;&gt;"N/A"),"Firmware Install, ","")&amp;IF(AND($BQ42&lt;&gt;"Yes",$BQ42&lt;&gt;"N/A"),"Device ID, ","")&amp;IF(AND($BR42&lt;&gt;"Yes",$BR42&lt;&gt;"N/A"),"Epic Beans Relay, ",""),LEN(IF(AND($BL42&lt;&gt;"Yes",$BL42&lt;&gt;"N/A"),"Power Cable, ","")&amp;IF(AND($BM42&lt;&gt;"Yes",$BM42&lt;&gt;"N/A"),"Battery, ","")&amp;IF(AND($AG42&lt;&gt;"Yes",$AG42&lt;&gt;"N/A"),"Firmware Download, ","")&amp;IF(AND(OR($AG42="Yes",$AG42="N/A"),$AH42&lt;&gt;"Yes",$AH42&lt;&gt;"N/A"),"Firmware Install, ","")&amp;IF(AND($BQ42&lt;&gt;"Yes",$BQ42&lt;&gt;"N/A"),"Device ID, ","")&amp;IF(AND($BR42&lt;&gt;"Yes",$BR42&lt;&gt;"N/A"),"Epic Beans Relay, ",""))-2)))</f>
        <v>Firmware Download, Device ID, Epic Beans Relay</v>
      </c>
      <c r="BT42" s="8">
        <v>2</v>
      </c>
      <c r="BU42" s="8" t="str">
        <f>IF($AB42="","",IF($BS42="","Yes","Blocked"))</f>
        <v>Blocked</v>
      </c>
      <c r="BW42" t="str">
        <f>IF($BV42="","",IFERROR(VLOOKUP($BV42,'01_Warehouse_Ledger'!$A:$N,4,FALSE),""))</f>
        <v/>
      </c>
      <c r="BX42" t="str">
        <f>IF($BV42="","",IFERROR(VLOOKUP($BV42,'01_Warehouse_Ledger'!$A:$N,5,FALSE),""))</f>
        <v/>
      </c>
      <c r="BY42" t="str">
        <f>IF($BV42="","",IFERROR(VLOOKUP($BV42,'01_Warehouse_Ledger'!$A:$N,13,FALSE),""))</f>
        <v/>
      </c>
      <c r="BZ42" t="s">
        <v>1335</v>
      </c>
      <c r="CA42" t="s">
        <v>1335</v>
      </c>
      <c r="CB42" t="s">
        <v>1335</v>
      </c>
      <c r="CC42" t="s">
        <v>1335</v>
      </c>
      <c r="CD42" t="s">
        <v>1335</v>
      </c>
      <c r="CI42" t="str" cm="1">
        <f t="array" ref="CI42">IFERROR(
  IF(ISNUMBER(MATCH(TRIM(SUBSTITUTE(INDEX($X:$X,ROW()),CHAR(160),"")),[1]Weekend_Targets!$B$2:$B$23,0)),
    "TARGET",
    "NO"
  ),
  "LOOKUP_ERROR"
)</f>
        <v>NO</v>
      </c>
      <c r="CJ42" t="str" cm="1">
        <f t="array" aca="1" ref="CJ42" ca="1">_xlfn.LET(_xlpm.h,UPPER(TRIM(CLEAN(SUBSTITUTE($X42,CHAR(160)," ")))), IF(ISNUMBER(MATCH(_xlpm.h,WeekendHostnames,0)),"TARGET",""))</f>
        <v/>
      </c>
      <c r="CK42" t="str">
        <f>UPPER(TRIM(CLEAN(SUBSTITUTE(C42,CHAR(160)," "))))</f>
        <v>YES</v>
      </c>
      <c r="CL42" t="str" cm="1">
        <f t="array" ref="CL42">IF(ISNUMBER(MATCH(UPPER(TRIM(CLEAN(SUBSTITUTE(INDEX($X:$X,ROW()),CHAR(160)," ")))),[1]Weekend_Targets!$C$2:$C$23,0)),"TARGET","NO")</f>
        <v>NO</v>
      </c>
      <c r="CM42" t="str">
        <f>_xlfn.TEXTJOIN(", ",TRUE,$C$2:$C$23)</f>
        <v>Yes, Yes, Yes, Yes, Yes, Yes, Yes, Yes, Yes, Yes, Yes, Yes, Yes, Yes, Yes, Yes, Yes, Yes, Yes, Yes, Yes, Yes</v>
      </c>
      <c r="CN42" t="e" cm="1">
        <f t="array" aca="1" ref="CN42" ca="1">COUNTIF(WeekendHostnames,"WNH270OPR403")</f>
        <v>#NAME?</v>
      </c>
      <c r="CO42" s="4"/>
      <c r="CQ42" s="4"/>
    </row>
    <row r="43" spans="1:95" ht="20.25" customHeight="1">
      <c r="A43" s="8" t="s">
        <v>1334</v>
      </c>
      <c r="B43" s="8"/>
      <c r="C43" s="8" t="s">
        <v>1335</v>
      </c>
      <c r="D43" s="15" t="s">
        <v>1335</v>
      </c>
      <c r="E43" s="15" t="str">
        <f>IF($C43&lt;&gt;"Yes","",IF($D43="No","Yes",IF($D43="Yes","No","")))</f>
        <v>No</v>
      </c>
      <c r="F43" s="15" t="str">
        <f>IF($A43="","",IF($A43="Neuron",IF(OR(AND($X43&lt;&gt;"",LOWER(TRIM($X43))&lt;&gt;"n/a",COUNTIF($AA$2:$AA$532,$X43)&gt;1),AND($AB43&lt;&gt;"",LOWER(TRIM($AB43))&lt;&gt;"n/a",COUNTIF($AB$2:$AB$532,$AB43)&gt;1),AND($AE43&lt;&gt;"",LOWER(TRIM($AE43))&lt;&gt;"n/a",COUNTIF($AE$2:$AE$532,$AE43)&gt;1)),"Yes","No"),IF($A43="Cybernet",IF(OR(AND($Y43&lt;&gt;"",LOWER(TRIM($Y43))&lt;&gt;"n/a",COUNTIF($Y$2:$Y$532,$Y43)&gt;1),AND($Z43&lt;&gt;"",LOWER(TRIM($Z43))&lt;&gt;"n/a",COUNTIF($Z$2:$Z$532,$Z43)&gt;1)),"Yes","No"),IF(AND($AN43&lt;&gt;"",LOWER(TRIM($AN43))&lt;&gt;"n/a",COUNTIF($AN$2:$AN$532,$AN43)&gt;1),"Yes","No"))))</f>
        <v>No</v>
      </c>
      <c r="G43" t="str">
        <f>IF($C43&lt;&gt;"Yes","",
IF($A43="Neuron",
IF(OR(
AND($X43&lt;&gt;"",LOWER(TRIM($X43))&lt;&gt;"n/a",COUNTIFS($C$2:$C$532,"Yes",$A$2:$A$532,"Neuron",$AA$2:$AA$532,$X43)&gt;1),
AND($AB43&lt;&gt;"",LOWER(TRIM($AB43))&lt;&gt;"n/a",COUNTIFS($C$2:$C$532,"Yes",$A$2:$A$532,"Neuron",$AB$2:$AB$532,$AB43)&gt;1),
AND($AE43&lt;&gt;"",LOWER(TRIM($AE43))&lt;&gt;"n/a",COUNTIFS($C$2:$C$532,"Yes",$A$2:$A$532,"Neuron",$AE$2:$AE$532,$AE43)&gt;1)
),"Yes","No"),
IF($A43="Cybernet",
IF(OR(
AND($Y43&lt;&gt;"",LOWER(TRIM($Y43))&lt;&gt;"n/a",COUNTIFS($C$2:$C$532,"Yes",$A$2:$A$532,"Cybernet",$Y$2:$Y$532,$Y43)&gt;1),
AND($Z43&lt;&gt;"",LOWER(TRIM($Z43))&lt;&gt;"n/a",COUNTIFS($C$2:$C$532,"Yes",$A$2:$A$532,"Cybernet",$Z$2:$Z$532,$Z43)&gt;1)
),"Yes","No"),
IF(AND($AN43&lt;&gt;"",LOWER(TRIM($AN43))&lt;&gt;"n/a"),
IF(COUNTIFS($C$2:$C$532,"Yes",$A$2:$A$532,$A43,$AN$2:$AN$532,$AN43)&gt;1,"Yes","No"),
"No")
)
)
)</f>
        <v>No</v>
      </c>
      <c r="H43" s="5" t="s">
        <v>1427</v>
      </c>
      <c r="I43" s="4" t="s">
        <v>1427</v>
      </c>
      <c r="J43" s="4" t="s">
        <v>1339</v>
      </c>
      <c r="K43" s="4" t="s">
        <v>1686</v>
      </c>
      <c r="L43" s="14"/>
      <c r="M43" s="4" t="s">
        <v>1341</v>
      </c>
      <c r="N43" s="4" t="s">
        <v>1335</v>
      </c>
      <c r="O43" s="4" t="s">
        <v>1335</v>
      </c>
      <c r="P43" s="4" t="s">
        <v>1335</v>
      </c>
      <c r="Q43" s="4" t="s">
        <v>1520</v>
      </c>
      <c r="R43" s="4" t="s">
        <v>1521</v>
      </c>
      <c r="S43" s="4" t="s">
        <v>1375</v>
      </c>
      <c r="T43" s="4" t="s">
        <v>1522</v>
      </c>
      <c r="U43" s="12"/>
      <c r="V43" s="88">
        <v>46075</v>
      </c>
      <c r="W43" s="4"/>
      <c r="X43" s="14" t="s">
        <v>1687</v>
      </c>
      <c r="Y43" s="4" t="s">
        <v>1688</v>
      </c>
      <c r="Z43" s="4" t="s">
        <v>1689</v>
      </c>
      <c r="AA43" s="5" t="s">
        <v>1690</v>
      </c>
      <c r="AB43" s="4" t="s">
        <v>1691</v>
      </c>
      <c r="AC43" s="4" t="s">
        <v>1375</v>
      </c>
      <c r="AD43" s="4"/>
      <c r="AE43" s="4"/>
      <c r="AF43" s="4"/>
      <c r="AG43" s="8"/>
      <c r="AH43" s="8"/>
      <c r="AI43" s="8"/>
      <c r="AJ43" s="8"/>
      <c r="AK43" s="4" t="s">
        <v>1347</v>
      </c>
      <c r="AL43" s="4"/>
      <c r="AM43" s="4" t="s">
        <v>1692</v>
      </c>
      <c r="AN43" s="4" t="s">
        <v>1692</v>
      </c>
      <c r="AO43" s="4" t="s">
        <v>1358</v>
      </c>
      <c r="AP43" s="4" t="s">
        <v>1359</v>
      </c>
      <c r="AQ43" s="4"/>
      <c r="AR43" s="4" t="s">
        <v>1192</v>
      </c>
      <c r="AS43" s="4"/>
      <c r="AT43" s="4"/>
      <c r="AU43" s="4"/>
      <c r="AV43" s="4"/>
      <c r="AW43" s="84" t="s">
        <v>1693</v>
      </c>
      <c r="AX43" s="84"/>
      <c r="AY43" s="84"/>
      <c r="AZ43" s="84"/>
      <c r="BA43" s="84"/>
      <c r="BB43" s="84">
        <v>19200</v>
      </c>
      <c r="BC43" s="84"/>
      <c r="BD43" s="84"/>
      <c r="BE43" s="84"/>
      <c r="BF43" s="84"/>
      <c r="BG43" s="84"/>
      <c r="BH43" s="84"/>
      <c r="BI43" s="84"/>
      <c r="BJ43" s="84"/>
      <c r="BK43" s="84"/>
      <c r="BL43" s="8" t="s">
        <v>1335</v>
      </c>
      <c r="BM43" s="8" t="s">
        <v>1335</v>
      </c>
      <c r="BN43" s="8" t="s">
        <v>1335</v>
      </c>
      <c r="BO43" s="8" t="s">
        <v>1335</v>
      </c>
      <c r="BP43" s="8" t="s">
        <v>1350</v>
      </c>
      <c r="BQ43" s="8"/>
      <c r="BR43" s="8"/>
      <c r="BS43" s="4" t="str">
        <f>IF($AB43="","",IF((IF(AND($BL43&lt;&gt;"Yes",$BL43&lt;&gt;"N/A"),"Power Cable, ","")&amp;IF(AND($BM43&lt;&gt;"Yes",$BM43&lt;&gt;"N/A"),"Battery, ","")&amp;IF(AND($AG43&lt;&gt;"Yes",$AG43&lt;&gt;"N/A"),"Firmware Download, ","")&amp;IF(AND(OR($AG43="Yes",$AG43="N/A"),$AH43&lt;&gt;"Yes",$AH43&lt;&gt;"N/A"),"Firmware Install, ","")&amp;IF(AND($BQ43&lt;&gt;"Yes",$BQ43&lt;&gt;"N/A"),"Device ID, ","")&amp;IF(AND($BR43&lt;&gt;"Yes",$BR43&lt;&gt;"N/A"),"Epic Beans Relay, ",""))="","",LEFT(IF(AND($BL43&lt;&gt;"Yes",$BL43&lt;&gt;"N/A"),"Power Cable, ","")&amp;IF(AND($BM43&lt;&gt;"Yes",$BM43&lt;&gt;"N/A"),"Battery, ","")&amp;IF(AND($AG43&lt;&gt;"Yes",$AG43&lt;&gt;"N/A"),"Firmware Download, ","")&amp;IF(AND(OR($AG43="Yes",$AG43="N/A"),$AH43&lt;&gt;"Yes",$AH43&lt;&gt;"N/A"),"Firmware Install, ","")&amp;IF(AND($BQ43&lt;&gt;"Yes",$BQ43&lt;&gt;"N/A"),"Device ID, ","")&amp;IF(AND($BR43&lt;&gt;"Yes",$BR43&lt;&gt;"N/A"),"Epic Beans Relay, ",""),LEN(IF(AND($BL43&lt;&gt;"Yes",$BL43&lt;&gt;"N/A"),"Power Cable, ","")&amp;IF(AND($BM43&lt;&gt;"Yes",$BM43&lt;&gt;"N/A"),"Battery, ","")&amp;IF(AND($AG43&lt;&gt;"Yes",$AG43&lt;&gt;"N/A"),"Firmware Download, ","")&amp;IF(AND(OR($AG43="Yes",$AG43="N/A"),$AH43&lt;&gt;"Yes",$AH43&lt;&gt;"N/A"),"Firmware Install, ","")&amp;IF(AND($BQ43&lt;&gt;"Yes",$BQ43&lt;&gt;"N/A"),"Device ID, ","")&amp;IF(AND($BR43&lt;&gt;"Yes",$BR43&lt;&gt;"N/A"),"Epic Beans Relay, ",""))-2)))</f>
        <v>Firmware Download, Device ID, Epic Beans Relay</v>
      </c>
      <c r="BT43" s="8">
        <v>2</v>
      </c>
      <c r="BU43" s="8" t="str">
        <f>IF($AB43="","",IF($BS43="","Yes","Blocked"))</f>
        <v>Blocked</v>
      </c>
      <c r="BW43" t="str">
        <f>IF($BV43="","",IFERROR(VLOOKUP($BV43,'01_Warehouse_Ledger'!$A:$N,4,FALSE),""))</f>
        <v/>
      </c>
      <c r="BX43" t="str">
        <f>IF($BV43="","",IFERROR(VLOOKUP($BV43,'01_Warehouse_Ledger'!$A:$N,5,FALSE),""))</f>
        <v/>
      </c>
      <c r="BY43" t="str">
        <f>IF($BV43="","",IFERROR(VLOOKUP($BV43,'01_Warehouse_Ledger'!$A:$N,13,FALSE),""))</f>
        <v/>
      </c>
      <c r="BZ43" t="s">
        <v>1335</v>
      </c>
      <c r="CA43" t="s">
        <v>1335</v>
      </c>
      <c r="CB43" t="s">
        <v>1335</v>
      </c>
      <c r="CC43" t="s">
        <v>1335</v>
      </c>
      <c r="CD43" t="s">
        <v>1335</v>
      </c>
      <c r="CI43" t="str" cm="1">
        <f t="array" ref="CI43">IFERROR(
  IF(ISNUMBER(MATCH(TRIM(SUBSTITUTE(INDEX($X:$X,ROW()),CHAR(160),"")),[1]Weekend_Targets!$B$2:$B$23,0)),
    "TARGET",
    "NO"
  ),
  "LOOKUP_ERROR"
)</f>
        <v>NO</v>
      </c>
      <c r="CJ43" t="str" cm="1">
        <f t="array" aca="1" ref="CJ43" ca="1">_xlfn.LET(_xlpm.h,UPPER(TRIM(CLEAN(SUBSTITUTE($X43,CHAR(160)," ")))), IF(ISNUMBER(MATCH(_xlpm.h,WeekendHostnames,0)),"TARGET",""))</f>
        <v/>
      </c>
      <c r="CK43" t="str">
        <f>UPPER(TRIM(CLEAN(SUBSTITUTE(C43,CHAR(160)," "))))</f>
        <v>YES</v>
      </c>
      <c r="CL43" t="str" cm="1">
        <f t="array" ref="CL43">IF(ISNUMBER(MATCH(UPPER(TRIM(CLEAN(SUBSTITUTE(INDEX($X:$X,ROW()),CHAR(160)," ")))),[1]Weekend_Targets!$C$2:$C$23,0)),"TARGET","NO")</f>
        <v>NO</v>
      </c>
      <c r="CM43" t="str">
        <f>_xlfn.TEXTJOIN(", ",TRUE,$C$2:$C$23)</f>
        <v>Yes, Yes, Yes, Yes, Yes, Yes, Yes, Yes, Yes, Yes, Yes, Yes, Yes, Yes, Yes, Yes, Yes, Yes, Yes, Yes, Yes, Yes</v>
      </c>
      <c r="CN43" t="e" cm="1">
        <f t="array" aca="1" ref="CN43" ca="1">COUNTIF(WeekendHostnames,"WNH270OPR403")</f>
        <v>#NAME?</v>
      </c>
      <c r="CO43" s="4"/>
      <c r="CQ43" s="4"/>
    </row>
    <row r="44" spans="1:95" ht="20.25" customHeight="1">
      <c r="A44" s="8" t="s">
        <v>1334</v>
      </c>
      <c r="B44" s="8"/>
      <c r="C44" s="8" t="s">
        <v>1335</v>
      </c>
      <c r="D44" s="15" t="s">
        <v>1335</v>
      </c>
      <c r="E44" s="15" t="str">
        <f>IF($C44&lt;&gt;"Yes","",IF($D44="No","Yes",IF($D44="Yes","No","")))</f>
        <v>No</v>
      </c>
      <c r="F44" s="15" t="str">
        <f>IF($A44="","",IF($A44="Neuron",IF(OR(AND($X44&lt;&gt;"",LOWER(TRIM($X44))&lt;&gt;"n/a",COUNTIF($AA$2:$AA$532,$X44)&gt;1),AND($AB44&lt;&gt;"",LOWER(TRIM($AB44))&lt;&gt;"n/a",COUNTIF($AB$2:$AB$532,$AB44)&gt;1),AND($AE44&lt;&gt;"",LOWER(TRIM($AE44))&lt;&gt;"n/a",COUNTIF($AE$2:$AE$532,$AE44)&gt;1)),"Yes","No"),IF($A44="Cybernet",IF(OR(AND($Y44&lt;&gt;"",LOWER(TRIM($Y44))&lt;&gt;"n/a",COUNTIF($Y$2:$Y$532,$Y44)&gt;1),AND($Z44&lt;&gt;"",LOWER(TRIM($Z44))&lt;&gt;"n/a",COUNTIF($Z$2:$Z$532,$Z44)&gt;1)),"Yes","No"),IF(AND($AN44&lt;&gt;"",LOWER(TRIM($AN44))&lt;&gt;"n/a",COUNTIF($AN$2:$AN$532,$AN44)&gt;1),"Yes","No"))))</f>
        <v>No</v>
      </c>
      <c r="G44" t="str">
        <f>IF($C44&lt;&gt;"Yes","",
IF($A44="Neuron",
IF(OR(
AND($X44&lt;&gt;"",LOWER(TRIM($X44))&lt;&gt;"n/a",COUNTIFS($C$2:$C$532,"Yes",$A$2:$A$532,"Neuron",$AA$2:$AA$532,$X44)&gt;1),
AND($AB44&lt;&gt;"",LOWER(TRIM($AB44))&lt;&gt;"n/a",COUNTIFS($C$2:$C$532,"Yes",$A$2:$A$532,"Neuron",$AB$2:$AB$532,$AB44)&gt;1),
AND($AE44&lt;&gt;"",LOWER(TRIM($AE44))&lt;&gt;"n/a",COUNTIFS($C$2:$C$532,"Yes",$A$2:$A$532,"Neuron",$AE$2:$AE$532,$AE44)&gt;1)
),"Yes","No"),
IF($A44="Cybernet",
IF(OR(
AND($Y44&lt;&gt;"",LOWER(TRIM($Y44))&lt;&gt;"n/a",COUNTIFS($C$2:$C$532,"Yes",$A$2:$A$532,"Cybernet",$Y$2:$Y$532,$Y44)&gt;1),
AND($Z44&lt;&gt;"",LOWER(TRIM($Z44))&lt;&gt;"n/a",COUNTIFS($C$2:$C$532,"Yes",$A$2:$A$532,"Cybernet",$Z$2:$Z$532,$Z44)&gt;1)
),"Yes","No"),
IF(AND($AN44&lt;&gt;"",LOWER(TRIM($AN44))&lt;&gt;"n/a"),
IF(COUNTIFS($C$2:$C$532,"Yes",$A$2:$A$532,$A44,$AN$2:$AN$532,$AN44)&gt;1,"Yes","No"),
"No")
)
)
)</f>
        <v>No</v>
      </c>
      <c r="H44" s="58" t="s">
        <v>1427</v>
      </c>
      <c r="I44" s="4" t="s">
        <v>1427</v>
      </c>
      <c r="J44" s="4" t="s">
        <v>1339</v>
      </c>
      <c r="K44" s="4" t="s">
        <v>1694</v>
      </c>
      <c r="L44" s="14"/>
      <c r="M44" s="4" t="s">
        <v>1341</v>
      </c>
      <c r="N44" s="4" t="s">
        <v>1335</v>
      </c>
      <c r="O44" s="4" t="s">
        <v>1335</v>
      </c>
      <c r="P44" s="4" t="s">
        <v>1335</v>
      </c>
      <c r="Q44" s="4" t="s">
        <v>1520</v>
      </c>
      <c r="R44" s="4" t="s">
        <v>1521</v>
      </c>
      <c r="S44" s="4" t="s">
        <v>1375</v>
      </c>
      <c r="T44" s="4" t="s">
        <v>1522</v>
      </c>
      <c r="U44" s="12"/>
      <c r="V44" s="88">
        <v>46075</v>
      </c>
      <c r="W44" s="4"/>
      <c r="X44" s="14" t="s">
        <v>1695</v>
      </c>
      <c r="Y44" s="4" t="s">
        <v>1696</v>
      </c>
      <c r="Z44" s="4" t="s">
        <v>1697</v>
      </c>
      <c r="AA44" s="5" t="s">
        <v>1698</v>
      </c>
      <c r="AB44" s="4" t="s">
        <v>1699</v>
      </c>
      <c r="AC44" s="4" t="s">
        <v>1375</v>
      </c>
      <c r="AD44" s="4"/>
      <c r="AE44" s="4"/>
      <c r="AF44" s="4"/>
      <c r="AG44" s="8"/>
      <c r="AH44" s="8"/>
      <c r="AI44" s="8"/>
      <c r="AJ44" s="8"/>
      <c r="AK44" s="4" t="s">
        <v>1347</v>
      </c>
      <c r="AL44" s="4"/>
      <c r="AM44" s="4" t="s">
        <v>1700</v>
      </c>
      <c r="AN44" s="4" t="s">
        <v>1700</v>
      </c>
      <c r="AO44" s="4" t="s">
        <v>1358</v>
      </c>
      <c r="AP44" s="4" t="s">
        <v>1359</v>
      </c>
      <c r="AQ44" s="4"/>
      <c r="AR44" s="4" t="s">
        <v>1192</v>
      </c>
      <c r="AS44" s="4"/>
      <c r="AT44" s="4"/>
      <c r="AU44" s="4"/>
      <c r="AV44" s="4"/>
      <c r="AW44" s="84" t="s">
        <v>1701</v>
      </c>
      <c r="AX44" s="84"/>
      <c r="AY44" s="84"/>
      <c r="AZ44" s="84"/>
      <c r="BA44" s="84"/>
      <c r="BB44" s="84">
        <v>19200</v>
      </c>
      <c r="BC44" s="84"/>
      <c r="BD44" s="84"/>
      <c r="BE44" s="84"/>
      <c r="BF44" s="84"/>
      <c r="BG44" s="84"/>
      <c r="BH44" s="84"/>
      <c r="BI44" s="84"/>
      <c r="BJ44" s="84"/>
      <c r="BK44" s="84"/>
      <c r="BL44" s="8" t="s">
        <v>1335</v>
      </c>
      <c r="BM44" s="8" t="s">
        <v>1335</v>
      </c>
      <c r="BN44" s="8" t="s">
        <v>1335</v>
      </c>
      <c r="BO44" s="8" t="s">
        <v>1335</v>
      </c>
      <c r="BP44" s="8" t="s">
        <v>1350</v>
      </c>
      <c r="BQ44" s="8"/>
      <c r="BR44" s="8"/>
      <c r="BS44" s="4" t="str">
        <f>IF($AB44="","",IF((IF(AND($BL44&lt;&gt;"Yes",$BL44&lt;&gt;"N/A"),"Power Cable, ","")&amp;IF(AND($BM44&lt;&gt;"Yes",$BM44&lt;&gt;"N/A"),"Battery, ","")&amp;IF(AND($AG44&lt;&gt;"Yes",$AG44&lt;&gt;"N/A"),"Firmware Download, ","")&amp;IF(AND(OR($AG44="Yes",$AG44="N/A"),$AH44&lt;&gt;"Yes",$AH44&lt;&gt;"N/A"),"Firmware Install, ","")&amp;IF(AND($BQ44&lt;&gt;"Yes",$BQ44&lt;&gt;"N/A"),"Device ID, ","")&amp;IF(AND($BR44&lt;&gt;"Yes",$BR44&lt;&gt;"N/A"),"Epic Beans Relay, ",""))="","",LEFT(IF(AND($BL44&lt;&gt;"Yes",$BL44&lt;&gt;"N/A"),"Power Cable, ","")&amp;IF(AND($BM44&lt;&gt;"Yes",$BM44&lt;&gt;"N/A"),"Battery, ","")&amp;IF(AND($AG44&lt;&gt;"Yes",$AG44&lt;&gt;"N/A"),"Firmware Download, ","")&amp;IF(AND(OR($AG44="Yes",$AG44="N/A"),$AH44&lt;&gt;"Yes",$AH44&lt;&gt;"N/A"),"Firmware Install, ","")&amp;IF(AND($BQ44&lt;&gt;"Yes",$BQ44&lt;&gt;"N/A"),"Device ID, ","")&amp;IF(AND($BR44&lt;&gt;"Yes",$BR44&lt;&gt;"N/A"),"Epic Beans Relay, ",""),LEN(IF(AND($BL44&lt;&gt;"Yes",$BL44&lt;&gt;"N/A"),"Power Cable, ","")&amp;IF(AND($BM44&lt;&gt;"Yes",$BM44&lt;&gt;"N/A"),"Battery, ","")&amp;IF(AND($AG44&lt;&gt;"Yes",$AG44&lt;&gt;"N/A"),"Firmware Download, ","")&amp;IF(AND(OR($AG44="Yes",$AG44="N/A"),$AH44&lt;&gt;"Yes",$AH44&lt;&gt;"N/A"),"Firmware Install, ","")&amp;IF(AND($BQ44&lt;&gt;"Yes",$BQ44&lt;&gt;"N/A"),"Device ID, ","")&amp;IF(AND($BR44&lt;&gt;"Yes",$BR44&lt;&gt;"N/A"),"Epic Beans Relay, ",""))-2)))</f>
        <v>Firmware Download, Device ID, Epic Beans Relay</v>
      </c>
      <c r="BT44" s="8">
        <v>2</v>
      </c>
      <c r="BU44" s="8" t="str">
        <f>IF($AB44="","",IF($BS44="","Yes","Blocked"))</f>
        <v>Blocked</v>
      </c>
      <c r="BW44" t="str">
        <f>IF($BV44="","",IFERROR(VLOOKUP($BV44,'01_Warehouse_Ledger'!$A:$N,4,FALSE),""))</f>
        <v/>
      </c>
      <c r="BX44" t="str">
        <f>IF($BV44="","",IFERROR(VLOOKUP($BV44,'01_Warehouse_Ledger'!$A:$N,5,FALSE),""))</f>
        <v/>
      </c>
      <c r="BY44" t="str">
        <f>IF($BV44="","",IFERROR(VLOOKUP($BV44,'01_Warehouse_Ledger'!$A:$N,13,FALSE),""))</f>
        <v/>
      </c>
      <c r="BZ44" t="s">
        <v>1335</v>
      </c>
      <c r="CA44" t="s">
        <v>1335</v>
      </c>
      <c r="CB44" t="s">
        <v>1335</v>
      </c>
      <c r="CC44" t="s">
        <v>1335</v>
      </c>
      <c r="CD44" t="s">
        <v>1335</v>
      </c>
      <c r="CI44" t="str" cm="1">
        <f t="array" ref="CI44">IFERROR(
  IF(ISNUMBER(MATCH(TRIM(SUBSTITUTE(INDEX($X:$X,ROW()),CHAR(160),"")),[1]Weekend_Targets!$B$2:$B$23,0)),
    "TARGET",
    "NO"
  ),
  "LOOKUP_ERROR"
)</f>
        <v>NO</v>
      </c>
      <c r="CJ44" t="str" cm="1">
        <f t="array" aca="1" ref="CJ44" ca="1">_xlfn.LET(_xlpm.h,UPPER(TRIM(CLEAN(SUBSTITUTE($X44,CHAR(160)," ")))), IF(ISNUMBER(MATCH(_xlpm.h,WeekendHostnames,0)),"TARGET",""))</f>
        <v/>
      </c>
      <c r="CK44" t="str">
        <f>UPPER(TRIM(CLEAN(SUBSTITUTE(C44,CHAR(160)," "))))</f>
        <v>YES</v>
      </c>
      <c r="CL44" t="str" cm="1">
        <f t="array" ref="CL44">IF(ISNUMBER(MATCH(UPPER(TRIM(CLEAN(SUBSTITUTE(INDEX($X:$X,ROW()),CHAR(160)," ")))),[1]Weekend_Targets!$C$2:$C$23,0)),"TARGET","NO")</f>
        <v>NO</v>
      </c>
      <c r="CM44" t="str">
        <f>_xlfn.TEXTJOIN(", ",TRUE,$C$2:$C$23)</f>
        <v>Yes, Yes, Yes, Yes, Yes, Yes, Yes, Yes, Yes, Yes, Yes, Yes, Yes, Yes, Yes, Yes, Yes, Yes, Yes, Yes, Yes, Yes</v>
      </c>
      <c r="CN44" t="e" cm="1">
        <f t="array" aca="1" ref="CN44" ca="1">COUNTIF(WeekendHostnames,"WNH270OPR403")</f>
        <v>#NAME?</v>
      </c>
      <c r="CO44" s="4"/>
      <c r="CQ44" s="4"/>
    </row>
    <row r="45" spans="1:95" ht="20.25" customHeight="1">
      <c r="A45" s="8" t="s">
        <v>1334</v>
      </c>
      <c r="B45" s="8" t="s">
        <v>1335</v>
      </c>
      <c r="C45" s="8" t="s">
        <v>1335</v>
      </c>
      <c r="D45" s="15" t="s">
        <v>1335</v>
      </c>
      <c r="E45" s="15" t="str">
        <f>IF($C45&lt;&gt;"Yes","",IF($D45="No","Yes",IF($D45="Yes","No","")))</f>
        <v>No</v>
      </c>
      <c r="F45" s="15" t="str">
        <f>IF($A45="","",IF($A45="Neuron",IF(OR(AND($AA45&lt;&gt;"",LOWER(TRIM($AA45))&lt;&gt;"n/a",COUNTIF($AA$2:$AA$532,$AA45)&gt;1),AND($AB45&lt;&gt;"",LOWER(TRIM($AB45))&lt;&gt;"n/a",COUNTIF($AB$2:$AB$532,$AB45)&gt;1),AND($AE45&lt;&gt;"",LOWER(TRIM($AE45))&lt;&gt;"n/a",COUNTIF($AE$2:$AE$532,$AE45)&gt;1)),"Yes","No"),IF($A45="Cybernet",IF(OR(AND($Y45&lt;&gt;"",LOWER(TRIM($Y45))&lt;&gt;"n/a",COUNTIF($Y$2:$Y$532,$Y45)&gt;1),AND($Z45&lt;&gt;"",LOWER(TRIM($Z45))&lt;&gt;"n/a",COUNTIF($Z$2:$Z$532,$Z45)&gt;1)),"Yes","No"),IF(AND($AN45&lt;&gt;"",LOWER(TRIM($AN45))&lt;&gt;"n/a",COUNTIF($AN$2:$AN$532,$AN45)&gt;1),"Yes","No"))))</f>
        <v>No</v>
      </c>
      <c r="G45" t="str">
        <f>IF($C45&lt;&gt;"Yes","",
IF($A45="Neuron",
IF(OR(
AND($AA45&lt;&gt;"",LOWER(TRIM($AA45))&lt;&gt;"n/a",COUNTIFS($C$2:$C$532,"Yes",$A$2:$A$532,"Neuron",$AA$2:$AA$532,$AA45)&gt;1),
AND($AB45&lt;&gt;"",LOWER(TRIM($AB45))&lt;&gt;"n/a",COUNTIFS($C$2:$C$532,"Yes",$A$2:$A$532,"Neuron",$AB$2:$AB$532,$AB45)&gt;1),
AND($AE45&lt;&gt;"",LOWER(TRIM($AE45))&lt;&gt;"n/a",COUNTIFS($C$2:$C$532,"Yes",$A$2:$A$532,"Neuron",$AE$2:$AE$532,$AE45)&gt;1)
),"Yes","No"),
IF($A45="Cybernet",
IF(OR(
AND($Y45&lt;&gt;"",LOWER(TRIM($Y45))&lt;&gt;"n/a",COUNTIFS($C$2:$C$532,"Yes",$A$2:$A$532,"Cybernet",$Y$2:$Y$532,$Y45)&gt;1),
AND($Z45&lt;&gt;"",LOWER(TRIM($Z45))&lt;&gt;"n/a",COUNTIFS($C$2:$C$532,"Yes",$A$2:$A$532,"Cybernet",$Z$2:$Z$532,$Z45)&gt;1)
),"Yes","No"),
IF(AND($AN45&lt;&gt;"",LOWER(TRIM($AN45))&lt;&gt;"n/a"),
IF(COUNTIFS($C$2:$C$532,"Yes",$A$2:$A$532,$A45,$AN$2:$AN$532,$AN45)&gt;1,"Yes","No"),
"No")
)
)
)</f>
        <v>No</v>
      </c>
      <c r="H45" s="4" t="s">
        <v>1702</v>
      </c>
      <c r="I45" s="4" t="s">
        <v>1702</v>
      </c>
      <c r="J45" s="4" t="s">
        <v>1703</v>
      </c>
      <c r="K45" s="4" t="s">
        <v>1545</v>
      </c>
      <c r="L45" s="14"/>
      <c r="M45" s="4" t="s">
        <v>1704</v>
      </c>
      <c r="N45" s="4" t="s">
        <v>1705</v>
      </c>
      <c r="O45" s="4" t="s">
        <v>1706</v>
      </c>
      <c r="P45" s="4" t="s">
        <v>1706</v>
      </c>
      <c r="Q45" s="4" t="s">
        <v>1505</v>
      </c>
      <c r="R45" s="4" t="s">
        <v>1707</v>
      </c>
      <c r="S45" s="4" t="s">
        <v>1375</v>
      </c>
      <c r="T45" s="4" t="s">
        <v>1708</v>
      </c>
      <c r="U45" s="12"/>
      <c r="V45" s="39">
        <v>46067</v>
      </c>
      <c r="W45" s="4"/>
      <c r="X45" s="4" t="s">
        <v>1709</v>
      </c>
      <c r="Y45" s="4" t="s">
        <v>1710</v>
      </c>
      <c r="Z45" s="4"/>
      <c r="AA45" s="4"/>
      <c r="AB45" s="4"/>
      <c r="AC45" s="4" t="s">
        <v>1711</v>
      </c>
      <c r="AD45" s="4"/>
      <c r="AE45" s="4"/>
      <c r="AF45" s="4"/>
      <c r="AG45" s="8"/>
      <c r="AH45" s="8"/>
      <c r="AI45" s="8"/>
      <c r="AJ45" s="8"/>
      <c r="AK45" s="4" t="s">
        <v>1347</v>
      </c>
      <c r="AL45" s="4"/>
      <c r="AM45" s="4" t="s">
        <v>1712</v>
      </c>
      <c r="AN45" s="4" t="s">
        <v>1713</v>
      </c>
      <c r="AO45" s="4" t="s">
        <v>1714</v>
      </c>
      <c r="AP45" s="4" t="s">
        <v>1715</v>
      </c>
      <c r="AQ45" s="4">
        <v>5601483</v>
      </c>
      <c r="AR45" s="4" t="s">
        <v>1375</v>
      </c>
      <c r="AS45" s="4" t="s">
        <v>1375</v>
      </c>
      <c r="AT45" s="4" t="s">
        <v>1375</v>
      </c>
      <c r="AU45" s="4" t="s">
        <v>1375</v>
      </c>
      <c r="AV45" s="4" t="s">
        <v>1375</v>
      </c>
      <c r="AW45" s="84" t="s">
        <v>1217</v>
      </c>
      <c r="AX45" s="84" t="s">
        <v>1716</v>
      </c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"/>
      <c r="BM45" s="8"/>
      <c r="BN45" s="8" t="s">
        <v>1336</v>
      </c>
      <c r="BO45" s="8" t="s">
        <v>1335</v>
      </c>
      <c r="BP45" s="8" t="s">
        <v>1350</v>
      </c>
      <c r="BQ45" s="8"/>
      <c r="BR45" s="8"/>
      <c r="BS45" s="4" t="str">
        <f>IF($AB45="","",IF((IF(AND($BL45&lt;&gt;"Yes",$BL45&lt;&gt;"N/A"),"Power Cable, ","")&amp;IF(AND($BM45&lt;&gt;"Yes",$BM45&lt;&gt;"N/A"),"Battery, ","")&amp;IF(AND($AG45&lt;&gt;"Yes",$AG45&lt;&gt;"N/A"),"Firmware Download, ","")&amp;IF(AND(OR($AG45="Yes",$AG45="N/A"),$AH45&lt;&gt;"Yes",$AH45&lt;&gt;"N/A"),"Firmware Install, ","")&amp;IF(AND($BQ45&lt;&gt;"Yes",$BQ45&lt;&gt;"N/A"),"Device ID, ","")&amp;IF(AND($BR45&lt;&gt;"Yes",$BR45&lt;&gt;"N/A"),"Epic Beans Relay, ",""))="","",LEFT(IF(AND($BL45&lt;&gt;"Yes",$BL45&lt;&gt;"N/A"),"Power Cable, ","")&amp;IF(AND($BM45&lt;&gt;"Yes",$BM45&lt;&gt;"N/A"),"Battery, ","")&amp;IF(AND($AG45&lt;&gt;"Yes",$AG45&lt;&gt;"N/A"),"Firmware Download, ","")&amp;IF(AND(OR($AG45="Yes",$AG45="N/A"),$AH45&lt;&gt;"Yes",$AH45&lt;&gt;"N/A"),"Firmware Install, ","")&amp;IF(AND($BQ45&lt;&gt;"Yes",$BQ45&lt;&gt;"N/A"),"Device ID, ","")&amp;IF(AND($BR45&lt;&gt;"Yes",$BR45&lt;&gt;"N/A"),"Epic Beans Relay, ",""),LEN(IF(AND($BL45&lt;&gt;"Yes",$BL45&lt;&gt;"N/A"),"Power Cable, ","")&amp;IF(AND($BM45&lt;&gt;"Yes",$BM45&lt;&gt;"N/A"),"Battery, ","")&amp;IF(AND($AG45&lt;&gt;"Yes",$AG45&lt;&gt;"N/A"),"Firmware Download, ","")&amp;IF(AND(OR($AG45="Yes",$AG45="N/A"),$AH45&lt;&gt;"Yes",$AH45&lt;&gt;"N/A"),"Firmware Install, ","")&amp;IF(AND($BQ45&lt;&gt;"Yes",$BQ45&lt;&gt;"N/A"),"Device ID, ","")&amp;IF(AND($BR45&lt;&gt;"Yes",$BR45&lt;&gt;"N/A"),"Epic Beans Relay, ",""))-2)))</f>
        <v/>
      </c>
      <c r="BT45" s="8">
        <v>2</v>
      </c>
      <c r="BU45" s="8" t="str">
        <f>IF($AB45="","",IF($BS45="","Yes","Blocked"))</f>
        <v/>
      </c>
      <c r="BW45" t="str">
        <f>IF($BV45="","",IFERROR(VLOOKUP($BV45,'01_Warehouse_Ledger'!$A:$N,4,FALSE),""))</f>
        <v/>
      </c>
      <c r="BX45" t="str">
        <f>IF($BV45="","",IFERROR(VLOOKUP($BV45,'01_Warehouse_Ledger'!$A:$N,5,FALSE),""))</f>
        <v/>
      </c>
      <c r="BY45" t="str">
        <f>IF($BV45="","",IFERROR(VLOOKUP($BV45,'01_Warehouse_Ledger'!$A:$N,13,FALSE),""))</f>
        <v/>
      </c>
      <c r="BZ45" t="s">
        <v>1336</v>
      </c>
      <c r="CA45" t="s">
        <v>1335</v>
      </c>
      <c r="CB45" t="s">
        <v>1335</v>
      </c>
      <c r="CC45" t="s">
        <v>1336</v>
      </c>
      <c r="CD45" t="s">
        <v>1335</v>
      </c>
      <c r="CI45" t="str" cm="1">
        <f t="array" ref="CI45">IFERROR(
  IF(ISNUMBER(MATCH(TRIM(SUBSTITUTE(INDEX($X:$X,ROW()),CHAR(160),"")),[1]Weekend_Targets!$B$2:$B$23,0)),
    "TARGET",
    "NO"
  ),
  "LOOKUP_ERROR"
)</f>
        <v>NO</v>
      </c>
      <c r="CJ45" t="str" cm="1">
        <f t="array" aca="1" ref="CJ45" ca="1">_xlfn.LET(_xlpm.h,UPPER(TRIM(CLEAN(SUBSTITUTE($X45,CHAR(160)," ")))), IF(ISNUMBER(MATCH(_xlpm.h,WeekendHostnames,0)),"TARGET",""))</f>
        <v/>
      </c>
      <c r="CK45" t="str">
        <f>UPPER(TRIM(CLEAN(SUBSTITUTE(C45,CHAR(160)," "))))</f>
        <v>YES</v>
      </c>
      <c r="CL45" t="str" cm="1">
        <f t="array" ref="CL45">IF(ISNUMBER(MATCH(UPPER(TRIM(CLEAN(SUBSTITUTE(INDEX($X:$X,ROW()),CHAR(160)," ")))),[1]Weekend_Targets!$C$2:$C$23,0)),"TARGET","NO")</f>
        <v>NO</v>
      </c>
      <c r="CM45" t="str">
        <f>_xlfn.TEXTJOIN(", ",TRUE,$C$2:$C$23)</f>
        <v>Yes, Yes, Yes, Yes, Yes, Yes, Yes, Yes, Yes, Yes, Yes, Yes, Yes, Yes, Yes, Yes, Yes, Yes, Yes, Yes, Yes, Yes</v>
      </c>
      <c r="CN45" t="e" cm="1">
        <f t="array" aca="1" ref="CN45" ca="1">COUNTIF(WeekendHostnames,"WNH270OPR403")</f>
        <v>#NAME?</v>
      </c>
      <c r="CO45" s="4"/>
      <c r="CQ45" s="4"/>
    </row>
    <row r="46" spans="1:95" ht="20.25" customHeight="1">
      <c r="A46" s="8" t="s">
        <v>1334</v>
      </c>
      <c r="B46" s="8" t="s">
        <v>1335</v>
      </c>
      <c r="C46" s="8" t="s">
        <v>1335</v>
      </c>
      <c r="D46" s="15" t="s">
        <v>1335</v>
      </c>
      <c r="E46" s="15" t="str">
        <f>IF($C46&lt;&gt;"Yes","",IF($D46="No","Yes",IF($D46="Yes","No","")))</f>
        <v>No</v>
      </c>
      <c r="F46" s="15" t="s">
        <v>1336</v>
      </c>
      <c r="G46" t="s">
        <v>1336</v>
      </c>
      <c r="H46" s="4" t="s">
        <v>1702</v>
      </c>
      <c r="I46" s="4" t="s">
        <v>1702</v>
      </c>
      <c r="J46" s="4" t="s">
        <v>1703</v>
      </c>
      <c r="K46" s="4" t="s">
        <v>1455</v>
      </c>
      <c r="L46" s="14"/>
      <c r="M46" s="4" t="s">
        <v>1704</v>
      </c>
      <c r="N46" s="4" t="s">
        <v>1705</v>
      </c>
      <c r="O46" s="4" t="s">
        <v>1706</v>
      </c>
      <c r="P46" s="4" t="s">
        <v>1706</v>
      </c>
      <c r="Q46" s="4" t="s">
        <v>1505</v>
      </c>
      <c r="R46" s="4" t="s">
        <v>1707</v>
      </c>
      <c r="S46" s="4" t="s">
        <v>1375</v>
      </c>
      <c r="T46" s="4" t="s">
        <v>1708</v>
      </c>
      <c r="U46" s="12"/>
      <c r="V46" s="39">
        <v>46067</v>
      </c>
      <c r="W46" s="4"/>
      <c r="X46" s="4" t="s">
        <v>1717</v>
      </c>
      <c r="Y46" s="4" t="s">
        <v>1718</v>
      </c>
      <c r="Z46" s="4"/>
      <c r="AA46" s="4"/>
      <c r="AB46" s="4"/>
      <c r="AC46" s="4"/>
      <c r="AD46" s="4"/>
      <c r="AE46" s="4"/>
      <c r="AF46" s="4"/>
      <c r="AG46" s="8"/>
      <c r="AH46" s="8"/>
      <c r="AI46" s="8"/>
      <c r="AJ46" s="8"/>
      <c r="AK46" s="4" t="s">
        <v>1347</v>
      </c>
      <c r="AL46" s="4"/>
      <c r="AM46" s="4" t="s">
        <v>1719</v>
      </c>
      <c r="AN46" s="4" t="s">
        <v>1713</v>
      </c>
      <c r="AO46" s="4" t="s">
        <v>1714</v>
      </c>
      <c r="AP46" s="4" t="s">
        <v>1715</v>
      </c>
      <c r="AQ46" s="4">
        <v>5601483</v>
      </c>
      <c r="AR46" s="4" t="s">
        <v>1375</v>
      </c>
      <c r="AS46" s="4" t="s">
        <v>1375</v>
      </c>
      <c r="AT46" s="4" t="s">
        <v>1375</v>
      </c>
      <c r="AU46" s="4" t="s">
        <v>1375</v>
      </c>
      <c r="AV46" s="4" t="s">
        <v>1375</v>
      </c>
      <c r="AW46" s="84" t="s">
        <v>1217</v>
      </c>
      <c r="AX46" s="84" t="s">
        <v>1716</v>
      </c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"/>
      <c r="BM46" s="8"/>
      <c r="BN46" s="8" t="s">
        <v>1336</v>
      </c>
      <c r="BO46" s="8" t="s">
        <v>1335</v>
      </c>
      <c r="BP46" s="8" t="s">
        <v>1350</v>
      </c>
      <c r="BQ46" s="8"/>
      <c r="BR46" s="8"/>
      <c r="BS46" s="4" t="s">
        <v>1720</v>
      </c>
      <c r="BT46" s="8">
        <v>2</v>
      </c>
      <c r="BU46" s="8" t="s">
        <v>1720</v>
      </c>
      <c r="BW46" t="s">
        <v>1720</v>
      </c>
      <c r="BX46" t="s">
        <v>1720</v>
      </c>
      <c r="BY46" t="s">
        <v>1720</v>
      </c>
      <c r="BZ46" t="s">
        <v>1336</v>
      </c>
      <c r="CA46" t="s">
        <v>1335</v>
      </c>
      <c r="CB46" t="s">
        <v>1335</v>
      </c>
      <c r="CC46" t="s">
        <v>1336</v>
      </c>
      <c r="CD46" t="s">
        <v>1335</v>
      </c>
      <c r="CI46" t="str" cm="1">
        <f t="array" ref="CI46">IFERROR(
  IF(ISNUMBER(MATCH(TRIM(SUBSTITUTE(INDEX($X:$X,ROW()),CHAR(160),"")),[1]Weekend_Targets!$B$2:$B$23,0)),
    "TARGET",
    "NO"
  ),
  "LOOKUP_ERROR"
)</f>
        <v>NO</v>
      </c>
      <c r="CJ46" t="str" cm="1">
        <f t="array" aca="1" ref="CJ46" ca="1">_xlfn.LET(_xlpm.h,UPPER(TRIM(CLEAN(SUBSTITUTE($X46,CHAR(160)," ")))), IF(ISNUMBER(MATCH(_xlpm.h,WeekendHostnames,0)),"TARGET",""))</f>
        <v/>
      </c>
      <c r="CK46" t="str">
        <f>UPPER(TRIM(CLEAN(SUBSTITUTE(C46,CHAR(160)," "))))</f>
        <v>YES</v>
      </c>
      <c r="CL46" t="str" cm="1">
        <f t="array" ref="CL46">IF(ISNUMBER(MATCH(UPPER(TRIM(CLEAN(SUBSTITUTE(INDEX($X:$X,ROW()),CHAR(160)," ")))),[1]Weekend_Targets!$C$2:$C$23,0)),"TARGET","NO")</f>
        <v>NO</v>
      </c>
      <c r="CM46" t="str">
        <f>_xlfn.TEXTJOIN(", ",TRUE,$C$2:$C$23)</f>
        <v>Yes, Yes, Yes, Yes, Yes, Yes, Yes, Yes, Yes, Yes, Yes, Yes, Yes, Yes, Yes, Yes, Yes, Yes, Yes, Yes, Yes, Yes</v>
      </c>
      <c r="CN46" t="e" cm="1">
        <f t="array" aca="1" ref="CN46" ca="1">COUNTIF(WeekendHostnames,"WNH270OPR403")</f>
        <v>#NAME?</v>
      </c>
      <c r="CO46" s="4"/>
      <c r="CQ46" s="4"/>
    </row>
    <row r="47" spans="1:95" ht="20.25" customHeight="1">
      <c r="A47" s="8" t="s">
        <v>1334</v>
      </c>
      <c r="B47" s="8" t="s">
        <v>1335</v>
      </c>
      <c r="C47" s="8" t="s">
        <v>1335</v>
      </c>
      <c r="D47" s="15" t="s">
        <v>1335</v>
      </c>
      <c r="E47" s="15" t="str">
        <f>IF($C47&lt;&gt;"Yes","",IF($D47="No","Yes",IF($D47="Yes","No","")))</f>
        <v>No</v>
      </c>
      <c r="F47" s="15" t="s">
        <v>1336</v>
      </c>
      <c r="G47" t="s">
        <v>1336</v>
      </c>
      <c r="H47" s="4" t="s">
        <v>1702</v>
      </c>
      <c r="I47" s="4" t="s">
        <v>1702</v>
      </c>
      <c r="J47" s="4" t="s">
        <v>1703</v>
      </c>
      <c r="K47" s="4" t="s">
        <v>1554</v>
      </c>
      <c r="L47" s="14"/>
      <c r="M47" s="4" t="s">
        <v>1704</v>
      </c>
      <c r="N47" s="4" t="s">
        <v>1705</v>
      </c>
      <c r="O47" s="4" t="s">
        <v>1706</v>
      </c>
      <c r="P47" s="4" t="s">
        <v>1706</v>
      </c>
      <c r="Q47" s="4" t="s">
        <v>1505</v>
      </c>
      <c r="R47" s="4" t="s">
        <v>1707</v>
      </c>
      <c r="S47" s="4" t="s">
        <v>1375</v>
      </c>
      <c r="T47" s="4" t="s">
        <v>1708</v>
      </c>
      <c r="U47" s="12"/>
      <c r="V47" s="39">
        <v>46067</v>
      </c>
      <c r="W47" s="4"/>
      <c r="X47" s="4" t="s">
        <v>1721</v>
      </c>
      <c r="Y47" s="4" t="s">
        <v>1722</v>
      </c>
      <c r="Z47" s="4"/>
      <c r="AA47" s="4"/>
      <c r="AB47" s="4"/>
      <c r="AC47" s="4"/>
      <c r="AD47" s="4"/>
      <c r="AE47" s="4"/>
      <c r="AF47" s="4"/>
      <c r="AG47" s="8"/>
      <c r="AH47" s="8"/>
      <c r="AI47" s="8"/>
      <c r="AJ47" s="8"/>
      <c r="AK47" s="4" t="s">
        <v>1347</v>
      </c>
      <c r="AL47" s="4"/>
      <c r="AM47" s="4" t="s">
        <v>1723</v>
      </c>
      <c r="AN47" s="4" t="s">
        <v>1713</v>
      </c>
      <c r="AO47" s="4" t="s">
        <v>1714</v>
      </c>
      <c r="AP47" s="4" t="s">
        <v>1715</v>
      </c>
      <c r="AQ47" s="4">
        <v>5601483</v>
      </c>
      <c r="AR47" s="4" t="s">
        <v>1375</v>
      </c>
      <c r="AS47" s="4" t="s">
        <v>1375</v>
      </c>
      <c r="AT47" s="4" t="s">
        <v>1375</v>
      </c>
      <c r="AU47" s="4" t="s">
        <v>1375</v>
      </c>
      <c r="AV47" s="4" t="s">
        <v>1375</v>
      </c>
      <c r="AW47" s="84" t="s">
        <v>1217</v>
      </c>
      <c r="AX47" s="84" t="s">
        <v>1716</v>
      </c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"/>
      <c r="BM47" s="8"/>
      <c r="BN47" s="8" t="s">
        <v>1336</v>
      </c>
      <c r="BO47" s="8" t="s">
        <v>1335</v>
      </c>
      <c r="BP47" s="8" t="s">
        <v>1350</v>
      </c>
      <c r="BQ47" s="8"/>
      <c r="BR47" s="8"/>
      <c r="BS47" s="4" t="s">
        <v>1720</v>
      </c>
      <c r="BT47" s="8">
        <v>2</v>
      </c>
      <c r="BU47" s="8" t="s">
        <v>1720</v>
      </c>
      <c r="BW47" t="s">
        <v>1720</v>
      </c>
      <c r="BX47" t="s">
        <v>1720</v>
      </c>
      <c r="BY47" t="s">
        <v>1720</v>
      </c>
      <c r="BZ47" t="s">
        <v>1336</v>
      </c>
      <c r="CA47" t="s">
        <v>1335</v>
      </c>
      <c r="CB47" t="s">
        <v>1335</v>
      </c>
      <c r="CC47" t="s">
        <v>1336</v>
      </c>
      <c r="CD47" t="s">
        <v>1335</v>
      </c>
      <c r="CI47" t="str" cm="1">
        <f t="array" ref="CI47">IFERROR(
  IF(ISNUMBER(MATCH(TRIM(SUBSTITUTE(INDEX($X:$X,ROW()),CHAR(160),"")),[1]Weekend_Targets!$B$2:$B$23,0)),
    "TARGET",
    "NO"
  ),
  "LOOKUP_ERROR"
)</f>
        <v>NO</v>
      </c>
      <c r="CJ47" t="str" cm="1">
        <f t="array" aca="1" ref="CJ47" ca="1">_xlfn.LET(_xlpm.h,UPPER(TRIM(CLEAN(SUBSTITUTE($X47,CHAR(160)," ")))), IF(ISNUMBER(MATCH(_xlpm.h,WeekendHostnames,0)),"TARGET",""))</f>
        <v/>
      </c>
      <c r="CK47" t="str">
        <f>UPPER(TRIM(CLEAN(SUBSTITUTE(C47,CHAR(160)," "))))</f>
        <v>YES</v>
      </c>
      <c r="CL47" t="str" cm="1">
        <f t="array" ref="CL47">IF(ISNUMBER(MATCH(UPPER(TRIM(CLEAN(SUBSTITUTE(INDEX($X:$X,ROW()),CHAR(160)," ")))),[1]Weekend_Targets!$C$2:$C$23,0)),"TARGET","NO")</f>
        <v>NO</v>
      </c>
      <c r="CM47" t="str">
        <f>_xlfn.TEXTJOIN(", ",TRUE,$C$2:$C$23)</f>
        <v>Yes, Yes, Yes, Yes, Yes, Yes, Yes, Yes, Yes, Yes, Yes, Yes, Yes, Yes, Yes, Yes, Yes, Yes, Yes, Yes, Yes, Yes</v>
      </c>
      <c r="CN47" t="e" cm="1">
        <f t="array" aca="1" ref="CN47" ca="1">COUNTIF(WeekendHostnames,"WNH270OPR403")</f>
        <v>#NAME?</v>
      </c>
      <c r="CO47" s="4"/>
      <c r="CQ47" s="4"/>
    </row>
    <row r="48" spans="1:95" ht="20.25" customHeight="1">
      <c r="A48" s="8" t="s">
        <v>1334</v>
      </c>
      <c r="B48" s="8" t="s">
        <v>1335</v>
      </c>
      <c r="C48" s="8" t="s">
        <v>1335</v>
      </c>
      <c r="D48" s="15" t="s">
        <v>1335</v>
      </c>
      <c r="E48" s="15" t="str">
        <f>IF($C48&lt;&gt;"Yes","",IF($D48="No","Yes",IF($D48="Yes","No","")))</f>
        <v>No</v>
      </c>
      <c r="F48" s="15" t="s">
        <v>1336</v>
      </c>
      <c r="G48" t="s">
        <v>1336</v>
      </c>
      <c r="H48" s="4" t="s">
        <v>1702</v>
      </c>
      <c r="I48" s="4" t="s">
        <v>1702</v>
      </c>
      <c r="J48" s="4" t="s">
        <v>1703</v>
      </c>
      <c r="K48" s="4" t="s">
        <v>1569</v>
      </c>
      <c r="L48" s="14"/>
      <c r="M48" s="4" t="s">
        <v>1704</v>
      </c>
      <c r="N48" s="4" t="s">
        <v>1705</v>
      </c>
      <c r="O48" s="4" t="s">
        <v>1706</v>
      </c>
      <c r="P48" s="4" t="s">
        <v>1706</v>
      </c>
      <c r="Q48" s="4" t="s">
        <v>1505</v>
      </c>
      <c r="R48" s="4" t="s">
        <v>1707</v>
      </c>
      <c r="S48" s="4" t="s">
        <v>1375</v>
      </c>
      <c r="T48" s="4" t="s">
        <v>1708</v>
      </c>
      <c r="U48" s="12"/>
      <c r="V48" s="39">
        <v>46067</v>
      </c>
      <c r="W48" s="4"/>
      <c r="X48" s="4" t="s">
        <v>1724</v>
      </c>
      <c r="Y48" s="4" t="s">
        <v>1725</v>
      </c>
      <c r="Z48" s="4"/>
      <c r="AA48" s="4"/>
      <c r="AB48" s="4"/>
      <c r="AC48" s="4"/>
      <c r="AD48" s="4"/>
      <c r="AE48" s="4"/>
      <c r="AF48" s="4"/>
      <c r="AG48" s="8"/>
      <c r="AH48" s="8"/>
      <c r="AI48" s="8"/>
      <c r="AJ48" s="8"/>
      <c r="AK48" s="4" t="s">
        <v>1347</v>
      </c>
      <c r="AL48" s="4"/>
      <c r="AM48" s="4" t="s">
        <v>1726</v>
      </c>
      <c r="AN48" s="4" t="s">
        <v>1713</v>
      </c>
      <c r="AO48" s="4" t="s">
        <v>1714</v>
      </c>
      <c r="AP48" s="4" t="s">
        <v>1715</v>
      </c>
      <c r="AQ48" s="4">
        <v>5601483</v>
      </c>
      <c r="AR48" s="4" t="s">
        <v>1375</v>
      </c>
      <c r="AS48" s="4" t="s">
        <v>1375</v>
      </c>
      <c r="AT48" s="4" t="s">
        <v>1375</v>
      </c>
      <c r="AU48" s="4" t="s">
        <v>1375</v>
      </c>
      <c r="AV48" s="4" t="s">
        <v>1375</v>
      </c>
      <c r="AW48" s="84" t="s">
        <v>1217</v>
      </c>
      <c r="AX48" s="84" t="s">
        <v>1716</v>
      </c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"/>
      <c r="BM48" s="8"/>
      <c r="BN48" s="8" t="s">
        <v>1336</v>
      </c>
      <c r="BO48" s="8" t="s">
        <v>1335</v>
      </c>
      <c r="BP48" s="8" t="s">
        <v>1350</v>
      </c>
      <c r="BQ48" s="8"/>
      <c r="BR48" s="8"/>
      <c r="BS48" s="4" t="s">
        <v>1720</v>
      </c>
      <c r="BT48" s="8">
        <v>2</v>
      </c>
      <c r="BU48" s="8" t="s">
        <v>1720</v>
      </c>
      <c r="BW48" t="s">
        <v>1720</v>
      </c>
      <c r="BX48" t="s">
        <v>1720</v>
      </c>
      <c r="BY48" t="s">
        <v>1720</v>
      </c>
      <c r="BZ48" t="s">
        <v>1336</v>
      </c>
      <c r="CA48" t="s">
        <v>1335</v>
      </c>
      <c r="CB48" t="s">
        <v>1335</v>
      </c>
      <c r="CC48" t="s">
        <v>1336</v>
      </c>
      <c r="CD48" t="s">
        <v>1335</v>
      </c>
      <c r="CI48" t="str" cm="1">
        <f t="array" ref="CI48">IFERROR(
  IF(ISNUMBER(MATCH(TRIM(SUBSTITUTE(INDEX($X:$X,ROW()),CHAR(160),"")),[1]Weekend_Targets!$B$2:$B$23,0)),
    "TARGET",
    "NO"
  ),
  "LOOKUP_ERROR"
)</f>
        <v>NO</v>
      </c>
      <c r="CJ48" t="str" cm="1">
        <f t="array" aca="1" ref="CJ48" ca="1">_xlfn.LET(_xlpm.h,UPPER(TRIM(CLEAN(SUBSTITUTE($X48,CHAR(160)," ")))), IF(ISNUMBER(MATCH(_xlpm.h,WeekendHostnames,0)),"TARGET",""))</f>
        <v/>
      </c>
      <c r="CK48" t="str">
        <f>UPPER(TRIM(CLEAN(SUBSTITUTE(C48,CHAR(160)," "))))</f>
        <v>YES</v>
      </c>
      <c r="CL48" t="str" cm="1">
        <f t="array" ref="CL48">IF(ISNUMBER(MATCH(UPPER(TRIM(CLEAN(SUBSTITUTE(INDEX($X:$X,ROW()),CHAR(160)," ")))),[1]Weekend_Targets!$C$2:$C$23,0)),"TARGET","NO")</f>
        <v>NO</v>
      </c>
      <c r="CM48" t="str">
        <f>_xlfn.TEXTJOIN(", ",TRUE,$C$2:$C$23)</f>
        <v>Yes, Yes, Yes, Yes, Yes, Yes, Yes, Yes, Yes, Yes, Yes, Yes, Yes, Yes, Yes, Yes, Yes, Yes, Yes, Yes, Yes, Yes</v>
      </c>
      <c r="CN48" t="e" cm="1">
        <f t="array" aca="1" ref="CN48" ca="1">COUNTIF(WeekendHostnames,"WNH270OPR403")</f>
        <v>#NAME?</v>
      </c>
      <c r="CO48" s="4"/>
      <c r="CQ48" s="4"/>
    </row>
    <row r="49" spans="1:95" ht="20.25" customHeight="1">
      <c r="A49" s="8" t="s">
        <v>1334</v>
      </c>
      <c r="B49" s="8" t="s">
        <v>1335</v>
      </c>
      <c r="C49" s="8" t="s">
        <v>1335</v>
      </c>
      <c r="D49" s="15" t="s">
        <v>1335</v>
      </c>
      <c r="E49" s="15" t="str">
        <f>IF($C49&lt;&gt;"Yes","",IF($D49="No","Yes",IF($D49="Yes","No","")))</f>
        <v>No</v>
      </c>
      <c r="F49" s="15" t="s">
        <v>1336</v>
      </c>
      <c r="G49" t="s">
        <v>1336</v>
      </c>
      <c r="H49" s="4" t="s">
        <v>1702</v>
      </c>
      <c r="I49" s="4" t="s">
        <v>1702</v>
      </c>
      <c r="J49" s="4" t="s">
        <v>1703</v>
      </c>
      <c r="K49" s="4" t="s">
        <v>1594</v>
      </c>
      <c r="L49" s="14"/>
      <c r="M49" s="4" t="s">
        <v>1704</v>
      </c>
      <c r="N49" s="4" t="s">
        <v>1705</v>
      </c>
      <c r="O49" s="4" t="s">
        <v>1706</v>
      </c>
      <c r="P49" s="4" t="s">
        <v>1706</v>
      </c>
      <c r="Q49" s="4" t="s">
        <v>1505</v>
      </c>
      <c r="R49" s="4" t="s">
        <v>1707</v>
      </c>
      <c r="S49" s="4" t="s">
        <v>1375</v>
      </c>
      <c r="T49" s="4" t="s">
        <v>1708</v>
      </c>
      <c r="U49" s="12"/>
      <c r="V49" s="39">
        <v>46067</v>
      </c>
      <c r="W49" s="4"/>
      <c r="X49" s="2" t="s">
        <v>1727</v>
      </c>
      <c r="Y49" s="4" t="s">
        <v>1728</v>
      </c>
      <c r="Z49" s="4"/>
      <c r="AA49" s="4"/>
      <c r="AB49" s="2"/>
      <c r="AC49" s="2"/>
      <c r="AD49" s="2"/>
      <c r="AE49" s="2"/>
      <c r="AF49" s="4"/>
      <c r="AG49" s="8"/>
      <c r="AH49" s="8"/>
      <c r="AI49" s="8"/>
      <c r="AJ49" s="8"/>
      <c r="AK49" s="4" t="s">
        <v>1347</v>
      </c>
      <c r="AL49" s="4"/>
      <c r="AM49" s="4" t="s">
        <v>1729</v>
      </c>
      <c r="AN49" s="4" t="s">
        <v>1713</v>
      </c>
      <c r="AO49" s="4" t="s">
        <v>1714</v>
      </c>
      <c r="AP49" s="4" t="s">
        <v>1715</v>
      </c>
      <c r="AQ49" s="4">
        <v>5601483</v>
      </c>
      <c r="AR49" s="4" t="s">
        <v>1375</v>
      </c>
      <c r="AS49" s="4" t="s">
        <v>1375</v>
      </c>
      <c r="AT49" s="4" t="s">
        <v>1375</v>
      </c>
      <c r="AU49" s="4" t="s">
        <v>1375</v>
      </c>
      <c r="AV49" s="4" t="s">
        <v>1375</v>
      </c>
      <c r="AW49" s="84" t="s">
        <v>1217</v>
      </c>
      <c r="AX49" s="84" t="s">
        <v>1716</v>
      </c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"/>
      <c r="BM49" s="8"/>
      <c r="BN49" s="8" t="s">
        <v>1336</v>
      </c>
      <c r="BO49" s="8" t="s">
        <v>1335</v>
      </c>
      <c r="BP49" s="8" t="s">
        <v>1350</v>
      </c>
      <c r="BQ49" s="8"/>
      <c r="BR49" s="8"/>
      <c r="BS49" s="4" t="s">
        <v>1720</v>
      </c>
      <c r="BT49" s="8">
        <v>2</v>
      </c>
      <c r="BU49" s="8" t="s">
        <v>1720</v>
      </c>
      <c r="BW49" t="s">
        <v>1720</v>
      </c>
      <c r="BX49" t="s">
        <v>1720</v>
      </c>
      <c r="BY49" t="s">
        <v>1720</v>
      </c>
      <c r="BZ49" t="s">
        <v>1336</v>
      </c>
      <c r="CA49" t="s">
        <v>1335</v>
      </c>
      <c r="CB49" t="s">
        <v>1335</v>
      </c>
      <c r="CC49" t="s">
        <v>1336</v>
      </c>
      <c r="CD49" t="s">
        <v>1335</v>
      </c>
      <c r="CI49" t="str" cm="1">
        <f t="array" ref="CI49">IFERROR(
  IF(ISNUMBER(MATCH(TRIM(SUBSTITUTE(INDEX($X:$X,ROW()),CHAR(160),"")),[1]Weekend_Targets!$B$2:$B$23,0)),
    "TARGET",
    "NO"
  ),
  "LOOKUP_ERROR"
)</f>
        <v>NO</v>
      </c>
      <c r="CJ49" t="str" cm="1">
        <f t="array" aca="1" ref="CJ49" ca="1">_xlfn.LET(_xlpm.h,UPPER(TRIM(CLEAN(SUBSTITUTE($X49,CHAR(160)," ")))), IF(ISNUMBER(MATCH(_xlpm.h,WeekendHostnames,0)),"TARGET",""))</f>
        <v/>
      </c>
      <c r="CK49" t="str">
        <f>UPPER(TRIM(CLEAN(SUBSTITUTE(C49,CHAR(160)," "))))</f>
        <v>YES</v>
      </c>
      <c r="CL49" t="str" cm="1">
        <f t="array" ref="CL49">IF(ISNUMBER(MATCH(UPPER(TRIM(CLEAN(SUBSTITUTE(INDEX($X:$X,ROW()),CHAR(160)," ")))),[1]Weekend_Targets!$C$2:$C$23,0)),"TARGET","NO")</f>
        <v>NO</v>
      </c>
      <c r="CM49" t="str">
        <f>_xlfn.TEXTJOIN(", ",TRUE,$C$2:$C$23)</f>
        <v>Yes, Yes, Yes, Yes, Yes, Yes, Yes, Yes, Yes, Yes, Yes, Yes, Yes, Yes, Yes, Yes, Yes, Yes, Yes, Yes, Yes, Yes</v>
      </c>
      <c r="CN49" t="e" cm="1">
        <f t="array" aca="1" ref="CN49" ca="1">COUNTIF(WeekendHostnames,"WNH270OPR403")</f>
        <v>#NAME?</v>
      </c>
      <c r="CO49" s="4"/>
      <c r="CQ49" s="4"/>
    </row>
    <row r="50" spans="1:95" ht="20.25" customHeight="1">
      <c r="A50" s="8" t="s">
        <v>1334</v>
      </c>
      <c r="B50" s="8" t="s">
        <v>1335</v>
      </c>
      <c r="C50" s="8" t="s">
        <v>1335</v>
      </c>
      <c r="D50" s="15" t="s">
        <v>1335</v>
      </c>
      <c r="E50" s="15" t="str">
        <f>IF($C50&lt;&gt;"Yes","",IF($D50="No","Yes",IF($D50="Yes","No","")))</f>
        <v>No</v>
      </c>
      <c r="F50" s="15" t="s">
        <v>1336</v>
      </c>
      <c r="G50" t="s">
        <v>1336</v>
      </c>
      <c r="H50" s="2" t="s">
        <v>1702</v>
      </c>
      <c r="I50" s="4" t="s">
        <v>1702</v>
      </c>
      <c r="J50" s="4" t="s">
        <v>1703</v>
      </c>
      <c r="K50" s="4" t="s">
        <v>1447</v>
      </c>
      <c r="L50" s="14"/>
      <c r="M50" s="2" t="s">
        <v>1704</v>
      </c>
      <c r="N50" s="2" t="s">
        <v>1705</v>
      </c>
      <c r="O50" s="2" t="s">
        <v>1706</v>
      </c>
      <c r="P50" s="2" t="s">
        <v>1706</v>
      </c>
      <c r="Q50" s="2" t="s">
        <v>1505</v>
      </c>
      <c r="R50" s="2" t="s">
        <v>1707</v>
      </c>
      <c r="S50" s="2" t="s">
        <v>1375</v>
      </c>
      <c r="T50" s="2" t="s">
        <v>1708</v>
      </c>
      <c r="U50" s="12"/>
      <c r="V50" s="105">
        <v>46067</v>
      </c>
      <c r="W50" s="4"/>
      <c r="X50" s="4" t="s">
        <v>1730</v>
      </c>
      <c r="Y50" s="2" t="s">
        <v>1731</v>
      </c>
      <c r="Z50" s="4"/>
      <c r="AA50" s="2"/>
      <c r="AB50" s="4"/>
      <c r="AC50" s="4"/>
      <c r="AD50" s="4"/>
      <c r="AE50" s="4"/>
      <c r="AF50" s="4"/>
      <c r="AG50" s="8"/>
      <c r="AH50" s="8"/>
      <c r="AI50" s="8"/>
      <c r="AJ50" s="8"/>
      <c r="AK50" s="4" t="s">
        <v>1347</v>
      </c>
      <c r="AL50" s="4"/>
      <c r="AM50" s="4" t="s">
        <v>1732</v>
      </c>
      <c r="AN50" s="4" t="s">
        <v>1713</v>
      </c>
      <c r="AO50" s="4" t="s">
        <v>1714</v>
      </c>
      <c r="AP50" s="4" t="s">
        <v>1715</v>
      </c>
      <c r="AQ50" s="4">
        <v>5601483</v>
      </c>
      <c r="AR50" s="4" t="s">
        <v>1375</v>
      </c>
      <c r="AS50" s="4" t="s">
        <v>1375</v>
      </c>
      <c r="AT50" s="4" t="s">
        <v>1375</v>
      </c>
      <c r="AU50" s="4" t="s">
        <v>1375</v>
      </c>
      <c r="AV50" s="4" t="s">
        <v>1375</v>
      </c>
      <c r="AW50" s="84" t="s">
        <v>1217</v>
      </c>
      <c r="AX50" s="84" t="s">
        <v>1716</v>
      </c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"/>
      <c r="BM50" s="8"/>
      <c r="BN50" s="8" t="s">
        <v>1336</v>
      </c>
      <c r="BO50" s="8" t="s">
        <v>1335</v>
      </c>
      <c r="BP50" s="8" t="s">
        <v>1350</v>
      </c>
      <c r="BQ50" s="8"/>
      <c r="BR50" s="8"/>
      <c r="BS50" s="4" t="s">
        <v>1720</v>
      </c>
      <c r="BT50" s="8">
        <v>2</v>
      </c>
      <c r="BU50" s="8" t="s">
        <v>1720</v>
      </c>
      <c r="BW50" t="s">
        <v>1720</v>
      </c>
      <c r="BX50" t="s">
        <v>1720</v>
      </c>
      <c r="BY50" t="s">
        <v>1720</v>
      </c>
      <c r="BZ50" t="s">
        <v>1336</v>
      </c>
      <c r="CA50" t="s">
        <v>1335</v>
      </c>
      <c r="CB50" t="s">
        <v>1335</v>
      </c>
      <c r="CC50" t="s">
        <v>1336</v>
      </c>
      <c r="CD50" t="s">
        <v>1335</v>
      </c>
      <c r="CI50" t="str" cm="1">
        <f t="array" ref="CI50">IFERROR(
  IF(ISNUMBER(MATCH(TRIM(SUBSTITUTE(INDEX($X:$X,ROW()),CHAR(160),"")),[1]Weekend_Targets!$B$2:$B$23,0)),
    "TARGET",
    "NO"
  ),
  "LOOKUP_ERROR"
)</f>
        <v>NO</v>
      </c>
      <c r="CJ50" t="str" cm="1">
        <f t="array" aca="1" ref="CJ50" ca="1">_xlfn.LET(_xlpm.h,UPPER(TRIM(CLEAN(SUBSTITUTE($X50,CHAR(160)," ")))), IF(ISNUMBER(MATCH(_xlpm.h,WeekendHostnames,0)),"TARGET",""))</f>
        <v/>
      </c>
      <c r="CK50" t="str">
        <f>UPPER(TRIM(CLEAN(SUBSTITUTE(C50,CHAR(160)," "))))</f>
        <v>YES</v>
      </c>
      <c r="CL50" t="str" cm="1">
        <f t="array" ref="CL50">IF(ISNUMBER(MATCH(UPPER(TRIM(CLEAN(SUBSTITUTE(INDEX($X:$X,ROW()),CHAR(160)," ")))),[1]Weekend_Targets!$C$2:$C$23,0)),"TARGET","NO")</f>
        <v>NO</v>
      </c>
      <c r="CM50" t="str">
        <f>_xlfn.TEXTJOIN(", ",TRUE,$C$2:$C$23)</f>
        <v>Yes, Yes, Yes, Yes, Yes, Yes, Yes, Yes, Yes, Yes, Yes, Yes, Yes, Yes, Yes, Yes, Yes, Yes, Yes, Yes, Yes, Yes</v>
      </c>
      <c r="CN50" t="e" cm="1">
        <f t="array" aca="1" ref="CN50" ca="1">COUNTIF(WeekendHostnames,"WNH270OPR403")</f>
        <v>#NAME?</v>
      </c>
      <c r="CO50" s="4"/>
      <c r="CQ50" s="4"/>
    </row>
    <row r="51" spans="1:95" ht="20.25" customHeight="1">
      <c r="A51" s="8" t="s">
        <v>1334</v>
      </c>
      <c r="B51" s="8" t="s">
        <v>1335</v>
      </c>
      <c r="C51" s="8" t="s">
        <v>1335</v>
      </c>
      <c r="D51" s="15" t="s">
        <v>1335</v>
      </c>
      <c r="E51" s="15" t="str">
        <f>IF($C51&lt;&gt;"Yes","",IF($D51="No","Yes",IF($D51="Yes","No","")))</f>
        <v>No</v>
      </c>
      <c r="F51" s="15" t="s">
        <v>1336</v>
      </c>
      <c r="G51" t="s">
        <v>1336</v>
      </c>
      <c r="H51" s="2" t="s">
        <v>1702</v>
      </c>
      <c r="I51" s="4" t="s">
        <v>1702</v>
      </c>
      <c r="J51" s="4" t="s">
        <v>1703</v>
      </c>
      <c r="K51" s="4" t="s">
        <v>1603</v>
      </c>
      <c r="L51" s="14"/>
      <c r="M51" s="2" t="s">
        <v>1704</v>
      </c>
      <c r="N51" s="2" t="s">
        <v>1705</v>
      </c>
      <c r="O51" s="2" t="s">
        <v>1706</v>
      </c>
      <c r="P51" s="2" t="s">
        <v>1706</v>
      </c>
      <c r="Q51" s="2" t="s">
        <v>1505</v>
      </c>
      <c r="R51" s="2" t="s">
        <v>1707</v>
      </c>
      <c r="S51" s="2" t="s">
        <v>1375</v>
      </c>
      <c r="T51" s="2" t="s">
        <v>1708</v>
      </c>
      <c r="U51" s="12"/>
      <c r="V51" s="105">
        <v>46067</v>
      </c>
      <c r="W51" s="4"/>
      <c r="X51" s="4" t="s">
        <v>1733</v>
      </c>
      <c r="Y51" s="2" t="s">
        <v>1734</v>
      </c>
      <c r="Z51" s="4"/>
      <c r="AA51" s="2"/>
      <c r="AB51" s="4"/>
      <c r="AC51" s="4"/>
      <c r="AD51" s="4"/>
      <c r="AE51" s="4"/>
      <c r="AF51" s="4"/>
      <c r="AG51" s="8"/>
      <c r="AH51" s="8"/>
      <c r="AI51" s="8"/>
      <c r="AJ51" s="8"/>
      <c r="AK51" s="4" t="s">
        <v>1347</v>
      </c>
      <c r="AL51" s="4"/>
      <c r="AM51" s="4" t="s">
        <v>1735</v>
      </c>
      <c r="AN51" s="4" t="s">
        <v>1713</v>
      </c>
      <c r="AO51" s="4" t="s">
        <v>1714</v>
      </c>
      <c r="AP51" s="4" t="s">
        <v>1715</v>
      </c>
      <c r="AQ51" s="4">
        <v>5601483</v>
      </c>
      <c r="AR51" s="4" t="s">
        <v>1375</v>
      </c>
      <c r="AS51" s="4" t="s">
        <v>1375</v>
      </c>
      <c r="AT51" s="4" t="s">
        <v>1375</v>
      </c>
      <c r="AU51" s="4" t="s">
        <v>1375</v>
      </c>
      <c r="AV51" s="4" t="s">
        <v>1375</v>
      </c>
      <c r="AW51" s="84" t="s">
        <v>1217</v>
      </c>
      <c r="AX51" s="84" t="s">
        <v>1716</v>
      </c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"/>
      <c r="BM51" s="8"/>
      <c r="BN51" s="8" t="s">
        <v>1336</v>
      </c>
      <c r="BO51" s="8" t="s">
        <v>1335</v>
      </c>
      <c r="BP51" s="8" t="s">
        <v>1350</v>
      </c>
      <c r="BQ51" s="8"/>
      <c r="BR51" s="8"/>
      <c r="BS51" s="4" t="s">
        <v>1720</v>
      </c>
      <c r="BT51" s="8">
        <v>2</v>
      </c>
      <c r="BU51" s="8" t="s">
        <v>1720</v>
      </c>
      <c r="BW51" t="s">
        <v>1720</v>
      </c>
      <c r="BX51" t="s">
        <v>1720</v>
      </c>
      <c r="BY51" t="s">
        <v>1720</v>
      </c>
      <c r="BZ51" t="s">
        <v>1336</v>
      </c>
      <c r="CA51" t="s">
        <v>1335</v>
      </c>
      <c r="CB51" t="s">
        <v>1335</v>
      </c>
      <c r="CC51" t="s">
        <v>1336</v>
      </c>
      <c r="CD51" t="s">
        <v>1335</v>
      </c>
      <c r="CI51" t="str" cm="1">
        <f t="array" ref="CI51">IFERROR(
  IF(ISNUMBER(MATCH(TRIM(SUBSTITUTE(INDEX($X:$X,ROW()),CHAR(160),"")),[1]Weekend_Targets!$B$2:$B$23,0)),
    "TARGET",
    "NO"
  ),
  "LOOKUP_ERROR"
)</f>
        <v>NO</v>
      </c>
      <c r="CJ51" t="str" cm="1">
        <f t="array" aca="1" ref="CJ51" ca="1">_xlfn.LET(_xlpm.h,UPPER(TRIM(CLEAN(SUBSTITUTE($X51,CHAR(160)," ")))), IF(ISNUMBER(MATCH(_xlpm.h,WeekendHostnames,0)),"TARGET",""))</f>
        <v/>
      </c>
      <c r="CK51" t="str">
        <f>UPPER(TRIM(CLEAN(SUBSTITUTE(C51,CHAR(160)," "))))</f>
        <v>YES</v>
      </c>
      <c r="CL51" t="str" cm="1">
        <f t="array" ref="CL51">IF(ISNUMBER(MATCH(UPPER(TRIM(CLEAN(SUBSTITUTE(INDEX($X:$X,ROW()),CHAR(160)," ")))),[1]Weekend_Targets!$C$2:$C$23,0)),"TARGET","NO")</f>
        <v>NO</v>
      </c>
      <c r="CM51" t="str">
        <f>_xlfn.TEXTJOIN(", ",TRUE,$C$2:$C$23)</f>
        <v>Yes, Yes, Yes, Yes, Yes, Yes, Yes, Yes, Yes, Yes, Yes, Yes, Yes, Yes, Yes, Yes, Yes, Yes, Yes, Yes, Yes, Yes</v>
      </c>
      <c r="CN51" t="e" cm="1">
        <f t="array" aca="1" ref="CN51" ca="1">COUNTIF(WeekendHostnames,"WNH270OPR403")</f>
        <v>#NAME?</v>
      </c>
      <c r="CO51" s="4"/>
      <c r="CQ51" s="4"/>
    </row>
    <row r="52" spans="1:95" ht="20.25" customHeight="1">
      <c r="A52" s="8" t="s">
        <v>1334</v>
      </c>
      <c r="B52" s="8" t="s">
        <v>1335</v>
      </c>
      <c r="C52" s="8" t="s">
        <v>1335</v>
      </c>
      <c r="D52" s="15" t="s">
        <v>1335</v>
      </c>
      <c r="E52" s="15" t="str">
        <f>IF($C52&lt;&gt;"Yes","",IF($D52="No","Yes",IF($D52="Yes","No","")))</f>
        <v>No</v>
      </c>
      <c r="F52" s="15" t="s">
        <v>1336</v>
      </c>
      <c r="G52" t="s">
        <v>1336</v>
      </c>
      <c r="H52" s="2" t="s">
        <v>1702</v>
      </c>
      <c r="I52" s="4" t="s">
        <v>1702</v>
      </c>
      <c r="J52" s="4" t="s">
        <v>1703</v>
      </c>
      <c r="K52" s="4" t="s">
        <v>1471</v>
      </c>
      <c r="L52" s="14"/>
      <c r="M52" s="2" t="s">
        <v>1704</v>
      </c>
      <c r="N52" s="2" t="s">
        <v>1705</v>
      </c>
      <c r="O52" s="2" t="s">
        <v>1706</v>
      </c>
      <c r="P52" s="2" t="s">
        <v>1706</v>
      </c>
      <c r="Q52" s="2" t="s">
        <v>1505</v>
      </c>
      <c r="R52" s="2" t="s">
        <v>1707</v>
      </c>
      <c r="S52" s="2" t="s">
        <v>1375</v>
      </c>
      <c r="T52" s="2" t="s">
        <v>1708</v>
      </c>
      <c r="U52" s="12"/>
      <c r="V52" s="105">
        <v>46067</v>
      </c>
      <c r="W52" s="4"/>
      <c r="X52" s="2" t="s">
        <v>1736</v>
      </c>
      <c r="Y52" s="2" t="s">
        <v>1737</v>
      </c>
      <c r="Z52" s="4"/>
      <c r="AA52" s="2"/>
      <c r="AB52" s="4"/>
      <c r="AC52" s="4"/>
      <c r="AD52" s="4"/>
      <c r="AE52" s="4"/>
      <c r="AF52" s="4"/>
      <c r="AG52" s="8"/>
      <c r="AH52" s="8"/>
      <c r="AI52" s="8"/>
      <c r="AJ52" s="8"/>
      <c r="AK52" s="4" t="s">
        <v>1347</v>
      </c>
      <c r="AL52" s="4"/>
      <c r="AM52" s="4" t="s">
        <v>1738</v>
      </c>
      <c r="AN52" s="4" t="s">
        <v>1713</v>
      </c>
      <c r="AO52" s="4" t="s">
        <v>1714</v>
      </c>
      <c r="AP52" s="4" t="s">
        <v>1715</v>
      </c>
      <c r="AQ52" s="4">
        <v>5601483</v>
      </c>
      <c r="AR52" s="4" t="s">
        <v>1375</v>
      </c>
      <c r="AS52" s="4" t="s">
        <v>1375</v>
      </c>
      <c r="AT52" s="4" t="s">
        <v>1375</v>
      </c>
      <c r="AU52" s="4" t="s">
        <v>1375</v>
      </c>
      <c r="AV52" s="4" t="s">
        <v>1375</v>
      </c>
      <c r="AW52" s="84" t="s">
        <v>1217</v>
      </c>
      <c r="AX52" s="84" t="s">
        <v>1716</v>
      </c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"/>
      <c r="BM52" s="8"/>
      <c r="BN52" s="8" t="s">
        <v>1336</v>
      </c>
      <c r="BO52" s="8" t="s">
        <v>1335</v>
      </c>
      <c r="BP52" s="8" t="s">
        <v>1350</v>
      </c>
      <c r="BQ52" s="8"/>
      <c r="BR52" s="8"/>
      <c r="BS52" s="4" t="s">
        <v>1720</v>
      </c>
      <c r="BT52" s="8">
        <v>2</v>
      </c>
      <c r="BU52" s="8" t="s">
        <v>1720</v>
      </c>
      <c r="BW52" t="s">
        <v>1720</v>
      </c>
      <c r="BX52" t="s">
        <v>1720</v>
      </c>
      <c r="BY52" t="s">
        <v>1720</v>
      </c>
      <c r="BZ52" t="s">
        <v>1336</v>
      </c>
      <c r="CA52" t="s">
        <v>1335</v>
      </c>
      <c r="CB52" t="s">
        <v>1335</v>
      </c>
      <c r="CC52" t="s">
        <v>1336</v>
      </c>
      <c r="CD52" t="s">
        <v>1335</v>
      </c>
      <c r="CI52" t="str" cm="1">
        <f t="array" ref="CI52">IFERROR(
  IF(ISNUMBER(MATCH(TRIM(SUBSTITUTE(INDEX($X:$X,ROW()),CHAR(160),"")),[1]Weekend_Targets!$B$2:$B$23,0)),
    "TARGET",
    "NO"
  ),
  "LOOKUP_ERROR"
)</f>
        <v>NO</v>
      </c>
      <c r="CJ52" t="str" cm="1">
        <f t="array" aca="1" ref="CJ52" ca="1">_xlfn.LET(_xlpm.h,UPPER(TRIM(CLEAN(SUBSTITUTE($X52,CHAR(160)," ")))), IF(ISNUMBER(MATCH(_xlpm.h,WeekendHostnames,0)),"TARGET",""))</f>
        <v/>
      </c>
      <c r="CK52" t="str">
        <f>UPPER(TRIM(CLEAN(SUBSTITUTE(C52,CHAR(160)," "))))</f>
        <v>YES</v>
      </c>
      <c r="CL52" t="str" cm="1">
        <f t="array" ref="CL52">IF(ISNUMBER(MATCH(UPPER(TRIM(CLEAN(SUBSTITUTE(INDEX($X:$X,ROW()),CHAR(160)," ")))),[1]Weekend_Targets!$C$2:$C$23,0)),"TARGET","NO")</f>
        <v>NO</v>
      </c>
      <c r="CM52" t="str">
        <f>_xlfn.TEXTJOIN(", ",TRUE,$C$2:$C$23)</f>
        <v>Yes, Yes, Yes, Yes, Yes, Yes, Yes, Yes, Yes, Yes, Yes, Yes, Yes, Yes, Yes, Yes, Yes, Yes, Yes, Yes, Yes, Yes</v>
      </c>
      <c r="CN52" t="e" cm="1">
        <f t="array" aca="1" ref="CN52" ca="1">COUNTIF(WeekendHostnames,"WNH270OPR403")</f>
        <v>#NAME?</v>
      </c>
      <c r="CO52" s="4"/>
      <c r="CQ52" s="2"/>
    </row>
    <row r="53" spans="1:95" ht="20.25" customHeight="1">
      <c r="A53" s="8" t="s">
        <v>1334</v>
      </c>
      <c r="B53" s="8" t="s">
        <v>1335</v>
      </c>
      <c r="C53" s="8" t="s">
        <v>1335</v>
      </c>
      <c r="D53" s="15" t="s">
        <v>1335</v>
      </c>
      <c r="E53" s="15" t="str">
        <f>IF($C53&lt;&gt;"Yes","",IF($D53="No","Yes",IF($D53="Yes","No","")))</f>
        <v>No</v>
      </c>
      <c r="F53" s="15" t="s">
        <v>1336</v>
      </c>
      <c r="G53" t="s">
        <v>1336</v>
      </c>
      <c r="H53" s="2" t="s">
        <v>1702</v>
      </c>
      <c r="I53" s="4" t="s">
        <v>1702</v>
      </c>
      <c r="J53" s="4" t="s">
        <v>1703</v>
      </c>
      <c r="K53" s="4" t="s">
        <v>1739</v>
      </c>
      <c r="L53" s="14"/>
      <c r="M53" s="2" t="s">
        <v>1704</v>
      </c>
      <c r="N53" s="2" t="s">
        <v>1705</v>
      </c>
      <c r="O53" s="2" t="s">
        <v>1706</v>
      </c>
      <c r="P53" s="2" t="s">
        <v>1706</v>
      </c>
      <c r="Q53" s="2" t="s">
        <v>1505</v>
      </c>
      <c r="R53" s="2" t="s">
        <v>1707</v>
      </c>
      <c r="S53" s="2" t="s">
        <v>1375</v>
      </c>
      <c r="T53" s="2" t="s">
        <v>1708</v>
      </c>
      <c r="U53" s="12"/>
      <c r="V53" s="105">
        <v>46067</v>
      </c>
      <c r="W53" s="4"/>
      <c r="X53" s="2" t="s">
        <v>1740</v>
      </c>
      <c r="Y53" s="2" t="s">
        <v>1741</v>
      </c>
      <c r="Z53" s="4"/>
      <c r="AA53" s="2"/>
      <c r="AB53" s="4"/>
      <c r="AC53" s="4"/>
      <c r="AD53" s="4"/>
      <c r="AE53" s="4"/>
      <c r="AF53" s="4"/>
      <c r="AG53" s="8"/>
      <c r="AH53" s="8"/>
      <c r="AI53" s="8"/>
      <c r="AJ53" s="8"/>
      <c r="AK53" s="4" t="s">
        <v>1347</v>
      </c>
      <c r="AL53" s="4"/>
      <c r="AM53" s="4" t="s">
        <v>1742</v>
      </c>
      <c r="AN53" s="4" t="s">
        <v>1713</v>
      </c>
      <c r="AO53" s="4" t="s">
        <v>1714</v>
      </c>
      <c r="AP53" s="4" t="s">
        <v>1715</v>
      </c>
      <c r="AQ53" s="4">
        <v>5601483</v>
      </c>
      <c r="AR53" s="4" t="s">
        <v>1375</v>
      </c>
      <c r="AS53" s="4" t="s">
        <v>1375</v>
      </c>
      <c r="AT53" s="4" t="s">
        <v>1375</v>
      </c>
      <c r="AU53" s="4" t="s">
        <v>1375</v>
      </c>
      <c r="AV53" s="4" t="s">
        <v>1375</v>
      </c>
      <c r="AW53" s="84" t="s">
        <v>1217</v>
      </c>
      <c r="AX53" s="84" t="s">
        <v>1716</v>
      </c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"/>
      <c r="BM53" s="8"/>
      <c r="BN53" s="8" t="s">
        <v>1336</v>
      </c>
      <c r="BO53" s="8" t="s">
        <v>1335</v>
      </c>
      <c r="BP53" s="8" t="s">
        <v>1350</v>
      </c>
      <c r="BQ53" s="8"/>
      <c r="BR53" s="8"/>
      <c r="BS53" s="4" t="s">
        <v>1720</v>
      </c>
      <c r="BT53" s="8">
        <v>2</v>
      </c>
      <c r="BU53" s="8" t="s">
        <v>1720</v>
      </c>
      <c r="BW53" t="s">
        <v>1720</v>
      </c>
      <c r="BX53" t="s">
        <v>1720</v>
      </c>
      <c r="BY53" t="s">
        <v>1720</v>
      </c>
      <c r="BZ53" t="s">
        <v>1336</v>
      </c>
      <c r="CA53" t="s">
        <v>1335</v>
      </c>
      <c r="CB53" t="s">
        <v>1335</v>
      </c>
      <c r="CC53" t="s">
        <v>1336</v>
      </c>
      <c r="CD53" t="s">
        <v>1335</v>
      </c>
      <c r="CI53" t="str" cm="1">
        <f t="array" ref="CI53">IFERROR(
  IF(ISNUMBER(MATCH(TRIM(SUBSTITUTE(INDEX($X:$X,ROW()),CHAR(160),"")),[1]Weekend_Targets!$B$2:$B$23,0)),
    "TARGET",
    "NO"
  ),
  "LOOKUP_ERROR"
)</f>
        <v>NO</v>
      </c>
      <c r="CJ53" t="str" cm="1">
        <f t="array" aca="1" ref="CJ53" ca="1">_xlfn.LET(_xlpm.h,UPPER(TRIM(CLEAN(SUBSTITUTE($X53,CHAR(160)," ")))), IF(ISNUMBER(MATCH(_xlpm.h,WeekendHostnames,0)),"TARGET",""))</f>
        <v/>
      </c>
      <c r="CK53" t="str">
        <f>UPPER(TRIM(CLEAN(SUBSTITUTE(C53,CHAR(160)," "))))</f>
        <v>YES</v>
      </c>
      <c r="CL53" t="str" cm="1">
        <f t="array" ref="CL53">IF(ISNUMBER(MATCH(UPPER(TRIM(CLEAN(SUBSTITUTE(INDEX($X:$X,ROW()),CHAR(160)," ")))),[1]Weekend_Targets!$C$2:$C$23,0)),"TARGET","NO")</f>
        <v>NO</v>
      </c>
      <c r="CM53" t="str">
        <f>_xlfn.TEXTJOIN(", ",TRUE,$C$2:$C$23)</f>
        <v>Yes, Yes, Yes, Yes, Yes, Yes, Yes, Yes, Yes, Yes, Yes, Yes, Yes, Yes, Yes, Yes, Yes, Yes, Yes, Yes, Yes, Yes</v>
      </c>
      <c r="CN53" t="e" cm="1">
        <f t="array" aca="1" ref="CN53" ca="1">COUNTIF(WeekendHostnames,"WNH270OPR403")</f>
        <v>#NAME?</v>
      </c>
      <c r="CO53" s="4"/>
      <c r="CQ53" s="2"/>
    </row>
    <row r="54" spans="1:95" ht="20.25" customHeight="1">
      <c r="A54" s="8" t="s">
        <v>1217</v>
      </c>
      <c r="B54" s="8" t="s">
        <v>1335</v>
      </c>
      <c r="C54" s="8" t="s">
        <v>1335</v>
      </c>
      <c r="D54" s="15" t="s">
        <v>1335</v>
      </c>
      <c r="E54" s="15" t="str">
        <f>IF($C54&lt;&gt;"Yes","",IF($D54="No","Yes",IF($D54="Yes","No","")))</f>
        <v>No</v>
      </c>
      <c r="F54" s="15" t="str">
        <f>IF($A54="","",IF($A54="Neuron",IF(OR(AND($AA54&lt;&gt;"",LOWER(TRIM($AA54))&lt;&gt;"n/a",COUNTIF($AA$2:$AA$532,$AA54)&gt;1),AND($AB54&lt;&gt;"",LOWER(TRIM($AB54))&lt;&gt;"n/a",COUNTIF($AB$2:$AB$532,$AB54)&gt;1),AND($AE54&lt;&gt;"",LOWER(TRIM($AE54))&lt;&gt;"n/a",COUNTIF($AE$2:$AE$532,$AE54)&gt;1)),"Yes","No"),IF($A54="Cybernet",IF(OR(AND($Y54&lt;&gt;"",LOWER(TRIM($Y54))&lt;&gt;"n/a",COUNTIF($Y$2:$Y$532,$Y54)&gt;1),AND($Z54&lt;&gt;"",LOWER(TRIM($Z54))&lt;&gt;"n/a",COUNTIF($Z$2:$Z$532,$Z54)&gt;1)),"Yes","No"),IF(AND($AN54&lt;&gt;"",LOWER(TRIM($AN54))&lt;&gt;"n/a",COUNTIF($AN$2:$AN$532,$AN54)&gt;1),"Yes","No"))))</f>
        <v>No</v>
      </c>
      <c r="G54" t="str">
        <f>IF($C54&lt;&gt;"Yes","",
IF($A54="Neuron",
IF(OR(
AND($AA54&lt;&gt;"",LOWER(TRIM($AA54))&lt;&gt;"n/a",COUNTIFS($C$2:$C$532,"Yes",$A$2:$A$532,"Neuron",$AA$2:$AA$532,$AA54)&gt;1),
AND($AB54&lt;&gt;"",LOWER(TRIM($AB54))&lt;&gt;"n/a",COUNTIFS($C$2:$C$532,"Yes",$A$2:$A$532,"Neuron",$AB$2:$AB$532,$AB54)&gt;1),
AND($AE54&lt;&gt;"",LOWER(TRIM($AE54))&lt;&gt;"n/a",COUNTIFS($C$2:$C$532,"Yes",$A$2:$A$532,"Neuron",$AE$2:$AE$532,$AE54)&gt;1)
),"Yes","No"),
IF($A54="Cybernet",
IF(OR(
AND($Y54&lt;&gt;"",LOWER(TRIM($Y54))&lt;&gt;"n/a",COUNTIFS($C$2:$C$532,"Yes",$A$2:$A$532,"Cybernet",$Y$2:$Y$532,$Y54)&gt;1),
AND($Z54&lt;&gt;"",LOWER(TRIM($Z54))&lt;&gt;"n/a",COUNTIFS($C$2:$C$532,"Yes",$A$2:$A$532,"Cybernet",$Z$2:$Z$532,$Z54)&gt;1)
),"Yes","No"),
IF(AND($AN54&lt;&gt;"",LOWER(TRIM($AN54))&lt;&gt;"n/a"),
IF(COUNTIFS($C$2:$C$532,"Yes",$A$2:$A$532,$A54,$AN$2:$AN$532,$AN54)&gt;1,"Yes","No"),
"No")
)
)
)</f>
        <v>No</v>
      </c>
      <c r="H54" s="2" t="s">
        <v>1743</v>
      </c>
      <c r="I54" s="4" t="s">
        <v>1743</v>
      </c>
      <c r="J54" s="4" t="s">
        <v>1744</v>
      </c>
      <c r="K54" s="4" t="s">
        <v>1745</v>
      </c>
      <c r="L54" s="14">
        <v>1</v>
      </c>
      <c r="M54" s="2"/>
      <c r="N54" s="2" t="s">
        <v>1746</v>
      </c>
      <c r="O54" s="2" t="s">
        <v>1746</v>
      </c>
      <c r="P54" s="2" t="s">
        <v>1746</v>
      </c>
      <c r="Q54" s="2"/>
      <c r="R54" s="2"/>
      <c r="S54" s="2"/>
      <c r="T54" s="2"/>
      <c r="U54" s="12">
        <v>46027</v>
      </c>
      <c r="V54" s="2"/>
      <c r="W54" s="4"/>
      <c r="X54" s="4"/>
      <c r="Y54" s="4" t="s">
        <v>1375</v>
      </c>
      <c r="Z54" s="4"/>
      <c r="AA54" s="2" t="s">
        <v>1747</v>
      </c>
      <c r="AB54" s="4" t="s">
        <v>1748</v>
      </c>
      <c r="AC54" s="4" t="s">
        <v>1749</v>
      </c>
      <c r="AD54" s="4" t="s">
        <v>1335</v>
      </c>
      <c r="AE54" s="4" t="s">
        <v>1750</v>
      </c>
      <c r="AF54" s="4" t="s">
        <v>1751</v>
      </c>
      <c r="AG54" s="8" t="s">
        <v>1335</v>
      </c>
      <c r="AH54" s="8" t="s">
        <v>1335</v>
      </c>
      <c r="AI54" s="8" t="s">
        <v>1335</v>
      </c>
      <c r="AJ54" s="8" t="s">
        <v>1335</v>
      </c>
      <c r="AK54" s="4" t="s">
        <v>1752</v>
      </c>
      <c r="AL54" s="4" t="s">
        <v>1753</v>
      </c>
      <c r="AM54" s="4" t="s">
        <v>1375</v>
      </c>
      <c r="AN54" s="4" t="s">
        <v>1753</v>
      </c>
      <c r="AO54" s="4" t="s">
        <v>1754</v>
      </c>
      <c r="AP54" s="4" t="s">
        <v>1755</v>
      </c>
      <c r="AQ54" s="16" t="s">
        <v>1756</v>
      </c>
      <c r="AR54" s="5" t="s">
        <v>1222</v>
      </c>
      <c r="AS54" s="4"/>
      <c r="AT54" s="4"/>
      <c r="AU54" s="4"/>
      <c r="AV54" s="4"/>
      <c r="AW54" s="84" t="s">
        <v>1375</v>
      </c>
      <c r="AX54" s="84" t="s">
        <v>1757</v>
      </c>
      <c r="AY54" s="84" t="s">
        <v>1375</v>
      </c>
      <c r="AZ54" s="84" t="s">
        <v>1375</v>
      </c>
      <c r="BA54" s="84" t="s">
        <v>1375</v>
      </c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" t="s">
        <v>1335</v>
      </c>
      <c r="BM54" s="8" t="s">
        <v>1335</v>
      </c>
      <c r="BN54" s="8"/>
      <c r="BO54" s="8"/>
      <c r="BP54" s="8" t="s">
        <v>1350</v>
      </c>
      <c r="BQ54" s="8" t="s">
        <v>1335</v>
      </c>
      <c r="BR54" s="8" t="s">
        <v>1336</v>
      </c>
      <c r="BS54" s="4" t="str">
        <f>IF($AB54="","",IF((IF(AND($BL54&lt;&gt;"Yes",$BL54&lt;&gt;"N/A"),"Power Cable, ","")&amp;IF(AND($BM54&lt;&gt;"Yes",$BM54&lt;&gt;"N/A"),"Battery, ","")&amp;IF(AND($AG54&lt;&gt;"Yes",$AG54&lt;&gt;"N/A"),"Firmware Download, ","")&amp;IF(AND(OR($AG54="Yes",$AG54="N/A"),$AH54&lt;&gt;"Yes",$AH54&lt;&gt;"N/A"),"Firmware Install, ","")&amp;IF(AND($BQ54&lt;&gt;"Yes",$BQ54&lt;&gt;"N/A"),"Device ID, ","")&amp;IF(AND($BR54&lt;&gt;"Yes",$BR54&lt;&gt;"N/A"),"Epic Beans Relay, ",""))="","",LEFT(IF(AND($BL54&lt;&gt;"Yes",$BL54&lt;&gt;"N/A"),"Power Cable, ","")&amp;IF(AND($BM54&lt;&gt;"Yes",$BM54&lt;&gt;"N/A"),"Battery, ","")&amp;IF(AND($AG54&lt;&gt;"Yes",$AG54&lt;&gt;"N/A"),"Firmware Download, ","")&amp;IF(AND(OR($AG54="Yes",$AG54="N/A"),$AH54&lt;&gt;"Yes",$AH54&lt;&gt;"N/A"),"Firmware Install, ","")&amp;IF(AND($BQ54&lt;&gt;"Yes",$BQ54&lt;&gt;"N/A"),"Device ID, ","")&amp;IF(AND($BR54&lt;&gt;"Yes",$BR54&lt;&gt;"N/A"),"Epic Beans Relay, ",""),LEN(IF(AND($BL54&lt;&gt;"Yes",$BL54&lt;&gt;"N/A"),"Power Cable, ","")&amp;IF(AND($BM54&lt;&gt;"Yes",$BM54&lt;&gt;"N/A"),"Battery, ","")&amp;IF(AND($AG54&lt;&gt;"Yes",$AG54&lt;&gt;"N/A"),"Firmware Download, ","")&amp;IF(AND(OR($AG54="Yes",$AG54="N/A"),$AH54&lt;&gt;"Yes",$AH54&lt;&gt;"N/A"),"Firmware Install, ","")&amp;IF(AND($BQ54&lt;&gt;"Yes",$BQ54&lt;&gt;"N/A"),"Device ID, ","")&amp;IF(AND($BR54&lt;&gt;"Yes",$BR54&lt;&gt;"N/A"),"Epic Beans Relay, ",""))-2)))</f>
        <v>Epic Beans Relay</v>
      </c>
      <c r="BT54" s="8"/>
      <c r="BU54" s="8" t="str">
        <f>IF($AB54="","",IF($BS54="","Yes","Blocked"))</f>
        <v>Blocked</v>
      </c>
      <c r="BW54" t="str">
        <f>IF($BV54="","",IFERROR(VLOOKUP($BV54,'01_Warehouse_Ledger'!$A:$N,4,FALSE),""))</f>
        <v/>
      </c>
      <c r="BX54" t="str">
        <f>IF($BV54="","",IFERROR(VLOOKUP($BV54,'01_Warehouse_Ledger'!$A:$N,5,FALSE),""))</f>
        <v/>
      </c>
      <c r="BY54" t="str">
        <f>IF($BV54="","",IFERROR(VLOOKUP($BV54,'01_Warehouse_Ledger'!$A:$N,13,FALSE),""))</f>
        <v/>
      </c>
      <c r="CI54" t="str" cm="1">
        <f t="array" ref="CI54">IFERROR(
  IF(ISNUMBER(MATCH(TRIM(SUBSTITUTE(INDEX($X:$X,ROW()),CHAR(160),"")),[1]Weekend_Targets!$B$2:$B$23,0)),
    "TARGET",
    "NO"
  ),
  "LOOKUP_ERROR"
)</f>
        <v>NO</v>
      </c>
      <c r="CJ54" t="str" cm="1">
        <f t="array" aca="1" ref="CJ54" ca="1">_xlfn.LET(_xlpm.h,UPPER(TRIM(CLEAN(SUBSTITUTE($X54,CHAR(160)," ")))), IF(ISNUMBER(MATCH(_xlpm.h,WeekendHostnames,0)),"TARGET",""))</f>
        <v/>
      </c>
      <c r="CK54" t="str">
        <f>UPPER(TRIM(CLEAN(SUBSTITUTE(C54,CHAR(160)," "))))</f>
        <v>YES</v>
      </c>
      <c r="CL54" t="str" cm="1">
        <f t="array" ref="CL54">IF(ISNUMBER(MATCH(UPPER(TRIM(CLEAN(SUBSTITUTE(INDEX($X:$X,ROW()),CHAR(160)," ")))),[1]Weekend_Targets!$C$2:$C$23,0)),"TARGET","NO")</f>
        <v>NO</v>
      </c>
      <c r="CM54" t="str">
        <f>_xlfn.TEXTJOIN(", ",TRUE,$C$2:$C$23)</f>
        <v>Yes, Yes, Yes, Yes, Yes, Yes, Yes, Yes, Yes, Yes, Yes, Yes, Yes, Yes, Yes, Yes, Yes, Yes, Yes, Yes, Yes, Yes</v>
      </c>
      <c r="CN54" t="e" cm="1">
        <f t="array" aca="1" ref="CN54" ca="1">COUNTIF(WeekendHostnames,"WNH270OPR403")</f>
        <v>#NAME?</v>
      </c>
      <c r="CO54" s="4" t="s">
        <v>1758</v>
      </c>
      <c r="CQ54" s="4"/>
    </row>
    <row r="55" spans="1:95" ht="20.25" customHeight="1">
      <c r="A55" s="8" t="s">
        <v>1217</v>
      </c>
      <c r="B55" s="8" t="s">
        <v>1335</v>
      </c>
      <c r="C55" s="8" t="s">
        <v>1335</v>
      </c>
      <c r="D55" s="15" t="s">
        <v>1335</v>
      </c>
      <c r="E55" s="15" t="str">
        <f>IF($C55&lt;&gt;"Yes","",IF($D55="No","Yes",IF($D55="Yes","No","")))</f>
        <v>No</v>
      </c>
      <c r="F55" s="15" t="str">
        <f>IF($A55="","",IF($A55="Neuron",IF(OR(AND($AA55&lt;&gt;"",LOWER(TRIM($AA55))&lt;&gt;"n/a",COUNTIF($AA$2:$AA$532,$AA55)&gt;1),AND($AB55&lt;&gt;"",LOWER(TRIM($AB55))&lt;&gt;"n/a",COUNTIF($AB$2:$AB$532,$AB55)&gt;1),AND($AE55&lt;&gt;"",LOWER(TRIM($AE55))&lt;&gt;"n/a",COUNTIF($AE$2:$AE$532,$AE55)&gt;1)),"Yes","No"),IF($A55="Cybernet",IF(OR(AND($Y55&lt;&gt;"",LOWER(TRIM($Y55))&lt;&gt;"n/a",COUNTIF($Y$2:$Y$532,$Y55)&gt;1),AND($Z55&lt;&gt;"",LOWER(TRIM($Z55))&lt;&gt;"n/a",COUNTIF($Z$2:$Z$532,$Z55)&gt;1)),"Yes","No"),IF(AND($AN55&lt;&gt;"",LOWER(TRIM($AN55))&lt;&gt;"n/a",COUNTIF($AN$2:$AN$532,$AN55)&gt;1),"Yes","No"))))</f>
        <v>No</v>
      </c>
      <c r="G55" t="str">
        <f>IF($C55&lt;&gt;"Yes","",
IF($A55="Neuron",
IF(OR(
AND($AA55&lt;&gt;"",LOWER(TRIM($AA55))&lt;&gt;"n/a",COUNTIFS($C$2:$C$532,"Yes",$A$2:$A$532,"Neuron",$AA$2:$AA$532,$AA55)&gt;1),
AND($AB55&lt;&gt;"",LOWER(TRIM($AB55))&lt;&gt;"n/a",COUNTIFS($C$2:$C$532,"Yes",$A$2:$A$532,"Neuron",$AB$2:$AB$532,$AB55)&gt;1),
AND($AE55&lt;&gt;"",LOWER(TRIM($AE55))&lt;&gt;"n/a",COUNTIFS($C$2:$C$532,"Yes",$A$2:$A$532,"Neuron",$AE$2:$AE$532,$AE55)&gt;1)
),"Yes","No"),
IF($A55="Cybernet",
IF(OR(
AND($Y55&lt;&gt;"",LOWER(TRIM($Y55))&lt;&gt;"n/a",COUNTIFS($C$2:$C$532,"Yes",$A$2:$A$532,"Cybernet",$Y$2:$Y$532,$Y55)&gt;1),
AND($Z55&lt;&gt;"",LOWER(TRIM($Z55))&lt;&gt;"n/a",COUNTIFS($C$2:$C$532,"Yes",$A$2:$A$532,"Cybernet",$Z$2:$Z$532,$Z55)&gt;1)
),"Yes","No"),
IF(AND($AN55&lt;&gt;"",LOWER(TRIM($AN55))&lt;&gt;"n/a"),
IF(COUNTIFS($C$2:$C$532,"Yes",$A$2:$A$532,$A55,$AN$2:$AN$532,$AN55)&gt;1,"Yes","No"),
"No")
)
)
)</f>
        <v>No</v>
      </c>
      <c r="H55" s="2" t="s">
        <v>1743</v>
      </c>
      <c r="I55" s="4" t="s">
        <v>1743</v>
      </c>
      <c r="J55" s="4" t="s">
        <v>1744</v>
      </c>
      <c r="K55" s="4" t="s">
        <v>1745</v>
      </c>
      <c r="L55" s="14">
        <v>2</v>
      </c>
      <c r="M55" s="2"/>
      <c r="N55" s="2" t="s">
        <v>1746</v>
      </c>
      <c r="O55" s="2" t="s">
        <v>1746</v>
      </c>
      <c r="P55" s="2" t="s">
        <v>1746</v>
      </c>
      <c r="Q55" s="2"/>
      <c r="R55" s="2"/>
      <c r="S55" s="2"/>
      <c r="T55" s="2"/>
      <c r="U55" s="12">
        <v>46027</v>
      </c>
      <c r="V55" s="2"/>
      <c r="W55" s="4"/>
      <c r="X55" s="4"/>
      <c r="Y55" s="4" t="s">
        <v>1375</v>
      </c>
      <c r="Z55" s="4"/>
      <c r="AA55" s="2" t="s">
        <v>1759</v>
      </c>
      <c r="AB55" s="4" t="s">
        <v>1760</v>
      </c>
      <c r="AC55" s="4" t="s">
        <v>1761</v>
      </c>
      <c r="AD55" s="4" t="s">
        <v>1335</v>
      </c>
      <c r="AE55" s="4" t="s">
        <v>1762</v>
      </c>
      <c r="AF55" s="4" t="s">
        <v>1751</v>
      </c>
      <c r="AG55" s="8" t="s">
        <v>1335</v>
      </c>
      <c r="AH55" s="8" t="s">
        <v>1335</v>
      </c>
      <c r="AI55" s="8" t="s">
        <v>1335</v>
      </c>
      <c r="AJ55" s="8" t="s">
        <v>1335</v>
      </c>
      <c r="AK55" s="4" t="s">
        <v>1752</v>
      </c>
      <c r="AL55" s="4" t="s">
        <v>1763</v>
      </c>
      <c r="AM55" s="4" t="s">
        <v>1375</v>
      </c>
      <c r="AN55" s="4" t="s">
        <v>1763</v>
      </c>
      <c r="AO55" s="4" t="s">
        <v>1754</v>
      </c>
      <c r="AP55" s="4" t="s">
        <v>1755</v>
      </c>
      <c r="AQ55" s="16" t="s">
        <v>1764</v>
      </c>
      <c r="AR55" s="4" t="s">
        <v>1222</v>
      </c>
      <c r="AS55" s="4"/>
      <c r="AT55" s="4"/>
      <c r="AU55" s="4"/>
      <c r="AV55" s="4"/>
      <c r="AW55" s="84" t="s">
        <v>1375</v>
      </c>
      <c r="AX55" s="84" t="s">
        <v>1757</v>
      </c>
      <c r="AY55" s="84" t="s">
        <v>1375</v>
      </c>
      <c r="AZ55" s="84" t="s">
        <v>1375</v>
      </c>
      <c r="BA55" s="84" t="s">
        <v>1375</v>
      </c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" t="s">
        <v>1335</v>
      </c>
      <c r="BM55" s="8" t="s">
        <v>1335</v>
      </c>
      <c r="BN55" s="8"/>
      <c r="BO55" s="8"/>
      <c r="BP55" s="8"/>
      <c r="BQ55" s="8" t="s">
        <v>1335</v>
      </c>
      <c r="BR55" s="8" t="s">
        <v>1336</v>
      </c>
      <c r="BS55" s="4" t="str">
        <f>IF($AB55="","",IF((IF(AND($BL55&lt;&gt;"Yes",$BL55&lt;&gt;"N/A"),"Power Cable, ","")&amp;IF(AND($BM55&lt;&gt;"Yes",$BM55&lt;&gt;"N/A"),"Battery, ","")&amp;IF(AND($AG55&lt;&gt;"Yes",$AG55&lt;&gt;"N/A"),"Firmware Download, ","")&amp;IF(AND(OR($AG55="Yes",$AG55="N/A"),$AH55&lt;&gt;"Yes",$AH55&lt;&gt;"N/A"),"Firmware Install, ","")&amp;IF(AND($BQ55&lt;&gt;"Yes",$BQ55&lt;&gt;"N/A"),"Device ID, ","")&amp;IF(AND($BR55&lt;&gt;"Yes",$BR55&lt;&gt;"N/A"),"Epic Beans Relay, ",""))="","",LEFT(IF(AND($BL55&lt;&gt;"Yes",$BL55&lt;&gt;"N/A"),"Power Cable, ","")&amp;IF(AND($BM55&lt;&gt;"Yes",$BM55&lt;&gt;"N/A"),"Battery, ","")&amp;IF(AND($AG55&lt;&gt;"Yes",$AG55&lt;&gt;"N/A"),"Firmware Download, ","")&amp;IF(AND(OR($AG55="Yes",$AG55="N/A"),$AH55&lt;&gt;"Yes",$AH55&lt;&gt;"N/A"),"Firmware Install, ","")&amp;IF(AND($BQ55&lt;&gt;"Yes",$BQ55&lt;&gt;"N/A"),"Device ID, ","")&amp;IF(AND($BR55&lt;&gt;"Yes",$BR55&lt;&gt;"N/A"),"Epic Beans Relay, ",""),LEN(IF(AND($BL55&lt;&gt;"Yes",$BL55&lt;&gt;"N/A"),"Power Cable, ","")&amp;IF(AND($BM55&lt;&gt;"Yes",$BM55&lt;&gt;"N/A"),"Battery, ","")&amp;IF(AND($AG55&lt;&gt;"Yes",$AG55&lt;&gt;"N/A"),"Firmware Download, ","")&amp;IF(AND(OR($AG55="Yes",$AG55="N/A"),$AH55&lt;&gt;"Yes",$AH55&lt;&gt;"N/A"),"Firmware Install, ","")&amp;IF(AND($BQ55&lt;&gt;"Yes",$BQ55&lt;&gt;"N/A"),"Device ID, ","")&amp;IF(AND($BR55&lt;&gt;"Yes",$BR55&lt;&gt;"N/A"),"Epic Beans Relay, ",""))-2)))</f>
        <v>Epic Beans Relay</v>
      </c>
      <c r="BT55" s="8"/>
      <c r="BU55" s="8" t="str">
        <f>IF($AB55="","",IF($BS55="","Yes","Blocked"))</f>
        <v>Blocked</v>
      </c>
      <c r="BW55" t="str">
        <f>IF($BV55="","",IFERROR(VLOOKUP($BV55,'01_Warehouse_Ledger'!$A:$N,4,FALSE),""))</f>
        <v/>
      </c>
      <c r="BX55" t="str">
        <f>IF($BV55="","",IFERROR(VLOOKUP($BV55,'01_Warehouse_Ledger'!$A:$N,5,FALSE),""))</f>
        <v/>
      </c>
      <c r="BY55" t="str">
        <f>IF($BV55="","",IFERROR(VLOOKUP($BV55,'01_Warehouse_Ledger'!$A:$N,13,FALSE),""))</f>
        <v/>
      </c>
      <c r="CI55" t="str" cm="1">
        <f t="array" ref="CI55">IFERROR(
  IF(ISNUMBER(MATCH(TRIM(SUBSTITUTE(INDEX($X:$X,ROW()),CHAR(160),"")),[1]Weekend_Targets!$B$2:$B$23,0)),
    "TARGET",
    "NO"
  ),
  "LOOKUP_ERROR"
)</f>
        <v>NO</v>
      </c>
      <c r="CJ55" t="str" cm="1">
        <f t="array" aca="1" ref="CJ55" ca="1">_xlfn.LET(_xlpm.h,UPPER(TRIM(CLEAN(SUBSTITUTE($X55,CHAR(160)," ")))), IF(ISNUMBER(MATCH(_xlpm.h,WeekendHostnames,0)),"TARGET",""))</f>
        <v/>
      </c>
      <c r="CK55" t="str">
        <f>UPPER(TRIM(CLEAN(SUBSTITUTE(C55,CHAR(160)," "))))</f>
        <v>YES</v>
      </c>
      <c r="CL55" t="str" cm="1">
        <f t="array" ref="CL55">IF(ISNUMBER(MATCH(UPPER(TRIM(CLEAN(SUBSTITUTE(INDEX($X:$X,ROW()),CHAR(160)," ")))),[1]Weekend_Targets!$C$2:$C$23,0)),"TARGET","NO")</f>
        <v>NO</v>
      </c>
      <c r="CM55" t="str">
        <f>_xlfn.TEXTJOIN(", ",TRUE,$C$2:$C$23)</f>
        <v>Yes, Yes, Yes, Yes, Yes, Yes, Yes, Yes, Yes, Yes, Yes, Yes, Yes, Yes, Yes, Yes, Yes, Yes, Yes, Yes, Yes, Yes</v>
      </c>
      <c r="CN55" t="e" cm="1">
        <f t="array" aca="1" ref="CN55" ca="1">COUNTIF(WeekendHostnames,"WNH270OPR403")</f>
        <v>#NAME?</v>
      </c>
      <c r="CO55" s="4" t="s">
        <v>1758</v>
      </c>
      <c r="CQ55" s="4"/>
    </row>
    <row r="56" spans="1:95" ht="20.25" customHeight="1">
      <c r="A56" s="8" t="s">
        <v>1217</v>
      </c>
      <c r="B56" s="8" t="s">
        <v>1335</v>
      </c>
      <c r="C56" s="8" t="s">
        <v>1335</v>
      </c>
      <c r="D56" s="15" t="s">
        <v>1335</v>
      </c>
      <c r="E56" s="15" t="str">
        <f>IF($C56&lt;&gt;"Yes","",IF($D56="No","Yes",IF($D56="Yes","No","")))</f>
        <v>No</v>
      </c>
      <c r="F56" s="15" t="str">
        <f>IF($A56="","",IF($A56="Neuron",IF(OR(AND($AA56&lt;&gt;"",LOWER(TRIM($AA56))&lt;&gt;"n/a",COUNTIF($AA$2:$AA$532,$AA56)&gt;1),AND($AB56&lt;&gt;"",LOWER(TRIM($AB56))&lt;&gt;"n/a",COUNTIF($AB$2:$AB$532,$AB56)&gt;1),AND($AE56&lt;&gt;"",LOWER(TRIM($AE56))&lt;&gt;"n/a",COUNTIF($AE$2:$AE$532,$AE56)&gt;1)),"Yes","No"),IF($A56="Cybernet",IF(OR(AND($Y56&lt;&gt;"",LOWER(TRIM($Y56))&lt;&gt;"n/a",COUNTIF($Y$2:$Y$532,$Y56)&gt;1),AND($Z56&lt;&gt;"",LOWER(TRIM($Z56))&lt;&gt;"n/a",COUNTIF($Z$2:$Z$532,$Z56)&gt;1)),"Yes","No"),IF(AND($AN56&lt;&gt;"",LOWER(TRIM($AN56))&lt;&gt;"n/a",COUNTIF($AN$2:$AN$532,$AN56)&gt;1),"Yes","No"))))</f>
        <v>No</v>
      </c>
      <c r="G56" t="str">
        <f>IF($C56&lt;&gt;"Yes","",
IF($A56="Neuron",
IF(OR(
AND($AA56&lt;&gt;"",LOWER(TRIM($AA56))&lt;&gt;"n/a",COUNTIFS($C$2:$C$532,"Yes",$A$2:$A$532,"Neuron",$AA$2:$AA$532,$AA56)&gt;1),
AND($AB56&lt;&gt;"",LOWER(TRIM($AB56))&lt;&gt;"n/a",COUNTIFS($C$2:$C$532,"Yes",$A$2:$A$532,"Neuron",$AB$2:$AB$532,$AB56)&gt;1),
AND($AE56&lt;&gt;"",LOWER(TRIM($AE56))&lt;&gt;"n/a",COUNTIFS($C$2:$C$532,"Yes",$A$2:$A$532,"Neuron",$AE$2:$AE$532,$AE56)&gt;1)
),"Yes","No"),
IF($A56="Cybernet",
IF(OR(
AND($Y56&lt;&gt;"",LOWER(TRIM($Y56))&lt;&gt;"n/a",COUNTIFS($C$2:$C$532,"Yes",$A$2:$A$532,"Cybernet",$Y$2:$Y$532,$Y56)&gt;1),
AND($Z56&lt;&gt;"",LOWER(TRIM($Z56))&lt;&gt;"n/a",COUNTIFS($C$2:$C$532,"Yes",$A$2:$A$532,"Cybernet",$Z$2:$Z$532,$Z56)&gt;1)
),"Yes","No"),
IF(AND($AN56&lt;&gt;"",LOWER(TRIM($AN56))&lt;&gt;"n/a"),
IF(COUNTIFS($C$2:$C$532,"Yes",$A$2:$A$532,$A56,$AN$2:$AN$532,$AN56)&gt;1,"Yes","No"),
"No")
)
)
)</f>
        <v>No</v>
      </c>
      <c r="H56" s="4" t="s">
        <v>1743</v>
      </c>
      <c r="I56" s="4" t="s">
        <v>1743</v>
      </c>
      <c r="J56" s="4" t="s">
        <v>1744</v>
      </c>
      <c r="K56" s="4" t="s">
        <v>1745</v>
      </c>
      <c r="L56" s="14">
        <v>3</v>
      </c>
      <c r="M56" s="4"/>
      <c r="N56" s="2" t="s">
        <v>1746</v>
      </c>
      <c r="O56" s="2" t="s">
        <v>1746</v>
      </c>
      <c r="P56" s="2" t="s">
        <v>1746</v>
      </c>
      <c r="Q56" s="2"/>
      <c r="R56" s="4"/>
      <c r="S56" s="4"/>
      <c r="T56" s="4"/>
      <c r="U56" s="12">
        <v>46027</v>
      </c>
      <c r="V56" s="4"/>
      <c r="W56" s="4"/>
      <c r="X56" s="4"/>
      <c r="Y56" s="4" t="s">
        <v>1375</v>
      </c>
      <c r="Z56" s="4"/>
      <c r="AA56" s="2" t="s">
        <v>1765</v>
      </c>
      <c r="AB56" s="4" t="s">
        <v>1766</v>
      </c>
      <c r="AC56" s="4" t="s">
        <v>1767</v>
      </c>
      <c r="AD56" s="4" t="s">
        <v>1335</v>
      </c>
      <c r="AE56" s="4" t="s">
        <v>1768</v>
      </c>
      <c r="AF56" s="4" t="s">
        <v>1751</v>
      </c>
      <c r="AG56" s="8" t="s">
        <v>1335</v>
      </c>
      <c r="AH56" s="8" t="s">
        <v>1335</v>
      </c>
      <c r="AI56" s="8" t="s">
        <v>1335</v>
      </c>
      <c r="AJ56" s="8" t="s">
        <v>1335</v>
      </c>
      <c r="AK56" s="4" t="s">
        <v>1752</v>
      </c>
      <c r="AL56" s="4" t="s">
        <v>1769</v>
      </c>
      <c r="AM56" s="4" t="s">
        <v>1375</v>
      </c>
      <c r="AN56" s="4" t="s">
        <v>1769</v>
      </c>
      <c r="AO56" s="4" t="s">
        <v>1754</v>
      </c>
      <c r="AP56" s="4" t="s">
        <v>1755</v>
      </c>
      <c r="AQ56" s="16" t="s">
        <v>1770</v>
      </c>
      <c r="AR56" s="4" t="s">
        <v>1222</v>
      </c>
      <c r="AS56" s="4"/>
      <c r="AT56" s="4"/>
      <c r="AU56" s="4"/>
      <c r="AV56" s="4"/>
      <c r="AW56" s="84" t="s">
        <v>1375</v>
      </c>
      <c r="AX56" s="84" t="s">
        <v>1757</v>
      </c>
      <c r="AY56" s="84" t="s">
        <v>1375</v>
      </c>
      <c r="AZ56" s="84" t="s">
        <v>1375</v>
      </c>
      <c r="BA56" s="84" t="s">
        <v>1375</v>
      </c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" t="s">
        <v>1335</v>
      </c>
      <c r="BM56" s="8" t="s">
        <v>1335</v>
      </c>
      <c r="BN56" s="8"/>
      <c r="BO56" s="8"/>
      <c r="BP56" s="8"/>
      <c r="BQ56" s="8" t="s">
        <v>1335</v>
      </c>
      <c r="BR56" s="8" t="s">
        <v>1336</v>
      </c>
      <c r="BS56" s="4" t="str">
        <f>IF($AB56="","",IF((IF(AND($BL56&lt;&gt;"Yes",$BL56&lt;&gt;"N/A"),"Power Cable, ","")&amp;IF(AND($BM56&lt;&gt;"Yes",$BM56&lt;&gt;"N/A"),"Battery, ","")&amp;IF(AND($AG56&lt;&gt;"Yes",$AG56&lt;&gt;"N/A"),"Firmware Download, ","")&amp;IF(AND(OR($AG56="Yes",$AG56="N/A"),$AH56&lt;&gt;"Yes",$AH56&lt;&gt;"N/A"),"Firmware Install, ","")&amp;IF(AND($BQ56&lt;&gt;"Yes",$BQ56&lt;&gt;"N/A"),"Device ID, ","")&amp;IF(AND($BR56&lt;&gt;"Yes",$BR56&lt;&gt;"N/A"),"Epic Beans Relay, ",""))="","",LEFT(IF(AND($BL56&lt;&gt;"Yes",$BL56&lt;&gt;"N/A"),"Power Cable, ","")&amp;IF(AND($BM56&lt;&gt;"Yes",$BM56&lt;&gt;"N/A"),"Battery, ","")&amp;IF(AND($AG56&lt;&gt;"Yes",$AG56&lt;&gt;"N/A"),"Firmware Download, ","")&amp;IF(AND(OR($AG56="Yes",$AG56="N/A"),$AH56&lt;&gt;"Yes",$AH56&lt;&gt;"N/A"),"Firmware Install, ","")&amp;IF(AND($BQ56&lt;&gt;"Yes",$BQ56&lt;&gt;"N/A"),"Device ID, ","")&amp;IF(AND($BR56&lt;&gt;"Yes",$BR56&lt;&gt;"N/A"),"Epic Beans Relay, ",""),LEN(IF(AND($BL56&lt;&gt;"Yes",$BL56&lt;&gt;"N/A"),"Power Cable, ","")&amp;IF(AND($BM56&lt;&gt;"Yes",$BM56&lt;&gt;"N/A"),"Battery, ","")&amp;IF(AND($AG56&lt;&gt;"Yes",$AG56&lt;&gt;"N/A"),"Firmware Download, ","")&amp;IF(AND(OR($AG56="Yes",$AG56="N/A"),$AH56&lt;&gt;"Yes",$AH56&lt;&gt;"N/A"),"Firmware Install, ","")&amp;IF(AND($BQ56&lt;&gt;"Yes",$BQ56&lt;&gt;"N/A"),"Device ID, ","")&amp;IF(AND($BR56&lt;&gt;"Yes",$BR56&lt;&gt;"N/A"),"Epic Beans Relay, ",""))-2)))</f>
        <v>Epic Beans Relay</v>
      </c>
      <c r="BT56" s="8"/>
      <c r="BU56" s="8" t="str">
        <f>IF($AB56="","",IF($BS56="","Yes","Blocked"))</f>
        <v>Blocked</v>
      </c>
      <c r="BW56" t="str">
        <f>IF($BV56="","",IFERROR(VLOOKUP($BV56,'01_Warehouse_Ledger'!$A:$N,4,FALSE),""))</f>
        <v/>
      </c>
      <c r="BX56" t="str">
        <f>IF($BV56="","",IFERROR(VLOOKUP($BV56,'01_Warehouse_Ledger'!$A:$N,5,FALSE),""))</f>
        <v/>
      </c>
      <c r="BY56" t="str">
        <f>IF($BV56="","",IFERROR(VLOOKUP($BV56,'01_Warehouse_Ledger'!$A:$N,13,FALSE),""))</f>
        <v/>
      </c>
      <c r="CI56" t="str" cm="1">
        <f t="array" ref="CI56">IFERROR(
  IF(ISNUMBER(MATCH(TRIM(SUBSTITUTE(INDEX($X:$X,ROW()),CHAR(160),"")),[1]Weekend_Targets!$B$2:$B$23,0)),
    "TARGET",
    "NO"
  ),
  "LOOKUP_ERROR"
)</f>
        <v>NO</v>
      </c>
      <c r="CJ56" t="str" cm="1">
        <f t="array" aca="1" ref="CJ56" ca="1">_xlfn.LET(_xlpm.h,UPPER(TRIM(CLEAN(SUBSTITUTE($X56,CHAR(160)," ")))), IF(ISNUMBER(MATCH(_xlpm.h,WeekendHostnames,0)),"TARGET",""))</f>
        <v/>
      </c>
      <c r="CK56" t="str">
        <f>UPPER(TRIM(CLEAN(SUBSTITUTE(C56,CHAR(160)," "))))</f>
        <v>YES</v>
      </c>
      <c r="CL56" t="str" cm="1">
        <f t="array" ref="CL56">IF(ISNUMBER(MATCH(UPPER(TRIM(CLEAN(SUBSTITUTE(INDEX($X:$X,ROW()),CHAR(160)," ")))),[1]Weekend_Targets!$C$2:$C$23,0)),"TARGET","NO")</f>
        <v>NO</v>
      </c>
      <c r="CM56" t="str">
        <f>_xlfn.TEXTJOIN(", ",TRUE,$C$2:$C$23)</f>
        <v>Yes, Yes, Yes, Yes, Yes, Yes, Yes, Yes, Yes, Yes, Yes, Yes, Yes, Yes, Yes, Yes, Yes, Yes, Yes, Yes, Yes, Yes</v>
      </c>
      <c r="CN56" t="e" cm="1">
        <f t="array" aca="1" ref="CN56" ca="1">COUNTIF(WeekendHostnames,"WNH270OPR403")</f>
        <v>#NAME?</v>
      </c>
      <c r="CO56" s="4" t="s">
        <v>1758</v>
      </c>
      <c r="CQ56" s="4"/>
    </row>
    <row r="57" spans="1:95" ht="20.25" customHeight="1">
      <c r="A57" s="8" t="s">
        <v>1217</v>
      </c>
      <c r="B57" s="8" t="s">
        <v>1335</v>
      </c>
      <c r="C57" s="8" t="s">
        <v>1335</v>
      </c>
      <c r="D57" s="15" t="s">
        <v>1335</v>
      </c>
      <c r="E57" s="15" t="str">
        <f>IF($C57&lt;&gt;"Yes","",IF($D57="No","Yes",IF($D57="Yes","No","")))</f>
        <v>No</v>
      </c>
      <c r="F57" s="15" t="str">
        <f>IF($A57="","",IF($A57="Neuron",IF(OR(AND($AA57&lt;&gt;"",LOWER(TRIM($AA57))&lt;&gt;"n/a",COUNTIF($AA$2:$AA$532,$AA57)&gt;1),AND($AB57&lt;&gt;"",LOWER(TRIM($AB57))&lt;&gt;"n/a",COUNTIF($AB$2:$AB$532,$AB57)&gt;1),AND($AE57&lt;&gt;"",LOWER(TRIM($AE57))&lt;&gt;"n/a",COUNTIF($AE$2:$AE$532,$AE57)&gt;1)),"Yes","No"),IF($A57="Cybernet",IF(OR(AND($Y57&lt;&gt;"",LOWER(TRIM($Y57))&lt;&gt;"n/a",COUNTIF($Y$2:$Y$532,$Y57)&gt;1),AND($Z57&lt;&gt;"",LOWER(TRIM($Z57))&lt;&gt;"n/a",COUNTIF($Z$2:$Z$532,$Z57)&gt;1)),"Yes","No"),IF(AND($AN57&lt;&gt;"",LOWER(TRIM($AN57))&lt;&gt;"n/a",COUNTIF($AN$2:$AN$532,$AN57)&gt;1),"Yes","No"))))</f>
        <v>No</v>
      </c>
      <c r="G57" t="str">
        <f>IF($C57&lt;&gt;"Yes","",
IF($A57="Neuron",
IF(OR(
AND($AA57&lt;&gt;"",LOWER(TRIM($AA57))&lt;&gt;"n/a",COUNTIFS($C$2:$C$532,"Yes",$A$2:$A$532,"Neuron",$AA$2:$AA$532,$AA57)&gt;1),
AND($AB57&lt;&gt;"",LOWER(TRIM($AB57))&lt;&gt;"n/a",COUNTIFS($C$2:$C$532,"Yes",$A$2:$A$532,"Neuron",$AB$2:$AB$532,$AB57)&gt;1),
AND($AE57&lt;&gt;"",LOWER(TRIM($AE57))&lt;&gt;"n/a",COUNTIFS($C$2:$C$532,"Yes",$A$2:$A$532,"Neuron",$AE$2:$AE$532,$AE57)&gt;1)
),"Yes","No"),
IF($A57="Cybernet",
IF(OR(
AND($Y57&lt;&gt;"",LOWER(TRIM($Y57))&lt;&gt;"n/a",COUNTIFS($C$2:$C$532,"Yes",$A$2:$A$532,"Cybernet",$Y$2:$Y$532,$Y57)&gt;1),
AND($Z57&lt;&gt;"",LOWER(TRIM($Z57))&lt;&gt;"n/a",COUNTIFS($C$2:$C$532,"Yes",$A$2:$A$532,"Cybernet",$Z$2:$Z$532,$Z57)&gt;1)
),"Yes","No"),
IF(AND($AN57&lt;&gt;"",LOWER(TRIM($AN57))&lt;&gt;"n/a"),
IF(COUNTIFS($C$2:$C$532,"Yes",$A$2:$A$532,$A57,$AN$2:$AN$532,$AN57)&gt;1,"Yes","No"),
"No")
)
)
)</f>
        <v>No</v>
      </c>
      <c r="H57" s="4" t="s">
        <v>1743</v>
      </c>
      <c r="I57" s="4" t="s">
        <v>1743</v>
      </c>
      <c r="J57" s="4" t="s">
        <v>1744</v>
      </c>
      <c r="K57" s="4" t="s">
        <v>1745</v>
      </c>
      <c r="L57" s="14">
        <v>4</v>
      </c>
      <c r="M57" s="4"/>
      <c r="N57" s="2" t="s">
        <v>1746</v>
      </c>
      <c r="O57" s="2" t="s">
        <v>1746</v>
      </c>
      <c r="P57" s="2" t="s">
        <v>1746</v>
      </c>
      <c r="Q57" s="2"/>
      <c r="R57" s="4"/>
      <c r="S57" s="4"/>
      <c r="T57" s="4"/>
      <c r="U57" s="12">
        <v>46027</v>
      </c>
      <c r="V57" s="4"/>
      <c r="W57" s="4"/>
      <c r="X57" s="4"/>
      <c r="Y57" s="4" t="s">
        <v>1375</v>
      </c>
      <c r="Z57" s="4"/>
      <c r="AA57" s="2" t="s">
        <v>1771</v>
      </c>
      <c r="AB57" s="4" t="s">
        <v>1772</v>
      </c>
      <c r="AC57" s="4" t="s">
        <v>1773</v>
      </c>
      <c r="AD57" s="4" t="s">
        <v>1335</v>
      </c>
      <c r="AE57" s="4" t="s">
        <v>1774</v>
      </c>
      <c r="AF57" s="4" t="s">
        <v>1751</v>
      </c>
      <c r="AG57" s="8" t="s">
        <v>1335</v>
      </c>
      <c r="AH57" s="8" t="s">
        <v>1335</v>
      </c>
      <c r="AI57" s="8" t="s">
        <v>1335</v>
      </c>
      <c r="AJ57" s="8" t="s">
        <v>1335</v>
      </c>
      <c r="AK57" s="4" t="s">
        <v>1752</v>
      </c>
      <c r="AL57" s="4" t="s">
        <v>1775</v>
      </c>
      <c r="AM57" s="4" t="s">
        <v>1375</v>
      </c>
      <c r="AN57" s="4" t="s">
        <v>1775</v>
      </c>
      <c r="AO57" s="4" t="s">
        <v>1754</v>
      </c>
      <c r="AP57" s="4" t="s">
        <v>1755</v>
      </c>
      <c r="AQ57" s="16" t="s">
        <v>1776</v>
      </c>
      <c r="AR57" s="4" t="s">
        <v>1222</v>
      </c>
      <c r="AS57" s="4"/>
      <c r="AT57" s="4"/>
      <c r="AU57" s="4"/>
      <c r="AV57" s="4"/>
      <c r="AW57" s="84" t="s">
        <v>1375</v>
      </c>
      <c r="AX57" s="84" t="s">
        <v>1757</v>
      </c>
      <c r="AY57" s="84" t="s">
        <v>1375</v>
      </c>
      <c r="AZ57" s="84" t="s">
        <v>1375</v>
      </c>
      <c r="BA57" s="84" t="s">
        <v>1375</v>
      </c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" t="s">
        <v>1335</v>
      </c>
      <c r="BM57" s="8" t="s">
        <v>1335</v>
      </c>
      <c r="BN57" s="8"/>
      <c r="BO57" s="8"/>
      <c r="BP57" s="8"/>
      <c r="BQ57" s="8" t="s">
        <v>1335</v>
      </c>
      <c r="BR57" s="8" t="s">
        <v>1336</v>
      </c>
      <c r="BS57" s="4" t="str">
        <f>IF($AB57="","",IF((IF(AND($BL57&lt;&gt;"Yes",$BL57&lt;&gt;"N/A"),"Power Cable, ","")&amp;IF(AND($BM57&lt;&gt;"Yes",$BM57&lt;&gt;"N/A"),"Battery, ","")&amp;IF(AND($AG57&lt;&gt;"Yes",$AG57&lt;&gt;"N/A"),"Firmware Download, ","")&amp;IF(AND(OR($AG57="Yes",$AG57="N/A"),$AH57&lt;&gt;"Yes",$AH57&lt;&gt;"N/A"),"Firmware Install, ","")&amp;IF(AND($BQ57&lt;&gt;"Yes",$BQ57&lt;&gt;"N/A"),"Device ID, ","")&amp;IF(AND($BR57&lt;&gt;"Yes",$BR57&lt;&gt;"N/A"),"Epic Beans Relay, ",""))="","",LEFT(IF(AND($BL57&lt;&gt;"Yes",$BL57&lt;&gt;"N/A"),"Power Cable, ","")&amp;IF(AND($BM57&lt;&gt;"Yes",$BM57&lt;&gt;"N/A"),"Battery, ","")&amp;IF(AND($AG57&lt;&gt;"Yes",$AG57&lt;&gt;"N/A"),"Firmware Download, ","")&amp;IF(AND(OR($AG57="Yes",$AG57="N/A"),$AH57&lt;&gt;"Yes",$AH57&lt;&gt;"N/A"),"Firmware Install, ","")&amp;IF(AND($BQ57&lt;&gt;"Yes",$BQ57&lt;&gt;"N/A"),"Device ID, ","")&amp;IF(AND($BR57&lt;&gt;"Yes",$BR57&lt;&gt;"N/A"),"Epic Beans Relay, ",""),LEN(IF(AND($BL57&lt;&gt;"Yes",$BL57&lt;&gt;"N/A"),"Power Cable, ","")&amp;IF(AND($BM57&lt;&gt;"Yes",$BM57&lt;&gt;"N/A"),"Battery, ","")&amp;IF(AND($AG57&lt;&gt;"Yes",$AG57&lt;&gt;"N/A"),"Firmware Download, ","")&amp;IF(AND(OR($AG57="Yes",$AG57="N/A"),$AH57&lt;&gt;"Yes",$AH57&lt;&gt;"N/A"),"Firmware Install, ","")&amp;IF(AND($BQ57&lt;&gt;"Yes",$BQ57&lt;&gt;"N/A"),"Device ID, ","")&amp;IF(AND($BR57&lt;&gt;"Yes",$BR57&lt;&gt;"N/A"),"Epic Beans Relay, ",""))-2)))</f>
        <v>Epic Beans Relay</v>
      </c>
      <c r="BT57" s="8"/>
      <c r="BU57" s="8" t="str">
        <f>IF($AB57="","",IF($BS57="","Yes","Blocked"))</f>
        <v>Blocked</v>
      </c>
      <c r="BW57" t="str">
        <f>IF($BV57="","",IFERROR(VLOOKUP($BV57,'01_Warehouse_Ledger'!$A:$N,4,FALSE),""))</f>
        <v/>
      </c>
      <c r="BX57" t="str">
        <f>IF($BV57="","",IFERROR(VLOOKUP($BV57,'01_Warehouse_Ledger'!$A:$N,5,FALSE),""))</f>
        <v/>
      </c>
      <c r="BY57" t="str">
        <f>IF($BV57="","",IFERROR(VLOOKUP($BV57,'01_Warehouse_Ledger'!$A:$N,13,FALSE),""))</f>
        <v/>
      </c>
      <c r="CI57" t="str" cm="1">
        <f t="array" ref="CI57">IFERROR(
  IF(ISNUMBER(MATCH(TRIM(SUBSTITUTE(INDEX($X:$X,ROW()),CHAR(160),"")),[1]Weekend_Targets!$B$2:$B$23,0)),
    "TARGET",
    "NO"
  ),
  "LOOKUP_ERROR"
)</f>
        <v>NO</v>
      </c>
      <c r="CJ57" t="str" cm="1">
        <f t="array" aca="1" ref="CJ57" ca="1">_xlfn.LET(_xlpm.h,UPPER(TRIM(CLEAN(SUBSTITUTE($X57,CHAR(160)," ")))), IF(ISNUMBER(MATCH(_xlpm.h,WeekendHostnames,0)),"TARGET",""))</f>
        <v/>
      </c>
      <c r="CK57" t="str">
        <f>UPPER(TRIM(CLEAN(SUBSTITUTE(C57,CHAR(160)," "))))</f>
        <v>YES</v>
      </c>
      <c r="CL57" t="str" cm="1">
        <f t="array" ref="CL57">IF(ISNUMBER(MATCH(UPPER(TRIM(CLEAN(SUBSTITUTE(INDEX($X:$X,ROW()),CHAR(160)," ")))),[1]Weekend_Targets!$C$2:$C$23,0)),"TARGET","NO")</f>
        <v>NO</v>
      </c>
      <c r="CM57" t="str">
        <f>_xlfn.TEXTJOIN(", ",TRUE,$C$2:$C$23)</f>
        <v>Yes, Yes, Yes, Yes, Yes, Yes, Yes, Yes, Yes, Yes, Yes, Yes, Yes, Yes, Yes, Yes, Yes, Yes, Yes, Yes, Yes, Yes</v>
      </c>
      <c r="CN57" t="e" cm="1">
        <f t="array" aca="1" ref="CN57" ca="1">COUNTIF(WeekendHostnames,"WNH270OPR403")</f>
        <v>#NAME?</v>
      </c>
      <c r="CO57" s="4" t="s">
        <v>1758</v>
      </c>
      <c r="CQ57" s="4"/>
    </row>
    <row r="58" spans="1:95" ht="20.25" customHeight="1">
      <c r="A58" s="8" t="s">
        <v>1217</v>
      </c>
      <c r="B58" s="8" t="s">
        <v>1335</v>
      </c>
      <c r="C58" s="8" t="s">
        <v>1335</v>
      </c>
      <c r="D58" s="15" t="s">
        <v>1335</v>
      </c>
      <c r="E58" s="15" t="str">
        <f>IF($C58&lt;&gt;"Yes","",IF($D58="No","Yes",IF($D58="Yes","No","")))</f>
        <v>No</v>
      </c>
      <c r="F58" s="15" t="str">
        <f>IF($A58="","",IF($A58="Neuron",IF(OR(AND($AA58&lt;&gt;"",LOWER(TRIM($AA58))&lt;&gt;"n/a",COUNTIF($AA$2:$AA$532,$AA58)&gt;1),AND($AB58&lt;&gt;"",LOWER(TRIM($AB58))&lt;&gt;"n/a",COUNTIF($AB$2:$AB$532,$AB58)&gt;1),AND($AE58&lt;&gt;"",LOWER(TRIM($AE58))&lt;&gt;"n/a",COUNTIF($AE$2:$AE$532,$AE58)&gt;1)),"Yes","No"),IF($A58="Cybernet",IF(OR(AND($Y58&lt;&gt;"",LOWER(TRIM($Y58))&lt;&gt;"n/a",COUNTIF($Y$2:$Y$532,$Y58)&gt;1),AND($Z58&lt;&gt;"",LOWER(TRIM($Z58))&lt;&gt;"n/a",COUNTIF($Z$2:$Z$532,$Z58)&gt;1)),"Yes","No"),IF(AND($AN58&lt;&gt;"",LOWER(TRIM($AN58))&lt;&gt;"n/a",COUNTIF($AN$2:$AN$532,$AN58)&gt;1),"Yes","No"))))</f>
        <v>No</v>
      </c>
      <c r="G58" t="str">
        <f>IF($C58&lt;&gt;"Yes","",
IF($A58="Neuron",
IF(OR(
AND($AA58&lt;&gt;"",LOWER(TRIM($AA58))&lt;&gt;"n/a",COUNTIFS($C$2:$C$532,"Yes",$A$2:$A$532,"Neuron",$AA$2:$AA$532,$AA58)&gt;1),
AND($AB58&lt;&gt;"",LOWER(TRIM($AB58))&lt;&gt;"n/a",COUNTIFS($C$2:$C$532,"Yes",$A$2:$A$532,"Neuron",$AB$2:$AB$532,$AB58)&gt;1),
AND($AE58&lt;&gt;"",LOWER(TRIM($AE58))&lt;&gt;"n/a",COUNTIFS($C$2:$C$532,"Yes",$A$2:$A$532,"Neuron",$AE$2:$AE$532,$AE58)&gt;1)
),"Yes","No"),
IF($A58="Cybernet",
IF(OR(
AND($Y58&lt;&gt;"",LOWER(TRIM($Y58))&lt;&gt;"n/a",COUNTIFS($C$2:$C$532,"Yes",$A$2:$A$532,"Cybernet",$Y$2:$Y$532,$Y58)&gt;1),
AND($Z58&lt;&gt;"",LOWER(TRIM($Z58))&lt;&gt;"n/a",COUNTIFS($C$2:$C$532,"Yes",$A$2:$A$532,"Cybernet",$Z$2:$Z$532,$Z58)&gt;1)
),"Yes","No"),
IF(AND($AN58&lt;&gt;"",LOWER(TRIM($AN58))&lt;&gt;"n/a"),
IF(COUNTIFS($C$2:$C$532,"Yes",$A$2:$A$532,$A58,$AN$2:$AN$532,$AN58)&gt;1,"Yes","No"),
"No")
)
)
)</f>
        <v>No</v>
      </c>
      <c r="H58" s="4" t="s">
        <v>1743</v>
      </c>
      <c r="I58" s="4" t="s">
        <v>1743</v>
      </c>
      <c r="J58" s="4" t="s">
        <v>1744</v>
      </c>
      <c r="K58" s="4" t="s">
        <v>1745</v>
      </c>
      <c r="L58" s="14">
        <v>5</v>
      </c>
      <c r="M58" s="4"/>
      <c r="N58" s="2" t="s">
        <v>1746</v>
      </c>
      <c r="O58" s="2" t="s">
        <v>1746</v>
      </c>
      <c r="P58" s="2" t="s">
        <v>1746</v>
      </c>
      <c r="Q58" s="2"/>
      <c r="R58" s="4"/>
      <c r="S58" s="4"/>
      <c r="T58" s="4"/>
      <c r="U58" s="12">
        <v>46027</v>
      </c>
      <c r="V58" s="4"/>
      <c r="W58" s="4"/>
      <c r="X58" s="4"/>
      <c r="Y58" s="4" t="s">
        <v>1375</v>
      </c>
      <c r="Z58" s="4"/>
      <c r="AA58" s="2" t="s">
        <v>1777</v>
      </c>
      <c r="AB58" s="4" t="s">
        <v>1778</v>
      </c>
      <c r="AC58" s="4" t="s">
        <v>1779</v>
      </c>
      <c r="AD58" s="4" t="s">
        <v>1335</v>
      </c>
      <c r="AE58" s="4" t="s">
        <v>1780</v>
      </c>
      <c r="AF58" s="4" t="s">
        <v>1751</v>
      </c>
      <c r="AG58" s="8" t="s">
        <v>1335</v>
      </c>
      <c r="AH58" s="8" t="s">
        <v>1335</v>
      </c>
      <c r="AI58" s="8" t="s">
        <v>1335</v>
      </c>
      <c r="AJ58" s="8" t="s">
        <v>1335</v>
      </c>
      <c r="AK58" s="4" t="s">
        <v>1752</v>
      </c>
      <c r="AL58" s="4" t="s">
        <v>1781</v>
      </c>
      <c r="AM58" s="4" t="s">
        <v>1375</v>
      </c>
      <c r="AN58" s="4" t="s">
        <v>1781</v>
      </c>
      <c r="AO58" s="4" t="s">
        <v>1754</v>
      </c>
      <c r="AP58" s="4" t="s">
        <v>1755</v>
      </c>
      <c r="AQ58" s="16" t="s">
        <v>1782</v>
      </c>
      <c r="AR58" s="4" t="s">
        <v>1222</v>
      </c>
      <c r="AS58" s="4"/>
      <c r="AT58" s="4"/>
      <c r="AU58" s="4"/>
      <c r="AV58" s="4"/>
      <c r="AW58" s="84" t="s">
        <v>1375</v>
      </c>
      <c r="AX58" s="84" t="s">
        <v>1757</v>
      </c>
      <c r="AY58" s="84" t="s">
        <v>1375</v>
      </c>
      <c r="AZ58" s="84" t="s">
        <v>1375</v>
      </c>
      <c r="BA58" s="84" t="s">
        <v>1375</v>
      </c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" t="s">
        <v>1335</v>
      </c>
      <c r="BM58" s="8" t="s">
        <v>1335</v>
      </c>
      <c r="BN58" s="8"/>
      <c r="BO58" s="8"/>
      <c r="BP58" s="8"/>
      <c r="BQ58" s="8" t="s">
        <v>1335</v>
      </c>
      <c r="BR58" s="8" t="s">
        <v>1336</v>
      </c>
      <c r="BS58" s="4" t="str">
        <f>IF($AB58="","",IF((IF(AND($BL58&lt;&gt;"Yes",$BL58&lt;&gt;"N/A"),"Power Cable, ","")&amp;IF(AND($BM58&lt;&gt;"Yes",$BM58&lt;&gt;"N/A"),"Battery, ","")&amp;IF(AND($AG58&lt;&gt;"Yes",$AG58&lt;&gt;"N/A"),"Firmware Download, ","")&amp;IF(AND(OR($AG58="Yes",$AG58="N/A"),$AH58&lt;&gt;"Yes",$AH58&lt;&gt;"N/A"),"Firmware Install, ","")&amp;IF(AND($BQ58&lt;&gt;"Yes",$BQ58&lt;&gt;"N/A"),"Device ID, ","")&amp;IF(AND($BR58&lt;&gt;"Yes",$BR58&lt;&gt;"N/A"),"Epic Beans Relay, ",""))="","",LEFT(IF(AND($BL58&lt;&gt;"Yes",$BL58&lt;&gt;"N/A"),"Power Cable, ","")&amp;IF(AND($BM58&lt;&gt;"Yes",$BM58&lt;&gt;"N/A"),"Battery, ","")&amp;IF(AND($AG58&lt;&gt;"Yes",$AG58&lt;&gt;"N/A"),"Firmware Download, ","")&amp;IF(AND(OR($AG58="Yes",$AG58="N/A"),$AH58&lt;&gt;"Yes",$AH58&lt;&gt;"N/A"),"Firmware Install, ","")&amp;IF(AND($BQ58&lt;&gt;"Yes",$BQ58&lt;&gt;"N/A"),"Device ID, ","")&amp;IF(AND($BR58&lt;&gt;"Yes",$BR58&lt;&gt;"N/A"),"Epic Beans Relay, ",""),LEN(IF(AND($BL58&lt;&gt;"Yes",$BL58&lt;&gt;"N/A"),"Power Cable, ","")&amp;IF(AND($BM58&lt;&gt;"Yes",$BM58&lt;&gt;"N/A"),"Battery, ","")&amp;IF(AND($AG58&lt;&gt;"Yes",$AG58&lt;&gt;"N/A"),"Firmware Download, ","")&amp;IF(AND(OR($AG58="Yes",$AG58="N/A"),$AH58&lt;&gt;"Yes",$AH58&lt;&gt;"N/A"),"Firmware Install, ","")&amp;IF(AND($BQ58&lt;&gt;"Yes",$BQ58&lt;&gt;"N/A"),"Device ID, ","")&amp;IF(AND($BR58&lt;&gt;"Yes",$BR58&lt;&gt;"N/A"),"Epic Beans Relay, ",""))-2)))</f>
        <v>Epic Beans Relay</v>
      </c>
      <c r="BT58" s="8"/>
      <c r="BU58" s="8" t="str">
        <f>IF($AB58="","",IF($BS58="","Yes","Blocked"))</f>
        <v>Blocked</v>
      </c>
      <c r="BW58" t="str">
        <f>IF($BV58="","",IFERROR(VLOOKUP($BV58,'01_Warehouse_Ledger'!$A:$N,4,FALSE),""))</f>
        <v/>
      </c>
      <c r="BX58" t="str">
        <f>IF($BV58="","",IFERROR(VLOOKUP($BV58,'01_Warehouse_Ledger'!$A:$N,5,FALSE),""))</f>
        <v/>
      </c>
      <c r="BY58" t="str">
        <f>IF($BV58="","",IFERROR(VLOOKUP($BV58,'01_Warehouse_Ledger'!$A:$N,13,FALSE),""))</f>
        <v/>
      </c>
      <c r="CI58" t="str" cm="1">
        <f t="array" ref="CI58">IFERROR(
  IF(ISNUMBER(MATCH(TRIM(SUBSTITUTE(INDEX($X:$X,ROW()),CHAR(160),"")),[1]Weekend_Targets!$B$2:$B$23,0)),
    "TARGET",
    "NO"
  ),
  "LOOKUP_ERROR"
)</f>
        <v>NO</v>
      </c>
      <c r="CJ58" t="str" cm="1">
        <f t="array" aca="1" ref="CJ58" ca="1">_xlfn.LET(_xlpm.h,UPPER(TRIM(CLEAN(SUBSTITUTE($X58,CHAR(160)," ")))), IF(ISNUMBER(MATCH(_xlpm.h,WeekendHostnames,0)),"TARGET",""))</f>
        <v/>
      </c>
      <c r="CK58" t="str">
        <f>UPPER(TRIM(CLEAN(SUBSTITUTE(C58,CHAR(160)," "))))</f>
        <v>YES</v>
      </c>
      <c r="CL58" t="str" cm="1">
        <f t="array" ref="CL58">IF(ISNUMBER(MATCH(UPPER(TRIM(CLEAN(SUBSTITUTE(INDEX($X:$X,ROW()),CHAR(160)," ")))),[1]Weekend_Targets!$C$2:$C$23,0)),"TARGET","NO")</f>
        <v>NO</v>
      </c>
      <c r="CM58" t="str">
        <f>_xlfn.TEXTJOIN(", ",TRUE,$C$2:$C$23)</f>
        <v>Yes, Yes, Yes, Yes, Yes, Yes, Yes, Yes, Yes, Yes, Yes, Yes, Yes, Yes, Yes, Yes, Yes, Yes, Yes, Yes, Yes, Yes</v>
      </c>
      <c r="CN58" t="e" cm="1">
        <f t="array" aca="1" ref="CN58" ca="1">COUNTIF(WeekendHostnames,"WNH270OPR403")</f>
        <v>#NAME?</v>
      </c>
      <c r="CO58" s="4" t="s">
        <v>1758</v>
      </c>
      <c r="CQ58" s="4"/>
    </row>
    <row r="59" spans="1:95" ht="20.25" customHeight="1">
      <c r="A59" s="8" t="s">
        <v>1217</v>
      </c>
      <c r="B59" s="8" t="s">
        <v>1335</v>
      </c>
      <c r="C59" s="8" t="s">
        <v>1335</v>
      </c>
      <c r="D59" s="15" t="s">
        <v>1335</v>
      </c>
      <c r="E59" s="15" t="str">
        <f>IF($C59&lt;&gt;"Yes","",IF($D59="No","Yes",IF($D59="Yes","No","")))</f>
        <v>No</v>
      </c>
      <c r="F59" s="15" t="str">
        <f>IF($A59="","",IF($A59="Neuron",IF(OR(AND($AA59&lt;&gt;"",LOWER(TRIM($AA59))&lt;&gt;"n/a",COUNTIF($AA$2:$AA$532,$AA59)&gt;1),AND($AB59&lt;&gt;"",LOWER(TRIM($AB59))&lt;&gt;"n/a",COUNTIF($AB$2:$AB$532,$AB59)&gt;1),AND($AE59&lt;&gt;"",LOWER(TRIM($AE59))&lt;&gt;"n/a",COUNTIF($AE$2:$AE$532,$AE59)&gt;1)),"Yes","No"),IF($A59="Cybernet",IF(OR(AND($Y59&lt;&gt;"",LOWER(TRIM($Y59))&lt;&gt;"n/a",COUNTIF($Y$2:$Y$532,$Y59)&gt;1),AND($Z59&lt;&gt;"",LOWER(TRIM($Z59))&lt;&gt;"n/a",COUNTIF($Z$2:$Z$532,$Z59)&gt;1)),"Yes","No"),IF(AND($AN59&lt;&gt;"",LOWER(TRIM($AN59))&lt;&gt;"n/a",COUNTIF($AN$2:$AN$532,$AN59)&gt;1),"Yes","No"))))</f>
        <v>No</v>
      </c>
      <c r="G59" t="str">
        <f>IF($C59&lt;&gt;"Yes","",
IF($A59="Neuron",
IF(OR(
AND($AA59&lt;&gt;"",LOWER(TRIM($AA59))&lt;&gt;"n/a",COUNTIFS($C$2:$C$532,"Yes",$A$2:$A$532,"Neuron",$AA$2:$AA$532,$AA59)&gt;1),
AND($AB59&lt;&gt;"",LOWER(TRIM($AB59))&lt;&gt;"n/a",COUNTIFS($C$2:$C$532,"Yes",$A$2:$A$532,"Neuron",$AB$2:$AB$532,$AB59)&gt;1),
AND($AE59&lt;&gt;"",LOWER(TRIM($AE59))&lt;&gt;"n/a",COUNTIFS($C$2:$C$532,"Yes",$A$2:$A$532,"Neuron",$AE$2:$AE$532,$AE59)&gt;1)
),"Yes","No"),
IF($A59="Cybernet",
IF(OR(
AND($Y59&lt;&gt;"",LOWER(TRIM($Y59))&lt;&gt;"n/a",COUNTIFS($C$2:$C$532,"Yes",$A$2:$A$532,"Cybernet",$Y$2:$Y$532,$Y59)&gt;1),
AND($Z59&lt;&gt;"",LOWER(TRIM($Z59))&lt;&gt;"n/a",COUNTIFS($C$2:$C$532,"Yes",$A$2:$A$532,"Cybernet",$Z$2:$Z$532,$Z59)&gt;1)
),"Yes","No"),
IF(AND($AN59&lt;&gt;"",LOWER(TRIM($AN59))&lt;&gt;"n/a"),
IF(COUNTIFS($C$2:$C$532,"Yes",$A$2:$A$532,$A59,$AN$2:$AN$532,$AN59)&gt;1,"Yes","No"),
"No")
)
)
)</f>
        <v>No</v>
      </c>
      <c r="H59" s="4" t="s">
        <v>1743</v>
      </c>
      <c r="I59" s="4" t="s">
        <v>1743</v>
      </c>
      <c r="J59" s="4" t="s">
        <v>1744</v>
      </c>
      <c r="K59" s="4" t="s">
        <v>1745</v>
      </c>
      <c r="L59" s="14">
        <v>6</v>
      </c>
      <c r="M59" s="4"/>
      <c r="N59" s="2" t="s">
        <v>1746</v>
      </c>
      <c r="O59" s="2" t="s">
        <v>1746</v>
      </c>
      <c r="P59" s="2" t="s">
        <v>1746</v>
      </c>
      <c r="Q59" s="2"/>
      <c r="R59" s="4"/>
      <c r="S59" s="4"/>
      <c r="T59" s="4"/>
      <c r="U59" s="12">
        <v>46027</v>
      </c>
      <c r="V59" s="4"/>
      <c r="W59" s="4"/>
      <c r="X59" s="4"/>
      <c r="Y59" s="4" t="s">
        <v>1375</v>
      </c>
      <c r="Z59" s="4"/>
      <c r="AA59" s="2" t="s">
        <v>1783</v>
      </c>
      <c r="AB59" s="4" t="s">
        <v>1784</v>
      </c>
      <c r="AC59" s="4" t="s">
        <v>1785</v>
      </c>
      <c r="AD59" s="4" t="s">
        <v>1335</v>
      </c>
      <c r="AE59" s="4" t="s">
        <v>1786</v>
      </c>
      <c r="AF59" s="4" t="s">
        <v>1751</v>
      </c>
      <c r="AG59" s="8" t="s">
        <v>1335</v>
      </c>
      <c r="AH59" s="8" t="s">
        <v>1335</v>
      </c>
      <c r="AI59" s="8" t="s">
        <v>1335</v>
      </c>
      <c r="AJ59" s="8" t="s">
        <v>1335</v>
      </c>
      <c r="AK59" s="4" t="s">
        <v>1752</v>
      </c>
      <c r="AL59" s="4" t="s">
        <v>1787</v>
      </c>
      <c r="AM59" s="4" t="s">
        <v>1375</v>
      </c>
      <c r="AN59" s="4" t="s">
        <v>1787</v>
      </c>
      <c r="AO59" s="4" t="s">
        <v>1754</v>
      </c>
      <c r="AP59" s="4" t="s">
        <v>1755</v>
      </c>
      <c r="AQ59" s="16" t="s">
        <v>1788</v>
      </c>
      <c r="AR59" s="4" t="s">
        <v>1222</v>
      </c>
      <c r="AS59" s="4"/>
      <c r="AT59" s="4"/>
      <c r="AU59" s="4"/>
      <c r="AV59" s="4"/>
      <c r="AW59" s="84" t="s">
        <v>1375</v>
      </c>
      <c r="AX59" s="84" t="s">
        <v>1757</v>
      </c>
      <c r="AY59" s="84" t="s">
        <v>1375</v>
      </c>
      <c r="AZ59" s="84" t="s">
        <v>1375</v>
      </c>
      <c r="BA59" s="84" t="s">
        <v>1375</v>
      </c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" t="s">
        <v>1335</v>
      </c>
      <c r="BM59" s="8" t="s">
        <v>1335</v>
      </c>
      <c r="BN59" s="8"/>
      <c r="BO59" s="8"/>
      <c r="BP59" s="8"/>
      <c r="BQ59" s="8" t="s">
        <v>1335</v>
      </c>
      <c r="BR59" s="8" t="s">
        <v>1336</v>
      </c>
      <c r="BS59" s="4" t="str">
        <f>IF($AB59="","",IF((IF(AND($BL59&lt;&gt;"Yes",$BL59&lt;&gt;"N/A"),"Power Cable, ","")&amp;IF(AND($BM59&lt;&gt;"Yes",$BM59&lt;&gt;"N/A"),"Battery, ","")&amp;IF(AND($AG59&lt;&gt;"Yes",$AG59&lt;&gt;"N/A"),"Firmware Download, ","")&amp;IF(AND(OR($AG59="Yes",$AG59="N/A"),$AH59&lt;&gt;"Yes",$AH59&lt;&gt;"N/A"),"Firmware Install, ","")&amp;IF(AND($BQ59&lt;&gt;"Yes",$BQ59&lt;&gt;"N/A"),"Device ID, ","")&amp;IF(AND($BR59&lt;&gt;"Yes",$BR59&lt;&gt;"N/A"),"Epic Beans Relay, ",""))="","",LEFT(IF(AND($BL59&lt;&gt;"Yes",$BL59&lt;&gt;"N/A"),"Power Cable, ","")&amp;IF(AND($BM59&lt;&gt;"Yes",$BM59&lt;&gt;"N/A"),"Battery, ","")&amp;IF(AND($AG59&lt;&gt;"Yes",$AG59&lt;&gt;"N/A"),"Firmware Download, ","")&amp;IF(AND(OR($AG59="Yes",$AG59="N/A"),$AH59&lt;&gt;"Yes",$AH59&lt;&gt;"N/A"),"Firmware Install, ","")&amp;IF(AND($BQ59&lt;&gt;"Yes",$BQ59&lt;&gt;"N/A"),"Device ID, ","")&amp;IF(AND($BR59&lt;&gt;"Yes",$BR59&lt;&gt;"N/A"),"Epic Beans Relay, ",""),LEN(IF(AND($BL59&lt;&gt;"Yes",$BL59&lt;&gt;"N/A"),"Power Cable, ","")&amp;IF(AND($BM59&lt;&gt;"Yes",$BM59&lt;&gt;"N/A"),"Battery, ","")&amp;IF(AND($AG59&lt;&gt;"Yes",$AG59&lt;&gt;"N/A"),"Firmware Download, ","")&amp;IF(AND(OR($AG59="Yes",$AG59="N/A"),$AH59&lt;&gt;"Yes",$AH59&lt;&gt;"N/A"),"Firmware Install, ","")&amp;IF(AND($BQ59&lt;&gt;"Yes",$BQ59&lt;&gt;"N/A"),"Device ID, ","")&amp;IF(AND($BR59&lt;&gt;"Yes",$BR59&lt;&gt;"N/A"),"Epic Beans Relay, ",""))-2)))</f>
        <v>Epic Beans Relay</v>
      </c>
      <c r="BT59" s="8"/>
      <c r="BU59" s="8" t="str">
        <f>IF($AB59="","",IF($BS59="","Yes","Blocked"))</f>
        <v>Blocked</v>
      </c>
      <c r="BW59" t="str">
        <f>IF($BV59="","",IFERROR(VLOOKUP($BV59,'01_Warehouse_Ledger'!$A:$N,4,FALSE),""))</f>
        <v/>
      </c>
      <c r="BX59" t="str">
        <f>IF($BV59="","",IFERROR(VLOOKUP($BV59,'01_Warehouse_Ledger'!$A:$N,5,FALSE),""))</f>
        <v/>
      </c>
      <c r="BY59" t="str">
        <f>IF($BV59="","",IFERROR(VLOOKUP($BV59,'01_Warehouse_Ledger'!$A:$N,13,FALSE),""))</f>
        <v/>
      </c>
      <c r="CI59" t="str" cm="1">
        <f t="array" ref="CI59">IFERROR(
  IF(ISNUMBER(MATCH(TRIM(SUBSTITUTE(INDEX($X:$X,ROW()),CHAR(160),"")),[1]Weekend_Targets!$B$2:$B$23,0)),
    "TARGET",
    "NO"
  ),
  "LOOKUP_ERROR"
)</f>
        <v>NO</v>
      </c>
      <c r="CJ59" t="str" cm="1">
        <f t="array" aca="1" ref="CJ59" ca="1">_xlfn.LET(_xlpm.h,UPPER(TRIM(CLEAN(SUBSTITUTE($X59,CHAR(160)," ")))), IF(ISNUMBER(MATCH(_xlpm.h,WeekendHostnames,0)),"TARGET",""))</f>
        <v/>
      </c>
      <c r="CK59" t="str">
        <f>UPPER(TRIM(CLEAN(SUBSTITUTE(C59,CHAR(160)," "))))</f>
        <v>YES</v>
      </c>
      <c r="CL59" t="str" cm="1">
        <f t="array" ref="CL59">IF(ISNUMBER(MATCH(UPPER(TRIM(CLEAN(SUBSTITUTE(INDEX($X:$X,ROW()),CHAR(160)," ")))),[1]Weekend_Targets!$C$2:$C$23,0)),"TARGET","NO")</f>
        <v>NO</v>
      </c>
      <c r="CM59" t="str">
        <f>_xlfn.TEXTJOIN(", ",TRUE,$C$2:$C$23)</f>
        <v>Yes, Yes, Yes, Yes, Yes, Yes, Yes, Yes, Yes, Yes, Yes, Yes, Yes, Yes, Yes, Yes, Yes, Yes, Yes, Yes, Yes, Yes</v>
      </c>
      <c r="CN59" t="e" cm="1">
        <f t="array" aca="1" ref="CN59" ca="1">COUNTIF(WeekendHostnames,"WNH270OPR403")</f>
        <v>#NAME?</v>
      </c>
      <c r="CO59" s="4" t="s">
        <v>1758</v>
      </c>
      <c r="CQ59" s="4"/>
    </row>
    <row r="60" spans="1:95" ht="20.25" customHeight="1">
      <c r="A60" s="8" t="s">
        <v>1217</v>
      </c>
      <c r="B60" s="8" t="s">
        <v>1335</v>
      </c>
      <c r="C60" s="8" t="s">
        <v>1335</v>
      </c>
      <c r="D60" s="15" t="s">
        <v>1335</v>
      </c>
      <c r="E60" s="15" t="str">
        <f>IF($C60&lt;&gt;"Yes","",IF($D60="No","Yes",IF($D60="Yes","No","")))</f>
        <v>No</v>
      </c>
      <c r="F60" s="15" t="str">
        <f>IF($A60="","",IF($A60="Neuron",IF(OR(AND($AA60&lt;&gt;"",LOWER(TRIM($AA60))&lt;&gt;"n/a",COUNTIF($AA$2:$AA$532,$AA60)&gt;1),AND($AB60&lt;&gt;"",LOWER(TRIM($AB60))&lt;&gt;"n/a",COUNTIF($AB$2:$AB$532,$AB60)&gt;1),AND($AE60&lt;&gt;"",LOWER(TRIM($AE60))&lt;&gt;"n/a",COUNTIF($AE$2:$AE$532,$AE60)&gt;1)),"Yes","No"),IF($A60="Cybernet",IF(OR(AND($Y60&lt;&gt;"",LOWER(TRIM($Y60))&lt;&gt;"n/a",COUNTIF($Y$2:$Y$532,$Y60)&gt;1),AND($Z60&lt;&gt;"",LOWER(TRIM($Z60))&lt;&gt;"n/a",COUNTIF($Z$2:$Z$532,$Z60)&gt;1)),"Yes","No"),IF(AND($AN60&lt;&gt;"",LOWER(TRIM($AN60))&lt;&gt;"n/a",COUNTIF($AN$2:$AN$532,$AN60)&gt;1),"Yes","No"))))</f>
        <v>No</v>
      </c>
      <c r="G60" t="str">
        <f>IF($C60&lt;&gt;"Yes","",
IF($A60="Neuron",
IF(OR(
AND($AA60&lt;&gt;"",LOWER(TRIM($AA60))&lt;&gt;"n/a",COUNTIFS($C$2:$C$532,"Yes",$A$2:$A$532,"Neuron",$AA$2:$AA$532,$AA60)&gt;1),
AND($AB60&lt;&gt;"",LOWER(TRIM($AB60))&lt;&gt;"n/a",COUNTIFS($C$2:$C$532,"Yes",$A$2:$A$532,"Neuron",$AB$2:$AB$532,$AB60)&gt;1),
AND($AE60&lt;&gt;"",LOWER(TRIM($AE60))&lt;&gt;"n/a",COUNTIFS($C$2:$C$532,"Yes",$A$2:$A$532,"Neuron",$AE$2:$AE$532,$AE60)&gt;1)
),"Yes","No"),
IF($A60="Cybernet",
IF(OR(
AND($Y60&lt;&gt;"",LOWER(TRIM($Y60))&lt;&gt;"n/a",COUNTIFS($C$2:$C$532,"Yes",$A$2:$A$532,"Cybernet",$Y$2:$Y$532,$Y60)&gt;1),
AND($Z60&lt;&gt;"",LOWER(TRIM($Z60))&lt;&gt;"n/a",COUNTIFS($C$2:$C$532,"Yes",$A$2:$A$532,"Cybernet",$Z$2:$Z$532,$Z60)&gt;1)
),"Yes","No"),
IF(AND($AN60&lt;&gt;"",LOWER(TRIM($AN60))&lt;&gt;"n/a"),
IF(COUNTIFS($C$2:$C$532,"Yes",$A$2:$A$532,$A60,$AN$2:$AN$532,$AN60)&gt;1,"Yes","No"),
"No")
)
)
)</f>
        <v>No</v>
      </c>
      <c r="H60" s="4" t="s">
        <v>1743</v>
      </c>
      <c r="I60" s="4" t="s">
        <v>1743</v>
      </c>
      <c r="J60" s="4" t="s">
        <v>1744</v>
      </c>
      <c r="K60" s="4" t="s">
        <v>1745</v>
      </c>
      <c r="L60" s="14">
        <v>7</v>
      </c>
      <c r="M60" s="4"/>
      <c r="N60" s="2" t="s">
        <v>1746</v>
      </c>
      <c r="O60" s="2" t="s">
        <v>1746</v>
      </c>
      <c r="P60" s="2" t="s">
        <v>1746</v>
      </c>
      <c r="Q60" s="2"/>
      <c r="R60" s="4"/>
      <c r="S60" s="4"/>
      <c r="T60" s="4"/>
      <c r="U60" s="12">
        <v>46027</v>
      </c>
      <c r="V60" s="4"/>
      <c r="W60" s="4"/>
      <c r="X60" s="4"/>
      <c r="Y60" s="4" t="s">
        <v>1375</v>
      </c>
      <c r="Z60" s="4"/>
      <c r="AA60" s="2" t="s">
        <v>1789</v>
      </c>
      <c r="AB60" s="4" t="s">
        <v>1790</v>
      </c>
      <c r="AC60" s="4" t="s">
        <v>1791</v>
      </c>
      <c r="AD60" s="4" t="s">
        <v>1335</v>
      </c>
      <c r="AE60" s="4" t="s">
        <v>1792</v>
      </c>
      <c r="AF60" s="4" t="s">
        <v>1751</v>
      </c>
      <c r="AG60" s="8" t="s">
        <v>1335</v>
      </c>
      <c r="AH60" s="8" t="s">
        <v>1335</v>
      </c>
      <c r="AI60" s="8" t="s">
        <v>1335</v>
      </c>
      <c r="AJ60" s="8" t="s">
        <v>1335</v>
      </c>
      <c r="AK60" s="4" t="s">
        <v>1752</v>
      </c>
      <c r="AL60" s="4" t="s">
        <v>1793</v>
      </c>
      <c r="AM60" s="4" t="s">
        <v>1375</v>
      </c>
      <c r="AN60" s="4" t="s">
        <v>1793</v>
      </c>
      <c r="AO60" s="4" t="s">
        <v>1754</v>
      </c>
      <c r="AP60" s="4" t="s">
        <v>1755</v>
      </c>
      <c r="AQ60" s="16" t="s">
        <v>1794</v>
      </c>
      <c r="AR60" s="4" t="s">
        <v>1222</v>
      </c>
      <c r="AS60" s="4"/>
      <c r="AT60" s="4"/>
      <c r="AU60" s="4"/>
      <c r="AV60" s="4"/>
      <c r="AW60" s="84" t="s">
        <v>1375</v>
      </c>
      <c r="AX60" s="84" t="s">
        <v>1757</v>
      </c>
      <c r="AY60" s="84" t="s">
        <v>1375</v>
      </c>
      <c r="AZ60" s="84" t="s">
        <v>1375</v>
      </c>
      <c r="BA60" s="84" t="s">
        <v>1375</v>
      </c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" t="s">
        <v>1335</v>
      </c>
      <c r="BM60" s="8" t="s">
        <v>1335</v>
      </c>
      <c r="BN60" s="8"/>
      <c r="BO60" s="8"/>
      <c r="BP60" s="8"/>
      <c r="BQ60" s="8" t="s">
        <v>1335</v>
      </c>
      <c r="BR60" s="8" t="s">
        <v>1336</v>
      </c>
      <c r="BS60" s="4" t="str">
        <f>IF($AB60="","",IF((IF(AND($BL60&lt;&gt;"Yes",$BL60&lt;&gt;"N/A"),"Power Cable, ","")&amp;IF(AND($BM60&lt;&gt;"Yes",$BM60&lt;&gt;"N/A"),"Battery, ","")&amp;IF(AND($AG60&lt;&gt;"Yes",$AG60&lt;&gt;"N/A"),"Firmware Download, ","")&amp;IF(AND(OR($AG60="Yes",$AG60="N/A"),$AH60&lt;&gt;"Yes",$AH60&lt;&gt;"N/A"),"Firmware Install, ","")&amp;IF(AND($BQ60&lt;&gt;"Yes",$BQ60&lt;&gt;"N/A"),"Device ID, ","")&amp;IF(AND($BR60&lt;&gt;"Yes",$BR60&lt;&gt;"N/A"),"Epic Beans Relay, ",""))="","",LEFT(IF(AND($BL60&lt;&gt;"Yes",$BL60&lt;&gt;"N/A"),"Power Cable, ","")&amp;IF(AND($BM60&lt;&gt;"Yes",$BM60&lt;&gt;"N/A"),"Battery, ","")&amp;IF(AND($AG60&lt;&gt;"Yes",$AG60&lt;&gt;"N/A"),"Firmware Download, ","")&amp;IF(AND(OR($AG60="Yes",$AG60="N/A"),$AH60&lt;&gt;"Yes",$AH60&lt;&gt;"N/A"),"Firmware Install, ","")&amp;IF(AND($BQ60&lt;&gt;"Yes",$BQ60&lt;&gt;"N/A"),"Device ID, ","")&amp;IF(AND($BR60&lt;&gt;"Yes",$BR60&lt;&gt;"N/A"),"Epic Beans Relay, ",""),LEN(IF(AND($BL60&lt;&gt;"Yes",$BL60&lt;&gt;"N/A"),"Power Cable, ","")&amp;IF(AND($BM60&lt;&gt;"Yes",$BM60&lt;&gt;"N/A"),"Battery, ","")&amp;IF(AND($AG60&lt;&gt;"Yes",$AG60&lt;&gt;"N/A"),"Firmware Download, ","")&amp;IF(AND(OR($AG60="Yes",$AG60="N/A"),$AH60&lt;&gt;"Yes",$AH60&lt;&gt;"N/A"),"Firmware Install, ","")&amp;IF(AND($BQ60&lt;&gt;"Yes",$BQ60&lt;&gt;"N/A"),"Device ID, ","")&amp;IF(AND($BR60&lt;&gt;"Yes",$BR60&lt;&gt;"N/A"),"Epic Beans Relay, ",""))-2)))</f>
        <v>Epic Beans Relay</v>
      </c>
      <c r="BT60" s="8"/>
      <c r="BU60" s="8" t="str">
        <f>IF($AB60="","",IF($BS60="","Yes","Blocked"))</f>
        <v>Blocked</v>
      </c>
      <c r="BW60" t="str">
        <f>IF($BV60="","",IFERROR(VLOOKUP($BV60,'01_Warehouse_Ledger'!$A:$N,4,FALSE),""))</f>
        <v/>
      </c>
      <c r="BX60" t="str">
        <f>IF($BV60="","",IFERROR(VLOOKUP($BV60,'01_Warehouse_Ledger'!$A:$N,5,FALSE),""))</f>
        <v/>
      </c>
      <c r="BY60" t="str">
        <f>IF($BV60="","",IFERROR(VLOOKUP($BV60,'01_Warehouse_Ledger'!$A:$N,13,FALSE),""))</f>
        <v/>
      </c>
      <c r="CI60" t="str" cm="1">
        <f t="array" ref="CI60">IFERROR(
  IF(ISNUMBER(MATCH(TRIM(SUBSTITUTE(INDEX($X:$X,ROW()),CHAR(160),"")),[1]Weekend_Targets!$B$2:$B$23,0)),
    "TARGET",
    "NO"
  ),
  "LOOKUP_ERROR"
)</f>
        <v>NO</v>
      </c>
      <c r="CJ60" t="str" cm="1">
        <f t="array" aca="1" ref="CJ60" ca="1">_xlfn.LET(_xlpm.h,UPPER(TRIM(CLEAN(SUBSTITUTE($X60,CHAR(160)," ")))), IF(ISNUMBER(MATCH(_xlpm.h,WeekendHostnames,0)),"TARGET",""))</f>
        <v/>
      </c>
      <c r="CK60" t="str">
        <f>UPPER(TRIM(CLEAN(SUBSTITUTE(C60,CHAR(160)," "))))</f>
        <v>YES</v>
      </c>
      <c r="CL60" t="str" cm="1">
        <f t="array" ref="CL60">IF(ISNUMBER(MATCH(UPPER(TRIM(CLEAN(SUBSTITUTE(INDEX($X:$X,ROW()),CHAR(160)," ")))),[1]Weekend_Targets!$C$2:$C$23,0)),"TARGET","NO")</f>
        <v>NO</v>
      </c>
      <c r="CM60" t="str">
        <f>_xlfn.TEXTJOIN(", ",TRUE,$C$2:$C$23)</f>
        <v>Yes, Yes, Yes, Yes, Yes, Yes, Yes, Yes, Yes, Yes, Yes, Yes, Yes, Yes, Yes, Yes, Yes, Yes, Yes, Yes, Yes, Yes</v>
      </c>
      <c r="CN60" t="e" cm="1">
        <f t="array" aca="1" ref="CN60" ca="1">COUNTIF(WeekendHostnames,"WNH270OPR403")</f>
        <v>#NAME?</v>
      </c>
      <c r="CO60" s="4" t="s">
        <v>1758</v>
      </c>
      <c r="CQ60" s="4"/>
    </row>
    <row r="61" spans="1:95" ht="20.25" customHeight="1">
      <c r="A61" s="8" t="s">
        <v>1217</v>
      </c>
      <c r="B61" s="8" t="s">
        <v>1335</v>
      </c>
      <c r="C61" s="8" t="s">
        <v>1335</v>
      </c>
      <c r="D61" s="15" t="s">
        <v>1335</v>
      </c>
      <c r="E61" s="15" t="str">
        <f>IF($C61&lt;&gt;"Yes","",IF($D61="No","Yes",IF($D61="Yes","No","")))</f>
        <v>No</v>
      </c>
      <c r="F61" s="15" t="str">
        <f>IF($A61="","",IF($A61="Neuron",IF(OR(AND($AA61&lt;&gt;"",LOWER(TRIM($AA61))&lt;&gt;"n/a",COUNTIF($AA$2:$AA$532,$AA61)&gt;1),AND($AB61&lt;&gt;"",LOWER(TRIM($AB61))&lt;&gt;"n/a",COUNTIF($AB$2:$AB$532,$AB61)&gt;1),AND($AE61&lt;&gt;"",LOWER(TRIM($AE61))&lt;&gt;"n/a",COUNTIF($AE$2:$AE$532,$AE61)&gt;1)),"Yes","No"),IF($A61="Cybernet",IF(OR(AND($Y61&lt;&gt;"",LOWER(TRIM($Y61))&lt;&gt;"n/a",COUNTIF($Y$2:$Y$532,$Y61)&gt;1),AND($Z61&lt;&gt;"",LOWER(TRIM($Z61))&lt;&gt;"n/a",COUNTIF($Z$2:$Z$532,$Z61)&gt;1)),"Yes","No"),IF(AND($AN61&lt;&gt;"",LOWER(TRIM($AN61))&lt;&gt;"n/a",COUNTIF($AN$2:$AN$532,$AN61)&gt;1),"Yes","No"))))</f>
        <v>No</v>
      </c>
      <c r="G61" t="str">
        <f>IF($C61&lt;&gt;"Yes","",
IF($A61="Neuron",
IF(OR(
AND($AA61&lt;&gt;"",LOWER(TRIM($AA61))&lt;&gt;"n/a",COUNTIFS($C$2:$C$532,"Yes",$A$2:$A$532,"Neuron",$AA$2:$AA$532,$AA61)&gt;1),
AND($AB61&lt;&gt;"",LOWER(TRIM($AB61))&lt;&gt;"n/a",COUNTIFS($C$2:$C$532,"Yes",$A$2:$A$532,"Neuron",$AB$2:$AB$532,$AB61)&gt;1),
AND($AE61&lt;&gt;"",LOWER(TRIM($AE61))&lt;&gt;"n/a",COUNTIFS($C$2:$C$532,"Yes",$A$2:$A$532,"Neuron",$AE$2:$AE$532,$AE61)&gt;1)
),"Yes","No"),
IF($A61="Cybernet",
IF(OR(
AND($Y61&lt;&gt;"",LOWER(TRIM($Y61))&lt;&gt;"n/a",COUNTIFS($C$2:$C$532,"Yes",$A$2:$A$532,"Cybernet",$Y$2:$Y$532,$Y61)&gt;1),
AND($Z61&lt;&gt;"",LOWER(TRIM($Z61))&lt;&gt;"n/a",COUNTIFS($C$2:$C$532,"Yes",$A$2:$A$532,"Cybernet",$Z$2:$Z$532,$Z61)&gt;1)
),"Yes","No"),
IF(AND($AN61&lt;&gt;"",LOWER(TRIM($AN61))&lt;&gt;"n/a"),
IF(COUNTIFS($C$2:$C$532,"Yes",$A$2:$A$532,$A61,$AN$2:$AN$532,$AN61)&gt;1,"Yes","No"),
"No")
)
)
)</f>
        <v>No</v>
      </c>
      <c r="H61" s="4" t="s">
        <v>1743</v>
      </c>
      <c r="I61" s="4" t="s">
        <v>1743</v>
      </c>
      <c r="J61" s="4" t="s">
        <v>1744</v>
      </c>
      <c r="K61" s="4" t="s">
        <v>1745</v>
      </c>
      <c r="L61" s="14">
        <v>8</v>
      </c>
      <c r="M61" s="4"/>
      <c r="N61" s="2" t="s">
        <v>1746</v>
      </c>
      <c r="O61" s="2" t="s">
        <v>1746</v>
      </c>
      <c r="P61" s="2" t="s">
        <v>1746</v>
      </c>
      <c r="Q61" s="2"/>
      <c r="R61" s="4"/>
      <c r="S61" s="4"/>
      <c r="T61" s="4"/>
      <c r="U61" s="12">
        <v>46027</v>
      </c>
      <c r="V61" s="4"/>
      <c r="W61" s="4"/>
      <c r="X61" s="4"/>
      <c r="Y61" s="4" t="s">
        <v>1375</v>
      </c>
      <c r="Z61" s="4"/>
      <c r="AA61" s="2" t="s">
        <v>1795</v>
      </c>
      <c r="AB61" s="4" t="s">
        <v>1796</v>
      </c>
      <c r="AC61" s="4" t="s">
        <v>1797</v>
      </c>
      <c r="AD61" s="4" t="s">
        <v>1335</v>
      </c>
      <c r="AE61" s="4" t="s">
        <v>1798</v>
      </c>
      <c r="AF61" s="4" t="s">
        <v>1751</v>
      </c>
      <c r="AG61" s="8" t="s">
        <v>1335</v>
      </c>
      <c r="AH61" s="8" t="s">
        <v>1335</v>
      </c>
      <c r="AI61" s="8" t="s">
        <v>1335</v>
      </c>
      <c r="AJ61" s="8" t="s">
        <v>1335</v>
      </c>
      <c r="AK61" s="4" t="s">
        <v>1752</v>
      </c>
      <c r="AL61" s="4" t="s">
        <v>1799</v>
      </c>
      <c r="AM61" s="4" t="s">
        <v>1375</v>
      </c>
      <c r="AN61" s="4" t="s">
        <v>1799</v>
      </c>
      <c r="AO61" s="4" t="s">
        <v>1754</v>
      </c>
      <c r="AP61" s="4" t="s">
        <v>1755</v>
      </c>
      <c r="AQ61" s="16" t="s">
        <v>1800</v>
      </c>
      <c r="AR61" s="4" t="s">
        <v>1222</v>
      </c>
      <c r="AS61" s="4"/>
      <c r="AT61" s="4"/>
      <c r="AU61" s="4"/>
      <c r="AV61" s="4"/>
      <c r="AW61" s="84" t="s">
        <v>1375</v>
      </c>
      <c r="AX61" s="84" t="s">
        <v>1757</v>
      </c>
      <c r="AY61" s="84" t="s">
        <v>1375</v>
      </c>
      <c r="AZ61" s="84" t="s">
        <v>1375</v>
      </c>
      <c r="BA61" s="84" t="s">
        <v>1375</v>
      </c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" t="s">
        <v>1335</v>
      </c>
      <c r="BM61" s="8" t="s">
        <v>1335</v>
      </c>
      <c r="BN61" s="8"/>
      <c r="BO61" s="8"/>
      <c r="BP61" s="8"/>
      <c r="BQ61" s="8" t="s">
        <v>1335</v>
      </c>
      <c r="BR61" s="8" t="s">
        <v>1336</v>
      </c>
      <c r="BS61" s="4" t="str">
        <f>IF($AB61="","",IF((IF(AND($BL61&lt;&gt;"Yes",$BL61&lt;&gt;"N/A"),"Power Cable, ","")&amp;IF(AND($BM61&lt;&gt;"Yes",$BM61&lt;&gt;"N/A"),"Battery, ","")&amp;IF(AND($AG61&lt;&gt;"Yes",$AG61&lt;&gt;"N/A"),"Firmware Download, ","")&amp;IF(AND(OR($AG61="Yes",$AG61="N/A"),$AH61&lt;&gt;"Yes",$AH61&lt;&gt;"N/A"),"Firmware Install, ","")&amp;IF(AND($BQ61&lt;&gt;"Yes",$BQ61&lt;&gt;"N/A"),"Device ID, ","")&amp;IF(AND($BR61&lt;&gt;"Yes",$BR61&lt;&gt;"N/A"),"Epic Beans Relay, ",""))="","",LEFT(IF(AND($BL61&lt;&gt;"Yes",$BL61&lt;&gt;"N/A"),"Power Cable, ","")&amp;IF(AND($BM61&lt;&gt;"Yes",$BM61&lt;&gt;"N/A"),"Battery, ","")&amp;IF(AND($AG61&lt;&gt;"Yes",$AG61&lt;&gt;"N/A"),"Firmware Download, ","")&amp;IF(AND(OR($AG61="Yes",$AG61="N/A"),$AH61&lt;&gt;"Yes",$AH61&lt;&gt;"N/A"),"Firmware Install, ","")&amp;IF(AND($BQ61&lt;&gt;"Yes",$BQ61&lt;&gt;"N/A"),"Device ID, ","")&amp;IF(AND($BR61&lt;&gt;"Yes",$BR61&lt;&gt;"N/A"),"Epic Beans Relay, ",""),LEN(IF(AND($BL61&lt;&gt;"Yes",$BL61&lt;&gt;"N/A"),"Power Cable, ","")&amp;IF(AND($BM61&lt;&gt;"Yes",$BM61&lt;&gt;"N/A"),"Battery, ","")&amp;IF(AND($AG61&lt;&gt;"Yes",$AG61&lt;&gt;"N/A"),"Firmware Download, ","")&amp;IF(AND(OR($AG61="Yes",$AG61="N/A"),$AH61&lt;&gt;"Yes",$AH61&lt;&gt;"N/A"),"Firmware Install, ","")&amp;IF(AND($BQ61&lt;&gt;"Yes",$BQ61&lt;&gt;"N/A"),"Device ID, ","")&amp;IF(AND($BR61&lt;&gt;"Yes",$BR61&lt;&gt;"N/A"),"Epic Beans Relay, ",""))-2)))</f>
        <v>Epic Beans Relay</v>
      </c>
      <c r="BT61" s="8"/>
      <c r="BU61" s="8" t="str">
        <f>IF($AB61="","",IF($BS61="","Yes","Blocked"))</f>
        <v>Blocked</v>
      </c>
      <c r="BW61" t="str">
        <f>IF($BV61="","",IFERROR(VLOOKUP($BV61,'01_Warehouse_Ledger'!$A:$N,4,FALSE),""))</f>
        <v/>
      </c>
      <c r="BX61" t="str">
        <f>IF($BV61="","",IFERROR(VLOOKUP($BV61,'01_Warehouse_Ledger'!$A:$N,5,FALSE),""))</f>
        <v/>
      </c>
      <c r="BY61" t="str">
        <f>IF($BV61="","",IFERROR(VLOOKUP($BV61,'01_Warehouse_Ledger'!$A:$N,13,FALSE),""))</f>
        <v/>
      </c>
      <c r="CI61" t="str" cm="1">
        <f t="array" ref="CI61">IFERROR(
  IF(ISNUMBER(MATCH(TRIM(SUBSTITUTE(INDEX($X:$X,ROW()),CHAR(160),"")),[1]Weekend_Targets!$B$2:$B$23,0)),
    "TARGET",
    "NO"
  ),
  "LOOKUP_ERROR"
)</f>
        <v>NO</v>
      </c>
      <c r="CJ61" t="str" cm="1">
        <f t="array" aca="1" ref="CJ61" ca="1">_xlfn.LET(_xlpm.h,UPPER(TRIM(CLEAN(SUBSTITUTE($X61,CHAR(160)," ")))), IF(ISNUMBER(MATCH(_xlpm.h,WeekendHostnames,0)),"TARGET",""))</f>
        <v/>
      </c>
      <c r="CK61" t="str">
        <f>UPPER(TRIM(CLEAN(SUBSTITUTE(C61,CHAR(160)," "))))</f>
        <v>YES</v>
      </c>
      <c r="CL61" t="str" cm="1">
        <f t="array" ref="CL61">IF(ISNUMBER(MATCH(UPPER(TRIM(CLEAN(SUBSTITUTE(INDEX($X:$X,ROW()),CHAR(160)," ")))),[1]Weekend_Targets!$C$2:$C$23,0)),"TARGET","NO")</f>
        <v>NO</v>
      </c>
      <c r="CM61" t="str">
        <f>_xlfn.TEXTJOIN(", ",TRUE,$C$2:$C$23)</f>
        <v>Yes, Yes, Yes, Yes, Yes, Yes, Yes, Yes, Yes, Yes, Yes, Yes, Yes, Yes, Yes, Yes, Yes, Yes, Yes, Yes, Yes, Yes</v>
      </c>
      <c r="CN61" t="e" cm="1">
        <f t="array" aca="1" ref="CN61" ca="1">COUNTIF(WeekendHostnames,"WNH270OPR403")</f>
        <v>#NAME?</v>
      </c>
      <c r="CO61" s="4" t="s">
        <v>1758</v>
      </c>
      <c r="CQ61" s="4"/>
    </row>
    <row r="62" spans="1:95" ht="20.25" customHeight="1">
      <c r="A62" s="8" t="s">
        <v>1217</v>
      </c>
      <c r="B62" s="8" t="s">
        <v>1335</v>
      </c>
      <c r="C62" s="8" t="s">
        <v>1335</v>
      </c>
      <c r="D62" s="15" t="s">
        <v>1335</v>
      </c>
      <c r="E62" s="15" t="str">
        <f>IF($C62&lt;&gt;"Yes","",IF($D62="No","Yes",IF($D62="Yes","No","")))</f>
        <v>No</v>
      </c>
      <c r="F62" s="15" t="str">
        <f>IF($A62="","",IF($A62="Neuron",IF(OR(AND($AA62&lt;&gt;"",LOWER(TRIM($AA62))&lt;&gt;"n/a",COUNTIF($AA$2:$AA$532,$AA62)&gt;1),AND($AB62&lt;&gt;"",LOWER(TRIM($AB62))&lt;&gt;"n/a",COUNTIF($AB$2:$AB$532,$AB62)&gt;1),AND($AE62&lt;&gt;"",LOWER(TRIM($AE62))&lt;&gt;"n/a",COUNTIF($AE$2:$AE$532,$AE62)&gt;1)),"Yes","No"),IF($A62="Cybernet",IF(OR(AND($Y62&lt;&gt;"",LOWER(TRIM($Y62))&lt;&gt;"n/a",COUNTIF($Y$2:$Y$532,$Y62)&gt;1),AND($Z62&lt;&gt;"",LOWER(TRIM($Z62))&lt;&gt;"n/a",COUNTIF($Z$2:$Z$532,$Z62)&gt;1)),"Yes","No"),IF(AND($AN62&lt;&gt;"",LOWER(TRIM($AN62))&lt;&gt;"n/a",COUNTIF($AN$2:$AN$532,$AN62)&gt;1),"Yes","No"))))</f>
        <v>No</v>
      </c>
      <c r="G62" t="str">
        <f>IF($C62&lt;&gt;"Yes","",
IF($A62="Neuron",
IF(OR(
AND($AA62&lt;&gt;"",LOWER(TRIM($AA62))&lt;&gt;"n/a",COUNTIFS($C$2:$C$532,"Yes",$A$2:$A$532,"Neuron",$AA$2:$AA$532,$AA62)&gt;1),
AND($AB62&lt;&gt;"",LOWER(TRIM($AB62))&lt;&gt;"n/a",COUNTIFS($C$2:$C$532,"Yes",$A$2:$A$532,"Neuron",$AB$2:$AB$532,$AB62)&gt;1),
AND($AE62&lt;&gt;"",LOWER(TRIM($AE62))&lt;&gt;"n/a",COUNTIFS($C$2:$C$532,"Yes",$A$2:$A$532,"Neuron",$AE$2:$AE$532,$AE62)&gt;1)
),"Yes","No"),
IF($A62="Cybernet",
IF(OR(
AND($Y62&lt;&gt;"",LOWER(TRIM($Y62))&lt;&gt;"n/a",COUNTIFS($C$2:$C$532,"Yes",$A$2:$A$532,"Cybernet",$Y$2:$Y$532,$Y62)&gt;1),
AND($Z62&lt;&gt;"",LOWER(TRIM($Z62))&lt;&gt;"n/a",COUNTIFS($C$2:$C$532,"Yes",$A$2:$A$532,"Cybernet",$Z$2:$Z$532,$Z62)&gt;1)
),"Yes","No"),
IF(AND($AN62&lt;&gt;"",LOWER(TRIM($AN62))&lt;&gt;"n/a"),
IF(COUNTIFS($C$2:$C$532,"Yes",$A$2:$A$532,$A62,$AN$2:$AN$532,$AN62)&gt;1,"Yes","No"),
"No")
)
)
)</f>
        <v>No</v>
      </c>
      <c r="H62" s="4" t="s">
        <v>1743</v>
      </c>
      <c r="I62" s="4" t="s">
        <v>1743</v>
      </c>
      <c r="J62" s="4" t="s">
        <v>1744</v>
      </c>
      <c r="K62" s="4" t="s">
        <v>1745</v>
      </c>
      <c r="L62" s="14">
        <v>9</v>
      </c>
      <c r="M62" s="4"/>
      <c r="N62" s="2" t="s">
        <v>1746</v>
      </c>
      <c r="O62" s="2" t="s">
        <v>1746</v>
      </c>
      <c r="P62" s="2" t="s">
        <v>1746</v>
      </c>
      <c r="Q62" s="2"/>
      <c r="R62" s="4"/>
      <c r="S62" s="4"/>
      <c r="T62" s="4"/>
      <c r="U62" s="12">
        <v>46027</v>
      </c>
      <c r="V62" s="4"/>
      <c r="W62" s="4"/>
      <c r="X62" s="4"/>
      <c r="Y62" s="4" t="s">
        <v>1375</v>
      </c>
      <c r="Z62" s="4"/>
      <c r="AA62" s="2" t="s">
        <v>1801</v>
      </c>
      <c r="AB62" s="4" t="s">
        <v>1802</v>
      </c>
      <c r="AC62" s="4" t="s">
        <v>1803</v>
      </c>
      <c r="AD62" s="4" t="s">
        <v>1335</v>
      </c>
      <c r="AE62" s="4" t="s">
        <v>1804</v>
      </c>
      <c r="AF62" s="4" t="s">
        <v>1751</v>
      </c>
      <c r="AG62" s="8" t="s">
        <v>1335</v>
      </c>
      <c r="AH62" s="8" t="s">
        <v>1335</v>
      </c>
      <c r="AI62" s="8" t="s">
        <v>1335</v>
      </c>
      <c r="AJ62" s="8" t="s">
        <v>1335</v>
      </c>
      <c r="AK62" s="4" t="s">
        <v>1752</v>
      </c>
      <c r="AL62" s="4" t="s">
        <v>1805</v>
      </c>
      <c r="AM62" s="4" t="s">
        <v>1375</v>
      </c>
      <c r="AN62" s="4" t="s">
        <v>1805</v>
      </c>
      <c r="AO62" s="4" t="s">
        <v>1754</v>
      </c>
      <c r="AP62" s="4" t="s">
        <v>1755</v>
      </c>
      <c r="AQ62" s="16" t="s">
        <v>1806</v>
      </c>
      <c r="AR62" s="4" t="s">
        <v>1222</v>
      </c>
      <c r="AS62" s="4"/>
      <c r="AT62" s="4"/>
      <c r="AU62" s="4"/>
      <c r="AV62" s="4"/>
      <c r="AW62" s="84" t="s">
        <v>1375</v>
      </c>
      <c r="AX62" s="84" t="s">
        <v>1757</v>
      </c>
      <c r="AY62" s="84" t="s">
        <v>1375</v>
      </c>
      <c r="AZ62" s="84" t="s">
        <v>1375</v>
      </c>
      <c r="BA62" s="84" t="s">
        <v>1375</v>
      </c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" t="s">
        <v>1335</v>
      </c>
      <c r="BM62" s="8" t="s">
        <v>1335</v>
      </c>
      <c r="BN62" s="8"/>
      <c r="BO62" s="8"/>
      <c r="BP62" s="8"/>
      <c r="BQ62" s="8" t="s">
        <v>1335</v>
      </c>
      <c r="BR62" s="8" t="s">
        <v>1336</v>
      </c>
      <c r="BS62" s="4" t="str">
        <f>IF($AB62="","",IF((IF(AND($BL62&lt;&gt;"Yes",$BL62&lt;&gt;"N/A"),"Power Cable, ","")&amp;IF(AND($BM62&lt;&gt;"Yes",$BM62&lt;&gt;"N/A"),"Battery, ","")&amp;IF(AND($AG62&lt;&gt;"Yes",$AG62&lt;&gt;"N/A"),"Firmware Download, ","")&amp;IF(AND(OR($AG62="Yes",$AG62="N/A"),$AH62&lt;&gt;"Yes",$AH62&lt;&gt;"N/A"),"Firmware Install, ","")&amp;IF(AND($BQ62&lt;&gt;"Yes",$BQ62&lt;&gt;"N/A"),"Device ID, ","")&amp;IF(AND($BR62&lt;&gt;"Yes",$BR62&lt;&gt;"N/A"),"Epic Beans Relay, ",""))="","",LEFT(IF(AND($BL62&lt;&gt;"Yes",$BL62&lt;&gt;"N/A"),"Power Cable, ","")&amp;IF(AND($BM62&lt;&gt;"Yes",$BM62&lt;&gt;"N/A"),"Battery, ","")&amp;IF(AND($AG62&lt;&gt;"Yes",$AG62&lt;&gt;"N/A"),"Firmware Download, ","")&amp;IF(AND(OR($AG62="Yes",$AG62="N/A"),$AH62&lt;&gt;"Yes",$AH62&lt;&gt;"N/A"),"Firmware Install, ","")&amp;IF(AND($BQ62&lt;&gt;"Yes",$BQ62&lt;&gt;"N/A"),"Device ID, ","")&amp;IF(AND($BR62&lt;&gt;"Yes",$BR62&lt;&gt;"N/A"),"Epic Beans Relay, ",""),LEN(IF(AND($BL62&lt;&gt;"Yes",$BL62&lt;&gt;"N/A"),"Power Cable, ","")&amp;IF(AND($BM62&lt;&gt;"Yes",$BM62&lt;&gt;"N/A"),"Battery, ","")&amp;IF(AND($AG62&lt;&gt;"Yes",$AG62&lt;&gt;"N/A"),"Firmware Download, ","")&amp;IF(AND(OR($AG62="Yes",$AG62="N/A"),$AH62&lt;&gt;"Yes",$AH62&lt;&gt;"N/A"),"Firmware Install, ","")&amp;IF(AND($BQ62&lt;&gt;"Yes",$BQ62&lt;&gt;"N/A"),"Device ID, ","")&amp;IF(AND($BR62&lt;&gt;"Yes",$BR62&lt;&gt;"N/A"),"Epic Beans Relay, ",""))-2)))</f>
        <v>Epic Beans Relay</v>
      </c>
      <c r="BT62" s="8"/>
      <c r="BU62" s="8" t="str">
        <f>IF($AB62="","",IF($BS62="","Yes","Blocked"))</f>
        <v>Blocked</v>
      </c>
      <c r="BW62" t="str">
        <f>IF($BV62="","",IFERROR(VLOOKUP($BV62,'01_Warehouse_Ledger'!$A:$N,4,FALSE),""))</f>
        <v/>
      </c>
      <c r="BX62" t="str">
        <f>IF($BV62="","",IFERROR(VLOOKUP($BV62,'01_Warehouse_Ledger'!$A:$N,5,FALSE),""))</f>
        <v/>
      </c>
      <c r="BY62" t="str">
        <f>IF($BV62="","",IFERROR(VLOOKUP($BV62,'01_Warehouse_Ledger'!$A:$N,13,FALSE),""))</f>
        <v/>
      </c>
      <c r="CI62" t="str" cm="1">
        <f t="array" ref="CI62">IFERROR(
  IF(ISNUMBER(MATCH(TRIM(SUBSTITUTE(INDEX($X:$X,ROW()),CHAR(160),"")),[1]Weekend_Targets!$B$2:$B$23,0)),
    "TARGET",
    "NO"
  ),
  "LOOKUP_ERROR"
)</f>
        <v>NO</v>
      </c>
      <c r="CJ62" t="str" cm="1">
        <f t="array" aca="1" ref="CJ62" ca="1">_xlfn.LET(_xlpm.h,UPPER(TRIM(CLEAN(SUBSTITUTE($X62,CHAR(160)," ")))), IF(ISNUMBER(MATCH(_xlpm.h,WeekendHostnames,0)),"TARGET",""))</f>
        <v/>
      </c>
      <c r="CK62" t="str">
        <f>UPPER(TRIM(CLEAN(SUBSTITUTE(C62,CHAR(160)," "))))</f>
        <v>YES</v>
      </c>
      <c r="CL62" t="str" cm="1">
        <f t="array" ref="CL62">IF(ISNUMBER(MATCH(UPPER(TRIM(CLEAN(SUBSTITUTE(INDEX($X:$X,ROW()),CHAR(160)," ")))),[1]Weekend_Targets!$C$2:$C$23,0)),"TARGET","NO")</f>
        <v>NO</v>
      </c>
      <c r="CM62" t="str">
        <f>_xlfn.TEXTJOIN(", ",TRUE,$C$2:$C$23)</f>
        <v>Yes, Yes, Yes, Yes, Yes, Yes, Yes, Yes, Yes, Yes, Yes, Yes, Yes, Yes, Yes, Yes, Yes, Yes, Yes, Yes, Yes, Yes</v>
      </c>
      <c r="CN62" t="e" cm="1">
        <f t="array" aca="1" ref="CN62" ca="1">COUNTIF(WeekendHostnames,"WNH270OPR403")</f>
        <v>#NAME?</v>
      </c>
      <c r="CO62" s="4" t="s">
        <v>1758</v>
      </c>
      <c r="CQ62" s="4"/>
    </row>
    <row r="63" spans="1:95" ht="20.25" customHeight="1">
      <c r="A63" s="8" t="s">
        <v>1217</v>
      </c>
      <c r="B63" s="8" t="s">
        <v>1335</v>
      </c>
      <c r="C63" s="8" t="s">
        <v>1335</v>
      </c>
      <c r="D63" s="15" t="s">
        <v>1335</v>
      </c>
      <c r="E63" s="15" t="str">
        <f>IF($C63&lt;&gt;"Yes","",IF($D63="No","Yes",IF($D63="Yes","No","")))</f>
        <v>No</v>
      </c>
      <c r="F63" s="15" t="str">
        <f>IF($A63="","",IF($A63="Neuron",IF(OR(AND($AA63&lt;&gt;"",LOWER(TRIM($AA63))&lt;&gt;"n/a",COUNTIF($AA$2:$AA$532,$AA63)&gt;1),AND($AB63&lt;&gt;"",LOWER(TRIM($AB63))&lt;&gt;"n/a",COUNTIF($AB$2:$AB$532,$AB63)&gt;1),AND($AE63&lt;&gt;"",LOWER(TRIM($AE63))&lt;&gt;"n/a",COUNTIF($AE$2:$AE$532,$AE63)&gt;1)),"Yes","No"),IF($A63="Cybernet",IF(OR(AND($Y63&lt;&gt;"",LOWER(TRIM($Y63))&lt;&gt;"n/a",COUNTIF($Y$2:$Y$532,$Y63)&gt;1),AND($Z63&lt;&gt;"",LOWER(TRIM($Z63))&lt;&gt;"n/a",COUNTIF($Z$2:$Z$532,$Z63)&gt;1)),"Yes","No"),IF(AND($AN63&lt;&gt;"",LOWER(TRIM($AN63))&lt;&gt;"n/a",COUNTIF($AN$2:$AN$532,$AN63)&gt;1),"Yes","No"))))</f>
        <v>No</v>
      </c>
      <c r="G63" t="str">
        <f>IF($C63&lt;&gt;"Yes","",
IF($A63="Neuron",
IF(OR(
AND($AA63&lt;&gt;"",LOWER(TRIM($AA63))&lt;&gt;"n/a",COUNTIFS($C$2:$C$532,"Yes",$A$2:$A$532,"Neuron",$AA$2:$AA$532,$AA63)&gt;1),
AND($AB63&lt;&gt;"",LOWER(TRIM($AB63))&lt;&gt;"n/a",COUNTIFS($C$2:$C$532,"Yes",$A$2:$A$532,"Neuron",$AB$2:$AB$532,$AB63)&gt;1),
AND($AE63&lt;&gt;"",LOWER(TRIM($AE63))&lt;&gt;"n/a",COUNTIFS($C$2:$C$532,"Yes",$A$2:$A$532,"Neuron",$AE$2:$AE$532,$AE63)&gt;1)
),"Yes","No"),
IF($A63="Cybernet",
IF(OR(
AND($Y63&lt;&gt;"",LOWER(TRIM($Y63))&lt;&gt;"n/a",COUNTIFS($C$2:$C$532,"Yes",$A$2:$A$532,"Cybernet",$Y$2:$Y$532,$Y63)&gt;1),
AND($Z63&lt;&gt;"",LOWER(TRIM($Z63))&lt;&gt;"n/a",COUNTIFS($C$2:$C$532,"Yes",$A$2:$A$532,"Cybernet",$Z$2:$Z$532,$Z63)&gt;1)
),"Yes","No"),
IF(AND($AN63&lt;&gt;"",LOWER(TRIM($AN63))&lt;&gt;"n/a"),
IF(COUNTIFS($C$2:$C$532,"Yes",$A$2:$A$532,$A63,$AN$2:$AN$532,$AN63)&gt;1,"Yes","No"),
"No")
)
)
)</f>
        <v>No</v>
      </c>
      <c r="H63" s="4" t="s">
        <v>1743</v>
      </c>
      <c r="I63" s="4" t="s">
        <v>1743</v>
      </c>
      <c r="J63" s="4" t="s">
        <v>1744</v>
      </c>
      <c r="K63" s="4" t="s">
        <v>1745</v>
      </c>
      <c r="L63" s="14">
        <v>10</v>
      </c>
      <c r="M63" s="4"/>
      <c r="N63" s="2" t="s">
        <v>1746</v>
      </c>
      <c r="O63" s="2" t="s">
        <v>1746</v>
      </c>
      <c r="P63" s="2" t="s">
        <v>1746</v>
      </c>
      <c r="Q63" s="2"/>
      <c r="R63" s="4"/>
      <c r="S63" s="4"/>
      <c r="T63" s="4"/>
      <c r="U63" s="12">
        <v>46027</v>
      </c>
      <c r="V63" s="4"/>
      <c r="W63" s="4"/>
      <c r="X63" s="4"/>
      <c r="Y63" s="4" t="s">
        <v>1375</v>
      </c>
      <c r="Z63" s="4"/>
      <c r="AA63" s="2" t="s">
        <v>1807</v>
      </c>
      <c r="AB63" s="4" t="s">
        <v>1808</v>
      </c>
      <c r="AC63" s="4" t="s">
        <v>1809</v>
      </c>
      <c r="AD63" s="4" t="s">
        <v>1335</v>
      </c>
      <c r="AE63" s="4" t="s">
        <v>1810</v>
      </c>
      <c r="AF63" s="4" t="s">
        <v>1751</v>
      </c>
      <c r="AG63" s="8" t="s">
        <v>1335</v>
      </c>
      <c r="AH63" s="8" t="s">
        <v>1335</v>
      </c>
      <c r="AI63" s="8" t="s">
        <v>1335</v>
      </c>
      <c r="AJ63" s="8" t="s">
        <v>1335</v>
      </c>
      <c r="AK63" s="4" t="s">
        <v>1752</v>
      </c>
      <c r="AL63" s="4" t="s">
        <v>1811</v>
      </c>
      <c r="AM63" s="4" t="s">
        <v>1375</v>
      </c>
      <c r="AN63" s="4" t="s">
        <v>1811</v>
      </c>
      <c r="AO63" s="4" t="s">
        <v>1754</v>
      </c>
      <c r="AP63" s="4" t="s">
        <v>1755</v>
      </c>
      <c r="AQ63" s="16" t="s">
        <v>1812</v>
      </c>
      <c r="AR63" s="4" t="s">
        <v>1222</v>
      </c>
      <c r="AS63" s="4"/>
      <c r="AT63" s="4"/>
      <c r="AU63" s="4"/>
      <c r="AV63" s="4"/>
      <c r="AW63" s="84" t="s">
        <v>1375</v>
      </c>
      <c r="AX63" s="84" t="s">
        <v>1757</v>
      </c>
      <c r="AY63" s="84" t="s">
        <v>1375</v>
      </c>
      <c r="AZ63" s="84" t="s">
        <v>1375</v>
      </c>
      <c r="BA63" s="84" t="s">
        <v>1375</v>
      </c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" t="s">
        <v>1335</v>
      </c>
      <c r="BM63" s="8" t="s">
        <v>1335</v>
      </c>
      <c r="BN63" s="8"/>
      <c r="BO63" s="8"/>
      <c r="BP63" s="8"/>
      <c r="BQ63" s="8" t="s">
        <v>1335</v>
      </c>
      <c r="BR63" s="8" t="s">
        <v>1336</v>
      </c>
      <c r="BS63" s="4" t="str">
        <f>IF($AB63="","",IF((IF(AND($BL63&lt;&gt;"Yes",$BL63&lt;&gt;"N/A"),"Power Cable, ","")&amp;IF(AND($BM63&lt;&gt;"Yes",$BM63&lt;&gt;"N/A"),"Battery, ","")&amp;IF(AND($AG63&lt;&gt;"Yes",$AG63&lt;&gt;"N/A"),"Firmware Download, ","")&amp;IF(AND(OR($AG63="Yes",$AG63="N/A"),$AH63&lt;&gt;"Yes",$AH63&lt;&gt;"N/A"),"Firmware Install, ","")&amp;IF(AND($BQ63&lt;&gt;"Yes",$BQ63&lt;&gt;"N/A"),"Device ID, ","")&amp;IF(AND($BR63&lt;&gt;"Yes",$BR63&lt;&gt;"N/A"),"Epic Beans Relay, ",""))="","",LEFT(IF(AND($BL63&lt;&gt;"Yes",$BL63&lt;&gt;"N/A"),"Power Cable, ","")&amp;IF(AND($BM63&lt;&gt;"Yes",$BM63&lt;&gt;"N/A"),"Battery, ","")&amp;IF(AND($AG63&lt;&gt;"Yes",$AG63&lt;&gt;"N/A"),"Firmware Download, ","")&amp;IF(AND(OR($AG63="Yes",$AG63="N/A"),$AH63&lt;&gt;"Yes",$AH63&lt;&gt;"N/A"),"Firmware Install, ","")&amp;IF(AND($BQ63&lt;&gt;"Yes",$BQ63&lt;&gt;"N/A"),"Device ID, ","")&amp;IF(AND($BR63&lt;&gt;"Yes",$BR63&lt;&gt;"N/A"),"Epic Beans Relay, ",""),LEN(IF(AND($BL63&lt;&gt;"Yes",$BL63&lt;&gt;"N/A"),"Power Cable, ","")&amp;IF(AND($BM63&lt;&gt;"Yes",$BM63&lt;&gt;"N/A"),"Battery, ","")&amp;IF(AND($AG63&lt;&gt;"Yes",$AG63&lt;&gt;"N/A"),"Firmware Download, ","")&amp;IF(AND(OR($AG63="Yes",$AG63="N/A"),$AH63&lt;&gt;"Yes",$AH63&lt;&gt;"N/A"),"Firmware Install, ","")&amp;IF(AND($BQ63&lt;&gt;"Yes",$BQ63&lt;&gt;"N/A"),"Device ID, ","")&amp;IF(AND($BR63&lt;&gt;"Yes",$BR63&lt;&gt;"N/A"),"Epic Beans Relay, ",""))-2)))</f>
        <v>Epic Beans Relay</v>
      </c>
      <c r="BT63" s="8"/>
      <c r="BU63" s="8" t="str">
        <f>IF($AB63="","",IF($BS63="","Yes","Blocked"))</f>
        <v>Blocked</v>
      </c>
      <c r="BW63" t="str">
        <f>IF($BV63="","",IFERROR(VLOOKUP($BV63,'01_Warehouse_Ledger'!$A:$N,4,FALSE),""))</f>
        <v/>
      </c>
      <c r="BX63" t="str">
        <f>IF($BV63="","",IFERROR(VLOOKUP($BV63,'01_Warehouse_Ledger'!$A:$N,5,FALSE),""))</f>
        <v/>
      </c>
      <c r="BY63" t="str">
        <f>IF($BV63="","",IFERROR(VLOOKUP($BV63,'01_Warehouse_Ledger'!$A:$N,13,FALSE),""))</f>
        <v/>
      </c>
      <c r="CI63" t="str" cm="1">
        <f t="array" ref="CI63">IFERROR(
  IF(ISNUMBER(MATCH(TRIM(SUBSTITUTE(INDEX($X:$X,ROW()),CHAR(160),"")),[1]Weekend_Targets!$B$2:$B$23,0)),
    "TARGET",
    "NO"
  ),
  "LOOKUP_ERROR"
)</f>
        <v>NO</v>
      </c>
      <c r="CJ63" t="str" cm="1">
        <f t="array" aca="1" ref="CJ63" ca="1">_xlfn.LET(_xlpm.h,UPPER(TRIM(CLEAN(SUBSTITUTE($X63,CHAR(160)," ")))), IF(ISNUMBER(MATCH(_xlpm.h,WeekendHostnames,0)),"TARGET",""))</f>
        <v/>
      </c>
      <c r="CK63" t="str">
        <f>UPPER(TRIM(CLEAN(SUBSTITUTE(C63,CHAR(160)," "))))</f>
        <v>YES</v>
      </c>
      <c r="CL63" t="str" cm="1">
        <f t="array" ref="CL63">IF(ISNUMBER(MATCH(UPPER(TRIM(CLEAN(SUBSTITUTE(INDEX($X:$X,ROW()),CHAR(160)," ")))),[1]Weekend_Targets!$C$2:$C$23,0)),"TARGET","NO")</f>
        <v>NO</v>
      </c>
      <c r="CM63" t="str">
        <f>_xlfn.TEXTJOIN(", ",TRUE,$C$2:$C$23)</f>
        <v>Yes, Yes, Yes, Yes, Yes, Yes, Yes, Yes, Yes, Yes, Yes, Yes, Yes, Yes, Yes, Yes, Yes, Yes, Yes, Yes, Yes, Yes</v>
      </c>
      <c r="CN63" t="e" cm="1">
        <f t="array" aca="1" ref="CN63" ca="1">COUNTIF(WeekendHostnames,"WNH270OPR403")</f>
        <v>#NAME?</v>
      </c>
      <c r="CO63" s="4" t="s">
        <v>1758</v>
      </c>
      <c r="CQ63" s="4"/>
    </row>
    <row r="64" spans="1:95" ht="20.25" customHeight="1">
      <c r="A64" s="8" t="s">
        <v>1217</v>
      </c>
      <c r="B64" s="8" t="s">
        <v>1335</v>
      </c>
      <c r="C64" s="8" t="s">
        <v>1335</v>
      </c>
      <c r="D64" s="15" t="s">
        <v>1335</v>
      </c>
      <c r="E64" s="15" t="str">
        <f>IF($C64&lt;&gt;"Yes","",IF($D64="No","Yes",IF($D64="Yes","No","")))</f>
        <v>No</v>
      </c>
      <c r="F64" s="15" t="str">
        <f>IF($A64="","",IF($A64="Neuron",IF(OR(AND($AA64&lt;&gt;"",LOWER(TRIM($AA64))&lt;&gt;"n/a",COUNTIF($AA$2:$AA$532,$AA64)&gt;1),AND($AB64&lt;&gt;"",LOWER(TRIM($AB64))&lt;&gt;"n/a",COUNTIF($AB$2:$AB$532,$AB64)&gt;1),AND($AE64&lt;&gt;"",LOWER(TRIM($AE64))&lt;&gt;"n/a",COUNTIF($AE$2:$AE$532,$AE64)&gt;1)),"Yes","No"),IF($A64="Cybernet",IF(OR(AND($Y64&lt;&gt;"",LOWER(TRIM($Y64))&lt;&gt;"n/a",COUNTIF($Y$2:$Y$532,$Y64)&gt;1),AND($Z64&lt;&gt;"",LOWER(TRIM($Z64))&lt;&gt;"n/a",COUNTIF($Z$2:$Z$532,$Z64)&gt;1)),"Yes","No"),IF(AND($AN64&lt;&gt;"",LOWER(TRIM($AN64))&lt;&gt;"n/a",COUNTIF($AN$2:$AN$532,$AN64)&gt;1),"Yes","No"))))</f>
        <v>No</v>
      </c>
      <c r="G64" t="str">
        <f>IF($C64&lt;&gt;"Yes","",
IF($A64="Neuron",
IF(OR(
AND($AA64&lt;&gt;"",LOWER(TRIM($AA64))&lt;&gt;"n/a",COUNTIFS($C$2:$C$532,"Yes",$A$2:$A$532,"Neuron",$AA$2:$AA$532,$AA64)&gt;1),
AND($AB64&lt;&gt;"",LOWER(TRIM($AB64))&lt;&gt;"n/a",COUNTIFS($C$2:$C$532,"Yes",$A$2:$A$532,"Neuron",$AB$2:$AB$532,$AB64)&gt;1),
AND($AE64&lt;&gt;"",LOWER(TRIM($AE64))&lt;&gt;"n/a",COUNTIFS($C$2:$C$532,"Yes",$A$2:$A$532,"Neuron",$AE$2:$AE$532,$AE64)&gt;1)
),"Yes","No"),
IF($A64="Cybernet",
IF(OR(
AND($Y64&lt;&gt;"",LOWER(TRIM($Y64))&lt;&gt;"n/a",COUNTIFS($C$2:$C$532,"Yes",$A$2:$A$532,"Cybernet",$Y$2:$Y$532,$Y64)&gt;1),
AND($Z64&lt;&gt;"",LOWER(TRIM($Z64))&lt;&gt;"n/a",COUNTIFS($C$2:$C$532,"Yes",$A$2:$A$532,"Cybernet",$Z$2:$Z$532,$Z64)&gt;1)
),"Yes","No"),
IF(AND($AN64&lt;&gt;"",LOWER(TRIM($AN64))&lt;&gt;"n/a"),
IF(COUNTIFS($C$2:$C$532,"Yes",$A$2:$A$532,$A64,$AN$2:$AN$532,$AN64)&gt;1,"Yes","No"),
"No")
)
)
)</f>
        <v>No</v>
      </c>
      <c r="H64" s="4" t="s">
        <v>1743</v>
      </c>
      <c r="I64" s="4" t="s">
        <v>1743</v>
      </c>
      <c r="J64" s="4" t="s">
        <v>1744</v>
      </c>
      <c r="K64" s="4" t="s">
        <v>1745</v>
      </c>
      <c r="L64" s="14">
        <v>11</v>
      </c>
      <c r="M64" s="4"/>
      <c r="N64" s="2" t="s">
        <v>1746</v>
      </c>
      <c r="O64" s="2" t="s">
        <v>1746</v>
      </c>
      <c r="P64" s="2" t="s">
        <v>1746</v>
      </c>
      <c r="Q64" s="2"/>
      <c r="R64" s="4"/>
      <c r="S64" s="4"/>
      <c r="T64" s="4"/>
      <c r="U64" s="12">
        <v>46027</v>
      </c>
      <c r="V64" s="4"/>
      <c r="W64" s="4"/>
      <c r="X64" s="4"/>
      <c r="Y64" s="4" t="s">
        <v>1375</v>
      </c>
      <c r="Z64" s="4"/>
      <c r="AA64" s="2" t="s">
        <v>1813</v>
      </c>
      <c r="AB64" s="4" t="s">
        <v>1814</v>
      </c>
      <c r="AC64" s="4" t="s">
        <v>1815</v>
      </c>
      <c r="AD64" s="4" t="s">
        <v>1335</v>
      </c>
      <c r="AE64" s="4" t="s">
        <v>1816</v>
      </c>
      <c r="AF64" s="4" t="s">
        <v>1751</v>
      </c>
      <c r="AG64" s="8" t="s">
        <v>1335</v>
      </c>
      <c r="AH64" s="8" t="s">
        <v>1335</v>
      </c>
      <c r="AI64" s="8" t="s">
        <v>1335</v>
      </c>
      <c r="AJ64" s="8" t="s">
        <v>1335</v>
      </c>
      <c r="AK64" s="4" t="s">
        <v>1752</v>
      </c>
      <c r="AL64" s="4" t="s">
        <v>1817</v>
      </c>
      <c r="AM64" s="4" t="s">
        <v>1375</v>
      </c>
      <c r="AN64" s="4" t="s">
        <v>1817</v>
      </c>
      <c r="AO64" s="4" t="s">
        <v>1754</v>
      </c>
      <c r="AP64" s="4" t="s">
        <v>1755</v>
      </c>
      <c r="AQ64" s="4" t="s">
        <v>1818</v>
      </c>
      <c r="AR64" s="4" t="s">
        <v>1222</v>
      </c>
      <c r="AS64" s="4"/>
      <c r="AT64" s="4"/>
      <c r="AU64" s="4"/>
      <c r="AV64" s="4"/>
      <c r="AW64" s="84" t="s">
        <v>1375</v>
      </c>
      <c r="AX64" s="84" t="s">
        <v>1757</v>
      </c>
      <c r="AY64" s="84" t="s">
        <v>1375</v>
      </c>
      <c r="AZ64" s="84" t="s">
        <v>1375</v>
      </c>
      <c r="BA64" s="84" t="s">
        <v>1375</v>
      </c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" t="s">
        <v>1335</v>
      </c>
      <c r="BM64" s="8" t="s">
        <v>1335</v>
      </c>
      <c r="BN64" s="8"/>
      <c r="BO64" s="8"/>
      <c r="BP64" s="8"/>
      <c r="BQ64" s="8" t="s">
        <v>1335</v>
      </c>
      <c r="BR64" s="8" t="s">
        <v>1336</v>
      </c>
      <c r="BS64" s="4" t="str">
        <f>IF($AB64="","",IF((IF(AND($BL64&lt;&gt;"Yes",$BL64&lt;&gt;"N/A"),"Power Cable, ","")&amp;IF(AND($BM64&lt;&gt;"Yes",$BM64&lt;&gt;"N/A"),"Battery, ","")&amp;IF(AND($AG64&lt;&gt;"Yes",$AG64&lt;&gt;"N/A"),"Firmware Download, ","")&amp;IF(AND(OR($AG64="Yes",$AG64="N/A"),$AH64&lt;&gt;"Yes",$AH64&lt;&gt;"N/A"),"Firmware Install, ","")&amp;IF(AND($BQ64&lt;&gt;"Yes",$BQ64&lt;&gt;"N/A"),"Device ID, ","")&amp;IF(AND($BR64&lt;&gt;"Yes",$BR64&lt;&gt;"N/A"),"Epic Beans Relay, ",""))="","",LEFT(IF(AND($BL64&lt;&gt;"Yes",$BL64&lt;&gt;"N/A"),"Power Cable, ","")&amp;IF(AND($BM64&lt;&gt;"Yes",$BM64&lt;&gt;"N/A"),"Battery, ","")&amp;IF(AND($AG64&lt;&gt;"Yes",$AG64&lt;&gt;"N/A"),"Firmware Download, ","")&amp;IF(AND(OR($AG64="Yes",$AG64="N/A"),$AH64&lt;&gt;"Yes",$AH64&lt;&gt;"N/A"),"Firmware Install, ","")&amp;IF(AND($BQ64&lt;&gt;"Yes",$BQ64&lt;&gt;"N/A"),"Device ID, ","")&amp;IF(AND($BR64&lt;&gt;"Yes",$BR64&lt;&gt;"N/A"),"Epic Beans Relay, ",""),LEN(IF(AND($BL64&lt;&gt;"Yes",$BL64&lt;&gt;"N/A"),"Power Cable, ","")&amp;IF(AND($BM64&lt;&gt;"Yes",$BM64&lt;&gt;"N/A"),"Battery, ","")&amp;IF(AND($AG64&lt;&gt;"Yes",$AG64&lt;&gt;"N/A"),"Firmware Download, ","")&amp;IF(AND(OR($AG64="Yes",$AG64="N/A"),$AH64&lt;&gt;"Yes",$AH64&lt;&gt;"N/A"),"Firmware Install, ","")&amp;IF(AND($BQ64&lt;&gt;"Yes",$BQ64&lt;&gt;"N/A"),"Device ID, ","")&amp;IF(AND($BR64&lt;&gt;"Yes",$BR64&lt;&gt;"N/A"),"Epic Beans Relay, ",""))-2)))</f>
        <v>Epic Beans Relay</v>
      </c>
      <c r="BT64" s="8"/>
      <c r="BU64" s="8" t="str">
        <f>IF($AB64="","",IF($BS64="","Yes","Blocked"))</f>
        <v>Blocked</v>
      </c>
      <c r="BW64" t="str">
        <f>IF($BV64="","",IFERROR(VLOOKUP($BV64,'01_Warehouse_Ledger'!$A:$N,4,FALSE),""))</f>
        <v/>
      </c>
      <c r="BX64" t="str">
        <f>IF($BV64="","",IFERROR(VLOOKUP($BV64,'01_Warehouse_Ledger'!$A:$N,5,FALSE),""))</f>
        <v/>
      </c>
      <c r="BY64" t="str">
        <f>IF($BV64="","",IFERROR(VLOOKUP($BV64,'01_Warehouse_Ledger'!$A:$N,13,FALSE),""))</f>
        <v/>
      </c>
      <c r="CI64" t="str" cm="1">
        <f t="array" ref="CI64">IFERROR(
  IF(ISNUMBER(MATCH(TRIM(SUBSTITUTE(INDEX($X:$X,ROW()),CHAR(160),"")),[1]Weekend_Targets!$B$2:$B$23,0)),
    "TARGET",
    "NO"
  ),
  "LOOKUP_ERROR"
)</f>
        <v>NO</v>
      </c>
      <c r="CJ64" t="str" cm="1">
        <f t="array" aca="1" ref="CJ64" ca="1">_xlfn.LET(_xlpm.h,UPPER(TRIM(CLEAN(SUBSTITUTE($X64,CHAR(160)," ")))), IF(ISNUMBER(MATCH(_xlpm.h,WeekendHostnames,0)),"TARGET",""))</f>
        <v/>
      </c>
      <c r="CK64" t="str">
        <f>UPPER(TRIM(CLEAN(SUBSTITUTE(C64,CHAR(160)," "))))</f>
        <v>YES</v>
      </c>
      <c r="CL64" t="str" cm="1">
        <f t="array" ref="CL64">IF(ISNUMBER(MATCH(UPPER(TRIM(CLEAN(SUBSTITUTE(INDEX($X:$X,ROW()),CHAR(160)," ")))),[1]Weekend_Targets!$C$2:$C$23,0)),"TARGET","NO")</f>
        <v>NO</v>
      </c>
      <c r="CM64" t="str">
        <f>_xlfn.TEXTJOIN(", ",TRUE,$C$2:$C$23)</f>
        <v>Yes, Yes, Yes, Yes, Yes, Yes, Yes, Yes, Yes, Yes, Yes, Yes, Yes, Yes, Yes, Yes, Yes, Yes, Yes, Yes, Yes, Yes</v>
      </c>
      <c r="CN64" t="e" cm="1">
        <f t="array" aca="1" ref="CN64" ca="1">COUNTIF(WeekendHostnames,"WNH270OPR403")</f>
        <v>#NAME?</v>
      </c>
      <c r="CO64" s="4" t="s">
        <v>1758</v>
      </c>
      <c r="CQ64" s="4" t="s">
        <v>1819</v>
      </c>
    </row>
    <row r="65" spans="1:95" ht="20.25" customHeight="1">
      <c r="A65" s="8" t="s">
        <v>1217</v>
      </c>
      <c r="B65" s="8" t="s">
        <v>1335</v>
      </c>
      <c r="C65" s="8" t="s">
        <v>1335</v>
      </c>
      <c r="D65" s="15" t="s">
        <v>1335</v>
      </c>
      <c r="E65" s="15" t="str">
        <f>IF($C65&lt;&gt;"Yes","",IF($D65="No","Yes",IF($D65="Yes","No","")))</f>
        <v>No</v>
      </c>
      <c r="F65" s="15" t="str">
        <f>IF($A65="","",IF($A65="Neuron",IF(OR(AND($AA65&lt;&gt;"",LOWER(TRIM($AA65))&lt;&gt;"n/a",COUNTIF($AA$2:$AA$532,$AA65)&gt;1),AND($AB65&lt;&gt;"",LOWER(TRIM($AB65))&lt;&gt;"n/a",COUNTIF($AB$2:$AB$532,$AB65)&gt;1),AND($AE65&lt;&gt;"",LOWER(TRIM($AE65))&lt;&gt;"n/a",COUNTIF($AE$2:$AE$532,$AE65)&gt;1)),"Yes","No"),IF($A65="Cybernet",IF(OR(AND($Y65&lt;&gt;"",LOWER(TRIM($Y65))&lt;&gt;"n/a",COUNTIF($Y$2:$Y$532,$Y65)&gt;1),AND($Z65&lt;&gt;"",LOWER(TRIM($Z65))&lt;&gt;"n/a",COUNTIF($Z$2:$Z$532,$Z65)&gt;1)),"Yes","No"),IF(AND($AN65&lt;&gt;"",LOWER(TRIM($AN65))&lt;&gt;"n/a",COUNTIF($AN$2:$AN$532,$AN65)&gt;1),"Yes","No"))))</f>
        <v>No</v>
      </c>
      <c r="G65" t="str">
        <f>IF($C65&lt;&gt;"Yes","",
IF($A65="Neuron",
IF(OR(
AND($AA65&lt;&gt;"",LOWER(TRIM($AA65))&lt;&gt;"n/a",COUNTIFS($C$2:$C$532,"Yes",$A$2:$A$532,"Neuron",$AA$2:$AA$532,$AA65)&gt;1),
AND($AB65&lt;&gt;"",LOWER(TRIM($AB65))&lt;&gt;"n/a",COUNTIFS($C$2:$C$532,"Yes",$A$2:$A$532,"Neuron",$AB$2:$AB$532,$AB65)&gt;1),
AND($AE65&lt;&gt;"",LOWER(TRIM($AE65))&lt;&gt;"n/a",COUNTIFS($C$2:$C$532,"Yes",$A$2:$A$532,"Neuron",$AE$2:$AE$532,$AE65)&gt;1)
),"Yes","No"),
IF($A65="Cybernet",
IF(OR(
AND($Y65&lt;&gt;"",LOWER(TRIM($Y65))&lt;&gt;"n/a",COUNTIFS($C$2:$C$532,"Yes",$A$2:$A$532,"Cybernet",$Y$2:$Y$532,$Y65)&gt;1),
AND($Z65&lt;&gt;"",LOWER(TRIM($Z65))&lt;&gt;"n/a",COUNTIFS($C$2:$C$532,"Yes",$A$2:$A$532,"Cybernet",$Z$2:$Z$532,$Z65)&gt;1)
),"Yes","No"),
IF(AND($AN65&lt;&gt;"",LOWER(TRIM($AN65))&lt;&gt;"n/a"),
IF(COUNTIFS($C$2:$C$532,"Yes",$A$2:$A$532,$A65,$AN$2:$AN$532,$AN65)&gt;1,"Yes","No"),
"No")
)
)
)</f>
        <v>No</v>
      </c>
      <c r="H65" s="4" t="s">
        <v>1743</v>
      </c>
      <c r="I65" s="4" t="s">
        <v>1743</v>
      </c>
      <c r="J65" s="4" t="s">
        <v>1744</v>
      </c>
      <c r="K65" s="4" t="s">
        <v>1745</v>
      </c>
      <c r="L65" s="14">
        <v>12</v>
      </c>
      <c r="M65" s="4"/>
      <c r="N65" s="2" t="s">
        <v>1746</v>
      </c>
      <c r="O65" s="2" t="s">
        <v>1746</v>
      </c>
      <c r="P65" s="2" t="s">
        <v>1746</v>
      </c>
      <c r="Q65" s="2"/>
      <c r="R65" s="4"/>
      <c r="S65" s="4"/>
      <c r="T65" s="4"/>
      <c r="U65" s="12">
        <v>46027</v>
      </c>
      <c r="V65" s="4"/>
      <c r="W65" s="4"/>
      <c r="X65" s="4"/>
      <c r="Y65" s="4" t="s">
        <v>1375</v>
      </c>
      <c r="Z65" s="2"/>
      <c r="AA65" s="2" t="s">
        <v>1820</v>
      </c>
      <c r="AB65" s="4" t="s">
        <v>1821</v>
      </c>
      <c r="AC65" s="4" t="s">
        <v>1822</v>
      </c>
      <c r="AD65" s="4" t="s">
        <v>1335</v>
      </c>
      <c r="AE65" s="4" t="s">
        <v>1823</v>
      </c>
      <c r="AF65" s="4" t="s">
        <v>1751</v>
      </c>
      <c r="AG65" s="8" t="s">
        <v>1335</v>
      </c>
      <c r="AH65" s="8" t="s">
        <v>1335</v>
      </c>
      <c r="AI65" s="8" t="s">
        <v>1335</v>
      </c>
      <c r="AJ65" s="8" t="s">
        <v>1335</v>
      </c>
      <c r="AK65" s="4" t="s">
        <v>1752</v>
      </c>
      <c r="AL65" s="4" t="s">
        <v>1824</v>
      </c>
      <c r="AM65" s="4" t="s">
        <v>1375</v>
      </c>
      <c r="AN65" s="4" t="s">
        <v>1824</v>
      </c>
      <c r="AO65" s="4" t="s">
        <v>1754</v>
      </c>
      <c r="AP65" s="4" t="s">
        <v>1755</v>
      </c>
      <c r="AQ65" s="4" t="s">
        <v>1825</v>
      </c>
      <c r="AR65" s="4" t="s">
        <v>1222</v>
      </c>
      <c r="AS65" s="4"/>
      <c r="AT65" s="4"/>
      <c r="AU65" s="4"/>
      <c r="AV65" s="4"/>
      <c r="AW65" s="84" t="s">
        <v>1375</v>
      </c>
      <c r="AX65" s="84" t="s">
        <v>1757</v>
      </c>
      <c r="AY65" s="84" t="s">
        <v>1375</v>
      </c>
      <c r="AZ65" s="84" t="s">
        <v>1375</v>
      </c>
      <c r="BA65" s="84" t="s">
        <v>1375</v>
      </c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" t="s">
        <v>1335</v>
      </c>
      <c r="BM65" s="8" t="s">
        <v>1335</v>
      </c>
      <c r="BN65" s="8"/>
      <c r="BO65" s="8"/>
      <c r="BP65" s="8"/>
      <c r="BQ65" s="8" t="s">
        <v>1335</v>
      </c>
      <c r="BR65" s="8" t="s">
        <v>1336</v>
      </c>
      <c r="BS65" s="4" t="str">
        <f>IF($AB65="","",IF((IF(AND($BL65&lt;&gt;"Yes",$BL65&lt;&gt;"N/A"),"Power Cable, ","")&amp;IF(AND($BM65&lt;&gt;"Yes",$BM65&lt;&gt;"N/A"),"Battery, ","")&amp;IF(AND($AG65&lt;&gt;"Yes",$AG65&lt;&gt;"N/A"),"Firmware Download, ","")&amp;IF(AND(OR($AG65="Yes",$AG65="N/A"),$AH65&lt;&gt;"Yes",$AH65&lt;&gt;"N/A"),"Firmware Install, ","")&amp;IF(AND($BQ65&lt;&gt;"Yes",$BQ65&lt;&gt;"N/A"),"Device ID, ","")&amp;IF(AND($BR65&lt;&gt;"Yes",$BR65&lt;&gt;"N/A"),"Epic Beans Relay, ",""))="","",LEFT(IF(AND($BL65&lt;&gt;"Yes",$BL65&lt;&gt;"N/A"),"Power Cable, ","")&amp;IF(AND($BM65&lt;&gt;"Yes",$BM65&lt;&gt;"N/A"),"Battery, ","")&amp;IF(AND($AG65&lt;&gt;"Yes",$AG65&lt;&gt;"N/A"),"Firmware Download, ","")&amp;IF(AND(OR($AG65="Yes",$AG65="N/A"),$AH65&lt;&gt;"Yes",$AH65&lt;&gt;"N/A"),"Firmware Install, ","")&amp;IF(AND($BQ65&lt;&gt;"Yes",$BQ65&lt;&gt;"N/A"),"Device ID, ","")&amp;IF(AND($BR65&lt;&gt;"Yes",$BR65&lt;&gt;"N/A"),"Epic Beans Relay, ",""),LEN(IF(AND($BL65&lt;&gt;"Yes",$BL65&lt;&gt;"N/A"),"Power Cable, ","")&amp;IF(AND($BM65&lt;&gt;"Yes",$BM65&lt;&gt;"N/A"),"Battery, ","")&amp;IF(AND($AG65&lt;&gt;"Yes",$AG65&lt;&gt;"N/A"),"Firmware Download, ","")&amp;IF(AND(OR($AG65="Yes",$AG65="N/A"),$AH65&lt;&gt;"Yes",$AH65&lt;&gt;"N/A"),"Firmware Install, ","")&amp;IF(AND($BQ65&lt;&gt;"Yes",$BQ65&lt;&gt;"N/A"),"Device ID, ","")&amp;IF(AND($BR65&lt;&gt;"Yes",$BR65&lt;&gt;"N/A"),"Epic Beans Relay, ",""))-2)))</f>
        <v>Epic Beans Relay</v>
      </c>
      <c r="BT65" s="8"/>
      <c r="BU65" s="8" t="str">
        <f>IF($AB65="","",IF($BS65="","Yes","Blocked"))</f>
        <v>Blocked</v>
      </c>
      <c r="BW65" t="str">
        <f>IF($BV65="","",IFERROR(VLOOKUP($BV65,'01_Warehouse_Ledger'!$A:$N,4,FALSE),""))</f>
        <v/>
      </c>
      <c r="BX65" t="str">
        <f>IF($BV65="","",IFERROR(VLOOKUP($BV65,'01_Warehouse_Ledger'!$A:$N,5,FALSE),""))</f>
        <v/>
      </c>
      <c r="BY65" t="str">
        <f>IF($BV65="","",IFERROR(VLOOKUP($BV65,'01_Warehouse_Ledger'!$A:$N,13,FALSE),""))</f>
        <v/>
      </c>
      <c r="CI65" t="str" cm="1">
        <f t="array" ref="CI65">IFERROR(
  IF(ISNUMBER(MATCH(TRIM(SUBSTITUTE(INDEX($X:$X,ROW()),CHAR(160),"")),[1]Weekend_Targets!$B$2:$B$23,0)),
    "TARGET",
    "NO"
  ),
  "LOOKUP_ERROR"
)</f>
        <v>NO</v>
      </c>
      <c r="CJ65" t="str" cm="1">
        <f t="array" aca="1" ref="CJ65" ca="1">_xlfn.LET(_xlpm.h,UPPER(TRIM(CLEAN(SUBSTITUTE($X65,CHAR(160)," ")))), IF(ISNUMBER(MATCH(_xlpm.h,WeekendHostnames,0)),"TARGET",""))</f>
        <v/>
      </c>
      <c r="CK65" t="str">
        <f>UPPER(TRIM(CLEAN(SUBSTITUTE(C65,CHAR(160)," "))))</f>
        <v>YES</v>
      </c>
      <c r="CL65" t="str" cm="1">
        <f t="array" ref="CL65">IF(ISNUMBER(MATCH(UPPER(TRIM(CLEAN(SUBSTITUTE(INDEX($X:$X,ROW()),CHAR(160)," ")))),[1]Weekend_Targets!$C$2:$C$23,0)),"TARGET","NO")</f>
        <v>NO</v>
      </c>
      <c r="CM65" t="str">
        <f>_xlfn.TEXTJOIN(", ",TRUE,$C$2:$C$23)</f>
        <v>Yes, Yes, Yes, Yes, Yes, Yes, Yes, Yes, Yes, Yes, Yes, Yes, Yes, Yes, Yes, Yes, Yes, Yes, Yes, Yes, Yes, Yes</v>
      </c>
      <c r="CN65" t="e" cm="1">
        <f t="array" aca="1" ref="CN65" ca="1">COUNTIF(WeekendHostnames,"WNH270OPR403")</f>
        <v>#NAME?</v>
      </c>
      <c r="CO65" s="4" t="s">
        <v>1758</v>
      </c>
      <c r="CQ65" s="4"/>
    </row>
    <row r="66" spans="1:95" ht="20.25" customHeight="1">
      <c r="A66" s="8" t="s">
        <v>1217</v>
      </c>
      <c r="B66" s="8" t="s">
        <v>1335</v>
      </c>
      <c r="C66" s="8" t="s">
        <v>1335</v>
      </c>
      <c r="D66" s="15" t="s">
        <v>1335</v>
      </c>
      <c r="E66" s="15" t="str">
        <f>IF($C66&lt;&gt;"Yes","",IF($D66="No","Yes",IF($D66="Yes","No","")))</f>
        <v>No</v>
      </c>
      <c r="F66" s="15" t="str">
        <f>IF($A66="","",IF($A66="Neuron",IF(OR(AND($AA66&lt;&gt;"",LOWER(TRIM($AA66))&lt;&gt;"n/a",COUNTIF($AA$2:$AA$532,$AA66)&gt;1),AND($AB66&lt;&gt;"",LOWER(TRIM($AB66))&lt;&gt;"n/a",COUNTIF($AB$2:$AB$532,$AB66)&gt;1),AND($AE66&lt;&gt;"",LOWER(TRIM($AE66))&lt;&gt;"n/a",COUNTIF($AE$2:$AE$532,$AE66)&gt;1)),"Yes","No"),IF($A66="Cybernet",IF(OR(AND($Y66&lt;&gt;"",LOWER(TRIM($Y66))&lt;&gt;"n/a",COUNTIF($Y$2:$Y$532,$Y66)&gt;1),AND($Z66&lt;&gt;"",LOWER(TRIM($Z66))&lt;&gt;"n/a",COUNTIF($Z$2:$Z$532,$Z66)&gt;1)),"Yes","No"),IF(AND($AN66&lt;&gt;"",LOWER(TRIM($AN66))&lt;&gt;"n/a",COUNTIF($AN$2:$AN$532,$AN66)&gt;1),"Yes","No"))))</f>
        <v>No</v>
      </c>
      <c r="G66" t="str">
        <f>IF($C66&lt;&gt;"Yes","",
IF($A66="Neuron",
IF(OR(
AND($AA66&lt;&gt;"",LOWER(TRIM($AA66))&lt;&gt;"n/a",COUNTIFS($C$2:$C$532,"Yes",$A$2:$A$532,"Neuron",$AA$2:$AA$532,$AA66)&gt;1),
AND($AB66&lt;&gt;"",LOWER(TRIM($AB66))&lt;&gt;"n/a",COUNTIFS($C$2:$C$532,"Yes",$A$2:$A$532,"Neuron",$AB$2:$AB$532,$AB66)&gt;1),
AND($AE66&lt;&gt;"",LOWER(TRIM($AE66))&lt;&gt;"n/a",COUNTIFS($C$2:$C$532,"Yes",$A$2:$A$532,"Neuron",$AE$2:$AE$532,$AE66)&gt;1)
),"Yes","No"),
IF($A66="Cybernet",
IF(OR(
AND($Y66&lt;&gt;"",LOWER(TRIM($Y66))&lt;&gt;"n/a",COUNTIFS($C$2:$C$532,"Yes",$A$2:$A$532,"Cybernet",$Y$2:$Y$532,$Y66)&gt;1),
AND($Z66&lt;&gt;"",LOWER(TRIM($Z66))&lt;&gt;"n/a",COUNTIFS($C$2:$C$532,"Yes",$A$2:$A$532,"Cybernet",$Z$2:$Z$532,$Z66)&gt;1)
),"Yes","No"),
IF(AND($AN66&lt;&gt;"",LOWER(TRIM($AN66))&lt;&gt;"n/a"),
IF(COUNTIFS($C$2:$C$532,"Yes",$A$2:$A$532,$A66,$AN$2:$AN$532,$AN66)&gt;1,"Yes","No"),
"No")
)
)
)</f>
        <v>No</v>
      </c>
      <c r="H66" s="4" t="s">
        <v>1743</v>
      </c>
      <c r="I66" s="4" t="s">
        <v>1743</v>
      </c>
      <c r="J66" s="4" t="s">
        <v>1744</v>
      </c>
      <c r="K66" s="4" t="s">
        <v>1745</v>
      </c>
      <c r="L66" s="14">
        <v>13</v>
      </c>
      <c r="M66" s="4"/>
      <c r="N66" s="2" t="s">
        <v>1746</v>
      </c>
      <c r="O66" s="2" t="s">
        <v>1746</v>
      </c>
      <c r="P66" s="2" t="s">
        <v>1746</v>
      </c>
      <c r="Q66" s="2"/>
      <c r="R66" s="4"/>
      <c r="S66" s="4"/>
      <c r="T66" s="4"/>
      <c r="U66" s="12">
        <v>46027</v>
      </c>
      <c r="V66" s="4"/>
      <c r="W66" s="4"/>
      <c r="X66" s="4"/>
      <c r="Y66" s="2" t="s">
        <v>1375</v>
      </c>
      <c r="Z66" s="4"/>
      <c r="AA66" s="2" t="s">
        <v>1826</v>
      </c>
      <c r="AB66" s="4" t="s">
        <v>1827</v>
      </c>
      <c r="AC66" s="4" t="s">
        <v>1828</v>
      </c>
      <c r="AD66" s="4" t="s">
        <v>1335</v>
      </c>
      <c r="AE66" s="4" t="s">
        <v>1829</v>
      </c>
      <c r="AF66" s="4" t="s">
        <v>1751</v>
      </c>
      <c r="AG66" s="8" t="s">
        <v>1335</v>
      </c>
      <c r="AH66" s="8" t="s">
        <v>1335</v>
      </c>
      <c r="AI66" s="8" t="s">
        <v>1335</v>
      </c>
      <c r="AJ66" s="8" t="s">
        <v>1335</v>
      </c>
      <c r="AK66" s="4" t="s">
        <v>1752</v>
      </c>
      <c r="AL66" s="4" t="s">
        <v>1830</v>
      </c>
      <c r="AM66" s="4" t="s">
        <v>1375</v>
      </c>
      <c r="AN66" s="4" t="s">
        <v>1830</v>
      </c>
      <c r="AO66" s="4" t="s">
        <v>1754</v>
      </c>
      <c r="AP66" s="4" t="s">
        <v>1755</v>
      </c>
      <c r="AQ66" s="4" t="s">
        <v>1831</v>
      </c>
      <c r="AR66" s="4" t="s">
        <v>1222</v>
      </c>
      <c r="AS66" s="4"/>
      <c r="AT66" s="4"/>
      <c r="AU66" s="4"/>
      <c r="AV66" s="4"/>
      <c r="AW66" s="84" t="s">
        <v>1375</v>
      </c>
      <c r="AX66" s="84" t="s">
        <v>1757</v>
      </c>
      <c r="AY66" s="84" t="s">
        <v>1375</v>
      </c>
      <c r="AZ66" s="84" t="s">
        <v>1375</v>
      </c>
      <c r="BA66" s="84" t="s">
        <v>1375</v>
      </c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" t="s">
        <v>1335</v>
      </c>
      <c r="BM66" s="8" t="s">
        <v>1335</v>
      </c>
      <c r="BN66" s="8"/>
      <c r="BO66" s="8"/>
      <c r="BP66" s="8"/>
      <c r="BQ66" s="8" t="s">
        <v>1335</v>
      </c>
      <c r="BR66" s="8" t="s">
        <v>1336</v>
      </c>
      <c r="BS66" s="4" t="str">
        <f>IF($AB66="","",IF((IF(AND($BL66&lt;&gt;"Yes",$BL66&lt;&gt;"N/A"),"Power Cable, ","")&amp;IF(AND($BM66&lt;&gt;"Yes",$BM66&lt;&gt;"N/A"),"Battery, ","")&amp;IF(AND($AG66&lt;&gt;"Yes",$AG66&lt;&gt;"N/A"),"Firmware Download, ","")&amp;IF(AND(OR($AG66="Yes",$AG66="N/A"),$AH66&lt;&gt;"Yes",$AH66&lt;&gt;"N/A"),"Firmware Install, ","")&amp;IF(AND($BQ66&lt;&gt;"Yes",$BQ66&lt;&gt;"N/A"),"Device ID, ","")&amp;IF(AND($BR66&lt;&gt;"Yes",$BR66&lt;&gt;"N/A"),"Epic Beans Relay, ",""))="","",LEFT(IF(AND($BL66&lt;&gt;"Yes",$BL66&lt;&gt;"N/A"),"Power Cable, ","")&amp;IF(AND($BM66&lt;&gt;"Yes",$BM66&lt;&gt;"N/A"),"Battery, ","")&amp;IF(AND($AG66&lt;&gt;"Yes",$AG66&lt;&gt;"N/A"),"Firmware Download, ","")&amp;IF(AND(OR($AG66="Yes",$AG66="N/A"),$AH66&lt;&gt;"Yes",$AH66&lt;&gt;"N/A"),"Firmware Install, ","")&amp;IF(AND($BQ66&lt;&gt;"Yes",$BQ66&lt;&gt;"N/A"),"Device ID, ","")&amp;IF(AND($BR66&lt;&gt;"Yes",$BR66&lt;&gt;"N/A"),"Epic Beans Relay, ",""),LEN(IF(AND($BL66&lt;&gt;"Yes",$BL66&lt;&gt;"N/A"),"Power Cable, ","")&amp;IF(AND($BM66&lt;&gt;"Yes",$BM66&lt;&gt;"N/A"),"Battery, ","")&amp;IF(AND($AG66&lt;&gt;"Yes",$AG66&lt;&gt;"N/A"),"Firmware Download, ","")&amp;IF(AND(OR($AG66="Yes",$AG66="N/A"),$AH66&lt;&gt;"Yes",$AH66&lt;&gt;"N/A"),"Firmware Install, ","")&amp;IF(AND($BQ66&lt;&gt;"Yes",$BQ66&lt;&gt;"N/A"),"Device ID, ","")&amp;IF(AND($BR66&lt;&gt;"Yes",$BR66&lt;&gt;"N/A"),"Epic Beans Relay, ",""))-2)))</f>
        <v>Epic Beans Relay</v>
      </c>
      <c r="BT66" s="8"/>
      <c r="BU66" s="8" t="str">
        <f>IF($AB66="","",IF($BS66="","Yes","Blocked"))</f>
        <v>Blocked</v>
      </c>
      <c r="BW66" t="str">
        <f>IF($BV66="","",IFERROR(VLOOKUP($BV66,'01_Warehouse_Ledger'!$A:$N,4,FALSE),""))</f>
        <v/>
      </c>
      <c r="BX66" t="str">
        <f>IF($BV66="","",IFERROR(VLOOKUP($BV66,'01_Warehouse_Ledger'!$A:$N,5,FALSE),""))</f>
        <v/>
      </c>
      <c r="BY66" t="str">
        <f>IF($BV66="","",IFERROR(VLOOKUP($BV66,'01_Warehouse_Ledger'!$A:$N,13,FALSE),""))</f>
        <v/>
      </c>
      <c r="CI66" t="str" cm="1">
        <f t="array" ref="CI66">IFERROR(
  IF(ISNUMBER(MATCH(TRIM(SUBSTITUTE(INDEX($X:$X,ROW()),CHAR(160),"")),[1]Weekend_Targets!$B$2:$B$23,0)),
    "TARGET",
    "NO"
  ),
  "LOOKUP_ERROR"
)</f>
        <v>NO</v>
      </c>
      <c r="CJ66" t="str" cm="1">
        <f t="array" aca="1" ref="CJ66" ca="1">_xlfn.LET(_xlpm.h,UPPER(TRIM(CLEAN(SUBSTITUTE($X66,CHAR(160)," ")))), IF(ISNUMBER(MATCH(_xlpm.h,WeekendHostnames,0)),"TARGET",""))</f>
        <v/>
      </c>
      <c r="CK66" t="str">
        <f>UPPER(TRIM(CLEAN(SUBSTITUTE(C66,CHAR(160)," "))))</f>
        <v>YES</v>
      </c>
      <c r="CL66" t="str" cm="1">
        <f t="array" ref="CL66">IF(ISNUMBER(MATCH(UPPER(TRIM(CLEAN(SUBSTITUTE(INDEX($X:$X,ROW()),CHAR(160)," ")))),[1]Weekend_Targets!$C$2:$C$23,0)),"TARGET","NO")</f>
        <v>NO</v>
      </c>
      <c r="CM66" t="str">
        <f>_xlfn.TEXTJOIN(", ",TRUE,$C$2:$C$23)</f>
        <v>Yes, Yes, Yes, Yes, Yes, Yes, Yes, Yes, Yes, Yes, Yes, Yes, Yes, Yes, Yes, Yes, Yes, Yes, Yes, Yes, Yes, Yes</v>
      </c>
      <c r="CN66" t="e" cm="1">
        <f t="array" aca="1" ref="CN66" ca="1">COUNTIF(WeekendHostnames,"WNH270OPR403")</f>
        <v>#NAME?</v>
      </c>
      <c r="CO66" s="4" t="s">
        <v>1758</v>
      </c>
      <c r="CQ66" s="4"/>
    </row>
    <row r="67" spans="1:95" ht="20.25" customHeight="1">
      <c r="A67" s="8" t="s">
        <v>1217</v>
      </c>
      <c r="B67" s="8" t="s">
        <v>1335</v>
      </c>
      <c r="C67" s="8" t="s">
        <v>1335</v>
      </c>
      <c r="D67" s="15" t="s">
        <v>1335</v>
      </c>
      <c r="E67" s="15" t="str">
        <f>IF($C67&lt;&gt;"Yes","",IF($D67="No","Yes",IF($D67="Yes","No","")))</f>
        <v>No</v>
      </c>
      <c r="F67" s="15" t="str">
        <f>IF($A67="","",IF($A67="Neuron",IF(OR(AND($AA67&lt;&gt;"",LOWER(TRIM($AA67))&lt;&gt;"n/a",COUNTIF($AA$2:$AA$532,$AA67)&gt;1),AND($AB67&lt;&gt;"",LOWER(TRIM($AB67))&lt;&gt;"n/a",COUNTIF($AB$2:$AB$532,$AB67)&gt;1),AND($AE67&lt;&gt;"",LOWER(TRIM($AE67))&lt;&gt;"n/a",COUNTIF($AE$2:$AE$532,$AE67)&gt;1)),"Yes","No"),IF($A67="Cybernet",IF(OR(AND($Y67&lt;&gt;"",LOWER(TRIM($Y67))&lt;&gt;"n/a",COUNTIF($Y$2:$Y$532,$Y67)&gt;1),AND($Z67&lt;&gt;"",LOWER(TRIM($Z67))&lt;&gt;"n/a",COUNTIF($Z$2:$Z$532,$Z67)&gt;1)),"Yes","No"),IF(AND($AN67&lt;&gt;"",LOWER(TRIM($AN67))&lt;&gt;"n/a",COUNTIF($AN$2:$AN$532,$AN67)&gt;1),"Yes","No"))))</f>
        <v>No</v>
      </c>
      <c r="G67" t="str">
        <f>IF($C67&lt;&gt;"Yes","",
IF($A67="Neuron",
IF(OR(
AND($AA67&lt;&gt;"",LOWER(TRIM($AA67))&lt;&gt;"n/a",COUNTIFS($C$2:$C$532,"Yes",$A$2:$A$532,"Neuron",$AA$2:$AA$532,$AA67)&gt;1),
AND($AB67&lt;&gt;"",LOWER(TRIM($AB67))&lt;&gt;"n/a",COUNTIFS($C$2:$C$532,"Yes",$A$2:$A$532,"Neuron",$AB$2:$AB$532,$AB67)&gt;1),
AND($AE67&lt;&gt;"",LOWER(TRIM($AE67))&lt;&gt;"n/a",COUNTIFS($C$2:$C$532,"Yes",$A$2:$A$532,"Neuron",$AE$2:$AE$532,$AE67)&gt;1)
),"Yes","No"),
IF($A67="Cybernet",
IF(OR(
AND($Y67&lt;&gt;"",LOWER(TRIM($Y67))&lt;&gt;"n/a",COUNTIFS($C$2:$C$532,"Yes",$A$2:$A$532,"Cybernet",$Y$2:$Y$532,$Y67)&gt;1),
AND($Z67&lt;&gt;"",LOWER(TRIM($Z67))&lt;&gt;"n/a",COUNTIFS($C$2:$C$532,"Yes",$A$2:$A$532,"Cybernet",$Z$2:$Z$532,$Z67)&gt;1)
),"Yes","No"),
IF(AND($AN67&lt;&gt;"",LOWER(TRIM($AN67))&lt;&gt;"n/a"),
IF(COUNTIFS($C$2:$C$532,"Yes",$A$2:$A$532,$A67,$AN$2:$AN$532,$AN67)&gt;1,"Yes","No"),
"No")
)
)
)</f>
        <v>No</v>
      </c>
      <c r="H67" s="4" t="s">
        <v>1743</v>
      </c>
      <c r="I67" s="4" t="s">
        <v>1743</v>
      </c>
      <c r="J67" s="4" t="s">
        <v>1744</v>
      </c>
      <c r="K67" s="4" t="s">
        <v>1745</v>
      </c>
      <c r="L67" s="14">
        <v>14</v>
      </c>
      <c r="M67" s="4"/>
      <c r="N67" s="2" t="s">
        <v>1746</v>
      </c>
      <c r="O67" s="2" t="s">
        <v>1746</v>
      </c>
      <c r="P67" s="2" t="s">
        <v>1746</v>
      </c>
      <c r="Q67" s="2"/>
      <c r="R67" s="4"/>
      <c r="S67" s="4"/>
      <c r="T67" s="4"/>
      <c r="U67" s="12">
        <v>46027</v>
      </c>
      <c r="V67" s="4"/>
      <c r="W67" s="4"/>
      <c r="X67" s="4"/>
      <c r="Y67" s="4" t="s">
        <v>1375</v>
      </c>
      <c r="Z67" s="4"/>
      <c r="AA67" s="2" t="s">
        <v>1832</v>
      </c>
      <c r="AB67" s="4" t="s">
        <v>1833</v>
      </c>
      <c r="AC67" s="4" t="s">
        <v>1834</v>
      </c>
      <c r="AD67" s="4" t="s">
        <v>1335</v>
      </c>
      <c r="AE67" s="4" t="s">
        <v>1835</v>
      </c>
      <c r="AF67" s="4" t="s">
        <v>1751</v>
      </c>
      <c r="AG67" s="8" t="s">
        <v>1335</v>
      </c>
      <c r="AH67" s="8" t="s">
        <v>1335</v>
      </c>
      <c r="AI67" s="8" t="s">
        <v>1335</v>
      </c>
      <c r="AJ67" s="8" t="s">
        <v>1335</v>
      </c>
      <c r="AK67" s="4" t="s">
        <v>1752</v>
      </c>
      <c r="AL67" s="4" t="s">
        <v>1836</v>
      </c>
      <c r="AM67" s="4" t="s">
        <v>1375</v>
      </c>
      <c r="AN67" s="5" t="s">
        <v>1836</v>
      </c>
      <c r="AO67" s="4" t="s">
        <v>1754</v>
      </c>
      <c r="AP67" s="4" t="s">
        <v>1755</v>
      </c>
      <c r="AQ67" s="4" t="s">
        <v>1837</v>
      </c>
      <c r="AR67" s="5" t="s">
        <v>1222</v>
      </c>
      <c r="AS67" s="5"/>
      <c r="AT67" s="5"/>
      <c r="AU67" s="5"/>
      <c r="AV67" s="5"/>
      <c r="AW67" s="120" t="s">
        <v>1375</v>
      </c>
      <c r="AX67" s="120" t="s">
        <v>1757</v>
      </c>
      <c r="AY67" s="120" t="s">
        <v>1375</v>
      </c>
      <c r="AZ67" s="120" t="s">
        <v>1375</v>
      </c>
      <c r="BA67" s="120" t="s">
        <v>1375</v>
      </c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8" t="s">
        <v>1335</v>
      </c>
      <c r="BM67" s="8" t="s">
        <v>1335</v>
      </c>
      <c r="BN67" s="8"/>
      <c r="BO67" s="8"/>
      <c r="BP67" s="8"/>
      <c r="BQ67" s="8" t="s">
        <v>1335</v>
      </c>
      <c r="BR67" s="8" t="s">
        <v>1336</v>
      </c>
      <c r="BS67" s="4" t="str">
        <f>IF($AB67="","",IF((IF(AND($BL67&lt;&gt;"Yes",$BL67&lt;&gt;"N/A"),"Power Cable, ","")&amp;IF(AND($BM67&lt;&gt;"Yes",$BM67&lt;&gt;"N/A"),"Battery, ","")&amp;IF(AND($AG67&lt;&gt;"Yes",$AG67&lt;&gt;"N/A"),"Firmware Download, ","")&amp;IF(AND(OR($AG67="Yes",$AG67="N/A"),$AH67&lt;&gt;"Yes",$AH67&lt;&gt;"N/A"),"Firmware Install, ","")&amp;IF(AND($BQ67&lt;&gt;"Yes",$BQ67&lt;&gt;"N/A"),"Device ID, ","")&amp;IF(AND($BR67&lt;&gt;"Yes",$BR67&lt;&gt;"N/A"),"Epic Beans Relay, ",""))="","",LEFT(IF(AND($BL67&lt;&gt;"Yes",$BL67&lt;&gt;"N/A"),"Power Cable, ","")&amp;IF(AND($BM67&lt;&gt;"Yes",$BM67&lt;&gt;"N/A"),"Battery, ","")&amp;IF(AND($AG67&lt;&gt;"Yes",$AG67&lt;&gt;"N/A"),"Firmware Download, ","")&amp;IF(AND(OR($AG67="Yes",$AG67="N/A"),$AH67&lt;&gt;"Yes",$AH67&lt;&gt;"N/A"),"Firmware Install, ","")&amp;IF(AND($BQ67&lt;&gt;"Yes",$BQ67&lt;&gt;"N/A"),"Device ID, ","")&amp;IF(AND($BR67&lt;&gt;"Yes",$BR67&lt;&gt;"N/A"),"Epic Beans Relay, ",""),LEN(IF(AND($BL67&lt;&gt;"Yes",$BL67&lt;&gt;"N/A"),"Power Cable, ","")&amp;IF(AND($BM67&lt;&gt;"Yes",$BM67&lt;&gt;"N/A"),"Battery, ","")&amp;IF(AND($AG67&lt;&gt;"Yes",$AG67&lt;&gt;"N/A"),"Firmware Download, ","")&amp;IF(AND(OR($AG67="Yes",$AG67="N/A"),$AH67&lt;&gt;"Yes",$AH67&lt;&gt;"N/A"),"Firmware Install, ","")&amp;IF(AND($BQ67&lt;&gt;"Yes",$BQ67&lt;&gt;"N/A"),"Device ID, ","")&amp;IF(AND($BR67&lt;&gt;"Yes",$BR67&lt;&gt;"N/A"),"Epic Beans Relay, ",""))-2)))</f>
        <v>Epic Beans Relay</v>
      </c>
      <c r="BT67" s="8"/>
      <c r="BU67" s="8" t="str">
        <f>IF($AB67="","",IF($BS67="","Yes","Blocked"))</f>
        <v>Blocked</v>
      </c>
      <c r="BW67" t="str">
        <f>IF($BV67="","",IFERROR(VLOOKUP($BV67,'01_Warehouse_Ledger'!$A:$N,4,FALSE),""))</f>
        <v/>
      </c>
      <c r="BX67" t="str">
        <f>IF($BV67="","",IFERROR(VLOOKUP($BV67,'01_Warehouse_Ledger'!$A:$N,5,FALSE),""))</f>
        <v/>
      </c>
      <c r="BY67" t="str">
        <f>IF($BV67="","",IFERROR(VLOOKUP($BV67,'01_Warehouse_Ledger'!$A:$N,13,FALSE),""))</f>
        <v/>
      </c>
      <c r="CI67" t="str" cm="1">
        <f t="array" ref="CI67">IFERROR(
  IF(ISNUMBER(MATCH(TRIM(SUBSTITUTE(INDEX($X:$X,ROW()),CHAR(160),"")),[1]Weekend_Targets!$B$2:$B$23,0)),
    "TARGET",
    "NO"
  ),
  "LOOKUP_ERROR"
)</f>
        <v>NO</v>
      </c>
      <c r="CJ67" t="str" cm="1">
        <f t="array" aca="1" ref="CJ67" ca="1">_xlfn.LET(_xlpm.h,UPPER(TRIM(CLEAN(SUBSTITUTE($X67,CHAR(160)," ")))), IF(ISNUMBER(MATCH(_xlpm.h,WeekendHostnames,0)),"TARGET",""))</f>
        <v/>
      </c>
      <c r="CK67" t="str">
        <f>UPPER(TRIM(CLEAN(SUBSTITUTE(C67,CHAR(160)," "))))</f>
        <v>YES</v>
      </c>
      <c r="CL67" t="str" cm="1">
        <f t="array" ref="CL67">IF(ISNUMBER(MATCH(UPPER(TRIM(CLEAN(SUBSTITUTE(INDEX($X:$X,ROW()),CHAR(160)," ")))),[1]Weekend_Targets!$C$2:$C$23,0)),"TARGET","NO")</f>
        <v>NO</v>
      </c>
      <c r="CM67" t="str">
        <f>_xlfn.TEXTJOIN(", ",TRUE,$C$2:$C$23)</f>
        <v>Yes, Yes, Yes, Yes, Yes, Yes, Yes, Yes, Yes, Yes, Yes, Yes, Yes, Yes, Yes, Yes, Yes, Yes, Yes, Yes, Yes, Yes</v>
      </c>
      <c r="CN67" t="e" cm="1">
        <f t="array" aca="1" ref="CN67" ca="1">COUNTIF(WeekendHostnames,"WNH270OPR403")</f>
        <v>#NAME?</v>
      </c>
      <c r="CO67" s="4" t="s">
        <v>1758</v>
      </c>
      <c r="CQ67" s="4"/>
    </row>
    <row r="68" spans="1:95" ht="20.25" customHeight="1">
      <c r="A68" s="8" t="s">
        <v>1217</v>
      </c>
      <c r="B68" s="8" t="s">
        <v>1335</v>
      </c>
      <c r="C68" s="8" t="s">
        <v>1335</v>
      </c>
      <c r="D68" s="15" t="s">
        <v>1335</v>
      </c>
      <c r="E68" s="15" t="str">
        <f>IF($C68&lt;&gt;"Yes","",IF($D68="No","Yes",IF($D68="Yes","No","")))</f>
        <v>No</v>
      </c>
      <c r="F68" s="15" t="str">
        <f>IF($A68="","",IF($A68="Neuron",IF(OR(AND($AA68&lt;&gt;"",LOWER(TRIM($AA68))&lt;&gt;"n/a",COUNTIF($AA$2:$AA$532,$AA68)&gt;1),AND($AB68&lt;&gt;"",LOWER(TRIM($AB68))&lt;&gt;"n/a",COUNTIF($AB$2:$AB$532,$AB68)&gt;1),AND($AE68&lt;&gt;"",LOWER(TRIM($AE68))&lt;&gt;"n/a",COUNTIF($AE$2:$AE$532,$AE68)&gt;1)),"Yes","No"),IF($A68="Cybernet",IF(OR(AND($Y68&lt;&gt;"",LOWER(TRIM($Y68))&lt;&gt;"n/a",COUNTIF($Y$2:$Y$532,$Y68)&gt;1),AND($Z68&lt;&gt;"",LOWER(TRIM($Z68))&lt;&gt;"n/a",COUNTIF($Z$2:$Z$532,$Z68)&gt;1)),"Yes","No"),IF(AND($AN68&lt;&gt;"",LOWER(TRIM($AN68))&lt;&gt;"n/a",COUNTIF($AN$2:$AN$532,$AN68)&gt;1),"Yes","No"))))</f>
        <v>No</v>
      </c>
      <c r="G68" t="str">
        <f>IF($C68&lt;&gt;"Yes","",
IF($A68="Neuron",
IF(OR(
AND($AA68&lt;&gt;"",LOWER(TRIM($AA68))&lt;&gt;"n/a",COUNTIFS($C$2:$C$532,"Yes",$A$2:$A$532,"Neuron",$AA$2:$AA$532,$AA68)&gt;1),
AND($AB68&lt;&gt;"",LOWER(TRIM($AB68))&lt;&gt;"n/a",COUNTIFS($C$2:$C$532,"Yes",$A$2:$A$532,"Neuron",$AB$2:$AB$532,$AB68)&gt;1),
AND($AE68&lt;&gt;"",LOWER(TRIM($AE68))&lt;&gt;"n/a",COUNTIFS($C$2:$C$532,"Yes",$A$2:$A$532,"Neuron",$AE$2:$AE$532,$AE68)&gt;1)
),"Yes","No"),
IF($A68="Cybernet",
IF(OR(
AND($Y68&lt;&gt;"",LOWER(TRIM($Y68))&lt;&gt;"n/a",COUNTIFS($C$2:$C$532,"Yes",$A$2:$A$532,"Cybernet",$Y$2:$Y$532,$Y68)&gt;1),
AND($Z68&lt;&gt;"",LOWER(TRIM($Z68))&lt;&gt;"n/a",COUNTIFS($C$2:$C$532,"Yes",$A$2:$A$532,"Cybernet",$Z$2:$Z$532,$Z68)&gt;1)
),"Yes","No"),
IF(AND($AN68&lt;&gt;"",LOWER(TRIM($AN68))&lt;&gt;"n/a"),
IF(COUNTIFS($C$2:$C$532,"Yes",$A$2:$A$532,$A68,$AN$2:$AN$532,$AN68)&gt;1,"Yes","No"),
"No")
)
)
)</f>
        <v>No</v>
      </c>
      <c r="H68" s="4" t="s">
        <v>1743</v>
      </c>
      <c r="I68" s="4" t="s">
        <v>1743</v>
      </c>
      <c r="J68" s="4" t="s">
        <v>1744</v>
      </c>
      <c r="K68" s="4" t="s">
        <v>1745</v>
      </c>
      <c r="L68" s="14">
        <v>15</v>
      </c>
      <c r="M68" s="4"/>
      <c r="N68" s="2" t="s">
        <v>1746</v>
      </c>
      <c r="O68" s="2" t="s">
        <v>1746</v>
      </c>
      <c r="P68" s="2" t="s">
        <v>1746</v>
      </c>
      <c r="Q68" s="2"/>
      <c r="R68" s="4"/>
      <c r="S68" s="4"/>
      <c r="T68" s="4"/>
      <c r="U68" s="12">
        <v>46027</v>
      </c>
      <c r="V68" s="4"/>
      <c r="W68" s="4"/>
      <c r="X68" s="4"/>
      <c r="Y68" s="4" t="s">
        <v>1375</v>
      </c>
      <c r="Z68" s="4"/>
      <c r="AA68" s="2" t="s">
        <v>1838</v>
      </c>
      <c r="AB68" s="4" t="s">
        <v>1839</v>
      </c>
      <c r="AC68" s="4" t="s">
        <v>1840</v>
      </c>
      <c r="AD68" s="4" t="s">
        <v>1335</v>
      </c>
      <c r="AE68" s="4" t="s">
        <v>1841</v>
      </c>
      <c r="AF68" s="4" t="s">
        <v>1751</v>
      </c>
      <c r="AG68" s="8" t="s">
        <v>1335</v>
      </c>
      <c r="AH68" s="8" t="s">
        <v>1335</v>
      </c>
      <c r="AI68" s="8" t="s">
        <v>1335</v>
      </c>
      <c r="AJ68" s="8" t="s">
        <v>1335</v>
      </c>
      <c r="AK68" s="4" t="s">
        <v>1752</v>
      </c>
      <c r="AL68" s="4" t="s">
        <v>1842</v>
      </c>
      <c r="AM68" s="4" t="s">
        <v>1375</v>
      </c>
      <c r="AN68" s="4" t="s">
        <v>1842</v>
      </c>
      <c r="AO68" s="4" t="s">
        <v>1754</v>
      </c>
      <c r="AP68" s="4" t="s">
        <v>1755</v>
      </c>
      <c r="AQ68" s="4" t="s">
        <v>1843</v>
      </c>
      <c r="AR68" s="4" t="s">
        <v>1222</v>
      </c>
      <c r="AS68" s="4"/>
      <c r="AT68" s="4"/>
      <c r="AU68" s="4"/>
      <c r="AV68" s="4"/>
      <c r="AW68" s="84" t="s">
        <v>1375</v>
      </c>
      <c r="AX68" s="84" t="s">
        <v>1757</v>
      </c>
      <c r="AY68" s="84" t="s">
        <v>1375</v>
      </c>
      <c r="AZ68" s="84" t="s">
        <v>1375</v>
      </c>
      <c r="BA68" s="84" t="s">
        <v>1375</v>
      </c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" t="s">
        <v>1335</v>
      </c>
      <c r="BM68" s="8" t="s">
        <v>1335</v>
      </c>
      <c r="BN68" s="8"/>
      <c r="BO68" s="8"/>
      <c r="BP68" s="8"/>
      <c r="BQ68" s="8" t="s">
        <v>1335</v>
      </c>
      <c r="BR68" s="8" t="s">
        <v>1336</v>
      </c>
      <c r="BS68" s="4" t="str">
        <f>IF($AB68="","",IF((IF(AND($BL68&lt;&gt;"Yes",$BL68&lt;&gt;"N/A"),"Power Cable, ","")&amp;IF(AND($BM68&lt;&gt;"Yes",$BM68&lt;&gt;"N/A"),"Battery, ","")&amp;IF(AND($AG68&lt;&gt;"Yes",$AG68&lt;&gt;"N/A"),"Firmware Download, ","")&amp;IF(AND(OR($AG68="Yes",$AG68="N/A"),$AH68&lt;&gt;"Yes",$AH68&lt;&gt;"N/A"),"Firmware Install, ","")&amp;IF(AND($BQ68&lt;&gt;"Yes",$BQ68&lt;&gt;"N/A"),"Device ID, ","")&amp;IF(AND($BR68&lt;&gt;"Yes",$BR68&lt;&gt;"N/A"),"Epic Beans Relay, ",""))="","",LEFT(IF(AND($BL68&lt;&gt;"Yes",$BL68&lt;&gt;"N/A"),"Power Cable, ","")&amp;IF(AND($BM68&lt;&gt;"Yes",$BM68&lt;&gt;"N/A"),"Battery, ","")&amp;IF(AND($AG68&lt;&gt;"Yes",$AG68&lt;&gt;"N/A"),"Firmware Download, ","")&amp;IF(AND(OR($AG68="Yes",$AG68="N/A"),$AH68&lt;&gt;"Yes",$AH68&lt;&gt;"N/A"),"Firmware Install, ","")&amp;IF(AND($BQ68&lt;&gt;"Yes",$BQ68&lt;&gt;"N/A"),"Device ID, ","")&amp;IF(AND($BR68&lt;&gt;"Yes",$BR68&lt;&gt;"N/A"),"Epic Beans Relay, ",""),LEN(IF(AND($BL68&lt;&gt;"Yes",$BL68&lt;&gt;"N/A"),"Power Cable, ","")&amp;IF(AND($BM68&lt;&gt;"Yes",$BM68&lt;&gt;"N/A"),"Battery, ","")&amp;IF(AND($AG68&lt;&gt;"Yes",$AG68&lt;&gt;"N/A"),"Firmware Download, ","")&amp;IF(AND(OR($AG68="Yes",$AG68="N/A"),$AH68&lt;&gt;"Yes",$AH68&lt;&gt;"N/A"),"Firmware Install, ","")&amp;IF(AND($BQ68&lt;&gt;"Yes",$BQ68&lt;&gt;"N/A"),"Device ID, ","")&amp;IF(AND($BR68&lt;&gt;"Yes",$BR68&lt;&gt;"N/A"),"Epic Beans Relay, ",""))-2)))</f>
        <v>Epic Beans Relay</v>
      </c>
      <c r="BT68" s="8"/>
      <c r="BU68" s="8" t="str">
        <f>IF($AB68="","",IF($BS68="","Yes","Blocked"))</f>
        <v>Blocked</v>
      </c>
      <c r="BW68" t="str">
        <f>IF($BV68="","",IFERROR(VLOOKUP($BV68,'01_Warehouse_Ledger'!$A:$N,4,FALSE),""))</f>
        <v/>
      </c>
      <c r="BX68" t="str">
        <f>IF($BV68="","",IFERROR(VLOOKUP($BV68,'01_Warehouse_Ledger'!$A:$N,5,FALSE),""))</f>
        <v/>
      </c>
      <c r="BY68" t="str">
        <f>IF($BV68="","",IFERROR(VLOOKUP($BV68,'01_Warehouse_Ledger'!$A:$N,13,FALSE),""))</f>
        <v/>
      </c>
      <c r="CI68" t="str" cm="1">
        <f t="array" ref="CI68">IFERROR(
  IF(ISNUMBER(MATCH(TRIM(SUBSTITUTE(INDEX($X:$X,ROW()),CHAR(160),"")),[1]Weekend_Targets!$B$2:$B$23,0)),
    "TARGET",
    "NO"
  ),
  "LOOKUP_ERROR"
)</f>
        <v>NO</v>
      </c>
      <c r="CJ68" t="str" cm="1">
        <f t="array" aca="1" ref="CJ68" ca="1">_xlfn.LET(_xlpm.h,UPPER(TRIM(CLEAN(SUBSTITUTE($X68,CHAR(160)," ")))), IF(ISNUMBER(MATCH(_xlpm.h,WeekendHostnames,0)),"TARGET",""))</f>
        <v/>
      </c>
      <c r="CK68" t="str">
        <f>UPPER(TRIM(CLEAN(SUBSTITUTE(C68,CHAR(160)," "))))</f>
        <v>YES</v>
      </c>
      <c r="CL68" t="str" cm="1">
        <f t="array" ref="CL68">IF(ISNUMBER(MATCH(UPPER(TRIM(CLEAN(SUBSTITUTE(INDEX($X:$X,ROW()),CHAR(160)," ")))),[1]Weekend_Targets!$C$2:$C$23,0)),"TARGET","NO")</f>
        <v>NO</v>
      </c>
      <c r="CM68" t="str">
        <f>_xlfn.TEXTJOIN(", ",TRUE,$C$2:$C$23)</f>
        <v>Yes, Yes, Yes, Yes, Yes, Yes, Yes, Yes, Yes, Yes, Yes, Yes, Yes, Yes, Yes, Yes, Yes, Yes, Yes, Yes, Yes, Yes</v>
      </c>
      <c r="CN68" t="e" cm="1">
        <f t="array" aca="1" ref="CN68" ca="1">COUNTIF(WeekendHostnames,"WNH270OPR403")</f>
        <v>#NAME?</v>
      </c>
      <c r="CO68" s="4" t="s">
        <v>1758</v>
      </c>
      <c r="CQ68" s="4"/>
    </row>
    <row r="69" spans="1:95" ht="20.25" customHeight="1">
      <c r="A69" s="8" t="s">
        <v>1217</v>
      </c>
      <c r="B69" s="8" t="s">
        <v>1335</v>
      </c>
      <c r="C69" s="8" t="s">
        <v>1335</v>
      </c>
      <c r="D69" s="15" t="s">
        <v>1335</v>
      </c>
      <c r="E69" s="15" t="str">
        <f>IF($C69&lt;&gt;"Yes","",IF($D69="No","Yes",IF($D69="Yes","No","")))</f>
        <v>No</v>
      </c>
      <c r="F69" s="15" t="str">
        <f>IF($A69="","",IF($A69="Neuron",IF(OR(AND($AA69&lt;&gt;"",LOWER(TRIM($AA69))&lt;&gt;"n/a",COUNTIF($AA$2:$AA$532,$AA69)&gt;1),AND($AB69&lt;&gt;"",LOWER(TRIM($AB69))&lt;&gt;"n/a",COUNTIF($AB$2:$AB$532,$AB69)&gt;1),AND($AE69&lt;&gt;"",LOWER(TRIM($AE69))&lt;&gt;"n/a",COUNTIF($AE$2:$AE$532,$AE69)&gt;1)),"Yes","No"),IF($A69="Cybernet",IF(OR(AND($Y69&lt;&gt;"",LOWER(TRIM($Y69))&lt;&gt;"n/a",COUNTIF($Y$2:$Y$532,$Y69)&gt;1),AND($Z69&lt;&gt;"",LOWER(TRIM($Z69))&lt;&gt;"n/a",COUNTIF($Z$2:$Z$532,$Z69)&gt;1)),"Yes","No"),IF(AND($AN69&lt;&gt;"",LOWER(TRIM($AN69))&lt;&gt;"n/a",COUNTIF($AN$2:$AN$532,$AN69)&gt;1),"Yes","No"))))</f>
        <v>No</v>
      </c>
      <c r="G69" t="str">
        <f>IF($C69&lt;&gt;"Yes","",
IF($A69="Neuron",
IF(OR(
AND($AA69&lt;&gt;"",LOWER(TRIM($AA69))&lt;&gt;"n/a",COUNTIFS($C$2:$C$532,"Yes",$A$2:$A$532,"Neuron",$AA$2:$AA$532,$AA69)&gt;1),
AND($AB69&lt;&gt;"",LOWER(TRIM($AB69))&lt;&gt;"n/a",COUNTIFS($C$2:$C$532,"Yes",$A$2:$A$532,"Neuron",$AB$2:$AB$532,$AB69)&gt;1),
AND($AE69&lt;&gt;"",LOWER(TRIM($AE69))&lt;&gt;"n/a",COUNTIFS($C$2:$C$532,"Yes",$A$2:$A$532,"Neuron",$AE$2:$AE$532,$AE69)&gt;1)
),"Yes","No"),
IF($A69="Cybernet",
IF(OR(
AND($Y69&lt;&gt;"",LOWER(TRIM($Y69))&lt;&gt;"n/a",COUNTIFS($C$2:$C$532,"Yes",$A$2:$A$532,"Cybernet",$Y$2:$Y$532,$Y69)&gt;1),
AND($Z69&lt;&gt;"",LOWER(TRIM($Z69))&lt;&gt;"n/a",COUNTIFS($C$2:$C$532,"Yes",$A$2:$A$532,"Cybernet",$Z$2:$Z$532,$Z69)&gt;1)
),"Yes","No"),
IF(AND($AN69&lt;&gt;"",LOWER(TRIM($AN69))&lt;&gt;"n/a"),
IF(COUNTIFS($C$2:$C$532,"Yes",$A$2:$A$532,$A69,$AN$2:$AN$532,$AN69)&gt;1,"Yes","No"),
"No")
)
)
)</f>
        <v>No</v>
      </c>
      <c r="H69" s="4" t="s">
        <v>1743</v>
      </c>
      <c r="I69" s="4" t="s">
        <v>1743</v>
      </c>
      <c r="J69" s="4" t="s">
        <v>1744</v>
      </c>
      <c r="K69" s="4" t="s">
        <v>1745</v>
      </c>
      <c r="L69" s="14">
        <v>16</v>
      </c>
      <c r="M69" s="4"/>
      <c r="N69" s="2" t="s">
        <v>1746</v>
      </c>
      <c r="O69" s="2" t="s">
        <v>1746</v>
      </c>
      <c r="P69" s="2" t="s">
        <v>1746</v>
      </c>
      <c r="Q69" s="2"/>
      <c r="R69" s="4"/>
      <c r="S69" s="4"/>
      <c r="T69" s="4"/>
      <c r="U69" s="12">
        <v>46027</v>
      </c>
      <c r="V69" s="4"/>
      <c r="W69" s="4"/>
      <c r="X69" s="4"/>
      <c r="Y69" s="4" t="s">
        <v>1375</v>
      </c>
      <c r="Z69" s="4"/>
      <c r="AA69" s="2" t="s">
        <v>1844</v>
      </c>
      <c r="AB69" s="4" t="s">
        <v>1845</v>
      </c>
      <c r="AC69" s="4" t="s">
        <v>1846</v>
      </c>
      <c r="AD69" s="4" t="s">
        <v>1335</v>
      </c>
      <c r="AE69" s="4" t="s">
        <v>1847</v>
      </c>
      <c r="AF69" s="4" t="s">
        <v>1751</v>
      </c>
      <c r="AG69" s="8" t="s">
        <v>1335</v>
      </c>
      <c r="AH69" s="8" t="s">
        <v>1335</v>
      </c>
      <c r="AI69" s="8" t="s">
        <v>1335</v>
      </c>
      <c r="AJ69" s="8" t="s">
        <v>1335</v>
      </c>
      <c r="AK69" s="4" t="s">
        <v>1752</v>
      </c>
      <c r="AL69" s="4" t="s">
        <v>1848</v>
      </c>
      <c r="AM69" s="4" t="s">
        <v>1375</v>
      </c>
      <c r="AN69" s="4" t="s">
        <v>1848</v>
      </c>
      <c r="AO69" s="4" t="s">
        <v>1754</v>
      </c>
      <c r="AP69" s="4" t="s">
        <v>1755</v>
      </c>
      <c r="AQ69" s="4" t="s">
        <v>1849</v>
      </c>
      <c r="AR69" s="4" t="s">
        <v>1222</v>
      </c>
      <c r="AS69" s="4"/>
      <c r="AT69" s="4"/>
      <c r="AU69" s="4"/>
      <c r="AV69" s="4"/>
      <c r="AW69" s="84" t="s">
        <v>1375</v>
      </c>
      <c r="AX69" s="84" t="s">
        <v>1757</v>
      </c>
      <c r="AY69" s="84" t="s">
        <v>1375</v>
      </c>
      <c r="AZ69" s="84" t="s">
        <v>1375</v>
      </c>
      <c r="BA69" s="84" t="s">
        <v>1375</v>
      </c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" t="s">
        <v>1335</v>
      </c>
      <c r="BM69" s="8" t="s">
        <v>1335</v>
      </c>
      <c r="BN69" s="8"/>
      <c r="BO69" s="8"/>
      <c r="BP69" s="8"/>
      <c r="BQ69" s="8" t="s">
        <v>1335</v>
      </c>
      <c r="BR69" s="8" t="s">
        <v>1336</v>
      </c>
      <c r="BS69" s="4" t="str">
        <f>IF($AB69="","",IF((IF(AND($BL69&lt;&gt;"Yes",$BL69&lt;&gt;"N/A"),"Power Cable, ","")&amp;IF(AND($BM69&lt;&gt;"Yes",$BM69&lt;&gt;"N/A"),"Battery, ","")&amp;IF(AND($AG69&lt;&gt;"Yes",$AG69&lt;&gt;"N/A"),"Firmware Download, ","")&amp;IF(AND(OR($AG69="Yes",$AG69="N/A"),$AH69&lt;&gt;"Yes",$AH69&lt;&gt;"N/A"),"Firmware Install, ","")&amp;IF(AND($BQ69&lt;&gt;"Yes",$BQ69&lt;&gt;"N/A"),"Device ID, ","")&amp;IF(AND($BR69&lt;&gt;"Yes",$BR69&lt;&gt;"N/A"),"Epic Beans Relay, ",""))="","",LEFT(IF(AND($BL69&lt;&gt;"Yes",$BL69&lt;&gt;"N/A"),"Power Cable, ","")&amp;IF(AND($BM69&lt;&gt;"Yes",$BM69&lt;&gt;"N/A"),"Battery, ","")&amp;IF(AND($AG69&lt;&gt;"Yes",$AG69&lt;&gt;"N/A"),"Firmware Download, ","")&amp;IF(AND(OR($AG69="Yes",$AG69="N/A"),$AH69&lt;&gt;"Yes",$AH69&lt;&gt;"N/A"),"Firmware Install, ","")&amp;IF(AND($BQ69&lt;&gt;"Yes",$BQ69&lt;&gt;"N/A"),"Device ID, ","")&amp;IF(AND($BR69&lt;&gt;"Yes",$BR69&lt;&gt;"N/A"),"Epic Beans Relay, ",""),LEN(IF(AND($BL69&lt;&gt;"Yes",$BL69&lt;&gt;"N/A"),"Power Cable, ","")&amp;IF(AND($BM69&lt;&gt;"Yes",$BM69&lt;&gt;"N/A"),"Battery, ","")&amp;IF(AND($AG69&lt;&gt;"Yes",$AG69&lt;&gt;"N/A"),"Firmware Download, ","")&amp;IF(AND(OR($AG69="Yes",$AG69="N/A"),$AH69&lt;&gt;"Yes",$AH69&lt;&gt;"N/A"),"Firmware Install, ","")&amp;IF(AND($BQ69&lt;&gt;"Yes",$BQ69&lt;&gt;"N/A"),"Device ID, ","")&amp;IF(AND($BR69&lt;&gt;"Yes",$BR69&lt;&gt;"N/A"),"Epic Beans Relay, ",""))-2)))</f>
        <v>Epic Beans Relay</v>
      </c>
      <c r="BT69" s="8"/>
      <c r="BU69" s="8" t="str">
        <f>IF($AB69="","",IF($BS69="","Yes","Blocked"))</f>
        <v>Blocked</v>
      </c>
      <c r="BW69" t="str">
        <f>IF($BV69="","",IFERROR(VLOOKUP($BV69,'01_Warehouse_Ledger'!$A:$N,4,FALSE),""))</f>
        <v/>
      </c>
      <c r="BX69" t="str">
        <f>IF($BV69="","",IFERROR(VLOOKUP($BV69,'01_Warehouse_Ledger'!$A:$N,5,FALSE),""))</f>
        <v/>
      </c>
      <c r="BY69" t="str">
        <f>IF($BV69="","",IFERROR(VLOOKUP($BV69,'01_Warehouse_Ledger'!$A:$N,13,FALSE),""))</f>
        <v/>
      </c>
      <c r="CI69" t="str" cm="1">
        <f t="array" ref="CI69">IFERROR(
  IF(ISNUMBER(MATCH(TRIM(SUBSTITUTE(INDEX($X:$X,ROW()),CHAR(160),"")),[1]Weekend_Targets!$B$2:$B$23,0)),
    "TARGET",
    "NO"
  ),
  "LOOKUP_ERROR"
)</f>
        <v>NO</v>
      </c>
      <c r="CJ69" t="str" cm="1">
        <f t="array" aca="1" ref="CJ69" ca="1">_xlfn.LET(_xlpm.h,UPPER(TRIM(CLEAN(SUBSTITUTE($X69,CHAR(160)," ")))), IF(ISNUMBER(MATCH(_xlpm.h,WeekendHostnames,0)),"TARGET",""))</f>
        <v/>
      </c>
      <c r="CK69" t="str">
        <f>UPPER(TRIM(CLEAN(SUBSTITUTE(C69,CHAR(160)," "))))</f>
        <v>YES</v>
      </c>
      <c r="CL69" t="str" cm="1">
        <f t="array" ref="CL69">IF(ISNUMBER(MATCH(UPPER(TRIM(CLEAN(SUBSTITUTE(INDEX($X:$X,ROW()),CHAR(160)," ")))),[1]Weekend_Targets!$C$2:$C$23,0)),"TARGET","NO")</f>
        <v>NO</v>
      </c>
      <c r="CM69" t="str">
        <f>_xlfn.TEXTJOIN(", ",TRUE,$C$2:$C$23)</f>
        <v>Yes, Yes, Yes, Yes, Yes, Yes, Yes, Yes, Yes, Yes, Yes, Yes, Yes, Yes, Yes, Yes, Yes, Yes, Yes, Yes, Yes, Yes</v>
      </c>
      <c r="CN69" t="e" cm="1">
        <f t="array" aca="1" ref="CN69" ca="1">COUNTIF(WeekendHostnames,"WNH270OPR403")</f>
        <v>#NAME?</v>
      </c>
      <c r="CO69" s="4" t="s">
        <v>1758</v>
      </c>
      <c r="CQ69" s="4"/>
    </row>
    <row r="70" spans="1:95" ht="20.25" customHeight="1">
      <c r="A70" s="8" t="s">
        <v>1217</v>
      </c>
      <c r="B70" s="8" t="s">
        <v>1335</v>
      </c>
      <c r="C70" s="8" t="s">
        <v>1335</v>
      </c>
      <c r="D70" s="15" t="s">
        <v>1335</v>
      </c>
      <c r="E70" s="15" t="str">
        <f>IF($C70&lt;&gt;"Yes","",IF($D70="No","Yes",IF($D70="Yes","No","")))</f>
        <v>No</v>
      </c>
      <c r="F70" s="15" t="str">
        <f>IF($A70="","",IF($A70="Neuron",IF(OR(AND($AA70&lt;&gt;"",LOWER(TRIM($AA70))&lt;&gt;"n/a",COUNTIF($AA$2:$AA$532,$AA70)&gt;1),AND($AB70&lt;&gt;"",LOWER(TRIM($AB70))&lt;&gt;"n/a",COUNTIF($AB$2:$AB$532,$AB70)&gt;1),AND($AE70&lt;&gt;"",LOWER(TRIM($AE70))&lt;&gt;"n/a",COUNTIF($AE$2:$AE$532,$AE70)&gt;1)),"Yes","No"),IF($A70="Cybernet",IF(OR(AND($Y70&lt;&gt;"",LOWER(TRIM($Y70))&lt;&gt;"n/a",COUNTIF($Y$2:$Y$532,$Y70)&gt;1),AND($Z70&lt;&gt;"",LOWER(TRIM($Z70))&lt;&gt;"n/a",COUNTIF($Z$2:$Z$532,$Z70)&gt;1)),"Yes","No"),IF(AND($AN70&lt;&gt;"",LOWER(TRIM($AN70))&lt;&gt;"n/a",COUNTIF($AN$2:$AN$532,$AN70)&gt;1),"Yes","No"))))</f>
        <v>No</v>
      </c>
      <c r="G70" t="str">
        <f>IF($C70&lt;&gt;"Yes","",
IF($A70="Neuron",
IF(OR(
AND($AA70&lt;&gt;"",LOWER(TRIM($AA70))&lt;&gt;"n/a",COUNTIFS($C$2:$C$532,"Yes",$A$2:$A$532,"Neuron",$AA$2:$AA$532,$AA70)&gt;1),
AND($AB70&lt;&gt;"",LOWER(TRIM($AB70))&lt;&gt;"n/a",COUNTIFS($C$2:$C$532,"Yes",$A$2:$A$532,"Neuron",$AB$2:$AB$532,$AB70)&gt;1),
AND($AE70&lt;&gt;"",LOWER(TRIM($AE70))&lt;&gt;"n/a",COUNTIFS($C$2:$C$532,"Yes",$A$2:$A$532,"Neuron",$AE$2:$AE$532,$AE70)&gt;1)
),"Yes","No"),
IF($A70="Cybernet",
IF(OR(
AND($Y70&lt;&gt;"",LOWER(TRIM($Y70))&lt;&gt;"n/a",COUNTIFS($C$2:$C$532,"Yes",$A$2:$A$532,"Cybernet",$Y$2:$Y$532,$Y70)&gt;1),
AND($Z70&lt;&gt;"",LOWER(TRIM($Z70))&lt;&gt;"n/a",COUNTIFS($C$2:$C$532,"Yes",$A$2:$A$532,"Cybernet",$Z$2:$Z$532,$Z70)&gt;1)
),"Yes","No"),
IF(AND($AN70&lt;&gt;"",LOWER(TRIM($AN70))&lt;&gt;"n/a"),
IF(COUNTIFS($C$2:$C$532,"Yes",$A$2:$A$532,$A70,$AN$2:$AN$532,$AN70)&gt;1,"Yes","No"),
"No")
)
)
)</f>
        <v>No</v>
      </c>
      <c r="H70" s="4" t="s">
        <v>1743</v>
      </c>
      <c r="I70" s="4" t="s">
        <v>1743</v>
      </c>
      <c r="J70" s="4" t="s">
        <v>1744</v>
      </c>
      <c r="K70" s="4" t="s">
        <v>1745</v>
      </c>
      <c r="L70" s="14">
        <v>17</v>
      </c>
      <c r="M70" s="4"/>
      <c r="N70" s="2" t="s">
        <v>1746</v>
      </c>
      <c r="O70" s="2" t="s">
        <v>1746</v>
      </c>
      <c r="P70" s="2" t="s">
        <v>1746</v>
      </c>
      <c r="Q70" s="2"/>
      <c r="R70" s="4"/>
      <c r="S70" s="4"/>
      <c r="T70" s="4"/>
      <c r="U70" s="12">
        <v>46027</v>
      </c>
      <c r="V70" s="4"/>
      <c r="W70" s="4"/>
      <c r="X70" s="4"/>
      <c r="Y70" s="4" t="s">
        <v>1375</v>
      </c>
      <c r="Z70" s="4"/>
      <c r="AA70" s="2" t="s">
        <v>1850</v>
      </c>
      <c r="AB70" s="4" t="s">
        <v>1851</v>
      </c>
      <c r="AC70" s="4" t="s">
        <v>1852</v>
      </c>
      <c r="AD70" s="4" t="s">
        <v>1335</v>
      </c>
      <c r="AE70" s="4" t="s">
        <v>1853</v>
      </c>
      <c r="AF70" s="4" t="s">
        <v>1751</v>
      </c>
      <c r="AG70" s="8" t="s">
        <v>1335</v>
      </c>
      <c r="AH70" s="8" t="s">
        <v>1335</v>
      </c>
      <c r="AI70" s="8" t="s">
        <v>1335</v>
      </c>
      <c r="AJ70" s="8" t="s">
        <v>1335</v>
      </c>
      <c r="AK70" s="4" t="s">
        <v>1752</v>
      </c>
      <c r="AL70" s="4" t="s">
        <v>1854</v>
      </c>
      <c r="AM70" s="4" t="s">
        <v>1375</v>
      </c>
      <c r="AN70" s="4" t="s">
        <v>1854</v>
      </c>
      <c r="AO70" s="4" t="s">
        <v>1754</v>
      </c>
      <c r="AP70" s="4" t="s">
        <v>1755</v>
      </c>
      <c r="AQ70" s="4" t="s">
        <v>1855</v>
      </c>
      <c r="AR70" s="4" t="s">
        <v>1222</v>
      </c>
      <c r="AS70" s="4"/>
      <c r="AT70" s="4"/>
      <c r="AU70" s="4"/>
      <c r="AV70" s="4"/>
      <c r="AW70" s="84" t="s">
        <v>1375</v>
      </c>
      <c r="AX70" s="84" t="s">
        <v>1757</v>
      </c>
      <c r="AY70" s="84" t="s">
        <v>1375</v>
      </c>
      <c r="AZ70" s="84" t="s">
        <v>1375</v>
      </c>
      <c r="BA70" s="84" t="s">
        <v>1375</v>
      </c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" t="s">
        <v>1335</v>
      </c>
      <c r="BM70" s="8" t="s">
        <v>1335</v>
      </c>
      <c r="BN70" s="8"/>
      <c r="BO70" s="8"/>
      <c r="BP70" s="8"/>
      <c r="BQ70" s="8" t="s">
        <v>1335</v>
      </c>
      <c r="BR70" s="8" t="s">
        <v>1336</v>
      </c>
      <c r="BS70" s="4" t="str">
        <f>IF($AB70="","",IF((IF(AND($BL70&lt;&gt;"Yes",$BL70&lt;&gt;"N/A"),"Power Cable, ","")&amp;IF(AND($BM70&lt;&gt;"Yes",$BM70&lt;&gt;"N/A"),"Battery, ","")&amp;IF(AND($AG70&lt;&gt;"Yes",$AG70&lt;&gt;"N/A"),"Firmware Download, ","")&amp;IF(AND(OR($AG70="Yes",$AG70="N/A"),$AH70&lt;&gt;"Yes",$AH70&lt;&gt;"N/A"),"Firmware Install, ","")&amp;IF(AND($BQ70&lt;&gt;"Yes",$BQ70&lt;&gt;"N/A"),"Device ID, ","")&amp;IF(AND($BR70&lt;&gt;"Yes",$BR70&lt;&gt;"N/A"),"Epic Beans Relay, ",""))="","",LEFT(IF(AND($BL70&lt;&gt;"Yes",$BL70&lt;&gt;"N/A"),"Power Cable, ","")&amp;IF(AND($BM70&lt;&gt;"Yes",$BM70&lt;&gt;"N/A"),"Battery, ","")&amp;IF(AND($AG70&lt;&gt;"Yes",$AG70&lt;&gt;"N/A"),"Firmware Download, ","")&amp;IF(AND(OR($AG70="Yes",$AG70="N/A"),$AH70&lt;&gt;"Yes",$AH70&lt;&gt;"N/A"),"Firmware Install, ","")&amp;IF(AND($BQ70&lt;&gt;"Yes",$BQ70&lt;&gt;"N/A"),"Device ID, ","")&amp;IF(AND($BR70&lt;&gt;"Yes",$BR70&lt;&gt;"N/A"),"Epic Beans Relay, ",""),LEN(IF(AND($BL70&lt;&gt;"Yes",$BL70&lt;&gt;"N/A"),"Power Cable, ","")&amp;IF(AND($BM70&lt;&gt;"Yes",$BM70&lt;&gt;"N/A"),"Battery, ","")&amp;IF(AND($AG70&lt;&gt;"Yes",$AG70&lt;&gt;"N/A"),"Firmware Download, ","")&amp;IF(AND(OR($AG70="Yes",$AG70="N/A"),$AH70&lt;&gt;"Yes",$AH70&lt;&gt;"N/A"),"Firmware Install, ","")&amp;IF(AND($BQ70&lt;&gt;"Yes",$BQ70&lt;&gt;"N/A"),"Device ID, ","")&amp;IF(AND($BR70&lt;&gt;"Yes",$BR70&lt;&gt;"N/A"),"Epic Beans Relay, ",""))-2)))</f>
        <v>Epic Beans Relay</v>
      </c>
      <c r="BT70" s="8"/>
      <c r="BU70" s="8" t="str">
        <f>IF($AB70="","",IF($BS70="","Yes","Blocked"))</f>
        <v>Blocked</v>
      </c>
      <c r="BW70" t="str">
        <f>IF($BV70="","",IFERROR(VLOOKUP($BV70,'01_Warehouse_Ledger'!$A:$N,4,FALSE),""))</f>
        <v/>
      </c>
      <c r="BX70" t="str">
        <f>IF($BV70="","",IFERROR(VLOOKUP($BV70,'01_Warehouse_Ledger'!$A:$N,5,FALSE),""))</f>
        <v/>
      </c>
      <c r="BY70" t="str">
        <f>IF($BV70="","",IFERROR(VLOOKUP($BV70,'01_Warehouse_Ledger'!$A:$N,13,FALSE),""))</f>
        <v/>
      </c>
      <c r="CI70" t="str" cm="1">
        <f t="array" ref="CI70">IFERROR(
  IF(ISNUMBER(MATCH(TRIM(SUBSTITUTE(INDEX($X:$X,ROW()),CHAR(160),"")),[1]Weekend_Targets!$B$2:$B$23,0)),
    "TARGET",
    "NO"
  ),
  "LOOKUP_ERROR"
)</f>
        <v>NO</v>
      </c>
      <c r="CJ70" t="str" cm="1">
        <f t="array" aca="1" ref="CJ70" ca="1">_xlfn.LET(_xlpm.h,UPPER(TRIM(CLEAN(SUBSTITUTE($X70,CHAR(160)," ")))), IF(ISNUMBER(MATCH(_xlpm.h,WeekendHostnames,0)),"TARGET",""))</f>
        <v/>
      </c>
      <c r="CK70" t="str">
        <f>UPPER(TRIM(CLEAN(SUBSTITUTE(C70,CHAR(160)," "))))</f>
        <v>YES</v>
      </c>
      <c r="CL70" t="str" cm="1">
        <f t="array" ref="CL70">IF(ISNUMBER(MATCH(UPPER(TRIM(CLEAN(SUBSTITUTE(INDEX($X:$X,ROW()),CHAR(160)," ")))),[1]Weekend_Targets!$C$2:$C$23,0)),"TARGET","NO")</f>
        <v>NO</v>
      </c>
      <c r="CM70" t="str">
        <f>_xlfn.TEXTJOIN(", ",TRUE,$C$2:$C$23)</f>
        <v>Yes, Yes, Yes, Yes, Yes, Yes, Yes, Yes, Yes, Yes, Yes, Yes, Yes, Yes, Yes, Yes, Yes, Yes, Yes, Yes, Yes, Yes</v>
      </c>
      <c r="CN70" t="e" cm="1">
        <f t="array" aca="1" ref="CN70" ca="1">COUNTIF(WeekendHostnames,"WNH270OPR403")</f>
        <v>#NAME?</v>
      </c>
      <c r="CO70" s="4" t="s">
        <v>1758</v>
      </c>
      <c r="CQ70" s="4"/>
    </row>
    <row r="71" spans="1:95" ht="20.25" customHeight="1">
      <c r="A71" s="8" t="s">
        <v>1217</v>
      </c>
      <c r="B71" s="8" t="s">
        <v>1335</v>
      </c>
      <c r="C71" s="8" t="s">
        <v>1335</v>
      </c>
      <c r="D71" s="15" t="s">
        <v>1335</v>
      </c>
      <c r="E71" s="15" t="str">
        <f>IF($C71&lt;&gt;"Yes","",IF($D71="No","Yes",IF($D71="Yes","No","")))</f>
        <v>No</v>
      </c>
      <c r="F71" s="15" t="str">
        <f>IF($A71="","",IF($A71="Neuron",IF(OR(AND($AA71&lt;&gt;"",LOWER(TRIM($AA71))&lt;&gt;"n/a",COUNTIF($AA$2:$AA$532,$AA71)&gt;1),AND($AB71&lt;&gt;"",LOWER(TRIM($AB71))&lt;&gt;"n/a",COUNTIF($AB$2:$AB$532,$AB71)&gt;1),AND($AE71&lt;&gt;"",LOWER(TRIM($AE71))&lt;&gt;"n/a",COUNTIF($AE$2:$AE$532,$AE71)&gt;1)),"Yes","No"),IF($A71="Cybernet",IF(OR(AND($Y71&lt;&gt;"",LOWER(TRIM($Y71))&lt;&gt;"n/a",COUNTIF($Y$2:$Y$532,$Y71)&gt;1),AND($Z71&lt;&gt;"",LOWER(TRIM($Z71))&lt;&gt;"n/a",COUNTIF($Z$2:$Z$532,$Z71)&gt;1)),"Yes","No"),IF(AND($AN71&lt;&gt;"",LOWER(TRIM($AN71))&lt;&gt;"n/a",COUNTIF($AN$2:$AN$532,$AN71)&gt;1),"Yes","No"))))</f>
        <v>No</v>
      </c>
      <c r="G71" t="str">
        <f>IF($C71&lt;&gt;"Yes","",
IF($A71="Neuron",
IF(OR(
AND($AA71&lt;&gt;"",LOWER(TRIM($AA71))&lt;&gt;"n/a",COUNTIFS($C$2:$C$532,"Yes",$A$2:$A$532,"Neuron",$AA$2:$AA$532,$AA71)&gt;1),
AND($AB71&lt;&gt;"",LOWER(TRIM($AB71))&lt;&gt;"n/a",COUNTIFS($C$2:$C$532,"Yes",$A$2:$A$532,"Neuron",$AB$2:$AB$532,$AB71)&gt;1),
AND($AE71&lt;&gt;"",LOWER(TRIM($AE71))&lt;&gt;"n/a",COUNTIFS($C$2:$C$532,"Yes",$A$2:$A$532,"Neuron",$AE$2:$AE$532,$AE71)&gt;1)
),"Yes","No"),
IF($A71="Cybernet",
IF(OR(
AND($Y71&lt;&gt;"",LOWER(TRIM($Y71))&lt;&gt;"n/a",COUNTIFS($C$2:$C$532,"Yes",$A$2:$A$532,"Cybernet",$Y$2:$Y$532,$Y71)&gt;1),
AND($Z71&lt;&gt;"",LOWER(TRIM($Z71))&lt;&gt;"n/a",COUNTIFS($C$2:$C$532,"Yes",$A$2:$A$532,"Cybernet",$Z$2:$Z$532,$Z71)&gt;1)
),"Yes","No"),
IF(AND($AN71&lt;&gt;"",LOWER(TRIM($AN71))&lt;&gt;"n/a"),
IF(COUNTIFS($C$2:$C$532,"Yes",$A$2:$A$532,$A71,$AN$2:$AN$532,$AN71)&gt;1,"Yes","No"),
"No")
)
)
)</f>
        <v>No</v>
      </c>
      <c r="H71" s="4" t="s">
        <v>1743</v>
      </c>
      <c r="I71" s="4" t="s">
        <v>1743</v>
      </c>
      <c r="J71" s="4" t="s">
        <v>1744</v>
      </c>
      <c r="K71" s="4" t="s">
        <v>1745</v>
      </c>
      <c r="L71" s="14">
        <v>18</v>
      </c>
      <c r="M71" s="4"/>
      <c r="N71" s="2" t="s">
        <v>1746</v>
      </c>
      <c r="O71" s="2" t="s">
        <v>1746</v>
      </c>
      <c r="P71" s="2" t="s">
        <v>1746</v>
      </c>
      <c r="Q71" s="2"/>
      <c r="R71" s="4"/>
      <c r="S71" s="4"/>
      <c r="T71" s="4"/>
      <c r="U71" s="12">
        <v>46027</v>
      </c>
      <c r="V71" s="4"/>
      <c r="W71" s="4"/>
      <c r="X71" s="4"/>
      <c r="Y71" s="4" t="s">
        <v>1375</v>
      </c>
      <c r="Z71" s="4"/>
      <c r="AA71" s="2" t="s">
        <v>1856</v>
      </c>
      <c r="AB71" s="4" t="s">
        <v>1857</v>
      </c>
      <c r="AC71" s="4" t="s">
        <v>1858</v>
      </c>
      <c r="AD71" s="4" t="s">
        <v>1335</v>
      </c>
      <c r="AE71" s="4" t="s">
        <v>1859</v>
      </c>
      <c r="AF71" s="4" t="s">
        <v>1751</v>
      </c>
      <c r="AG71" s="8" t="s">
        <v>1335</v>
      </c>
      <c r="AH71" s="8" t="s">
        <v>1335</v>
      </c>
      <c r="AI71" s="8" t="s">
        <v>1335</v>
      </c>
      <c r="AJ71" s="8" t="s">
        <v>1335</v>
      </c>
      <c r="AK71" s="4" t="s">
        <v>1752</v>
      </c>
      <c r="AL71" s="4" t="s">
        <v>1860</v>
      </c>
      <c r="AM71" s="4" t="s">
        <v>1375</v>
      </c>
      <c r="AN71" s="4" t="s">
        <v>1860</v>
      </c>
      <c r="AO71" s="4" t="s">
        <v>1754</v>
      </c>
      <c r="AP71" s="4" t="s">
        <v>1755</v>
      </c>
      <c r="AQ71" s="4" t="s">
        <v>1861</v>
      </c>
      <c r="AR71" s="4" t="s">
        <v>1222</v>
      </c>
      <c r="AS71" s="4"/>
      <c r="AT71" s="4"/>
      <c r="AU71" s="4"/>
      <c r="AV71" s="4"/>
      <c r="AW71" s="84" t="s">
        <v>1375</v>
      </c>
      <c r="AX71" s="84" t="s">
        <v>1757</v>
      </c>
      <c r="AY71" s="84" t="s">
        <v>1375</v>
      </c>
      <c r="AZ71" s="84" t="s">
        <v>1375</v>
      </c>
      <c r="BA71" s="84" t="s">
        <v>1375</v>
      </c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" t="s">
        <v>1335</v>
      </c>
      <c r="BM71" s="8" t="s">
        <v>1335</v>
      </c>
      <c r="BN71" s="8"/>
      <c r="BO71" s="8"/>
      <c r="BP71" s="8"/>
      <c r="BQ71" s="8" t="s">
        <v>1335</v>
      </c>
      <c r="BR71" s="8" t="s">
        <v>1336</v>
      </c>
      <c r="BS71" s="4" t="str">
        <f>IF($AB71="","",IF((IF(AND($BL71&lt;&gt;"Yes",$BL71&lt;&gt;"N/A"),"Power Cable, ","")&amp;IF(AND($BM71&lt;&gt;"Yes",$BM71&lt;&gt;"N/A"),"Battery, ","")&amp;IF(AND($AG71&lt;&gt;"Yes",$AG71&lt;&gt;"N/A"),"Firmware Download, ","")&amp;IF(AND(OR($AG71="Yes",$AG71="N/A"),$AH71&lt;&gt;"Yes",$AH71&lt;&gt;"N/A"),"Firmware Install, ","")&amp;IF(AND($BQ71&lt;&gt;"Yes",$BQ71&lt;&gt;"N/A"),"Device ID, ","")&amp;IF(AND($BR71&lt;&gt;"Yes",$BR71&lt;&gt;"N/A"),"Epic Beans Relay, ",""))="","",LEFT(IF(AND($BL71&lt;&gt;"Yes",$BL71&lt;&gt;"N/A"),"Power Cable, ","")&amp;IF(AND($BM71&lt;&gt;"Yes",$BM71&lt;&gt;"N/A"),"Battery, ","")&amp;IF(AND($AG71&lt;&gt;"Yes",$AG71&lt;&gt;"N/A"),"Firmware Download, ","")&amp;IF(AND(OR($AG71="Yes",$AG71="N/A"),$AH71&lt;&gt;"Yes",$AH71&lt;&gt;"N/A"),"Firmware Install, ","")&amp;IF(AND($BQ71&lt;&gt;"Yes",$BQ71&lt;&gt;"N/A"),"Device ID, ","")&amp;IF(AND($BR71&lt;&gt;"Yes",$BR71&lt;&gt;"N/A"),"Epic Beans Relay, ",""),LEN(IF(AND($BL71&lt;&gt;"Yes",$BL71&lt;&gt;"N/A"),"Power Cable, ","")&amp;IF(AND($BM71&lt;&gt;"Yes",$BM71&lt;&gt;"N/A"),"Battery, ","")&amp;IF(AND($AG71&lt;&gt;"Yes",$AG71&lt;&gt;"N/A"),"Firmware Download, ","")&amp;IF(AND(OR($AG71="Yes",$AG71="N/A"),$AH71&lt;&gt;"Yes",$AH71&lt;&gt;"N/A"),"Firmware Install, ","")&amp;IF(AND($BQ71&lt;&gt;"Yes",$BQ71&lt;&gt;"N/A"),"Device ID, ","")&amp;IF(AND($BR71&lt;&gt;"Yes",$BR71&lt;&gt;"N/A"),"Epic Beans Relay, ",""))-2)))</f>
        <v>Epic Beans Relay</v>
      </c>
      <c r="BT71" s="8"/>
      <c r="BU71" s="8" t="str">
        <f>IF($AB71="","",IF($BS71="","Yes","Blocked"))</f>
        <v>Blocked</v>
      </c>
      <c r="BW71" t="str">
        <f>IF($BV71="","",IFERROR(VLOOKUP($BV71,'01_Warehouse_Ledger'!$A:$N,4,FALSE),""))</f>
        <v/>
      </c>
      <c r="BX71" t="str">
        <f>IF($BV71="","",IFERROR(VLOOKUP($BV71,'01_Warehouse_Ledger'!$A:$N,5,FALSE),""))</f>
        <v/>
      </c>
      <c r="BY71" t="str">
        <f>IF($BV71="","",IFERROR(VLOOKUP($BV71,'01_Warehouse_Ledger'!$A:$N,13,FALSE),""))</f>
        <v/>
      </c>
      <c r="CI71" t="str" cm="1">
        <f t="array" ref="CI71">IFERROR(
  IF(ISNUMBER(MATCH(TRIM(SUBSTITUTE(INDEX($X:$X,ROW()),CHAR(160),"")),[1]Weekend_Targets!$B$2:$B$23,0)),
    "TARGET",
    "NO"
  ),
  "LOOKUP_ERROR"
)</f>
        <v>NO</v>
      </c>
      <c r="CJ71" t="str" cm="1">
        <f t="array" aca="1" ref="CJ71" ca="1">_xlfn.LET(_xlpm.h,UPPER(TRIM(CLEAN(SUBSTITUTE($X71,CHAR(160)," ")))), IF(ISNUMBER(MATCH(_xlpm.h,WeekendHostnames,0)),"TARGET",""))</f>
        <v/>
      </c>
      <c r="CK71" t="str">
        <f>UPPER(TRIM(CLEAN(SUBSTITUTE(C71,CHAR(160)," "))))</f>
        <v>YES</v>
      </c>
      <c r="CL71" t="str" cm="1">
        <f t="array" ref="CL71">IF(ISNUMBER(MATCH(UPPER(TRIM(CLEAN(SUBSTITUTE(INDEX($X:$X,ROW()),CHAR(160)," ")))),[1]Weekend_Targets!$C$2:$C$23,0)),"TARGET","NO")</f>
        <v>NO</v>
      </c>
      <c r="CM71" t="str">
        <f>_xlfn.TEXTJOIN(", ",TRUE,$C$2:$C$23)</f>
        <v>Yes, Yes, Yes, Yes, Yes, Yes, Yes, Yes, Yes, Yes, Yes, Yes, Yes, Yes, Yes, Yes, Yes, Yes, Yes, Yes, Yes, Yes</v>
      </c>
      <c r="CN71" t="e" cm="1">
        <f t="array" aca="1" ref="CN71" ca="1">COUNTIF(WeekendHostnames,"WNH270OPR403")</f>
        <v>#NAME?</v>
      </c>
      <c r="CO71" s="4" t="s">
        <v>1758</v>
      </c>
      <c r="CQ71" s="4"/>
    </row>
    <row r="72" spans="1:95" ht="20.25" customHeight="1">
      <c r="A72" s="8" t="s">
        <v>1217</v>
      </c>
      <c r="B72" s="8" t="s">
        <v>1335</v>
      </c>
      <c r="C72" s="8" t="s">
        <v>1335</v>
      </c>
      <c r="D72" s="15" t="s">
        <v>1335</v>
      </c>
      <c r="E72" s="15" t="str">
        <f>IF($C72&lt;&gt;"Yes","",IF($D72="No","Yes",IF($D72="Yes","No","")))</f>
        <v>No</v>
      </c>
      <c r="F72" s="15" t="str">
        <f>IF($A72="","",IF($A72="Neuron",IF(OR(AND($AA72&lt;&gt;"",LOWER(TRIM($AA72))&lt;&gt;"n/a",COUNTIF($AA$2:$AA$532,$AA72)&gt;1),AND($AB72&lt;&gt;"",LOWER(TRIM($AB72))&lt;&gt;"n/a",COUNTIF($AB$2:$AB$532,$AB72)&gt;1),AND($AE72&lt;&gt;"",LOWER(TRIM($AE72))&lt;&gt;"n/a",COUNTIF($AE$2:$AE$532,$AE72)&gt;1)),"Yes","No"),IF($A72="Cybernet",IF(OR(AND($Y72&lt;&gt;"",LOWER(TRIM($Y72))&lt;&gt;"n/a",COUNTIF($Y$2:$Y$532,$Y72)&gt;1),AND($Z72&lt;&gt;"",LOWER(TRIM($Z72))&lt;&gt;"n/a",COUNTIF($Z$2:$Z$532,$Z72)&gt;1)),"Yes","No"),IF(AND($AN72&lt;&gt;"",LOWER(TRIM($AN72))&lt;&gt;"n/a",COUNTIF($AN$2:$AN$532,$AN72)&gt;1),"Yes","No"))))</f>
        <v>No</v>
      </c>
      <c r="G72" t="str">
        <f>IF($C72&lt;&gt;"Yes","",
IF($A72="Neuron",
IF(OR(
AND($AA72&lt;&gt;"",LOWER(TRIM($AA72))&lt;&gt;"n/a",COUNTIFS($C$2:$C$532,"Yes",$A$2:$A$532,"Neuron",$AA$2:$AA$532,$AA72)&gt;1),
AND($AB72&lt;&gt;"",LOWER(TRIM($AB72))&lt;&gt;"n/a",COUNTIFS($C$2:$C$532,"Yes",$A$2:$A$532,"Neuron",$AB$2:$AB$532,$AB72)&gt;1),
AND($AE72&lt;&gt;"",LOWER(TRIM($AE72))&lt;&gt;"n/a",COUNTIFS($C$2:$C$532,"Yes",$A$2:$A$532,"Neuron",$AE$2:$AE$532,$AE72)&gt;1)
),"Yes","No"),
IF($A72="Cybernet",
IF(OR(
AND($Y72&lt;&gt;"",LOWER(TRIM($Y72))&lt;&gt;"n/a",COUNTIFS($C$2:$C$532,"Yes",$A$2:$A$532,"Cybernet",$Y$2:$Y$532,$Y72)&gt;1),
AND($Z72&lt;&gt;"",LOWER(TRIM($Z72))&lt;&gt;"n/a",COUNTIFS($C$2:$C$532,"Yes",$A$2:$A$532,"Cybernet",$Z$2:$Z$532,$Z72)&gt;1)
),"Yes","No"),
IF(AND($AN72&lt;&gt;"",LOWER(TRIM($AN72))&lt;&gt;"n/a"),
IF(COUNTIFS($C$2:$C$532,"Yes",$A$2:$A$532,$A72,$AN$2:$AN$532,$AN72)&gt;1,"Yes","No"),
"No")
)
)
)</f>
        <v>No</v>
      </c>
      <c r="H72" s="4" t="s">
        <v>1743</v>
      </c>
      <c r="I72" s="4" t="s">
        <v>1743</v>
      </c>
      <c r="J72" s="4" t="s">
        <v>1744</v>
      </c>
      <c r="K72" s="4" t="s">
        <v>1745</v>
      </c>
      <c r="L72" s="14">
        <v>19</v>
      </c>
      <c r="M72" s="4"/>
      <c r="N72" s="2" t="s">
        <v>1746</v>
      </c>
      <c r="O72" s="2" t="s">
        <v>1746</v>
      </c>
      <c r="P72" s="2" t="s">
        <v>1746</v>
      </c>
      <c r="Q72" s="2"/>
      <c r="R72" s="4"/>
      <c r="S72" s="4"/>
      <c r="T72" s="4"/>
      <c r="U72" s="12">
        <v>46027</v>
      </c>
      <c r="V72" s="4"/>
      <c r="W72" s="4"/>
      <c r="X72" s="4"/>
      <c r="Y72" s="4" t="s">
        <v>1375</v>
      </c>
      <c r="Z72" s="4"/>
      <c r="AA72" s="2" t="s">
        <v>1862</v>
      </c>
      <c r="AB72" s="4" t="s">
        <v>1863</v>
      </c>
      <c r="AC72" s="4" t="s">
        <v>1864</v>
      </c>
      <c r="AD72" s="4" t="s">
        <v>1335</v>
      </c>
      <c r="AE72" s="4" t="s">
        <v>1865</v>
      </c>
      <c r="AF72" s="4" t="s">
        <v>1751</v>
      </c>
      <c r="AG72" s="8" t="s">
        <v>1335</v>
      </c>
      <c r="AH72" s="8" t="s">
        <v>1335</v>
      </c>
      <c r="AI72" s="8" t="s">
        <v>1335</v>
      </c>
      <c r="AJ72" s="8" t="s">
        <v>1335</v>
      </c>
      <c r="AK72" s="4" t="s">
        <v>1752</v>
      </c>
      <c r="AL72" s="4" t="s">
        <v>1866</v>
      </c>
      <c r="AM72" s="4" t="s">
        <v>1375</v>
      </c>
      <c r="AN72" s="4" t="s">
        <v>1866</v>
      </c>
      <c r="AO72" s="4" t="s">
        <v>1754</v>
      </c>
      <c r="AP72" s="4" t="s">
        <v>1755</v>
      </c>
      <c r="AQ72" s="4" t="s">
        <v>1867</v>
      </c>
      <c r="AR72" s="4" t="s">
        <v>1222</v>
      </c>
      <c r="AS72" s="4"/>
      <c r="AT72" s="4"/>
      <c r="AU72" s="4"/>
      <c r="AV72" s="4"/>
      <c r="AW72" s="84" t="s">
        <v>1375</v>
      </c>
      <c r="AX72" s="84" t="s">
        <v>1757</v>
      </c>
      <c r="AY72" s="84" t="s">
        <v>1375</v>
      </c>
      <c r="AZ72" s="84" t="s">
        <v>1375</v>
      </c>
      <c r="BA72" s="84" t="s">
        <v>1375</v>
      </c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" t="s">
        <v>1335</v>
      </c>
      <c r="BM72" s="8" t="s">
        <v>1335</v>
      </c>
      <c r="BN72" s="8"/>
      <c r="BO72" s="8"/>
      <c r="BP72" s="8"/>
      <c r="BQ72" s="8" t="s">
        <v>1335</v>
      </c>
      <c r="BR72" s="8" t="s">
        <v>1336</v>
      </c>
      <c r="BS72" s="4" t="str">
        <f>IF($AB72="","",IF((IF(AND($BL72&lt;&gt;"Yes",$BL72&lt;&gt;"N/A"),"Power Cable, ","")&amp;IF(AND($BM72&lt;&gt;"Yes",$BM72&lt;&gt;"N/A"),"Battery, ","")&amp;IF(AND($AG72&lt;&gt;"Yes",$AG72&lt;&gt;"N/A"),"Firmware Download, ","")&amp;IF(AND(OR($AG72="Yes",$AG72="N/A"),$AH72&lt;&gt;"Yes",$AH72&lt;&gt;"N/A"),"Firmware Install, ","")&amp;IF(AND($BQ72&lt;&gt;"Yes",$BQ72&lt;&gt;"N/A"),"Device ID, ","")&amp;IF(AND($BR72&lt;&gt;"Yes",$BR72&lt;&gt;"N/A"),"Epic Beans Relay, ",""))="","",LEFT(IF(AND($BL72&lt;&gt;"Yes",$BL72&lt;&gt;"N/A"),"Power Cable, ","")&amp;IF(AND($BM72&lt;&gt;"Yes",$BM72&lt;&gt;"N/A"),"Battery, ","")&amp;IF(AND($AG72&lt;&gt;"Yes",$AG72&lt;&gt;"N/A"),"Firmware Download, ","")&amp;IF(AND(OR($AG72="Yes",$AG72="N/A"),$AH72&lt;&gt;"Yes",$AH72&lt;&gt;"N/A"),"Firmware Install, ","")&amp;IF(AND($BQ72&lt;&gt;"Yes",$BQ72&lt;&gt;"N/A"),"Device ID, ","")&amp;IF(AND($BR72&lt;&gt;"Yes",$BR72&lt;&gt;"N/A"),"Epic Beans Relay, ",""),LEN(IF(AND($BL72&lt;&gt;"Yes",$BL72&lt;&gt;"N/A"),"Power Cable, ","")&amp;IF(AND($BM72&lt;&gt;"Yes",$BM72&lt;&gt;"N/A"),"Battery, ","")&amp;IF(AND($AG72&lt;&gt;"Yes",$AG72&lt;&gt;"N/A"),"Firmware Download, ","")&amp;IF(AND(OR($AG72="Yes",$AG72="N/A"),$AH72&lt;&gt;"Yes",$AH72&lt;&gt;"N/A"),"Firmware Install, ","")&amp;IF(AND($BQ72&lt;&gt;"Yes",$BQ72&lt;&gt;"N/A"),"Device ID, ","")&amp;IF(AND($BR72&lt;&gt;"Yes",$BR72&lt;&gt;"N/A"),"Epic Beans Relay, ",""))-2)))</f>
        <v>Epic Beans Relay</v>
      </c>
      <c r="BT72" s="8"/>
      <c r="BU72" s="8" t="str">
        <f>IF($AB72="","",IF($BS72="","Yes","Blocked"))</f>
        <v>Blocked</v>
      </c>
      <c r="BW72" t="str">
        <f>IF($BV72="","",IFERROR(VLOOKUP($BV72,'01_Warehouse_Ledger'!$A:$N,4,FALSE),""))</f>
        <v/>
      </c>
      <c r="BX72" t="str">
        <f>IF($BV72="","",IFERROR(VLOOKUP($BV72,'01_Warehouse_Ledger'!$A:$N,5,FALSE),""))</f>
        <v/>
      </c>
      <c r="BY72" t="str">
        <f>IF($BV72="","",IFERROR(VLOOKUP($BV72,'01_Warehouse_Ledger'!$A:$N,13,FALSE),""))</f>
        <v/>
      </c>
      <c r="CI72" t="str" cm="1">
        <f t="array" ref="CI72">IFERROR(
  IF(ISNUMBER(MATCH(TRIM(SUBSTITUTE(INDEX($X:$X,ROW()),CHAR(160),"")),[1]Weekend_Targets!$B$2:$B$23,0)),
    "TARGET",
    "NO"
  ),
  "LOOKUP_ERROR"
)</f>
        <v>NO</v>
      </c>
      <c r="CJ72" t="str" cm="1">
        <f t="array" aca="1" ref="CJ72" ca="1">_xlfn.LET(_xlpm.h,UPPER(TRIM(CLEAN(SUBSTITUTE($X72,CHAR(160)," ")))), IF(ISNUMBER(MATCH(_xlpm.h,WeekendHostnames,0)),"TARGET",""))</f>
        <v/>
      </c>
      <c r="CK72" t="str">
        <f>UPPER(TRIM(CLEAN(SUBSTITUTE(C72,CHAR(160)," "))))</f>
        <v>YES</v>
      </c>
      <c r="CL72" t="str" cm="1">
        <f t="array" ref="CL72">IF(ISNUMBER(MATCH(UPPER(TRIM(CLEAN(SUBSTITUTE(INDEX($X:$X,ROW()),CHAR(160)," ")))),[1]Weekend_Targets!$C$2:$C$23,0)),"TARGET","NO")</f>
        <v>NO</v>
      </c>
      <c r="CM72" t="str">
        <f>_xlfn.TEXTJOIN(", ",TRUE,$C$2:$C$23)</f>
        <v>Yes, Yes, Yes, Yes, Yes, Yes, Yes, Yes, Yes, Yes, Yes, Yes, Yes, Yes, Yes, Yes, Yes, Yes, Yes, Yes, Yes, Yes</v>
      </c>
      <c r="CN72" t="e" cm="1">
        <f t="array" aca="1" ref="CN72" ca="1">COUNTIF(WeekendHostnames,"WNH270OPR403")</f>
        <v>#NAME?</v>
      </c>
      <c r="CO72" s="4" t="s">
        <v>1758</v>
      </c>
      <c r="CQ72" s="4"/>
    </row>
    <row r="73" spans="1:95" ht="20.25" customHeight="1">
      <c r="A73" s="8" t="s">
        <v>1217</v>
      </c>
      <c r="B73" s="8" t="s">
        <v>1335</v>
      </c>
      <c r="C73" s="8" t="s">
        <v>1335</v>
      </c>
      <c r="D73" s="15" t="s">
        <v>1335</v>
      </c>
      <c r="E73" s="15" t="str">
        <f>IF($C73&lt;&gt;"Yes","",IF($D73="No","Yes",IF($D73="Yes","No","")))</f>
        <v>No</v>
      </c>
      <c r="F73" s="15" t="str">
        <f>IF($A73="","",IF($A73="Neuron",IF(OR(AND($AA73&lt;&gt;"",LOWER(TRIM($AA73))&lt;&gt;"n/a",COUNTIF($AA$2:$AA$532,$AA73)&gt;1),AND($AB73&lt;&gt;"",LOWER(TRIM($AB73))&lt;&gt;"n/a",COUNTIF($AB$2:$AB$532,$AB73)&gt;1),AND($AE73&lt;&gt;"",LOWER(TRIM($AE73))&lt;&gt;"n/a",COUNTIF($AE$2:$AE$532,$AE73)&gt;1)),"Yes","No"),IF($A73="Cybernet",IF(OR(AND($Y73&lt;&gt;"",LOWER(TRIM($Y73))&lt;&gt;"n/a",COUNTIF($Y$2:$Y$532,$Y73)&gt;1),AND($Z73&lt;&gt;"",LOWER(TRIM($Z73))&lt;&gt;"n/a",COUNTIF($Z$2:$Z$532,$Z73)&gt;1)),"Yes","No"),IF(AND($AN73&lt;&gt;"",LOWER(TRIM($AN73))&lt;&gt;"n/a",COUNTIF($AN$2:$AN$532,$AN73)&gt;1),"Yes","No"))))</f>
        <v>No</v>
      </c>
      <c r="G73" t="str">
        <f>IF($C73&lt;&gt;"Yes","",
IF($A73="Neuron",
IF(OR(
AND($AA73&lt;&gt;"",LOWER(TRIM($AA73))&lt;&gt;"n/a",COUNTIFS($C$2:$C$532,"Yes",$A$2:$A$532,"Neuron",$AA$2:$AA$532,$AA73)&gt;1),
AND($AB73&lt;&gt;"",LOWER(TRIM($AB73))&lt;&gt;"n/a",COUNTIFS($C$2:$C$532,"Yes",$A$2:$A$532,"Neuron",$AB$2:$AB$532,$AB73)&gt;1),
AND($AE73&lt;&gt;"",LOWER(TRIM($AE73))&lt;&gt;"n/a",COUNTIFS($C$2:$C$532,"Yes",$A$2:$A$532,"Neuron",$AE$2:$AE$532,$AE73)&gt;1)
),"Yes","No"),
IF($A73="Cybernet",
IF(OR(
AND($Y73&lt;&gt;"",LOWER(TRIM($Y73))&lt;&gt;"n/a",COUNTIFS($C$2:$C$532,"Yes",$A$2:$A$532,"Cybernet",$Y$2:$Y$532,$Y73)&gt;1),
AND($Z73&lt;&gt;"",LOWER(TRIM($Z73))&lt;&gt;"n/a",COUNTIFS($C$2:$C$532,"Yes",$A$2:$A$532,"Cybernet",$Z$2:$Z$532,$Z73)&gt;1)
),"Yes","No"),
IF(AND($AN73&lt;&gt;"",LOWER(TRIM($AN73))&lt;&gt;"n/a"),
IF(COUNTIFS($C$2:$C$532,"Yes",$A$2:$A$532,$A73,$AN$2:$AN$532,$AN73)&gt;1,"Yes","No"),
"No")
)
)
)</f>
        <v>No</v>
      </c>
      <c r="H73" s="4" t="s">
        <v>1743</v>
      </c>
      <c r="I73" s="4" t="s">
        <v>1743</v>
      </c>
      <c r="J73" s="4" t="s">
        <v>1744</v>
      </c>
      <c r="K73" s="4" t="s">
        <v>1745</v>
      </c>
      <c r="L73" s="14">
        <v>20</v>
      </c>
      <c r="M73" s="4"/>
      <c r="N73" s="2" t="s">
        <v>1746</v>
      </c>
      <c r="O73" s="2" t="s">
        <v>1746</v>
      </c>
      <c r="P73" s="2" t="s">
        <v>1746</v>
      </c>
      <c r="Q73" s="2"/>
      <c r="R73" s="4"/>
      <c r="S73" s="4"/>
      <c r="T73" s="4"/>
      <c r="U73" s="12">
        <v>46027</v>
      </c>
      <c r="V73" s="4"/>
      <c r="W73" s="4"/>
      <c r="X73" s="4"/>
      <c r="Y73" s="4" t="s">
        <v>1375</v>
      </c>
      <c r="Z73" s="4"/>
      <c r="AA73" s="2" t="s">
        <v>1868</v>
      </c>
      <c r="AB73" s="4" t="s">
        <v>1869</v>
      </c>
      <c r="AC73" s="4" t="s">
        <v>1870</v>
      </c>
      <c r="AD73" s="4" t="s">
        <v>1335</v>
      </c>
      <c r="AE73" s="4" t="s">
        <v>1871</v>
      </c>
      <c r="AF73" s="4" t="s">
        <v>1751</v>
      </c>
      <c r="AG73" s="8" t="s">
        <v>1335</v>
      </c>
      <c r="AH73" s="8" t="s">
        <v>1335</v>
      </c>
      <c r="AI73" s="8" t="s">
        <v>1335</v>
      </c>
      <c r="AJ73" s="8" t="s">
        <v>1335</v>
      </c>
      <c r="AK73" s="4" t="s">
        <v>1752</v>
      </c>
      <c r="AL73" s="4" t="s">
        <v>1872</v>
      </c>
      <c r="AM73" s="4" t="s">
        <v>1375</v>
      </c>
      <c r="AN73" s="4" t="s">
        <v>1872</v>
      </c>
      <c r="AO73" s="4" t="s">
        <v>1754</v>
      </c>
      <c r="AP73" s="4" t="s">
        <v>1755</v>
      </c>
      <c r="AQ73" s="4" t="s">
        <v>1873</v>
      </c>
      <c r="AR73" s="4" t="s">
        <v>1222</v>
      </c>
      <c r="AS73" s="4"/>
      <c r="AT73" s="4"/>
      <c r="AU73" s="4"/>
      <c r="AV73" s="4"/>
      <c r="AW73" s="84" t="s">
        <v>1375</v>
      </c>
      <c r="AX73" s="84" t="s">
        <v>1757</v>
      </c>
      <c r="AY73" s="84" t="s">
        <v>1375</v>
      </c>
      <c r="AZ73" s="84" t="s">
        <v>1375</v>
      </c>
      <c r="BA73" s="84" t="s">
        <v>1375</v>
      </c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" t="s">
        <v>1335</v>
      </c>
      <c r="BM73" s="8" t="s">
        <v>1335</v>
      </c>
      <c r="BN73" s="8"/>
      <c r="BO73" s="8"/>
      <c r="BP73" s="8"/>
      <c r="BQ73" s="8" t="s">
        <v>1335</v>
      </c>
      <c r="BR73" s="8" t="s">
        <v>1336</v>
      </c>
      <c r="BS73" s="4" t="str">
        <f>IF($AB73="","",IF((IF(AND($BL73&lt;&gt;"Yes",$BL73&lt;&gt;"N/A"),"Power Cable, ","")&amp;IF(AND($BM73&lt;&gt;"Yes",$BM73&lt;&gt;"N/A"),"Battery, ","")&amp;IF(AND($AG73&lt;&gt;"Yes",$AG73&lt;&gt;"N/A"),"Firmware Download, ","")&amp;IF(AND(OR($AG73="Yes",$AG73="N/A"),$AH73&lt;&gt;"Yes",$AH73&lt;&gt;"N/A"),"Firmware Install, ","")&amp;IF(AND($BQ73&lt;&gt;"Yes",$BQ73&lt;&gt;"N/A"),"Device ID, ","")&amp;IF(AND($BR73&lt;&gt;"Yes",$BR73&lt;&gt;"N/A"),"Epic Beans Relay, ",""))="","",LEFT(IF(AND($BL73&lt;&gt;"Yes",$BL73&lt;&gt;"N/A"),"Power Cable, ","")&amp;IF(AND($BM73&lt;&gt;"Yes",$BM73&lt;&gt;"N/A"),"Battery, ","")&amp;IF(AND($AG73&lt;&gt;"Yes",$AG73&lt;&gt;"N/A"),"Firmware Download, ","")&amp;IF(AND(OR($AG73="Yes",$AG73="N/A"),$AH73&lt;&gt;"Yes",$AH73&lt;&gt;"N/A"),"Firmware Install, ","")&amp;IF(AND($BQ73&lt;&gt;"Yes",$BQ73&lt;&gt;"N/A"),"Device ID, ","")&amp;IF(AND($BR73&lt;&gt;"Yes",$BR73&lt;&gt;"N/A"),"Epic Beans Relay, ",""),LEN(IF(AND($BL73&lt;&gt;"Yes",$BL73&lt;&gt;"N/A"),"Power Cable, ","")&amp;IF(AND($BM73&lt;&gt;"Yes",$BM73&lt;&gt;"N/A"),"Battery, ","")&amp;IF(AND($AG73&lt;&gt;"Yes",$AG73&lt;&gt;"N/A"),"Firmware Download, ","")&amp;IF(AND(OR($AG73="Yes",$AG73="N/A"),$AH73&lt;&gt;"Yes",$AH73&lt;&gt;"N/A"),"Firmware Install, ","")&amp;IF(AND($BQ73&lt;&gt;"Yes",$BQ73&lt;&gt;"N/A"),"Device ID, ","")&amp;IF(AND($BR73&lt;&gt;"Yes",$BR73&lt;&gt;"N/A"),"Epic Beans Relay, ",""))-2)))</f>
        <v>Epic Beans Relay</v>
      </c>
      <c r="BT73" s="8"/>
      <c r="BU73" s="8" t="str">
        <f>IF($AB73="","",IF($BS73="","Yes","Blocked"))</f>
        <v>Blocked</v>
      </c>
      <c r="BW73" t="str">
        <f>IF($BV73="","",IFERROR(VLOOKUP($BV73,'01_Warehouse_Ledger'!$A:$N,4,FALSE),""))</f>
        <v/>
      </c>
      <c r="BX73" t="str">
        <f>IF($BV73="","",IFERROR(VLOOKUP($BV73,'01_Warehouse_Ledger'!$A:$N,5,FALSE),""))</f>
        <v/>
      </c>
      <c r="BY73" t="str">
        <f>IF($BV73="","",IFERROR(VLOOKUP($BV73,'01_Warehouse_Ledger'!$A:$N,13,FALSE),""))</f>
        <v/>
      </c>
      <c r="CI73" t="str" cm="1">
        <f t="array" ref="CI73">IFERROR(
  IF(ISNUMBER(MATCH(TRIM(SUBSTITUTE(INDEX($X:$X,ROW()),CHAR(160),"")),[1]Weekend_Targets!$B$2:$B$23,0)),
    "TARGET",
    "NO"
  ),
  "LOOKUP_ERROR"
)</f>
        <v>NO</v>
      </c>
      <c r="CJ73" t="str" cm="1">
        <f t="array" aca="1" ref="CJ73" ca="1">_xlfn.LET(_xlpm.h,UPPER(TRIM(CLEAN(SUBSTITUTE($X73,CHAR(160)," ")))), IF(ISNUMBER(MATCH(_xlpm.h,WeekendHostnames,0)),"TARGET",""))</f>
        <v/>
      </c>
      <c r="CK73" t="str">
        <f>UPPER(TRIM(CLEAN(SUBSTITUTE(C73,CHAR(160)," "))))</f>
        <v>YES</v>
      </c>
      <c r="CL73" t="str" cm="1">
        <f t="array" ref="CL73">IF(ISNUMBER(MATCH(UPPER(TRIM(CLEAN(SUBSTITUTE(INDEX($X:$X,ROW()),CHAR(160)," ")))),[1]Weekend_Targets!$C$2:$C$23,0)),"TARGET","NO")</f>
        <v>NO</v>
      </c>
      <c r="CM73" t="str">
        <f>_xlfn.TEXTJOIN(", ",TRUE,$C$2:$C$23)</f>
        <v>Yes, Yes, Yes, Yes, Yes, Yes, Yes, Yes, Yes, Yes, Yes, Yes, Yes, Yes, Yes, Yes, Yes, Yes, Yes, Yes, Yes, Yes</v>
      </c>
      <c r="CN73" t="e" cm="1">
        <f t="array" aca="1" ref="CN73" ca="1">COUNTIF(WeekendHostnames,"WNH270OPR403")</f>
        <v>#NAME?</v>
      </c>
      <c r="CO73" s="4" t="s">
        <v>1758</v>
      </c>
      <c r="CQ73" s="4"/>
    </row>
    <row r="74" spans="1:95" ht="20.25" customHeight="1">
      <c r="A74" s="8" t="s">
        <v>1217</v>
      </c>
      <c r="B74" s="8" t="s">
        <v>1335</v>
      </c>
      <c r="C74" s="8" t="s">
        <v>1335</v>
      </c>
      <c r="D74" s="15" t="s">
        <v>1335</v>
      </c>
      <c r="E74" s="15" t="str">
        <f>IF($C74&lt;&gt;"Yes","",IF($D74="No","Yes",IF($D74="Yes","No","")))</f>
        <v>No</v>
      </c>
      <c r="F74" s="15" t="str">
        <f>IF($A74="","",IF($A74="Neuron",IF(OR(AND($AA74&lt;&gt;"",LOWER(TRIM($AA74))&lt;&gt;"n/a",COUNTIF($AA$2:$AA$532,$AA74)&gt;1),AND($AB74&lt;&gt;"",LOWER(TRIM($AB74))&lt;&gt;"n/a",COUNTIF($AB$2:$AB$532,$AB74)&gt;1),AND($AE74&lt;&gt;"",LOWER(TRIM($AE74))&lt;&gt;"n/a",COUNTIF($AE$2:$AE$532,$AE74)&gt;1)),"Yes","No"),IF($A74="Cybernet",IF(OR(AND($Y74&lt;&gt;"",LOWER(TRIM($Y74))&lt;&gt;"n/a",COUNTIF($Y$2:$Y$532,$Y74)&gt;1),AND($Z74&lt;&gt;"",LOWER(TRIM($Z74))&lt;&gt;"n/a",COUNTIF($Z$2:$Z$532,$Z74)&gt;1)),"Yes","No"),IF(AND($AN74&lt;&gt;"",LOWER(TRIM($AN74))&lt;&gt;"n/a",COUNTIF($AN$2:$AN$532,$AN74)&gt;1),"Yes","No"))))</f>
        <v>No</v>
      </c>
      <c r="G74" t="str">
        <f>IF($C74&lt;&gt;"Yes","",
IF($A74="Neuron",
IF(OR(
AND($AA74&lt;&gt;"",LOWER(TRIM($AA74))&lt;&gt;"n/a",COUNTIFS($C$2:$C$532,"Yes",$A$2:$A$532,"Neuron",$AA$2:$AA$532,$AA74)&gt;1),
AND($AB74&lt;&gt;"",LOWER(TRIM($AB74))&lt;&gt;"n/a",COUNTIFS($C$2:$C$532,"Yes",$A$2:$A$532,"Neuron",$AB$2:$AB$532,$AB74)&gt;1),
AND($AE74&lt;&gt;"",LOWER(TRIM($AE74))&lt;&gt;"n/a",COUNTIFS($C$2:$C$532,"Yes",$A$2:$A$532,"Neuron",$AE$2:$AE$532,$AE74)&gt;1)
),"Yes","No"),
IF($A74="Cybernet",
IF(OR(
AND($Y74&lt;&gt;"",LOWER(TRIM($Y74))&lt;&gt;"n/a",COUNTIFS($C$2:$C$532,"Yes",$A$2:$A$532,"Cybernet",$Y$2:$Y$532,$Y74)&gt;1),
AND($Z74&lt;&gt;"",LOWER(TRIM($Z74))&lt;&gt;"n/a",COUNTIFS($C$2:$C$532,"Yes",$A$2:$A$532,"Cybernet",$Z$2:$Z$532,$Z74)&gt;1)
),"Yes","No"),
IF(AND($AN74&lt;&gt;"",LOWER(TRIM($AN74))&lt;&gt;"n/a"),
IF(COUNTIFS($C$2:$C$532,"Yes",$A$2:$A$532,$A74,$AN$2:$AN$532,$AN74)&gt;1,"Yes","No"),
"No")
)
)
)</f>
        <v>No</v>
      </c>
      <c r="H74" s="4" t="s">
        <v>1743</v>
      </c>
      <c r="I74" s="4" t="s">
        <v>1743</v>
      </c>
      <c r="J74" s="4" t="s">
        <v>1744</v>
      </c>
      <c r="K74" s="4" t="s">
        <v>1745</v>
      </c>
      <c r="L74" s="14">
        <v>21</v>
      </c>
      <c r="M74" s="4"/>
      <c r="N74" s="2" t="s">
        <v>1746</v>
      </c>
      <c r="O74" s="2" t="s">
        <v>1746</v>
      </c>
      <c r="P74" s="2" t="s">
        <v>1746</v>
      </c>
      <c r="Q74" s="2"/>
      <c r="R74" s="4"/>
      <c r="S74" s="4"/>
      <c r="T74" s="4"/>
      <c r="U74" s="12">
        <v>46027</v>
      </c>
      <c r="V74" s="4"/>
      <c r="W74" s="4"/>
      <c r="X74" s="4"/>
      <c r="Y74" s="4" t="s">
        <v>1375</v>
      </c>
      <c r="Z74" s="4"/>
      <c r="AA74" s="2" t="s">
        <v>1874</v>
      </c>
      <c r="AB74" s="4" t="s">
        <v>1875</v>
      </c>
      <c r="AC74" s="4" t="s">
        <v>1876</v>
      </c>
      <c r="AD74" s="4" t="s">
        <v>1335</v>
      </c>
      <c r="AE74" s="4" t="s">
        <v>1877</v>
      </c>
      <c r="AF74" s="4" t="s">
        <v>1751</v>
      </c>
      <c r="AG74" s="8" t="s">
        <v>1335</v>
      </c>
      <c r="AH74" s="8" t="s">
        <v>1335</v>
      </c>
      <c r="AI74" s="8" t="s">
        <v>1335</v>
      </c>
      <c r="AJ74" s="8" t="s">
        <v>1335</v>
      </c>
      <c r="AK74" s="4" t="s">
        <v>1752</v>
      </c>
      <c r="AL74" s="4" t="s">
        <v>1878</v>
      </c>
      <c r="AM74" s="4" t="s">
        <v>1375</v>
      </c>
      <c r="AN74" s="4" t="s">
        <v>1878</v>
      </c>
      <c r="AO74" s="4" t="s">
        <v>1754</v>
      </c>
      <c r="AP74" s="4" t="s">
        <v>1755</v>
      </c>
      <c r="AQ74" s="4" t="s">
        <v>1879</v>
      </c>
      <c r="AR74" s="4" t="s">
        <v>1222</v>
      </c>
      <c r="AS74" s="4"/>
      <c r="AT74" s="4"/>
      <c r="AU74" s="4"/>
      <c r="AV74" s="4"/>
      <c r="AW74" s="84" t="s">
        <v>1375</v>
      </c>
      <c r="AX74" s="84" t="s">
        <v>1757</v>
      </c>
      <c r="AY74" s="84" t="s">
        <v>1375</v>
      </c>
      <c r="AZ74" s="84" t="s">
        <v>1375</v>
      </c>
      <c r="BA74" s="84" t="s">
        <v>1375</v>
      </c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" t="s">
        <v>1335</v>
      </c>
      <c r="BM74" s="8" t="s">
        <v>1335</v>
      </c>
      <c r="BN74" s="8"/>
      <c r="BO74" s="8"/>
      <c r="BP74" s="8"/>
      <c r="BQ74" s="8" t="s">
        <v>1335</v>
      </c>
      <c r="BR74" s="8" t="s">
        <v>1336</v>
      </c>
      <c r="BS74" s="4" t="str">
        <f>IF($AB74="","",IF((IF(AND($BL74&lt;&gt;"Yes",$BL74&lt;&gt;"N/A"),"Power Cable, ","")&amp;IF(AND($BM74&lt;&gt;"Yes",$BM74&lt;&gt;"N/A"),"Battery, ","")&amp;IF(AND($AG74&lt;&gt;"Yes",$AG74&lt;&gt;"N/A"),"Firmware Download, ","")&amp;IF(AND(OR($AG74="Yes",$AG74="N/A"),$AH74&lt;&gt;"Yes",$AH74&lt;&gt;"N/A"),"Firmware Install, ","")&amp;IF(AND($BQ74&lt;&gt;"Yes",$BQ74&lt;&gt;"N/A"),"Device ID, ","")&amp;IF(AND($BR74&lt;&gt;"Yes",$BR74&lt;&gt;"N/A"),"Epic Beans Relay, ",""))="","",LEFT(IF(AND($BL74&lt;&gt;"Yes",$BL74&lt;&gt;"N/A"),"Power Cable, ","")&amp;IF(AND($BM74&lt;&gt;"Yes",$BM74&lt;&gt;"N/A"),"Battery, ","")&amp;IF(AND($AG74&lt;&gt;"Yes",$AG74&lt;&gt;"N/A"),"Firmware Download, ","")&amp;IF(AND(OR($AG74="Yes",$AG74="N/A"),$AH74&lt;&gt;"Yes",$AH74&lt;&gt;"N/A"),"Firmware Install, ","")&amp;IF(AND($BQ74&lt;&gt;"Yes",$BQ74&lt;&gt;"N/A"),"Device ID, ","")&amp;IF(AND($BR74&lt;&gt;"Yes",$BR74&lt;&gt;"N/A"),"Epic Beans Relay, ",""),LEN(IF(AND($BL74&lt;&gt;"Yes",$BL74&lt;&gt;"N/A"),"Power Cable, ","")&amp;IF(AND($BM74&lt;&gt;"Yes",$BM74&lt;&gt;"N/A"),"Battery, ","")&amp;IF(AND($AG74&lt;&gt;"Yes",$AG74&lt;&gt;"N/A"),"Firmware Download, ","")&amp;IF(AND(OR($AG74="Yes",$AG74="N/A"),$AH74&lt;&gt;"Yes",$AH74&lt;&gt;"N/A"),"Firmware Install, ","")&amp;IF(AND($BQ74&lt;&gt;"Yes",$BQ74&lt;&gt;"N/A"),"Device ID, ","")&amp;IF(AND($BR74&lt;&gt;"Yes",$BR74&lt;&gt;"N/A"),"Epic Beans Relay, ",""))-2)))</f>
        <v>Epic Beans Relay</v>
      </c>
      <c r="BT74" s="8"/>
      <c r="BU74" s="8" t="str">
        <f>IF($AB74="","",IF($BS74="","Yes","Blocked"))</f>
        <v>Blocked</v>
      </c>
      <c r="BW74" t="str">
        <f>IF($BV74="","",IFERROR(VLOOKUP($BV74,'01_Warehouse_Ledger'!$A:$N,4,FALSE),""))</f>
        <v/>
      </c>
      <c r="BX74" t="str">
        <f>IF($BV74="","",IFERROR(VLOOKUP($BV74,'01_Warehouse_Ledger'!$A:$N,5,FALSE),""))</f>
        <v/>
      </c>
      <c r="BY74" t="str">
        <f>IF($BV74="","",IFERROR(VLOOKUP($BV74,'01_Warehouse_Ledger'!$A:$N,13,FALSE),""))</f>
        <v/>
      </c>
      <c r="CI74" t="str" cm="1">
        <f t="array" ref="CI74">IFERROR(
  IF(ISNUMBER(MATCH(TRIM(SUBSTITUTE(INDEX($X:$X,ROW()),CHAR(160),"")),[1]Weekend_Targets!$B$2:$B$23,0)),
    "TARGET",
    "NO"
  ),
  "LOOKUP_ERROR"
)</f>
        <v>NO</v>
      </c>
      <c r="CJ74" t="str" cm="1">
        <f t="array" aca="1" ref="CJ74" ca="1">_xlfn.LET(_xlpm.h,UPPER(TRIM(CLEAN(SUBSTITUTE($X74,CHAR(160)," ")))), IF(ISNUMBER(MATCH(_xlpm.h,WeekendHostnames,0)),"TARGET",""))</f>
        <v/>
      </c>
      <c r="CK74" t="str">
        <f>UPPER(TRIM(CLEAN(SUBSTITUTE(C74,CHAR(160)," "))))</f>
        <v>YES</v>
      </c>
      <c r="CL74" t="str" cm="1">
        <f t="array" ref="CL74">IF(ISNUMBER(MATCH(UPPER(TRIM(CLEAN(SUBSTITUTE(INDEX($X:$X,ROW()),CHAR(160)," ")))),[1]Weekend_Targets!$C$2:$C$23,0)),"TARGET","NO")</f>
        <v>NO</v>
      </c>
      <c r="CM74" t="str">
        <f>_xlfn.TEXTJOIN(", ",TRUE,$C$2:$C$23)</f>
        <v>Yes, Yes, Yes, Yes, Yes, Yes, Yes, Yes, Yes, Yes, Yes, Yes, Yes, Yes, Yes, Yes, Yes, Yes, Yes, Yes, Yes, Yes</v>
      </c>
      <c r="CN74" t="e" cm="1">
        <f t="array" aca="1" ref="CN74" ca="1">COUNTIF(WeekendHostnames,"WNH270OPR403")</f>
        <v>#NAME?</v>
      </c>
      <c r="CO74" s="4" t="s">
        <v>1758</v>
      </c>
      <c r="CQ74" s="4"/>
    </row>
    <row r="75" spans="1:95" ht="20.25" customHeight="1">
      <c r="A75" s="8" t="s">
        <v>1217</v>
      </c>
      <c r="B75" s="8" t="s">
        <v>1335</v>
      </c>
      <c r="C75" s="8" t="s">
        <v>1335</v>
      </c>
      <c r="D75" s="15" t="s">
        <v>1335</v>
      </c>
      <c r="E75" s="15" t="str">
        <f>IF($C75&lt;&gt;"Yes","",IF($D75="No","Yes",IF($D75="Yes","No","")))</f>
        <v>No</v>
      </c>
      <c r="F75" s="15" t="str">
        <f>IF($A75="","",IF($A75="Neuron",IF(OR(AND($AA75&lt;&gt;"",LOWER(TRIM($AA75))&lt;&gt;"n/a",COUNTIF($AA$2:$AA$532,$AA75)&gt;1),AND($AB75&lt;&gt;"",LOWER(TRIM($AB75))&lt;&gt;"n/a",COUNTIF($AB$2:$AB$532,$AB75)&gt;1),AND($AE75&lt;&gt;"",LOWER(TRIM($AE75))&lt;&gt;"n/a",COUNTIF($AE$2:$AE$532,$AE75)&gt;1)),"Yes","No"),IF($A75="Cybernet",IF(OR(AND($Y75&lt;&gt;"",LOWER(TRIM($Y75))&lt;&gt;"n/a",COUNTIF($Y$2:$Y$532,$Y75)&gt;1),AND($Z75&lt;&gt;"",LOWER(TRIM($Z75))&lt;&gt;"n/a",COUNTIF($Z$2:$Z$532,$Z75)&gt;1)),"Yes","No"),IF(AND($AN75&lt;&gt;"",LOWER(TRIM($AN75))&lt;&gt;"n/a",COUNTIF($AN$2:$AN$532,$AN75)&gt;1),"Yes","No"))))</f>
        <v>No</v>
      </c>
      <c r="G75" t="str">
        <f>IF($C75&lt;&gt;"Yes","",
IF($A75="Neuron",
IF(OR(
AND($AA75&lt;&gt;"",LOWER(TRIM($AA75))&lt;&gt;"n/a",COUNTIFS($C$2:$C$532,"Yes",$A$2:$A$532,"Neuron",$AA$2:$AA$532,$AA75)&gt;1),
AND($AB75&lt;&gt;"",LOWER(TRIM($AB75))&lt;&gt;"n/a",COUNTIFS($C$2:$C$532,"Yes",$A$2:$A$532,"Neuron",$AB$2:$AB$532,$AB75)&gt;1),
AND($AE75&lt;&gt;"",LOWER(TRIM($AE75))&lt;&gt;"n/a",COUNTIFS($C$2:$C$532,"Yes",$A$2:$A$532,"Neuron",$AE$2:$AE$532,$AE75)&gt;1)
),"Yes","No"),
IF($A75="Cybernet",
IF(OR(
AND($Y75&lt;&gt;"",LOWER(TRIM($Y75))&lt;&gt;"n/a",COUNTIFS($C$2:$C$532,"Yes",$A$2:$A$532,"Cybernet",$Y$2:$Y$532,$Y75)&gt;1),
AND($Z75&lt;&gt;"",LOWER(TRIM($Z75))&lt;&gt;"n/a",COUNTIFS($C$2:$C$532,"Yes",$A$2:$A$532,"Cybernet",$Z$2:$Z$532,$Z75)&gt;1)
),"Yes","No"),
IF(AND($AN75&lt;&gt;"",LOWER(TRIM($AN75))&lt;&gt;"n/a"),
IF(COUNTIFS($C$2:$C$532,"Yes",$A$2:$A$532,$A75,$AN$2:$AN$532,$AN75)&gt;1,"Yes","No"),
"No")
)
)
)</f>
        <v>No</v>
      </c>
      <c r="H75" s="4" t="s">
        <v>1743</v>
      </c>
      <c r="I75" s="4" t="s">
        <v>1743</v>
      </c>
      <c r="J75" s="4" t="s">
        <v>1744</v>
      </c>
      <c r="K75" s="4" t="s">
        <v>1745</v>
      </c>
      <c r="L75" s="14">
        <v>22</v>
      </c>
      <c r="M75" s="4"/>
      <c r="N75" s="2" t="s">
        <v>1746</v>
      </c>
      <c r="O75" s="2" t="s">
        <v>1746</v>
      </c>
      <c r="P75" s="2" t="s">
        <v>1746</v>
      </c>
      <c r="Q75" s="2"/>
      <c r="R75" s="4"/>
      <c r="S75" s="4"/>
      <c r="T75" s="4"/>
      <c r="U75" s="12">
        <v>46027</v>
      </c>
      <c r="V75" s="4"/>
      <c r="W75" s="4"/>
      <c r="X75" s="4"/>
      <c r="Y75" s="4" t="s">
        <v>1375</v>
      </c>
      <c r="Z75" s="4"/>
      <c r="AA75" s="2" t="s">
        <v>1880</v>
      </c>
      <c r="AB75" s="4" t="s">
        <v>1881</v>
      </c>
      <c r="AC75" s="4" t="s">
        <v>1882</v>
      </c>
      <c r="AD75" s="4" t="s">
        <v>1335</v>
      </c>
      <c r="AE75" s="4" t="s">
        <v>1883</v>
      </c>
      <c r="AF75" s="4" t="s">
        <v>1751</v>
      </c>
      <c r="AG75" s="8" t="s">
        <v>1335</v>
      </c>
      <c r="AH75" s="8" t="s">
        <v>1335</v>
      </c>
      <c r="AI75" s="8" t="s">
        <v>1335</v>
      </c>
      <c r="AJ75" s="8" t="s">
        <v>1335</v>
      </c>
      <c r="AK75" s="4" t="s">
        <v>1752</v>
      </c>
      <c r="AL75" s="4" t="s">
        <v>1884</v>
      </c>
      <c r="AM75" s="4" t="s">
        <v>1375</v>
      </c>
      <c r="AN75" s="4" t="s">
        <v>1884</v>
      </c>
      <c r="AO75" s="4" t="s">
        <v>1754</v>
      </c>
      <c r="AP75" s="4" t="s">
        <v>1755</v>
      </c>
      <c r="AQ75" s="4" t="s">
        <v>1885</v>
      </c>
      <c r="AR75" s="4" t="s">
        <v>1222</v>
      </c>
      <c r="AS75" s="4"/>
      <c r="AT75" s="4"/>
      <c r="AU75" s="4"/>
      <c r="AV75" s="4"/>
      <c r="AW75" s="84" t="s">
        <v>1375</v>
      </c>
      <c r="AX75" s="84" t="s">
        <v>1757</v>
      </c>
      <c r="AY75" s="84" t="s">
        <v>1375</v>
      </c>
      <c r="AZ75" s="84" t="s">
        <v>1375</v>
      </c>
      <c r="BA75" s="84" t="s">
        <v>1375</v>
      </c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" t="s">
        <v>1335</v>
      </c>
      <c r="BM75" s="8" t="s">
        <v>1335</v>
      </c>
      <c r="BN75" s="8"/>
      <c r="BO75" s="8"/>
      <c r="BP75" s="8"/>
      <c r="BQ75" s="8" t="s">
        <v>1335</v>
      </c>
      <c r="BR75" s="8" t="s">
        <v>1336</v>
      </c>
      <c r="BS75" s="4" t="str">
        <f>IF($AB75="","",IF((IF(AND($BL75&lt;&gt;"Yes",$BL75&lt;&gt;"N/A"),"Power Cable, ","")&amp;IF(AND($BM75&lt;&gt;"Yes",$BM75&lt;&gt;"N/A"),"Battery, ","")&amp;IF(AND($AG75&lt;&gt;"Yes",$AG75&lt;&gt;"N/A"),"Firmware Download, ","")&amp;IF(AND(OR($AG75="Yes",$AG75="N/A"),$AH75&lt;&gt;"Yes",$AH75&lt;&gt;"N/A"),"Firmware Install, ","")&amp;IF(AND($BQ75&lt;&gt;"Yes",$BQ75&lt;&gt;"N/A"),"Device ID, ","")&amp;IF(AND($BR75&lt;&gt;"Yes",$BR75&lt;&gt;"N/A"),"Epic Beans Relay, ",""))="","",LEFT(IF(AND($BL75&lt;&gt;"Yes",$BL75&lt;&gt;"N/A"),"Power Cable, ","")&amp;IF(AND($BM75&lt;&gt;"Yes",$BM75&lt;&gt;"N/A"),"Battery, ","")&amp;IF(AND($AG75&lt;&gt;"Yes",$AG75&lt;&gt;"N/A"),"Firmware Download, ","")&amp;IF(AND(OR($AG75="Yes",$AG75="N/A"),$AH75&lt;&gt;"Yes",$AH75&lt;&gt;"N/A"),"Firmware Install, ","")&amp;IF(AND($BQ75&lt;&gt;"Yes",$BQ75&lt;&gt;"N/A"),"Device ID, ","")&amp;IF(AND($BR75&lt;&gt;"Yes",$BR75&lt;&gt;"N/A"),"Epic Beans Relay, ",""),LEN(IF(AND($BL75&lt;&gt;"Yes",$BL75&lt;&gt;"N/A"),"Power Cable, ","")&amp;IF(AND($BM75&lt;&gt;"Yes",$BM75&lt;&gt;"N/A"),"Battery, ","")&amp;IF(AND($AG75&lt;&gt;"Yes",$AG75&lt;&gt;"N/A"),"Firmware Download, ","")&amp;IF(AND(OR($AG75="Yes",$AG75="N/A"),$AH75&lt;&gt;"Yes",$AH75&lt;&gt;"N/A"),"Firmware Install, ","")&amp;IF(AND($BQ75&lt;&gt;"Yes",$BQ75&lt;&gt;"N/A"),"Device ID, ","")&amp;IF(AND($BR75&lt;&gt;"Yes",$BR75&lt;&gt;"N/A"),"Epic Beans Relay, ",""))-2)))</f>
        <v>Epic Beans Relay</v>
      </c>
      <c r="BT75" s="8"/>
      <c r="BU75" s="8" t="str">
        <f>IF($AB75="","",IF($BS75="","Yes","Blocked"))</f>
        <v>Blocked</v>
      </c>
      <c r="BW75" t="str">
        <f>IF($BV75="","",IFERROR(VLOOKUP($BV75,'01_Warehouse_Ledger'!$A:$N,4,FALSE),""))</f>
        <v/>
      </c>
      <c r="BX75" t="str">
        <f>IF($BV75="","",IFERROR(VLOOKUP($BV75,'01_Warehouse_Ledger'!$A:$N,5,FALSE),""))</f>
        <v/>
      </c>
      <c r="BY75" t="str">
        <f>IF($BV75="","",IFERROR(VLOOKUP($BV75,'01_Warehouse_Ledger'!$A:$N,13,FALSE),""))</f>
        <v/>
      </c>
      <c r="CI75" t="str" cm="1">
        <f t="array" ref="CI75">IFERROR(
  IF(ISNUMBER(MATCH(TRIM(SUBSTITUTE(INDEX($X:$X,ROW()),CHAR(160),"")),[1]Weekend_Targets!$B$2:$B$23,0)),
    "TARGET",
    "NO"
  ),
  "LOOKUP_ERROR"
)</f>
        <v>NO</v>
      </c>
      <c r="CJ75" t="str" cm="1">
        <f t="array" aca="1" ref="CJ75" ca="1">_xlfn.LET(_xlpm.h,UPPER(TRIM(CLEAN(SUBSTITUTE($X75,CHAR(160)," ")))), IF(ISNUMBER(MATCH(_xlpm.h,WeekendHostnames,0)),"TARGET",""))</f>
        <v/>
      </c>
      <c r="CK75" t="str">
        <f>UPPER(TRIM(CLEAN(SUBSTITUTE(C75,CHAR(160)," "))))</f>
        <v>YES</v>
      </c>
      <c r="CL75" t="str" cm="1">
        <f t="array" ref="CL75">IF(ISNUMBER(MATCH(UPPER(TRIM(CLEAN(SUBSTITUTE(INDEX($X:$X,ROW()),CHAR(160)," ")))),[1]Weekend_Targets!$C$2:$C$23,0)),"TARGET","NO")</f>
        <v>NO</v>
      </c>
      <c r="CM75" t="str">
        <f>_xlfn.TEXTJOIN(", ",TRUE,$C$2:$C$23)</f>
        <v>Yes, Yes, Yes, Yes, Yes, Yes, Yes, Yes, Yes, Yes, Yes, Yes, Yes, Yes, Yes, Yes, Yes, Yes, Yes, Yes, Yes, Yes</v>
      </c>
      <c r="CN75" t="e" cm="1">
        <f t="array" aca="1" ref="CN75" ca="1">COUNTIF(WeekendHostnames,"WNH270OPR403")</f>
        <v>#NAME?</v>
      </c>
      <c r="CO75" s="4" t="s">
        <v>1758</v>
      </c>
      <c r="CQ75" s="4"/>
    </row>
    <row r="76" spans="1:95" ht="20.25" customHeight="1">
      <c r="A76" s="8" t="s">
        <v>1217</v>
      </c>
      <c r="B76" s="8" t="s">
        <v>1335</v>
      </c>
      <c r="C76" s="8" t="s">
        <v>1335</v>
      </c>
      <c r="D76" s="15" t="s">
        <v>1335</v>
      </c>
      <c r="E76" s="15" t="str">
        <f>IF($C76&lt;&gt;"Yes","",IF($D76="No","Yes",IF($D76="Yes","No","")))</f>
        <v>No</v>
      </c>
      <c r="F76" s="15" t="str">
        <f>IF($A76="","",IF($A76="Neuron",IF(OR(AND($AA76&lt;&gt;"",LOWER(TRIM($AA76))&lt;&gt;"n/a",COUNTIF($AA$2:$AA$532,$AA76)&gt;1),AND($AB76&lt;&gt;"",LOWER(TRIM($AB76))&lt;&gt;"n/a",COUNTIF($AB$2:$AB$532,$AB76)&gt;1),AND($AE76&lt;&gt;"",LOWER(TRIM($AE76))&lt;&gt;"n/a",COUNTIF($AE$2:$AE$532,$AE76)&gt;1)),"Yes","No"),IF($A76="Cybernet",IF(OR(AND($Y76&lt;&gt;"",LOWER(TRIM($Y76))&lt;&gt;"n/a",COUNTIF($Y$2:$Y$532,$Y76)&gt;1),AND($Z76&lt;&gt;"",LOWER(TRIM($Z76))&lt;&gt;"n/a",COUNTIF($Z$2:$Z$532,$Z76)&gt;1)),"Yes","No"),IF(AND($AN76&lt;&gt;"",LOWER(TRIM($AN76))&lt;&gt;"n/a",COUNTIF($AN$2:$AN$532,$AN76)&gt;1),"Yes","No"))))</f>
        <v>No</v>
      </c>
      <c r="G76" t="str">
        <f>IF($C76&lt;&gt;"Yes","",
IF($A76="Neuron",
IF(OR(
AND($AA76&lt;&gt;"",LOWER(TRIM($AA76))&lt;&gt;"n/a",COUNTIFS($C$2:$C$532,"Yes",$A$2:$A$532,"Neuron",$AA$2:$AA$532,$AA76)&gt;1),
AND($AB76&lt;&gt;"",LOWER(TRIM($AB76))&lt;&gt;"n/a",COUNTIFS($C$2:$C$532,"Yes",$A$2:$A$532,"Neuron",$AB$2:$AB$532,$AB76)&gt;1),
AND($AE76&lt;&gt;"",LOWER(TRIM($AE76))&lt;&gt;"n/a",COUNTIFS($C$2:$C$532,"Yes",$A$2:$A$532,"Neuron",$AE$2:$AE$532,$AE76)&gt;1)
),"Yes","No"),
IF($A76="Cybernet",
IF(OR(
AND($Y76&lt;&gt;"",LOWER(TRIM($Y76))&lt;&gt;"n/a",COUNTIFS($C$2:$C$532,"Yes",$A$2:$A$532,"Cybernet",$Y$2:$Y$532,$Y76)&gt;1),
AND($Z76&lt;&gt;"",LOWER(TRIM($Z76))&lt;&gt;"n/a",COUNTIFS($C$2:$C$532,"Yes",$A$2:$A$532,"Cybernet",$Z$2:$Z$532,$Z76)&gt;1)
),"Yes","No"),
IF(AND($AN76&lt;&gt;"",LOWER(TRIM($AN76))&lt;&gt;"n/a"),
IF(COUNTIFS($C$2:$C$532,"Yes",$A$2:$A$532,$A76,$AN$2:$AN$532,$AN76)&gt;1,"Yes","No"),
"No")
)
)
)</f>
        <v>No</v>
      </c>
      <c r="H76" s="4" t="s">
        <v>1743</v>
      </c>
      <c r="I76" s="4" t="s">
        <v>1743</v>
      </c>
      <c r="J76" s="4" t="s">
        <v>1744</v>
      </c>
      <c r="K76" s="4" t="s">
        <v>1745</v>
      </c>
      <c r="L76" s="14">
        <v>23</v>
      </c>
      <c r="M76" s="4"/>
      <c r="N76" s="2" t="s">
        <v>1746</v>
      </c>
      <c r="O76" s="2" t="s">
        <v>1746</v>
      </c>
      <c r="P76" s="2" t="s">
        <v>1746</v>
      </c>
      <c r="Q76" s="2"/>
      <c r="R76" s="4"/>
      <c r="S76" s="4"/>
      <c r="T76" s="4"/>
      <c r="U76" s="12">
        <v>46027</v>
      </c>
      <c r="V76" s="4"/>
      <c r="W76" s="4"/>
      <c r="X76" s="4"/>
      <c r="Y76" s="4" t="s">
        <v>1375</v>
      </c>
      <c r="Z76" s="4"/>
      <c r="AA76" s="2" t="s">
        <v>1886</v>
      </c>
      <c r="AB76" s="4" t="s">
        <v>1887</v>
      </c>
      <c r="AC76" s="4" t="s">
        <v>1888</v>
      </c>
      <c r="AD76" s="4" t="s">
        <v>1335</v>
      </c>
      <c r="AE76" s="4" t="s">
        <v>1889</v>
      </c>
      <c r="AF76" s="4" t="s">
        <v>1751</v>
      </c>
      <c r="AG76" s="8" t="s">
        <v>1335</v>
      </c>
      <c r="AH76" s="8" t="s">
        <v>1335</v>
      </c>
      <c r="AI76" s="8" t="s">
        <v>1335</v>
      </c>
      <c r="AJ76" s="8" t="s">
        <v>1335</v>
      </c>
      <c r="AK76" s="4" t="s">
        <v>1752</v>
      </c>
      <c r="AL76" s="4" t="s">
        <v>1890</v>
      </c>
      <c r="AM76" s="4" t="s">
        <v>1375</v>
      </c>
      <c r="AN76" s="4" t="s">
        <v>1890</v>
      </c>
      <c r="AO76" s="4" t="s">
        <v>1754</v>
      </c>
      <c r="AP76" s="4" t="s">
        <v>1755</v>
      </c>
      <c r="AQ76" s="4" t="s">
        <v>1891</v>
      </c>
      <c r="AR76" s="4" t="s">
        <v>1222</v>
      </c>
      <c r="AS76" s="4"/>
      <c r="AT76" s="4"/>
      <c r="AU76" s="4"/>
      <c r="AV76" s="4"/>
      <c r="AW76" s="84" t="s">
        <v>1375</v>
      </c>
      <c r="AX76" s="84" t="s">
        <v>1757</v>
      </c>
      <c r="AY76" s="84" t="s">
        <v>1375</v>
      </c>
      <c r="AZ76" s="84" t="s">
        <v>1375</v>
      </c>
      <c r="BA76" s="84" t="s">
        <v>1375</v>
      </c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" t="s">
        <v>1335</v>
      </c>
      <c r="BM76" s="8" t="s">
        <v>1335</v>
      </c>
      <c r="BN76" s="8"/>
      <c r="BO76" s="8"/>
      <c r="BP76" s="8"/>
      <c r="BQ76" s="8" t="s">
        <v>1335</v>
      </c>
      <c r="BR76" s="8" t="s">
        <v>1336</v>
      </c>
      <c r="BS76" s="4" t="str">
        <f>IF($AB76="","",IF((IF(AND($BL76&lt;&gt;"Yes",$BL76&lt;&gt;"N/A"),"Power Cable, ","")&amp;IF(AND($BM76&lt;&gt;"Yes",$BM76&lt;&gt;"N/A"),"Battery, ","")&amp;IF(AND($AG76&lt;&gt;"Yes",$AG76&lt;&gt;"N/A"),"Firmware Download, ","")&amp;IF(AND(OR($AG76="Yes",$AG76="N/A"),$AH76&lt;&gt;"Yes",$AH76&lt;&gt;"N/A"),"Firmware Install, ","")&amp;IF(AND($BQ76&lt;&gt;"Yes",$BQ76&lt;&gt;"N/A"),"Device ID, ","")&amp;IF(AND($BR76&lt;&gt;"Yes",$BR76&lt;&gt;"N/A"),"Epic Beans Relay, ",""))="","",LEFT(IF(AND($BL76&lt;&gt;"Yes",$BL76&lt;&gt;"N/A"),"Power Cable, ","")&amp;IF(AND($BM76&lt;&gt;"Yes",$BM76&lt;&gt;"N/A"),"Battery, ","")&amp;IF(AND($AG76&lt;&gt;"Yes",$AG76&lt;&gt;"N/A"),"Firmware Download, ","")&amp;IF(AND(OR($AG76="Yes",$AG76="N/A"),$AH76&lt;&gt;"Yes",$AH76&lt;&gt;"N/A"),"Firmware Install, ","")&amp;IF(AND($BQ76&lt;&gt;"Yes",$BQ76&lt;&gt;"N/A"),"Device ID, ","")&amp;IF(AND($BR76&lt;&gt;"Yes",$BR76&lt;&gt;"N/A"),"Epic Beans Relay, ",""),LEN(IF(AND($BL76&lt;&gt;"Yes",$BL76&lt;&gt;"N/A"),"Power Cable, ","")&amp;IF(AND($BM76&lt;&gt;"Yes",$BM76&lt;&gt;"N/A"),"Battery, ","")&amp;IF(AND($AG76&lt;&gt;"Yes",$AG76&lt;&gt;"N/A"),"Firmware Download, ","")&amp;IF(AND(OR($AG76="Yes",$AG76="N/A"),$AH76&lt;&gt;"Yes",$AH76&lt;&gt;"N/A"),"Firmware Install, ","")&amp;IF(AND($BQ76&lt;&gt;"Yes",$BQ76&lt;&gt;"N/A"),"Device ID, ","")&amp;IF(AND($BR76&lt;&gt;"Yes",$BR76&lt;&gt;"N/A"),"Epic Beans Relay, ",""))-2)))</f>
        <v>Epic Beans Relay</v>
      </c>
      <c r="BT76" s="8"/>
      <c r="BU76" s="8" t="str">
        <f>IF($AB76="","",IF($BS76="","Yes","Blocked"))</f>
        <v>Blocked</v>
      </c>
      <c r="BW76" t="str">
        <f>IF($BV76="","",IFERROR(VLOOKUP($BV76,'01_Warehouse_Ledger'!$A:$N,4,FALSE),""))</f>
        <v/>
      </c>
      <c r="BX76" t="str">
        <f>IF($BV76="","",IFERROR(VLOOKUP($BV76,'01_Warehouse_Ledger'!$A:$N,5,FALSE),""))</f>
        <v/>
      </c>
      <c r="BY76" t="str">
        <f>IF($BV76="","",IFERROR(VLOOKUP($BV76,'01_Warehouse_Ledger'!$A:$N,13,FALSE),""))</f>
        <v/>
      </c>
      <c r="CI76" t="str" cm="1">
        <f t="array" ref="CI76">IFERROR(
  IF(ISNUMBER(MATCH(TRIM(SUBSTITUTE(INDEX($X:$X,ROW()),CHAR(160),"")),[1]Weekend_Targets!$B$2:$B$23,0)),
    "TARGET",
    "NO"
  ),
  "LOOKUP_ERROR"
)</f>
        <v>NO</v>
      </c>
      <c r="CJ76" t="str" cm="1">
        <f t="array" aca="1" ref="CJ76" ca="1">_xlfn.LET(_xlpm.h,UPPER(TRIM(CLEAN(SUBSTITUTE($X76,CHAR(160)," ")))), IF(ISNUMBER(MATCH(_xlpm.h,WeekendHostnames,0)),"TARGET",""))</f>
        <v/>
      </c>
      <c r="CK76" t="str">
        <f>UPPER(TRIM(CLEAN(SUBSTITUTE(C76,CHAR(160)," "))))</f>
        <v>YES</v>
      </c>
      <c r="CL76" t="str" cm="1">
        <f t="array" ref="CL76">IF(ISNUMBER(MATCH(UPPER(TRIM(CLEAN(SUBSTITUTE(INDEX($X:$X,ROW()),CHAR(160)," ")))),[1]Weekend_Targets!$C$2:$C$23,0)),"TARGET","NO")</f>
        <v>NO</v>
      </c>
      <c r="CM76" t="str">
        <f>_xlfn.TEXTJOIN(", ",TRUE,$C$2:$C$23)</f>
        <v>Yes, Yes, Yes, Yes, Yes, Yes, Yes, Yes, Yes, Yes, Yes, Yes, Yes, Yes, Yes, Yes, Yes, Yes, Yes, Yes, Yes, Yes</v>
      </c>
      <c r="CN76" t="e" cm="1">
        <f t="array" aca="1" ref="CN76" ca="1">COUNTIF(WeekendHostnames,"WNH270OPR403")</f>
        <v>#NAME?</v>
      </c>
      <c r="CO76" s="4" t="s">
        <v>1758</v>
      </c>
      <c r="CQ76" s="4"/>
    </row>
    <row r="77" spans="1:95" ht="20.25" customHeight="1">
      <c r="A77" s="8" t="s">
        <v>1217</v>
      </c>
      <c r="B77" s="8" t="s">
        <v>1335</v>
      </c>
      <c r="C77" s="8" t="s">
        <v>1335</v>
      </c>
      <c r="D77" s="15" t="s">
        <v>1335</v>
      </c>
      <c r="E77" s="15" t="str">
        <f>IF($C77&lt;&gt;"Yes","",IF($D77="No","Yes",IF($D77="Yes","No","")))</f>
        <v>No</v>
      </c>
      <c r="F77" s="15" t="str">
        <f>IF($A77="","",IF($A77="Neuron",IF(OR(AND($AA77&lt;&gt;"",LOWER(TRIM($AA77))&lt;&gt;"n/a",COUNTIF($AA$2:$AA$532,$AA77)&gt;1),AND($AB77&lt;&gt;"",LOWER(TRIM($AB77))&lt;&gt;"n/a",COUNTIF($AB$2:$AB$532,$AB77)&gt;1),AND($AE77&lt;&gt;"",LOWER(TRIM($AE77))&lt;&gt;"n/a",COUNTIF($AE$2:$AE$532,$AE77)&gt;1)),"Yes","No"),IF($A77="Cybernet",IF(OR(AND($Y77&lt;&gt;"",LOWER(TRIM($Y77))&lt;&gt;"n/a",COUNTIF($Y$2:$Y$532,$Y77)&gt;1),AND($Z77&lt;&gt;"",LOWER(TRIM($Z77))&lt;&gt;"n/a",COUNTIF($Z$2:$Z$532,$Z77)&gt;1)),"Yes","No"),IF(AND($AN77&lt;&gt;"",LOWER(TRIM($AN77))&lt;&gt;"n/a",COUNTIF($AN$2:$AN$532,$AN77)&gt;1),"Yes","No"))))</f>
        <v>No</v>
      </c>
      <c r="G77" t="str">
        <f>IF($C77&lt;&gt;"Yes","",
IF($A77="Neuron",
IF(OR(
AND($AA77&lt;&gt;"",LOWER(TRIM($AA77))&lt;&gt;"n/a",COUNTIFS($C$2:$C$532,"Yes",$A$2:$A$532,"Neuron",$AA$2:$AA$532,$AA77)&gt;1),
AND($AB77&lt;&gt;"",LOWER(TRIM($AB77))&lt;&gt;"n/a",COUNTIFS($C$2:$C$532,"Yes",$A$2:$A$532,"Neuron",$AB$2:$AB$532,$AB77)&gt;1),
AND($AE77&lt;&gt;"",LOWER(TRIM($AE77))&lt;&gt;"n/a",COUNTIFS($C$2:$C$532,"Yes",$A$2:$A$532,"Neuron",$AE$2:$AE$532,$AE77)&gt;1)
),"Yes","No"),
IF($A77="Cybernet",
IF(OR(
AND($Y77&lt;&gt;"",LOWER(TRIM($Y77))&lt;&gt;"n/a",COUNTIFS($C$2:$C$532,"Yes",$A$2:$A$532,"Cybernet",$Y$2:$Y$532,$Y77)&gt;1),
AND($Z77&lt;&gt;"",LOWER(TRIM($Z77))&lt;&gt;"n/a",COUNTIFS($C$2:$C$532,"Yes",$A$2:$A$532,"Cybernet",$Z$2:$Z$532,$Z77)&gt;1)
),"Yes","No"),
IF(AND($AN77&lt;&gt;"",LOWER(TRIM($AN77))&lt;&gt;"n/a"),
IF(COUNTIFS($C$2:$C$532,"Yes",$A$2:$A$532,$A77,$AN$2:$AN$532,$AN77)&gt;1,"Yes","No"),
"No")
)
)
)</f>
        <v>No</v>
      </c>
      <c r="H77" s="4" t="s">
        <v>1743</v>
      </c>
      <c r="I77" s="4" t="s">
        <v>1743</v>
      </c>
      <c r="J77" s="4" t="s">
        <v>1744</v>
      </c>
      <c r="K77" s="4" t="s">
        <v>1745</v>
      </c>
      <c r="L77" s="14">
        <v>24</v>
      </c>
      <c r="M77" s="4"/>
      <c r="N77" s="2" t="s">
        <v>1746</v>
      </c>
      <c r="O77" s="2" t="s">
        <v>1746</v>
      </c>
      <c r="P77" s="2" t="s">
        <v>1746</v>
      </c>
      <c r="Q77" s="2"/>
      <c r="R77" s="4"/>
      <c r="S77" s="4"/>
      <c r="T77" s="4"/>
      <c r="U77" s="12">
        <v>46027</v>
      </c>
      <c r="V77" s="4"/>
      <c r="W77" s="4"/>
      <c r="X77" s="4"/>
      <c r="Y77" s="4" t="s">
        <v>1375</v>
      </c>
      <c r="Z77" s="4"/>
      <c r="AA77" s="2" t="s">
        <v>1892</v>
      </c>
      <c r="AB77" s="4" t="s">
        <v>1893</v>
      </c>
      <c r="AC77" s="4" t="s">
        <v>1894</v>
      </c>
      <c r="AD77" s="4" t="s">
        <v>1335</v>
      </c>
      <c r="AE77" s="4" t="s">
        <v>1895</v>
      </c>
      <c r="AF77" s="4" t="s">
        <v>1751</v>
      </c>
      <c r="AG77" s="8" t="s">
        <v>1335</v>
      </c>
      <c r="AH77" s="8" t="s">
        <v>1335</v>
      </c>
      <c r="AI77" s="8" t="s">
        <v>1335</v>
      </c>
      <c r="AJ77" s="8" t="s">
        <v>1335</v>
      </c>
      <c r="AK77" s="4" t="s">
        <v>1752</v>
      </c>
      <c r="AL77" s="4" t="s">
        <v>1896</v>
      </c>
      <c r="AM77" s="4" t="s">
        <v>1375</v>
      </c>
      <c r="AN77" s="4" t="s">
        <v>1896</v>
      </c>
      <c r="AO77" s="4" t="s">
        <v>1754</v>
      </c>
      <c r="AP77" s="4" t="s">
        <v>1755</v>
      </c>
      <c r="AQ77" s="4" t="s">
        <v>1897</v>
      </c>
      <c r="AR77" s="4" t="s">
        <v>1222</v>
      </c>
      <c r="AS77" s="4"/>
      <c r="AT77" s="4"/>
      <c r="AU77" s="4"/>
      <c r="AV77" s="4"/>
      <c r="AW77" s="84" t="s">
        <v>1375</v>
      </c>
      <c r="AX77" s="84" t="s">
        <v>1757</v>
      </c>
      <c r="AY77" s="84" t="s">
        <v>1375</v>
      </c>
      <c r="AZ77" s="84" t="s">
        <v>1375</v>
      </c>
      <c r="BA77" s="84" t="s">
        <v>1375</v>
      </c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" t="s">
        <v>1335</v>
      </c>
      <c r="BM77" s="8" t="s">
        <v>1335</v>
      </c>
      <c r="BN77" s="8"/>
      <c r="BO77" s="8"/>
      <c r="BP77" s="8"/>
      <c r="BQ77" s="8" t="s">
        <v>1335</v>
      </c>
      <c r="BR77" s="8" t="s">
        <v>1336</v>
      </c>
      <c r="BS77" s="4" t="str">
        <f>IF($AB77="","",IF((IF(AND($BL77&lt;&gt;"Yes",$BL77&lt;&gt;"N/A"),"Power Cable, ","")&amp;IF(AND($BM77&lt;&gt;"Yes",$BM77&lt;&gt;"N/A"),"Battery, ","")&amp;IF(AND($AG77&lt;&gt;"Yes",$AG77&lt;&gt;"N/A"),"Firmware Download, ","")&amp;IF(AND(OR($AG77="Yes",$AG77="N/A"),$AH77&lt;&gt;"Yes",$AH77&lt;&gt;"N/A"),"Firmware Install, ","")&amp;IF(AND($BQ77&lt;&gt;"Yes",$BQ77&lt;&gt;"N/A"),"Device ID, ","")&amp;IF(AND($BR77&lt;&gt;"Yes",$BR77&lt;&gt;"N/A"),"Epic Beans Relay, ",""))="","",LEFT(IF(AND($BL77&lt;&gt;"Yes",$BL77&lt;&gt;"N/A"),"Power Cable, ","")&amp;IF(AND($BM77&lt;&gt;"Yes",$BM77&lt;&gt;"N/A"),"Battery, ","")&amp;IF(AND($AG77&lt;&gt;"Yes",$AG77&lt;&gt;"N/A"),"Firmware Download, ","")&amp;IF(AND(OR($AG77="Yes",$AG77="N/A"),$AH77&lt;&gt;"Yes",$AH77&lt;&gt;"N/A"),"Firmware Install, ","")&amp;IF(AND($BQ77&lt;&gt;"Yes",$BQ77&lt;&gt;"N/A"),"Device ID, ","")&amp;IF(AND($BR77&lt;&gt;"Yes",$BR77&lt;&gt;"N/A"),"Epic Beans Relay, ",""),LEN(IF(AND($BL77&lt;&gt;"Yes",$BL77&lt;&gt;"N/A"),"Power Cable, ","")&amp;IF(AND($BM77&lt;&gt;"Yes",$BM77&lt;&gt;"N/A"),"Battery, ","")&amp;IF(AND($AG77&lt;&gt;"Yes",$AG77&lt;&gt;"N/A"),"Firmware Download, ","")&amp;IF(AND(OR($AG77="Yes",$AG77="N/A"),$AH77&lt;&gt;"Yes",$AH77&lt;&gt;"N/A"),"Firmware Install, ","")&amp;IF(AND($BQ77&lt;&gt;"Yes",$BQ77&lt;&gt;"N/A"),"Device ID, ","")&amp;IF(AND($BR77&lt;&gt;"Yes",$BR77&lt;&gt;"N/A"),"Epic Beans Relay, ",""))-2)))</f>
        <v>Epic Beans Relay</v>
      </c>
      <c r="BT77" s="8"/>
      <c r="BU77" s="8" t="str">
        <f>IF($AB77="","",IF($BS77="","Yes","Blocked"))</f>
        <v>Blocked</v>
      </c>
      <c r="BW77" t="str">
        <f>IF($BV77="","",IFERROR(VLOOKUP($BV77,'01_Warehouse_Ledger'!$A:$N,4,FALSE),""))</f>
        <v/>
      </c>
      <c r="BX77" t="str">
        <f>IF($BV77="","",IFERROR(VLOOKUP($BV77,'01_Warehouse_Ledger'!$A:$N,5,FALSE),""))</f>
        <v/>
      </c>
      <c r="BY77" t="str">
        <f>IF($BV77="","",IFERROR(VLOOKUP($BV77,'01_Warehouse_Ledger'!$A:$N,13,FALSE),""))</f>
        <v/>
      </c>
      <c r="CI77" t="str" cm="1">
        <f t="array" ref="CI77">IFERROR(
  IF(ISNUMBER(MATCH(TRIM(SUBSTITUTE(INDEX($X:$X,ROW()),CHAR(160),"")),[1]Weekend_Targets!$B$2:$B$23,0)),
    "TARGET",
    "NO"
  ),
  "LOOKUP_ERROR"
)</f>
        <v>NO</v>
      </c>
      <c r="CJ77" t="str" cm="1">
        <f t="array" aca="1" ref="CJ77" ca="1">_xlfn.LET(_xlpm.h,UPPER(TRIM(CLEAN(SUBSTITUTE($X77,CHAR(160)," ")))), IF(ISNUMBER(MATCH(_xlpm.h,WeekendHostnames,0)),"TARGET",""))</f>
        <v/>
      </c>
      <c r="CK77" t="str">
        <f>UPPER(TRIM(CLEAN(SUBSTITUTE(C77,CHAR(160)," "))))</f>
        <v>YES</v>
      </c>
      <c r="CL77" t="str" cm="1">
        <f t="array" ref="CL77">IF(ISNUMBER(MATCH(UPPER(TRIM(CLEAN(SUBSTITUTE(INDEX($X:$X,ROW()),CHAR(160)," ")))),[1]Weekend_Targets!$C$2:$C$23,0)),"TARGET","NO")</f>
        <v>NO</v>
      </c>
      <c r="CM77" t="str">
        <f>_xlfn.TEXTJOIN(", ",TRUE,$C$2:$C$23)</f>
        <v>Yes, Yes, Yes, Yes, Yes, Yes, Yes, Yes, Yes, Yes, Yes, Yes, Yes, Yes, Yes, Yes, Yes, Yes, Yes, Yes, Yes, Yes</v>
      </c>
      <c r="CN77" t="e" cm="1">
        <f t="array" aca="1" ref="CN77" ca="1">COUNTIF(WeekendHostnames,"WNH270OPR403")</f>
        <v>#NAME?</v>
      </c>
      <c r="CO77" s="4" t="s">
        <v>1758</v>
      </c>
      <c r="CQ77" s="4"/>
    </row>
    <row r="78" spans="1:95" ht="20.25" customHeight="1">
      <c r="A78" s="8" t="s">
        <v>1217</v>
      </c>
      <c r="B78" s="8" t="s">
        <v>1335</v>
      </c>
      <c r="C78" s="8" t="s">
        <v>1335</v>
      </c>
      <c r="D78" s="15" t="s">
        <v>1335</v>
      </c>
      <c r="E78" s="15" t="str">
        <f>IF($C78&lt;&gt;"Yes","",IF($D78="No","Yes",IF($D78="Yes","No","")))</f>
        <v>No</v>
      </c>
      <c r="F78" s="15" t="str">
        <f>IF($A78="","",IF($A78="Neuron",IF(OR(AND($AA78&lt;&gt;"",LOWER(TRIM($AA78))&lt;&gt;"n/a",COUNTIF($AA$2:$AA$532,$AA78)&gt;1),AND($AB78&lt;&gt;"",LOWER(TRIM($AB78))&lt;&gt;"n/a",COUNTIF($AB$2:$AB$532,$AB78)&gt;1),AND($AE78&lt;&gt;"",LOWER(TRIM($AE78))&lt;&gt;"n/a",COUNTIF($AE$2:$AE$532,$AE78)&gt;1)),"Yes","No"),IF($A78="Cybernet",IF(OR(AND($Y78&lt;&gt;"",LOWER(TRIM($Y78))&lt;&gt;"n/a",COUNTIF($Y$2:$Y$532,$Y78)&gt;1),AND($Z78&lt;&gt;"",LOWER(TRIM($Z78))&lt;&gt;"n/a",COUNTIF($Z$2:$Z$532,$Z78)&gt;1)),"Yes","No"),IF(AND($AN78&lt;&gt;"",LOWER(TRIM($AN78))&lt;&gt;"n/a",COUNTIF($AN$2:$AN$532,$AN78)&gt;1),"Yes","No"))))</f>
        <v>No</v>
      </c>
      <c r="G78" t="str">
        <f>IF($C78&lt;&gt;"Yes","",
IF($A78="Neuron",
IF(OR(
AND($AA78&lt;&gt;"",LOWER(TRIM($AA78))&lt;&gt;"n/a",COUNTIFS($C$2:$C$532,"Yes",$A$2:$A$532,"Neuron",$AA$2:$AA$532,$AA78)&gt;1),
AND($AB78&lt;&gt;"",LOWER(TRIM($AB78))&lt;&gt;"n/a",COUNTIFS($C$2:$C$532,"Yes",$A$2:$A$532,"Neuron",$AB$2:$AB$532,$AB78)&gt;1),
AND($AE78&lt;&gt;"",LOWER(TRIM($AE78))&lt;&gt;"n/a",COUNTIFS($C$2:$C$532,"Yes",$A$2:$A$532,"Neuron",$AE$2:$AE$532,$AE78)&gt;1)
),"Yes","No"),
IF($A78="Cybernet",
IF(OR(
AND($Y78&lt;&gt;"",LOWER(TRIM($Y78))&lt;&gt;"n/a",COUNTIFS($C$2:$C$532,"Yes",$A$2:$A$532,"Cybernet",$Y$2:$Y$532,$Y78)&gt;1),
AND($Z78&lt;&gt;"",LOWER(TRIM($Z78))&lt;&gt;"n/a",COUNTIFS($C$2:$C$532,"Yes",$A$2:$A$532,"Cybernet",$Z$2:$Z$532,$Z78)&gt;1)
),"Yes","No"),
IF(AND($AN78&lt;&gt;"",LOWER(TRIM($AN78))&lt;&gt;"n/a"),
IF(COUNTIFS($C$2:$C$532,"Yes",$A$2:$A$532,$A78,$AN$2:$AN$532,$AN78)&gt;1,"Yes","No"),
"No")
)
)
)</f>
        <v>No</v>
      </c>
      <c r="H78" s="4" t="s">
        <v>1743</v>
      </c>
      <c r="I78" s="4" t="s">
        <v>1743</v>
      </c>
      <c r="J78" s="4" t="s">
        <v>1744</v>
      </c>
      <c r="K78" s="4" t="s">
        <v>1745</v>
      </c>
      <c r="L78" s="14">
        <v>25</v>
      </c>
      <c r="M78" s="4"/>
      <c r="N78" s="2" t="s">
        <v>1746</v>
      </c>
      <c r="O78" s="2" t="s">
        <v>1746</v>
      </c>
      <c r="P78" s="2" t="s">
        <v>1746</v>
      </c>
      <c r="Q78" s="2"/>
      <c r="R78" s="4"/>
      <c r="S78" s="4"/>
      <c r="T78" s="4"/>
      <c r="U78" s="12">
        <v>46027</v>
      </c>
      <c r="V78" s="4"/>
      <c r="W78" s="4"/>
      <c r="X78" s="4"/>
      <c r="Y78" s="4" t="s">
        <v>1375</v>
      </c>
      <c r="Z78" s="4"/>
      <c r="AA78" s="2" t="s">
        <v>1898</v>
      </c>
      <c r="AB78" s="4" t="s">
        <v>1899</v>
      </c>
      <c r="AC78" s="4" t="s">
        <v>1900</v>
      </c>
      <c r="AD78" s="4" t="s">
        <v>1335</v>
      </c>
      <c r="AE78" s="4" t="s">
        <v>1901</v>
      </c>
      <c r="AF78" s="4" t="s">
        <v>1751</v>
      </c>
      <c r="AG78" s="8" t="s">
        <v>1335</v>
      </c>
      <c r="AH78" s="8" t="s">
        <v>1335</v>
      </c>
      <c r="AI78" s="8" t="s">
        <v>1335</v>
      </c>
      <c r="AJ78" s="8" t="s">
        <v>1335</v>
      </c>
      <c r="AK78" s="4" t="s">
        <v>1752</v>
      </c>
      <c r="AL78" s="4" t="s">
        <v>1902</v>
      </c>
      <c r="AM78" s="4" t="s">
        <v>1375</v>
      </c>
      <c r="AN78" s="4" t="s">
        <v>1902</v>
      </c>
      <c r="AO78" s="4" t="s">
        <v>1754</v>
      </c>
      <c r="AP78" s="4" t="s">
        <v>1755</v>
      </c>
      <c r="AQ78" s="4" t="s">
        <v>1903</v>
      </c>
      <c r="AR78" s="4" t="s">
        <v>1222</v>
      </c>
      <c r="AS78" s="4"/>
      <c r="AT78" s="4"/>
      <c r="AU78" s="4"/>
      <c r="AV78" s="4"/>
      <c r="AW78" s="84" t="s">
        <v>1375</v>
      </c>
      <c r="AX78" s="84" t="s">
        <v>1757</v>
      </c>
      <c r="AY78" s="84" t="s">
        <v>1375</v>
      </c>
      <c r="AZ78" s="84" t="s">
        <v>1375</v>
      </c>
      <c r="BA78" s="84" t="s">
        <v>1375</v>
      </c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" t="s">
        <v>1335</v>
      </c>
      <c r="BM78" s="8" t="s">
        <v>1335</v>
      </c>
      <c r="BN78" s="8"/>
      <c r="BO78" s="8"/>
      <c r="BP78" s="8"/>
      <c r="BQ78" s="8" t="s">
        <v>1335</v>
      </c>
      <c r="BR78" s="8" t="s">
        <v>1336</v>
      </c>
      <c r="BS78" s="4" t="str">
        <f>IF($AB78="","",IF((IF(AND($BL78&lt;&gt;"Yes",$BL78&lt;&gt;"N/A"),"Power Cable, ","")&amp;IF(AND($BM78&lt;&gt;"Yes",$BM78&lt;&gt;"N/A"),"Battery, ","")&amp;IF(AND($AG78&lt;&gt;"Yes",$AG78&lt;&gt;"N/A"),"Firmware Download, ","")&amp;IF(AND(OR($AG78="Yes",$AG78="N/A"),$AH78&lt;&gt;"Yes",$AH78&lt;&gt;"N/A"),"Firmware Install, ","")&amp;IF(AND($BQ78&lt;&gt;"Yes",$BQ78&lt;&gt;"N/A"),"Device ID, ","")&amp;IF(AND($BR78&lt;&gt;"Yes",$BR78&lt;&gt;"N/A"),"Epic Beans Relay, ",""))="","",LEFT(IF(AND($BL78&lt;&gt;"Yes",$BL78&lt;&gt;"N/A"),"Power Cable, ","")&amp;IF(AND($BM78&lt;&gt;"Yes",$BM78&lt;&gt;"N/A"),"Battery, ","")&amp;IF(AND($AG78&lt;&gt;"Yes",$AG78&lt;&gt;"N/A"),"Firmware Download, ","")&amp;IF(AND(OR($AG78="Yes",$AG78="N/A"),$AH78&lt;&gt;"Yes",$AH78&lt;&gt;"N/A"),"Firmware Install, ","")&amp;IF(AND($BQ78&lt;&gt;"Yes",$BQ78&lt;&gt;"N/A"),"Device ID, ","")&amp;IF(AND($BR78&lt;&gt;"Yes",$BR78&lt;&gt;"N/A"),"Epic Beans Relay, ",""),LEN(IF(AND($BL78&lt;&gt;"Yes",$BL78&lt;&gt;"N/A"),"Power Cable, ","")&amp;IF(AND($BM78&lt;&gt;"Yes",$BM78&lt;&gt;"N/A"),"Battery, ","")&amp;IF(AND($AG78&lt;&gt;"Yes",$AG78&lt;&gt;"N/A"),"Firmware Download, ","")&amp;IF(AND(OR($AG78="Yes",$AG78="N/A"),$AH78&lt;&gt;"Yes",$AH78&lt;&gt;"N/A"),"Firmware Install, ","")&amp;IF(AND($BQ78&lt;&gt;"Yes",$BQ78&lt;&gt;"N/A"),"Device ID, ","")&amp;IF(AND($BR78&lt;&gt;"Yes",$BR78&lt;&gt;"N/A"),"Epic Beans Relay, ",""))-2)))</f>
        <v>Epic Beans Relay</v>
      </c>
      <c r="BT78" s="8"/>
      <c r="BU78" s="8" t="str">
        <f>IF($AB78="","",IF($BS78="","Yes","Blocked"))</f>
        <v>Blocked</v>
      </c>
      <c r="BW78" t="str">
        <f>IF($BV78="","",IFERROR(VLOOKUP($BV78,'01_Warehouse_Ledger'!$A:$N,4,FALSE),""))</f>
        <v/>
      </c>
      <c r="BX78" t="str">
        <f>IF($BV78="","",IFERROR(VLOOKUP($BV78,'01_Warehouse_Ledger'!$A:$N,5,FALSE),""))</f>
        <v/>
      </c>
      <c r="BY78" t="str">
        <f>IF($BV78="","",IFERROR(VLOOKUP($BV78,'01_Warehouse_Ledger'!$A:$N,13,FALSE),""))</f>
        <v/>
      </c>
      <c r="CI78" t="str" cm="1">
        <f t="array" ref="CI78">IFERROR(
  IF(ISNUMBER(MATCH(TRIM(SUBSTITUTE(INDEX($X:$X,ROW()),CHAR(160),"")),[1]Weekend_Targets!$B$2:$B$23,0)),
    "TARGET",
    "NO"
  ),
  "LOOKUP_ERROR"
)</f>
        <v>NO</v>
      </c>
      <c r="CJ78" t="str" cm="1">
        <f t="array" aca="1" ref="CJ78" ca="1">_xlfn.LET(_xlpm.h,UPPER(TRIM(CLEAN(SUBSTITUTE($X78,CHAR(160)," ")))), IF(ISNUMBER(MATCH(_xlpm.h,WeekendHostnames,0)),"TARGET",""))</f>
        <v/>
      </c>
      <c r="CK78" t="str">
        <f>UPPER(TRIM(CLEAN(SUBSTITUTE(C78,CHAR(160)," "))))</f>
        <v>YES</v>
      </c>
      <c r="CL78" t="str" cm="1">
        <f t="array" ref="CL78">IF(ISNUMBER(MATCH(UPPER(TRIM(CLEAN(SUBSTITUTE(INDEX($X:$X,ROW()),CHAR(160)," ")))),[1]Weekend_Targets!$C$2:$C$23,0)),"TARGET","NO")</f>
        <v>NO</v>
      </c>
      <c r="CM78" t="str">
        <f>_xlfn.TEXTJOIN(", ",TRUE,$C$2:$C$23)</f>
        <v>Yes, Yes, Yes, Yes, Yes, Yes, Yes, Yes, Yes, Yes, Yes, Yes, Yes, Yes, Yes, Yes, Yes, Yes, Yes, Yes, Yes, Yes</v>
      </c>
      <c r="CN78" t="e" cm="1">
        <f t="array" aca="1" ref="CN78" ca="1">COUNTIF(WeekendHostnames,"WNH270OPR403")</f>
        <v>#NAME?</v>
      </c>
      <c r="CO78" s="4" t="s">
        <v>1758</v>
      </c>
      <c r="CQ78" s="4"/>
    </row>
    <row r="79" spans="1:95" ht="20.25" customHeight="1">
      <c r="A79" s="8" t="s">
        <v>1217</v>
      </c>
      <c r="B79" s="8" t="s">
        <v>1335</v>
      </c>
      <c r="C79" s="8" t="s">
        <v>1335</v>
      </c>
      <c r="D79" s="15" t="s">
        <v>1336</v>
      </c>
      <c r="E79" s="15" t="str">
        <f>IF($C79&lt;&gt;"Yes","",IF($D79="No","Yes",IF($D79="Yes","No","")))</f>
        <v>Yes</v>
      </c>
      <c r="F79" s="15" t="str">
        <f>IF($A79="","",IF($A79="Neuron",IF(OR(AND($AA79&lt;&gt;"",LOWER(TRIM($AA79))&lt;&gt;"n/a",COUNTIF($AA$2:$AA$532,$AA79)&gt;1),AND($AB79&lt;&gt;"",LOWER(TRIM($AB79))&lt;&gt;"n/a",COUNTIF($AB$2:$AB$532,$AB79)&gt;1),AND($AE79&lt;&gt;"",LOWER(TRIM($AE79))&lt;&gt;"n/a",COUNTIF($AE$2:$AE$532,$AE79)&gt;1)),"Yes","No"),IF($A79="Cybernet",IF(OR(AND($Y79&lt;&gt;"",LOWER(TRIM($Y79))&lt;&gt;"n/a",COUNTIF($Y$2:$Y$532,$Y79)&gt;1),AND($Z79&lt;&gt;"",LOWER(TRIM($Z79))&lt;&gt;"n/a",COUNTIF($Z$2:$Z$532,$Z79)&gt;1)),"Yes","No"),IF(AND($AN79&lt;&gt;"",LOWER(TRIM($AN79))&lt;&gt;"n/a",COUNTIF($AN$2:$AN$532,$AN79)&gt;1),"Yes","No"))))</f>
        <v>No</v>
      </c>
      <c r="G79" t="str">
        <f>IF($C79&lt;&gt;"Yes","",
IF($A79="Neuron",
IF(OR(
AND($AA79&lt;&gt;"",LOWER(TRIM($AA79))&lt;&gt;"n/a",COUNTIFS($C$2:$C$532,"Yes",$A$2:$A$532,"Neuron",$AA$2:$AA$532,$AA79)&gt;1),
AND($AB79&lt;&gt;"",LOWER(TRIM($AB79))&lt;&gt;"n/a",COUNTIFS($C$2:$C$532,"Yes",$A$2:$A$532,"Neuron",$AB$2:$AB$532,$AB79)&gt;1),
AND($AE79&lt;&gt;"",LOWER(TRIM($AE79))&lt;&gt;"n/a",COUNTIFS($C$2:$C$532,"Yes",$A$2:$A$532,"Neuron",$AE$2:$AE$532,$AE79)&gt;1)
),"Yes","No"),
IF($A79="Cybernet",
IF(OR(
AND($Y79&lt;&gt;"",LOWER(TRIM($Y79))&lt;&gt;"n/a",COUNTIFS($C$2:$C$532,"Yes",$A$2:$A$532,"Cybernet",$Y$2:$Y$532,$Y79)&gt;1),
AND($Z79&lt;&gt;"",LOWER(TRIM($Z79))&lt;&gt;"n/a",COUNTIFS($C$2:$C$532,"Yes",$A$2:$A$532,"Cybernet",$Z$2:$Z$532,$Z79)&gt;1)
),"Yes","No"),
IF(AND($AN79&lt;&gt;"",LOWER(TRIM($AN79))&lt;&gt;"n/a"),
IF(COUNTIFS($C$2:$C$532,"Yes",$A$2:$A$532,$A79,$AN$2:$AN$532,$AN79)&gt;1,"Yes","No"),
"No")
)
)
)</f>
        <v>No</v>
      </c>
      <c r="H79" s="4" t="s">
        <v>1743</v>
      </c>
      <c r="I79" s="4" t="s">
        <v>1743</v>
      </c>
      <c r="J79" s="4"/>
      <c r="K79" s="4"/>
      <c r="L79" s="14"/>
      <c r="M79" s="4"/>
      <c r="N79" s="2" t="s">
        <v>1746</v>
      </c>
      <c r="O79" s="2" t="s">
        <v>1746</v>
      </c>
      <c r="P79" s="2" t="s">
        <v>1746</v>
      </c>
      <c r="Q79" s="2"/>
      <c r="R79" s="4"/>
      <c r="S79" s="4"/>
      <c r="T79" s="4"/>
      <c r="U79" s="12">
        <v>46027</v>
      </c>
      <c r="V79" s="4"/>
      <c r="W79" s="4"/>
      <c r="X79" s="4"/>
      <c r="Y79" s="4" t="s">
        <v>1375</v>
      </c>
      <c r="Z79" s="4"/>
      <c r="AA79" s="2" t="s">
        <v>1904</v>
      </c>
      <c r="AB79" s="4" t="s">
        <v>1905</v>
      </c>
      <c r="AC79" s="4" t="s">
        <v>1906</v>
      </c>
      <c r="AD79" s="4" t="s">
        <v>1335</v>
      </c>
      <c r="AE79" s="4" t="s">
        <v>1907</v>
      </c>
      <c r="AF79" s="4" t="s">
        <v>1751</v>
      </c>
      <c r="AG79" s="8" t="s">
        <v>1335</v>
      </c>
      <c r="AH79" s="8" t="s">
        <v>1335</v>
      </c>
      <c r="AI79" s="8" t="s">
        <v>1335</v>
      </c>
      <c r="AJ79" s="8" t="s">
        <v>1335</v>
      </c>
      <c r="AK79" s="4" t="s">
        <v>1752</v>
      </c>
      <c r="AL79" s="4"/>
      <c r="AM79" s="4" t="s">
        <v>1375</v>
      </c>
      <c r="AN79" s="4"/>
      <c r="AO79" s="4"/>
      <c r="AP79" s="4"/>
      <c r="AQ79" s="4"/>
      <c r="AR79" s="4"/>
      <c r="AS79" s="4"/>
      <c r="AT79" s="4"/>
      <c r="AU79" s="4"/>
      <c r="AV79" s="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" t="s">
        <v>1335</v>
      </c>
      <c r="BM79" s="8" t="s">
        <v>1335</v>
      </c>
      <c r="BN79" s="8"/>
      <c r="BO79" s="8"/>
      <c r="BP79" s="8"/>
      <c r="BQ79" s="8" t="s">
        <v>1335</v>
      </c>
      <c r="BR79" s="8" t="s">
        <v>1336</v>
      </c>
      <c r="BS79" s="4" t="str">
        <f>IF($AB79="","",IF((IF(AND($BL79&lt;&gt;"Yes",$BL79&lt;&gt;"N/A"),"Power Cable, ","")&amp;IF(AND($BM79&lt;&gt;"Yes",$BM79&lt;&gt;"N/A"),"Battery, ","")&amp;IF(AND($AG79&lt;&gt;"Yes",$AG79&lt;&gt;"N/A"),"Firmware Download, ","")&amp;IF(AND(OR($AG79="Yes",$AG79="N/A"),$AH79&lt;&gt;"Yes",$AH79&lt;&gt;"N/A"),"Firmware Install, ","")&amp;IF(AND($BQ79&lt;&gt;"Yes",$BQ79&lt;&gt;"N/A"),"Device ID, ","")&amp;IF(AND($BR79&lt;&gt;"Yes",$BR79&lt;&gt;"N/A"),"Epic Beans Relay, ",""))="","",LEFT(IF(AND($BL79&lt;&gt;"Yes",$BL79&lt;&gt;"N/A"),"Power Cable, ","")&amp;IF(AND($BM79&lt;&gt;"Yes",$BM79&lt;&gt;"N/A"),"Battery, ","")&amp;IF(AND($AG79&lt;&gt;"Yes",$AG79&lt;&gt;"N/A"),"Firmware Download, ","")&amp;IF(AND(OR($AG79="Yes",$AG79="N/A"),$AH79&lt;&gt;"Yes",$AH79&lt;&gt;"N/A"),"Firmware Install, ","")&amp;IF(AND($BQ79&lt;&gt;"Yes",$BQ79&lt;&gt;"N/A"),"Device ID, ","")&amp;IF(AND($BR79&lt;&gt;"Yes",$BR79&lt;&gt;"N/A"),"Epic Beans Relay, ",""),LEN(IF(AND($BL79&lt;&gt;"Yes",$BL79&lt;&gt;"N/A"),"Power Cable, ","")&amp;IF(AND($BM79&lt;&gt;"Yes",$BM79&lt;&gt;"N/A"),"Battery, ","")&amp;IF(AND($AG79&lt;&gt;"Yes",$AG79&lt;&gt;"N/A"),"Firmware Download, ","")&amp;IF(AND(OR($AG79="Yes",$AG79="N/A"),$AH79&lt;&gt;"Yes",$AH79&lt;&gt;"N/A"),"Firmware Install, ","")&amp;IF(AND($BQ79&lt;&gt;"Yes",$BQ79&lt;&gt;"N/A"),"Device ID, ","")&amp;IF(AND($BR79&lt;&gt;"Yes",$BR79&lt;&gt;"N/A"),"Epic Beans Relay, ",""))-2)))</f>
        <v>Epic Beans Relay</v>
      </c>
      <c r="BT79" s="8"/>
      <c r="BU79" s="8" t="str">
        <f>IF($AB79="","",IF($BS79="","Yes","Blocked"))</f>
        <v>Blocked</v>
      </c>
      <c r="BW79" t="str">
        <f>IF($BV79="","",IFERROR(VLOOKUP($BV79,'01_Warehouse_Ledger'!$A:$N,4,FALSE),""))</f>
        <v/>
      </c>
      <c r="BX79" t="str">
        <f>IF($BV79="","",IFERROR(VLOOKUP($BV79,'01_Warehouse_Ledger'!$A:$N,5,FALSE),""))</f>
        <v/>
      </c>
      <c r="BY79" t="str">
        <f>IF($BV79="","",IFERROR(VLOOKUP($BV79,'01_Warehouse_Ledger'!$A:$N,13,FALSE),""))</f>
        <v/>
      </c>
      <c r="CI79" t="str" cm="1">
        <f t="array" ref="CI79">IFERROR(
  IF(ISNUMBER(MATCH(TRIM(SUBSTITUTE(INDEX($X:$X,ROW()),CHAR(160),"")),[1]Weekend_Targets!$B$2:$B$23,0)),
    "TARGET",
    "NO"
  ),
  "LOOKUP_ERROR"
)</f>
        <v>NO</v>
      </c>
      <c r="CJ79" t="str" cm="1">
        <f t="array" aca="1" ref="CJ79" ca="1">_xlfn.LET(_xlpm.h,UPPER(TRIM(CLEAN(SUBSTITUTE($X79,CHAR(160)," ")))), IF(ISNUMBER(MATCH(_xlpm.h,WeekendHostnames,0)),"TARGET",""))</f>
        <v/>
      </c>
      <c r="CK79" t="str">
        <f>UPPER(TRIM(CLEAN(SUBSTITUTE(C79,CHAR(160)," "))))</f>
        <v>YES</v>
      </c>
      <c r="CL79" t="str" cm="1">
        <f t="array" ref="CL79">IF(ISNUMBER(MATCH(UPPER(TRIM(CLEAN(SUBSTITUTE(INDEX($X:$X,ROW()),CHAR(160)," ")))),[1]Weekend_Targets!$C$2:$C$23,0)),"TARGET","NO")</f>
        <v>NO</v>
      </c>
      <c r="CM79" t="str">
        <f>_xlfn.TEXTJOIN(", ",TRUE,$C$2:$C$23)</f>
        <v>Yes, Yes, Yes, Yes, Yes, Yes, Yes, Yes, Yes, Yes, Yes, Yes, Yes, Yes, Yes, Yes, Yes, Yes, Yes, Yes, Yes, Yes</v>
      </c>
      <c r="CN79" t="e" cm="1">
        <f t="array" aca="1" ref="CN79" ca="1">COUNTIF(WeekendHostnames,"WNH270OPR403")</f>
        <v>#NAME?</v>
      </c>
      <c r="CO79" s="4" t="s">
        <v>1758</v>
      </c>
      <c r="CQ79" s="4"/>
    </row>
    <row r="80" spans="1:95" ht="20.25" customHeight="1">
      <c r="A80" s="8" t="s">
        <v>1217</v>
      </c>
      <c r="B80" s="8" t="s">
        <v>1335</v>
      </c>
      <c r="C80" s="8" t="s">
        <v>1335</v>
      </c>
      <c r="D80" s="15" t="s">
        <v>1336</v>
      </c>
      <c r="E80" s="15" t="str">
        <f>IF($C80&lt;&gt;"Yes","",IF($D80="No","Yes",IF($D80="Yes","No","")))</f>
        <v>Yes</v>
      </c>
      <c r="F80" s="15" t="str">
        <f>IF($A80="","",IF($A80="Neuron",IF(OR(AND($AA80&lt;&gt;"",LOWER(TRIM($AA80))&lt;&gt;"n/a",COUNTIF($AA$2:$AA$532,$AA80)&gt;1),AND($AB80&lt;&gt;"",LOWER(TRIM($AB80))&lt;&gt;"n/a",COUNTIF($AB$2:$AB$532,$AB80)&gt;1),AND($AE80&lt;&gt;"",LOWER(TRIM($AE80))&lt;&gt;"n/a",COUNTIF($AE$2:$AE$532,$AE80)&gt;1)),"Yes","No"),IF($A80="Cybernet",IF(OR(AND($Y80&lt;&gt;"",LOWER(TRIM($Y80))&lt;&gt;"n/a",COUNTIF($Y$2:$Y$532,$Y80)&gt;1),AND($Z80&lt;&gt;"",LOWER(TRIM($Z80))&lt;&gt;"n/a",COUNTIF($Z$2:$Z$532,$Z80)&gt;1)),"Yes","No"),IF(AND($AN80&lt;&gt;"",LOWER(TRIM($AN80))&lt;&gt;"n/a",COUNTIF($AN$2:$AN$532,$AN80)&gt;1),"Yes","No"))))</f>
        <v>No</v>
      </c>
      <c r="G80" t="str">
        <f>IF($C80&lt;&gt;"Yes","",
IF($A80="Neuron",
IF(OR(
AND($AA80&lt;&gt;"",LOWER(TRIM($AA80))&lt;&gt;"n/a",COUNTIFS($C$2:$C$532,"Yes",$A$2:$A$532,"Neuron",$AA$2:$AA$532,$AA80)&gt;1),
AND($AB80&lt;&gt;"",LOWER(TRIM($AB80))&lt;&gt;"n/a",COUNTIFS($C$2:$C$532,"Yes",$A$2:$A$532,"Neuron",$AB$2:$AB$532,$AB80)&gt;1),
AND($AE80&lt;&gt;"",LOWER(TRIM($AE80))&lt;&gt;"n/a",COUNTIFS($C$2:$C$532,"Yes",$A$2:$A$532,"Neuron",$AE$2:$AE$532,$AE80)&gt;1)
),"Yes","No"),
IF($A80="Cybernet",
IF(OR(
AND($Y80&lt;&gt;"",LOWER(TRIM($Y80))&lt;&gt;"n/a",COUNTIFS($C$2:$C$532,"Yes",$A$2:$A$532,"Cybernet",$Y$2:$Y$532,$Y80)&gt;1),
AND($Z80&lt;&gt;"",LOWER(TRIM($Z80))&lt;&gt;"n/a",COUNTIFS($C$2:$C$532,"Yes",$A$2:$A$532,"Cybernet",$Z$2:$Z$532,$Z80)&gt;1)
),"Yes","No"),
IF(AND($AN80&lt;&gt;"",LOWER(TRIM($AN80))&lt;&gt;"n/a"),
IF(COUNTIFS($C$2:$C$532,"Yes",$A$2:$A$532,$A80,$AN$2:$AN$532,$AN80)&gt;1,"Yes","No"),
"No")
)
)
)</f>
        <v>No</v>
      </c>
      <c r="H80" s="4" t="s">
        <v>1743</v>
      </c>
      <c r="I80" s="4" t="s">
        <v>1743</v>
      </c>
      <c r="J80" s="4"/>
      <c r="K80" s="4"/>
      <c r="L80" s="14"/>
      <c r="M80" s="4"/>
      <c r="N80" s="2" t="s">
        <v>1746</v>
      </c>
      <c r="O80" s="2" t="s">
        <v>1746</v>
      </c>
      <c r="P80" s="2" t="s">
        <v>1746</v>
      </c>
      <c r="Q80" s="2"/>
      <c r="R80" s="4"/>
      <c r="S80" s="4"/>
      <c r="T80" s="4"/>
      <c r="U80" s="12">
        <v>46027</v>
      </c>
      <c r="V80" s="4"/>
      <c r="W80" s="4"/>
      <c r="X80" s="4"/>
      <c r="Y80" s="4" t="s">
        <v>1375</v>
      </c>
      <c r="Z80" s="4"/>
      <c r="AA80" s="2" t="s">
        <v>1908</v>
      </c>
      <c r="AB80" s="4" t="s">
        <v>1909</v>
      </c>
      <c r="AC80" s="4" t="s">
        <v>1910</v>
      </c>
      <c r="AD80" s="4" t="s">
        <v>1335</v>
      </c>
      <c r="AE80" s="4" t="s">
        <v>1911</v>
      </c>
      <c r="AF80" s="4" t="s">
        <v>1751</v>
      </c>
      <c r="AG80" s="8" t="s">
        <v>1335</v>
      </c>
      <c r="AH80" s="8" t="s">
        <v>1335</v>
      </c>
      <c r="AI80" s="8" t="s">
        <v>1335</v>
      </c>
      <c r="AJ80" s="8" t="s">
        <v>1335</v>
      </c>
      <c r="AK80" s="4" t="s">
        <v>1752</v>
      </c>
      <c r="AL80" s="4"/>
      <c r="AM80" s="4" t="s">
        <v>1375</v>
      </c>
      <c r="AN80" s="4"/>
      <c r="AO80" s="4"/>
      <c r="AP80" s="4"/>
      <c r="AQ80" s="4"/>
      <c r="AR80" s="4"/>
      <c r="AS80" s="4"/>
      <c r="AT80" s="4"/>
      <c r="AU80" s="4"/>
      <c r="AV80" s="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" t="s">
        <v>1335</v>
      </c>
      <c r="BM80" s="8" t="s">
        <v>1335</v>
      </c>
      <c r="BN80" s="8"/>
      <c r="BO80" s="8"/>
      <c r="BP80" s="8"/>
      <c r="BQ80" s="8" t="s">
        <v>1335</v>
      </c>
      <c r="BR80" s="8" t="s">
        <v>1336</v>
      </c>
      <c r="BS80" s="4" t="str">
        <f>IF($AB80="","",IF((IF(AND($BL80&lt;&gt;"Yes",$BL80&lt;&gt;"N/A"),"Power Cable, ","")&amp;IF(AND($BM80&lt;&gt;"Yes",$BM80&lt;&gt;"N/A"),"Battery, ","")&amp;IF(AND($AG80&lt;&gt;"Yes",$AG80&lt;&gt;"N/A"),"Firmware Download, ","")&amp;IF(AND(OR($AG80="Yes",$AG80="N/A"),$AH80&lt;&gt;"Yes",$AH80&lt;&gt;"N/A"),"Firmware Install, ","")&amp;IF(AND($BQ80&lt;&gt;"Yes",$BQ80&lt;&gt;"N/A"),"Device ID, ","")&amp;IF(AND($BR80&lt;&gt;"Yes",$BR80&lt;&gt;"N/A"),"Epic Beans Relay, ",""))="","",LEFT(IF(AND($BL80&lt;&gt;"Yes",$BL80&lt;&gt;"N/A"),"Power Cable, ","")&amp;IF(AND($BM80&lt;&gt;"Yes",$BM80&lt;&gt;"N/A"),"Battery, ","")&amp;IF(AND($AG80&lt;&gt;"Yes",$AG80&lt;&gt;"N/A"),"Firmware Download, ","")&amp;IF(AND(OR($AG80="Yes",$AG80="N/A"),$AH80&lt;&gt;"Yes",$AH80&lt;&gt;"N/A"),"Firmware Install, ","")&amp;IF(AND($BQ80&lt;&gt;"Yes",$BQ80&lt;&gt;"N/A"),"Device ID, ","")&amp;IF(AND($BR80&lt;&gt;"Yes",$BR80&lt;&gt;"N/A"),"Epic Beans Relay, ",""),LEN(IF(AND($BL80&lt;&gt;"Yes",$BL80&lt;&gt;"N/A"),"Power Cable, ","")&amp;IF(AND($BM80&lt;&gt;"Yes",$BM80&lt;&gt;"N/A"),"Battery, ","")&amp;IF(AND($AG80&lt;&gt;"Yes",$AG80&lt;&gt;"N/A"),"Firmware Download, ","")&amp;IF(AND(OR($AG80="Yes",$AG80="N/A"),$AH80&lt;&gt;"Yes",$AH80&lt;&gt;"N/A"),"Firmware Install, ","")&amp;IF(AND($BQ80&lt;&gt;"Yes",$BQ80&lt;&gt;"N/A"),"Device ID, ","")&amp;IF(AND($BR80&lt;&gt;"Yes",$BR80&lt;&gt;"N/A"),"Epic Beans Relay, ",""))-2)))</f>
        <v>Epic Beans Relay</v>
      </c>
      <c r="BT80" s="8"/>
      <c r="BU80" s="8" t="str">
        <f>IF($AB80="","",IF($BS80="","Yes","Blocked"))</f>
        <v>Blocked</v>
      </c>
      <c r="BW80" t="str">
        <f>IF($BV80="","",IFERROR(VLOOKUP($BV80,'01_Warehouse_Ledger'!$A:$N,4,FALSE),""))</f>
        <v/>
      </c>
      <c r="BX80" t="str">
        <f>IF($BV80="","",IFERROR(VLOOKUP($BV80,'01_Warehouse_Ledger'!$A:$N,5,FALSE),""))</f>
        <v/>
      </c>
      <c r="BY80" t="str">
        <f>IF($BV80="","",IFERROR(VLOOKUP($BV80,'01_Warehouse_Ledger'!$A:$N,13,FALSE),""))</f>
        <v/>
      </c>
      <c r="CI80" t="str" cm="1">
        <f t="array" ref="CI80">IFERROR(
  IF(ISNUMBER(MATCH(TRIM(SUBSTITUTE(INDEX($X:$X,ROW()),CHAR(160),"")),[1]Weekend_Targets!$B$2:$B$23,0)),
    "TARGET",
    "NO"
  ),
  "LOOKUP_ERROR"
)</f>
        <v>NO</v>
      </c>
      <c r="CJ80" t="str" cm="1">
        <f t="array" aca="1" ref="CJ80" ca="1">_xlfn.LET(_xlpm.h,UPPER(TRIM(CLEAN(SUBSTITUTE($X80,CHAR(160)," ")))), IF(ISNUMBER(MATCH(_xlpm.h,WeekendHostnames,0)),"TARGET",""))</f>
        <v/>
      </c>
      <c r="CK80" t="str">
        <f>UPPER(TRIM(CLEAN(SUBSTITUTE(C80,CHAR(160)," "))))</f>
        <v>YES</v>
      </c>
      <c r="CL80" t="str" cm="1">
        <f t="array" ref="CL80">IF(ISNUMBER(MATCH(UPPER(TRIM(CLEAN(SUBSTITUTE(INDEX($X:$X,ROW()),CHAR(160)," ")))),[1]Weekend_Targets!$C$2:$C$23,0)),"TARGET","NO")</f>
        <v>NO</v>
      </c>
      <c r="CM80" t="str">
        <f>_xlfn.TEXTJOIN(", ",TRUE,$C$2:$C$23)</f>
        <v>Yes, Yes, Yes, Yes, Yes, Yes, Yes, Yes, Yes, Yes, Yes, Yes, Yes, Yes, Yes, Yes, Yes, Yes, Yes, Yes, Yes, Yes</v>
      </c>
      <c r="CN80" t="e" cm="1">
        <f t="array" aca="1" ref="CN80" ca="1">COUNTIF(WeekendHostnames,"WNH270OPR403")</f>
        <v>#NAME?</v>
      </c>
      <c r="CO80" s="4" t="s">
        <v>1758</v>
      </c>
      <c r="CQ80" s="4"/>
    </row>
    <row r="81" spans="1:95" ht="20.25" customHeight="1">
      <c r="A81" s="8" t="s">
        <v>1217</v>
      </c>
      <c r="B81" s="8" t="s">
        <v>1335</v>
      </c>
      <c r="C81" s="8" t="s">
        <v>1335</v>
      </c>
      <c r="D81" s="15" t="s">
        <v>1336</v>
      </c>
      <c r="E81" s="15" t="str">
        <f>IF($C81&lt;&gt;"Yes","",IF($D81="No","Yes",IF($D81="Yes","No","")))</f>
        <v>Yes</v>
      </c>
      <c r="F81" s="15" t="str">
        <f>IF($A81="","",IF($A81="Neuron",IF(OR(AND($AA81&lt;&gt;"",LOWER(TRIM($AA81))&lt;&gt;"n/a",COUNTIF($AA$2:$AA$532,$AA81)&gt;1),AND($AB81&lt;&gt;"",LOWER(TRIM($AB81))&lt;&gt;"n/a",COUNTIF($AB$2:$AB$532,$AB81)&gt;1),AND($AE81&lt;&gt;"",LOWER(TRIM($AE81))&lt;&gt;"n/a",COUNTIF($AE$2:$AE$532,$AE81)&gt;1)),"Yes","No"),IF($A81="Cybernet",IF(OR(AND($Y81&lt;&gt;"",LOWER(TRIM($Y81))&lt;&gt;"n/a",COUNTIF($Y$2:$Y$532,$Y81)&gt;1),AND($Z81&lt;&gt;"",LOWER(TRIM($Z81))&lt;&gt;"n/a",COUNTIF($Z$2:$Z$532,$Z81)&gt;1)),"Yes","No"),IF(AND($AN81&lt;&gt;"",LOWER(TRIM($AN81))&lt;&gt;"n/a",COUNTIF($AN$2:$AN$532,$AN81)&gt;1),"Yes","No"))))</f>
        <v>No</v>
      </c>
      <c r="G81" t="str">
        <f>IF($C81&lt;&gt;"Yes","",
IF($A81="Neuron",
IF(OR(
AND($AA81&lt;&gt;"",LOWER(TRIM($AA81))&lt;&gt;"n/a",COUNTIFS($C$2:$C$532,"Yes",$A$2:$A$532,"Neuron",$AA$2:$AA$532,$AA81)&gt;1),
AND($AB81&lt;&gt;"",LOWER(TRIM($AB81))&lt;&gt;"n/a",COUNTIFS($C$2:$C$532,"Yes",$A$2:$A$532,"Neuron",$AB$2:$AB$532,$AB81)&gt;1),
AND($AE81&lt;&gt;"",LOWER(TRIM($AE81))&lt;&gt;"n/a",COUNTIFS($C$2:$C$532,"Yes",$A$2:$A$532,"Neuron",$AE$2:$AE$532,$AE81)&gt;1)
),"Yes","No"),
IF($A81="Cybernet",
IF(OR(
AND($Y81&lt;&gt;"",LOWER(TRIM($Y81))&lt;&gt;"n/a",COUNTIFS($C$2:$C$532,"Yes",$A$2:$A$532,"Cybernet",$Y$2:$Y$532,$Y81)&gt;1),
AND($Z81&lt;&gt;"",LOWER(TRIM($Z81))&lt;&gt;"n/a",COUNTIFS($C$2:$C$532,"Yes",$A$2:$A$532,"Cybernet",$Z$2:$Z$532,$Z81)&gt;1)
),"Yes","No"),
IF(AND($AN81&lt;&gt;"",LOWER(TRIM($AN81))&lt;&gt;"n/a"),
IF(COUNTIFS($C$2:$C$532,"Yes",$A$2:$A$532,$A81,$AN$2:$AN$532,$AN81)&gt;1,"Yes","No"),
"No")
)
)
)</f>
        <v>No</v>
      </c>
      <c r="H81" s="4" t="s">
        <v>1743</v>
      </c>
      <c r="I81" s="4" t="s">
        <v>1743</v>
      </c>
      <c r="J81" s="4"/>
      <c r="K81" s="4"/>
      <c r="L81" s="17"/>
      <c r="M81" s="4"/>
      <c r="N81" s="2" t="s">
        <v>1746</v>
      </c>
      <c r="O81" s="2" t="s">
        <v>1746</v>
      </c>
      <c r="P81" s="2" t="s">
        <v>1746</v>
      </c>
      <c r="Q81" s="2"/>
      <c r="R81" s="4"/>
      <c r="S81" s="4"/>
      <c r="T81" s="4"/>
      <c r="U81" s="12">
        <v>46027</v>
      </c>
      <c r="V81" s="4"/>
      <c r="W81" s="4"/>
      <c r="X81" s="4"/>
      <c r="Y81" s="4" t="s">
        <v>1375</v>
      </c>
      <c r="Z81" s="4"/>
      <c r="AA81" s="2" t="s">
        <v>1912</v>
      </c>
      <c r="AB81" s="4" t="s">
        <v>1913</v>
      </c>
      <c r="AC81" s="4" t="s">
        <v>1914</v>
      </c>
      <c r="AD81" s="4" t="s">
        <v>1335</v>
      </c>
      <c r="AE81" s="4" t="s">
        <v>1915</v>
      </c>
      <c r="AF81" s="4" t="s">
        <v>1751</v>
      </c>
      <c r="AG81" s="8" t="s">
        <v>1335</v>
      </c>
      <c r="AH81" s="8" t="s">
        <v>1335</v>
      </c>
      <c r="AI81" s="8" t="s">
        <v>1335</v>
      </c>
      <c r="AJ81" s="8" t="s">
        <v>1335</v>
      </c>
      <c r="AK81" s="4" t="s">
        <v>1752</v>
      </c>
      <c r="AL81" s="4"/>
      <c r="AM81" s="4" t="s">
        <v>1375</v>
      </c>
      <c r="AN81" s="4"/>
      <c r="AO81" s="4"/>
      <c r="AP81" s="4"/>
      <c r="AQ81" s="4"/>
      <c r="AR81" s="4"/>
      <c r="AS81" s="4"/>
      <c r="AT81" s="4"/>
      <c r="AU81" s="4"/>
      <c r="AV81" s="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" t="s">
        <v>1335</v>
      </c>
      <c r="BM81" s="8" t="s">
        <v>1335</v>
      </c>
      <c r="BN81" s="8"/>
      <c r="BO81" s="8"/>
      <c r="BP81" s="8"/>
      <c r="BQ81" s="8" t="s">
        <v>1335</v>
      </c>
      <c r="BR81" s="8" t="s">
        <v>1336</v>
      </c>
      <c r="BS81" s="4" t="str">
        <f>IF($AB81="","",IF((IF(AND($BL81&lt;&gt;"Yes",$BL81&lt;&gt;"N/A"),"Power Cable, ","")&amp;IF(AND($BM81&lt;&gt;"Yes",$BM81&lt;&gt;"N/A"),"Battery, ","")&amp;IF(AND($AG81&lt;&gt;"Yes",$AG81&lt;&gt;"N/A"),"Firmware Download, ","")&amp;IF(AND(OR($AG81="Yes",$AG81="N/A"),$AH81&lt;&gt;"Yes",$AH81&lt;&gt;"N/A"),"Firmware Install, ","")&amp;IF(AND($BQ81&lt;&gt;"Yes",$BQ81&lt;&gt;"N/A"),"Device ID, ","")&amp;IF(AND($BR81&lt;&gt;"Yes",$BR81&lt;&gt;"N/A"),"Epic Beans Relay, ",""))="","",LEFT(IF(AND($BL81&lt;&gt;"Yes",$BL81&lt;&gt;"N/A"),"Power Cable, ","")&amp;IF(AND($BM81&lt;&gt;"Yes",$BM81&lt;&gt;"N/A"),"Battery, ","")&amp;IF(AND($AG81&lt;&gt;"Yes",$AG81&lt;&gt;"N/A"),"Firmware Download, ","")&amp;IF(AND(OR($AG81="Yes",$AG81="N/A"),$AH81&lt;&gt;"Yes",$AH81&lt;&gt;"N/A"),"Firmware Install, ","")&amp;IF(AND($BQ81&lt;&gt;"Yes",$BQ81&lt;&gt;"N/A"),"Device ID, ","")&amp;IF(AND($BR81&lt;&gt;"Yes",$BR81&lt;&gt;"N/A"),"Epic Beans Relay, ",""),LEN(IF(AND($BL81&lt;&gt;"Yes",$BL81&lt;&gt;"N/A"),"Power Cable, ","")&amp;IF(AND($BM81&lt;&gt;"Yes",$BM81&lt;&gt;"N/A"),"Battery, ","")&amp;IF(AND($AG81&lt;&gt;"Yes",$AG81&lt;&gt;"N/A"),"Firmware Download, ","")&amp;IF(AND(OR($AG81="Yes",$AG81="N/A"),$AH81&lt;&gt;"Yes",$AH81&lt;&gt;"N/A"),"Firmware Install, ","")&amp;IF(AND($BQ81&lt;&gt;"Yes",$BQ81&lt;&gt;"N/A"),"Device ID, ","")&amp;IF(AND($BR81&lt;&gt;"Yes",$BR81&lt;&gt;"N/A"),"Epic Beans Relay, ",""))-2)))</f>
        <v>Epic Beans Relay</v>
      </c>
      <c r="BT81" s="8"/>
      <c r="BU81" s="8" t="str">
        <f>IF($AB81="","",IF($BS81="","Yes","Blocked"))</f>
        <v>Blocked</v>
      </c>
      <c r="BW81" t="str">
        <f>IF($BV81="","",IFERROR(VLOOKUP($BV81,'01_Warehouse_Ledger'!$A:$N,4,FALSE),""))</f>
        <v/>
      </c>
      <c r="BX81" t="str">
        <f>IF($BV81="","",IFERROR(VLOOKUP($BV81,'01_Warehouse_Ledger'!$A:$N,5,FALSE),""))</f>
        <v/>
      </c>
      <c r="BY81" t="str">
        <f>IF($BV81="","",IFERROR(VLOOKUP($BV81,'01_Warehouse_Ledger'!$A:$N,13,FALSE),""))</f>
        <v/>
      </c>
      <c r="CI81" t="str" cm="1">
        <f t="array" ref="CI81">IFERROR(
  IF(ISNUMBER(MATCH(TRIM(SUBSTITUTE(INDEX($X:$X,ROW()),CHAR(160),"")),[1]Weekend_Targets!$B$2:$B$23,0)),
    "TARGET",
    "NO"
  ),
  "LOOKUP_ERROR"
)</f>
        <v>NO</v>
      </c>
      <c r="CJ81" t="str" cm="1">
        <f t="array" aca="1" ref="CJ81" ca="1">_xlfn.LET(_xlpm.h,UPPER(TRIM(CLEAN(SUBSTITUTE($X81,CHAR(160)," ")))), IF(ISNUMBER(MATCH(_xlpm.h,WeekendHostnames,0)),"TARGET",""))</f>
        <v/>
      </c>
      <c r="CK81" t="str">
        <f>UPPER(TRIM(CLEAN(SUBSTITUTE(C81,CHAR(160)," "))))</f>
        <v>YES</v>
      </c>
      <c r="CL81" t="str" cm="1">
        <f t="array" ref="CL81">IF(ISNUMBER(MATCH(UPPER(TRIM(CLEAN(SUBSTITUTE(INDEX($X:$X,ROW()),CHAR(160)," ")))),[1]Weekend_Targets!$C$2:$C$23,0)),"TARGET","NO")</f>
        <v>NO</v>
      </c>
      <c r="CM81" t="str">
        <f>_xlfn.TEXTJOIN(", ",TRUE,$C$2:$C$23)</f>
        <v>Yes, Yes, Yes, Yes, Yes, Yes, Yes, Yes, Yes, Yes, Yes, Yes, Yes, Yes, Yes, Yes, Yes, Yes, Yes, Yes, Yes, Yes</v>
      </c>
      <c r="CN81" t="e" cm="1">
        <f t="array" aca="1" ref="CN81" ca="1">COUNTIF(WeekendHostnames,"WNH270OPR403")</f>
        <v>#NAME?</v>
      </c>
      <c r="CO81" s="4" t="s">
        <v>1758</v>
      </c>
      <c r="CQ81" s="4"/>
    </row>
    <row r="82" spans="1:95" ht="20.25" customHeight="1">
      <c r="A82" s="63" t="s">
        <v>1217</v>
      </c>
      <c r="B82" s="63" t="s">
        <v>1335</v>
      </c>
      <c r="C82" s="63" t="s">
        <v>1336</v>
      </c>
      <c r="D82" s="15" t="s">
        <v>1336</v>
      </c>
      <c r="E82" s="15" t="str">
        <f>IF($C82&lt;&gt;"Yes","",IF($D82="No","Yes",IF($D82="Yes","No","")))</f>
        <v/>
      </c>
      <c r="F82" s="15" t="str">
        <f>IF($A82="","",IF($A82="Neuron",IF(OR(AND($AA82&lt;&gt;"",LOWER(TRIM($AA82))&lt;&gt;"n/a",COUNTIF($AA$2:$AA$532,$AA82)&gt;1),AND($AB82&lt;&gt;"",LOWER(TRIM($AB82))&lt;&gt;"n/a",COUNTIF($AB$2:$AB$532,$AB82)&gt;1),AND($AE82&lt;&gt;"",LOWER(TRIM($AE82))&lt;&gt;"n/a",COUNTIF($AE$2:$AE$532,$AE82)&gt;1)),"Yes","No"),IF($A82="Cybernet",IF(OR(AND($Y82&lt;&gt;"",LOWER(TRIM($Y82))&lt;&gt;"n/a",COUNTIF($Y$2:$Y$532,$Y82)&gt;1),AND($Z82&lt;&gt;"",LOWER(TRIM($Z82))&lt;&gt;"n/a",COUNTIF($Z$2:$Z$532,$Z82)&gt;1)),"Yes","No"),IF(AND($AN82&lt;&gt;"",LOWER(TRIM($AN82))&lt;&gt;"n/a",COUNTIF($AN$2:$AN$532,$AN82)&gt;1),"Yes","No"))))</f>
        <v>Yes</v>
      </c>
      <c r="G82" t="str">
        <f>IF($C82&lt;&gt;"Yes","",
IF($A82="Neuron",
IF(OR(
AND($AA82&lt;&gt;"",LOWER(TRIM($AA82))&lt;&gt;"n/a",COUNTIFS($C$2:$C$532,"Yes",$A$2:$A$532,"Neuron",$AA$2:$AA$532,$AA82)&gt;1),
AND($AB82&lt;&gt;"",LOWER(TRIM($AB82))&lt;&gt;"n/a",COUNTIFS($C$2:$C$532,"Yes",$A$2:$A$532,"Neuron",$AB$2:$AB$532,$AB82)&gt;1),
AND($AE82&lt;&gt;"",LOWER(TRIM($AE82))&lt;&gt;"n/a",COUNTIFS($C$2:$C$532,"Yes",$A$2:$A$532,"Neuron",$AE$2:$AE$532,$AE82)&gt;1)
),"Yes","No"),
IF($A82="Cybernet",
IF(OR(
AND($Y82&lt;&gt;"",LOWER(TRIM($Y82))&lt;&gt;"n/a",COUNTIFS($C$2:$C$532,"Yes",$A$2:$A$532,"Cybernet",$Y$2:$Y$532,$Y82)&gt;1),
AND($Z82&lt;&gt;"",LOWER(TRIM($Z82))&lt;&gt;"n/a",COUNTIFS($C$2:$C$532,"Yes",$A$2:$A$532,"Cybernet",$Z$2:$Z$532,$Z82)&gt;1)
),"Yes","No"),
IF(AND($AN82&lt;&gt;"",LOWER(TRIM($AN82))&lt;&gt;"n/a"),
IF(COUNTIFS($C$2:$C$532,"Yes",$A$2:$A$532,$A82,$AN$2:$AN$532,$AN82)&gt;1,"Yes","No"),
"No")
)
)
)</f>
        <v/>
      </c>
      <c r="H82" s="64" t="s">
        <v>1202</v>
      </c>
      <c r="I82" s="64" t="s">
        <v>1743</v>
      </c>
      <c r="J82" s="64"/>
      <c r="K82" s="64"/>
      <c r="L82" s="65"/>
      <c r="M82" s="64"/>
      <c r="N82" s="104"/>
      <c r="O82" s="104"/>
      <c r="P82" s="104"/>
      <c r="Q82" s="104"/>
      <c r="R82" s="64"/>
      <c r="S82" s="64"/>
      <c r="T82" s="64"/>
      <c r="U82" s="66">
        <v>46027</v>
      </c>
      <c r="V82" s="64"/>
      <c r="W82" s="64"/>
      <c r="X82" s="64"/>
      <c r="Y82" s="64" t="s">
        <v>1375</v>
      </c>
      <c r="Z82" s="64"/>
      <c r="AA82" s="104" t="s">
        <v>1916</v>
      </c>
      <c r="AB82" s="64" t="s">
        <v>1917</v>
      </c>
      <c r="AC82" s="64" t="s">
        <v>1918</v>
      </c>
      <c r="AD82" s="64" t="s">
        <v>1335</v>
      </c>
      <c r="AE82" s="64" t="s">
        <v>1919</v>
      </c>
      <c r="AF82" s="64" t="s">
        <v>1751</v>
      </c>
      <c r="AG82" s="63" t="s">
        <v>1335</v>
      </c>
      <c r="AH82" s="63" t="s">
        <v>1335</v>
      </c>
      <c r="AI82" s="63" t="s">
        <v>1335</v>
      </c>
      <c r="AJ82" s="63" t="s">
        <v>1335</v>
      </c>
      <c r="AK82" s="64"/>
      <c r="AL82" s="64"/>
      <c r="AM82" s="64" t="s">
        <v>1375</v>
      </c>
      <c r="AN82" s="64"/>
      <c r="AO82" s="64"/>
      <c r="AP82" s="64"/>
      <c r="AQ82" s="64"/>
      <c r="AR82" s="64"/>
      <c r="AS82" s="64"/>
      <c r="AT82" s="64"/>
      <c r="AU82" s="64"/>
      <c r="AV82" s="64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63" t="s">
        <v>1335</v>
      </c>
      <c r="BM82" s="63" t="s">
        <v>1335</v>
      </c>
      <c r="BN82" s="63"/>
      <c r="BO82" s="63"/>
      <c r="BP82" s="63"/>
      <c r="BQ82" s="63" t="s">
        <v>1335</v>
      </c>
      <c r="BR82" s="63" t="s">
        <v>1336</v>
      </c>
      <c r="BS82" s="64" t="str">
        <f>IF($AB82="","",IF((IF(AND($BL82&lt;&gt;"Yes",$BL82&lt;&gt;"N/A"),"Power Cable, ","")&amp;IF(AND($BM82&lt;&gt;"Yes",$BM82&lt;&gt;"N/A"),"Battery, ","")&amp;IF(AND($AG82&lt;&gt;"Yes",$AG82&lt;&gt;"N/A"),"Firmware Download, ","")&amp;IF(AND(OR($AG82="Yes",$AG82="N/A"),$AH82&lt;&gt;"Yes",$AH82&lt;&gt;"N/A"),"Firmware Install, ","")&amp;IF(AND($BQ82&lt;&gt;"Yes",$BQ82&lt;&gt;"N/A"),"Device ID, ","")&amp;IF(AND($BR82&lt;&gt;"Yes",$BR82&lt;&gt;"N/A"),"Epic Beans Relay, ",""))="","",LEFT(IF(AND($BL82&lt;&gt;"Yes",$BL82&lt;&gt;"N/A"),"Power Cable, ","")&amp;IF(AND($BM82&lt;&gt;"Yes",$BM82&lt;&gt;"N/A"),"Battery, ","")&amp;IF(AND($AG82&lt;&gt;"Yes",$AG82&lt;&gt;"N/A"),"Firmware Download, ","")&amp;IF(AND(OR($AG82="Yes",$AG82="N/A"),$AH82&lt;&gt;"Yes",$AH82&lt;&gt;"N/A"),"Firmware Install, ","")&amp;IF(AND($BQ82&lt;&gt;"Yes",$BQ82&lt;&gt;"N/A"),"Device ID, ","")&amp;IF(AND($BR82&lt;&gt;"Yes",$BR82&lt;&gt;"N/A"),"Epic Beans Relay, ",""),LEN(IF(AND($BL82&lt;&gt;"Yes",$BL82&lt;&gt;"N/A"),"Power Cable, ","")&amp;IF(AND($BM82&lt;&gt;"Yes",$BM82&lt;&gt;"N/A"),"Battery, ","")&amp;IF(AND($AG82&lt;&gt;"Yes",$AG82&lt;&gt;"N/A"),"Firmware Download, ","")&amp;IF(AND(OR($AG82="Yes",$AG82="N/A"),$AH82&lt;&gt;"Yes",$AH82&lt;&gt;"N/A"),"Firmware Install, ","")&amp;IF(AND($BQ82&lt;&gt;"Yes",$BQ82&lt;&gt;"N/A"),"Device ID, ","")&amp;IF(AND($BR82&lt;&gt;"Yes",$BR82&lt;&gt;"N/A"),"Epic Beans Relay, ",""))-2)))</f>
        <v>Epic Beans Relay</v>
      </c>
      <c r="BT82" s="63"/>
      <c r="BU82" s="63" t="str">
        <f>IF($AB82="","",IF($BS82="","Yes","Blocked"))</f>
        <v>Blocked</v>
      </c>
      <c r="BW82" t="str">
        <f>IF($BV82="","",IFERROR(VLOOKUP($BV82,'01_Warehouse_Ledger'!$A:$N,4,FALSE),""))</f>
        <v/>
      </c>
      <c r="BX82" t="str">
        <f>IF($BV82="","",IFERROR(VLOOKUP($BV82,'01_Warehouse_Ledger'!$A:$N,5,FALSE),""))</f>
        <v/>
      </c>
      <c r="BY82" t="str">
        <f>IF($BV82="","",IFERROR(VLOOKUP($BV82,'01_Warehouse_Ledger'!$A:$N,13,FALSE),""))</f>
        <v/>
      </c>
      <c r="CI82" t="str" cm="1">
        <f t="array" ref="CI82">IFERROR(
  IF(ISNUMBER(MATCH(TRIM(SUBSTITUTE(INDEX($X:$X,ROW()),CHAR(160),"")),[1]Weekend_Targets!$B$2:$B$23,0)),
    "TARGET",
    "NO"
  ),
  "LOOKUP_ERROR"
)</f>
        <v>NO</v>
      </c>
      <c r="CJ82" t="str" cm="1">
        <f t="array" aca="1" ref="CJ82" ca="1">_xlfn.LET(_xlpm.h,UPPER(TRIM(CLEAN(SUBSTITUTE($X82,CHAR(160)," ")))), IF(ISNUMBER(MATCH(_xlpm.h,WeekendHostnames,0)),"TARGET",""))</f>
        <v/>
      </c>
      <c r="CK82" t="str">
        <f>UPPER(TRIM(CLEAN(SUBSTITUTE(C82,CHAR(160)," "))))</f>
        <v>NO</v>
      </c>
      <c r="CL82" t="str" cm="1">
        <f t="array" ref="CL82">IF(ISNUMBER(MATCH(UPPER(TRIM(CLEAN(SUBSTITUTE(INDEX($X:$X,ROW()),CHAR(160)," ")))),[1]Weekend_Targets!$C$2:$C$23,0)),"TARGET","NO")</f>
        <v>NO</v>
      </c>
      <c r="CM82" t="str">
        <f>_xlfn.TEXTJOIN(", ",TRUE,$C$2:$C$23)</f>
        <v>Yes, Yes, Yes, Yes, Yes, Yes, Yes, Yes, Yes, Yes, Yes, Yes, Yes, Yes, Yes, Yes, Yes, Yes, Yes, Yes, Yes, Yes</v>
      </c>
      <c r="CN82" t="e" cm="1">
        <f t="array" aca="1" ref="CN82" ca="1">COUNTIF(WeekendHostnames,"WNH270OPR403")</f>
        <v>#NAME?</v>
      </c>
      <c r="CO82" s="64" t="s">
        <v>1758</v>
      </c>
      <c r="CP82" s="62" t="s">
        <v>1920</v>
      </c>
      <c r="CQ82" s="64" t="s">
        <v>1921</v>
      </c>
    </row>
    <row r="83" spans="1:95" ht="20.25" customHeight="1">
      <c r="A83" s="63" t="s">
        <v>1217</v>
      </c>
      <c r="B83" s="63" t="s">
        <v>1335</v>
      </c>
      <c r="C83" s="63" t="s">
        <v>1336</v>
      </c>
      <c r="D83" s="15" t="s">
        <v>1336</v>
      </c>
      <c r="E83" s="15" t="str">
        <f>IF($C83&lt;&gt;"Yes","",IF($D83="No","Yes",IF($D83="Yes","No","")))</f>
        <v/>
      </c>
      <c r="F83" s="15" t="str">
        <f>IF($A83="","",IF($A83="Neuron",IF(OR(AND($AA83&lt;&gt;"",LOWER(TRIM($AA83))&lt;&gt;"n/a",COUNTIF($AA$2:$AA$532,$AA83)&gt;1),AND($AB83&lt;&gt;"",LOWER(TRIM($AB83))&lt;&gt;"n/a",COUNTIF($AB$2:$AB$532,$AB83)&gt;1),AND($AE83&lt;&gt;"",LOWER(TRIM($AE83))&lt;&gt;"n/a",COUNTIF($AE$2:$AE$532,$AE83)&gt;1)),"Yes","No"),IF($A83="Cybernet",IF(OR(AND($Y83&lt;&gt;"",LOWER(TRIM($Y83))&lt;&gt;"n/a",COUNTIF($Y$2:$Y$532,$Y83)&gt;1),AND($Z83&lt;&gt;"",LOWER(TRIM($Z83))&lt;&gt;"n/a",COUNTIF($Z$2:$Z$532,$Z83)&gt;1)),"Yes","No"),IF(AND($AN83&lt;&gt;"",LOWER(TRIM($AN83))&lt;&gt;"n/a",COUNTIF($AN$2:$AN$532,$AN83)&gt;1),"Yes","No"))))</f>
        <v>Yes</v>
      </c>
      <c r="G83" t="str">
        <f>IF($C83&lt;&gt;"Yes","",
IF($A83="Neuron",
IF(OR(
AND($AA83&lt;&gt;"",LOWER(TRIM($AA83))&lt;&gt;"n/a",COUNTIFS($C$2:$C$532,"Yes",$A$2:$A$532,"Neuron",$AA$2:$AA$532,$AA83)&gt;1),
AND($AB83&lt;&gt;"",LOWER(TRIM($AB83))&lt;&gt;"n/a",COUNTIFS($C$2:$C$532,"Yes",$A$2:$A$532,"Neuron",$AB$2:$AB$532,$AB83)&gt;1),
AND($AE83&lt;&gt;"",LOWER(TRIM($AE83))&lt;&gt;"n/a",COUNTIFS($C$2:$C$532,"Yes",$A$2:$A$532,"Neuron",$AE$2:$AE$532,$AE83)&gt;1)
),"Yes","No"),
IF($A83="Cybernet",
IF(OR(
AND($Y83&lt;&gt;"",LOWER(TRIM($Y83))&lt;&gt;"n/a",COUNTIFS($C$2:$C$532,"Yes",$A$2:$A$532,"Cybernet",$Y$2:$Y$532,$Y83)&gt;1),
AND($Z83&lt;&gt;"",LOWER(TRIM($Z83))&lt;&gt;"n/a",COUNTIFS($C$2:$C$532,"Yes",$A$2:$A$532,"Cybernet",$Z$2:$Z$532,$Z83)&gt;1)
),"Yes","No"),
IF(AND($AN83&lt;&gt;"",LOWER(TRIM($AN83))&lt;&gt;"n/a"),
IF(COUNTIFS($C$2:$C$532,"Yes",$A$2:$A$532,$A83,$AN$2:$AN$532,$AN83)&gt;1,"Yes","No"),
"No")
)
)
)</f>
        <v/>
      </c>
      <c r="H83" s="64" t="s">
        <v>1202</v>
      </c>
      <c r="I83" s="64" t="s">
        <v>1743</v>
      </c>
      <c r="J83" s="64"/>
      <c r="K83" s="64"/>
      <c r="L83" s="65"/>
      <c r="M83" s="64"/>
      <c r="N83" s="104"/>
      <c r="O83" s="104"/>
      <c r="P83" s="104"/>
      <c r="Q83" s="104"/>
      <c r="R83" s="64"/>
      <c r="S83" s="64"/>
      <c r="T83" s="64"/>
      <c r="U83" s="66">
        <v>46027</v>
      </c>
      <c r="V83" s="64"/>
      <c r="W83" s="64"/>
      <c r="X83" s="64"/>
      <c r="Y83" s="64" t="s">
        <v>1375</v>
      </c>
      <c r="Z83" s="64"/>
      <c r="AA83" s="104" t="s">
        <v>1922</v>
      </c>
      <c r="AB83" s="64" t="s">
        <v>1923</v>
      </c>
      <c r="AC83" s="64" t="s">
        <v>1924</v>
      </c>
      <c r="AD83" s="64" t="s">
        <v>1335</v>
      </c>
      <c r="AE83" s="64" t="s">
        <v>1925</v>
      </c>
      <c r="AF83" s="64" t="s">
        <v>1751</v>
      </c>
      <c r="AG83" s="63" t="s">
        <v>1335</v>
      </c>
      <c r="AH83" s="63" t="s">
        <v>1335</v>
      </c>
      <c r="AI83" s="63" t="s">
        <v>1335</v>
      </c>
      <c r="AJ83" s="63" t="s">
        <v>1335</v>
      </c>
      <c r="AK83" s="64"/>
      <c r="AL83" s="64"/>
      <c r="AM83" s="64" t="s">
        <v>1375</v>
      </c>
      <c r="AN83" s="64"/>
      <c r="AO83" s="64"/>
      <c r="AP83" s="64"/>
      <c r="AQ83" s="64"/>
      <c r="AR83" s="64"/>
      <c r="AS83" s="64"/>
      <c r="AT83" s="64"/>
      <c r="AU83" s="64"/>
      <c r="AV83" s="64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63" t="s">
        <v>1335</v>
      </c>
      <c r="BM83" s="63" t="s">
        <v>1335</v>
      </c>
      <c r="BN83" s="63"/>
      <c r="BO83" s="63"/>
      <c r="BP83" s="63"/>
      <c r="BQ83" s="63" t="s">
        <v>1335</v>
      </c>
      <c r="BR83" s="63" t="s">
        <v>1336</v>
      </c>
      <c r="BS83" s="64" t="str">
        <f>IF($AB83="","",IF((IF(AND($BL83&lt;&gt;"Yes",$BL83&lt;&gt;"N/A"),"Power Cable, ","")&amp;IF(AND($BM83&lt;&gt;"Yes",$BM83&lt;&gt;"N/A"),"Battery, ","")&amp;IF(AND($AG83&lt;&gt;"Yes",$AG83&lt;&gt;"N/A"),"Firmware Download, ","")&amp;IF(AND(OR($AG83="Yes",$AG83="N/A"),$AH83&lt;&gt;"Yes",$AH83&lt;&gt;"N/A"),"Firmware Install, ","")&amp;IF(AND($BQ83&lt;&gt;"Yes",$BQ83&lt;&gt;"N/A"),"Device ID, ","")&amp;IF(AND($BR83&lt;&gt;"Yes",$BR83&lt;&gt;"N/A"),"Epic Beans Relay, ",""))="","",LEFT(IF(AND($BL83&lt;&gt;"Yes",$BL83&lt;&gt;"N/A"),"Power Cable, ","")&amp;IF(AND($BM83&lt;&gt;"Yes",$BM83&lt;&gt;"N/A"),"Battery, ","")&amp;IF(AND($AG83&lt;&gt;"Yes",$AG83&lt;&gt;"N/A"),"Firmware Download, ","")&amp;IF(AND(OR($AG83="Yes",$AG83="N/A"),$AH83&lt;&gt;"Yes",$AH83&lt;&gt;"N/A"),"Firmware Install, ","")&amp;IF(AND($BQ83&lt;&gt;"Yes",$BQ83&lt;&gt;"N/A"),"Device ID, ","")&amp;IF(AND($BR83&lt;&gt;"Yes",$BR83&lt;&gt;"N/A"),"Epic Beans Relay, ",""),LEN(IF(AND($BL83&lt;&gt;"Yes",$BL83&lt;&gt;"N/A"),"Power Cable, ","")&amp;IF(AND($BM83&lt;&gt;"Yes",$BM83&lt;&gt;"N/A"),"Battery, ","")&amp;IF(AND($AG83&lt;&gt;"Yes",$AG83&lt;&gt;"N/A"),"Firmware Download, ","")&amp;IF(AND(OR($AG83="Yes",$AG83="N/A"),$AH83&lt;&gt;"Yes",$AH83&lt;&gt;"N/A"),"Firmware Install, ","")&amp;IF(AND($BQ83&lt;&gt;"Yes",$BQ83&lt;&gt;"N/A"),"Device ID, ","")&amp;IF(AND($BR83&lt;&gt;"Yes",$BR83&lt;&gt;"N/A"),"Epic Beans Relay, ",""))-2)))</f>
        <v>Epic Beans Relay</v>
      </c>
      <c r="BT83" s="63"/>
      <c r="BU83" s="63" t="str">
        <f>IF($AB83="","",IF($BS83="","Yes","Blocked"))</f>
        <v>Blocked</v>
      </c>
      <c r="BW83" t="str">
        <f>IF($BV83="","",IFERROR(VLOOKUP($BV83,'01_Warehouse_Ledger'!$A:$N,4,FALSE),""))</f>
        <v/>
      </c>
      <c r="BX83" t="str">
        <f>IF($BV83="","",IFERROR(VLOOKUP($BV83,'01_Warehouse_Ledger'!$A:$N,5,FALSE),""))</f>
        <v/>
      </c>
      <c r="BY83" t="str">
        <f>IF($BV83="","",IFERROR(VLOOKUP($BV83,'01_Warehouse_Ledger'!$A:$N,13,FALSE),""))</f>
        <v/>
      </c>
      <c r="CI83" t="str" cm="1">
        <f t="array" ref="CI83">IFERROR(
  IF(ISNUMBER(MATCH(TRIM(SUBSTITUTE(INDEX($X:$X,ROW()),CHAR(160),"")),[1]Weekend_Targets!$B$2:$B$23,0)),
    "TARGET",
    "NO"
  ),
  "LOOKUP_ERROR"
)</f>
        <v>NO</v>
      </c>
      <c r="CJ83" t="str" cm="1">
        <f t="array" aca="1" ref="CJ83" ca="1">_xlfn.LET(_xlpm.h,UPPER(TRIM(CLEAN(SUBSTITUTE($X83,CHAR(160)," ")))), IF(ISNUMBER(MATCH(_xlpm.h,WeekendHostnames,0)),"TARGET",""))</f>
        <v/>
      </c>
      <c r="CK83" t="str">
        <f>UPPER(TRIM(CLEAN(SUBSTITUTE(C83,CHAR(160)," "))))</f>
        <v>NO</v>
      </c>
      <c r="CL83" t="str" cm="1">
        <f t="array" ref="CL83">IF(ISNUMBER(MATCH(UPPER(TRIM(CLEAN(SUBSTITUTE(INDEX($X:$X,ROW()),CHAR(160)," ")))),[1]Weekend_Targets!$C$2:$C$23,0)),"TARGET","NO")</f>
        <v>NO</v>
      </c>
      <c r="CM83" t="str">
        <f>_xlfn.TEXTJOIN(", ",TRUE,$C$2:$C$23)</f>
        <v>Yes, Yes, Yes, Yes, Yes, Yes, Yes, Yes, Yes, Yes, Yes, Yes, Yes, Yes, Yes, Yes, Yes, Yes, Yes, Yes, Yes, Yes</v>
      </c>
      <c r="CN83" t="e" cm="1">
        <f t="array" aca="1" ref="CN83" ca="1">COUNTIF(WeekendHostnames,"WNH270OPR403")</f>
        <v>#NAME?</v>
      </c>
      <c r="CO83" s="64" t="s">
        <v>1758</v>
      </c>
      <c r="CP83" s="62" t="s">
        <v>1926</v>
      </c>
      <c r="CQ83" s="64" t="s">
        <v>1921</v>
      </c>
    </row>
    <row r="84" spans="1:95" ht="20.25" customHeight="1">
      <c r="A84" s="63" t="s">
        <v>1217</v>
      </c>
      <c r="B84" s="63" t="s">
        <v>1335</v>
      </c>
      <c r="C84" s="63" t="s">
        <v>1336</v>
      </c>
      <c r="D84" s="15" t="s">
        <v>1336</v>
      </c>
      <c r="E84" s="15" t="str">
        <f>IF($C84&lt;&gt;"Yes","",IF($D84="No","Yes",IF($D84="Yes","No","")))</f>
        <v/>
      </c>
      <c r="F84" s="15" t="str">
        <f>IF($A84="","",IF($A84="Neuron",IF(OR(AND($AA84&lt;&gt;"",LOWER(TRIM($AA84))&lt;&gt;"n/a",COUNTIF($AA$2:$AA$532,$AA84)&gt;1),AND($AB84&lt;&gt;"",LOWER(TRIM($AB84))&lt;&gt;"n/a",COUNTIF($AB$2:$AB$532,$AB84)&gt;1),AND($AE84&lt;&gt;"",LOWER(TRIM($AE84))&lt;&gt;"n/a",COUNTIF($AE$2:$AE$532,$AE84)&gt;1)),"Yes","No"),IF($A84="Cybernet",IF(OR(AND($Y84&lt;&gt;"",LOWER(TRIM($Y84))&lt;&gt;"n/a",COUNTIF($Y$2:$Y$532,$Y84)&gt;1),AND($Z84&lt;&gt;"",LOWER(TRIM($Z84))&lt;&gt;"n/a",COUNTIF($Z$2:$Z$532,$Z84)&gt;1)),"Yes","No"),IF(AND($AN84&lt;&gt;"",LOWER(TRIM($AN84))&lt;&gt;"n/a",COUNTIF($AN$2:$AN$532,$AN84)&gt;1),"Yes","No"))))</f>
        <v>No</v>
      </c>
      <c r="G84" t="str">
        <f>IF($C84&lt;&gt;"Yes","",
IF($A84="Neuron",
IF(OR(
AND($AA84&lt;&gt;"",LOWER(TRIM($AA84))&lt;&gt;"n/a",COUNTIFS($C$2:$C$532,"Yes",$A$2:$A$532,"Neuron",$AA$2:$AA$532,$AA84)&gt;1),
AND($AB84&lt;&gt;"",LOWER(TRIM($AB84))&lt;&gt;"n/a",COUNTIFS($C$2:$C$532,"Yes",$A$2:$A$532,"Neuron",$AB$2:$AB$532,$AB84)&gt;1),
AND($AE84&lt;&gt;"",LOWER(TRIM($AE84))&lt;&gt;"n/a",COUNTIFS($C$2:$C$532,"Yes",$A$2:$A$532,"Neuron",$AE$2:$AE$532,$AE84)&gt;1)
),"Yes","No"),
IF($A84="Cybernet",
IF(OR(
AND($Y84&lt;&gt;"",LOWER(TRIM($Y84))&lt;&gt;"n/a",COUNTIFS($C$2:$C$532,"Yes",$A$2:$A$532,"Cybernet",$Y$2:$Y$532,$Y84)&gt;1),
AND($Z84&lt;&gt;"",LOWER(TRIM($Z84))&lt;&gt;"n/a",COUNTIFS($C$2:$C$532,"Yes",$A$2:$A$532,"Cybernet",$Z$2:$Z$532,$Z84)&gt;1)
),"Yes","No"),
IF(AND($AN84&lt;&gt;"",LOWER(TRIM($AN84))&lt;&gt;"n/a"),
IF(COUNTIFS($C$2:$C$532,"Yes",$A$2:$A$532,$A84,$AN$2:$AN$532,$AN84)&gt;1,"Yes","No"),
"No")
)
)
)</f>
        <v/>
      </c>
      <c r="H84" s="64" t="s">
        <v>1202</v>
      </c>
      <c r="I84" s="64" t="s">
        <v>1743</v>
      </c>
      <c r="J84" s="64"/>
      <c r="K84" s="64"/>
      <c r="L84" s="65"/>
      <c r="M84" s="64"/>
      <c r="N84" s="104"/>
      <c r="O84" s="104"/>
      <c r="P84" s="104"/>
      <c r="Q84" s="104"/>
      <c r="R84" s="64"/>
      <c r="S84" s="64"/>
      <c r="T84" s="64"/>
      <c r="U84" s="66">
        <v>46027</v>
      </c>
      <c r="V84" s="64"/>
      <c r="W84" s="64"/>
      <c r="X84" s="64"/>
      <c r="Y84" s="64" t="s">
        <v>1375</v>
      </c>
      <c r="Z84" s="64"/>
      <c r="AA84" s="104" t="s">
        <v>1927</v>
      </c>
      <c r="AB84" s="64" t="s">
        <v>1928</v>
      </c>
      <c r="AC84" s="64" t="s">
        <v>1929</v>
      </c>
      <c r="AD84" s="64" t="s">
        <v>1335</v>
      </c>
      <c r="AE84" s="64" t="s">
        <v>1930</v>
      </c>
      <c r="AF84" s="64" t="s">
        <v>1751</v>
      </c>
      <c r="AG84" s="63" t="s">
        <v>1335</v>
      </c>
      <c r="AH84" s="63" t="s">
        <v>1335</v>
      </c>
      <c r="AI84" s="63" t="s">
        <v>1335</v>
      </c>
      <c r="AJ84" s="63" t="s">
        <v>1335</v>
      </c>
      <c r="AK84" s="64"/>
      <c r="AL84" s="64"/>
      <c r="AM84" s="64" t="s">
        <v>1375</v>
      </c>
      <c r="AN84" s="64"/>
      <c r="AO84" s="64"/>
      <c r="AP84" s="64"/>
      <c r="AQ84" s="64"/>
      <c r="AR84" s="64"/>
      <c r="AS84" s="64"/>
      <c r="AT84" s="64"/>
      <c r="AU84" s="64"/>
      <c r="AV84" s="64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63" t="s">
        <v>1335</v>
      </c>
      <c r="BM84" s="63" t="s">
        <v>1335</v>
      </c>
      <c r="BN84" s="63"/>
      <c r="BO84" s="63"/>
      <c r="BP84" s="63"/>
      <c r="BQ84" s="63" t="s">
        <v>1335</v>
      </c>
      <c r="BR84" s="63" t="s">
        <v>1336</v>
      </c>
      <c r="BS84" s="64" t="str">
        <f>IF($AB84="","",IF((IF(AND($BL84&lt;&gt;"Yes",$BL84&lt;&gt;"N/A"),"Power Cable, ","")&amp;IF(AND($BM84&lt;&gt;"Yes",$BM84&lt;&gt;"N/A"),"Battery, ","")&amp;IF(AND($AG84&lt;&gt;"Yes",$AG84&lt;&gt;"N/A"),"Firmware Download, ","")&amp;IF(AND(OR($AG84="Yes",$AG84="N/A"),$AH84&lt;&gt;"Yes",$AH84&lt;&gt;"N/A"),"Firmware Install, ","")&amp;IF(AND($BQ84&lt;&gt;"Yes",$BQ84&lt;&gt;"N/A"),"Device ID, ","")&amp;IF(AND($BR84&lt;&gt;"Yes",$BR84&lt;&gt;"N/A"),"Epic Beans Relay, ",""))="","",LEFT(IF(AND($BL84&lt;&gt;"Yes",$BL84&lt;&gt;"N/A"),"Power Cable, ","")&amp;IF(AND($BM84&lt;&gt;"Yes",$BM84&lt;&gt;"N/A"),"Battery, ","")&amp;IF(AND($AG84&lt;&gt;"Yes",$AG84&lt;&gt;"N/A"),"Firmware Download, ","")&amp;IF(AND(OR($AG84="Yes",$AG84="N/A"),$AH84&lt;&gt;"Yes",$AH84&lt;&gt;"N/A"),"Firmware Install, ","")&amp;IF(AND($BQ84&lt;&gt;"Yes",$BQ84&lt;&gt;"N/A"),"Device ID, ","")&amp;IF(AND($BR84&lt;&gt;"Yes",$BR84&lt;&gt;"N/A"),"Epic Beans Relay, ",""),LEN(IF(AND($BL84&lt;&gt;"Yes",$BL84&lt;&gt;"N/A"),"Power Cable, ","")&amp;IF(AND($BM84&lt;&gt;"Yes",$BM84&lt;&gt;"N/A"),"Battery, ","")&amp;IF(AND($AG84&lt;&gt;"Yes",$AG84&lt;&gt;"N/A"),"Firmware Download, ","")&amp;IF(AND(OR($AG84="Yes",$AG84="N/A"),$AH84&lt;&gt;"Yes",$AH84&lt;&gt;"N/A"),"Firmware Install, ","")&amp;IF(AND($BQ84&lt;&gt;"Yes",$BQ84&lt;&gt;"N/A"),"Device ID, ","")&amp;IF(AND($BR84&lt;&gt;"Yes",$BR84&lt;&gt;"N/A"),"Epic Beans Relay, ",""))-2)))</f>
        <v>Epic Beans Relay</v>
      </c>
      <c r="BT84" s="63"/>
      <c r="BU84" s="63" t="str">
        <f>IF($AB84="","",IF($BS84="","Yes","Blocked"))</f>
        <v>Blocked</v>
      </c>
      <c r="BW84" t="str">
        <f>IF($BV84="","",IFERROR(VLOOKUP($BV84,'01_Warehouse_Ledger'!$A:$N,4,FALSE),""))</f>
        <v/>
      </c>
      <c r="BX84" t="str">
        <f>IF($BV84="","",IFERROR(VLOOKUP($BV84,'01_Warehouse_Ledger'!$A:$N,5,FALSE),""))</f>
        <v/>
      </c>
      <c r="BY84" t="str">
        <f>IF($BV84="","",IFERROR(VLOOKUP($BV84,'01_Warehouse_Ledger'!$A:$N,13,FALSE),""))</f>
        <v/>
      </c>
      <c r="CI84" t="str" cm="1">
        <f t="array" ref="CI84">IFERROR(
  IF(ISNUMBER(MATCH(TRIM(SUBSTITUTE(INDEX($X:$X,ROW()),CHAR(160),"")),[1]Weekend_Targets!$B$2:$B$23,0)),
    "TARGET",
    "NO"
  ),
  "LOOKUP_ERROR"
)</f>
        <v>NO</v>
      </c>
      <c r="CJ84" t="str" cm="1">
        <f t="array" aca="1" ref="CJ84" ca="1">_xlfn.LET(_xlpm.h,UPPER(TRIM(CLEAN(SUBSTITUTE($X84,CHAR(160)," ")))), IF(ISNUMBER(MATCH(_xlpm.h,WeekendHostnames,0)),"TARGET",""))</f>
        <v/>
      </c>
      <c r="CK84" t="str">
        <f>UPPER(TRIM(CLEAN(SUBSTITUTE(C84,CHAR(160)," "))))</f>
        <v>NO</v>
      </c>
      <c r="CL84" t="str" cm="1">
        <f t="array" ref="CL84">IF(ISNUMBER(MATCH(UPPER(TRIM(CLEAN(SUBSTITUTE(INDEX($X:$X,ROW()),CHAR(160)," ")))),[1]Weekend_Targets!$C$2:$C$23,0)),"TARGET","NO")</f>
        <v>NO</v>
      </c>
      <c r="CM84" t="str">
        <f>_xlfn.TEXTJOIN(", ",TRUE,$C$2:$C$23)</f>
        <v>Yes, Yes, Yes, Yes, Yes, Yes, Yes, Yes, Yes, Yes, Yes, Yes, Yes, Yes, Yes, Yes, Yes, Yes, Yes, Yes, Yes, Yes</v>
      </c>
      <c r="CN84" t="e" cm="1">
        <f t="array" aca="1" ref="CN84" ca="1">COUNTIF(WeekendHostnames,"WNH270OPR403")</f>
        <v>#NAME?</v>
      </c>
      <c r="CO84" s="64" t="s">
        <v>1758</v>
      </c>
      <c r="CP84" s="62"/>
      <c r="CQ84" s="64" t="s">
        <v>1921</v>
      </c>
    </row>
    <row r="85" spans="1:95" ht="20.25" customHeight="1">
      <c r="A85" s="63" t="s">
        <v>1217</v>
      </c>
      <c r="B85" s="63" t="s">
        <v>1335</v>
      </c>
      <c r="C85" s="63" t="s">
        <v>1336</v>
      </c>
      <c r="D85" s="15" t="s">
        <v>1336</v>
      </c>
      <c r="E85" s="15" t="str">
        <f>IF($C85&lt;&gt;"Yes","",IF($D85="No","Yes",IF($D85="Yes","No","")))</f>
        <v/>
      </c>
      <c r="F85" s="15" t="str">
        <f>IF($A85="","",IF($A85="Neuron",IF(OR(AND($AA85&lt;&gt;"",LOWER(TRIM($AA85))&lt;&gt;"n/a",COUNTIF($AA$2:$AA$532,$AA85)&gt;1),AND($AB85&lt;&gt;"",LOWER(TRIM($AB85))&lt;&gt;"n/a",COUNTIF($AB$2:$AB$532,$AB85)&gt;1),AND($AE85&lt;&gt;"",LOWER(TRIM($AE85))&lt;&gt;"n/a",COUNTIF($AE$2:$AE$532,$AE85)&gt;1)),"Yes","No"),IF($A85="Cybernet",IF(OR(AND($Y85&lt;&gt;"",LOWER(TRIM($Y85))&lt;&gt;"n/a",COUNTIF($Y$2:$Y$532,$Y85)&gt;1),AND($Z85&lt;&gt;"",LOWER(TRIM($Z85))&lt;&gt;"n/a",COUNTIF($Z$2:$Z$532,$Z85)&gt;1)),"Yes","No"),IF(AND($AN85&lt;&gt;"",LOWER(TRIM($AN85))&lt;&gt;"n/a",COUNTIF($AN$2:$AN$532,$AN85)&gt;1),"Yes","No"))))</f>
        <v>No</v>
      </c>
      <c r="G85" t="str">
        <f>IF($C85&lt;&gt;"Yes","",
IF($A85="Neuron",
IF(OR(
AND($AA85&lt;&gt;"",LOWER(TRIM($AA85))&lt;&gt;"n/a",COUNTIFS($C$2:$C$532,"Yes",$A$2:$A$532,"Neuron",$AA$2:$AA$532,$AA85)&gt;1),
AND($AB85&lt;&gt;"",LOWER(TRIM($AB85))&lt;&gt;"n/a",COUNTIFS($C$2:$C$532,"Yes",$A$2:$A$532,"Neuron",$AB$2:$AB$532,$AB85)&gt;1),
AND($AE85&lt;&gt;"",LOWER(TRIM($AE85))&lt;&gt;"n/a",COUNTIFS($C$2:$C$532,"Yes",$A$2:$A$532,"Neuron",$AE$2:$AE$532,$AE85)&gt;1)
),"Yes","No"),
IF($A85="Cybernet",
IF(OR(
AND($Y85&lt;&gt;"",LOWER(TRIM($Y85))&lt;&gt;"n/a",COUNTIFS($C$2:$C$532,"Yes",$A$2:$A$532,"Cybernet",$Y$2:$Y$532,$Y85)&gt;1),
AND($Z85&lt;&gt;"",LOWER(TRIM($Z85))&lt;&gt;"n/a",COUNTIFS($C$2:$C$532,"Yes",$A$2:$A$532,"Cybernet",$Z$2:$Z$532,$Z85)&gt;1)
),"Yes","No"),
IF(AND($AN85&lt;&gt;"",LOWER(TRIM($AN85))&lt;&gt;"n/a"),
IF(COUNTIFS($C$2:$C$532,"Yes",$A$2:$A$532,$A85,$AN$2:$AN$532,$AN85)&gt;1,"Yes","No"),
"No")
)
)
)</f>
        <v/>
      </c>
      <c r="H85" s="64" t="s">
        <v>1202</v>
      </c>
      <c r="I85" s="64" t="s">
        <v>1743</v>
      </c>
      <c r="J85" s="64"/>
      <c r="K85" s="64"/>
      <c r="L85" s="65"/>
      <c r="M85" s="64"/>
      <c r="N85" s="104"/>
      <c r="O85" s="104"/>
      <c r="P85" s="104"/>
      <c r="Q85" s="104"/>
      <c r="R85" s="64"/>
      <c r="S85" s="64"/>
      <c r="T85" s="64"/>
      <c r="U85" s="66">
        <v>46027</v>
      </c>
      <c r="V85" s="64"/>
      <c r="W85" s="64"/>
      <c r="X85" s="64"/>
      <c r="Y85" s="64" t="s">
        <v>1375</v>
      </c>
      <c r="Z85" s="64"/>
      <c r="AA85" s="104" t="s">
        <v>1931</v>
      </c>
      <c r="AB85" s="64" t="s">
        <v>1932</v>
      </c>
      <c r="AC85" s="64" t="s">
        <v>1933</v>
      </c>
      <c r="AD85" s="64" t="s">
        <v>1335</v>
      </c>
      <c r="AE85" s="64" t="s">
        <v>1934</v>
      </c>
      <c r="AF85" s="64" t="s">
        <v>1751</v>
      </c>
      <c r="AG85" s="63" t="s">
        <v>1335</v>
      </c>
      <c r="AH85" s="63" t="s">
        <v>1335</v>
      </c>
      <c r="AI85" s="63" t="s">
        <v>1335</v>
      </c>
      <c r="AJ85" s="63" t="s">
        <v>1335</v>
      </c>
      <c r="AK85" s="64"/>
      <c r="AL85" s="64"/>
      <c r="AM85" s="64" t="s">
        <v>1375</v>
      </c>
      <c r="AN85" s="64"/>
      <c r="AO85" s="64"/>
      <c r="AP85" s="64"/>
      <c r="AQ85" s="64"/>
      <c r="AR85" s="64"/>
      <c r="AS85" s="64"/>
      <c r="AT85" s="64"/>
      <c r="AU85" s="64"/>
      <c r="AV85" s="64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63" t="s">
        <v>1335</v>
      </c>
      <c r="BM85" s="63" t="s">
        <v>1335</v>
      </c>
      <c r="BN85" s="63"/>
      <c r="BO85" s="63"/>
      <c r="BP85" s="63"/>
      <c r="BQ85" s="63" t="s">
        <v>1335</v>
      </c>
      <c r="BR85" s="63" t="s">
        <v>1336</v>
      </c>
      <c r="BS85" s="64" t="str">
        <f>IF($AB85="","",IF((IF(AND($BL85&lt;&gt;"Yes",$BL85&lt;&gt;"N/A"),"Power Cable, ","")&amp;IF(AND($BM85&lt;&gt;"Yes",$BM85&lt;&gt;"N/A"),"Battery, ","")&amp;IF(AND($AG85&lt;&gt;"Yes",$AG85&lt;&gt;"N/A"),"Firmware Download, ","")&amp;IF(AND(OR($AG85="Yes",$AG85="N/A"),$AH85&lt;&gt;"Yes",$AH85&lt;&gt;"N/A"),"Firmware Install, ","")&amp;IF(AND($BQ85&lt;&gt;"Yes",$BQ85&lt;&gt;"N/A"),"Device ID, ","")&amp;IF(AND($BR85&lt;&gt;"Yes",$BR85&lt;&gt;"N/A"),"Epic Beans Relay, ",""))="","",LEFT(IF(AND($BL85&lt;&gt;"Yes",$BL85&lt;&gt;"N/A"),"Power Cable, ","")&amp;IF(AND($BM85&lt;&gt;"Yes",$BM85&lt;&gt;"N/A"),"Battery, ","")&amp;IF(AND($AG85&lt;&gt;"Yes",$AG85&lt;&gt;"N/A"),"Firmware Download, ","")&amp;IF(AND(OR($AG85="Yes",$AG85="N/A"),$AH85&lt;&gt;"Yes",$AH85&lt;&gt;"N/A"),"Firmware Install, ","")&amp;IF(AND($BQ85&lt;&gt;"Yes",$BQ85&lt;&gt;"N/A"),"Device ID, ","")&amp;IF(AND($BR85&lt;&gt;"Yes",$BR85&lt;&gt;"N/A"),"Epic Beans Relay, ",""),LEN(IF(AND($BL85&lt;&gt;"Yes",$BL85&lt;&gt;"N/A"),"Power Cable, ","")&amp;IF(AND($BM85&lt;&gt;"Yes",$BM85&lt;&gt;"N/A"),"Battery, ","")&amp;IF(AND($AG85&lt;&gt;"Yes",$AG85&lt;&gt;"N/A"),"Firmware Download, ","")&amp;IF(AND(OR($AG85="Yes",$AG85="N/A"),$AH85&lt;&gt;"Yes",$AH85&lt;&gt;"N/A"),"Firmware Install, ","")&amp;IF(AND($BQ85&lt;&gt;"Yes",$BQ85&lt;&gt;"N/A"),"Device ID, ","")&amp;IF(AND($BR85&lt;&gt;"Yes",$BR85&lt;&gt;"N/A"),"Epic Beans Relay, ",""))-2)))</f>
        <v>Epic Beans Relay</v>
      </c>
      <c r="BT85" s="63"/>
      <c r="BU85" s="63" t="str">
        <f>IF($AB85="","",IF($BS85="","Yes","Blocked"))</f>
        <v>Blocked</v>
      </c>
      <c r="BW85" t="str">
        <f>IF($BV85="","",IFERROR(VLOOKUP($BV85,'01_Warehouse_Ledger'!$A:$N,4,FALSE),""))</f>
        <v/>
      </c>
      <c r="BX85" t="str">
        <f>IF($BV85="","",IFERROR(VLOOKUP($BV85,'01_Warehouse_Ledger'!$A:$N,5,FALSE),""))</f>
        <v/>
      </c>
      <c r="BY85" t="str">
        <f>IF($BV85="","",IFERROR(VLOOKUP($BV85,'01_Warehouse_Ledger'!$A:$N,13,FALSE),""))</f>
        <v/>
      </c>
      <c r="CI85" t="str" cm="1">
        <f t="array" ref="CI85">IFERROR(
  IF(ISNUMBER(MATCH(TRIM(SUBSTITUTE(INDEX($X:$X,ROW()),CHAR(160),"")),[1]Weekend_Targets!$B$2:$B$23,0)),
    "TARGET",
    "NO"
  ),
  "LOOKUP_ERROR"
)</f>
        <v>NO</v>
      </c>
      <c r="CJ85" t="str" cm="1">
        <f t="array" aca="1" ref="CJ85" ca="1">_xlfn.LET(_xlpm.h,UPPER(TRIM(CLEAN(SUBSTITUTE($X85,CHAR(160)," ")))), IF(ISNUMBER(MATCH(_xlpm.h,WeekendHostnames,0)),"TARGET",""))</f>
        <v/>
      </c>
      <c r="CK85" t="str">
        <f>UPPER(TRIM(CLEAN(SUBSTITUTE(C85,CHAR(160)," "))))</f>
        <v>NO</v>
      </c>
      <c r="CL85" t="str" cm="1">
        <f t="array" ref="CL85">IF(ISNUMBER(MATCH(UPPER(TRIM(CLEAN(SUBSTITUTE(INDEX($X:$X,ROW()),CHAR(160)," ")))),[1]Weekend_Targets!$C$2:$C$23,0)),"TARGET","NO")</f>
        <v>NO</v>
      </c>
      <c r="CM85" t="str">
        <f>_xlfn.TEXTJOIN(", ",TRUE,$C$2:$C$23)</f>
        <v>Yes, Yes, Yes, Yes, Yes, Yes, Yes, Yes, Yes, Yes, Yes, Yes, Yes, Yes, Yes, Yes, Yes, Yes, Yes, Yes, Yes, Yes</v>
      </c>
      <c r="CN85" t="e" cm="1">
        <f t="array" aca="1" ref="CN85" ca="1">COUNTIF(WeekendHostnames,"WNH270OPR403")</f>
        <v>#NAME?</v>
      </c>
      <c r="CO85" s="64" t="s">
        <v>1758</v>
      </c>
      <c r="CP85" s="62"/>
      <c r="CQ85" s="64" t="s">
        <v>1921</v>
      </c>
    </row>
    <row r="86" spans="1:95" ht="20.25" customHeight="1">
      <c r="A86" s="8" t="s">
        <v>1217</v>
      </c>
      <c r="B86" s="8" t="s">
        <v>1335</v>
      </c>
      <c r="C86" s="8" t="s">
        <v>1335</v>
      </c>
      <c r="D86" s="15" t="s">
        <v>1336</v>
      </c>
      <c r="E86" s="15" t="str">
        <f>IF($C86&lt;&gt;"Yes","",IF($D86="No","Yes",IF($D86="Yes","No","")))</f>
        <v>Yes</v>
      </c>
      <c r="F86" s="15" t="str">
        <f>IF($A86="","",IF($A86="Neuron",IF(OR(AND($AA86&lt;&gt;"",LOWER(TRIM($AA86))&lt;&gt;"n/a",COUNTIF($AA$2:$AA$532,$AA86)&gt;1),AND($AB86&lt;&gt;"",LOWER(TRIM($AB86))&lt;&gt;"n/a",COUNTIF($AB$2:$AB$532,$AB86)&gt;1),AND($AE86&lt;&gt;"",LOWER(TRIM($AE86))&lt;&gt;"n/a",COUNTIF($AE$2:$AE$532,$AE86)&gt;1)),"Yes","No"),IF($A86="Cybernet",IF(OR(AND($Y86&lt;&gt;"",LOWER(TRIM($Y86))&lt;&gt;"n/a",COUNTIF($Y$2:$Y$532,$Y86)&gt;1),AND($Z86&lt;&gt;"",LOWER(TRIM($Z86))&lt;&gt;"n/a",COUNTIF($Z$2:$Z$532,$Z86)&gt;1)),"Yes","No"),IF(AND($AN86&lt;&gt;"",LOWER(TRIM($AN86))&lt;&gt;"n/a",COUNTIF($AN$2:$AN$532,$AN86)&gt;1),"Yes","No"))))</f>
        <v>No</v>
      </c>
      <c r="G86" t="str">
        <f>IF($C86&lt;&gt;"Yes","",
IF($A86="Neuron",
IF(OR(
AND($AA86&lt;&gt;"",LOWER(TRIM($AA86))&lt;&gt;"n/a",COUNTIFS($C$2:$C$532,"Yes",$A$2:$A$532,"Neuron",$AA$2:$AA$532,$AA86)&gt;1),
AND($AB86&lt;&gt;"",LOWER(TRIM($AB86))&lt;&gt;"n/a",COUNTIFS($C$2:$C$532,"Yes",$A$2:$A$532,"Neuron",$AB$2:$AB$532,$AB86)&gt;1),
AND($AE86&lt;&gt;"",LOWER(TRIM($AE86))&lt;&gt;"n/a",COUNTIFS($C$2:$C$532,"Yes",$A$2:$A$532,"Neuron",$AE$2:$AE$532,$AE86)&gt;1)
),"Yes","No"),
IF($A86="Cybernet",
IF(OR(
AND($Y86&lt;&gt;"",LOWER(TRIM($Y86))&lt;&gt;"n/a",COUNTIFS($C$2:$C$532,"Yes",$A$2:$A$532,"Cybernet",$Y$2:$Y$532,$Y86)&gt;1),
AND($Z86&lt;&gt;"",LOWER(TRIM($Z86))&lt;&gt;"n/a",COUNTIFS($C$2:$C$532,"Yes",$A$2:$A$532,"Cybernet",$Z$2:$Z$532,$Z86)&gt;1)
),"Yes","No"),
IF(AND($AN86&lt;&gt;"",LOWER(TRIM($AN86))&lt;&gt;"n/a"),
IF(COUNTIFS($C$2:$C$532,"Yes",$A$2:$A$532,$A86,$AN$2:$AN$532,$AN86)&gt;1,"Yes","No"),
"No")
)
)
)</f>
        <v>No</v>
      </c>
      <c r="H86" s="4" t="s">
        <v>1935</v>
      </c>
      <c r="I86" s="4" t="s">
        <v>1935</v>
      </c>
      <c r="J86" s="4" t="s">
        <v>1936</v>
      </c>
      <c r="K86" s="4" t="s">
        <v>1937</v>
      </c>
      <c r="L86" s="14" t="s">
        <v>1938</v>
      </c>
      <c r="M86" s="4"/>
      <c r="N86" s="2" t="s">
        <v>1746</v>
      </c>
      <c r="O86" s="2" t="s">
        <v>1746</v>
      </c>
      <c r="P86" s="2" t="s">
        <v>1746</v>
      </c>
      <c r="Q86" s="2"/>
      <c r="R86" s="4"/>
      <c r="S86" s="4"/>
      <c r="T86" s="4"/>
      <c r="U86" s="12">
        <v>46030</v>
      </c>
      <c r="V86" s="4"/>
      <c r="W86" s="4"/>
      <c r="X86" s="4"/>
      <c r="Y86" s="2" t="s">
        <v>1375</v>
      </c>
      <c r="Z86" s="4" t="s">
        <v>1375</v>
      </c>
      <c r="AA86" s="2" t="s">
        <v>1939</v>
      </c>
      <c r="AB86" s="4" t="s">
        <v>1940</v>
      </c>
      <c r="AC86" s="4" t="s">
        <v>1941</v>
      </c>
      <c r="AD86" s="4" t="s">
        <v>1335</v>
      </c>
      <c r="AE86" s="4" t="s">
        <v>1942</v>
      </c>
      <c r="AF86" s="4" t="s">
        <v>1751</v>
      </c>
      <c r="AG86" s="8" t="s">
        <v>1335</v>
      </c>
      <c r="AH86" s="8" t="s">
        <v>1335</v>
      </c>
      <c r="AI86" s="8" t="s">
        <v>1335</v>
      </c>
      <c r="AJ86" s="8" t="s">
        <v>1335</v>
      </c>
      <c r="AK86" s="4" t="s">
        <v>1347</v>
      </c>
      <c r="AL86" s="4" t="s">
        <v>1375</v>
      </c>
      <c r="AM86" s="4" t="s">
        <v>1943</v>
      </c>
      <c r="AN86" s="4" t="s">
        <v>1943</v>
      </c>
      <c r="AO86" s="4" t="s">
        <v>1358</v>
      </c>
      <c r="AP86" s="4" t="s">
        <v>1944</v>
      </c>
      <c r="AQ86" s="4"/>
      <c r="AR86" s="5" t="s">
        <v>1222</v>
      </c>
      <c r="AS86" s="4" t="s">
        <v>1192</v>
      </c>
      <c r="AT86" s="4"/>
      <c r="AU86" s="4"/>
      <c r="AV86" s="4"/>
      <c r="AW86" s="84" t="s">
        <v>1945</v>
      </c>
      <c r="AX86" s="84" t="s">
        <v>1946</v>
      </c>
      <c r="AY86" s="84"/>
      <c r="AZ86" s="84"/>
      <c r="BA86" s="84"/>
      <c r="BB86" s="84">
        <v>125200</v>
      </c>
      <c r="BC86" s="84"/>
      <c r="BD86" s="84"/>
      <c r="BE86" s="84"/>
      <c r="BF86" s="84"/>
      <c r="BG86" s="84"/>
      <c r="BH86" s="84"/>
      <c r="BI86" s="84"/>
      <c r="BJ86" s="84"/>
      <c r="BK86" s="84"/>
      <c r="BL86" s="8" t="s">
        <v>1335</v>
      </c>
      <c r="BM86" s="8" t="s">
        <v>1335</v>
      </c>
      <c r="BN86" s="8"/>
      <c r="BO86" s="8"/>
      <c r="BP86" s="8"/>
      <c r="BQ86" s="8" t="s">
        <v>1335</v>
      </c>
      <c r="BR86" s="8" t="s">
        <v>1336</v>
      </c>
      <c r="BS86" s="4" t="str">
        <f>IF($AB86="","",IF((IF(AND($BL86&lt;&gt;"Yes",$BL86&lt;&gt;"N/A"),"Power Cable, ","")&amp;IF(AND($BM86&lt;&gt;"Yes",$BM86&lt;&gt;"N/A"),"Battery, ","")&amp;IF(AND($AG86&lt;&gt;"Yes",$AG86&lt;&gt;"N/A"),"Firmware Download, ","")&amp;IF(AND(OR($AG86="Yes",$AG86="N/A"),$AH86&lt;&gt;"Yes",$AH86&lt;&gt;"N/A"),"Firmware Install, ","")&amp;IF(AND($BQ86&lt;&gt;"Yes",$BQ86&lt;&gt;"N/A"),"Device ID, ","")&amp;IF(AND($BR86&lt;&gt;"Yes",$BR86&lt;&gt;"N/A"),"Epic Beans Relay, ",""))="","",LEFT(IF(AND($BL86&lt;&gt;"Yes",$BL86&lt;&gt;"N/A"),"Power Cable, ","")&amp;IF(AND($BM86&lt;&gt;"Yes",$BM86&lt;&gt;"N/A"),"Battery, ","")&amp;IF(AND($AG86&lt;&gt;"Yes",$AG86&lt;&gt;"N/A"),"Firmware Download, ","")&amp;IF(AND(OR($AG86="Yes",$AG86="N/A"),$AH86&lt;&gt;"Yes",$AH86&lt;&gt;"N/A"),"Firmware Install, ","")&amp;IF(AND($BQ86&lt;&gt;"Yes",$BQ86&lt;&gt;"N/A"),"Device ID, ","")&amp;IF(AND($BR86&lt;&gt;"Yes",$BR86&lt;&gt;"N/A"),"Epic Beans Relay, ",""),LEN(IF(AND($BL86&lt;&gt;"Yes",$BL86&lt;&gt;"N/A"),"Power Cable, ","")&amp;IF(AND($BM86&lt;&gt;"Yes",$BM86&lt;&gt;"N/A"),"Battery, ","")&amp;IF(AND($AG86&lt;&gt;"Yes",$AG86&lt;&gt;"N/A"),"Firmware Download, ","")&amp;IF(AND(OR($AG86="Yes",$AG86="N/A"),$AH86&lt;&gt;"Yes",$AH86&lt;&gt;"N/A"),"Firmware Install, ","")&amp;IF(AND($BQ86&lt;&gt;"Yes",$BQ86&lt;&gt;"N/A"),"Device ID, ","")&amp;IF(AND($BR86&lt;&gt;"Yes",$BR86&lt;&gt;"N/A"),"Epic Beans Relay, ",""))-2)))</f>
        <v>Epic Beans Relay</v>
      </c>
      <c r="BT86" s="8"/>
      <c r="BU86" s="8" t="str">
        <f>IF($AB86="","",IF($BS86="","Yes","Blocked"))</f>
        <v>Blocked</v>
      </c>
      <c r="BW86" t="str">
        <f>IF($BV86="","",IFERROR(VLOOKUP($BV86,'01_Warehouse_Ledger'!$A:$N,4,FALSE),""))</f>
        <v/>
      </c>
      <c r="BX86" t="str">
        <f>IF($BV86="","",IFERROR(VLOOKUP($BV86,'01_Warehouse_Ledger'!$A:$N,5,FALSE),""))</f>
        <v/>
      </c>
      <c r="BY86" t="str">
        <f>IF($BV86="","",IFERROR(VLOOKUP($BV86,'01_Warehouse_Ledger'!$A:$N,13,FALSE),""))</f>
        <v/>
      </c>
      <c r="CI86" t="str" cm="1">
        <f t="array" ref="CI86">IFERROR(
  IF(ISNUMBER(MATCH(TRIM(SUBSTITUTE(INDEX($X:$X,ROW()),CHAR(160),"")),[1]Weekend_Targets!$B$2:$B$23,0)),
    "TARGET",
    "NO"
  ),
  "LOOKUP_ERROR"
)</f>
        <v>NO</v>
      </c>
      <c r="CJ86" t="str" cm="1">
        <f t="array" aca="1" ref="CJ86" ca="1">_xlfn.LET(_xlpm.h,UPPER(TRIM(CLEAN(SUBSTITUTE($X86,CHAR(160)," ")))), IF(ISNUMBER(MATCH(_xlpm.h,WeekendHostnames,0)),"TARGET",""))</f>
        <v/>
      </c>
      <c r="CK86" t="str">
        <f>UPPER(TRIM(CLEAN(SUBSTITUTE(C86,CHAR(160)," "))))</f>
        <v>YES</v>
      </c>
      <c r="CL86" t="str" cm="1">
        <f t="array" ref="CL86">IF(ISNUMBER(MATCH(UPPER(TRIM(CLEAN(SUBSTITUTE(INDEX($X:$X,ROW()),CHAR(160)," ")))),[1]Weekend_Targets!$C$2:$C$23,0)),"TARGET","NO")</f>
        <v>NO</v>
      </c>
      <c r="CM86" t="str">
        <f>_xlfn.TEXTJOIN(", ",TRUE,$C$2:$C$23)</f>
        <v>Yes, Yes, Yes, Yes, Yes, Yes, Yes, Yes, Yes, Yes, Yes, Yes, Yes, Yes, Yes, Yes, Yes, Yes, Yes, Yes, Yes, Yes</v>
      </c>
      <c r="CN86" t="e" cm="1">
        <f t="array" aca="1" ref="CN86" ca="1">COUNTIF(WeekendHostnames,"WNH270OPR403")</f>
        <v>#NAME?</v>
      </c>
      <c r="CO86" s="4" t="s">
        <v>1758</v>
      </c>
      <c r="CQ86" s="4" t="s">
        <v>1935</v>
      </c>
    </row>
    <row r="87" spans="1:95" ht="20.25" customHeight="1">
      <c r="A87" s="8" t="s">
        <v>1334</v>
      </c>
      <c r="B87" s="8" t="s">
        <v>1335</v>
      </c>
      <c r="C87" s="8" t="s">
        <v>1335</v>
      </c>
      <c r="D87" s="15" t="s">
        <v>1336</v>
      </c>
      <c r="E87" s="15" t="str">
        <f>IF($C87&lt;&gt;"Yes","",IF($D87="No","Yes",IF($D87="Yes","No","")))</f>
        <v>Yes</v>
      </c>
      <c r="F87" s="15" t="str">
        <f>IF($A87="","",IF($A87="Neuron",IF(OR(AND($AA87&lt;&gt;"",LOWER(TRIM($AA87))&lt;&gt;"n/a",COUNTIF($AA$2:$AA$532,$AA87)&gt;1),AND($AB87&lt;&gt;"",LOWER(TRIM($AB87))&lt;&gt;"n/a",COUNTIF($AB$2:$AB$532,$AB87)&gt;1),AND($AE87&lt;&gt;"",LOWER(TRIM($AE87))&lt;&gt;"n/a",COUNTIF($AE$2:$AE$532,$AE87)&gt;1)),"Yes","No"),IF($A87="Cybernet",IF(OR(AND($Y87&lt;&gt;"",LOWER(TRIM($Y87))&lt;&gt;"n/a",COUNTIF($Y$2:$Y$532,$Y87)&gt;1),AND($Z87&lt;&gt;"",LOWER(TRIM($Z87))&lt;&gt;"n/a",COUNTIF($Z$2:$Z$532,$Z87)&gt;1)),"Yes","No"),IF(AND($AN87&lt;&gt;"",LOWER(TRIM($AN87))&lt;&gt;"n/a",COUNTIF($AN$2:$AN$532,$AN87)&gt;1),"Yes","No"))))</f>
        <v>No</v>
      </c>
      <c r="G87" t="str">
        <f>IF($C87&lt;&gt;"Yes","",
IF($A87="Neuron",
IF(OR(
AND($AA87&lt;&gt;"",LOWER(TRIM($AA87))&lt;&gt;"n/a",COUNTIFS($C$2:$C$532,"Yes",$A$2:$A$532,"Neuron",$AA$2:$AA$532,$AA87)&gt;1),
AND($AB87&lt;&gt;"",LOWER(TRIM($AB87))&lt;&gt;"n/a",COUNTIFS($C$2:$C$532,"Yes",$A$2:$A$532,"Neuron",$AB$2:$AB$532,$AB87)&gt;1),
AND($AE87&lt;&gt;"",LOWER(TRIM($AE87))&lt;&gt;"n/a",COUNTIFS($C$2:$C$532,"Yes",$A$2:$A$532,"Neuron",$AE$2:$AE$532,$AE87)&gt;1)
),"Yes","No"),
IF($A87="Cybernet",
IF(OR(
AND($Y87&lt;&gt;"",LOWER(TRIM($Y87))&lt;&gt;"n/a",COUNTIFS($C$2:$C$532,"Yes",$A$2:$A$532,"Cybernet",$Y$2:$Y$532,$Y87)&gt;1),
AND($Z87&lt;&gt;"",LOWER(TRIM($Z87))&lt;&gt;"n/a",COUNTIFS($C$2:$C$532,"Yes",$A$2:$A$532,"Cybernet",$Z$2:$Z$532,$Z87)&gt;1)
),"Yes","No"),
IF(AND($AN87&lt;&gt;"",LOWER(TRIM($AN87))&lt;&gt;"n/a"),
IF(COUNTIFS($C$2:$C$532,"Yes",$A$2:$A$532,$A87,$AN$2:$AN$532,$AN87)&gt;1,"Yes","No"),
"No")
)
)
)</f>
        <v>No</v>
      </c>
      <c r="H87" s="4" t="s">
        <v>1935</v>
      </c>
      <c r="I87" s="4" t="s">
        <v>1935</v>
      </c>
      <c r="J87" s="4" t="s">
        <v>1936</v>
      </c>
      <c r="K87" s="4" t="s">
        <v>1937</v>
      </c>
      <c r="L87" s="14" t="s">
        <v>1938</v>
      </c>
      <c r="M87" s="4" t="s">
        <v>1947</v>
      </c>
      <c r="N87" s="2"/>
      <c r="O87" s="2"/>
      <c r="P87" s="2"/>
      <c r="Q87" s="2"/>
      <c r="R87" s="4"/>
      <c r="S87" s="4"/>
      <c r="T87" s="4"/>
      <c r="U87" s="12">
        <v>46030</v>
      </c>
      <c r="V87" s="4"/>
      <c r="W87" s="4"/>
      <c r="X87" s="4" t="s">
        <v>1948</v>
      </c>
      <c r="Y87" s="108" t="s">
        <v>1949</v>
      </c>
      <c r="Z87" s="4" t="s">
        <v>1950</v>
      </c>
      <c r="AA87" s="2" t="s">
        <v>1375</v>
      </c>
      <c r="AB87" s="4" t="s">
        <v>1375</v>
      </c>
      <c r="AC87" s="4" t="s">
        <v>1375</v>
      </c>
      <c r="AD87" s="4" t="s">
        <v>1375</v>
      </c>
      <c r="AE87" s="4" t="s">
        <v>1375</v>
      </c>
      <c r="AF87" s="4" t="s">
        <v>1375</v>
      </c>
      <c r="AG87" s="8" t="s">
        <v>1335</v>
      </c>
      <c r="AH87" s="8" t="s">
        <v>1335</v>
      </c>
      <c r="AI87" s="8" t="s">
        <v>1335</v>
      </c>
      <c r="AJ87" s="8" t="s">
        <v>1335</v>
      </c>
      <c r="AK87" s="4" t="s">
        <v>1347</v>
      </c>
      <c r="AL87" s="4" t="s">
        <v>1375</v>
      </c>
      <c r="AM87" s="4" t="s">
        <v>1951</v>
      </c>
      <c r="AN87" s="4" t="s">
        <v>1951</v>
      </c>
      <c r="AO87" s="4" t="s">
        <v>1358</v>
      </c>
      <c r="AP87" s="4" t="s">
        <v>1944</v>
      </c>
      <c r="AQ87" s="4"/>
      <c r="AR87" s="4"/>
      <c r="AS87" s="4"/>
      <c r="AT87" s="4"/>
      <c r="AU87" s="4"/>
      <c r="AV87" s="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" t="s">
        <v>1335</v>
      </c>
      <c r="BM87" s="8" t="s">
        <v>1335</v>
      </c>
      <c r="BN87" s="8" t="s">
        <v>1335</v>
      </c>
      <c r="BO87" s="8"/>
      <c r="BP87" s="8"/>
      <c r="BQ87" s="8" t="s">
        <v>1335</v>
      </c>
      <c r="BR87" s="8"/>
      <c r="BS87" s="4" t="str">
        <f>IF($AB87="","",IF((IF(AND($BL87&lt;&gt;"Yes",$BL87&lt;&gt;"N/A"),"Power Cable, ","")&amp;IF(AND($BM87&lt;&gt;"Yes",$BM87&lt;&gt;"N/A"),"Battery, ","")&amp;IF(AND($AG87&lt;&gt;"Yes",$AG87&lt;&gt;"N/A"),"Firmware Download, ","")&amp;IF(AND(OR($AG87="Yes",$AG87="N/A"),$AH87&lt;&gt;"Yes",$AH87&lt;&gt;"N/A"),"Firmware Install, ","")&amp;IF(AND($BQ87&lt;&gt;"Yes",$BQ87&lt;&gt;"N/A"),"Device ID, ","")&amp;IF(AND($BR87&lt;&gt;"Yes",$BR87&lt;&gt;"N/A"),"Epic Beans Relay, ",""))="","",LEFT(IF(AND($BL87&lt;&gt;"Yes",$BL87&lt;&gt;"N/A"),"Power Cable, ","")&amp;IF(AND($BM87&lt;&gt;"Yes",$BM87&lt;&gt;"N/A"),"Battery, ","")&amp;IF(AND($AG87&lt;&gt;"Yes",$AG87&lt;&gt;"N/A"),"Firmware Download, ","")&amp;IF(AND(OR($AG87="Yes",$AG87="N/A"),$AH87&lt;&gt;"Yes",$AH87&lt;&gt;"N/A"),"Firmware Install, ","")&amp;IF(AND($BQ87&lt;&gt;"Yes",$BQ87&lt;&gt;"N/A"),"Device ID, ","")&amp;IF(AND($BR87&lt;&gt;"Yes",$BR87&lt;&gt;"N/A"),"Epic Beans Relay, ",""),LEN(IF(AND($BL87&lt;&gt;"Yes",$BL87&lt;&gt;"N/A"),"Power Cable, ","")&amp;IF(AND($BM87&lt;&gt;"Yes",$BM87&lt;&gt;"N/A"),"Battery, ","")&amp;IF(AND($AG87&lt;&gt;"Yes",$AG87&lt;&gt;"N/A"),"Firmware Download, ","")&amp;IF(AND(OR($AG87="Yes",$AG87="N/A"),$AH87&lt;&gt;"Yes",$AH87&lt;&gt;"N/A"),"Firmware Install, ","")&amp;IF(AND($BQ87&lt;&gt;"Yes",$BQ87&lt;&gt;"N/A"),"Device ID, ","")&amp;IF(AND($BR87&lt;&gt;"Yes",$BR87&lt;&gt;"N/A"),"Epic Beans Relay, ",""))-2)))</f>
        <v>Epic Beans Relay</v>
      </c>
      <c r="BT87" s="8"/>
      <c r="BU87" s="8" t="str">
        <f>IF($AB87="","",IF($BS87="","Yes","Blocked"))</f>
        <v>Blocked</v>
      </c>
      <c r="BW87" t="str">
        <f>IF($BV87="","",IFERROR(VLOOKUP($BV87,'01_Warehouse_Ledger'!$A:$N,4,FALSE),""))</f>
        <v/>
      </c>
      <c r="BX87" t="str">
        <f>IF($BV87="","",IFERROR(VLOOKUP($BV87,'01_Warehouse_Ledger'!$A:$N,5,FALSE),""))</f>
        <v/>
      </c>
      <c r="BY87" t="str">
        <f>IF($BV87="","",IFERROR(VLOOKUP($BV87,'01_Warehouse_Ledger'!$A:$N,13,FALSE),""))</f>
        <v/>
      </c>
      <c r="CI87" t="str" cm="1">
        <f t="array" ref="CI87">IFERROR(
  IF(ISNUMBER(MATCH(TRIM(SUBSTITUTE(INDEX($X:$X,ROW()),CHAR(160),"")),[1]Weekend_Targets!$B$2:$B$23,0)),
    "TARGET",
    "NO"
  ),
  "LOOKUP_ERROR"
)</f>
        <v>NO</v>
      </c>
      <c r="CJ87" t="str" cm="1">
        <f t="array" aca="1" ref="CJ87" ca="1">_xlfn.LET(_xlpm.h,UPPER(TRIM(CLEAN(SUBSTITUTE($X87,CHAR(160)," ")))), IF(ISNUMBER(MATCH(_xlpm.h,WeekendHostnames,0)),"TARGET",""))</f>
        <v/>
      </c>
      <c r="CK87" t="str">
        <f>UPPER(TRIM(CLEAN(SUBSTITUTE(C87,CHAR(160)," "))))</f>
        <v>YES</v>
      </c>
      <c r="CL87" t="str" cm="1">
        <f t="array" ref="CL87">IF(ISNUMBER(MATCH(UPPER(TRIM(CLEAN(SUBSTITUTE(INDEX($X:$X,ROW()),CHAR(160)," ")))),[1]Weekend_Targets!$C$2:$C$23,0)),"TARGET","NO")</f>
        <v>NO</v>
      </c>
      <c r="CM87" t="str">
        <f>_xlfn.TEXTJOIN(", ",TRUE,$C$2:$C$23)</f>
        <v>Yes, Yes, Yes, Yes, Yes, Yes, Yes, Yes, Yes, Yes, Yes, Yes, Yes, Yes, Yes, Yes, Yes, Yes, Yes, Yes, Yes, Yes</v>
      </c>
      <c r="CN87" t="e" cm="1">
        <f t="array" aca="1" ref="CN87" ca="1">COUNTIF(WeekendHostnames,"WNH270OPR403")</f>
        <v>#NAME?</v>
      </c>
      <c r="CO87" s="4" t="s">
        <v>1758</v>
      </c>
      <c r="CQ87" s="4" t="s">
        <v>1935</v>
      </c>
    </row>
    <row r="88" spans="1:95" ht="20.25" customHeight="1">
      <c r="A88" s="8" t="s">
        <v>1217</v>
      </c>
      <c r="B88" s="8"/>
      <c r="C88" s="8" t="s">
        <v>1336</v>
      </c>
      <c r="D88" s="15" t="s">
        <v>1336</v>
      </c>
      <c r="E88" s="15" t="str">
        <f>IF($C88&lt;&gt;"Yes","",IF($D88="No","Yes",IF($D88="Yes","No","")))</f>
        <v/>
      </c>
      <c r="F88" s="15" t="str">
        <f>IF($A88="","",IF($A88="Neuron",IF(OR(AND($AA88&lt;&gt;"",LOWER(TRIM($AA88))&lt;&gt;"n/a",COUNTIF($AA$2:$AA$532,$AA88)&gt;1),AND($AB88&lt;&gt;"",LOWER(TRIM($AB88))&lt;&gt;"n/a",COUNTIF($AB$2:$AB$532,$AB88)&gt;1),AND($AE88&lt;&gt;"",LOWER(TRIM($AE88))&lt;&gt;"n/a",COUNTIF($AE$2:$AE$532,$AE88)&gt;1)),"Yes","No"),IF($A88="Cybernet",IF(OR(AND($Y88&lt;&gt;"",LOWER(TRIM($Y88))&lt;&gt;"n/a",COUNTIF($Y$2:$Y$532,$Y88)&gt;1),AND($Z88&lt;&gt;"",LOWER(TRIM($Z88))&lt;&gt;"n/a",COUNTIF($Z$2:$Z$532,$Z88)&gt;1)),"Yes","No"),IF(AND($AN88&lt;&gt;"",LOWER(TRIM($AN88))&lt;&gt;"n/a",COUNTIF($AN$2:$AN$532,$AN88)&gt;1),"Yes","No"))))</f>
        <v>Yes</v>
      </c>
      <c r="G88" t="str">
        <f>IF($C88&lt;&gt;"Yes","",
IF($A88="Neuron",
IF(OR(
AND($AA88&lt;&gt;"",LOWER(TRIM($AA88))&lt;&gt;"n/a",COUNTIFS($C$2:$C$532,"Yes",$A$2:$A$532,"Neuron",$AA$2:$AA$532,$AA88)&gt;1),
AND($AB88&lt;&gt;"",LOWER(TRIM($AB88))&lt;&gt;"n/a",COUNTIFS($C$2:$C$532,"Yes",$A$2:$A$532,"Neuron",$AB$2:$AB$532,$AB88)&gt;1),
AND($AE88&lt;&gt;"",LOWER(TRIM($AE88))&lt;&gt;"n/a",COUNTIFS($C$2:$C$532,"Yes",$A$2:$A$532,"Neuron",$AE$2:$AE$532,$AE88)&gt;1)
),"Yes","No"),
IF($A88="Cybernet",
IF(OR(
AND($Y88&lt;&gt;"",LOWER(TRIM($Y88))&lt;&gt;"n/a",COUNTIFS($C$2:$C$532,"Yes",$A$2:$A$532,"Cybernet",$Y$2:$Y$532,$Y88)&gt;1),
AND($Z88&lt;&gt;"",LOWER(TRIM($Z88))&lt;&gt;"n/a",COUNTIFS($C$2:$C$532,"Yes",$A$2:$A$532,"Cybernet",$Z$2:$Z$532,$Z88)&gt;1)
),"Yes","No"),
IF(AND($AN88&lt;&gt;"",LOWER(TRIM($AN88))&lt;&gt;"n/a"),
IF(COUNTIFS($C$2:$C$532,"Yes",$A$2:$A$532,$A88,$AN$2:$AN$532,$AN88)&gt;1,"Yes","No"),
"No")
)
)
)</f>
        <v/>
      </c>
      <c r="H88" s="4" t="s">
        <v>1202</v>
      </c>
      <c r="I88" s="4" t="s">
        <v>1952</v>
      </c>
      <c r="J88" s="4"/>
      <c r="K88" s="4"/>
      <c r="L88" s="14"/>
      <c r="M88" s="4"/>
      <c r="N88" s="2" t="s">
        <v>1746</v>
      </c>
      <c r="O88" s="2" t="s">
        <v>1746</v>
      </c>
      <c r="P88" s="2" t="s">
        <v>1746</v>
      </c>
      <c r="Q88" s="2"/>
      <c r="R88" s="4"/>
      <c r="S88" s="4"/>
      <c r="T88" s="4"/>
      <c r="U88" s="12"/>
      <c r="V88" s="4"/>
      <c r="W88" s="4"/>
      <c r="X88" s="4"/>
      <c r="Y88" s="108"/>
      <c r="Z88" s="4"/>
      <c r="AA88" s="2" t="s">
        <v>1953</v>
      </c>
      <c r="AB88" s="4" t="s">
        <v>1923</v>
      </c>
      <c r="AC88" s="4"/>
      <c r="AD88" s="4"/>
      <c r="AE88" s="4" t="s">
        <v>1925</v>
      </c>
      <c r="AF88" s="4"/>
      <c r="AG88" s="8"/>
      <c r="AH88" s="8"/>
      <c r="AI88" s="8"/>
      <c r="AJ88" s="8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"/>
      <c r="BM88" s="8"/>
      <c r="BN88" s="8"/>
      <c r="BO88" s="8"/>
      <c r="BP88" s="8"/>
      <c r="BQ88" s="8"/>
      <c r="BR88" s="8"/>
      <c r="BS88" s="4" t="str">
        <f>IF($AB88="","",IF((IF(AND($BL88&lt;&gt;"Yes",$BL88&lt;&gt;"N/A"),"Power Cable, ","")&amp;IF(AND($BM88&lt;&gt;"Yes",$BM88&lt;&gt;"N/A"),"Battery, ","")&amp;IF(AND($AG88&lt;&gt;"Yes",$AG88&lt;&gt;"N/A"),"Firmware Download, ","")&amp;IF(AND(OR($AG88="Yes",$AG88="N/A"),$AH88&lt;&gt;"Yes",$AH88&lt;&gt;"N/A"),"Firmware Install, ","")&amp;IF(AND($BQ88&lt;&gt;"Yes",$BQ88&lt;&gt;"N/A"),"Device ID, ","")&amp;IF(AND($BR88&lt;&gt;"Yes",$BR88&lt;&gt;"N/A"),"Epic Beans Relay, ",""))="","",LEFT(IF(AND($BL88&lt;&gt;"Yes",$BL88&lt;&gt;"N/A"),"Power Cable, ","")&amp;IF(AND($BM88&lt;&gt;"Yes",$BM88&lt;&gt;"N/A"),"Battery, ","")&amp;IF(AND($AG88&lt;&gt;"Yes",$AG88&lt;&gt;"N/A"),"Firmware Download, ","")&amp;IF(AND(OR($AG88="Yes",$AG88="N/A"),$AH88&lt;&gt;"Yes",$AH88&lt;&gt;"N/A"),"Firmware Install, ","")&amp;IF(AND($BQ88&lt;&gt;"Yes",$BQ88&lt;&gt;"N/A"),"Device ID, ","")&amp;IF(AND($BR88&lt;&gt;"Yes",$BR88&lt;&gt;"N/A"),"Epic Beans Relay, ",""),LEN(IF(AND($BL88&lt;&gt;"Yes",$BL88&lt;&gt;"N/A"),"Power Cable, ","")&amp;IF(AND($BM88&lt;&gt;"Yes",$BM88&lt;&gt;"N/A"),"Battery, ","")&amp;IF(AND($AG88&lt;&gt;"Yes",$AG88&lt;&gt;"N/A"),"Firmware Download, ","")&amp;IF(AND(OR($AG88="Yes",$AG88="N/A"),$AH88&lt;&gt;"Yes",$AH88&lt;&gt;"N/A"),"Firmware Install, ","")&amp;IF(AND($BQ88&lt;&gt;"Yes",$BQ88&lt;&gt;"N/A"),"Device ID, ","")&amp;IF(AND($BR88&lt;&gt;"Yes",$BR88&lt;&gt;"N/A"),"Epic Beans Relay, ",""))-2)))</f>
        <v>Power Cable, Battery, Firmware Download, Device ID, Epic Beans Relay</v>
      </c>
      <c r="BT88" s="8"/>
      <c r="BU88" s="8" t="str">
        <f>IF($AB88="","",IF($BS88="","Yes","Blocked"))</f>
        <v>Blocked</v>
      </c>
      <c r="BW88" t="str">
        <f>IF($BV88="","",IFERROR(VLOOKUP($BV88,'01_Warehouse_Ledger'!$A:$N,4,FALSE),""))</f>
        <v/>
      </c>
      <c r="BX88" t="str">
        <f>IF($BV88="","",IFERROR(VLOOKUP($BV88,'01_Warehouse_Ledger'!$A:$N,5,FALSE),""))</f>
        <v/>
      </c>
      <c r="BY88" t="str">
        <f>IF($BV88="","",IFERROR(VLOOKUP($BV88,'01_Warehouse_Ledger'!$A:$N,13,FALSE),""))</f>
        <v/>
      </c>
      <c r="CI88" t="str" cm="1">
        <f t="array" ref="CI88">IFERROR(
  IF(ISNUMBER(MATCH(TRIM(SUBSTITUTE(INDEX($X:$X,ROW()),CHAR(160),"")),[1]Weekend_Targets!$B$2:$B$23,0)),
    "TARGET",
    "NO"
  ),
  "LOOKUP_ERROR"
)</f>
        <v>NO</v>
      </c>
      <c r="CJ88" t="str" cm="1">
        <f t="array" aca="1" ref="CJ88" ca="1">_xlfn.LET(_xlpm.h,UPPER(TRIM(CLEAN(SUBSTITUTE($X88,CHAR(160)," ")))), IF(ISNUMBER(MATCH(_xlpm.h,WeekendHostnames,0)),"TARGET",""))</f>
        <v/>
      </c>
      <c r="CK88" t="str">
        <f>UPPER(TRIM(CLEAN(SUBSTITUTE(C88,CHAR(160)," "))))</f>
        <v>NO</v>
      </c>
      <c r="CL88" t="str" cm="1">
        <f t="array" ref="CL88">IF(ISNUMBER(MATCH(UPPER(TRIM(CLEAN(SUBSTITUTE(INDEX($X:$X,ROW()),CHAR(160)," ")))),[1]Weekend_Targets!$C$2:$C$23,0)),"TARGET","NO")</f>
        <v>NO</v>
      </c>
      <c r="CM88" t="str">
        <f>_xlfn.TEXTJOIN(", ",TRUE,$C$2:$C$23)</f>
        <v>Yes, Yes, Yes, Yes, Yes, Yes, Yes, Yes, Yes, Yes, Yes, Yes, Yes, Yes, Yes, Yes, Yes, Yes, Yes, Yes, Yes, Yes</v>
      </c>
      <c r="CN88" t="e" cm="1">
        <f t="array" aca="1" ref="CN88" ca="1">COUNTIF(WeekendHostnames,"WNH270OPR403")</f>
        <v>#NAME?</v>
      </c>
      <c r="CO88" s="4" t="s">
        <v>1954</v>
      </c>
      <c r="CQ88" s="4"/>
    </row>
    <row r="89" spans="1:95" ht="20.25" customHeight="1">
      <c r="A89" s="8" t="s">
        <v>1217</v>
      </c>
      <c r="B89" s="8"/>
      <c r="C89" s="8" t="s">
        <v>1336</v>
      </c>
      <c r="D89" s="15" t="s">
        <v>1336</v>
      </c>
      <c r="E89" s="15" t="str">
        <f>IF($C89&lt;&gt;"Yes","",IF($D89="No","Yes",IF($D89="Yes","No","")))</f>
        <v/>
      </c>
      <c r="F89" s="15" t="str">
        <f>IF($A89="","",IF($A89="Neuron",IF(OR(AND($AA89&lt;&gt;"",LOWER(TRIM($AA89))&lt;&gt;"n/a",COUNTIF($AA$2:$AA$532,$AA89)&gt;1),AND($AB89&lt;&gt;"",LOWER(TRIM($AB89))&lt;&gt;"n/a",COUNTIF($AB$2:$AB$532,$AB89)&gt;1),AND($AE89&lt;&gt;"",LOWER(TRIM($AE89))&lt;&gt;"n/a",COUNTIF($AE$2:$AE$532,$AE89)&gt;1)),"Yes","No"),IF($A89="Cybernet",IF(OR(AND($Y89&lt;&gt;"",LOWER(TRIM($Y89))&lt;&gt;"n/a",COUNTIF($Y$2:$Y$532,$Y89)&gt;1),AND($Z89&lt;&gt;"",LOWER(TRIM($Z89))&lt;&gt;"n/a",COUNTIF($Z$2:$Z$532,$Z89)&gt;1)),"Yes","No"),IF(AND($AN89&lt;&gt;"",LOWER(TRIM($AN89))&lt;&gt;"n/a",COUNTIF($AN$2:$AN$532,$AN89)&gt;1),"Yes","No"))))</f>
        <v>No</v>
      </c>
      <c r="G89" t="str">
        <f>IF($C89&lt;&gt;"Yes","",
IF($A89="Neuron",
IF(OR(
AND($AA89&lt;&gt;"",LOWER(TRIM($AA89))&lt;&gt;"n/a",COUNTIFS($C$2:$C$532,"Yes",$A$2:$A$532,"Neuron",$AA$2:$AA$532,$AA89)&gt;1),
AND($AB89&lt;&gt;"",LOWER(TRIM($AB89))&lt;&gt;"n/a",COUNTIFS($C$2:$C$532,"Yes",$A$2:$A$532,"Neuron",$AB$2:$AB$532,$AB89)&gt;1),
AND($AE89&lt;&gt;"",LOWER(TRIM($AE89))&lt;&gt;"n/a",COUNTIFS($C$2:$C$532,"Yes",$A$2:$A$532,"Neuron",$AE$2:$AE$532,$AE89)&gt;1)
),"Yes","No"),
IF($A89="Cybernet",
IF(OR(
AND($Y89&lt;&gt;"",LOWER(TRIM($Y89))&lt;&gt;"n/a",COUNTIFS($C$2:$C$532,"Yes",$A$2:$A$532,"Cybernet",$Y$2:$Y$532,$Y89)&gt;1),
AND($Z89&lt;&gt;"",LOWER(TRIM($Z89))&lt;&gt;"n/a",COUNTIFS($C$2:$C$532,"Yes",$A$2:$A$532,"Cybernet",$Z$2:$Z$532,$Z89)&gt;1)
),"Yes","No"),
IF(AND($AN89&lt;&gt;"",LOWER(TRIM($AN89))&lt;&gt;"n/a"),
IF(COUNTIFS($C$2:$C$532,"Yes",$A$2:$A$532,$A89,$AN$2:$AN$532,$AN89)&gt;1,"Yes","No"),
"No")
)
)
)</f>
        <v/>
      </c>
      <c r="H89" s="4" t="s">
        <v>1202</v>
      </c>
      <c r="I89" s="4" t="s">
        <v>1952</v>
      </c>
      <c r="J89" s="4"/>
      <c r="K89" s="4"/>
      <c r="L89" s="14"/>
      <c r="M89" s="4"/>
      <c r="N89" s="2" t="s">
        <v>1746</v>
      </c>
      <c r="O89" s="2" t="s">
        <v>1746</v>
      </c>
      <c r="P89" s="2" t="s">
        <v>1746</v>
      </c>
      <c r="Q89" s="2"/>
      <c r="R89" s="4"/>
      <c r="S89" s="4"/>
      <c r="T89" s="4"/>
      <c r="U89" s="12"/>
      <c r="V89" s="4"/>
      <c r="W89" s="4"/>
      <c r="X89" s="4"/>
      <c r="Y89" s="4"/>
      <c r="Z89" s="108"/>
      <c r="AA89" s="2" t="s">
        <v>1955</v>
      </c>
      <c r="AB89" s="4" t="s">
        <v>1956</v>
      </c>
      <c r="AC89" s="4"/>
      <c r="AD89" s="4"/>
      <c r="AE89" s="4" t="s">
        <v>1957</v>
      </c>
      <c r="AF89" s="4"/>
      <c r="AG89" s="8"/>
      <c r="AH89" s="8"/>
      <c r="AI89" s="8"/>
      <c r="AJ89" s="8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"/>
      <c r="BM89" s="8"/>
      <c r="BN89" s="8"/>
      <c r="BO89" s="8"/>
      <c r="BP89" s="8"/>
      <c r="BQ89" s="8"/>
      <c r="BR89" s="8"/>
      <c r="BS89" s="4" t="str">
        <f>IF($AB89="","",IF((IF(AND($BL89&lt;&gt;"Yes",$BL89&lt;&gt;"N/A"),"Power Cable, ","")&amp;IF(AND($BM89&lt;&gt;"Yes",$BM89&lt;&gt;"N/A"),"Battery, ","")&amp;IF(AND($AG89&lt;&gt;"Yes",$AG89&lt;&gt;"N/A"),"Firmware Download, ","")&amp;IF(AND(OR($AG89="Yes",$AG89="N/A"),$AH89&lt;&gt;"Yes",$AH89&lt;&gt;"N/A"),"Firmware Install, ","")&amp;IF(AND($BQ89&lt;&gt;"Yes",$BQ89&lt;&gt;"N/A"),"Device ID, ","")&amp;IF(AND($BR89&lt;&gt;"Yes",$BR89&lt;&gt;"N/A"),"Epic Beans Relay, ",""))="","",LEFT(IF(AND($BL89&lt;&gt;"Yes",$BL89&lt;&gt;"N/A"),"Power Cable, ","")&amp;IF(AND($BM89&lt;&gt;"Yes",$BM89&lt;&gt;"N/A"),"Battery, ","")&amp;IF(AND($AG89&lt;&gt;"Yes",$AG89&lt;&gt;"N/A"),"Firmware Download, ","")&amp;IF(AND(OR($AG89="Yes",$AG89="N/A"),$AH89&lt;&gt;"Yes",$AH89&lt;&gt;"N/A"),"Firmware Install, ","")&amp;IF(AND($BQ89&lt;&gt;"Yes",$BQ89&lt;&gt;"N/A"),"Device ID, ","")&amp;IF(AND($BR89&lt;&gt;"Yes",$BR89&lt;&gt;"N/A"),"Epic Beans Relay, ",""),LEN(IF(AND($BL89&lt;&gt;"Yes",$BL89&lt;&gt;"N/A"),"Power Cable, ","")&amp;IF(AND($BM89&lt;&gt;"Yes",$BM89&lt;&gt;"N/A"),"Battery, ","")&amp;IF(AND($AG89&lt;&gt;"Yes",$AG89&lt;&gt;"N/A"),"Firmware Download, ","")&amp;IF(AND(OR($AG89="Yes",$AG89="N/A"),$AH89&lt;&gt;"Yes",$AH89&lt;&gt;"N/A"),"Firmware Install, ","")&amp;IF(AND($BQ89&lt;&gt;"Yes",$BQ89&lt;&gt;"N/A"),"Device ID, ","")&amp;IF(AND($BR89&lt;&gt;"Yes",$BR89&lt;&gt;"N/A"),"Epic Beans Relay, ",""))-2)))</f>
        <v>Power Cable, Battery, Firmware Download, Device ID, Epic Beans Relay</v>
      </c>
      <c r="BT89" s="8"/>
      <c r="BU89" s="8" t="str">
        <f>IF($AB89="","",IF($BS89="","Yes","Blocked"))</f>
        <v>Blocked</v>
      </c>
      <c r="BW89" t="str">
        <f>IF($BV89="","",IFERROR(VLOOKUP($BV89,'01_Warehouse_Ledger'!$A:$N,4,FALSE),""))</f>
        <v/>
      </c>
      <c r="BX89" t="str">
        <f>IF($BV89="","",IFERROR(VLOOKUP($BV89,'01_Warehouse_Ledger'!$A:$N,5,FALSE),""))</f>
        <v/>
      </c>
      <c r="BY89" t="str">
        <f>IF($BV89="","",IFERROR(VLOOKUP($BV89,'01_Warehouse_Ledger'!$A:$N,13,FALSE),""))</f>
        <v/>
      </c>
      <c r="CI89" t="str" cm="1">
        <f t="array" ref="CI89">IFERROR(
  IF(ISNUMBER(MATCH(TRIM(SUBSTITUTE(INDEX($X:$X,ROW()),CHAR(160),"")),[1]Weekend_Targets!$B$2:$B$23,0)),
    "TARGET",
    "NO"
  ),
  "LOOKUP_ERROR"
)</f>
        <v>NO</v>
      </c>
      <c r="CJ89" t="str" cm="1">
        <f t="array" aca="1" ref="CJ89" ca="1">_xlfn.LET(_xlpm.h,UPPER(TRIM(CLEAN(SUBSTITUTE($X89,CHAR(160)," ")))), IF(ISNUMBER(MATCH(_xlpm.h,WeekendHostnames,0)),"TARGET",""))</f>
        <v/>
      </c>
      <c r="CK89" t="str">
        <f>UPPER(TRIM(CLEAN(SUBSTITUTE(C89,CHAR(160)," "))))</f>
        <v>NO</v>
      </c>
      <c r="CL89" t="str" cm="1">
        <f t="array" ref="CL89">IF(ISNUMBER(MATCH(UPPER(TRIM(CLEAN(SUBSTITUTE(INDEX($X:$X,ROW()),CHAR(160)," ")))),[1]Weekend_Targets!$C$2:$C$23,0)),"TARGET","NO")</f>
        <v>NO</v>
      </c>
      <c r="CM89" t="str">
        <f>_xlfn.TEXTJOIN(", ",TRUE,$C$2:$C$23)</f>
        <v>Yes, Yes, Yes, Yes, Yes, Yes, Yes, Yes, Yes, Yes, Yes, Yes, Yes, Yes, Yes, Yes, Yes, Yes, Yes, Yes, Yes, Yes</v>
      </c>
      <c r="CN89" t="e" cm="1">
        <f t="array" aca="1" ref="CN89" ca="1">COUNTIF(WeekendHostnames,"WNH270OPR403")</f>
        <v>#NAME?</v>
      </c>
      <c r="CO89" s="4" t="s">
        <v>1954</v>
      </c>
      <c r="CQ89" s="4"/>
    </row>
    <row r="90" spans="1:95" ht="20.25" customHeight="1">
      <c r="A90" s="8" t="s">
        <v>1217</v>
      </c>
      <c r="B90" s="8"/>
      <c r="C90" s="8" t="s">
        <v>1336</v>
      </c>
      <c r="D90" s="15" t="s">
        <v>1336</v>
      </c>
      <c r="E90" s="15" t="str">
        <f>IF($C90&lt;&gt;"Yes","",IF($D90="No","Yes",IF($D90="Yes","No","")))</f>
        <v/>
      </c>
      <c r="F90" s="15" t="str">
        <f>IF($A90="","",IF($A90="Neuron",IF(OR(AND($AA90&lt;&gt;"",LOWER(TRIM($AA90))&lt;&gt;"n/a",COUNTIF($AA$2:$AA$532,$AA90)&gt;1),AND($AB90&lt;&gt;"",LOWER(TRIM($AB90))&lt;&gt;"n/a",COUNTIF($AB$2:$AB$532,$AB90)&gt;1),AND($AE90&lt;&gt;"",LOWER(TRIM($AE90))&lt;&gt;"n/a",COUNTIF($AE$2:$AE$532,$AE90)&gt;1)),"Yes","No"),IF($A90="Cybernet",IF(OR(AND($Y90&lt;&gt;"",LOWER(TRIM($Y90))&lt;&gt;"n/a",COUNTIF($Y$2:$Y$532,$Y90)&gt;1),AND($Z90&lt;&gt;"",LOWER(TRIM($Z90))&lt;&gt;"n/a",COUNTIF($Z$2:$Z$532,$Z90)&gt;1)),"Yes","No"),IF(AND($AN90&lt;&gt;"",LOWER(TRIM($AN90))&lt;&gt;"n/a",COUNTIF($AN$2:$AN$532,$AN90)&gt;1),"Yes","No"))))</f>
        <v>No</v>
      </c>
      <c r="G90" t="str">
        <f>IF($C90&lt;&gt;"Yes","",
IF($A90="Neuron",
IF(OR(
AND($AA90&lt;&gt;"",LOWER(TRIM($AA90))&lt;&gt;"n/a",COUNTIFS($C$2:$C$532,"Yes",$A$2:$A$532,"Neuron",$AA$2:$AA$532,$AA90)&gt;1),
AND($AB90&lt;&gt;"",LOWER(TRIM($AB90))&lt;&gt;"n/a",COUNTIFS($C$2:$C$532,"Yes",$A$2:$A$532,"Neuron",$AB$2:$AB$532,$AB90)&gt;1),
AND($AE90&lt;&gt;"",LOWER(TRIM($AE90))&lt;&gt;"n/a",COUNTIFS($C$2:$C$532,"Yes",$A$2:$A$532,"Neuron",$AE$2:$AE$532,$AE90)&gt;1)
),"Yes","No"),
IF($A90="Cybernet",
IF(OR(
AND($Y90&lt;&gt;"",LOWER(TRIM($Y90))&lt;&gt;"n/a",COUNTIFS($C$2:$C$532,"Yes",$A$2:$A$532,"Cybernet",$Y$2:$Y$532,$Y90)&gt;1),
AND($Z90&lt;&gt;"",LOWER(TRIM($Z90))&lt;&gt;"n/a",COUNTIFS($C$2:$C$532,"Yes",$A$2:$A$532,"Cybernet",$Z$2:$Z$532,$Z90)&gt;1)
),"Yes","No"),
IF(AND($AN90&lt;&gt;"",LOWER(TRIM($AN90))&lt;&gt;"n/a"),
IF(COUNTIFS($C$2:$C$532,"Yes",$A$2:$A$532,$A90,$AN$2:$AN$532,$AN90)&gt;1,"Yes","No"),
"No")
)
)
)</f>
        <v/>
      </c>
      <c r="H90" s="4" t="s">
        <v>1202</v>
      </c>
      <c r="I90" s="4" t="s">
        <v>1952</v>
      </c>
      <c r="J90" s="4"/>
      <c r="K90" s="4"/>
      <c r="L90" s="14"/>
      <c r="M90" s="4"/>
      <c r="N90" s="2" t="s">
        <v>1746</v>
      </c>
      <c r="O90" s="2" t="s">
        <v>1746</v>
      </c>
      <c r="P90" s="2" t="s">
        <v>1746</v>
      </c>
      <c r="Q90" s="2"/>
      <c r="R90" s="4"/>
      <c r="S90" s="4"/>
      <c r="T90" s="4"/>
      <c r="U90" s="12"/>
      <c r="V90" s="4"/>
      <c r="W90" s="4"/>
      <c r="X90" s="108"/>
      <c r="Y90" s="4"/>
      <c r="Z90" s="108"/>
      <c r="AA90" s="2" t="s">
        <v>1958</v>
      </c>
      <c r="AB90" s="4" t="s">
        <v>1959</v>
      </c>
      <c r="AC90" s="4"/>
      <c r="AD90" s="4"/>
      <c r="AE90" s="4" t="s">
        <v>1960</v>
      </c>
      <c r="AF90" s="4"/>
      <c r="AG90" s="8"/>
      <c r="AH90" s="8"/>
      <c r="AI90" s="8"/>
      <c r="AJ90" s="8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"/>
      <c r="BM90" s="8"/>
      <c r="BN90" s="8"/>
      <c r="BO90" s="8"/>
      <c r="BP90" s="8"/>
      <c r="BQ90" s="8"/>
      <c r="BR90" s="8"/>
      <c r="BS90" s="4" t="str">
        <f>IF($AB90="","",IF((IF(AND($BL90&lt;&gt;"Yes",$BL90&lt;&gt;"N/A"),"Power Cable, ","")&amp;IF(AND($BM90&lt;&gt;"Yes",$BM90&lt;&gt;"N/A"),"Battery, ","")&amp;IF(AND($AG90&lt;&gt;"Yes",$AG90&lt;&gt;"N/A"),"Firmware Download, ","")&amp;IF(AND(OR($AG90="Yes",$AG90="N/A"),$AH90&lt;&gt;"Yes",$AH90&lt;&gt;"N/A"),"Firmware Install, ","")&amp;IF(AND($BQ90&lt;&gt;"Yes",$BQ90&lt;&gt;"N/A"),"Device ID, ","")&amp;IF(AND($BR90&lt;&gt;"Yes",$BR90&lt;&gt;"N/A"),"Epic Beans Relay, ",""))="","",LEFT(IF(AND($BL90&lt;&gt;"Yes",$BL90&lt;&gt;"N/A"),"Power Cable, ","")&amp;IF(AND($BM90&lt;&gt;"Yes",$BM90&lt;&gt;"N/A"),"Battery, ","")&amp;IF(AND($AG90&lt;&gt;"Yes",$AG90&lt;&gt;"N/A"),"Firmware Download, ","")&amp;IF(AND(OR($AG90="Yes",$AG90="N/A"),$AH90&lt;&gt;"Yes",$AH90&lt;&gt;"N/A"),"Firmware Install, ","")&amp;IF(AND($BQ90&lt;&gt;"Yes",$BQ90&lt;&gt;"N/A"),"Device ID, ","")&amp;IF(AND($BR90&lt;&gt;"Yes",$BR90&lt;&gt;"N/A"),"Epic Beans Relay, ",""),LEN(IF(AND($BL90&lt;&gt;"Yes",$BL90&lt;&gt;"N/A"),"Power Cable, ","")&amp;IF(AND($BM90&lt;&gt;"Yes",$BM90&lt;&gt;"N/A"),"Battery, ","")&amp;IF(AND($AG90&lt;&gt;"Yes",$AG90&lt;&gt;"N/A"),"Firmware Download, ","")&amp;IF(AND(OR($AG90="Yes",$AG90="N/A"),$AH90&lt;&gt;"Yes",$AH90&lt;&gt;"N/A"),"Firmware Install, ","")&amp;IF(AND($BQ90&lt;&gt;"Yes",$BQ90&lt;&gt;"N/A"),"Device ID, ","")&amp;IF(AND($BR90&lt;&gt;"Yes",$BR90&lt;&gt;"N/A"),"Epic Beans Relay, ",""))-2)))</f>
        <v>Power Cable, Battery, Firmware Download, Device ID, Epic Beans Relay</v>
      </c>
      <c r="BT90" s="8"/>
      <c r="BU90" s="8" t="str">
        <f>IF($AB90="","",IF($BS90="","Yes","Blocked"))</f>
        <v>Blocked</v>
      </c>
      <c r="BW90" t="str">
        <f>IF($BV90="","",IFERROR(VLOOKUP($BV90,'01_Warehouse_Ledger'!$A:$N,4,FALSE),""))</f>
        <v/>
      </c>
      <c r="BX90" t="str">
        <f>IF($BV90="","",IFERROR(VLOOKUP($BV90,'01_Warehouse_Ledger'!$A:$N,5,FALSE),""))</f>
        <v/>
      </c>
      <c r="BY90" t="str">
        <f>IF($BV90="","",IFERROR(VLOOKUP($BV90,'01_Warehouse_Ledger'!$A:$N,13,FALSE),""))</f>
        <v/>
      </c>
      <c r="CI90" t="str" cm="1">
        <f t="array" ref="CI90">IFERROR(
  IF(ISNUMBER(MATCH(TRIM(SUBSTITUTE(INDEX($X:$X,ROW()),CHAR(160),"")),[1]Weekend_Targets!$B$2:$B$23,0)),
    "TARGET",
    "NO"
  ),
  "LOOKUP_ERROR"
)</f>
        <v>NO</v>
      </c>
      <c r="CJ90" t="str" cm="1">
        <f t="array" aca="1" ref="CJ90" ca="1">_xlfn.LET(_xlpm.h,UPPER(TRIM(CLEAN(SUBSTITUTE($X90,CHAR(160)," ")))), IF(ISNUMBER(MATCH(_xlpm.h,WeekendHostnames,0)),"TARGET",""))</f>
        <v/>
      </c>
      <c r="CK90" t="str">
        <f>UPPER(TRIM(CLEAN(SUBSTITUTE(C90,CHAR(160)," "))))</f>
        <v>NO</v>
      </c>
      <c r="CL90" t="str" cm="1">
        <f t="array" ref="CL90">IF(ISNUMBER(MATCH(UPPER(TRIM(CLEAN(SUBSTITUTE(INDEX($X:$X,ROW()),CHAR(160)," ")))),[1]Weekend_Targets!$C$2:$C$23,0)),"TARGET","NO")</f>
        <v>NO</v>
      </c>
      <c r="CM90" t="str">
        <f>_xlfn.TEXTJOIN(", ",TRUE,$C$2:$C$23)</f>
        <v>Yes, Yes, Yes, Yes, Yes, Yes, Yes, Yes, Yes, Yes, Yes, Yes, Yes, Yes, Yes, Yes, Yes, Yes, Yes, Yes, Yes, Yes</v>
      </c>
      <c r="CN90" t="e" cm="1">
        <f t="array" aca="1" ref="CN90" ca="1">COUNTIF(WeekendHostnames,"WNH270OPR403")</f>
        <v>#NAME?</v>
      </c>
      <c r="CO90" s="4" t="s">
        <v>1954</v>
      </c>
      <c r="CQ90" s="4"/>
    </row>
    <row r="91" spans="1:95" ht="20.25" customHeight="1">
      <c r="A91" s="8" t="s">
        <v>1217</v>
      </c>
      <c r="B91" s="8"/>
      <c r="C91" s="8" t="s">
        <v>1336</v>
      </c>
      <c r="D91" s="15" t="s">
        <v>1336</v>
      </c>
      <c r="E91" s="15" t="str">
        <f>IF($C91&lt;&gt;"Yes","",IF($D91="No","Yes",IF($D91="Yes","No","")))</f>
        <v/>
      </c>
      <c r="F91" s="15" t="str">
        <f>IF($A91="","",IF($A91="Neuron",IF(OR(AND($AA91&lt;&gt;"",LOWER(TRIM($AA91))&lt;&gt;"n/a",COUNTIF($AA$2:$AA$532,$AA91)&gt;1),AND($AB91&lt;&gt;"",LOWER(TRIM($AB91))&lt;&gt;"n/a",COUNTIF($AB$2:$AB$532,$AB91)&gt;1),AND($AE91&lt;&gt;"",LOWER(TRIM($AE91))&lt;&gt;"n/a",COUNTIF($AE$2:$AE$532,$AE91)&gt;1)),"Yes","No"),IF($A91="Cybernet",IF(OR(AND($Y91&lt;&gt;"",LOWER(TRIM($Y91))&lt;&gt;"n/a",COUNTIF($Y$2:$Y$532,$Y91)&gt;1),AND($Z91&lt;&gt;"",LOWER(TRIM($Z91))&lt;&gt;"n/a",COUNTIF($Z$2:$Z$532,$Z91)&gt;1)),"Yes","No"),IF(AND($AN91&lt;&gt;"",LOWER(TRIM($AN91))&lt;&gt;"n/a",COUNTIF($AN$2:$AN$532,$AN91)&gt;1),"Yes","No"))))</f>
        <v>No</v>
      </c>
      <c r="G91" t="str">
        <f>IF($C91&lt;&gt;"Yes","",
IF($A91="Neuron",
IF(OR(
AND($AA91&lt;&gt;"",LOWER(TRIM($AA91))&lt;&gt;"n/a",COUNTIFS($C$2:$C$532,"Yes",$A$2:$A$532,"Neuron",$AA$2:$AA$532,$AA91)&gt;1),
AND($AB91&lt;&gt;"",LOWER(TRIM($AB91))&lt;&gt;"n/a",COUNTIFS($C$2:$C$532,"Yes",$A$2:$A$532,"Neuron",$AB$2:$AB$532,$AB91)&gt;1),
AND($AE91&lt;&gt;"",LOWER(TRIM($AE91))&lt;&gt;"n/a",COUNTIFS($C$2:$C$532,"Yes",$A$2:$A$532,"Neuron",$AE$2:$AE$532,$AE91)&gt;1)
),"Yes","No"),
IF($A91="Cybernet",
IF(OR(
AND($Y91&lt;&gt;"",LOWER(TRIM($Y91))&lt;&gt;"n/a",COUNTIFS($C$2:$C$532,"Yes",$A$2:$A$532,"Cybernet",$Y$2:$Y$532,$Y91)&gt;1),
AND($Z91&lt;&gt;"",LOWER(TRIM($Z91))&lt;&gt;"n/a",COUNTIFS($C$2:$C$532,"Yes",$A$2:$A$532,"Cybernet",$Z$2:$Z$532,$Z91)&gt;1)
),"Yes","No"),
IF(AND($AN91&lt;&gt;"",LOWER(TRIM($AN91))&lt;&gt;"n/a"),
IF(COUNTIFS($C$2:$C$532,"Yes",$A$2:$A$532,$A91,$AN$2:$AN$532,$AN91)&gt;1,"Yes","No"),
"No")
)
)
)</f>
        <v/>
      </c>
      <c r="H91" s="4" t="s">
        <v>1202</v>
      </c>
      <c r="I91" s="4" t="s">
        <v>1961</v>
      </c>
      <c r="J91" s="4"/>
      <c r="K91" s="4"/>
      <c r="L91" s="14"/>
      <c r="M91" s="4"/>
      <c r="N91" s="2" t="s">
        <v>1746</v>
      </c>
      <c r="O91" s="2" t="s">
        <v>1746</v>
      </c>
      <c r="P91" s="2" t="s">
        <v>1746</v>
      </c>
      <c r="Q91" s="2"/>
      <c r="R91" s="4"/>
      <c r="S91" s="4"/>
      <c r="T91" s="4"/>
      <c r="U91" s="12"/>
      <c r="V91" s="4"/>
      <c r="W91" s="4"/>
      <c r="X91" s="110"/>
      <c r="Y91" s="4"/>
      <c r="Z91" s="4"/>
      <c r="AA91" s="20" t="s">
        <v>1962</v>
      </c>
      <c r="AB91" s="4" t="s">
        <v>1963</v>
      </c>
      <c r="AC91" s="4"/>
      <c r="AD91" s="4"/>
      <c r="AE91" s="4" t="s">
        <v>1964</v>
      </c>
      <c r="AF91" s="4"/>
      <c r="AG91" s="8"/>
      <c r="AH91" s="8"/>
      <c r="AI91" s="8"/>
      <c r="AJ91" s="8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"/>
      <c r="BM91" s="8"/>
      <c r="BN91" s="8"/>
      <c r="BO91" s="8"/>
      <c r="BP91" s="8"/>
      <c r="BQ91" s="8"/>
      <c r="BR91" s="8"/>
      <c r="BS91" s="4" t="str">
        <f>IF($AB91="","",IF((IF(AND($BL91&lt;&gt;"Yes",$BL91&lt;&gt;"N/A"),"Power Cable, ","")&amp;IF(AND($BM91&lt;&gt;"Yes",$BM91&lt;&gt;"N/A"),"Battery, ","")&amp;IF(AND($AG91&lt;&gt;"Yes",$AG91&lt;&gt;"N/A"),"Firmware Download, ","")&amp;IF(AND(OR($AG91="Yes",$AG91="N/A"),$AH91&lt;&gt;"Yes",$AH91&lt;&gt;"N/A"),"Firmware Install, ","")&amp;IF(AND($BQ91&lt;&gt;"Yes",$BQ91&lt;&gt;"N/A"),"Device ID, ","")&amp;IF(AND($BR91&lt;&gt;"Yes",$BR91&lt;&gt;"N/A"),"Epic Beans Relay, ",""))="","",LEFT(IF(AND($BL91&lt;&gt;"Yes",$BL91&lt;&gt;"N/A"),"Power Cable, ","")&amp;IF(AND($BM91&lt;&gt;"Yes",$BM91&lt;&gt;"N/A"),"Battery, ","")&amp;IF(AND($AG91&lt;&gt;"Yes",$AG91&lt;&gt;"N/A"),"Firmware Download, ","")&amp;IF(AND(OR($AG91="Yes",$AG91="N/A"),$AH91&lt;&gt;"Yes",$AH91&lt;&gt;"N/A"),"Firmware Install, ","")&amp;IF(AND($BQ91&lt;&gt;"Yes",$BQ91&lt;&gt;"N/A"),"Device ID, ","")&amp;IF(AND($BR91&lt;&gt;"Yes",$BR91&lt;&gt;"N/A"),"Epic Beans Relay, ",""),LEN(IF(AND($BL91&lt;&gt;"Yes",$BL91&lt;&gt;"N/A"),"Power Cable, ","")&amp;IF(AND($BM91&lt;&gt;"Yes",$BM91&lt;&gt;"N/A"),"Battery, ","")&amp;IF(AND($AG91&lt;&gt;"Yes",$AG91&lt;&gt;"N/A"),"Firmware Download, ","")&amp;IF(AND(OR($AG91="Yes",$AG91="N/A"),$AH91&lt;&gt;"Yes",$AH91&lt;&gt;"N/A"),"Firmware Install, ","")&amp;IF(AND($BQ91&lt;&gt;"Yes",$BQ91&lt;&gt;"N/A"),"Device ID, ","")&amp;IF(AND($BR91&lt;&gt;"Yes",$BR91&lt;&gt;"N/A"),"Epic Beans Relay, ",""))-2)))</f>
        <v>Power Cable, Battery, Firmware Download, Device ID, Epic Beans Relay</v>
      </c>
      <c r="BT91" s="8"/>
      <c r="BU91" s="8" t="str">
        <f>IF($AB91="","",IF($BS91="","Yes","Blocked"))</f>
        <v>Blocked</v>
      </c>
      <c r="BW91" t="str">
        <f>IF($BV91="","",IFERROR(VLOOKUP($BV91,'01_Warehouse_Ledger'!$A:$N,4,FALSE),""))</f>
        <v/>
      </c>
      <c r="BX91" t="str">
        <f>IF($BV91="","",IFERROR(VLOOKUP($BV91,'01_Warehouse_Ledger'!$A:$N,5,FALSE),""))</f>
        <v/>
      </c>
      <c r="BY91" t="str">
        <f>IF($BV91="","",IFERROR(VLOOKUP($BV91,'01_Warehouse_Ledger'!$A:$N,13,FALSE),""))</f>
        <v/>
      </c>
      <c r="CI91" t="str" cm="1">
        <f t="array" ref="CI91">IFERROR(
  IF(ISNUMBER(MATCH(TRIM(SUBSTITUTE(INDEX($X:$X,ROW()),CHAR(160),"")),[1]Weekend_Targets!$B$2:$B$23,0)),
    "TARGET",
    "NO"
  ),
  "LOOKUP_ERROR"
)</f>
        <v>NO</v>
      </c>
      <c r="CJ91" t="str" cm="1">
        <f t="array" aca="1" ref="CJ91" ca="1">_xlfn.LET(_xlpm.h,UPPER(TRIM(CLEAN(SUBSTITUTE($X91,CHAR(160)," ")))), IF(ISNUMBER(MATCH(_xlpm.h,WeekendHostnames,0)),"TARGET",""))</f>
        <v/>
      </c>
      <c r="CK91" t="str">
        <f>UPPER(TRIM(CLEAN(SUBSTITUTE(C91,CHAR(160)," "))))</f>
        <v>NO</v>
      </c>
      <c r="CL91" t="str" cm="1">
        <f t="array" ref="CL91">IF(ISNUMBER(MATCH(UPPER(TRIM(CLEAN(SUBSTITUTE(INDEX($X:$X,ROW()),CHAR(160)," ")))),[1]Weekend_Targets!$C$2:$C$23,0)),"TARGET","NO")</f>
        <v>NO</v>
      </c>
      <c r="CM91" t="str">
        <f>_xlfn.TEXTJOIN(", ",TRUE,$C$2:$C$23)</f>
        <v>Yes, Yes, Yes, Yes, Yes, Yes, Yes, Yes, Yes, Yes, Yes, Yes, Yes, Yes, Yes, Yes, Yes, Yes, Yes, Yes, Yes, Yes</v>
      </c>
      <c r="CN91" t="e" cm="1">
        <f t="array" aca="1" ref="CN91" ca="1">COUNTIF(WeekendHostnames,"WNH270OPR403")</f>
        <v>#NAME?</v>
      </c>
      <c r="CO91" s="4" t="s">
        <v>1954</v>
      </c>
      <c r="CQ91" s="4"/>
    </row>
    <row r="92" spans="1:95" ht="20.25" customHeight="1">
      <c r="A92" s="8" t="s">
        <v>1217</v>
      </c>
      <c r="B92" s="8"/>
      <c r="C92" s="8" t="s">
        <v>1336</v>
      </c>
      <c r="D92" s="15" t="s">
        <v>1336</v>
      </c>
      <c r="E92" s="15" t="str">
        <f>IF($C92&lt;&gt;"Yes","",IF($D92="No","Yes",IF($D92="Yes","No","")))</f>
        <v/>
      </c>
      <c r="F92" s="15" t="str">
        <f>IF($A92="","",IF($A92="Neuron",IF(OR(AND($AA92&lt;&gt;"",LOWER(TRIM($AA92))&lt;&gt;"n/a",COUNTIF($AA$2:$AA$532,$AA92)&gt;1),AND($AB92&lt;&gt;"",LOWER(TRIM($AB92))&lt;&gt;"n/a",COUNTIF($AB$2:$AB$532,$AB92)&gt;1),AND($AE92&lt;&gt;"",LOWER(TRIM($AE92))&lt;&gt;"n/a",COUNTIF($AE$2:$AE$532,$AE92)&gt;1)),"Yes","No"),IF($A92="Cybernet",IF(OR(AND($Y92&lt;&gt;"",LOWER(TRIM($Y92))&lt;&gt;"n/a",COUNTIF($Y$2:$Y$532,$Y92)&gt;1),AND($Z92&lt;&gt;"",LOWER(TRIM($Z92))&lt;&gt;"n/a",COUNTIF($Z$2:$Z$532,$Z92)&gt;1)),"Yes","No"),IF(AND($AN92&lt;&gt;"",LOWER(TRIM($AN92))&lt;&gt;"n/a",COUNTIF($AN$2:$AN$532,$AN92)&gt;1),"Yes","No"))))</f>
        <v>No</v>
      </c>
      <c r="G92" t="str">
        <f>IF($C92&lt;&gt;"Yes","",
IF($A92="Neuron",
IF(OR(
AND($AA92&lt;&gt;"",LOWER(TRIM($AA92))&lt;&gt;"n/a",COUNTIFS($C$2:$C$532,"Yes",$A$2:$A$532,"Neuron",$AA$2:$AA$532,$AA92)&gt;1),
AND($AB92&lt;&gt;"",LOWER(TRIM($AB92))&lt;&gt;"n/a",COUNTIFS($C$2:$C$532,"Yes",$A$2:$A$532,"Neuron",$AB$2:$AB$532,$AB92)&gt;1),
AND($AE92&lt;&gt;"",LOWER(TRIM($AE92))&lt;&gt;"n/a",COUNTIFS($C$2:$C$532,"Yes",$A$2:$A$532,"Neuron",$AE$2:$AE$532,$AE92)&gt;1)
),"Yes","No"),
IF($A92="Cybernet",
IF(OR(
AND($Y92&lt;&gt;"",LOWER(TRIM($Y92))&lt;&gt;"n/a",COUNTIFS($C$2:$C$532,"Yes",$A$2:$A$532,"Cybernet",$Y$2:$Y$532,$Y92)&gt;1),
AND($Z92&lt;&gt;"",LOWER(TRIM($Z92))&lt;&gt;"n/a",COUNTIFS($C$2:$C$532,"Yes",$A$2:$A$532,"Cybernet",$Z$2:$Z$532,$Z92)&gt;1)
),"Yes","No"),
IF(AND($AN92&lt;&gt;"",LOWER(TRIM($AN92))&lt;&gt;"n/a"),
IF(COUNTIFS($C$2:$C$532,"Yes",$A$2:$A$532,$A92,$AN$2:$AN$532,$AN92)&gt;1,"Yes","No"),
"No")
)
)
)</f>
        <v/>
      </c>
      <c r="H92" s="4" t="s">
        <v>1202</v>
      </c>
      <c r="I92" s="4" t="s">
        <v>1961</v>
      </c>
      <c r="J92" s="4"/>
      <c r="K92" s="4"/>
      <c r="L92" s="14"/>
      <c r="M92" s="4"/>
      <c r="N92" s="2" t="s">
        <v>1746</v>
      </c>
      <c r="O92" s="2" t="s">
        <v>1746</v>
      </c>
      <c r="P92" s="2" t="s">
        <v>1746</v>
      </c>
      <c r="Q92" s="2"/>
      <c r="R92" s="4"/>
      <c r="S92" s="4"/>
      <c r="T92" s="4"/>
      <c r="U92" s="12"/>
      <c r="V92" s="4"/>
      <c r="W92" s="4"/>
      <c r="X92" s="110"/>
      <c r="Y92" s="4"/>
      <c r="Z92" s="4"/>
      <c r="AA92" s="20" t="s">
        <v>1965</v>
      </c>
      <c r="AB92" s="4" t="s">
        <v>1966</v>
      </c>
      <c r="AC92" s="4"/>
      <c r="AD92" s="4"/>
      <c r="AE92" s="4" t="s">
        <v>1967</v>
      </c>
      <c r="AF92" s="4"/>
      <c r="AG92" s="8"/>
      <c r="AH92" s="8"/>
      <c r="AI92" s="8"/>
      <c r="AJ92" s="8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"/>
      <c r="BM92" s="8"/>
      <c r="BN92" s="8"/>
      <c r="BO92" s="8"/>
      <c r="BP92" s="8"/>
      <c r="BQ92" s="8"/>
      <c r="BR92" s="8"/>
      <c r="BS92" s="4" t="str">
        <f>IF($AB92="","",IF((IF(AND($BL92&lt;&gt;"Yes",$BL92&lt;&gt;"N/A"),"Power Cable, ","")&amp;IF(AND($BM92&lt;&gt;"Yes",$BM92&lt;&gt;"N/A"),"Battery, ","")&amp;IF(AND($AG92&lt;&gt;"Yes",$AG92&lt;&gt;"N/A"),"Firmware Download, ","")&amp;IF(AND(OR($AG92="Yes",$AG92="N/A"),$AH92&lt;&gt;"Yes",$AH92&lt;&gt;"N/A"),"Firmware Install, ","")&amp;IF(AND($BQ92&lt;&gt;"Yes",$BQ92&lt;&gt;"N/A"),"Device ID, ","")&amp;IF(AND($BR92&lt;&gt;"Yes",$BR92&lt;&gt;"N/A"),"Epic Beans Relay, ",""))="","",LEFT(IF(AND($BL92&lt;&gt;"Yes",$BL92&lt;&gt;"N/A"),"Power Cable, ","")&amp;IF(AND($BM92&lt;&gt;"Yes",$BM92&lt;&gt;"N/A"),"Battery, ","")&amp;IF(AND($AG92&lt;&gt;"Yes",$AG92&lt;&gt;"N/A"),"Firmware Download, ","")&amp;IF(AND(OR($AG92="Yes",$AG92="N/A"),$AH92&lt;&gt;"Yes",$AH92&lt;&gt;"N/A"),"Firmware Install, ","")&amp;IF(AND($BQ92&lt;&gt;"Yes",$BQ92&lt;&gt;"N/A"),"Device ID, ","")&amp;IF(AND($BR92&lt;&gt;"Yes",$BR92&lt;&gt;"N/A"),"Epic Beans Relay, ",""),LEN(IF(AND($BL92&lt;&gt;"Yes",$BL92&lt;&gt;"N/A"),"Power Cable, ","")&amp;IF(AND($BM92&lt;&gt;"Yes",$BM92&lt;&gt;"N/A"),"Battery, ","")&amp;IF(AND($AG92&lt;&gt;"Yes",$AG92&lt;&gt;"N/A"),"Firmware Download, ","")&amp;IF(AND(OR($AG92="Yes",$AG92="N/A"),$AH92&lt;&gt;"Yes",$AH92&lt;&gt;"N/A"),"Firmware Install, ","")&amp;IF(AND($BQ92&lt;&gt;"Yes",$BQ92&lt;&gt;"N/A"),"Device ID, ","")&amp;IF(AND($BR92&lt;&gt;"Yes",$BR92&lt;&gt;"N/A"),"Epic Beans Relay, ",""))-2)))</f>
        <v>Power Cable, Battery, Firmware Download, Device ID, Epic Beans Relay</v>
      </c>
      <c r="BT92" s="8"/>
      <c r="BU92" s="8" t="str">
        <f>IF($AB92="","",IF($BS92="","Yes","Blocked"))</f>
        <v>Blocked</v>
      </c>
      <c r="BW92" t="str">
        <f>IF($BV92="","",IFERROR(VLOOKUP($BV92,'01_Warehouse_Ledger'!$A:$N,4,FALSE),""))</f>
        <v/>
      </c>
      <c r="BX92" t="str">
        <f>IF($BV92="","",IFERROR(VLOOKUP($BV92,'01_Warehouse_Ledger'!$A:$N,5,FALSE),""))</f>
        <v/>
      </c>
      <c r="BY92" t="str">
        <f>IF($BV92="","",IFERROR(VLOOKUP($BV92,'01_Warehouse_Ledger'!$A:$N,13,FALSE),""))</f>
        <v/>
      </c>
      <c r="CI92" t="str" cm="1">
        <f t="array" ref="CI92">IFERROR(
  IF(ISNUMBER(MATCH(TRIM(SUBSTITUTE(INDEX($X:$X,ROW()),CHAR(160),"")),[1]Weekend_Targets!$B$2:$B$23,0)),
    "TARGET",
    "NO"
  ),
  "LOOKUP_ERROR"
)</f>
        <v>NO</v>
      </c>
      <c r="CJ92" t="str" cm="1">
        <f t="array" aca="1" ref="CJ92" ca="1">_xlfn.LET(_xlpm.h,UPPER(TRIM(CLEAN(SUBSTITUTE($X92,CHAR(160)," ")))), IF(ISNUMBER(MATCH(_xlpm.h,WeekendHostnames,0)),"TARGET",""))</f>
        <v/>
      </c>
      <c r="CK92" t="str">
        <f>UPPER(TRIM(CLEAN(SUBSTITUTE(C92,CHAR(160)," "))))</f>
        <v>NO</v>
      </c>
      <c r="CL92" t="str" cm="1">
        <f t="array" ref="CL92">IF(ISNUMBER(MATCH(UPPER(TRIM(CLEAN(SUBSTITUTE(INDEX($X:$X,ROW()),CHAR(160)," ")))),[1]Weekend_Targets!$C$2:$C$23,0)),"TARGET","NO")</f>
        <v>NO</v>
      </c>
      <c r="CM92" t="str">
        <f>_xlfn.TEXTJOIN(", ",TRUE,$C$2:$C$23)</f>
        <v>Yes, Yes, Yes, Yes, Yes, Yes, Yes, Yes, Yes, Yes, Yes, Yes, Yes, Yes, Yes, Yes, Yes, Yes, Yes, Yes, Yes, Yes</v>
      </c>
      <c r="CN92" t="e" cm="1">
        <f t="array" aca="1" ref="CN92" ca="1">COUNTIF(WeekendHostnames,"WNH270OPR403")</f>
        <v>#NAME?</v>
      </c>
      <c r="CO92" s="4" t="s">
        <v>1954</v>
      </c>
      <c r="CQ92" s="4"/>
    </row>
    <row r="93" spans="1:95" ht="20.25" customHeight="1">
      <c r="A93" s="8" t="s">
        <v>1217</v>
      </c>
      <c r="B93" s="8"/>
      <c r="C93" s="8" t="s">
        <v>1336</v>
      </c>
      <c r="D93" s="15" t="s">
        <v>1336</v>
      </c>
      <c r="E93" s="15" t="str">
        <f>IF($C93&lt;&gt;"Yes","",IF($D93="No","Yes",IF($D93="Yes","No","")))</f>
        <v/>
      </c>
      <c r="F93" s="15" t="str">
        <f>IF($A93="","",IF($A93="Neuron",IF(OR(AND($AA93&lt;&gt;"",LOWER(TRIM($AA93))&lt;&gt;"n/a",COUNTIF($AA$2:$AA$532,$AA93)&gt;1),AND($AB93&lt;&gt;"",LOWER(TRIM($AB93))&lt;&gt;"n/a",COUNTIF($AB$2:$AB$532,$AB93)&gt;1),AND($AE93&lt;&gt;"",LOWER(TRIM($AE93))&lt;&gt;"n/a",COUNTIF($AE$2:$AE$532,$AE93)&gt;1)),"Yes","No"),IF($A93="Cybernet",IF(OR(AND($Y93&lt;&gt;"",LOWER(TRIM($Y93))&lt;&gt;"n/a",COUNTIF($Y$2:$Y$532,$Y93)&gt;1),AND($Z93&lt;&gt;"",LOWER(TRIM($Z93))&lt;&gt;"n/a",COUNTIF($Z$2:$Z$532,$Z93)&gt;1)),"Yes","No"),IF(AND($AN93&lt;&gt;"",LOWER(TRIM($AN93))&lt;&gt;"n/a",COUNTIF($AN$2:$AN$532,$AN93)&gt;1),"Yes","No"))))</f>
        <v>No</v>
      </c>
      <c r="G93" t="str">
        <f>IF($C93&lt;&gt;"Yes","",
IF($A93="Neuron",
IF(OR(
AND($AA93&lt;&gt;"",LOWER(TRIM($AA93))&lt;&gt;"n/a",COUNTIFS($C$2:$C$532,"Yes",$A$2:$A$532,"Neuron",$AA$2:$AA$532,$AA93)&gt;1),
AND($AB93&lt;&gt;"",LOWER(TRIM($AB93))&lt;&gt;"n/a",COUNTIFS($C$2:$C$532,"Yes",$A$2:$A$532,"Neuron",$AB$2:$AB$532,$AB93)&gt;1),
AND($AE93&lt;&gt;"",LOWER(TRIM($AE93))&lt;&gt;"n/a",COUNTIFS($C$2:$C$532,"Yes",$A$2:$A$532,"Neuron",$AE$2:$AE$532,$AE93)&gt;1)
),"Yes","No"),
IF($A93="Cybernet",
IF(OR(
AND($Y93&lt;&gt;"",LOWER(TRIM($Y93))&lt;&gt;"n/a",COUNTIFS($C$2:$C$532,"Yes",$A$2:$A$532,"Cybernet",$Y$2:$Y$532,$Y93)&gt;1),
AND($Z93&lt;&gt;"",LOWER(TRIM($Z93))&lt;&gt;"n/a",COUNTIFS($C$2:$C$532,"Yes",$A$2:$A$532,"Cybernet",$Z$2:$Z$532,$Z93)&gt;1)
),"Yes","No"),
IF(AND($AN93&lt;&gt;"",LOWER(TRIM($AN93))&lt;&gt;"n/a"),
IF(COUNTIFS($C$2:$C$532,"Yes",$A$2:$A$532,$A93,$AN$2:$AN$532,$AN93)&gt;1,"Yes","No"),
"No")
)
)
)</f>
        <v/>
      </c>
      <c r="H93" s="4" t="s">
        <v>1202</v>
      </c>
      <c r="I93" s="4" t="s">
        <v>1961</v>
      </c>
      <c r="J93" s="4"/>
      <c r="K93" s="4"/>
      <c r="L93" s="14"/>
      <c r="M93" s="4"/>
      <c r="N93" s="2" t="s">
        <v>1746</v>
      </c>
      <c r="O93" s="2" t="s">
        <v>1746</v>
      </c>
      <c r="P93" s="2" t="s">
        <v>1746</v>
      </c>
      <c r="Q93" s="2"/>
      <c r="R93" s="4"/>
      <c r="S93" s="4"/>
      <c r="T93" s="4"/>
      <c r="U93" s="12"/>
      <c r="V93" s="4"/>
      <c r="W93" s="4"/>
      <c r="X93" s="108"/>
      <c r="Y93" s="4"/>
      <c r="Z93" s="4"/>
      <c r="AA93" s="2" t="s">
        <v>1968</v>
      </c>
      <c r="AB93" s="4" t="s">
        <v>1969</v>
      </c>
      <c r="AC93" s="4"/>
      <c r="AD93" s="4"/>
      <c r="AE93" s="4" t="s">
        <v>1970</v>
      </c>
      <c r="AF93" s="4"/>
      <c r="AG93" s="8"/>
      <c r="AH93" s="8"/>
      <c r="AI93" s="8"/>
      <c r="AJ93" s="8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"/>
      <c r="BM93" s="8"/>
      <c r="BN93" s="8"/>
      <c r="BO93" s="8"/>
      <c r="BP93" s="8"/>
      <c r="BQ93" s="8"/>
      <c r="BR93" s="8"/>
      <c r="BS93" s="4" t="str">
        <f>IF($AB93="","",IF((IF(AND($BL93&lt;&gt;"Yes",$BL93&lt;&gt;"N/A"),"Power Cable, ","")&amp;IF(AND($BM93&lt;&gt;"Yes",$BM93&lt;&gt;"N/A"),"Battery, ","")&amp;IF(AND($AG93&lt;&gt;"Yes",$AG93&lt;&gt;"N/A"),"Firmware Download, ","")&amp;IF(AND(OR($AG93="Yes",$AG93="N/A"),$AH93&lt;&gt;"Yes",$AH93&lt;&gt;"N/A"),"Firmware Install, ","")&amp;IF(AND($BQ93&lt;&gt;"Yes",$BQ93&lt;&gt;"N/A"),"Device ID, ","")&amp;IF(AND($BR93&lt;&gt;"Yes",$BR93&lt;&gt;"N/A"),"Epic Beans Relay, ",""))="","",LEFT(IF(AND($BL93&lt;&gt;"Yes",$BL93&lt;&gt;"N/A"),"Power Cable, ","")&amp;IF(AND($BM93&lt;&gt;"Yes",$BM93&lt;&gt;"N/A"),"Battery, ","")&amp;IF(AND($AG93&lt;&gt;"Yes",$AG93&lt;&gt;"N/A"),"Firmware Download, ","")&amp;IF(AND(OR($AG93="Yes",$AG93="N/A"),$AH93&lt;&gt;"Yes",$AH93&lt;&gt;"N/A"),"Firmware Install, ","")&amp;IF(AND($BQ93&lt;&gt;"Yes",$BQ93&lt;&gt;"N/A"),"Device ID, ","")&amp;IF(AND($BR93&lt;&gt;"Yes",$BR93&lt;&gt;"N/A"),"Epic Beans Relay, ",""),LEN(IF(AND($BL93&lt;&gt;"Yes",$BL93&lt;&gt;"N/A"),"Power Cable, ","")&amp;IF(AND($BM93&lt;&gt;"Yes",$BM93&lt;&gt;"N/A"),"Battery, ","")&amp;IF(AND($AG93&lt;&gt;"Yes",$AG93&lt;&gt;"N/A"),"Firmware Download, ","")&amp;IF(AND(OR($AG93="Yes",$AG93="N/A"),$AH93&lt;&gt;"Yes",$AH93&lt;&gt;"N/A"),"Firmware Install, ","")&amp;IF(AND($BQ93&lt;&gt;"Yes",$BQ93&lt;&gt;"N/A"),"Device ID, ","")&amp;IF(AND($BR93&lt;&gt;"Yes",$BR93&lt;&gt;"N/A"),"Epic Beans Relay, ",""))-2)))</f>
        <v>Power Cable, Battery, Firmware Download, Device ID, Epic Beans Relay</v>
      </c>
      <c r="BT93" s="8"/>
      <c r="BU93" s="8" t="str">
        <f>IF($AB93="","",IF($BS93="","Yes","Blocked"))</f>
        <v>Blocked</v>
      </c>
      <c r="BW93" t="str">
        <f>IF($BV93="","",IFERROR(VLOOKUP($BV93,'01_Warehouse_Ledger'!$A:$N,4,FALSE),""))</f>
        <v/>
      </c>
      <c r="BX93" t="str">
        <f>IF($BV93="","",IFERROR(VLOOKUP($BV93,'01_Warehouse_Ledger'!$A:$N,5,FALSE),""))</f>
        <v/>
      </c>
      <c r="BY93" t="str">
        <f>IF($BV93="","",IFERROR(VLOOKUP($BV93,'01_Warehouse_Ledger'!$A:$N,13,FALSE),""))</f>
        <v/>
      </c>
      <c r="CI93" t="str" cm="1">
        <f t="array" ref="CI93">IFERROR(
  IF(ISNUMBER(MATCH(TRIM(SUBSTITUTE(INDEX($X:$X,ROW()),CHAR(160),"")),[1]Weekend_Targets!$B$2:$B$23,0)),
    "TARGET",
    "NO"
  ),
  "LOOKUP_ERROR"
)</f>
        <v>NO</v>
      </c>
      <c r="CJ93" t="str" cm="1">
        <f t="array" aca="1" ref="CJ93" ca="1">_xlfn.LET(_xlpm.h,UPPER(TRIM(CLEAN(SUBSTITUTE($X93,CHAR(160)," ")))), IF(ISNUMBER(MATCH(_xlpm.h,WeekendHostnames,0)),"TARGET",""))</f>
        <v/>
      </c>
      <c r="CK93" t="str">
        <f>UPPER(TRIM(CLEAN(SUBSTITUTE(C93,CHAR(160)," "))))</f>
        <v>NO</v>
      </c>
      <c r="CL93" t="str" cm="1">
        <f t="array" ref="CL93">IF(ISNUMBER(MATCH(UPPER(TRIM(CLEAN(SUBSTITUTE(INDEX($X:$X,ROW()),CHAR(160)," ")))),[1]Weekend_Targets!$C$2:$C$23,0)),"TARGET","NO")</f>
        <v>NO</v>
      </c>
      <c r="CM93" t="str">
        <f>_xlfn.TEXTJOIN(", ",TRUE,$C$2:$C$23)</f>
        <v>Yes, Yes, Yes, Yes, Yes, Yes, Yes, Yes, Yes, Yes, Yes, Yes, Yes, Yes, Yes, Yes, Yes, Yes, Yes, Yes, Yes, Yes</v>
      </c>
      <c r="CN93" t="e" cm="1">
        <f t="array" aca="1" ref="CN93" ca="1">COUNTIF(WeekendHostnames,"WNH270OPR403")</f>
        <v>#NAME?</v>
      </c>
      <c r="CO93" s="4" t="s">
        <v>1954</v>
      </c>
      <c r="CQ93" s="4"/>
    </row>
    <row r="94" spans="1:95" ht="20.25" customHeight="1">
      <c r="A94" s="8" t="s">
        <v>1217</v>
      </c>
      <c r="B94" s="8"/>
      <c r="C94" s="8" t="s">
        <v>1336</v>
      </c>
      <c r="D94" s="15" t="s">
        <v>1336</v>
      </c>
      <c r="E94" s="15" t="str">
        <f>IF($C94&lt;&gt;"Yes","",IF($D94="No","Yes",IF($D94="Yes","No","")))</f>
        <v/>
      </c>
      <c r="F94" s="15" t="str">
        <f>IF($A94="","",IF($A94="Neuron",IF(OR(AND($AA94&lt;&gt;"",LOWER(TRIM($AA94))&lt;&gt;"n/a",COUNTIF($AA$2:$AA$532,$AA94)&gt;1),AND($AB94&lt;&gt;"",LOWER(TRIM($AB94))&lt;&gt;"n/a",COUNTIF($AB$2:$AB$532,$AB94)&gt;1),AND($AE94&lt;&gt;"",LOWER(TRIM($AE94))&lt;&gt;"n/a",COUNTIF($AE$2:$AE$532,$AE94)&gt;1)),"Yes","No"),IF($A94="Cybernet",IF(OR(AND($Y94&lt;&gt;"",LOWER(TRIM($Y94))&lt;&gt;"n/a",COUNTIF($Y$2:$Y$532,$Y94)&gt;1),AND($Z94&lt;&gt;"",LOWER(TRIM($Z94))&lt;&gt;"n/a",COUNTIF($Z$2:$Z$532,$Z94)&gt;1)),"Yes","No"),IF(AND($AN94&lt;&gt;"",LOWER(TRIM($AN94))&lt;&gt;"n/a",COUNTIF($AN$2:$AN$532,$AN94)&gt;1),"Yes","No"))))</f>
        <v>No</v>
      </c>
      <c r="G94" t="str">
        <f>IF($C94&lt;&gt;"Yes","",
IF($A94="Neuron",
IF(OR(
AND($AA94&lt;&gt;"",LOWER(TRIM($AA94))&lt;&gt;"n/a",COUNTIFS($C$2:$C$532,"Yes",$A$2:$A$532,"Neuron",$AA$2:$AA$532,$AA94)&gt;1),
AND($AB94&lt;&gt;"",LOWER(TRIM($AB94))&lt;&gt;"n/a",COUNTIFS($C$2:$C$532,"Yes",$A$2:$A$532,"Neuron",$AB$2:$AB$532,$AB94)&gt;1),
AND($AE94&lt;&gt;"",LOWER(TRIM($AE94))&lt;&gt;"n/a",COUNTIFS($C$2:$C$532,"Yes",$A$2:$A$532,"Neuron",$AE$2:$AE$532,$AE94)&gt;1)
),"Yes","No"),
IF($A94="Cybernet",
IF(OR(
AND($Y94&lt;&gt;"",LOWER(TRIM($Y94))&lt;&gt;"n/a",COUNTIFS($C$2:$C$532,"Yes",$A$2:$A$532,"Cybernet",$Y$2:$Y$532,$Y94)&gt;1),
AND($Z94&lt;&gt;"",LOWER(TRIM($Z94))&lt;&gt;"n/a",COUNTIFS($C$2:$C$532,"Yes",$A$2:$A$532,"Cybernet",$Z$2:$Z$532,$Z94)&gt;1)
),"Yes","No"),
IF(AND($AN94&lt;&gt;"",LOWER(TRIM($AN94))&lt;&gt;"n/a"),
IF(COUNTIFS($C$2:$C$532,"Yes",$A$2:$A$532,$A94,$AN$2:$AN$532,$AN94)&gt;1,"Yes","No"),
"No")
)
)
)</f>
        <v/>
      </c>
      <c r="H94" s="4" t="s">
        <v>1202</v>
      </c>
      <c r="I94" s="4" t="s">
        <v>1702</v>
      </c>
      <c r="J94" s="4"/>
      <c r="K94" s="4"/>
      <c r="L94" s="14"/>
      <c r="M94" s="4"/>
      <c r="N94" s="2" t="s">
        <v>1746</v>
      </c>
      <c r="O94" s="2" t="s">
        <v>1746</v>
      </c>
      <c r="P94" s="2" t="s">
        <v>1746</v>
      </c>
      <c r="Q94" s="2"/>
      <c r="R94" s="4"/>
      <c r="S94" s="4"/>
      <c r="T94" s="4"/>
      <c r="U94" s="12"/>
      <c r="V94" s="4"/>
      <c r="W94" s="4"/>
      <c r="X94" s="4"/>
      <c r="Y94" s="4"/>
      <c r="Z94" s="4"/>
      <c r="AA94" s="2" t="s">
        <v>1971</v>
      </c>
      <c r="AB94" s="4" t="s">
        <v>1972</v>
      </c>
      <c r="AC94" s="4"/>
      <c r="AD94" s="4"/>
      <c r="AE94" s="4" t="s">
        <v>1973</v>
      </c>
      <c r="AF94" s="4"/>
      <c r="AG94" s="8"/>
      <c r="AH94" s="8"/>
      <c r="AI94" s="8"/>
      <c r="AJ94" s="8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"/>
      <c r="BM94" s="8"/>
      <c r="BN94" s="8"/>
      <c r="BO94" s="8"/>
      <c r="BP94" s="8"/>
      <c r="BQ94" s="8"/>
      <c r="BR94" s="8"/>
      <c r="BS94" s="4" t="str">
        <f>IF($AB94="","",IF((IF(AND($BL94&lt;&gt;"Yes",$BL94&lt;&gt;"N/A"),"Power Cable, ","")&amp;IF(AND($BM94&lt;&gt;"Yes",$BM94&lt;&gt;"N/A"),"Battery, ","")&amp;IF(AND($AG94&lt;&gt;"Yes",$AG94&lt;&gt;"N/A"),"Firmware Download, ","")&amp;IF(AND(OR($AG94="Yes",$AG94="N/A"),$AH94&lt;&gt;"Yes",$AH94&lt;&gt;"N/A"),"Firmware Install, ","")&amp;IF(AND($BQ94&lt;&gt;"Yes",$BQ94&lt;&gt;"N/A"),"Device ID, ","")&amp;IF(AND($BR94&lt;&gt;"Yes",$BR94&lt;&gt;"N/A"),"Epic Beans Relay, ",""))="","",LEFT(IF(AND($BL94&lt;&gt;"Yes",$BL94&lt;&gt;"N/A"),"Power Cable, ","")&amp;IF(AND($BM94&lt;&gt;"Yes",$BM94&lt;&gt;"N/A"),"Battery, ","")&amp;IF(AND($AG94&lt;&gt;"Yes",$AG94&lt;&gt;"N/A"),"Firmware Download, ","")&amp;IF(AND(OR($AG94="Yes",$AG94="N/A"),$AH94&lt;&gt;"Yes",$AH94&lt;&gt;"N/A"),"Firmware Install, ","")&amp;IF(AND($BQ94&lt;&gt;"Yes",$BQ94&lt;&gt;"N/A"),"Device ID, ","")&amp;IF(AND($BR94&lt;&gt;"Yes",$BR94&lt;&gt;"N/A"),"Epic Beans Relay, ",""),LEN(IF(AND($BL94&lt;&gt;"Yes",$BL94&lt;&gt;"N/A"),"Power Cable, ","")&amp;IF(AND($BM94&lt;&gt;"Yes",$BM94&lt;&gt;"N/A"),"Battery, ","")&amp;IF(AND($AG94&lt;&gt;"Yes",$AG94&lt;&gt;"N/A"),"Firmware Download, ","")&amp;IF(AND(OR($AG94="Yes",$AG94="N/A"),$AH94&lt;&gt;"Yes",$AH94&lt;&gt;"N/A"),"Firmware Install, ","")&amp;IF(AND($BQ94&lt;&gt;"Yes",$BQ94&lt;&gt;"N/A"),"Device ID, ","")&amp;IF(AND($BR94&lt;&gt;"Yes",$BR94&lt;&gt;"N/A"),"Epic Beans Relay, ",""))-2)))</f>
        <v>Power Cable, Battery, Firmware Download, Device ID, Epic Beans Relay</v>
      </c>
      <c r="BT94" s="8"/>
      <c r="BU94" s="8" t="str">
        <f>IF($AB94="","",IF($BS94="","Yes","Blocked"))</f>
        <v>Blocked</v>
      </c>
      <c r="BW94" t="str">
        <f>IF($BV94="","",IFERROR(VLOOKUP($BV94,'01_Warehouse_Ledger'!$A:$N,4,FALSE),""))</f>
        <v/>
      </c>
      <c r="BX94" t="str">
        <f>IF($BV94="","",IFERROR(VLOOKUP($BV94,'01_Warehouse_Ledger'!$A:$N,5,FALSE),""))</f>
        <v/>
      </c>
      <c r="BY94" t="str">
        <f>IF($BV94="","",IFERROR(VLOOKUP($BV94,'01_Warehouse_Ledger'!$A:$N,13,FALSE),""))</f>
        <v/>
      </c>
      <c r="CI94" t="str" cm="1">
        <f t="array" ref="CI94">IFERROR(
  IF(ISNUMBER(MATCH(TRIM(SUBSTITUTE(INDEX($X:$X,ROW()),CHAR(160),"")),[1]Weekend_Targets!$B$2:$B$23,0)),
    "TARGET",
    "NO"
  ),
  "LOOKUP_ERROR"
)</f>
        <v>NO</v>
      </c>
      <c r="CJ94" t="str" cm="1">
        <f t="array" aca="1" ref="CJ94" ca="1">_xlfn.LET(_xlpm.h,UPPER(TRIM(CLEAN(SUBSTITUTE($X94,CHAR(160)," ")))), IF(ISNUMBER(MATCH(_xlpm.h,WeekendHostnames,0)),"TARGET",""))</f>
        <v/>
      </c>
      <c r="CK94" t="str">
        <f>UPPER(TRIM(CLEAN(SUBSTITUTE(C94,CHAR(160)," "))))</f>
        <v>NO</v>
      </c>
      <c r="CL94" t="str" cm="1">
        <f t="array" ref="CL94">IF(ISNUMBER(MATCH(UPPER(TRIM(CLEAN(SUBSTITUTE(INDEX($X:$X,ROW()),CHAR(160)," ")))),[1]Weekend_Targets!$C$2:$C$23,0)),"TARGET","NO")</f>
        <v>NO</v>
      </c>
      <c r="CM94" t="str">
        <f>_xlfn.TEXTJOIN(", ",TRUE,$C$2:$C$23)</f>
        <v>Yes, Yes, Yes, Yes, Yes, Yes, Yes, Yes, Yes, Yes, Yes, Yes, Yes, Yes, Yes, Yes, Yes, Yes, Yes, Yes, Yes, Yes</v>
      </c>
      <c r="CN94" t="e" cm="1">
        <f t="array" aca="1" ref="CN94" ca="1">COUNTIF(WeekendHostnames,"WNH270OPR403")</f>
        <v>#NAME?</v>
      </c>
      <c r="CO94" s="4" t="s">
        <v>1954</v>
      </c>
      <c r="CQ94" s="4"/>
    </row>
    <row r="95" spans="1:95" ht="20.25" customHeight="1">
      <c r="A95" s="8" t="s">
        <v>1217</v>
      </c>
      <c r="B95" s="8"/>
      <c r="C95" s="8" t="s">
        <v>1336</v>
      </c>
      <c r="D95" s="15" t="s">
        <v>1336</v>
      </c>
      <c r="E95" s="15" t="str">
        <f>IF($C95&lt;&gt;"Yes","",IF($D95="No","Yes",IF($D95="Yes","No","")))</f>
        <v/>
      </c>
      <c r="F95" s="15" t="str">
        <f>IF($A95="","",IF($A95="Neuron",IF(OR(AND($AA95&lt;&gt;"",LOWER(TRIM($AA95))&lt;&gt;"n/a",COUNTIF($AA$2:$AA$532,$AA95)&gt;1),AND($AB95&lt;&gt;"",LOWER(TRIM($AB95))&lt;&gt;"n/a",COUNTIF($AB$2:$AB$532,$AB95)&gt;1),AND($AE95&lt;&gt;"",LOWER(TRIM($AE95))&lt;&gt;"n/a",COUNTIF($AE$2:$AE$532,$AE95)&gt;1)),"Yes","No"),IF($A95="Cybernet",IF(OR(AND($Y95&lt;&gt;"",LOWER(TRIM($Y95))&lt;&gt;"n/a",COUNTIF($Y$2:$Y$532,$Y95)&gt;1),AND($Z95&lt;&gt;"",LOWER(TRIM($Z95))&lt;&gt;"n/a",COUNTIF($Z$2:$Z$532,$Z95)&gt;1)),"Yes","No"),IF(AND($AN95&lt;&gt;"",LOWER(TRIM($AN95))&lt;&gt;"n/a",COUNTIF($AN$2:$AN$532,$AN95)&gt;1),"Yes","No"))))</f>
        <v>No</v>
      </c>
      <c r="G95" t="str">
        <f>IF($C95&lt;&gt;"Yes","",
IF($A95="Neuron",
IF(OR(
AND($AA95&lt;&gt;"",LOWER(TRIM($AA95))&lt;&gt;"n/a",COUNTIFS($C$2:$C$532,"Yes",$A$2:$A$532,"Neuron",$AA$2:$AA$532,$AA95)&gt;1),
AND($AB95&lt;&gt;"",LOWER(TRIM($AB95))&lt;&gt;"n/a",COUNTIFS($C$2:$C$532,"Yes",$A$2:$A$532,"Neuron",$AB$2:$AB$532,$AB95)&gt;1),
AND($AE95&lt;&gt;"",LOWER(TRIM($AE95))&lt;&gt;"n/a",COUNTIFS($C$2:$C$532,"Yes",$A$2:$A$532,"Neuron",$AE$2:$AE$532,$AE95)&gt;1)
),"Yes","No"),
IF($A95="Cybernet",
IF(OR(
AND($Y95&lt;&gt;"",LOWER(TRIM($Y95))&lt;&gt;"n/a",COUNTIFS($C$2:$C$532,"Yes",$A$2:$A$532,"Cybernet",$Y$2:$Y$532,$Y95)&gt;1),
AND($Z95&lt;&gt;"",LOWER(TRIM($Z95))&lt;&gt;"n/a",COUNTIFS($C$2:$C$532,"Yes",$A$2:$A$532,"Cybernet",$Z$2:$Z$532,$Z95)&gt;1)
),"Yes","No"),
IF(AND($AN95&lt;&gt;"",LOWER(TRIM($AN95))&lt;&gt;"n/a"),
IF(COUNTIFS($C$2:$C$532,"Yes",$A$2:$A$532,$A95,$AN$2:$AN$532,$AN95)&gt;1,"Yes","No"),
"No")
)
)
)</f>
        <v/>
      </c>
      <c r="H95" s="4" t="s">
        <v>1202</v>
      </c>
      <c r="I95" s="4" t="s">
        <v>1974</v>
      </c>
      <c r="J95" s="4"/>
      <c r="K95" s="4"/>
      <c r="L95" s="14"/>
      <c r="M95" s="4"/>
      <c r="N95" s="2" t="s">
        <v>1746</v>
      </c>
      <c r="O95" s="2" t="s">
        <v>1746</v>
      </c>
      <c r="P95" s="2" t="s">
        <v>1746</v>
      </c>
      <c r="Q95" s="2"/>
      <c r="R95" s="4"/>
      <c r="S95" s="4"/>
      <c r="T95" s="4"/>
      <c r="U95" s="12"/>
      <c r="V95" s="4"/>
      <c r="W95" s="4"/>
      <c r="X95" s="4"/>
      <c r="Y95" s="4"/>
      <c r="Z95" s="4"/>
      <c r="AA95" s="2" t="s">
        <v>1975</v>
      </c>
      <c r="AB95" s="4" t="s">
        <v>1976</v>
      </c>
      <c r="AC95" s="4"/>
      <c r="AD95" s="4"/>
      <c r="AE95" s="4" t="s">
        <v>1977</v>
      </c>
      <c r="AF95" s="4"/>
      <c r="AG95" s="8"/>
      <c r="AH95" s="8"/>
      <c r="AI95" s="8"/>
      <c r="AJ95" s="8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"/>
      <c r="BM95" s="8"/>
      <c r="BN95" s="8"/>
      <c r="BO95" s="8"/>
      <c r="BP95" s="8"/>
      <c r="BQ95" s="8"/>
      <c r="BR95" s="8"/>
      <c r="BS95" s="4" t="str">
        <f>IF($AB95="","",IF((IF(AND($BL95&lt;&gt;"Yes",$BL95&lt;&gt;"N/A"),"Power Cable, ","")&amp;IF(AND($BM95&lt;&gt;"Yes",$BM95&lt;&gt;"N/A"),"Battery, ","")&amp;IF(AND($AG95&lt;&gt;"Yes",$AG95&lt;&gt;"N/A"),"Firmware Download, ","")&amp;IF(AND(OR($AG95="Yes",$AG95="N/A"),$AH95&lt;&gt;"Yes",$AH95&lt;&gt;"N/A"),"Firmware Install, ","")&amp;IF(AND($BQ95&lt;&gt;"Yes",$BQ95&lt;&gt;"N/A"),"Device ID, ","")&amp;IF(AND($BR95&lt;&gt;"Yes",$BR95&lt;&gt;"N/A"),"Epic Beans Relay, ",""))="","",LEFT(IF(AND($BL95&lt;&gt;"Yes",$BL95&lt;&gt;"N/A"),"Power Cable, ","")&amp;IF(AND($BM95&lt;&gt;"Yes",$BM95&lt;&gt;"N/A"),"Battery, ","")&amp;IF(AND($AG95&lt;&gt;"Yes",$AG95&lt;&gt;"N/A"),"Firmware Download, ","")&amp;IF(AND(OR($AG95="Yes",$AG95="N/A"),$AH95&lt;&gt;"Yes",$AH95&lt;&gt;"N/A"),"Firmware Install, ","")&amp;IF(AND($BQ95&lt;&gt;"Yes",$BQ95&lt;&gt;"N/A"),"Device ID, ","")&amp;IF(AND($BR95&lt;&gt;"Yes",$BR95&lt;&gt;"N/A"),"Epic Beans Relay, ",""),LEN(IF(AND($BL95&lt;&gt;"Yes",$BL95&lt;&gt;"N/A"),"Power Cable, ","")&amp;IF(AND($BM95&lt;&gt;"Yes",$BM95&lt;&gt;"N/A"),"Battery, ","")&amp;IF(AND($AG95&lt;&gt;"Yes",$AG95&lt;&gt;"N/A"),"Firmware Download, ","")&amp;IF(AND(OR($AG95="Yes",$AG95="N/A"),$AH95&lt;&gt;"Yes",$AH95&lt;&gt;"N/A"),"Firmware Install, ","")&amp;IF(AND($BQ95&lt;&gt;"Yes",$BQ95&lt;&gt;"N/A"),"Device ID, ","")&amp;IF(AND($BR95&lt;&gt;"Yes",$BR95&lt;&gt;"N/A"),"Epic Beans Relay, ",""))-2)))</f>
        <v>Power Cable, Battery, Firmware Download, Device ID, Epic Beans Relay</v>
      </c>
      <c r="BT95" s="8"/>
      <c r="BU95" s="8" t="str">
        <f>IF($AB95="","",IF($BS95="","Yes","Blocked"))</f>
        <v>Blocked</v>
      </c>
      <c r="BW95" t="str">
        <f>IF($BV95="","",IFERROR(VLOOKUP($BV95,'01_Warehouse_Ledger'!$A:$N,4,FALSE),""))</f>
        <v/>
      </c>
      <c r="BX95" t="str">
        <f>IF($BV95="","",IFERROR(VLOOKUP($BV95,'01_Warehouse_Ledger'!$A:$N,5,FALSE),""))</f>
        <v/>
      </c>
      <c r="BY95" t="str">
        <f>IF($BV95="","",IFERROR(VLOOKUP($BV95,'01_Warehouse_Ledger'!$A:$N,13,FALSE),""))</f>
        <v/>
      </c>
      <c r="CI95" t="str" cm="1">
        <f t="array" ref="CI95">IFERROR(
  IF(ISNUMBER(MATCH(TRIM(SUBSTITUTE(INDEX($X:$X,ROW()),CHAR(160),"")),[1]Weekend_Targets!$B$2:$B$23,0)),
    "TARGET",
    "NO"
  ),
  "LOOKUP_ERROR"
)</f>
        <v>NO</v>
      </c>
      <c r="CJ95" t="str" cm="1">
        <f t="array" aca="1" ref="CJ95" ca="1">_xlfn.LET(_xlpm.h,UPPER(TRIM(CLEAN(SUBSTITUTE($X95,CHAR(160)," ")))), IF(ISNUMBER(MATCH(_xlpm.h,WeekendHostnames,0)),"TARGET",""))</f>
        <v/>
      </c>
      <c r="CK95" t="str">
        <f>UPPER(TRIM(CLEAN(SUBSTITUTE(C95,CHAR(160)," "))))</f>
        <v>NO</v>
      </c>
      <c r="CL95" t="str" cm="1">
        <f t="array" ref="CL95">IF(ISNUMBER(MATCH(UPPER(TRIM(CLEAN(SUBSTITUTE(INDEX($X:$X,ROW()),CHAR(160)," ")))),[1]Weekend_Targets!$C$2:$C$23,0)),"TARGET","NO")</f>
        <v>NO</v>
      </c>
      <c r="CM95" t="str">
        <f>_xlfn.TEXTJOIN(", ",TRUE,$C$2:$C$23)</f>
        <v>Yes, Yes, Yes, Yes, Yes, Yes, Yes, Yes, Yes, Yes, Yes, Yes, Yes, Yes, Yes, Yes, Yes, Yes, Yes, Yes, Yes, Yes</v>
      </c>
      <c r="CN95" t="e" cm="1">
        <f t="array" aca="1" ref="CN95" ca="1">COUNTIF(WeekendHostnames,"WNH270OPR403")</f>
        <v>#NAME?</v>
      </c>
      <c r="CO95" s="4" t="s">
        <v>1954</v>
      </c>
      <c r="CQ95" s="4"/>
    </row>
    <row r="96" spans="1:95" ht="20.25" customHeight="1">
      <c r="A96" s="8" t="s">
        <v>1217</v>
      </c>
      <c r="B96" s="8"/>
      <c r="C96" s="8" t="s">
        <v>1336</v>
      </c>
      <c r="D96" s="15" t="s">
        <v>1336</v>
      </c>
      <c r="E96" s="15" t="str">
        <f>IF($C96&lt;&gt;"Yes","",IF($D96="No","Yes",IF($D96="Yes","No","")))</f>
        <v/>
      </c>
      <c r="F96" s="15" t="str">
        <f>IF($A96="","",IF($A96="Neuron",IF(OR(AND($AA96&lt;&gt;"",LOWER(TRIM($AA96))&lt;&gt;"n/a",COUNTIF($AA$2:$AA$532,$AA96)&gt;1),AND($AB96&lt;&gt;"",LOWER(TRIM($AB96))&lt;&gt;"n/a",COUNTIF($AB$2:$AB$532,$AB96)&gt;1),AND($AE96&lt;&gt;"",LOWER(TRIM($AE96))&lt;&gt;"n/a",COUNTIF($AE$2:$AE$532,$AE96)&gt;1)),"Yes","No"),IF($A96="Cybernet",IF(OR(AND($Y96&lt;&gt;"",LOWER(TRIM($Y96))&lt;&gt;"n/a",COUNTIF($Y$2:$Y$532,$Y96)&gt;1),AND($Z96&lt;&gt;"",LOWER(TRIM($Z96))&lt;&gt;"n/a",COUNTIF($Z$2:$Z$532,$Z96)&gt;1)),"Yes","No"),IF(AND($AN96&lt;&gt;"",LOWER(TRIM($AN96))&lt;&gt;"n/a",COUNTIF($AN$2:$AN$532,$AN96)&gt;1),"Yes","No"))))</f>
        <v>No</v>
      </c>
      <c r="G96" t="str">
        <f>IF($C96&lt;&gt;"Yes","",
IF($A96="Neuron",
IF(OR(
AND($AA96&lt;&gt;"",LOWER(TRIM($AA96))&lt;&gt;"n/a",COUNTIFS($C$2:$C$532,"Yes",$A$2:$A$532,"Neuron",$AA$2:$AA$532,$AA96)&gt;1),
AND($AB96&lt;&gt;"",LOWER(TRIM($AB96))&lt;&gt;"n/a",COUNTIFS($C$2:$C$532,"Yes",$A$2:$A$532,"Neuron",$AB$2:$AB$532,$AB96)&gt;1),
AND($AE96&lt;&gt;"",LOWER(TRIM($AE96))&lt;&gt;"n/a",COUNTIFS($C$2:$C$532,"Yes",$A$2:$A$532,"Neuron",$AE$2:$AE$532,$AE96)&gt;1)
),"Yes","No"),
IF($A96="Cybernet",
IF(OR(
AND($Y96&lt;&gt;"",LOWER(TRIM($Y96))&lt;&gt;"n/a",COUNTIFS($C$2:$C$532,"Yes",$A$2:$A$532,"Cybernet",$Y$2:$Y$532,$Y96)&gt;1),
AND($Z96&lt;&gt;"",LOWER(TRIM($Z96))&lt;&gt;"n/a",COUNTIFS($C$2:$C$532,"Yes",$A$2:$A$532,"Cybernet",$Z$2:$Z$532,$Z96)&gt;1)
),"Yes","No"),
IF(AND($AN96&lt;&gt;"",LOWER(TRIM($AN96))&lt;&gt;"n/a"),
IF(COUNTIFS($C$2:$C$532,"Yes",$A$2:$A$532,$A96,$AN$2:$AN$532,$AN96)&gt;1,"Yes","No"),
"No")
)
)
)</f>
        <v/>
      </c>
      <c r="H96" s="4" t="s">
        <v>1202</v>
      </c>
      <c r="I96" s="4" t="s">
        <v>1974</v>
      </c>
      <c r="J96" s="4"/>
      <c r="K96" s="4"/>
      <c r="L96" s="14"/>
      <c r="M96" s="4"/>
      <c r="N96" s="2" t="s">
        <v>1746</v>
      </c>
      <c r="O96" s="2" t="s">
        <v>1746</v>
      </c>
      <c r="P96" s="2" t="s">
        <v>1746</v>
      </c>
      <c r="Q96" s="2"/>
      <c r="R96" s="4"/>
      <c r="S96" s="4"/>
      <c r="T96" s="4"/>
      <c r="U96" s="12"/>
      <c r="V96" s="4"/>
      <c r="W96" s="4"/>
      <c r="X96" s="4"/>
      <c r="Y96" s="4"/>
      <c r="Z96" s="4"/>
      <c r="AA96" s="2" t="s">
        <v>1978</v>
      </c>
      <c r="AB96" s="4" t="s">
        <v>1979</v>
      </c>
      <c r="AC96" s="4"/>
      <c r="AD96" s="4"/>
      <c r="AE96" s="4" t="s">
        <v>1980</v>
      </c>
      <c r="AF96" s="4"/>
      <c r="AG96" s="8"/>
      <c r="AH96" s="8"/>
      <c r="AI96" s="8"/>
      <c r="AJ96" s="8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"/>
      <c r="BM96" s="8"/>
      <c r="BN96" s="8"/>
      <c r="BO96" s="8"/>
      <c r="BP96" s="8"/>
      <c r="BQ96" s="8"/>
      <c r="BR96" s="8"/>
      <c r="BS96" s="4" t="str">
        <f>IF($AB96="","",IF((IF(AND($BL96&lt;&gt;"Yes",$BL96&lt;&gt;"N/A"),"Power Cable, ","")&amp;IF(AND($BM96&lt;&gt;"Yes",$BM96&lt;&gt;"N/A"),"Battery, ","")&amp;IF(AND($AG96&lt;&gt;"Yes",$AG96&lt;&gt;"N/A"),"Firmware Download, ","")&amp;IF(AND(OR($AG96="Yes",$AG96="N/A"),$AH96&lt;&gt;"Yes",$AH96&lt;&gt;"N/A"),"Firmware Install, ","")&amp;IF(AND($BQ96&lt;&gt;"Yes",$BQ96&lt;&gt;"N/A"),"Device ID, ","")&amp;IF(AND($BR96&lt;&gt;"Yes",$BR96&lt;&gt;"N/A"),"Epic Beans Relay, ",""))="","",LEFT(IF(AND($BL96&lt;&gt;"Yes",$BL96&lt;&gt;"N/A"),"Power Cable, ","")&amp;IF(AND($BM96&lt;&gt;"Yes",$BM96&lt;&gt;"N/A"),"Battery, ","")&amp;IF(AND($AG96&lt;&gt;"Yes",$AG96&lt;&gt;"N/A"),"Firmware Download, ","")&amp;IF(AND(OR($AG96="Yes",$AG96="N/A"),$AH96&lt;&gt;"Yes",$AH96&lt;&gt;"N/A"),"Firmware Install, ","")&amp;IF(AND($BQ96&lt;&gt;"Yes",$BQ96&lt;&gt;"N/A"),"Device ID, ","")&amp;IF(AND($BR96&lt;&gt;"Yes",$BR96&lt;&gt;"N/A"),"Epic Beans Relay, ",""),LEN(IF(AND($BL96&lt;&gt;"Yes",$BL96&lt;&gt;"N/A"),"Power Cable, ","")&amp;IF(AND($BM96&lt;&gt;"Yes",$BM96&lt;&gt;"N/A"),"Battery, ","")&amp;IF(AND($AG96&lt;&gt;"Yes",$AG96&lt;&gt;"N/A"),"Firmware Download, ","")&amp;IF(AND(OR($AG96="Yes",$AG96="N/A"),$AH96&lt;&gt;"Yes",$AH96&lt;&gt;"N/A"),"Firmware Install, ","")&amp;IF(AND($BQ96&lt;&gt;"Yes",$BQ96&lt;&gt;"N/A"),"Device ID, ","")&amp;IF(AND($BR96&lt;&gt;"Yes",$BR96&lt;&gt;"N/A"),"Epic Beans Relay, ",""))-2)))</f>
        <v>Power Cable, Battery, Firmware Download, Device ID, Epic Beans Relay</v>
      </c>
      <c r="BT96" s="8"/>
      <c r="BU96" s="8" t="str">
        <f>IF($AB96="","",IF($BS96="","Yes","Blocked"))</f>
        <v>Blocked</v>
      </c>
      <c r="BW96" t="str">
        <f>IF($BV96="","",IFERROR(VLOOKUP($BV96,'01_Warehouse_Ledger'!$A:$N,4,FALSE),""))</f>
        <v/>
      </c>
      <c r="BX96" t="str">
        <f>IF($BV96="","",IFERROR(VLOOKUP($BV96,'01_Warehouse_Ledger'!$A:$N,5,FALSE),""))</f>
        <v/>
      </c>
      <c r="BY96" t="str">
        <f>IF($BV96="","",IFERROR(VLOOKUP($BV96,'01_Warehouse_Ledger'!$A:$N,13,FALSE),""))</f>
        <v/>
      </c>
      <c r="CI96" t="str" cm="1">
        <f t="array" ref="CI96">IFERROR(
  IF(ISNUMBER(MATCH(TRIM(SUBSTITUTE(INDEX($X:$X,ROW()),CHAR(160),"")),[1]Weekend_Targets!$B$2:$B$23,0)),
    "TARGET",
    "NO"
  ),
  "LOOKUP_ERROR"
)</f>
        <v>NO</v>
      </c>
      <c r="CJ96" t="str" cm="1">
        <f t="array" aca="1" ref="CJ96" ca="1">_xlfn.LET(_xlpm.h,UPPER(TRIM(CLEAN(SUBSTITUTE($X96,CHAR(160)," ")))), IF(ISNUMBER(MATCH(_xlpm.h,WeekendHostnames,0)),"TARGET",""))</f>
        <v/>
      </c>
      <c r="CK96" t="str">
        <f>UPPER(TRIM(CLEAN(SUBSTITUTE(C96,CHAR(160)," "))))</f>
        <v>NO</v>
      </c>
      <c r="CL96" t="str" cm="1">
        <f t="array" ref="CL96">IF(ISNUMBER(MATCH(UPPER(TRIM(CLEAN(SUBSTITUTE(INDEX($X:$X,ROW()),CHAR(160)," ")))),[1]Weekend_Targets!$C$2:$C$23,0)),"TARGET","NO")</f>
        <v>NO</v>
      </c>
      <c r="CM96" t="str">
        <f>_xlfn.TEXTJOIN(", ",TRUE,$C$2:$C$23)</f>
        <v>Yes, Yes, Yes, Yes, Yes, Yes, Yes, Yes, Yes, Yes, Yes, Yes, Yes, Yes, Yes, Yes, Yes, Yes, Yes, Yes, Yes, Yes</v>
      </c>
      <c r="CN96" t="e" cm="1">
        <f t="array" aca="1" ref="CN96" ca="1">COUNTIF(WeekendHostnames,"WNH270OPR403")</f>
        <v>#NAME?</v>
      </c>
      <c r="CO96" s="4" t="s">
        <v>1954</v>
      </c>
      <c r="CQ96" s="4"/>
    </row>
    <row r="97" spans="1:95" ht="20.25" customHeight="1">
      <c r="A97" s="8" t="s">
        <v>1217</v>
      </c>
      <c r="B97" s="8"/>
      <c r="C97" s="8" t="s">
        <v>1336</v>
      </c>
      <c r="D97" s="15" t="s">
        <v>1336</v>
      </c>
      <c r="E97" s="15" t="str">
        <f>IF($C97&lt;&gt;"Yes","",IF($D97="No","Yes",IF($D97="Yes","No","")))</f>
        <v/>
      </c>
      <c r="F97" s="15" t="str">
        <f>IF($A97="","",IF($A97="Neuron",IF(OR(AND($AA97&lt;&gt;"",LOWER(TRIM($AA97))&lt;&gt;"n/a",COUNTIF($AA$2:$AA$532,$AA97)&gt;1),AND($AB97&lt;&gt;"",LOWER(TRIM($AB97))&lt;&gt;"n/a",COUNTIF($AB$2:$AB$532,$AB97)&gt;1),AND($AE97&lt;&gt;"",LOWER(TRIM($AE97))&lt;&gt;"n/a",COUNTIF($AE$2:$AE$532,$AE97)&gt;1)),"Yes","No"),IF($A97="Cybernet",IF(OR(AND($Y97&lt;&gt;"",LOWER(TRIM($Y97))&lt;&gt;"n/a",COUNTIF($Y$2:$Y$532,$Y97)&gt;1),AND($Z97&lt;&gt;"",LOWER(TRIM($Z97))&lt;&gt;"n/a",COUNTIF($Z$2:$Z$532,$Z97)&gt;1)),"Yes","No"),IF(AND($AN97&lt;&gt;"",LOWER(TRIM($AN97))&lt;&gt;"n/a",COUNTIF($AN$2:$AN$532,$AN97)&gt;1),"Yes","No"))))</f>
        <v>No</v>
      </c>
      <c r="G97" t="str">
        <f>IF($C97&lt;&gt;"Yes","",
IF($A97="Neuron",
IF(OR(
AND($AA97&lt;&gt;"",LOWER(TRIM($AA97))&lt;&gt;"n/a",COUNTIFS($C$2:$C$532,"Yes",$A$2:$A$532,"Neuron",$AA$2:$AA$532,$AA97)&gt;1),
AND($AB97&lt;&gt;"",LOWER(TRIM($AB97))&lt;&gt;"n/a",COUNTIFS($C$2:$C$532,"Yes",$A$2:$A$532,"Neuron",$AB$2:$AB$532,$AB97)&gt;1),
AND($AE97&lt;&gt;"",LOWER(TRIM($AE97))&lt;&gt;"n/a",COUNTIFS($C$2:$C$532,"Yes",$A$2:$A$532,"Neuron",$AE$2:$AE$532,$AE97)&gt;1)
),"Yes","No"),
IF($A97="Cybernet",
IF(OR(
AND($Y97&lt;&gt;"",LOWER(TRIM($Y97))&lt;&gt;"n/a",COUNTIFS($C$2:$C$532,"Yes",$A$2:$A$532,"Cybernet",$Y$2:$Y$532,$Y97)&gt;1),
AND($Z97&lt;&gt;"",LOWER(TRIM($Z97))&lt;&gt;"n/a",COUNTIFS($C$2:$C$532,"Yes",$A$2:$A$532,"Cybernet",$Z$2:$Z$532,$Z97)&gt;1)
),"Yes","No"),
IF(AND($AN97&lt;&gt;"",LOWER(TRIM($AN97))&lt;&gt;"n/a"),
IF(COUNTIFS($C$2:$C$532,"Yes",$A$2:$A$532,$A97,$AN$2:$AN$532,$AN97)&gt;1,"Yes","No"),
"No")
)
)
)</f>
        <v/>
      </c>
      <c r="H97" s="4" t="s">
        <v>1202</v>
      </c>
      <c r="I97" s="4" t="s">
        <v>1974</v>
      </c>
      <c r="J97" s="4"/>
      <c r="K97" s="4"/>
      <c r="L97" s="14"/>
      <c r="M97" s="4"/>
      <c r="N97" s="2" t="s">
        <v>1746</v>
      </c>
      <c r="O97" s="2" t="s">
        <v>1746</v>
      </c>
      <c r="P97" s="2" t="s">
        <v>1746</v>
      </c>
      <c r="Q97" s="2"/>
      <c r="R97" s="4"/>
      <c r="S97" s="4"/>
      <c r="T97" s="4"/>
      <c r="U97" s="12"/>
      <c r="V97" s="4"/>
      <c r="W97" s="4"/>
      <c r="X97" s="4"/>
      <c r="Y97" s="4"/>
      <c r="Z97" s="4"/>
      <c r="AA97" s="2" t="s">
        <v>1981</v>
      </c>
      <c r="AB97" s="4" t="s">
        <v>1982</v>
      </c>
      <c r="AC97" s="4"/>
      <c r="AD97" s="4"/>
      <c r="AE97" s="4" t="s">
        <v>1983</v>
      </c>
      <c r="AF97" s="4"/>
      <c r="AG97" s="8"/>
      <c r="AH97" s="8"/>
      <c r="AI97" s="8"/>
      <c r="AJ97" s="8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"/>
      <c r="BM97" s="8"/>
      <c r="BN97" s="8"/>
      <c r="BO97" s="8"/>
      <c r="BP97" s="8"/>
      <c r="BQ97" s="8"/>
      <c r="BR97" s="8"/>
      <c r="BS97" s="4" t="str">
        <f>IF($AB97="","",IF((IF(AND($BL97&lt;&gt;"Yes",$BL97&lt;&gt;"N/A"),"Power Cable, ","")&amp;IF(AND($BM97&lt;&gt;"Yes",$BM97&lt;&gt;"N/A"),"Battery, ","")&amp;IF(AND($AG97&lt;&gt;"Yes",$AG97&lt;&gt;"N/A"),"Firmware Download, ","")&amp;IF(AND(OR($AG97="Yes",$AG97="N/A"),$AH97&lt;&gt;"Yes",$AH97&lt;&gt;"N/A"),"Firmware Install, ","")&amp;IF(AND($BQ97&lt;&gt;"Yes",$BQ97&lt;&gt;"N/A"),"Device ID, ","")&amp;IF(AND($BR97&lt;&gt;"Yes",$BR97&lt;&gt;"N/A"),"Epic Beans Relay, ",""))="","",LEFT(IF(AND($BL97&lt;&gt;"Yes",$BL97&lt;&gt;"N/A"),"Power Cable, ","")&amp;IF(AND($BM97&lt;&gt;"Yes",$BM97&lt;&gt;"N/A"),"Battery, ","")&amp;IF(AND($AG97&lt;&gt;"Yes",$AG97&lt;&gt;"N/A"),"Firmware Download, ","")&amp;IF(AND(OR($AG97="Yes",$AG97="N/A"),$AH97&lt;&gt;"Yes",$AH97&lt;&gt;"N/A"),"Firmware Install, ","")&amp;IF(AND($BQ97&lt;&gt;"Yes",$BQ97&lt;&gt;"N/A"),"Device ID, ","")&amp;IF(AND($BR97&lt;&gt;"Yes",$BR97&lt;&gt;"N/A"),"Epic Beans Relay, ",""),LEN(IF(AND($BL97&lt;&gt;"Yes",$BL97&lt;&gt;"N/A"),"Power Cable, ","")&amp;IF(AND($BM97&lt;&gt;"Yes",$BM97&lt;&gt;"N/A"),"Battery, ","")&amp;IF(AND($AG97&lt;&gt;"Yes",$AG97&lt;&gt;"N/A"),"Firmware Download, ","")&amp;IF(AND(OR($AG97="Yes",$AG97="N/A"),$AH97&lt;&gt;"Yes",$AH97&lt;&gt;"N/A"),"Firmware Install, ","")&amp;IF(AND($BQ97&lt;&gt;"Yes",$BQ97&lt;&gt;"N/A"),"Device ID, ","")&amp;IF(AND($BR97&lt;&gt;"Yes",$BR97&lt;&gt;"N/A"),"Epic Beans Relay, ",""))-2)))</f>
        <v>Power Cable, Battery, Firmware Download, Device ID, Epic Beans Relay</v>
      </c>
      <c r="BT97" s="8"/>
      <c r="BU97" s="8" t="str">
        <f>IF($AB97="","",IF($BS97="","Yes","Blocked"))</f>
        <v>Blocked</v>
      </c>
      <c r="BW97" t="str">
        <f>IF($BV97="","",IFERROR(VLOOKUP($BV97,'01_Warehouse_Ledger'!$A:$N,4,FALSE),""))</f>
        <v/>
      </c>
      <c r="BX97" t="str">
        <f>IF($BV97="","",IFERROR(VLOOKUP($BV97,'01_Warehouse_Ledger'!$A:$N,5,FALSE),""))</f>
        <v/>
      </c>
      <c r="BY97" t="str">
        <f>IF($BV97="","",IFERROR(VLOOKUP($BV97,'01_Warehouse_Ledger'!$A:$N,13,FALSE),""))</f>
        <v/>
      </c>
      <c r="CI97" t="str" cm="1">
        <f t="array" ref="CI97">IFERROR(
  IF(ISNUMBER(MATCH(TRIM(SUBSTITUTE(INDEX($X:$X,ROW()),CHAR(160),"")),[1]Weekend_Targets!$B$2:$B$23,0)),
    "TARGET",
    "NO"
  ),
  "LOOKUP_ERROR"
)</f>
        <v>NO</v>
      </c>
      <c r="CJ97" t="str" cm="1">
        <f t="array" aca="1" ref="CJ97" ca="1">_xlfn.LET(_xlpm.h,UPPER(TRIM(CLEAN(SUBSTITUTE($X97,CHAR(160)," ")))), IF(ISNUMBER(MATCH(_xlpm.h,WeekendHostnames,0)),"TARGET",""))</f>
        <v/>
      </c>
      <c r="CK97" t="str">
        <f>UPPER(TRIM(CLEAN(SUBSTITUTE(C97,CHAR(160)," "))))</f>
        <v>NO</v>
      </c>
      <c r="CL97" t="str" cm="1">
        <f t="array" ref="CL97">IF(ISNUMBER(MATCH(UPPER(TRIM(CLEAN(SUBSTITUTE(INDEX($X:$X,ROW()),CHAR(160)," ")))),[1]Weekend_Targets!$C$2:$C$23,0)),"TARGET","NO")</f>
        <v>NO</v>
      </c>
      <c r="CM97" t="str">
        <f>_xlfn.TEXTJOIN(", ",TRUE,$C$2:$C$23)</f>
        <v>Yes, Yes, Yes, Yes, Yes, Yes, Yes, Yes, Yes, Yes, Yes, Yes, Yes, Yes, Yes, Yes, Yes, Yes, Yes, Yes, Yes, Yes</v>
      </c>
      <c r="CN97" t="e" cm="1">
        <f t="array" aca="1" ref="CN97" ca="1">COUNTIF(WeekendHostnames,"WNH270OPR403")</f>
        <v>#NAME?</v>
      </c>
      <c r="CO97" s="4" t="s">
        <v>1954</v>
      </c>
      <c r="CQ97" s="4"/>
    </row>
    <row r="98" spans="1:95" ht="20.25" customHeight="1">
      <c r="A98" s="8" t="s">
        <v>1217</v>
      </c>
      <c r="B98" s="8"/>
      <c r="C98" s="8" t="s">
        <v>1336</v>
      </c>
      <c r="D98" s="15" t="s">
        <v>1336</v>
      </c>
      <c r="E98" s="15" t="str">
        <f>IF($C98&lt;&gt;"Yes","",IF($D98="No","Yes",IF($D98="Yes","No","")))</f>
        <v/>
      </c>
      <c r="F98" s="15" t="str">
        <f>IF($A98="","",IF($A98="Neuron",IF(OR(AND($AA98&lt;&gt;"",LOWER(TRIM($AA98))&lt;&gt;"n/a",COUNTIF($AA$2:$AA$532,$AA98)&gt;1),AND($AB98&lt;&gt;"",LOWER(TRIM($AB98))&lt;&gt;"n/a",COUNTIF($AB$2:$AB$532,$AB98)&gt;1),AND($AE98&lt;&gt;"",LOWER(TRIM($AE98))&lt;&gt;"n/a",COUNTIF($AE$2:$AE$532,$AE98)&gt;1)),"Yes","No"),IF($A98="Cybernet",IF(OR(AND($Y98&lt;&gt;"",LOWER(TRIM($Y98))&lt;&gt;"n/a",COUNTIF($Y$2:$Y$532,$Y98)&gt;1),AND($Z98&lt;&gt;"",LOWER(TRIM($Z98))&lt;&gt;"n/a",COUNTIF($Z$2:$Z$532,$Z98)&gt;1)),"Yes","No"),IF(AND($AN98&lt;&gt;"",LOWER(TRIM($AN98))&lt;&gt;"n/a",COUNTIF($AN$2:$AN$532,$AN98)&gt;1),"Yes","No"))))</f>
        <v>No</v>
      </c>
      <c r="G98" t="str">
        <f>IF($C98&lt;&gt;"Yes","",
IF($A98="Neuron",
IF(OR(
AND($AA98&lt;&gt;"",LOWER(TRIM($AA98))&lt;&gt;"n/a",COUNTIFS($C$2:$C$532,"Yes",$A$2:$A$532,"Neuron",$AA$2:$AA$532,$AA98)&gt;1),
AND($AB98&lt;&gt;"",LOWER(TRIM($AB98))&lt;&gt;"n/a",COUNTIFS($C$2:$C$532,"Yes",$A$2:$A$532,"Neuron",$AB$2:$AB$532,$AB98)&gt;1),
AND($AE98&lt;&gt;"",LOWER(TRIM($AE98))&lt;&gt;"n/a",COUNTIFS($C$2:$C$532,"Yes",$A$2:$A$532,"Neuron",$AE$2:$AE$532,$AE98)&gt;1)
),"Yes","No"),
IF($A98="Cybernet",
IF(OR(
AND($Y98&lt;&gt;"",LOWER(TRIM($Y98))&lt;&gt;"n/a",COUNTIFS($C$2:$C$532,"Yes",$A$2:$A$532,"Cybernet",$Y$2:$Y$532,$Y98)&gt;1),
AND($Z98&lt;&gt;"",LOWER(TRIM($Z98))&lt;&gt;"n/a",COUNTIFS($C$2:$C$532,"Yes",$A$2:$A$532,"Cybernet",$Z$2:$Z$532,$Z98)&gt;1)
),"Yes","No"),
IF(AND($AN98&lt;&gt;"",LOWER(TRIM($AN98))&lt;&gt;"n/a"),
IF(COUNTIFS($C$2:$C$532,"Yes",$A$2:$A$532,$A98,$AN$2:$AN$532,$AN98)&gt;1,"Yes","No"),
"No")
)
)
)</f>
        <v/>
      </c>
      <c r="H98" s="4" t="s">
        <v>1202</v>
      </c>
      <c r="I98" s="4" t="s">
        <v>1974</v>
      </c>
      <c r="J98" s="4"/>
      <c r="K98" s="4"/>
      <c r="L98" s="14"/>
      <c r="M98" s="4"/>
      <c r="N98" s="2"/>
      <c r="O98" s="2"/>
      <c r="P98" s="2"/>
      <c r="Q98" s="2"/>
      <c r="R98" s="4"/>
      <c r="S98" s="4"/>
      <c r="T98" s="4"/>
      <c r="U98" s="12"/>
      <c r="V98" s="2"/>
      <c r="W98" s="4"/>
      <c r="X98" s="4"/>
      <c r="Y98" s="4"/>
      <c r="Z98" s="4"/>
      <c r="AA98" s="2" t="s">
        <v>1984</v>
      </c>
      <c r="AB98" s="4" t="s">
        <v>1985</v>
      </c>
      <c r="AC98" s="4"/>
      <c r="AD98" s="4"/>
      <c r="AE98" s="4" t="s">
        <v>1986</v>
      </c>
      <c r="AF98" s="4"/>
      <c r="AG98" s="8"/>
      <c r="AH98" s="8"/>
      <c r="AI98" s="8"/>
      <c r="AJ98" s="8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"/>
      <c r="BM98" s="8"/>
      <c r="BN98" s="8"/>
      <c r="BO98" s="8"/>
      <c r="BP98" s="8"/>
      <c r="BQ98" s="8"/>
      <c r="BR98" s="8"/>
      <c r="BS98" s="4" t="str">
        <f>IF($AB98="","",IF((IF(AND($BL98&lt;&gt;"Yes",$BL98&lt;&gt;"N/A"),"Power Cable, ","")&amp;IF(AND($BM98&lt;&gt;"Yes",$BM98&lt;&gt;"N/A"),"Battery, ","")&amp;IF(AND($AG98&lt;&gt;"Yes",$AG98&lt;&gt;"N/A"),"Firmware Download, ","")&amp;IF(AND(OR($AG98="Yes",$AG98="N/A"),$AH98&lt;&gt;"Yes",$AH98&lt;&gt;"N/A"),"Firmware Install, ","")&amp;IF(AND($BQ98&lt;&gt;"Yes",$BQ98&lt;&gt;"N/A"),"Device ID, ","")&amp;IF(AND($BR98&lt;&gt;"Yes",$BR98&lt;&gt;"N/A"),"Epic Beans Relay, ",""))="","",LEFT(IF(AND($BL98&lt;&gt;"Yes",$BL98&lt;&gt;"N/A"),"Power Cable, ","")&amp;IF(AND($BM98&lt;&gt;"Yes",$BM98&lt;&gt;"N/A"),"Battery, ","")&amp;IF(AND($AG98&lt;&gt;"Yes",$AG98&lt;&gt;"N/A"),"Firmware Download, ","")&amp;IF(AND(OR($AG98="Yes",$AG98="N/A"),$AH98&lt;&gt;"Yes",$AH98&lt;&gt;"N/A"),"Firmware Install, ","")&amp;IF(AND($BQ98&lt;&gt;"Yes",$BQ98&lt;&gt;"N/A"),"Device ID, ","")&amp;IF(AND($BR98&lt;&gt;"Yes",$BR98&lt;&gt;"N/A"),"Epic Beans Relay, ",""),LEN(IF(AND($BL98&lt;&gt;"Yes",$BL98&lt;&gt;"N/A"),"Power Cable, ","")&amp;IF(AND($BM98&lt;&gt;"Yes",$BM98&lt;&gt;"N/A"),"Battery, ","")&amp;IF(AND($AG98&lt;&gt;"Yes",$AG98&lt;&gt;"N/A"),"Firmware Download, ","")&amp;IF(AND(OR($AG98="Yes",$AG98="N/A"),$AH98&lt;&gt;"Yes",$AH98&lt;&gt;"N/A"),"Firmware Install, ","")&amp;IF(AND($BQ98&lt;&gt;"Yes",$BQ98&lt;&gt;"N/A"),"Device ID, ","")&amp;IF(AND($BR98&lt;&gt;"Yes",$BR98&lt;&gt;"N/A"),"Epic Beans Relay, ",""))-2)))</f>
        <v>Power Cable, Battery, Firmware Download, Device ID, Epic Beans Relay</v>
      </c>
      <c r="BT98" s="8"/>
      <c r="BU98" s="8" t="str">
        <f>IF($AB98="","",IF($BS98="","Yes","Blocked"))</f>
        <v>Blocked</v>
      </c>
      <c r="BW98" t="str">
        <f>IF($BV98="","",IFERROR(VLOOKUP($BV98,'01_Warehouse_Ledger'!$A:$N,4,FALSE),""))</f>
        <v/>
      </c>
      <c r="BX98" t="str">
        <f>IF($BV98="","",IFERROR(VLOOKUP($BV98,'01_Warehouse_Ledger'!$A:$N,5,FALSE),""))</f>
        <v/>
      </c>
      <c r="BY98" t="str">
        <f>IF($BV98="","",IFERROR(VLOOKUP($BV98,'01_Warehouse_Ledger'!$A:$N,13,FALSE),""))</f>
        <v/>
      </c>
      <c r="CI98" t="str" cm="1">
        <f t="array" ref="CI98">IFERROR(
  IF(ISNUMBER(MATCH(TRIM(SUBSTITUTE(INDEX($X:$X,ROW()),CHAR(160),"")),[1]Weekend_Targets!$B$2:$B$23,0)),
    "TARGET",
    "NO"
  ),
  "LOOKUP_ERROR"
)</f>
        <v>NO</v>
      </c>
      <c r="CJ98" t="str" cm="1">
        <f t="array" aca="1" ref="CJ98" ca="1">_xlfn.LET(_xlpm.h,UPPER(TRIM(CLEAN(SUBSTITUTE($X98,CHAR(160)," ")))), IF(ISNUMBER(MATCH(_xlpm.h,WeekendHostnames,0)),"TARGET",""))</f>
        <v/>
      </c>
      <c r="CK98" t="str">
        <f>UPPER(TRIM(CLEAN(SUBSTITUTE(C98,CHAR(160)," "))))</f>
        <v>NO</v>
      </c>
      <c r="CL98" t="str" cm="1">
        <f t="array" ref="CL98">IF(ISNUMBER(MATCH(UPPER(TRIM(CLEAN(SUBSTITUTE(INDEX($X:$X,ROW()),CHAR(160)," ")))),[1]Weekend_Targets!$C$2:$C$23,0)),"TARGET","NO")</f>
        <v>NO</v>
      </c>
      <c r="CM98" t="str">
        <f>_xlfn.TEXTJOIN(", ",TRUE,$C$2:$C$23)</f>
        <v>Yes, Yes, Yes, Yes, Yes, Yes, Yes, Yes, Yes, Yes, Yes, Yes, Yes, Yes, Yes, Yes, Yes, Yes, Yes, Yes, Yes, Yes</v>
      </c>
      <c r="CN98" t="e" cm="1">
        <f t="array" aca="1" ref="CN98" ca="1">COUNTIF(WeekendHostnames,"WNH270OPR403")</f>
        <v>#NAME?</v>
      </c>
      <c r="CO98" s="4"/>
      <c r="CQ98" s="4"/>
    </row>
    <row r="99" spans="1:95" ht="20.25" customHeight="1">
      <c r="A99" s="8" t="s">
        <v>1217</v>
      </c>
      <c r="B99" s="8"/>
      <c r="C99" s="8" t="s">
        <v>1336</v>
      </c>
      <c r="D99" s="15" t="s">
        <v>1336</v>
      </c>
      <c r="E99" s="15" t="str">
        <f>IF($C99&lt;&gt;"Yes","",IF($D99="No","Yes",IF($D99="Yes","No","")))</f>
        <v/>
      </c>
      <c r="F99" s="15" t="str">
        <f>IF($A99="","",IF($A99="Neuron",IF(OR(AND($AA99&lt;&gt;"",LOWER(TRIM($AA99))&lt;&gt;"n/a",COUNTIF($AA$2:$AA$532,$AA99)&gt;1),AND($AB99&lt;&gt;"",LOWER(TRIM($AB99))&lt;&gt;"n/a",COUNTIF($AB$2:$AB$532,$AB99)&gt;1),AND($AE99&lt;&gt;"",LOWER(TRIM($AE99))&lt;&gt;"n/a",COUNTIF($AE$2:$AE$532,$AE99)&gt;1)),"Yes","No"),IF($A99="Cybernet",IF(OR(AND($Y99&lt;&gt;"",LOWER(TRIM($Y99))&lt;&gt;"n/a",COUNTIF($Y$2:$Y$532,$Y99)&gt;1),AND($Z99&lt;&gt;"",LOWER(TRIM($Z99))&lt;&gt;"n/a",COUNTIF($Z$2:$Z$532,$Z99)&gt;1)),"Yes","No"),IF(AND($AN99&lt;&gt;"",LOWER(TRIM($AN99))&lt;&gt;"n/a",COUNTIF($AN$2:$AN$532,$AN99)&gt;1),"Yes","No"))))</f>
        <v>No</v>
      </c>
      <c r="G99" t="str">
        <f>IF($C99&lt;&gt;"Yes","",
IF($A99="Neuron",
IF(OR(
AND($AA99&lt;&gt;"",LOWER(TRIM($AA99))&lt;&gt;"n/a",COUNTIFS($C$2:$C$532,"Yes",$A$2:$A$532,"Neuron",$AA$2:$AA$532,$AA99)&gt;1),
AND($AB99&lt;&gt;"",LOWER(TRIM($AB99))&lt;&gt;"n/a",COUNTIFS($C$2:$C$532,"Yes",$A$2:$A$532,"Neuron",$AB$2:$AB$532,$AB99)&gt;1),
AND($AE99&lt;&gt;"",LOWER(TRIM($AE99))&lt;&gt;"n/a",COUNTIFS($C$2:$C$532,"Yes",$A$2:$A$532,"Neuron",$AE$2:$AE$532,$AE99)&gt;1)
),"Yes","No"),
IF($A99="Cybernet",
IF(OR(
AND($Y99&lt;&gt;"",LOWER(TRIM($Y99))&lt;&gt;"n/a",COUNTIFS($C$2:$C$532,"Yes",$A$2:$A$532,"Cybernet",$Y$2:$Y$532,$Y99)&gt;1),
AND($Z99&lt;&gt;"",LOWER(TRIM($Z99))&lt;&gt;"n/a",COUNTIFS($C$2:$C$532,"Yes",$A$2:$A$532,"Cybernet",$Z$2:$Z$532,$Z99)&gt;1)
),"Yes","No"),
IF(AND($AN99&lt;&gt;"",LOWER(TRIM($AN99))&lt;&gt;"n/a"),
IF(COUNTIFS($C$2:$C$532,"Yes",$A$2:$A$532,$A99,$AN$2:$AN$532,$AN99)&gt;1,"Yes","No"),
"No")
)
)
)</f>
        <v/>
      </c>
      <c r="H99" s="4" t="s">
        <v>1202</v>
      </c>
      <c r="I99" s="4" t="s">
        <v>1974</v>
      </c>
      <c r="J99" s="4"/>
      <c r="K99" s="4"/>
      <c r="L99" s="14"/>
      <c r="M99" s="4"/>
      <c r="N99" s="2" t="s">
        <v>1746</v>
      </c>
      <c r="O99" s="2" t="s">
        <v>1746</v>
      </c>
      <c r="P99" s="2" t="s">
        <v>1746</v>
      </c>
      <c r="Q99" s="2"/>
      <c r="R99" s="4"/>
      <c r="S99" s="4"/>
      <c r="T99" s="4"/>
      <c r="U99" s="12"/>
      <c r="V99" s="4"/>
      <c r="W99" s="4"/>
      <c r="X99" s="4"/>
      <c r="Y99" s="4"/>
      <c r="Z99" s="4"/>
      <c r="AA99" s="2" t="s">
        <v>1987</v>
      </c>
      <c r="AB99" s="4" t="s">
        <v>1988</v>
      </c>
      <c r="AC99" s="4"/>
      <c r="AD99" s="4"/>
      <c r="AE99" s="4" t="s">
        <v>1989</v>
      </c>
      <c r="AF99" s="4"/>
      <c r="AG99" s="8"/>
      <c r="AH99" s="8"/>
      <c r="AI99" s="8"/>
      <c r="AJ99" s="8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"/>
      <c r="BM99" s="8"/>
      <c r="BN99" s="8"/>
      <c r="BO99" s="8"/>
      <c r="BP99" s="8"/>
      <c r="BQ99" s="8"/>
      <c r="BR99" s="8"/>
      <c r="BS99" s="4" t="str">
        <f>IF($AB99="","",IF((IF(AND($BL99&lt;&gt;"Yes",$BL99&lt;&gt;"N/A"),"Power Cable, ","")&amp;IF(AND($BM99&lt;&gt;"Yes",$BM99&lt;&gt;"N/A"),"Battery, ","")&amp;IF(AND($AG99&lt;&gt;"Yes",$AG99&lt;&gt;"N/A"),"Firmware Download, ","")&amp;IF(AND(OR($AG99="Yes",$AG99="N/A"),$AH99&lt;&gt;"Yes",$AH99&lt;&gt;"N/A"),"Firmware Install, ","")&amp;IF(AND($BQ99&lt;&gt;"Yes",$BQ99&lt;&gt;"N/A"),"Device ID, ","")&amp;IF(AND($BR99&lt;&gt;"Yes",$BR99&lt;&gt;"N/A"),"Epic Beans Relay, ",""))="","",LEFT(IF(AND($BL99&lt;&gt;"Yes",$BL99&lt;&gt;"N/A"),"Power Cable, ","")&amp;IF(AND($BM99&lt;&gt;"Yes",$BM99&lt;&gt;"N/A"),"Battery, ","")&amp;IF(AND($AG99&lt;&gt;"Yes",$AG99&lt;&gt;"N/A"),"Firmware Download, ","")&amp;IF(AND(OR($AG99="Yes",$AG99="N/A"),$AH99&lt;&gt;"Yes",$AH99&lt;&gt;"N/A"),"Firmware Install, ","")&amp;IF(AND($BQ99&lt;&gt;"Yes",$BQ99&lt;&gt;"N/A"),"Device ID, ","")&amp;IF(AND($BR99&lt;&gt;"Yes",$BR99&lt;&gt;"N/A"),"Epic Beans Relay, ",""),LEN(IF(AND($BL99&lt;&gt;"Yes",$BL99&lt;&gt;"N/A"),"Power Cable, ","")&amp;IF(AND($BM99&lt;&gt;"Yes",$BM99&lt;&gt;"N/A"),"Battery, ","")&amp;IF(AND($AG99&lt;&gt;"Yes",$AG99&lt;&gt;"N/A"),"Firmware Download, ","")&amp;IF(AND(OR($AG99="Yes",$AG99="N/A"),$AH99&lt;&gt;"Yes",$AH99&lt;&gt;"N/A"),"Firmware Install, ","")&amp;IF(AND($BQ99&lt;&gt;"Yes",$BQ99&lt;&gt;"N/A"),"Device ID, ","")&amp;IF(AND($BR99&lt;&gt;"Yes",$BR99&lt;&gt;"N/A"),"Epic Beans Relay, ",""))-2)))</f>
        <v>Power Cable, Battery, Firmware Download, Device ID, Epic Beans Relay</v>
      </c>
      <c r="BT99" s="8"/>
      <c r="BU99" s="8" t="str">
        <f>IF($AB99="","",IF($BS99="","Yes","Blocked"))</f>
        <v>Blocked</v>
      </c>
      <c r="BW99" t="str">
        <f>IF($BV99="","",IFERROR(VLOOKUP($BV99,'01_Warehouse_Ledger'!$A:$N,4,FALSE),""))</f>
        <v/>
      </c>
      <c r="BX99" t="str">
        <f>IF($BV99="","",IFERROR(VLOOKUP($BV99,'01_Warehouse_Ledger'!$A:$N,5,FALSE),""))</f>
        <v/>
      </c>
      <c r="BY99" t="str">
        <f>IF($BV99="","",IFERROR(VLOOKUP($BV99,'01_Warehouse_Ledger'!$A:$N,13,FALSE),""))</f>
        <v/>
      </c>
      <c r="CI99" t="str" cm="1">
        <f t="array" ref="CI99">IFERROR(
  IF(ISNUMBER(MATCH(TRIM(SUBSTITUTE(INDEX($X:$X,ROW()),CHAR(160),"")),[1]Weekend_Targets!$B$2:$B$23,0)),
    "TARGET",
    "NO"
  ),
  "LOOKUP_ERROR"
)</f>
        <v>NO</v>
      </c>
      <c r="CJ99" t="str" cm="1">
        <f t="array" aca="1" ref="CJ99" ca="1">_xlfn.LET(_xlpm.h,UPPER(TRIM(CLEAN(SUBSTITUTE($X99,CHAR(160)," ")))), IF(ISNUMBER(MATCH(_xlpm.h,WeekendHostnames,0)),"TARGET",""))</f>
        <v/>
      </c>
      <c r="CK99" t="str">
        <f>UPPER(TRIM(CLEAN(SUBSTITUTE(C99,CHAR(160)," "))))</f>
        <v>NO</v>
      </c>
      <c r="CL99" t="str" cm="1">
        <f t="array" ref="CL99">IF(ISNUMBER(MATCH(UPPER(TRIM(CLEAN(SUBSTITUTE(INDEX($X:$X,ROW()),CHAR(160)," ")))),[1]Weekend_Targets!$C$2:$C$23,0)),"TARGET","NO")</f>
        <v>NO</v>
      </c>
      <c r="CM99" t="str">
        <f>_xlfn.TEXTJOIN(", ",TRUE,$C$2:$C$23)</f>
        <v>Yes, Yes, Yes, Yes, Yes, Yes, Yes, Yes, Yes, Yes, Yes, Yes, Yes, Yes, Yes, Yes, Yes, Yes, Yes, Yes, Yes, Yes</v>
      </c>
      <c r="CN99" t="e" cm="1">
        <f t="array" aca="1" ref="CN99" ca="1">COUNTIF(WeekendHostnames,"WNH270OPR403")</f>
        <v>#NAME?</v>
      </c>
      <c r="CO99" s="4" t="s">
        <v>1954</v>
      </c>
      <c r="CQ99" s="4"/>
    </row>
    <row r="100" spans="1:95" ht="20.25" customHeight="1">
      <c r="A100" s="8" t="s">
        <v>1217</v>
      </c>
      <c r="B100" s="8"/>
      <c r="C100" s="8" t="s">
        <v>1336</v>
      </c>
      <c r="D100" s="15" t="s">
        <v>1336</v>
      </c>
      <c r="E100" s="15" t="str">
        <f>IF($C100&lt;&gt;"Yes","",IF($D100="No","Yes",IF($D100="Yes","No","")))</f>
        <v/>
      </c>
      <c r="F100" s="15" t="str">
        <f>IF($A100="","",IF($A100="Neuron",IF(OR(AND($AA100&lt;&gt;"",LOWER(TRIM($AA100))&lt;&gt;"n/a",COUNTIF($AA$2:$AA$532,$AA100)&gt;1),AND($AB100&lt;&gt;"",LOWER(TRIM($AB100))&lt;&gt;"n/a",COUNTIF($AB$2:$AB$532,$AB100)&gt;1),AND($AE100&lt;&gt;"",LOWER(TRIM($AE100))&lt;&gt;"n/a",COUNTIF($AE$2:$AE$532,$AE100)&gt;1)),"Yes","No"),IF($A100="Cybernet",IF(OR(AND($Y100&lt;&gt;"",LOWER(TRIM($Y100))&lt;&gt;"n/a",COUNTIF($Y$2:$Y$532,$Y100)&gt;1),AND($Z100&lt;&gt;"",LOWER(TRIM($Z100))&lt;&gt;"n/a",COUNTIF($Z$2:$Z$532,$Z100)&gt;1)),"Yes","No"),IF(AND($AN100&lt;&gt;"",LOWER(TRIM($AN100))&lt;&gt;"n/a",COUNTIF($AN$2:$AN$532,$AN100)&gt;1),"Yes","No"))))</f>
        <v>No</v>
      </c>
      <c r="G100" t="str">
        <f>IF($C100&lt;&gt;"Yes","",
IF($A100="Neuron",
IF(OR(
AND($AA100&lt;&gt;"",LOWER(TRIM($AA100))&lt;&gt;"n/a",COUNTIFS($C$2:$C$532,"Yes",$A$2:$A$532,"Neuron",$AA$2:$AA$532,$AA100)&gt;1),
AND($AB100&lt;&gt;"",LOWER(TRIM($AB100))&lt;&gt;"n/a",COUNTIFS($C$2:$C$532,"Yes",$A$2:$A$532,"Neuron",$AB$2:$AB$532,$AB100)&gt;1),
AND($AE100&lt;&gt;"",LOWER(TRIM($AE100))&lt;&gt;"n/a",COUNTIFS($C$2:$C$532,"Yes",$A$2:$A$532,"Neuron",$AE$2:$AE$532,$AE100)&gt;1)
),"Yes","No"),
IF($A100="Cybernet",
IF(OR(
AND($Y100&lt;&gt;"",LOWER(TRIM($Y100))&lt;&gt;"n/a",COUNTIFS($C$2:$C$532,"Yes",$A$2:$A$532,"Cybernet",$Y$2:$Y$532,$Y100)&gt;1),
AND($Z100&lt;&gt;"",LOWER(TRIM($Z100))&lt;&gt;"n/a",COUNTIFS($C$2:$C$532,"Yes",$A$2:$A$532,"Cybernet",$Z$2:$Z$532,$Z100)&gt;1)
),"Yes","No"),
IF(AND($AN100&lt;&gt;"",LOWER(TRIM($AN100))&lt;&gt;"n/a"),
IF(COUNTIFS($C$2:$C$532,"Yes",$A$2:$A$532,$A100,$AN$2:$AN$532,$AN100)&gt;1,"Yes","No"),
"No")
)
)
)</f>
        <v/>
      </c>
      <c r="H100" s="4" t="s">
        <v>1202</v>
      </c>
      <c r="I100" s="4" t="s">
        <v>1974</v>
      </c>
      <c r="J100" s="4"/>
      <c r="K100" s="4"/>
      <c r="L100" s="14"/>
      <c r="M100" s="4"/>
      <c r="N100" s="2" t="s">
        <v>1746</v>
      </c>
      <c r="O100" s="2" t="s">
        <v>1746</v>
      </c>
      <c r="P100" s="2" t="s">
        <v>1746</v>
      </c>
      <c r="Q100" s="2"/>
      <c r="R100" s="4"/>
      <c r="S100" s="4"/>
      <c r="T100" s="4"/>
      <c r="U100" s="12"/>
      <c r="V100" s="4"/>
      <c r="W100" s="4"/>
      <c r="X100" s="4"/>
      <c r="Y100" s="4"/>
      <c r="Z100" s="4"/>
      <c r="AA100" s="2" t="s">
        <v>1990</v>
      </c>
      <c r="AB100" s="4" t="s">
        <v>1991</v>
      </c>
      <c r="AC100" s="4"/>
      <c r="AD100" s="4"/>
      <c r="AE100" s="4" t="s">
        <v>1992</v>
      </c>
      <c r="AF100" s="4"/>
      <c r="AG100" s="8"/>
      <c r="AH100" s="8"/>
      <c r="AI100" s="8"/>
      <c r="AJ100" s="8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"/>
      <c r="BM100" s="8"/>
      <c r="BN100" s="8"/>
      <c r="BO100" s="8"/>
      <c r="BP100" s="8"/>
      <c r="BQ100" s="8"/>
      <c r="BR100" s="8"/>
      <c r="BS100" s="4" t="str">
        <f>IF($AB100="","",IF((IF(AND($BL100&lt;&gt;"Yes",$BL100&lt;&gt;"N/A"),"Power Cable, ","")&amp;IF(AND($BM100&lt;&gt;"Yes",$BM100&lt;&gt;"N/A"),"Battery, ","")&amp;IF(AND($AG100&lt;&gt;"Yes",$AG100&lt;&gt;"N/A"),"Firmware Download, ","")&amp;IF(AND(OR($AG100="Yes",$AG100="N/A"),$AH100&lt;&gt;"Yes",$AH100&lt;&gt;"N/A"),"Firmware Install, ","")&amp;IF(AND($BQ100&lt;&gt;"Yes",$BQ100&lt;&gt;"N/A"),"Device ID, ","")&amp;IF(AND($BR100&lt;&gt;"Yes",$BR100&lt;&gt;"N/A"),"Epic Beans Relay, ",""))="","",LEFT(IF(AND($BL100&lt;&gt;"Yes",$BL100&lt;&gt;"N/A"),"Power Cable, ","")&amp;IF(AND($BM100&lt;&gt;"Yes",$BM100&lt;&gt;"N/A"),"Battery, ","")&amp;IF(AND($AG100&lt;&gt;"Yes",$AG100&lt;&gt;"N/A"),"Firmware Download, ","")&amp;IF(AND(OR($AG100="Yes",$AG100="N/A"),$AH100&lt;&gt;"Yes",$AH100&lt;&gt;"N/A"),"Firmware Install, ","")&amp;IF(AND($BQ100&lt;&gt;"Yes",$BQ100&lt;&gt;"N/A"),"Device ID, ","")&amp;IF(AND($BR100&lt;&gt;"Yes",$BR100&lt;&gt;"N/A"),"Epic Beans Relay, ",""),LEN(IF(AND($BL100&lt;&gt;"Yes",$BL100&lt;&gt;"N/A"),"Power Cable, ","")&amp;IF(AND($BM100&lt;&gt;"Yes",$BM100&lt;&gt;"N/A"),"Battery, ","")&amp;IF(AND($AG100&lt;&gt;"Yes",$AG100&lt;&gt;"N/A"),"Firmware Download, ","")&amp;IF(AND(OR($AG100="Yes",$AG100="N/A"),$AH100&lt;&gt;"Yes",$AH100&lt;&gt;"N/A"),"Firmware Install, ","")&amp;IF(AND($BQ100&lt;&gt;"Yes",$BQ100&lt;&gt;"N/A"),"Device ID, ","")&amp;IF(AND($BR100&lt;&gt;"Yes",$BR100&lt;&gt;"N/A"),"Epic Beans Relay, ",""))-2)))</f>
        <v>Power Cable, Battery, Firmware Download, Device ID, Epic Beans Relay</v>
      </c>
      <c r="BT100" s="8"/>
      <c r="BU100" s="8" t="str">
        <f>IF($AB100="","",IF($BS100="","Yes","Blocked"))</f>
        <v>Blocked</v>
      </c>
      <c r="BW100" t="str">
        <f>IF($BV100="","",IFERROR(VLOOKUP($BV100,'01_Warehouse_Ledger'!$A:$N,4,FALSE),""))</f>
        <v/>
      </c>
      <c r="BX100" t="str">
        <f>IF($BV100="","",IFERROR(VLOOKUP($BV100,'01_Warehouse_Ledger'!$A:$N,5,FALSE),""))</f>
        <v/>
      </c>
      <c r="BY100" t="str">
        <f>IF($BV100="","",IFERROR(VLOOKUP($BV100,'01_Warehouse_Ledger'!$A:$N,13,FALSE),""))</f>
        <v/>
      </c>
      <c r="CI100" t="str" cm="1">
        <f t="array" ref="CI100">IFERROR(
  IF(ISNUMBER(MATCH(TRIM(SUBSTITUTE(INDEX($X:$X,ROW()),CHAR(160),"")),[1]Weekend_Targets!$B$2:$B$23,0)),
    "TARGET",
    "NO"
  ),
  "LOOKUP_ERROR"
)</f>
        <v>NO</v>
      </c>
      <c r="CJ100" t="str" cm="1">
        <f t="array" aca="1" ref="CJ100" ca="1">_xlfn.LET(_xlpm.h,UPPER(TRIM(CLEAN(SUBSTITUTE($X100,CHAR(160)," ")))), IF(ISNUMBER(MATCH(_xlpm.h,WeekendHostnames,0)),"TARGET",""))</f>
        <v/>
      </c>
      <c r="CK100" t="str">
        <f>UPPER(TRIM(CLEAN(SUBSTITUTE(C100,CHAR(160)," "))))</f>
        <v>NO</v>
      </c>
      <c r="CL100" t="str" cm="1">
        <f t="array" ref="CL100">IF(ISNUMBER(MATCH(UPPER(TRIM(CLEAN(SUBSTITUTE(INDEX($X:$X,ROW()),CHAR(160)," ")))),[1]Weekend_Targets!$C$2:$C$23,0)),"TARGET","NO")</f>
        <v>NO</v>
      </c>
      <c r="CM100" t="str">
        <f>_xlfn.TEXTJOIN(", ",TRUE,$C$2:$C$23)</f>
        <v>Yes, Yes, Yes, Yes, Yes, Yes, Yes, Yes, Yes, Yes, Yes, Yes, Yes, Yes, Yes, Yes, Yes, Yes, Yes, Yes, Yes, Yes</v>
      </c>
      <c r="CN100" t="e" cm="1">
        <f t="array" aca="1" ref="CN100" ca="1">COUNTIF(WeekendHostnames,"WNH270OPR403")</f>
        <v>#NAME?</v>
      </c>
      <c r="CO100" s="4" t="s">
        <v>1954</v>
      </c>
      <c r="CQ100" s="4"/>
    </row>
    <row r="101" spans="1:95" ht="20.25" customHeight="1">
      <c r="A101" s="8" t="s">
        <v>1217</v>
      </c>
      <c r="B101" s="8"/>
      <c r="C101" s="8" t="s">
        <v>1336</v>
      </c>
      <c r="D101" s="15" t="s">
        <v>1336</v>
      </c>
      <c r="E101" s="15" t="str">
        <f>IF($C101&lt;&gt;"Yes","",IF($D101="No","Yes",IF($D101="Yes","No","")))</f>
        <v/>
      </c>
      <c r="F101" s="15" t="str">
        <f>IF($A101="","",IF($A101="Neuron",IF(OR(AND($AA101&lt;&gt;"",LOWER(TRIM($AA101))&lt;&gt;"n/a",COUNTIF($AA$2:$AA$532,$AA101)&gt;1),AND($AB101&lt;&gt;"",LOWER(TRIM($AB101))&lt;&gt;"n/a",COUNTIF($AB$2:$AB$532,$AB101)&gt;1),AND($AE101&lt;&gt;"",LOWER(TRIM($AE101))&lt;&gt;"n/a",COUNTIF($AE$2:$AE$532,$AE101)&gt;1)),"Yes","No"),IF($A101="Cybernet",IF(OR(AND($Y101&lt;&gt;"",LOWER(TRIM($Y101))&lt;&gt;"n/a",COUNTIF($Y$2:$Y$532,$Y101)&gt;1),AND($Z101&lt;&gt;"",LOWER(TRIM($Z101))&lt;&gt;"n/a",COUNTIF($Z$2:$Z$532,$Z101)&gt;1)),"Yes","No"),IF(AND($AN101&lt;&gt;"",LOWER(TRIM($AN101))&lt;&gt;"n/a",COUNTIF($AN$2:$AN$532,$AN101)&gt;1),"Yes","No"))))</f>
        <v>Yes</v>
      </c>
      <c r="G101" t="str">
        <f>IF($C101&lt;&gt;"Yes","",
IF($A101="Neuron",
IF(OR(
AND($AA101&lt;&gt;"",LOWER(TRIM($AA101))&lt;&gt;"n/a",COUNTIFS($C$2:$C$532,"Yes",$A$2:$A$532,"Neuron",$AA$2:$AA$532,$AA101)&gt;1),
AND($AB101&lt;&gt;"",LOWER(TRIM($AB101))&lt;&gt;"n/a",COUNTIFS($C$2:$C$532,"Yes",$A$2:$A$532,"Neuron",$AB$2:$AB$532,$AB101)&gt;1),
AND($AE101&lt;&gt;"",LOWER(TRIM($AE101))&lt;&gt;"n/a",COUNTIFS($C$2:$C$532,"Yes",$A$2:$A$532,"Neuron",$AE$2:$AE$532,$AE101)&gt;1)
),"Yes","No"),
IF($A101="Cybernet",
IF(OR(
AND($Y101&lt;&gt;"",LOWER(TRIM($Y101))&lt;&gt;"n/a",COUNTIFS($C$2:$C$532,"Yes",$A$2:$A$532,"Cybernet",$Y$2:$Y$532,$Y101)&gt;1),
AND($Z101&lt;&gt;"",LOWER(TRIM($Z101))&lt;&gt;"n/a",COUNTIFS($C$2:$C$532,"Yes",$A$2:$A$532,"Cybernet",$Z$2:$Z$532,$Z101)&gt;1)
),"Yes","No"),
IF(AND($AN101&lt;&gt;"",LOWER(TRIM($AN101))&lt;&gt;"n/a"),
IF(COUNTIFS($C$2:$C$532,"Yes",$A$2:$A$532,$A101,$AN$2:$AN$532,$AN101)&gt;1,"Yes","No"),
"No")
)
)
)</f>
        <v/>
      </c>
      <c r="H101" s="4" t="s">
        <v>1202</v>
      </c>
      <c r="I101" s="4" t="s">
        <v>1974</v>
      </c>
      <c r="J101" s="4"/>
      <c r="K101" s="4"/>
      <c r="L101" s="14"/>
      <c r="M101" s="4"/>
      <c r="N101" s="2" t="s">
        <v>1746</v>
      </c>
      <c r="O101" s="2" t="s">
        <v>1746</v>
      </c>
      <c r="P101" s="2" t="s">
        <v>1746</v>
      </c>
      <c r="Q101" s="2"/>
      <c r="R101" s="4"/>
      <c r="S101" s="4"/>
      <c r="T101" s="4"/>
      <c r="U101" s="12"/>
      <c r="V101" s="4"/>
      <c r="W101" s="4"/>
      <c r="X101" s="4"/>
      <c r="Y101" s="4"/>
      <c r="Z101" s="4"/>
      <c r="AA101" s="2" t="s">
        <v>1993</v>
      </c>
      <c r="AB101" s="5" t="s">
        <v>1917</v>
      </c>
      <c r="AC101" s="5"/>
      <c r="AD101" s="5"/>
      <c r="AE101" s="5" t="s">
        <v>1919</v>
      </c>
      <c r="AF101" s="4"/>
      <c r="AG101" s="8"/>
      <c r="AH101" s="8"/>
      <c r="AI101" s="8"/>
      <c r="AJ101" s="8"/>
      <c r="AK101" s="4"/>
      <c r="AL101" s="4"/>
      <c r="AM101" s="4"/>
      <c r="AN101" s="4"/>
      <c r="AO101" s="4"/>
      <c r="AP101" s="4"/>
      <c r="AQ101" s="2"/>
      <c r="AR101" s="4"/>
      <c r="AS101" s="4"/>
      <c r="AT101" s="4"/>
      <c r="AU101" s="4"/>
      <c r="AV101" s="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"/>
      <c r="BM101" s="8"/>
      <c r="BN101" s="8"/>
      <c r="BO101" s="8"/>
      <c r="BP101" s="8"/>
      <c r="BQ101" s="8"/>
      <c r="BR101" s="8"/>
      <c r="BS101" s="4" t="str">
        <f>IF($AB101="","",IF((IF(AND($BL101&lt;&gt;"Yes",$BL101&lt;&gt;"N/A"),"Power Cable, ","")&amp;IF(AND($BM101&lt;&gt;"Yes",$BM101&lt;&gt;"N/A"),"Battery, ","")&amp;IF(AND($AG101&lt;&gt;"Yes",$AG101&lt;&gt;"N/A"),"Firmware Download, ","")&amp;IF(AND(OR($AG101="Yes",$AG101="N/A"),$AH101&lt;&gt;"Yes",$AH101&lt;&gt;"N/A"),"Firmware Install, ","")&amp;IF(AND($BQ101&lt;&gt;"Yes",$BQ101&lt;&gt;"N/A"),"Device ID, ","")&amp;IF(AND($BR101&lt;&gt;"Yes",$BR101&lt;&gt;"N/A"),"Epic Beans Relay, ",""))="","",LEFT(IF(AND($BL101&lt;&gt;"Yes",$BL101&lt;&gt;"N/A"),"Power Cable, ","")&amp;IF(AND($BM101&lt;&gt;"Yes",$BM101&lt;&gt;"N/A"),"Battery, ","")&amp;IF(AND($AG101&lt;&gt;"Yes",$AG101&lt;&gt;"N/A"),"Firmware Download, ","")&amp;IF(AND(OR($AG101="Yes",$AG101="N/A"),$AH101&lt;&gt;"Yes",$AH101&lt;&gt;"N/A"),"Firmware Install, ","")&amp;IF(AND($BQ101&lt;&gt;"Yes",$BQ101&lt;&gt;"N/A"),"Device ID, ","")&amp;IF(AND($BR101&lt;&gt;"Yes",$BR101&lt;&gt;"N/A"),"Epic Beans Relay, ",""),LEN(IF(AND($BL101&lt;&gt;"Yes",$BL101&lt;&gt;"N/A"),"Power Cable, ","")&amp;IF(AND($BM101&lt;&gt;"Yes",$BM101&lt;&gt;"N/A"),"Battery, ","")&amp;IF(AND($AG101&lt;&gt;"Yes",$AG101&lt;&gt;"N/A"),"Firmware Download, ","")&amp;IF(AND(OR($AG101="Yes",$AG101="N/A"),$AH101&lt;&gt;"Yes",$AH101&lt;&gt;"N/A"),"Firmware Install, ","")&amp;IF(AND($BQ101&lt;&gt;"Yes",$BQ101&lt;&gt;"N/A"),"Device ID, ","")&amp;IF(AND($BR101&lt;&gt;"Yes",$BR101&lt;&gt;"N/A"),"Epic Beans Relay, ",""))-2)))</f>
        <v>Power Cable, Battery, Firmware Download, Device ID, Epic Beans Relay</v>
      </c>
      <c r="BT101" s="8"/>
      <c r="BU101" s="8" t="str">
        <f>IF($AB101="","",IF($BS101="","Yes","Blocked"))</f>
        <v>Blocked</v>
      </c>
      <c r="BW101" t="str">
        <f>IF($BV101="","",IFERROR(VLOOKUP($BV101,'01_Warehouse_Ledger'!$A:$N,4,FALSE),""))</f>
        <v/>
      </c>
      <c r="BX101" t="str">
        <f>IF($BV101="","",IFERROR(VLOOKUP($BV101,'01_Warehouse_Ledger'!$A:$N,5,FALSE),""))</f>
        <v/>
      </c>
      <c r="BY101" t="str">
        <f>IF($BV101="","",IFERROR(VLOOKUP($BV101,'01_Warehouse_Ledger'!$A:$N,13,FALSE),""))</f>
        <v/>
      </c>
      <c r="CI101" t="str" cm="1">
        <f t="array" ref="CI101">IFERROR(
  IF(ISNUMBER(MATCH(TRIM(SUBSTITUTE(INDEX($X:$X,ROW()),CHAR(160),"")),[1]Weekend_Targets!$B$2:$B$23,0)),
    "TARGET",
    "NO"
  ),
  "LOOKUP_ERROR"
)</f>
        <v>NO</v>
      </c>
      <c r="CJ101" t="str" cm="1">
        <f t="array" aca="1" ref="CJ101" ca="1">_xlfn.LET(_xlpm.h,UPPER(TRIM(CLEAN(SUBSTITUTE($X101,CHAR(160)," ")))), IF(ISNUMBER(MATCH(_xlpm.h,WeekendHostnames,0)),"TARGET",""))</f>
        <v/>
      </c>
      <c r="CK101" t="str">
        <f>UPPER(TRIM(CLEAN(SUBSTITUTE(C101,CHAR(160)," "))))</f>
        <v>NO</v>
      </c>
      <c r="CL101" t="str" cm="1">
        <f t="array" ref="CL101">IF(ISNUMBER(MATCH(UPPER(TRIM(CLEAN(SUBSTITUTE(INDEX($X:$X,ROW()),CHAR(160)," ")))),[1]Weekend_Targets!$C$2:$C$23,0)),"TARGET","NO")</f>
        <v>NO</v>
      </c>
      <c r="CM101" t="str">
        <f>_xlfn.TEXTJOIN(", ",TRUE,$C$2:$C$23)</f>
        <v>Yes, Yes, Yes, Yes, Yes, Yes, Yes, Yes, Yes, Yes, Yes, Yes, Yes, Yes, Yes, Yes, Yes, Yes, Yes, Yes, Yes, Yes</v>
      </c>
      <c r="CN101" t="e" cm="1">
        <f t="array" aca="1" ref="CN101" ca="1">COUNTIF(WeekendHostnames,"WNH270OPR403")</f>
        <v>#NAME?</v>
      </c>
      <c r="CO101" s="4" t="s">
        <v>1954</v>
      </c>
      <c r="CQ101" s="4"/>
    </row>
    <row r="102" spans="1:95" ht="20.25" customHeight="1">
      <c r="A102" s="8" t="s">
        <v>1334</v>
      </c>
      <c r="B102" s="8"/>
      <c r="C102" s="8" t="s">
        <v>1336</v>
      </c>
      <c r="D102" s="15" t="s">
        <v>1336</v>
      </c>
      <c r="E102" s="15" t="str">
        <f>IF($C102&lt;&gt;"Yes","",IF($D102="No","Yes",IF($D102="Yes","No","")))</f>
        <v/>
      </c>
      <c r="F102" s="15" t="str">
        <f>IF($A102="","",IF($A102="Neuron",IF(OR(AND($X102&lt;&gt;"",LOWER(TRIM($X102))&lt;&gt;"n/a",COUNTIF($AA$2:$AA$532,$X102)&gt;1),AND($AB102&lt;&gt;"",LOWER(TRIM($AB102))&lt;&gt;"n/a",COUNTIF($AB$2:$AB$532,$AB102)&gt;1),AND($AE102&lt;&gt;"",LOWER(TRIM($AE102))&lt;&gt;"n/a",COUNTIF($AE$2:$AE$532,$AE102)&gt;1)),"Yes","No"),IF($A102="Cybernet",IF(OR(AND($Y102&lt;&gt;"",LOWER(TRIM($Y102))&lt;&gt;"n/a",COUNTIF($Y$2:$Y$532,$Y102)&gt;1),AND($Z102&lt;&gt;"",LOWER(TRIM($Z102))&lt;&gt;"n/a",COUNTIF($Z$2:$Z$532,$Z102)&gt;1)),"Yes","No"),IF(AND($AN102&lt;&gt;"",LOWER(TRIM($AN102))&lt;&gt;"n/a",COUNTIF($AN$2:$AN$532,$AN102)&gt;1),"Yes","No"))))</f>
        <v>No</v>
      </c>
      <c r="G102" t="str">
        <f>IF($C102&lt;&gt;"Yes","",
IF($A102="Neuron",
IF(OR(
AND($X102&lt;&gt;"",LOWER(TRIM($X102))&lt;&gt;"n/a",COUNTIFS($C$2:$C$532,"Yes",$A$2:$A$532,"Neuron",$AA$2:$AA$532,$X102)&gt;1),
AND($AB102&lt;&gt;"",LOWER(TRIM($AB102))&lt;&gt;"n/a",COUNTIFS($C$2:$C$532,"Yes",$A$2:$A$532,"Neuron",$AB$2:$AB$532,$AB102)&gt;1),
AND($AE102&lt;&gt;"",LOWER(TRIM($AE102))&lt;&gt;"n/a",COUNTIFS($C$2:$C$532,"Yes",$A$2:$A$532,"Neuron",$AE$2:$AE$532,$AE102)&gt;1)
),"Yes","No"),
IF($A102="Cybernet",
IF(OR(
AND($Y102&lt;&gt;"",LOWER(TRIM($Y102))&lt;&gt;"n/a",COUNTIFS($C$2:$C$532,"Yes",$A$2:$A$532,"Cybernet",$Y$2:$Y$532,$Y102)&gt;1),
AND($Z102&lt;&gt;"",LOWER(TRIM($Z102))&lt;&gt;"n/a",COUNTIFS($C$2:$C$532,"Yes",$A$2:$A$532,"Cybernet",$Z$2:$Z$532,$Z102)&gt;1)
),"Yes","No"),
IF(AND($AN102&lt;&gt;"",LOWER(TRIM($AN102))&lt;&gt;"n/a"),
IF(COUNTIFS($C$2:$C$532,"Yes",$A$2:$A$532,$A102,$AN$2:$AN$532,$AN102)&gt;1,"Yes","No"),
"No")
)
)
)</f>
        <v/>
      </c>
      <c r="H102" s="103" t="s">
        <v>1994</v>
      </c>
      <c r="I102" s="4" t="s">
        <v>1995</v>
      </c>
      <c r="J102" s="4"/>
      <c r="K102" s="4"/>
      <c r="L102" s="14"/>
      <c r="M102" s="4" t="s">
        <v>1341</v>
      </c>
      <c r="N102" s="2" t="s">
        <v>1335</v>
      </c>
      <c r="O102" s="2" t="s">
        <v>1336</v>
      </c>
      <c r="P102" s="2" t="s">
        <v>1336</v>
      </c>
      <c r="Q102" s="2"/>
      <c r="R102" s="4"/>
      <c r="S102" s="4"/>
      <c r="T102" s="4"/>
      <c r="U102" s="12"/>
      <c r="V102" s="103"/>
      <c r="W102" s="4"/>
      <c r="X102" s="4" t="s">
        <v>1996</v>
      </c>
      <c r="Y102" s="113" t="s">
        <v>1997</v>
      </c>
      <c r="Z102" s="22" t="s">
        <v>1998</v>
      </c>
      <c r="AB102" s="2"/>
      <c r="AC102" s="4"/>
      <c r="AD102" s="4"/>
      <c r="AE102" s="4"/>
      <c r="AF102" s="4"/>
      <c r="AG102" s="8"/>
      <c r="AH102" s="8"/>
      <c r="AI102" s="8"/>
      <c r="AJ102" s="8"/>
      <c r="AK102" s="4"/>
      <c r="AL102" s="4"/>
      <c r="AM102" s="4"/>
      <c r="AN102" s="4"/>
      <c r="AO102" s="4" t="s">
        <v>1999</v>
      </c>
      <c r="AP102" s="4" t="s">
        <v>2000</v>
      </c>
      <c r="AQ102" s="2"/>
      <c r="AR102" s="4"/>
      <c r="AS102" s="4"/>
      <c r="AT102" s="4"/>
      <c r="AU102" s="4"/>
      <c r="AV102" s="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"/>
      <c r="BM102" s="8"/>
      <c r="BN102" s="8"/>
      <c r="BO102" s="8"/>
      <c r="BP102" s="8" t="s">
        <v>1350</v>
      </c>
      <c r="BQ102" s="8"/>
      <c r="BR102" s="8"/>
      <c r="BS102" s="4" t="str">
        <f>IF($AB102="","",IF((IF(AND($BL102&lt;&gt;"Yes",$BL102&lt;&gt;"N/A"),"Power Cable, ","")&amp;IF(AND($BM102&lt;&gt;"Yes",$BM102&lt;&gt;"N/A"),"Battery, ","")&amp;IF(AND($AG102&lt;&gt;"Yes",$AG102&lt;&gt;"N/A"),"Firmware Download, ","")&amp;IF(AND(OR($AG102="Yes",$AG102="N/A"),$AH102&lt;&gt;"Yes",$AH102&lt;&gt;"N/A"),"Firmware Install, ","")&amp;IF(AND($BQ102&lt;&gt;"Yes",$BQ102&lt;&gt;"N/A"),"Device ID, ","")&amp;IF(AND($BR102&lt;&gt;"Yes",$BR102&lt;&gt;"N/A"),"Epic Beans Relay, ",""))="","",LEFT(IF(AND($BL102&lt;&gt;"Yes",$BL102&lt;&gt;"N/A"),"Power Cable, ","")&amp;IF(AND($BM102&lt;&gt;"Yes",$BM102&lt;&gt;"N/A"),"Battery, ","")&amp;IF(AND($AG102&lt;&gt;"Yes",$AG102&lt;&gt;"N/A"),"Firmware Download, ","")&amp;IF(AND(OR($AG102="Yes",$AG102="N/A"),$AH102&lt;&gt;"Yes",$AH102&lt;&gt;"N/A"),"Firmware Install, ","")&amp;IF(AND($BQ102&lt;&gt;"Yes",$BQ102&lt;&gt;"N/A"),"Device ID, ","")&amp;IF(AND($BR102&lt;&gt;"Yes",$BR102&lt;&gt;"N/A"),"Epic Beans Relay, ",""),LEN(IF(AND($BL102&lt;&gt;"Yes",$BL102&lt;&gt;"N/A"),"Power Cable, ","")&amp;IF(AND($BM102&lt;&gt;"Yes",$BM102&lt;&gt;"N/A"),"Battery, ","")&amp;IF(AND($AG102&lt;&gt;"Yes",$AG102&lt;&gt;"N/A"),"Firmware Download, ","")&amp;IF(AND(OR($AG102="Yes",$AG102="N/A"),$AH102&lt;&gt;"Yes",$AH102&lt;&gt;"N/A"),"Firmware Install, ","")&amp;IF(AND($BQ102&lt;&gt;"Yes",$BQ102&lt;&gt;"N/A"),"Device ID, ","")&amp;IF(AND($BR102&lt;&gt;"Yes",$BR102&lt;&gt;"N/A"),"Epic Beans Relay, ",""))-2)))</f>
        <v/>
      </c>
      <c r="BT102" s="8"/>
      <c r="BU102" s="8" t="str">
        <f>IF($AB102="","",IF($BS102="","Yes","Blocked"))</f>
        <v/>
      </c>
      <c r="BW102" t="str">
        <f>IF($BV102="","",IFERROR(VLOOKUP($BV102,'01_Warehouse_Ledger'!$A:$N,4,FALSE),""))</f>
        <v/>
      </c>
      <c r="BX102" t="str">
        <f>IF($BV102="","",IFERROR(VLOOKUP($BV102,'01_Warehouse_Ledger'!$A:$N,5,FALSE),""))</f>
        <v/>
      </c>
      <c r="BY102" t="str">
        <f>IF($BV102="","",IFERROR(VLOOKUP($BV102,'01_Warehouse_Ledger'!$A:$N,13,FALSE),""))</f>
        <v/>
      </c>
      <c r="CI102" t="str" cm="1">
        <f t="array" ref="CI102">IFERROR(
  IF(ISNUMBER(MATCH(TRIM(SUBSTITUTE(INDEX($X:$X,ROW()),CHAR(160),"")),[1]Weekend_Targets!$B$2:$B$23,0)),
    "TARGET",
    "NO"
  ),
  "LOOKUP_ERROR"
)</f>
        <v>NO</v>
      </c>
      <c r="CJ102" t="str" cm="1">
        <f t="array" aca="1" ref="CJ102" ca="1">_xlfn.LET(_xlpm.h,UPPER(TRIM(CLEAN(SUBSTITUTE($X102,CHAR(160)," ")))), IF(ISNUMBER(MATCH(_xlpm.h,WeekendHostnames,0)),"TARGET",""))</f>
        <v/>
      </c>
      <c r="CK102" t="str">
        <f>UPPER(TRIM(CLEAN(SUBSTITUTE(C102,CHAR(160)," "))))</f>
        <v>NO</v>
      </c>
      <c r="CL102" t="str" cm="1">
        <f t="array" ref="CL102">IF(ISNUMBER(MATCH(UPPER(TRIM(CLEAN(SUBSTITUTE(INDEX($X:$X,ROW()),CHAR(160)," ")))),[1]Weekend_Targets!$C$2:$C$23,0)),"TARGET","NO")</f>
        <v>NO</v>
      </c>
      <c r="CM102" t="str">
        <f>_xlfn.TEXTJOIN(", ",TRUE,$C$2:$C$23)</f>
        <v>Yes, Yes, Yes, Yes, Yes, Yes, Yes, Yes, Yes, Yes, Yes, Yes, Yes, Yes, Yes, Yes, Yes, Yes, Yes, Yes, Yes, Yes</v>
      </c>
      <c r="CN102" t="e" cm="1">
        <f t="array" aca="1" ref="CN102" ca="1">COUNTIF(WeekendHostnames,"WNH270OPR403")</f>
        <v>#NAME?</v>
      </c>
      <c r="CO102" s="4" t="s">
        <v>1954</v>
      </c>
      <c r="CQ102" s="4" t="s">
        <v>2001</v>
      </c>
    </row>
    <row r="103" spans="1:95" ht="20.25" customHeight="1">
      <c r="A103" s="8" t="s">
        <v>1334</v>
      </c>
      <c r="B103" s="8"/>
      <c r="C103" s="8" t="s">
        <v>1336</v>
      </c>
      <c r="D103" s="15" t="s">
        <v>1336</v>
      </c>
      <c r="E103" s="15" t="str">
        <f>IF($C103&lt;&gt;"Yes","",IF($D103="No","Yes",IF($D103="Yes","No","")))</f>
        <v/>
      </c>
      <c r="F103" s="15" t="str">
        <f>IF($A103="","",IF($A103="Neuron",IF(OR(AND($X103&lt;&gt;"",LOWER(TRIM($X103))&lt;&gt;"n/a",COUNTIF($AA$2:$AA$532,$X103)&gt;1),AND($AB103&lt;&gt;"",LOWER(TRIM($AB103))&lt;&gt;"n/a",COUNTIF($AB$2:$AB$532,$AB103)&gt;1),AND($AE103&lt;&gt;"",LOWER(TRIM($AE103))&lt;&gt;"n/a",COUNTIF($AE$2:$AE$532,$AE103)&gt;1)),"Yes","No"),IF($A103="Cybernet",IF(OR(AND($Y103&lt;&gt;"",LOWER(TRIM($Y103))&lt;&gt;"n/a",COUNTIF($Y$2:$Y$532,$Y103)&gt;1),AND($Z103&lt;&gt;"",LOWER(TRIM($Z103))&lt;&gt;"n/a",COUNTIF($Z$2:$Z$532,$Z103)&gt;1)),"Yes","No"),IF(AND($AN103&lt;&gt;"",LOWER(TRIM($AN103))&lt;&gt;"n/a",COUNTIF($AN$2:$AN$532,$AN103)&gt;1),"Yes","No"))))</f>
        <v>No</v>
      </c>
      <c r="G103" t="str">
        <f>IF($C103&lt;&gt;"Yes","",
IF($A103="Neuron",
IF(OR(
AND($X103&lt;&gt;"",LOWER(TRIM($X103))&lt;&gt;"n/a",COUNTIFS($C$2:$C$532,"Yes",$A$2:$A$532,"Neuron",$AA$2:$AA$532,$X103)&gt;1),
AND($AB103&lt;&gt;"",LOWER(TRIM($AB103))&lt;&gt;"n/a",COUNTIFS($C$2:$C$532,"Yes",$A$2:$A$532,"Neuron",$AB$2:$AB$532,$AB103)&gt;1),
AND($AE103&lt;&gt;"",LOWER(TRIM($AE103))&lt;&gt;"n/a",COUNTIFS($C$2:$C$532,"Yes",$A$2:$A$532,"Neuron",$AE$2:$AE$532,$AE103)&gt;1)
),"Yes","No"),
IF($A103="Cybernet",
IF(OR(
AND($Y103&lt;&gt;"",LOWER(TRIM($Y103))&lt;&gt;"n/a",COUNTIFS($C$2:$C$532,"Yes",$A$2:$A$532,"Cybernet",$Y$2:$Y$532,$Y103)&gt;1),
AND($Z103&lt;&gt;"",LOWER(TRIM($Z103))&lt;&gt;"n/a",COUNTIFS($C$2:$C$532,"Yes",$A$2:$A$532,"Cybernet",$Z$2:$Z$532,$Z103)&gt;1)
),"Yes","No"),
IF(AND($AN103&lt;&gt;"",LOWER(TRIM($AN103))&lt;&gt;"n/a"),
IF(COUNTIFS($C$2:$C$532,"Yes",$A$2:$A$532,$A103,$AN$2:$AN$532,$AN103)&gt;1,"Yes","No"),
"No")
)
)
)</f>
        <v/>
      </c>
      <c r="H103" s="103" t="s">
        <v>1994</v>
      </c>
      <c r="I103" s="4" t="s">
        <v>1995</v>
      </c>
      <c r="J103" s="4"/>
      <c r="K103" s="4"/>
      <c r="L103" s="14"/>
      <c r="M103" s="4" t="s">
        <v>1341</v>
      </c>
      <c r="N103" s="2" t="s">
        <v>1335</v>
      </c>
      <c r="O103" s="2" t="s">
        <v>1336</v>
      </c>
      <c r="P103" s="2" t="s">
        <v>1336</v>
      </c>
      <c r="Q103" s="2"/>
      <c r="R103" s="4"/>
      <c r="S103" s="4"/>
      <c r="T103" s="4"/>
      <c r="U103" s="12"/>
      <c r="V103" s="103"/>
      <c r="W103" s="4"/>
      <c r="X103" s="4" t="s">
        <v>2002</v>
      </c>
      <c r="Y103" s="117" t="s">
        <v>2003</v>
      </c>
      <c r="Z103" s="22" t="s">
        <v>2004</v>
      </c>
      <c r="AB103" s="4"/>
      <c r="AC103" s="4"/>
      <c r="AD103" s="4"/>
      <c r="AE103" s="4"/>
      <c r="AF103" s="4"/>
      <c r="AG103" s="8"/>
      <c r="AH103" s="8"/>
      <c r="AI103" s="8"/>
      <c r="AJ103" s="8"/>
      <c r="AK103" s="4"/>
      <c r="AL103" s="4"/>
      <c r="AM103" s="4"/>
      <c r="AN103" s="4"/>
      <c r="AO103" s="4" t="s">
        <v>1999</v>
      </c>
      <c r="AP103" s="4" t="s">
        <v>2000</v>
      </c>
      <c r="AQ103" s="2"/>
      <c r="AR103" s="4"/>
      <c r="AS103" s="4"/>
      <c r="AT103" s="4"/>
      <c r="AU103" s="4"/>
      <c r="AV103" s="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"/>
      <c r="BM103" s="8"/>
      <c r="BN103" s="8"/>
      <c r="BO103" s="8"/>
      <c r="BP103" s="8" t="s">
        <v>1350</v>
      </c>
      <c r="BQ103" s="8"/>
      <c r="BR103" s="8"/>
      <c r="BS103" s="4" t="str">
        <f>IF($AB103="","",IF((IF(AND($BL103&lt;&gt;"Yes",$BL103&lt;&gt;"N/A"),"Power Cable, ","")&amp;IF(AND($BM103&lt;&gt;"Yes",$BM103&lt;&gt;"N/A"),"Battery, ","")&amp;IF(AND($AG103&lt;&gt;"Yes",$AG103&lt;&gt;"N/A"),"Firmware Download, ","")&amp;IF(AND(OR($AG103="Yes",$AG103="N/A"),$AH103&lt;&gt;"Yes",$AH103&lt;&gt;"N/A"),"Firmware Install, ","")&amp;IF(AND($BQ103&lt;&gt;"Yes",$BQ103&lt;&gt;"N/A"),"Device ID, ","")&amp;IF(AND($BR103&lt;&gt;"Yes",$BR103&lt;&gt;"N/A"),"Epic Beans Relay, ",""))="","",LEFT(IF(AND($BL103&lt;&gt;"Yes",$BL103&lt;&gt;"N/A"),"Power Cable, ","")&amp;IF(AND($BM103&lt;&gt;"Yes",$BM103&lt;&gt;"N/A"),"Battery, ","")&amp;IF(AND($AG103&lt;&gt;"Yes",$AG103&lt;&gt;"N/A"),"Firmware Download, ","")&amp;IF(AND(OR($AG103="Yes",$AG103="N/A"),$AH103&lt;&gt;"Yes",$AH103&lt;&gt;"N/A"),"Firmware Install, ","")&amp;IF(AND($BQ103&lt;&gt;"Yes",$BQ103&lt;&gt;"N/A"),"Device ID, ","")&amp;IF(AND($BR103&lt;&gt;"Yes",$BR103&lt;&gt;"N/A"),"Epic Beans Relay, ",""),LEN(IF(AND($BL103&lt;&gt;"Yes",$BL103&lt;&gt;"N/A"),"Power Cable, ","")&amp;IF(AND($BM103&lt;&gt;"Yes",$BM103&lt;&gt;"N/A"),"Battery, ","")&amp;IF(AND($AG103&lt;&gt;"Yes",$AG103&lt;&gt;"N/A"),"Firmware Download, ","")&amp;IF(AND(OR($AG103="Yes",$AG103="N/A"),$AH103&lt;&gt;"Yes",$AH103&lt;&gt;"N/A"),"Firmware Install, ","")&amp;IF(AND($BQ103&lt;&gt;"Yes",$BQ103&lt;&gt;"N/A"),"Device ID, ","")&amp;IF(AND($BR103&lt;&gt;"Yes",$BR103&lt;&gt;"N/A"),"Epic Beans Relay, ",""))-2)))</f>
        <v/>
      </c>
      <c r="BT103" s="8"/>
      <c r="BU103" s="8" t="str">
        <f>IF($AB103="","",IF($BS103="","Yes","Blocked"))</f>
        <v/>
      </c>
      <c r="BW103" t="str">
        <f>IF($BV103="","",IFERROR(VLOOKUP($BV103,'01_Warehouse_Ledger'!$A:$N,4,FALSE),""))</f>
        <v/>
      </c>
      <c r="BX103" t="str">
        <f>IF($BV103="","",IFERROR(VLOOKUP($BV103,'01_Warehouse_Ledger'!$A:$N,5,FALSE),""))</f>
        <v/>
      </c>
      <c r="BY103" t="str">
        <f>IF($BV103="","",IFERROR(VLOOKUP($BV103,'01_Warehouse_Ledger'!$A:$N,13,FALSE),""))</f>
        <v/>
      </c>
      <c r="CI103" t="str" cm="1">
        <f t="array" ref="CI103">IFERROR(
  IF(ISNUMBER(MATCH(TRIM(SUBSTITUTE(INDEX($X:$X,ROW()),CHAR(160),"")),[1]Weekend_Targets!$B$2:$B$23,0)),
    "TARGET",
    "NO"
  ),
  "LOOKUP_ERROR"
)</f>
        <v>NO</v>
      </c>
      <c r="CJ103" t="str" cm="1">
        <f t="array" aca="1" ref="CJ103" ca="1">_xlfn.LET(_xlpm.h,UPPER(TRIM(CLEAN(SUBSTITUTE($X103,CHAR(160)," ")))), IF(ISNUMBER(MATCH(_xlpm.h,WeekendHostnames,0)),"TARGET",""))</f>
        <v/>
      </c>
      <c r="CK103" t="str">
        <f>UPPER(TRIM(CLEAN(SUBSTITUTE(C103,CHAR(160)," "))))</f>
        <v>NO</v>
      </c>
      <c r="CL103" t="str" cm="1">
        <f t="array" ref="CL103">IF(ISNUMBER(MATCH(UPPER(TRIM(CLEAN(SUBSTITUTE(INDEX($X:$X,ROW()),CHAR(160)," ")))),[1]Weekend_Targets!$C$2:$C$23,0)),"TARGET","NO")</f>
        <v>NO</v>
      </c>
      <c r="CM103" t="str">
        <f>_xlfn.TEXTJOIN(", ",TRUE,$C$2:$C$23)</f>
        <v>Yes, Yes, Yes, Yes, Yes, Yes, Yes, Yes, Yes, Yes, Yes, Yes, Yes, Yes, Yes, Yes, Yes, Yes, Yes, Yes, Yes, Yes</v>
      </c>
      <c r="CN103" t="e" cm="1">
        <f t="array" aca="1" ref="CN103" ca="1">COUNTIF(WeekendHostnames,"WNH270OPR403")</f>
        <v>#NAME?</v>
      </c>
      <c r="CO103" s="4" t="s">
        <v>1954</v>
      </c>
      <c r="CQ103" s="23" t="s">
        <v>2001</v>
      </c>
    </row>
    <row r="104" spans="1:95" ht="20.25" customHeight="1">
      <c r="A104" s="8" t="s">
        <v>1334</v>
      </c>
      <c r="B104" s="8"/>
      <c r="C104" s="8" t="s">
        <v>1336</v>
      </c>
      <c r="D104" s="15" t="s">
        <v>1336</v>
      </c>
      <c r="E104" s="15" t="str">
        <f>IF($C104&lt;&gt;"Yes","",IF($D104="No","Yes",IF($D104="Yes","No","")))</f>
        <v/>
      </c>
      <c r="F104" s="15" t="str">
        <f>IF($A104="","",IF($A104="Neuron",IF(OR(AND($X104&lt;&gt;"",LOWER(TRIM($X104))&lt;&gt;"n/a",COUNTIF($AA$2:$AA$532,$X104)&gt;1),AND($AB104&lt;&gt;"",LOWER(TRIM($AB104))&lt;&gt;"n/a",COUNTIF($AB$2:$AB$532,$AB104)&gt;1),AND($AE104&lt;&gt;"",LOWER(TRIM($AE104))&lt;&gt;"n/a",COUNTIF($AE$2:$AE$532,$AE104)&gt;1)),"Yes","No"),IF($A104="Cybernet",IF(OR(AND($Y104&lt;&gt;"",LOWER(TRIM($Y104))&lt;&gt;"n/a",COUNTIF($Y$2:$Y$532,$Y104)&gt;1),AND($Z104&lt;&gt;"",LOWER(TRIM($Z104))&lt;&gt;"n/a",COUNTIF($Z$2:$Z$532,$Z104)&gt;1)),"Yes","No"),IF(AND($AN104&lt;&gt;"",LOWER(TRIM($AN104))&lt;&gt;"n/a",COUNTIF($AN$2:$AN$532,$AN104)&gt;1),"Yes","No"))))</f>
        <v>No</v>
      </c>
      <c r="G104" t="str">
        <f>IF($C104&lt;&gt;"Yes","",
IF($A104="Neuron",
IF(OR(
AND($X104&lt;&gt;"",LOWER(TRIM($X104))&lt;&gt;"n/a",COUNTIFS($C$2:$C$532,"Yes",$A$2:$A$532,"Neuron",$AA$2:$AA$532,$X104)&gt;1),
AND($AB104&lt;&gt;"",LOWER(TRIM($AB104))&lt;&gt;"n/a",COUNTIFS($C$2:$C$532,"Yes",$A$2:$A$532,"Neuron",$AB$2:$AB$532,$AB104)&gt;1),
AND($AE104&lt;&gt;"",LOWER(TRIM($AE104))&lt;&gt;"n/a",COUNTIFS($C$2:$C$532,"Yes",$A$2:$A$532,"Neuron",$AE$2:$AE$532,$AE104)&gt;1)
),"Yes","No"),
IF($A104="Cybernet",
IF(OR(
AND($Y104&lt;&gt;"",LOWER(TRIM($Y104))&lt;&gt;"n/a",COUNTIFS($C$2:$C$532,"Yes",$A$2:$A$532,"Cybernet",$Y$2:$Y$532,$Y104)&gt;1),
AND($Z104&lt;&gt;"",LOWER(TRIM($Z104))&lt;&gt;"n/a",COUNTIFS($C$2:$C$532,"Yes",$A$2:$A$532,"Cybernet",$Z$2:$Z$532,$Z104)&gt;1)
),"Yes","No"),
IF(AND($AN104&lt;&gt;"",LOWER(TRIM($AN104))&lt;&gt;"n/a"),
IF(COUNTIFS($C$2:$C$532,"Yes",$A$2:$A$532,$A104,$AN$2:$AN$532,$AN104)&gt;1,"Yes","No"),
"No")
)
)
)</f>
        <v/>
      </c>
      <c r="H104" s="103" t="s">
        <v>1994</v>
      </c>
      <c r="I104" s="4" t="s">
        <v>1952</v>
      </c>
      <c r="J104" s="4"/>
      <c r="K104" s="4"/>
      <c r="L104" s="14"/>
      <c r="M104" s="4" t="s">
        <v>1341</v>
      </c>
      <c r="N104" s="2" t="s">
        <v>1335</v>
      </c>
      <c r="O104" s="2" t="s">
        <v>1336</v>
      </c>
      <c r="P104" s="2" t="s">
        <v>1336</v>
      </c>
      <c r="Q104" s="2"/>
      <c r="R104" s="4"/>
      <c r="S104" s="4"/>
      <c r="T104" s="4"/>
      <c r="U104" s="12"/>
      <c r="V104" s="103"/>
      <c r="W104" s="4"/>
      <c r="X104" s="103" t="s">
        <v>2005</v>
      </c>
      <c r="Y104" s="116" t="s">
        <v>2006</v>
      </c>
      <c r="Z104" s="22" t="s">
        <v>2007</v>
      </c>
      <c r="AB104" s="4"/>
      <c r="AC104" s="4"/>
      <c r="AD104" s="4"/>
      <c r="AE104" s="4"/>
      <c r="AF104" s="4"/>
      <c r="AG104" s="8"/>
      <c r="AH104" s="8"/>
      <c r="AI104" s="8"/>
      <c r="AJ104" s="8"/>
      <c r="AK104" s="4"/>
      <c r="AL104" s="4"/>
      <c r="AM104" s="4"/>
      <c r="AN104" s="4"/>
      <c r="AO104" s="4"/>
      <c r="AP104" s="4"/>
      <c r="AQ104" s="2"/>
      <c r="AR104" s="4"/>
      <c r="AS104" s="4"/>
      <c r="AT104" s="4"/>
      <c r="AU104" s="4"/>
      <c r="AV104" s="4"/>
      <c r="AW104" s="121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"/>
      <c r="BM104" s="8"/>
      <c r="BN104" s="8"/>
      <c r="BO104" s="8"/>
      <c r="BP104" s="8" t="s">
        <v>1350</v>
      </c>
      <c r="BQ104" s="8"/>
      <c r="BR104" s="8"/>
      <c r="BS104" s="4" t="str">
        <f>IF($AB104="","",IF((IF(AND($BL104&lt;&gt;"Yes",$BL104&lt;&gt;"N/A"),"Power Cable, ","")&amp;IF(AND($BM104&lt;&gt;"Yes",$BM104&lt;&gt;"N/A"),"Battery, ","")&amp;IF(AND($AG104&lt;&gt;"Yes",$AG104&lt;&gt;"N/A"),"Firmware Download, ","")&amp;IF(AND(OR($AG104="Yes",$AG104="N/A"),$AH104&lt;&gt;"Yes",$AH104&lt;&gt;"N/A"),"Firmware Install, ","")&amp;IF(AND($BQ104&lt;&gt;"Yes",$BQ104&lt;&gt;"N/A"),"Device ID, ","")&amp;IF(AND($BR104&lt;&gt;"Yes",$BR104&lt;&gt;"N/A"),"Epic Beans Relay, ",""))="","",LEFT(IF(AND($BL104&lt;&gt;"Yes",$BL104&lt;&gt;"N/A"),"Power Cable, ","")&amp;IF(AND($BM104&lt;&gt;"Yes",$BM104&lt;&gt;"N/A"),"Battery, ","")&amp;IF(AND($AG104&lt;&gt;"Yes",$AG104&lt;&gt;"N/A"),"Firmware Download, ","")&amp;IF(AND(OR($AG104="Yes",$AG104="N/A"),$AH104&lt;&gt;"Yes",$AH104&lt;&gt;"N/A"),"Firmware Install, ","")&amp;IF(AND($BQ104&lt;&gt;"Yes",$BQ104&lt;&gt;"N/A"),"Device ID, ","")&amp;IF(AND($BR104&lt;&gt;"Yes",$BR104&lt;&gt;"N/A"),"Epic Beans Relay, ",""),LEN(IF(AND($BL104&lt;&gt;"Yes",$BL104&lt;&gt;"N/A"),"Power Cable, ","")&amp;IF(AND($BM104&lt;&gt;"Yes",$BM104&lt;&gt;"N/A"),"Battery, ","")&amp;IF(AND($AG104&lt;&gt;"Yes",$AG104&lt;&gt;"N/A"),"Firmware Download, ","")&amp;IF(AND(OR($AG104="Yes",$AG104="N/A"),$AH104&lt;&gt;"Yes",$AH104&lt;&gt;"N/A"),"Firmware Install, ","")&amp;IF(AND($BQ104&lt;&gt;"Yes",$BQ104&lt;&gt;"N/A"),"Device ID, ","")&amp;IF(AND($BR104&lt;&gt;"Yes",$BR104&lt;&gt;"N/A"),"Epic Beans Relay, ",""))-2)))</f>
        <v/>
      </c>
      <c r="BT104" s="8"/>
      <c r="BU104" s="8" t="str">
        <f>IF($AB104="","",IF($BS104="","Yes","Blocked"))</f>
        <v/>
      </c>
      <c r="BW104" t="str">
        <f>IF($BV104="","",IFERROR(VLOOKUP($BV104,'01_Warehouse_Ledger'!$A:$N,4,FALSE),""))</f>
        <v/>
      </c>
      <c r="BX104" t="str">
        <f>IF($BV104="","",IFERROR(VLOOKUP($BV104,'01_Warehouse_Ledger'!$A:$N,5,FALSE),""))</f>
        <v/>
      </c>
      <c r="BY104" t="str">
        <f>IF($BV104="","",IFERROR(VLOOKUP($BV104,'01_Warehouse_Ledger'!$A:$N,13,FALSE),""))</f>
        <v/>
      </c>
      <c r="CI104" t="str" cm="1">
        <f t="array" ref="CI104">IFERROR(
  IF(ISNUMBER(MATCH(TRIM(SUBSTITUTE(INDEX($X:$X,ROW()),CHAR(160),"")),[1]Weekend_Targets!$B$2:$B$23,0)),
    "TARGET",
    "NO"
  ),
  "LOOKUP_ERROR"
)</f>
        <v>NO</v>
      </c>
      <c r="CJ104" t="str" cm="1">
        <f t="array" aca="1" ref="CJ104" ca="1">_xlfn.LET(_xlpm.h,UPPER(TRIM(CLEAN(SUBSTITUTE($X104,CHAR(160)," ")))), IF(ISNUMBER(MATCH(_xlpm.h,WeekendHostnames,0)),"TARGET",""))</f>
        <v/>
      </c>
      <c r="CK104" t="str">
        <f>UPPER(TRIM(CLEAN(SUBSTITUTE(C104,CHAR(160)," "))))</f>
        <v>NO</v>
      </c>
      <c r="CL104" t="str" cm="1">
        <f t="array" ref="CL104">IF(ISNUMBER(MATCH(UPPER(TRIM(CLEAN(SUBSTITUTE(INDEX($X:$X,ROW()),CHAR(160)," ")))),[1]Weekend_Targets!$C$2:$C$23,0)),"TARGET","NO")</f>
        <v>NO</v>
      </c>
      <c r="CM104" t="str">
        <f>_xlfn.TEXTJOIN(", ",TRUE,$C$2:$C$23)</f>
        <v>Yes, Yes, Yes, Yes, Yes, Yes, Yes, Yes, Yes, Yes, Yes, Yes, Yes, Yes, Yes, Yes, Yes, Yes, Yes, Yes, Yes, Yes</v>
      </c>
      <c r="CN104" t="e" cm="1">
        <f t="array" aca="1" ref="CN104" ca="1">COUNTIF(WeekendHostnames,"WNH270OPR403")</f>
        <v>#NAME?</v>
      </c>
      <c r="CO104" s="4"/>
      <c r="CQ104" s="103" t="s">
        <v>2008</v>
      </c>
    </row>
    <row r="105" spans="1:95" ht="20.25" customHeight="1">
      <c r="A105" s="8" t="s">
        <v>1334</v>
      </c>
      <c r="B105" s="8"/>
      <c r="C105" s="8" t="s">
        <v>1336</v>
      </c>
      <c r="D105" s="15" t="s">
        <v>1336</v>
      </c>
      <c r="E105" s="15" t="str">
        <f>IF($C105&lt;&gt;"Yes","",IF($D105="No","Yes",IF($D105="Yes","No","")))</f>
        <v/>
      </c>
      <c r="F105" s="15" t="str">
        <f>IF($A105="","",IF($A105="Neuron",IF(OR(AND($X105&lt;&gt;"",LOWER(TRIM($X105))&lt;&gt;"n/a",COUNTIF($AA$2:$AA$532,$X105)&gt;1),AND($AB105&lt;&gt;"",LOWER(TRIM($AB105))&lt;&gt;"n/a",COUNTIF($AB$2:$AB$532,$AB105)&gt;1),AND($AE105&lt;&gt;"",LOWER(TRIM($AE105))&lt;&gt;"n/a",COUNTIF($AE$2:$AE$532,$AE105)&gt;1)),"Yes","No"),IF($A105="Cybernet",IF(OR(AND($Y105&lt;&gt;"",LOWER(TRIM($Y105))&lt;&gt;"n/a",COUNTIF($Y$2:$Y$532,$Y105)&gt;1),AND($Z105&lt;&gt;"",LOWER(TRIM($Z105))&lt;&gt;"n/a",COUNTIF($Z$2:$Z$532,$Z105)&gt;1)),"Yes","No"),IF(AND($AN105&lt;&gt;"",LOWER(TRIM($AN105))&lt;&gt;"n/a",COUNTIF($AN$2:$AN$532,$AN105)&gt;1),"Yes","No"))))</f>
        <v>No</v>
      </c>
      <c r="G105" t="str">
        <f>IF($C105&lt;&gt;"Yes","",
IF($A105="Neuron",
IF(OR(
AND($X105&lt;&gt;"",LOWER(TRIM($X105))&lt;&gt;"n/a",COUNTIFS($C$2:$C$532,"Yes",$A$2:$A$532,"Neuron",$AA$2:$AA$532,$X105)&gt;1),
AND($AB105&lt;&gt;"",LOWER(TRIM($AB105))&lt;&gt;"n/a",COUNTIFS($C$2:$C$532,"Yes",$A$2:$A$532,"Neuron",$AB$2:$AB$532,$AB105)&gt;1),
AND($AE105&lt;&gt;"",LOWER(TRIM($AE105))&lt;&gt;"n/a",COUNTIFS($C$2:$C$532,"Yes",$A$2:$A$532,"Neuron",$AE$2:$AE$532,$AE105)&gt;1)
),"Yes","No"),
IF($A105="Cybernet",
IF(OR(
AND($Y105&lt;&gt;"",LOWER(TRIM($Y105))&lt;&gt;"n/a",COUNTIFS($C$2:$C$532,"Yes",$A$2:$A$532,"Cybernet",$Y$2:$Y$532,$Y105)&gt;1),
AND($Z105&lt;&gt;"",LOWER(TRIM($Z105))&lt;&gt;"n/a",COUNTIFS($C$2:$C$532,"Yes",$A$2:$A$532,"Cybernet",$Z$2:$Z$532,$Z105)&gt;1)
),"Yes","No"),
IF(AND($AN105&lt;&gt;"",LOWER(TRIM($AN105))&lt;&gt;"n/a"),
IF(COUNTIFS($C$2:$C$532,"Yes",$A$2:$A$532,$A105,$AN$2:$AN$532,$AN105)&gt;1,"Yes","No"),
"No")
)
)
)</f>
        <v/>
      </c>
      <c r="H105" s="103" t="s">
        <v>1994</v>
      </c>
      <c r="I105" s="4" t="s">
        <v>1952</v>
      </c>
      <c r="J105" s="4"/>
      <c r="K105" s="4"/>
      <c r="L105" s="14"/>
      <c r="M105" s="4" t="s">
        <v>1341</v>
      </c>
      <c r="N105" s="2" t="s">
        <v>1335</v>
      </c>
      <c r="O105" s="2" t="s">
        <v>1336</v>
      </c>
      <c r="P105" s="2" t="s">
        <v>1336</v>
      </c>
      <c r="Q105" s="2"/>
      <c r="R105" s="4"/>
      <c r="S105" s="4"/>
      <c r="T105" s="4"/>
      <c r="U105" s="12"/>
      <c r="V105" s="103"/>
      <c r="W105" s="4"/>
      <c r="X105" s="103" t="s">
        <v>2009</v>
      </c>
      <c r="Y105" s="116" t="s">
        <v>2010</v>
      </c>
      <c r="Z105" s="22" t="s">
        <v>2011</v>
      </c>
      <c r="AB105" s="4"/>
      <c r="AC105" s="4"/>
      <c r="AD105" s="4"/>
      <c r="AE105" s="4"/>
      <c r="AF105" s="4"/>
      <c r="AG105" s="8"/>
      <c r="AH105" s="8"/>
      <c r="AI105" s="8"/>
      <c r="AJ105" s="8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121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"/>
      <c r="BM105" s="8"/>
      <c r="BN105" s="8"/>
      <c r="BO105" s="8"/>
      <c r="BP105" s="8" t="s">
        <v>1350</v>
      </c>
      <c r="BQ105" s="8"/>
      <c r="BR105" s="8"/>
      <c r="BS105" s="4" t="str">
        <f>IF($AB105="","",IF((IF(AND($BL105&lt;&gt;"Yes",$BL105&lt;&gt;"N/A"),"Power Cable, ","")&amp;IF(AND($BM105&lt;&gt;"Yes",$BM105&lt;&gt;"N/A"),"Battery, ","")&amp;IF(AND($AG105&lt;&gt;"Yes",$AG105&lt;&gt;"N/A"),"Firmware Download, ","")&amp;IF(AND(OR($AG105="Yes",$AG105="N/A"),$AH105&lt;&gt;"Yes",$AH105&lt;&gt;"N/A"),"Firmware Install, ","")&amp;IF(AND($BQ105&lt;&gt;"Yes",$BQ105&lt;&gt;"N/A"),"Device ID, ","")&amp;IF(AND($BR105&lt;&gt;"Yes",$BR105&lt;&gt;"N/A"),"Epic Beans Relay, ",""))="","",LEFT(IF(AND($BL105&lt;&gt;"Yes",$BL105&lt;&gt;"N/A"),"Power Cable, ","")&amp;IF(AND($BM105&lt;&gt;"Yes",$BM105&lt;&gt;"N/A"),"Battery, ","")&amp;IF(AND($AG105&lt;&gt;"Yes",$AG105&lt;&gt;"N/A"),"Firmware Download, ","")&amp;IF(AND(OR($AG105="Yes",$AG105="N/A"),$AH105&lt;&gt;"Yes",$AH105&lt;&gt;"N/A"),"Firmware Install, ","")&amp;IF(AND($BQ105&lt;&gt;"Yes",$BQ105&lt;&gt;"N/A"),"Device ID, ","")&amp;IF(AND($BR105&lt;&gt;"Yes",$BR105&lt;&gt;"N/A"),"Epic Beans Relay, ",""),LEN(IF(AND($BL105&lt;&gt;"Yes",$BL105&lt;&gt;"N/A"),"Power Cable, ","")&amp;IF(AND($BM105&lt;&gt;"Yes",$BM105&lt;&gt;"N/A"),"Battery, ","")&amp;IF(AND($AG105&lt;&gt;"Yes",$AG105&lt;&gt;"N/A"),"Firmware Download, ","")&amp;IF(AND(OR($AG105="Yes",$AG105="N/A"),$AH105&lt;&gt;"Yes",$AH105&lt;&gt;"N/A"),"Firmware Install, ","")&amp;IF(AND($BQ105&lt;&gt;"Yes",$BQ105&lt;&gt;"N/A"),"Device ID, ","")&amp;IF(AND($BR105&lt;&gt;"Yes",$BR105&lt;&gt;"N/A"),"Epic Beans Relay, ",""))-2)))</f>
        <v/>
      </c>
      <c r="BT105" s="8"/>
      <c r="BU105" s="8" t="str">
        <f>IF($AB105="","",IF($BS105="","Yes","Blocked"))</f>
        <v/>
      </c>
      <c r="BW105" t="str">
        <f>IF($BV105="","",IFERROR(VLOOKUP($BV105,'01_Warehouse_Ledger'!$A:$N,4,FALSE),""))</f>
        <v/>
      </c>
      <c r="BX105" t="str">
        <f>IF($BV105="","",IFERROR(VLOOKUP($BV105,'01_Warehouse_Ledger'!$A:$N,5,FALSE),""))</f>
        <v/>
      </c>
      <c r="BY105" t="str">
        <f>IF($BV105="","",IFERROR(VLOOKUP($BV105,'01_Warehouse_Ledger'!$A:$N,13,FALSE),""))</f>
        <v/>
      </c>
      <c r="CI105" t="str" cm="1">
        <f t="array" ref="CI105">IFERROR(
  IF(ISNUMBER(MATCH(TRIM(SUBSTITUTE(INDEX($X:$X,ROW()),CHAR(160),"")),[1]Weekend_Targets!$B$2:$B$23,0)),
    "TARGET",
    "NO"
  ),
  "LOOKUP_ERROR"
)</f>
        <v>NO</v>
      </c>
      <c r="CJ105" t="str" cm="1">
        <f t="array" aca="1" ref="CJ105" ca="1">_xlfn.LET(_xlpm.h,UPPER(TRIM(CLEAN(SUBSTITUTE($X105,CHAR(160)," ")))), IF(ISNUMBER(MATCH(_xlpm.h,WeekendHostnames,0)),"TARGET",""))</f>
        <v/>
      </c>
      <c r="CK105" t="str">
        <f>UPPER(TRIM(CLEAN(SUBSTITUTE(C105,CHAR(160)," "))))</f>
        <v>NO</v>
      </c>
      <c r="CL105" t="str" cm="1">
        <f t="array" ref="CL105">IF(ISNUMBER(MATCH(UPPER(TRIM(CLEAN(SUBSTITUTE(INDEX($X:$X,ROW()),CHAR(160)," ")))),[1]Weekend_Targets!$C$2:$C$23,0)),"TARGET","NO")</f>
        <v>NO</v>
      </c>
      <c r="CM105" t="str">
        <f>_xlfn.TEXTJOIN(", ",TRUE,$C$2:$C$23)</f>
        <v>Yes, Yes, Yes, Yes, Yes, Yes, Yes, Yes, Yes, Yes, Yes, Yes, Yes, Yes, Yes, Yes, Yes, Yes, Yes, Yes, Yes, Yes</v>
      </c>
      <c r="CN105" t="e" cm="1">
        <f t="array" aca="1" ref="CN105" ca="1">COUNTIF(WeekendHostnames,"WNH270OPR403")</f>
        <v>#NAME?</v>
      </c>
      <c r="CO105" s="4"/>
      <c r="CQ105" s="103" t="s">
        <v>2012</v>
      </c>
    </row>
    <row r="106" spans="1:95" ht="20.25" customHeight="1">
      <c r="A106" s="8" t="s">
        <v>1334</v>
      </c>
      <c r="B106" s="8"/>
      <c r="C106" s="8" t="s">
        <v>1336</v>
      </c>
      <c r="D106" s="15" t="s">
        <v>1336</v>
      </c>
      <c r="E106" s="15" t="str">
        <f>IF($C106&lt;&gt;"Yes","",IF($D106="No","Yes",IF($D106="Yes","No","")))</f>
        <v/>
      </c>
      <c r="F106" s="15" t="str">
        <f>IF($A106="","",IF($A106="Neuron",IF(OR(AND($X106&lt;&gt;"",LOWER(TRIM($X106))&lt;&gt;"n/a",COUNTIF($AA$2:$AA$532,$X106)&gt;1),AND($AB106&lt;&gt;"",LOWER(TRIM($AB106))&lt;&gt;"n/a",COUNTIF($AB$2:$AB$532,$AB106)&gt;1),AND($AE106&lt;&gt;"",LOWER(TRIM($AE106))&lt;&gt;"n/a",COUNTIF($AE$2:$AE$532,$AE106)&gt;1)),"Yes","No"),IF($A106="Cybernet",IF(OR(AND($Y106&lt;&gt;"",LOWER(TRIM($Y106))&lt;&gt;"n/a",COUNTIF($Y$2:$Y$532,$Y106)&gt;1),AND($Z106&lt;&gt;"",LOWER(TRIM($Z106))&lt;&gt;"n/a",COUNTIF($Z$2:$Z$532,$Z106)&gt;1)),"Yes","No"),IF(AND($AN106&lt;&gt;"",LOWER(TRIM($AN106))&lt;&gt;"n/a",COUNTIF($AN$2:$AN$532,$AN106)&gt;1),"Yes","No"))))</f>
        <v>No</v>
      </c>
      <c r="G106" t="str">
        <f>IF($C106&lt;&gt;"Yes","",
IF($A106="Neuron",
IF(OR(
AND($X106&lt;&gt;"",LOWER(TRIM($X106))&lt;&gt;"n/a",COUNTIFS($C$2:$C$532,"Yes",$A$2:$A$532,"Neuron",$AA$2:$AA$532,$X106)&gt;1),
AND($AB106&lt;&gt;"",LOWER(TRIM($AB106))&lt;&gt;"n/a",COUNTIFS($C$2:$C$532,"Yes",$A$2:$A$532,"Neuron",$AB$2:$AB$532,$AB106)&gt;1),
AND($AE106&lt;&gt;"",LOWER(TRIM($AE106))&lt;&gt;"n/a",COUNTIFS($C$2:$C$532,"Yes",$A$2:$A$532,"Neuron",$AE$2:$AE$532,$AE106)&gt;1)
),"Yes","No"),
IF($A106="Cybernet",
IF(OR(
AND($Y106&lt;&gt;"",LOWER(TRIM($Y106))&lt;&gt;"n/a",COUNTIFS($C$2:$C$532,"Yes",$A$2:$A$532,"Cybernet",$Y$2:$Y$532,$Y106)&gt;1),
AND($Z106&lt;&gt;"",LOWER(TRIM($Z106))&lt;&gt;"n/a",COUNTIFS($C$2:$C$532,"Yes",$A$2:$A$532,"Cybernet",$Z$2:$Z$532,$Z106)&gt;1)
),"Yes","No"),
IF(AND($AN106&lt;&gt;"",LOWER(TRIM($AN106))&lt;&gt;"n/a"),
IF(COUNTIFS($C$2:$C$532,"Yes",$A$2:$A$532,$A106,$AN$2:$AN$532,$AN106)&gt;1,"Yes","No"),
"No")
)
)
)</f>
        <v/>
      </c>
      <c r="H106" s="103" t="s">
        <v>1994</v>
      </c>
      <c r="I106" s="4" t="s">
        <v>2013</v>
      </c>
      <c r="J106" s="4"/>
      <c r="K106" s="4"/>
      <c r="L106" s="14"/>
      <c r="M106" s="4" t="s">
        <v>1341</v>
      </c>
      <c r="N106" s="2" t="s">
        <v>1335</v>
      </c>
      <c r="O106" s="2" t="s">
        <v>1336</v>
      </c>
      <c r="P106" s="2" t="s">
        <v>1336</v>
      </c>
      <c r="Q106" s="2"/>
      <c r="R106" s="4"/>
      <c r="S106" s="4"/>
      <c r="T106" s="4"/>
      <c r="U106" s="12"/>
      <c r="V106" s="103"/>
      <c r="W106" s="4"/>
      <c r="X106" s="4" t="s">
        <v>2014</v>
      </c>
      <c r="Y106" s="4" t="s">
        <v>2015</v>
      </c>
      <c r="Z106" s="4" t="s">
        <v>2016</v>
      </c>
      <c r="AB106" s="4"/>
      <c r="AC106" s="4"/>
      <c r="AD106" s="4"/>
      <c r="AE106" s="4"/>
      <c r="AF106" s="4"/>
      <c r="AG106" s="8"/>
      <c r="AH106" s="8"/>
      <c r="AI106" s="8"/>
      <c r="AJ106" s="8"/>
      <c r="AK106" s="4"/>
      <c r="AL106" s="4"/>
      <c r="AM106" s="4"/>
      <c r="AN106" s="4"/>
      <c r="AO106" s="4" t="s">
        <v>1999</v>
      </c>
      <c r="AP106" s="4" t="s">
        <v>2000</v>
      </c>
      <c r="AQ106" s="4"/>
      <c r="AR106" s="4"/>
      <c r="AS106" s="4"/>
      <c r="AT106" s="4"/>
      <c r="AU106" s="4"/>
      <c r="AV106" s="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"/>
      <c r="BM106" s="8"/>
      <c r="BN106" s="8"/>
      <c r="BO106" s="8"/>
      <c r="BP106" s="8" t="s">
        <v>1350</v>
      </c>
      <c r="BQ106" s="8"/>
      <c r="BR106" s="8"/>
      <c r="BS106" s="4" t="str">
        <f>IF($AB106="","",IF((IF(AND($BL106&lt;&gt;"Yes",$BL106&lt;&gt;"N/A"),"Power Cable, ","")&amp;IF(AND($BM106&lt;&gt;"Yes",$BM106&lt;&gt;"N/A"),"Battery, ","")&amp;IF(AND($AG106&lt;&gt;"Yes",$AG106&lt;&gt;"N/A"),"Firmware Download, ","")&amp;IF(AND(OR($AG106="Yes",$AG106="N/A"),$AH106&lt;&gt;"Yes",$AH106&lt;&gt;"N/A"),"Firmware Install, ","")&amp;IF(AND($BQ106&lt;&gt;"Yes",$BQ106&lt;&gt;"N/A"),"Device ID, ","")&amp;IF(AND($BR106&lt;&gt;"Yes",$BR106&lt;&gt;"N/A"),"Epic Beans Relay, ",""))="","",LEFT(IF(AND($BL106&lt;&gt;"Yes",$BL106&lt;&gt;"N/A"),"Power Cable, ","")&amp;IF(AND($BM106&lt;&gt;"Yes",$BM106&lt;&gt;"N/A"),"Battery, ","")&amp;IF(AND($AG106&lt;&gt;"Yes",$AG106&lt;&gt;"N/A"),"Firmware Download, ","")&amp;IF(AND(OR($AG106="Yes",$AG106="N/A"),$AH106&lt;&gt;"Yes",$AH106&lt;&gt;"N/A"),"Firmware Install, ","")&amp;IF(AND($BQ106&lt;&gt;"Yes",$BQ106&lt;&gt;"N/A"),"Device ID, ","")&amp;IF(AND($BR106&lt;&gt;"Yes",$BR106&lt;&gt;"N/A"),"Epic Beans Relay, ",""),LEN(IF(AND($BL106&lt;&gt;"Yes",$BL106&lt;&gt;"N/A"),"Power Cable, ","")&amp;IF(AND($BM106&lt;&gt;"Yes",$BM106&lt;&gt;"N/A"),"Battery, ","")&amp;IF(AND($AG106&lt;&gt;"Yes",$AG106&lt;&gt;"N/A"),"Firmware Download, ","")&amp;IF(AND(OR($AG106="Yes",$AG106="N/A"),$AH106&lt;&gt;"Yes",$AH106&lt;&gt;"N/A"),"Firmware Install, ","")&amp;IF(AND($BQ106&lt;&gt;"Yes",$BQ106&lt;&gt;"N/A"),"Device ID, ","")&amp;IF(AND($BR106&lt;&gt;"Yes",$BR106&lt;&gt;"N/A"),"Epic Beans Relay, ",""))-2)))</f>
        <v/>
      </c>
      <c r="BT106" s="8"/>
      <c r="BU106" s="8" t="str">
        <f>IF($AB106="","",IF($BS106="","Yes","Blocked"))</f>
        <v/>
      </c>
      <c r="BW106" t="str">
        <f>IF($BV106="","",IFERROR(VLOOKUP($BV106,'01_Warehouse_Ledger'!$A:$N,4,FALSE),""))</f>
        <v/>
      </c>
      <c r="BX106" t="str">
        <f>IF($BV106="","",IFERROR(VLOOKUP($BV106,'01_Warehouse_Ledger'!$A:$N,5,FALSE),""))</f>
        <v/>
      </c>
      <c r="BY106" t="str">
        <f>IF($BV106="","",IFERROR(VLOOKUP($BV106,'01_Warehouse_Ledger'!$A:$N,13,FALSE),""))</f>
        <v/>
      </c>
      <c r="CI106" t="str" cm="1">
        <f t="array" ref="CI106">IFERROR(
  IF(ISNUMBER(MATCH(TRIM(SUBSTITUTE(INDEX($X:$X,ROW()),CHAR(160),"")),[1]Weekend_Targets!$B$2:$B$23,0)),
    "TARGET",
    "NO"
  ),
  "LOOKUP_ERROR"
)</f>
        <v>NO</v>
      </c>
      <c r="CJ106" t="str" cm="1">
        <f t="array" aca="1" ref="CJ106" ca="1">_xlfn.LET(_xlpm.h,UPPER(TRIM(CLEAN(SUBSTITUTE($X106,CHAR(160)," ")))), IF(ISNUMBER(MATCH(_xlpm.h,WeekendHostnames,0)),"TARGET",""))</f>
        <v/>
      </c>
      <c r="CK106" t="str">
        <f>UPPER(TRIM(CLEAN(SUBSTITUTE(C106,CHAR(160)," "))))</f>
        <v>NO</v>
      </c>
      <c r="CL106" t="str" cm="1">
        <f t="array" ref="CL106">IF(ISNUMBER(MATCH(UPPER(TRIM(CLEAN(SUBSTITUTE(INDEX($X:$X,ROW()),CHAR(160)," ")))),[1]Weekend_Targets!$C$2:$C$23,0)),"TARGET","NO")</f>
        <v>NO</v>
      </c>
      <c r="CM106" t="str">
        <f>_xlfn.TEXTJOIN(", ",TRUE,$C$2:$C$23)</f>
        <v>Yes, Yes, Yes, Yes, Yes, Yes, Yes, Yes, Yes, Yes, Yes, Yes, Yes, Yes, Yes, Yes, Yes, Yes, Yes, Yes, Yes, Yes</v>
      </c>
      <c r="CN106" t="e" cm="1">
        <f t="array" aca="1" ref="CN106" ca="1">COUNTIF(WeekendHostnames,"WNH270OPR403")</f>
        <v>#NAME?</v>
      </c>
      <c r="CO106" s="4" t="s">
        <v>1954</v>
      </c>
      <c r="CQ106" s="4" t="s">
        <v>2017</v>
      </c>
    </row>
    <row r="107" spans="1:95" ht="20.25" customHeight="1">
      <c r="A107" s="8" t="s">
        <v>1334</v>
      </c>
      <c r="B107" s="8"/>
      <c r="C107" s="8" t="s">
        <v>1336</v>
      </c>
      <c r="D107" s="15" t="s">
        <v>1336</v>
      </c>
      <c r="E107" s="15" t="str">
        <f>IF($C107&lt;&gt;"Yes","",IF($D107="No","Yes",IF($D107="Yes","No","")))</f>
        <v/>
      </c>
      <c r="F107" s="15" t="str">
        <f>IF($A107="","",IF($A107="Neuron",IF(OR(AND($X107&lt;&gt;"",LOWER(TRIM($X107))&lt;&gt;"n/a",COUNTIF($AA$2:$AA$532,$X107)&gt;1),AND($AB107&lt;&gt;"",LOWER(TRIM($AB107))&lt;&gt;"n/a",COUNTIF($AB$2:$AB$532,$AB107)&gt;1),AND($AE107&lt;&gt;"",LOWER(TRIM($AE107))&lt;&gt;"n/a",COUNTIF($AE$2:$AE$532,$AE107)&gt;1)),"Yes","No"),IF($A107="Cybernet",IF(OR(AND($Y107&lt;&gt;"",LOWER(TRIM($Y107))&lt;&gt;"n/a",COUNTIF($Y$2:$Y$532,$Y107)&gt;1),AND($Z107&lt;&gt;"",LOWER(TRIM($Z107))&lt;&gt;"n/a",COUNTIF($Z$2:$Z$532,$Z107)&gt;1)),"Yes","No"),IF(AND($AN107&lt;&gt;"",LOWER(TRIM($AN107))&lt;&gt;"n/a",COUNTIF($AN$2:$AN$532,$AN107)&gt;1),"Yes","No"))))</f>
        <v>No</v>
      </c>
      <c r="G107" t="str">
        <f>IF($C107&lt;&gt;"Yes","",
IF($A107="Neuron",
IF(OR(
AND($X107&lt;&gt;"",LOWER(TRIM($X107))&lt;&gt;"n/a",COUNTIFS($C$2:$C$532,"Yes",$A$2:$A$532,"Neuron",$AA$2:$AA$532,$X107)&gt;1),
AND($AB107&lt;&gt;"",LOWER(TRIM($AB107))&lt;&gt;"n/a",COUNTIFS($C$2:$C$532,"Yes",$A$2:$A$532,"Neuron",$AB$2:$AB$532,$AB107)&gt;1),
AND($AE107&lt;&gt;"",LOWER(TRIM($AE107))&lt;&gt;"n/a",COUNTIFS($C$2:$C$532,"Yes",$A$2:$A$532,"Neuron",$AE$2:$AE$532,$AE107)&gt;1)
),"Yes","No"),
IF($A107="Cybernet",
IF(OR(
AND($Y107&lt;&gt;"",LOWER(TRIM($Y107))&lt;&gt;"n/a",COUNTIFS($C$2:$C$532,"Yes",$A$2:$A$532,"Cybernet",$Y$2:$Y$532,$Y107)&gt;1),
AND($Z107&lt;&gt;"",LOWER(TRIM($Z107))&lt;&gt;"n/a",COUNTIFS($C$2:$C$532,"Yes",$A$2:$A$532,"Cybernet",$Z$2:$Z$532,$Z107)&gt;1)
),"Yes","No"),
IF(AND($AN107&lt;&gt;"",LOWER(TRIM($AN107))&lt;&gt;"n/a"),
IF(COUNTIFS($C$2:$C$532,"Yes",$A$2:$A$532,$A107,$AN$2:$AN$532,$AN107)&gt;1,"Yes","No"),
"No")
)
)
)</f>
        <v/>
      </c>
      <c r="H107" s="103" t="s">
        <v>1994</v>
      </c>
      <c r="I107" s="4" t="s">
        <v>2013</v>
      </c>
      <c r="J107" s="4"/>
      <c r="K107" s="4"/>
      <c r="L107" s="14"/>
      <c r="M107" s="4" t="s">
        <v>1341</v>
      </c>
      <c r="N107" s="2" t="s">
        <v>1335</v>
      </c>
      <c r="O107" s="2" t="s">
        <v>1336</v>
      </c>
      <c r="P107" s="2" t="s">
        <v>1336</v>
      </c>
      <c r="Q107" s="2"/>
      <c r="R107" s="4"/>
      <c r="S107" s="4"/>
      <c r="T107" s="4"/>
      <c r="U107" s="12"/>
      <c r="V107" s="103"/>
      <c r="W107" s="4"/>
      <c r="X107" s="4" t="s">
        <v>2018</v>
      </c>
      <c r="Y107" s="4" t="s">
        <v>2019</v>
      </c>
      <c r="Z107" s="4" t="s">
        <v>2020</v>
      </c>
      <c r="AB107" s="4"/>
      <c r="AC107" s="4"/>
      <c r="AD107" s="4"/>
      <c r="AE107" s="4"/>
      <c r="AF107" s="4"/>
      <c r="AG107" s="8"/>
      <c r="AH107" s="8"/>
      <c r="AI107" s="8"/>
      <c r="AJ107" s="8"/>
      <c r="AK107" s="4"/>
      <c r="AL107" s="4"/>
      <c r="AM107" s="4"/>
      <c r="AN107" s="4"/>
      <c r="AO107" s="4" t="s">
        <v>1999</v>
      </c>
      <c r="AP107" s="4" t="s">
        <v>2000</v>
      </c>
      <c r="AQ107" s="4"/>
      <c r="AR107" s="4"/>
      <c r="AS107" s="4"/>
      <c r="AT107" s="4"/>
      <c r="AU107" s="4"/>
      <c r="AV107" s="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"/>
      <c r="BM107" s="8"/>
      <c r="BN107" s="8"/>
      <c r="BO107" s="8"/>
      <c r="BP107" s="8" t="s">
        <v>1350</v>
      </c>
      <c r="BQ107" s="8"/>
      <c r="BR107" s="8"/>
      <c r="BS107" s="4" t="str">
        <f>IF($AB107="","",IF((IF(AND($BL107&lt;&gt;"Yes",$BL107&lt;&gt;"N/A"),"Power Cable, ","")&amp;IF(AND($BM107&lt;&gt;"Yes",$BM107&lt;&gt;"N/A"),"Battery, ","")&amp;IF(AND($AG107&lt;&gt;"Yes",$AG107&lt;&gt;"N/A"),"Firmware Download, ","")&amp;IF(AND(OR($AG107="Yes",$AG107="N/A"),$AH107&lt;&gt;"Yes",$AH107&lt;&gt;"N/A"),"Firmware Install, ","")&amp;IF(AND($BQ107&lt;&gt;"Yes",$BQ107&lt;&gt;"N/A"),"Device ID, ","")&amp;IF(AND($BR107&lt;&gt;"Yes",$BR107&lt;&gt;"N/A"),"Epic Beans Relay, ",""))="","",LEFT(IF(AND($BL107&lt;&gt;"Yes",$BL107&lt;&gt;"N/A"),"Power Cable, ","")&amp;IF(AND($BM107&lt;&gt;"Yes",$BM107&lt;&gt;"N/A"),"Battery, ","")&amp;IF(AND($AG107&lt;&gt;"Yes",$AG107&lt;&gt;"N/A"),"Firmware Download, ","")&amp;IF(AND(OR($AG107="Yes",$AG107="N/A"),$AH107&lt;&gt;"Yes",$AH107&lt;&gt;"N/A"),"Firmware Install, ","")&amp;IF(AND($BQ107&lt;&gt;"Yes",$BQ107&lt;&gt;"N/A"),"Device ID, ","")&amp;IF(AND($BR107&lt;&gt;"Yes",$BR107&lt;&gt;"N/A"),"Epic Beans Relay, ",""),LEN(IF(AND($BL107&lt;&gt;"Yes",$BL107&lt;&gt;"N/A"),"Power Cable, ","")&amp;IF(AND($BM107&lt;&gt;"Yes",$BM107&lt;&gt;"N/A"),"Battery, ","")&amp;IF(AND($AG107&lt;&gt;"Yes",$AG107&lt;&gt;"N/A"),"Firmware Download, ","")&amp;IF(AND(OR($AG107="Yes",$AG107="N/A"),$AH107&lt;&gt;"Yes",$AH107&lt;&gt;"N/A"),"Firmware Install, ","")&amp;IF(AND($BQ107&lt;&gt;"Yes",$BQ107&lt;&gt;"N/A"),"Device ID, ","")&amp;IF(AND($BR107&lt;&gt;"Yes",$BR107&lt;&gt;"N/A"),"Epic Beans Relay, ",""))-2)))</f>
        <v/>
      </c>
      <c r="BT107" s="8"/>
      <c r="BU107" s="8" t="str">
        <f>IF($AB107="","",IF($BS107="","Yes","Blocked"))</f>
        <v/>
      </c>
      <c r="BW107" t="str">
        <f>IF($BV107="","",IFERROR(VLOOKUP($BV107,'01_Warehouse_Ledger'!$A:$N,4,FALSE),""))</f>
        <v/>
      </c>
      <c r="BX107" t="str">
        <f>IF($BV107="","",IFERROR(VLOOKUP($BV107,'01_Warehouse_Ledger'!$A:$N,5,FALSE),""))</f>
        <v/>
      </c>
      <c r="BY107" t="str">
        <f>IF($BV107="","",IFERROR(VLOOKUP($BV107,'01_Warehouse_Ledger'!$A:$N,13,FALSE),""))</f>
        <v/>
      </c>
      <c r="CI107" t="str" cm="1">
        <f t="array" ref="CI107">IFERROR(
  IF(ISNUMBER(MATCH(TRIM(SUBSTITUTE(INDEX($X:$X,ROW()),CHAR(160),"")),[1]Weekend_Targets!$B$2:$B$23,0)),
    "TARGET",
    "NO"
  ),
  "LOOKUP_ERROR"
)</f>
        <v>NO</v>
      </c>
      <c r="CJ107" t="str" cm="1">
        <f t="array" aca="1" ref="CJ107" ca="1">_xlfn.LET(_xlpm.h,UPPER(TRIM(CLEAN(SUBSTITUTE($X107,CHAR(160)," ")))), IF(ISNUMBER(MATCH(_xlpm.h,WeekendHostnames,0)),"TARGET",""))</f>
        <v/>
      </c>
      <c r="CK107" t="str">
        <f>UPPER(TRIM(CLEAN(SUBSTITUTE(C107,CHAR(160)," "))))</f>
        <v>NO</v>
      </c>
      <c r="CL107" t="str" cm="1">
        <f t="array" ref="CL107">IF(ISNUMBER(MATCH(UPPER(TRIM(CLEAN(SUBSTITUTE(INDEX($X:$X,ROW()),CHAR(160)," ")))),[1]Weekend_Targets!$C$2:$C$23,0)),"TARGET","NO")</f>
        <v>NO</v>
      </c>
      <c r="CM107" t="str">
        <f>_xlfn.TEXTJOIN(", ",TRUE,$C$2:$C$23)</f>
        <v>Yes, Yes, Yes, Yes, Yes, Yes, Yes, Yes, Yes, Yes, Yes, Yes, Yes, Yes, Yes, Yes, Yes, Yes, Yes, Yes, Yes, Yes</v>
      </c>
      <c r="CN107" t="e" cm="1">
        <f t="array" aca="1" ref="CN107" ca="1">COUNTIF(WeekendHostnames,"WNH270OPR403")</f>
        <v>#NAME?</v>
      </c>
      <c r="CO107" s="4" t="s">
        <v>1954</v>
      </c>
      <c r="CQ107" s="4" t="s">
        <v>2017</v>
      </c>
    </row>
    <row r="108" spans="1:95" ht="20.25" customHeight="1">
      <c r="A108" s="8" t="s">
        <v>1334</v>
      </c>
      <c r="B108" s="8"/>
      <c r="C108" s="8" t="s">
        <v>1336</v>
      </c>
      <c r="D108" s="15" t="s">
        <v>1336</v>
      </c>
      <c r="E108" s="15" t="str">
        <f>IF($C108&lt;&gt;"Yes","",IF($D108="No","Yes",IF($D108="Yes","No","")))</f>
        <v/>
      </c>
      <c r="F108" s="15" t="str">
        <f>IF($A108="","",IF($A108="Neuron",IF(OR(AND($X108&lt;&gt;"",LOWER(TRIM($X108))&lt;&gt;"n/a",COUNTIF($AA$2:$AA$532,$X108)&gt;1),AND($AB108&lt;&gt;"",LOWER(TRIM($AB108))&lt;&gt;"n/a",COUNTIF($AB$2:$AB$532,$AB108)&gt;1),AND($AE108&lt;&gt;"",LOWER(TRIM($AE108))&lt;&gt;"n/a",COUNTIF($AE$2:$AE$532,$AE108)&gt;1)),"Yes","No"),IF($A108="Cybernet",IF(OR(AND($Y108&lt;&gt;"",LOWER(TRIM($Y108))&lt;&gt;"n/a",COUNTIF($Y$2:$Y$532,$Y108)&gt;1),AND($Z108&lt;&gt;"",LOWER(TRIM($Z108))&lt;&gt;"n/a",COUNTIF($Z$2:$Z$532,$Z108)&gt;1)),"Yes","No"),IF(AND($AN108&lt;&gt;"",LOWER(TRIM($AN108))&lt;&gt;"n/a",COUNTIF($AN$2:$AN$532,$AN108)&gt;1),"Yes","No"))))</f>
        <v>No</v>
      </c>
      <c r="G108" t="str">
        <f>IF($C108&lt;&gt;"Yes","",
IF($A108="Neuron",
IF(OR(
AND($X108&lt;&gt;"",LOWER(TRIM($X108))&lt;&gt;"n/a",COUNTIFS($C$2:$C$532,"Yes",$A$2:$A$532,"Neuron",$AA$2:$AA$532,$X108)&gt;1),
AND($AB108&lt;&gt;"",LOWER(TRIM($AB108))&lt;&gt;"n/a",COUNTIFS($C$2:$C$532,"Yes",$A$2:$A$532,"Neuron",$AB$2:$AB$532,$AB108)&gt;1),
AND($AE108&lt;&gt;"",LOWER(TRIM($AE108))&lt;&gt;"n/a",COUNTIFS($C$2:$C$532,"Yes",$A$2:$A$532,"Neuron",$AE$2:$AE$532,$AE108)&gt;1)
),"Yes","No"),
IF($A108="Cybernet",
IF(OR(
AND($Y108&lt;&gt;"",LOWER(TRIM($Y108))&lt;&gt;"n/a",COUNTIFS($C$2:$C$532,"Yes",$A$2:$A$532,"Cybernet",$Y$2:$Y$532,$Y108)&gt;1),
AND($Z108&lt;&gt;"",LOWER(TRIM($Z108))&lt;&gt;"n/a",COUNTIFS($C$2:$C$532,"Yes",$A$2:$A$532,"Cybernet",$Z$2:$Z$532,$Z108)&gt;1)
),"Yes","No"),
IF(AND($AN108&lt;&gt;"",LOWER(TRIM($AN108))&lt;&gt;"n/a"),
IF(COUNTIFS($C$2:$C$532,"Yes",$A$2:$A$532,$A108,$AN$2:$AN$532,$AN108)&gt;1,"Yes","No"),
"No")
)
)
)</f>
        <v/>
      </c>
      <c r="H108" s="4" t="s">
        <v>1994</v>
      </c>
      <c r="I108" s="4" t="s">
        <v>2013</v>
      </c>
      <c r="J108" s="4"/>
      <c r="K108" s="4"/>
      <c r="L108" s="14"/>
      <c r="M108" s="4" t="s">
        <v>1341</v>
      </c>
      <c r="N108" s="2" t="s">
        <v>1335</v>
      </c>
      <c r="O108" s="2" t="s">
        <v>1336</v>
      </c>
      <c r="P108" s="2" t="s">
        <v>1336</v>
      </c>
      <c r="Q108" s="2"/>
      <c r="R108" s="4"/>
      <c r="S108" s="4"/>
      <c r="T108" s="4"/>
      <c r="U108" s="12"/>
      <c r="V108" s="4"/>
      <c r="W108" s="4"/>
      <c r="X108" s="4" t="s">
        <v>2021</v>
      </c>
      <c r="Y108" s="4" t="s">
        <v>2022</v>
      </c>
      <c r="Z108" s="4" t="s">
        <v>2023</v>
      </c>
      <c r="AB108" s="4"/>
      <c r="AC108" s="4"/>
      <c r="AD108" s="4"/>
      <c r="AE108" s="4"/>
      <c r="AF108" s="4"/>
      <c r="AG108" s="8"/>
      <c r="AH108" s="8"/>
      <c r="AI108" s="8"/>
      <c r="AJ108" s="8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"/>
      <c r="BM108" s="8"/>
      <c r="BN108" s="8"/>
      <c r="BO108" s="8"/>
      <c r="BP108" s="8" t="s">
        <v>1350</v>
      </c>
      <c r="BQ108" s="8"/>
      <c r="BR108" s="8"/>
      <c r="BS108" s="4" t="str">
        <f>IF($AB108="","",IF((IF(AND($BL108&lt;&gt;"Yes",$BL108&lt;&gt;"N/A"),"Power Cable, ","")&amp;IF(AND($BM108&lt;&gt;"Yes",$BM108&lt;&gt;"N/A"),"Battery, ","")&amp;IF(AND($AG108&lt;&gt;"Yes",$AG108&lt;&gt;"N/A"),"Firmware Download, ","")&amp;IF(AND(OR($AG108="Yes",$AG108="N/A"),$AH108&lt;&gt;"Yes",$AH108&lt;&gt;"N/A"),"Firmware Install, ","")&amp;IF(AND($BQ108&lt;&gt;"Yes",$BQ108&lt;&gt;"N/A"),"Device ID, ","")&amp;IF(AND($BR108&lt;&gt;"Yes",$BR108&lt;&gt;"N/A"),"Epic Beans Relay, ",""))="","",LEFT(IF(AND($BL108&lt;&gt;"Yes",$BL108&lt;&gt;"N/A"),"Power Cable, ","")&amp;IF(AND($BM108&lt;&gt;"Yes",$BM108&lt;&gt;"N/A"),"Battery, ","")&amp;IF(AND($AG108&lt;&gt;"Yes",$AG108&lt;&gt;"N/A"),"Firmware Download, ","")&amp;IF(AND(OR($AG108="Yes",$AG108="N/A"),$AH108&lt;&gt;"Yes",$AH108&lt;&gt;"N/A"),"Firmware Install, ","")&amp;IF(AND($BQ108&lt;&gt;"Yes",$BQ108&lt;&gt;"N/A"),"Device ID, ","")&amp;IF(AND($BR108&lt;&gt;"Yes",$BR108&lt;&gt;"N/A"),"Epic Beans Relay, ",""),LEN(IF(AND($BL108&lt;&gt;"Yes",$BL108&lt;&gt;"N/A"),"Power Cable, ","")&amp;IF(AND($BM108&lt;&gt;"Yes",$BM108&lt;&gt;"N/A"),"Battery, ","")&amp;IF(AND($AG108&lt;&gt;"Yes",$AG108&lt;&gt;"N/A"),"Firmware Download, ","")&amp;IF(AND(OR($AG108="Yes",$AG108="N/A"),$AH108&lt;&gt;"Yes",$AH108&lt;&gt;"N/A"),"Firmware Install, ","")&amp;IF(AND($BQ108&lt;&gt;"Yes",$BQ108&lt;&gt;"N/A"),"Device ID, ","")&amp;IF(AND($BR108&lt;&gt;"Yes",$BR108&lt;&gt;"N/A"),"Epic Beans Relay, ",""))-2)))</f>
        <v/>
      </c>
      <c r="BT108" s="8"/>
      <c r="BU108" s="8" t="str">
        <f>IF($AB108="","",IF($BS108="","Yes","Blocked"))</f>
        <v/>
      </c>
      <c r="BW108" t="str">
        <f>IF($BV108="","",IFERROR(VLOOKUP($BV108,'01_Warehouse_Ledger'!$A:$N,4,FALSE),""))</f>
        <v/>
      </c>
      <c r="BX108" t="str">
        <f>IF($BV108="","",IFERROR(VLOOKUP($BV108,'01_Warehouse_Ledger'!$A:$N,5,FALSE),""))</f>
        <v/>
      </c>
      <c r="BY108" t="str">
        <f>IF($BV108="","",IFERROR(VLOOKUP($BV108,'01_Warehouse_Ledger'!$A:$N,13,FALSE),""))</f>
        <v/>
      </c>
      <c r="CI108" t="str" cm="1">
        <f t="array" ref="CI108">IFERROR(
  IF(ISNUMBER(MATCH(TRIM(SUBSTITUTE(INDEX($X:$X,ROW()),CHAR(160),"")),[1]Weekend_Targets!$B$2:$B$23,0)),
    "TARGET",
    "NO"
  ),
  "LOOKUP_ERROR"
)</f>
        <v>NO</v>
      </c>
      <c r="CJ108" t="str" cm="1">
        <f t="array" aca="1" ref="CJ108" ca="1">_xlfn.LET(_xlpm.h,UPPER(TRIM(CLEAN(SUBSTITUTE($X108,CHAR(160)," ")))), IF(ISNUMBER(MATCH(_xlpm.h,WeekendHostnames,0)),"TARGET",""))</f>
        <v/>
      </c>
      <c r="CK108" t="str">
        <f>UPPER(TRIM(CLEAN(SUBSTITUTE(C108,CHAR(160)," "))))</f>
        <v>NO</v>
      </c>
      <c r="CL108" t="str" cm="1">
        <f t="array" ref="CL108">IF(ISNUMBER(MATCH(UPPER(TRIM(CLEAN(SUBSTITUTE(INDEX($X:$X,ROW()),CHAR(160)," ")))),[1]Weekend_Targets!$C$2:$C$23,0)),"TARGET","NO")</f>
        <v>NO</v>
      </c>
      <c r="CM108" t="str">
        <f>_xlfn.TEXTJOIN(", ",TRUE,$C$2:$C$23)</f>
        <v>Yes, Yes, Yes, Yes, Yes, Yes, Yes, Yes, Yes, Yes, Yes, Yes, Yes, Yes, Yes, Yes, Yes, Yes, Yes, Yes, Yes, Yes</v>
      </c>
      <c r="CN108" t="e" cm="1">
        <f t="array" aca="1" ref="CN108" ca="1">COUNTIF(WeekendHostnames,"WNH270OPR403")</f>
        <v>#NAME?</v>
      </c>
      <c r="CO108" s="4" t="s">
        <v>1954</v>
      </c>
      <c r="CQ108" s="4"/>
    </row>
    <row r="109" spans="1:95" ht="20.25" customHeight="1">
      <c r="A109" s="8" t="s">
        <v>1334</v>
      </c>
      <c r="B109" s="8"/>
      <c r="C109" s="8" t="s">
        <v>1336</v>
      </c>
      <c r="D109" s="15" t="s">
        <v>1336</v>
      </c>
      <c r="E109" s="15" t="str">
        <f>IF($C109&lt;&gt;"Yes","",IF($D109="No","Yes",IF($D109="Yes","No","")))</f>
        <v/>
      </c>
      <c r="F109" s="15" t="str">
        <f>IF($A109="","",IF($A109="Neuron",IF(OR(AND($X109&lt;&gt;"",LOWER(TRIM($X109))&lt;&gt;"n/a",COUNTIF($AA$2:$AA$532,$X109)&gt;1),AND($AB109&lt;&gt;"",LOWER(TRIM($AB109))&lt;&gt;"n/a",COUNTIF($AB$2:$AB$532,$AB109)&gt;1),AND($AE109&lt;&gt;"",LOWER(TRIM($AE109))&lt;&gt;"n/a",COUNTIF($AE$2:$AE$532,$AE109)&gt;1)),"Yes","No"),IF($A109="Cybernet",IF(OR(AND($Y109&lt;&gt;"",LOWER(TRIM($Y109))&lt;&gt;"n/a",COUNTIF($Y$2:$Y$532,$Y109)&gt;1),AND($Z109&lt;&gt;"",LOWER(TRIM($Z109))&lt;&gt;"n/a",COUNTIF($Z$2:$Z$532,$Z109)&gt;1)),"Yes","No"),IF(AND($AN109&lt;&gt;"",LOWER(TRIM($AN109))&lt;&gt;"n/a",COUNTIF($AN$2:$AN$532,$AN109)&gt;1),"Yes","No"))))</f>
        <v>No</v>
      </c>
      <c r="G109" t="str">
        <f>IF($C109&lt;&gt;"Yes","",
IF($A109="Neuron",
IF(OR(
AND($X109&lt;&gt;"",LOWER(TRIM($X109))&lt;&gt;"n/a",COUNTIFS($C$2:$C$532,"Yes",$A$2:$A$532,"Neuron",$AA$2:$AA$532,$X109)&gt;1),
AND($AB109&lt;&gt;"",LOWER(TRIM($AB109))&lt;&gt;"n/a",COUNTIFS($C$2:$C$532,"Yes",$A$2:$A$532,"Neuron",$AB$2:$AB$532,$AB109)&gt;1),
AND($AE109&lt;&gt;"",LOWER(TRIM($AE109))&lt;&gt;"n/a",COUNTIFS($C$2:$C$532,"Yes",$A$2:$A$532,"Neuron",$AE$2:$AE$532,$AE109)&gt;1)
),"Yes","No"),
IF($A109="Cybernet",
IF(OR(
AND($Y109&lt;&gt;"",LOWER(TRIM($Y109))&lt;&gt;"n/a",COUNTIFS($C$2:$C$532,"Yes",$A$2:$A$532,"Cybernet",$Y$2:$Y$532,$Y109)&gt;1),
AND($Z109&lt;&gt;"",LOWER(TRIM($Z109))&lt;&gt;"n/a",COUNTIFS($C$2:$C$532,"Yes",$A$2:$A$532,"Cybernet",$Z$2:$Z$532,$Z109)&gt;1)
),"Yes","No"),
IF(AND($AN109&lt;&gt;"",LOWER(TRIM($AN109))&lt;&gt;"n/a"),
IF(COUNTIFS($C$2:$C$532,"Yes",$A$2:$A$532,$A109,$AN$2:$AN$532,$AN109)&gt;1,"Yes","No"),
"No")
)
)
)</f>
        <v/>
      </c>
      <c r="H109" s="4" t="s">
        <v>1994</v>
      </c>
      <c r="I109" s="4" t="s">
        <v>2013</v>
      </c>
      <c r="J109" s="4"/>
      <c r="K109" s="4"/>
      <c r="L109" s="14"/>
      <c r="M109" s="4" t="s">
        <v>1341</v>
      </c>
      <c r="N109" s="2" t="s">
        <v>1335</v>
      </c>
      <c r="O109" s="2" t="s">
        <v>1336</v>
      </c>
      <c r="P109" s="2" t="s">
        <v>1336</v>
      </c>
      <c r="Q109" s="2"/>
      <c r="R109" s="4"/>
      <c r="S109" s="4"/>
      <c r="T109" s="4"/>
      <c r="U109" s="12"/>
      <c r="V109" s="4"/>
      <c r="W109" s="4"/>
      <c r="X109" s="4" t="s">
        <v>2024</v>
      </c>
      <c r="Y109" s="4" t="s">
        <v>2025</v>
      </c>
      <c r="Z109" s="4" t="s">
        <v>2026</v>
      </c>
      <c r="AB109" s="4"/>
      <c r="AC109" s="4"/>
      <c r="AD109" s="4"/>
      <c r="AE109" s="4"/>
      <c r="AF109" s="4"/>
      <c r="AG109" s="8"/>
      <c r="AH109" s="8"/>
      <c r="AI109" s="8"/>
      <c r="AJ109" s="8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"/>
      <c r="BM109" s="8"/>
      <c r="BN109" s="8"/>
      <c r="BO109" s="8"/>
      <c r="BP109" s="8" t="s">
        <v>1350</v>
      </c>
      <c r="BQ109" s="8"/>
      <c r="BR109" s="8"/>
      <c r="BS109" s="4" t="str">
        <f>IF($AB109="","",IF((IF(AND($BL109&lt;&gt;"Yes",$BL109&lt;&gt;"N/A"),"Power Cable, ","")&amp;IF(AND($BM109&lt;&gt;"Yes",$BM109&lt;&gt;"N/A"),"Battery, ","")&amp;IF(AND($AG109&lt;&gt;"Yes",$AG109&lt;&gt;"N/A"),"Firmware Download, ","")&amp;IF(AND(OR($AG109="Yes",$AG109="N/A"),$AH109&lt;&gt;"Yes",$AH109&lt;&gt;"N/A"),"Firmware Install, ","")&amp;IF(AND($BQ109&lt;&gt;"Yes",$BQ109&lt;&gt;"N/A"),"Device ID, ","")&amp;IF(AND($BR109&lt;&gt;"Yes",$BR109&lt;&gt;"N/A"),"Epic Beans Relay, ",""))="","",LEFT(IF(AND($BL109&lt;&gt;"Yes",$BL109&lt;&gt;"N/A"),"Power Cable, ","")&amp;IF(AND($BM109&lt;&gt;"Yes",$BM109&lt;&gt;"N/A"),"Battery, ","")&amp;IF(AND($AG109&lt;&gt;"Yes",$AG109&lt;&gt;"N/A"),"Firmware Download, ","")&amp;IF(AND(OR($AG109="Yes",$AG109="N/A"),$AH109&lt;&gt;"Yes",$AH109&lt;&gt;"N/A"),"Firmware Install, ","")&amp;IF(AND($BQ109&lt;&gt;"Yes",$BQ109&lt;&gt;"N/A"),"Device ID, ","")&amp;IF(AND($BR109&lt;&gt;"Yes",$BR109&lt;&gt;"N/A"),"Epic Beans Relay, ",""),LEN(IF(AND($BL109&lt;&gt;"Yes",$BL109&lt;&gt;"N/A"),"Power Cable, ","")&amp;IF(AND($BM109&lt;&gt;"Yes",$BM109&lt;&gt;"N/A"),"Battery, ","")&amp;IF(AND($AG109&lt;&gt;"Yes",$AG109&lt;&gt;"N/A"),"Firmware Download, ","")&amp;IF(AND(OR($AG109="Yes",$AG109="N/A"),$AH109&lt;&gt;"Yes",$AH109&lt;&gt;"N/A"),"Firmware Install, ","")&amp;IF(AND($BQ109&lt;&gt;"Yes",$BQ109&lt;&gt;"N/A"),"Device ID, ","")&amp;IF(AND($BR109&lt;&gt;"Yes",$BR109&lt;&gt;"N/A"),"Epic Beans Relay, ",""))-2)))</f>
        <v/>
      </c>
      <c r="BT109" s="8"/>
      <c r="BU109" s="8" t="str">
        <f>IF($AB109="","",IF($BS109="","Yes","Blocked"))</f>
        <v/>
      </c>
      <c r="BW109" t="str">
        <f>IF($BV109="","",IFERROR(VLOOKUP($BV109,'01_Warehouse_Ledger'!$A:$N,4,FALSE),""))</f>
        <v/>
      </c>
      <c r="BX109" t="str">
        <f>IF($BV109="","",IFERROR(VLOOKUP($BV109,'01_Warehouse_Ledger'!$A:$N,5,FALSE),""))</f>
        <v/>
      </c>
      <c r="BY109" t="str">
        <f>IF($BV109="","",IFERROR(VLOOKUP($BV109,'01_Warehouse_Ledger'!$A:$N,13,FALSE),""))</f>
        <v/>
      </c>
      <c r="CI109" t="str" cm="1">
        <f t="array" ref="CI109">IFERROR(
  IF(ISNUMBER(MATCH(TRIM(SUBSTITUTE(INDEX($X:$X,ROW()),CHAR(160),"")),[1]Weekend_Targets!$B$2:$B$23,0)),
    "TARGET",
    "NO"
  ),
  "LOOKUP_ERROR"
)</f>
        <v>NO</v>
      </c>
      <c r="CJ109" t="str" cm="1">
        <f t="array" aca="1" ref="CJ109" ca="1">_xlfn.LET(_xlpm.h,UPPER(TRIM(CLEAN(SUBSTITUTE($X109,CHAR(160)," ")))), IF(ISNUMBER(MATCH(_xlpm.h,WeekendHostnames,0)),"TARGET",""))</f>
        <v/>
      </c>
      <c r="CK109" t="str">
        <f>UPPER(TRIM(CLEAN(SUBSTITUTE(C109,CHAR(160)," "))))</f>
        <v>NO</v>
      </c>
      <c r="CL109" t="str" cm="1">
        <f t="array" ref="CL109">IF(ISNUMBER(MATCH(UPPER(TRIM(CLEAN(SUBSTITUTE(INDEX($X:$X,ROW()),CHAR(160)," ")))),[1]Weekend_Targets!$C$2:$C$23,0)),"TARGET","NO")</f>
        <v>NO</v>
      </c>
      <c r="CM109" t="str">
        <f>_xlfn.TEXTJOIN(", ",TRUE,$C$2:$C$23)</f>
        <v>Yes, Yes, Yes, Yes, Yes, Yes, Yes, Yes, Yes, Yes, Yes, Yes, Yes, Yes, Yes, Yes, Yes, Yes, Yes, Yes, Yes, Yes</v>
      </c>
      <c r="CN109" t="e" cm="1">
        <f t="array" aca="1" ref="CN109" ca="1">COUNTIF(WeekendHostnames,"WNH270OPR403")</f>
        <v>#NAME?</v>
      </c>
      <c r="CO109" s="4" t="s">
        <v>1954</v>
      </c>
      <c r="CQ109" s="4"/>
    </row>
    <row r="110" spans="1:95" ht="20.25" customHeight="1">
      <c r="A110" s="8" t="s">
        <v>1334</v>
      </c>
      <c r="B110" s="8"/>
      <c r="C110" s="8" t="s">
        <v>1336</v>
      </c>
      <c r="D110" s="15" t="s">
        <v>1336</v>
      </c>
      <c r="E110" s="15" t="str">
        <f>IF($C110&lt;&gt;"Yes","",IF($D110="No","Yes",IF($D110="Yes","No","")))</f>
        <v/>
      </c>
      <c r="F110" s="15" t="str">
        <f>IF($A110="","",IF($A110="Neuron",IF(OR(AND($X110&lt;&gt;"",LOWER(TRIM($X110))&lt;&gt;"n/a",COUNTIF($AA$2:$AA$532,$X110)&gt;1),AND($AB110&lt;&gt;"",LOWER(TRIM($AB110))&lt;&gt;"n/a",COUNTIF($AB$2:$AB$532,$AB110)&gt;1),AND($AE110&lt;&gt;"",LOWER(TRIM($AE110))&lt;&gt;"n/a",COUNTIF($AE$2:$AE$532,$AE110)&gt;1)),"Yes","No"),IF($A110="Cybernet",IF(OR(AND($Y110&lt;&gt;"",LOWER(TRIM($Y110))&lt;&gt;"n/a",COUNTIF($Y$2:$Y$532,$Y110)&gt;1),AND($Z110&lt;&gt;"",LOWER(TRIM($Z110))&lt;&gt;"n/a",COUNTIF($Z$2:$Z$532,$Z110)&gt;1)),"Yes","No"),IF(AND($AN110&lt;&gt;"",LOWER(TRIM($AN110))&lt;&gt;"n/a",COUNTIF($AN$2:$AN$532,$AN110)&gt;1),"Yes","No"))))</f>
        <v>No</v>
      </c>
      <c r="G110" t="str">
        <f>IF($C110&lt;&gt;"Yes","",
IF($A110="Neuron",
IF(OR(
AND($X110&lt;&gt;"",LOWER(TRIM($X110))&lt;&gt;"n/a",COUNTIFS($C$2:$C$532,"Yes",$A$2:$A$532,"Neuron",$AA$2:$AA$532,$X110)&gt;1),
AND($AB110&lt;&gt;"",LOWER(TRIM($AB110))&lt;&gt;"n/a",COUNTIFS($C$2:$C$532,"Yes",$A$2:$A$532,"Neuron",$AB$2:$AB$532,$AB110)&gt;1),
AND($AE110&lt;&gt;"",LOWER(TRIM($AE110))&lt;&gt;"n/a",COUNTIFS($C$2:$C$532,"Yes",$A$2:$A$532,"Neuron",$AE$2:$AE$532,$AE110)&gt;1)
),"Yes","No"),
IF($A110="Cybernet",
IF(OR(
AND($Y110&lt;&gt;"",LOWER(TRIM($Y110))&lt;&gt;"n/a",COUNTIFS($C$2:$C$532,"Yes",$A$2:$A$532,"Cybernet",$Y$2:$Y$532,$Y110)&gt;1),
AND($Z110&lt;&gt;"",LOWER(TRIM($Z110))&lt;&gt;"n/a",COUNTIFS($C$2:$C$532,"Yes",$A$2:$A$532,"Cybernet",$Z$2:$Z$532,$Z110)&gt;1)
),"Yes","No"),
IF(AND($AN110&lt;&gt;"",LOWER(TRIM($AN110))&lt;&gt;"n/a"),
IF(COUNTIFS($C$2:$C$532,"Yes",$A$2:$A$532,$A110,$AN$2:$AN$532,$AN110)&gt;1,"Yes","No"),
"No")
)
)
)</f>
        <v/>
      </c>
      <c r="H110" s="4" t="s">
        <v>1994</v>
      </c>
      <c r="I110" s="4" t="s">
        <v>2013</v>
      </c>
      <c r="J110" s="4"/>
      <c r="K110" s="4"/>
      <c r="L110" s="14"/>
      <c r="M110" s="4" t="s">
        <v>1341</v>
      </c>
      <c r="N110" s="2" t="s">
        <v>1335</v>
      </c>
      <c r="O110" s="2" t="s">
        <v>1336</v>
      </c>
      <c r="P110" s="2" t="s">
        <v>1336</v>
      </c>
      <c r="Q110" s="2"/>
      <c r="R110" s="4"/>
      <c r="S110" s="4"/>
      <c r="T110" s="4"/>
      <c r="U110" s="12"/>
      <c r="V110" s="4"/>
      <c r="W110" s="4"/>
      <c r="X110" s="4" t="s">
        <v>2027</v>
      </c>
      <c r="Y110" s="4" t="s">
        <v>2028</v>
      </c>
      <c r="Z110" s="4" t="s">
        <v>2029</v>
      </c>
      <c r="AB110" s="4"/>
      <c r="AC110" s="4"/>
      <c r="AD110" s="4"/>
      <c r="AE110" s="4"/>
      <c r="AF110" s="4"/>
      <c r="AG110" s="8"/>
      <c r="AH110" s="8"/>
      <c r="AI110" s="8"/>
      <c r="AJ110" s="8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"/>
      <c r="BM110" s="8"/>
      <c r="BN110" s="8"/>
      <c r="BO110" s="8"/>
      <c r="BP110" s="8" t="s">
        <v>1350</v>
      </c>
      <c r="BQ110" s="8"/>
      <c r="BR110" s="8"/>
      <c r="BS110" s="4" t="str">
        <f>IF($AB110="","",IF((IF(AND($BL110&lt;&gt;"Yes",$BL110&lt;&gt;"N/A"),"Power Cable, ","")&amp;IF(AND($BM110&lt;&gt;"Yes",$BM110&lt;&gt;"N/A"),"Battery, ","")&amp;IF(AND($AG110&lt;&gt;"Yes",$AG110&lt;&gt;"N/A"),"Firmware Download, ","")&amp;IF(AND(OR($AG110="Yes",$AG110="N/A"),$AH110&lt;&gt;"Yes",$AH110&lt;&gt;"N/A"),"Firmware Install, ","")&amp;IF(AND($BQ110&lt;&gt;"Yes",$BQ110&lt;&gt;"N/A"),"Device ID, ","")&amp;IF(AND($BR110&lt;&gt;"Yes",$BR110&lt;&gt;"N/A"),"Epic Beans Relay, ",""))="","",LEFT(IF(AND($BL110&lt;&gt;"Yes",$BL110&lt;&gt;"N/A"),"Power Cable, ","")&amp;IF(AND($BM110&lt;&gt;"Yes",$BM110&lt;&gt;"N/A"),"Battery, ","")&amp;IF(AND($AG110&lt;&gt;"Yes",$AG110&lt;&gt;"N/A"),"Firmware Download, ","")&amp;IF(AND(OR($AG110="Yes",$AG110="N/A"),$AH110&lt;&gt;"Yes",$AH110&lt;&gt;"N/A"),"Firmware Install, ","")&amp;IF(AND($BQ110&lt;&gt;"Yes",$BQ110&lt;&gt;"N/A"),"Device ID, ","")&amp;IF(AND($BR110&lt;&gt;"Yes",$BR110&lt;&gt;"N/A"),"Epic Beans Relay, ",""),LEN(IF(AND($BL110&lt;&gt;"Yes",$BL110&lt;&gt;"N/A"),"Power Cable, ","")&amp;IF(AND($BM110&lt;&gt;"Yes",$BM110&lt;&gt;"N/A"),"Battery, ","")&amp;IF(AND($AG110&lt;&gt;"Yes",$AG110&lt;&gt;"N/A"),"Firmware Download, ","")&amp;IF(AND(OR($AG110="Yes",$AG110="N/A"),$AH110&lt;&gt;"Yes",$AH110&lt;&gt;"N/A"),"Firmware Install, ","")&amp;IF(AND($BQ110&lt;&gt;"Yes",$BQ110&lt;&gt;"N/A"),"Device ID, ","")&amp;IF(AND($BR110&lt;&gt;"Yes",$BR110&lt;&gt;"N/A"),"Epic Beans Relay, ",""))-2)))</f>
        <v/>
      </c>
      <c r="BT110" s="8"/>
      <c r="BU110" s="8" t="str">
        <f>IF($AB110="","",IF($BS110="","Yes","Blocked"))</f>
        <v/>
      </c>
      <c r="BW110" t="str">
        <f>IF($BV110="","",IFERROR(VLOOKUP($BV110,'01_Warehouse_Ledger'!$A:$N,4,FALSE),""))</f>
        <v/>
      </c>
      <c r="BX110" t="str">
        <f>IF($BV110="","",IFERROR(VLOOKUP($BV110,'01_Warehouse_Ledger'!$A:$N,5,FALSE),""))</f>
        <v/>
      </c>
      <c r="BY110" t="str">
        <f>IF($BV110="","",IFERROR(VLOOKUP($BV110,'01_Warehouse_Ledger'!$A:$N,13,FALSE),""))</f>
        <v/>
      </c>
      <c r="CI110" t="str" cm="1">
        <f t="array" ref="CI110">IFERROR(
  IF(ISNUMBER(MATCH(TRIM(SUBSTITUTE(INDEX($X:$X,ROW()),CHAR(160),"")),[1]Weekend_Targets!$B$2:$B$23,0)),
    "TARGET",
    "NO"
  ),
  "LOOKUP_ERROR"
)</f>
        <v>NO</v>
      </c>
      <c r="CJ110" t="str" cm="1">
        <f t="array" aca="1" ref="CJ110" ca="1">_xlfn.LET(_xlpm.h,UPPER(TRIM(CLEAN(SUBSTITUTE($X110,CHAR(160)," ")))), IF(ISNUMBER(MATCH(_xlpm.h,WeekendHostnames,0)),"TARGET",""))</f>
        <v/>
      </c>
      <c r="CK110" t="str">
        <f>UPPER(TRIM(CLEAN(SUBSTITUTE(C110,CHAR(160)," "))))</f>
        <v>NO</v>
      </c>
      <c r="CL110" t="str" cm="1">
        <f t="array" ref="CL110">IF(ISNUMBER(MATCH(UPPER(TRIM(CLEAN(SUBSTITUTE(INDEX($X:$X,ROW()),CHAR(160)," ")))),[1]Weekend_Targets!$C$2:$C$23,0)),"TARGET","NO")</f>
        <v>NO</v>
      </c>
      <c r="CM110" t="str">
        <f>_xlfn.TEXTJOIN(", ",TRUE,$C$2:$C$23)</f>
        <v>Yes, Yes, Yes, Yes, Yes, Yes, Yes, Yes, Yes, Yes, Yes, Yes, Yes, Yes, Yes, Yes, Yes, Yes, Yes, Yes, Yes, Yes</v>
      </c>
      <c r="CN110" t="e" cm="1">
        <f t="array" aca="1" ref="CN110" ca="1">COUNTIF(WeekendHostnames,"WNH270OPR403")</f>
        <v>#NAME?</v>
      </c>
      <c r="CO110" s="4" t="s">
        <v>1954</v>
      </c>
      <c r="CQ110" s="4"/>
    </row>
    <row r="111" spans="1:95" ht="20.25" customHeight="1">
      <c r="A111" s="8" t="s">
        <v>1334</v>
      </c>
      <c r="B111" s="8"/>
      <c r="C111" s="8" t="s">
        <v>1336</v>
      </c>
      <c r="D111" s="15" t="s">
        <v>1336</v>
      </c>
      <c r="E111" s="15" t="str">
        <f>IF($C111&lt;&gt;"Yes","",IF($D111="No","Yes",IF($D111="Yes","No","")))</f>
        <v/>
      </c>
      <c r="F111" s="15" t="str">
        <f>IF($A111="","",IF($A111="Neuron",IF(OR(AND($X111&lt;&gt;"",LOWER(TRIM($X111))&lt;&gt;"n/a",COUNTIF($AA$2:$AA$532,$X111)&gt;1),AND($AB111&lt;&gt;"",LOWER(TRIM($AB111))&lt;&gt;"n/a",COUNTIF($AB$2:$AB$532,$AB111)&gt;1),AND($AE111&lt;&gt;"",LOWER(TRIM($AE111))&lt;&gt;"n/a",COUNTIF($AE$2:$AE$532,$AE111)&gt;1)),"Yes","No"),IF($A111="Cybernet",IF(OR(AND($Y111&lt;&gt;"",LOWER(TRIM($Y111))&lt;&gt;"n/a",COUNTIF($Y$2:$Y$532,$Y111)&gt;1),AND($Z111&lt;&gt;"",LOWER(TRIM($Z111))&lt;&gt;"n/a",COUNTIF($Z$2:$Z$532,$Z111)&gt;1)),"Yes","No"),IF(AND($AN111&lt;&gt;"",LOWER(TRIM($AN111))&lt;&gt;"n/a",COUNTIF($AN$2:$AN$532,$AN111)&gt;1),"Yes","No"))))</f>
        <v>No</v>
      </c>
      <c r="G111" t="str">
        <f>IF($C111&lt;&gt;"Yes","",
IF($A111="Neuron",
IF(OR(
AND($X111&lt;&gt;"",LOWER(TRIM($X111))&lt;&gt;"n/a",COUNTIFS($C$2:$C$532,"Yes",$A$2:$A$532,"Neuron",$AA$2:$AA$532,$X111)&gt;1),
AND($AB111&lt;&gt;"",LOWER(TRIM($AB111))&lt;&gt;"n/a",COUNTIFS($C$2:$C$532,"Yes",$A$2:$A$532,"Neuron",$AB$2:$AB$532,$AB111)&gt;1),
AND($AE111&lt;&gt;"",LOWER(TRIM($AE111))&lt;&gt;"n/a",COUNTIFS($C$2:$C$532,"Yes",$A$2:$A$532,"Neuron",$AE$2:$AE$532,$AE111)&gt;1)
),"Yes","No"),
IF($A111="Cybernet",
IF(OR(
AND($Y111&lt;&gt;"",LOWER(TRIM($Y111))&lt;&gt;"n/a",COUNTIFS($C$2:$C$532,"Yes",$A$2:$A$532,"Cybernet",$Y$2:$Y$532,$Y111)&gt;1),
AND($Z111&lt;&gt;"",LOWER(TRIM($Z111))&lt;&gt;"n/a",COUNTIFS($C$2:$C$532,"Yes",$A$2:$A$532,"Cybernet",$Z$2:$Z$532,$Z111)&gt;1)
),"Yes","No"),
IF(AND($AN111&lt;&gt;"",LOWER(TRIM($AN111))&lt;&gt;"n/a"),
IF(COUNTIFS($C$2:$C$532,"Yes",$A$2:$A$532,$A111,$AN$2:$AN$532,$AN111)&gt;1,"Yes","No"),
"No")
)
)
)</f>
        <v/>
      </c>
      <c r="H111" s="2" t="s">
        <v>1994</v>
      </c>
      <c r="I111" s="4" t="s">
        <v>2013</v>
      </c>
      <c r="J111" s="4"/>
      <c r="K111" s="4"/>
      <c r="L111" s="14"/>
      <c r="M111" s="4" t="s">
        <v>1341</v>
      </c>
      <c r="N111" s="2" t="s">
        <v>1335</v>
      </c>
      <c r="O111" s="2" t="s">
        <v>1336</v>
      </c>
      <c r="P111" s="2" t="s">
        <v>1336</v>
      </c>
      <c r="Q111" s="2"/>
      <c r="R111" s="4"/>
      <c r="S111" s="4"/>
      <c r="T111" s="4"/>
      <c r="U111" s="12"/>
      <c r="V111" s="4"/>
      <c r="W111" s="4"/>
      <c r="X111" s="4" t="s">
        <v>2030</v>
      </c>
      <c r="Y111" s="4" t="s">
        <v>2031</v>
      </c>
      <c r="Z111" s="4" t="s">
        <v>2032</v>
      </c>
      <c r="AB111" s="4"/>
      <c r="AC111" s="4"/>
      <c r="AD111" s="4"/>
      <c r="AE111" s="4"/>
      <c r="AF111" s="4"/>
      <c r="AG111" s="8"/>
      <c r="AH111" s="8"/>
      <c r="AI111" s="8"/>
      <c r="AJ111" s="8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"/>
      <c r="BM111" s="8"/>
      <c r="BN111" s="8"/>
      <c r="BO111" s="8"/>
      <c r="BP111" s="8" t="s">
        <v>1350</v>
      </c>
      <c r="BQ111" s="8"/>
      <c r="BR111" s="8"/>
      <c r="BS111" s="4" t="str">
        <f>IF($AB111="","",IF((IF(AND($BL111&lt;&gt;"Yes",$BL111&lt;&gt;"N/A"),"Power Cable, ","")&amp;IF(AND($BM111&lt;&gt;"Yes",$BM111&lt;&gt;"N/A"),"Battery, ","")&amp;IF(AND($AG111&lt;&gt;"Yes",$AG111&lt;&gt;"N/A"),"Firmware Download, ","")&amp;IF(AND(OR($AG111="Yes",$AG111="N/A"),$AH111&lt;&gt;"Yes",$AH111&lt;&gt;"N/A"),"Firmware Install, ","")&amp;IF(AND($BQ111&lt;&gt;"Yes",$BQ111&lt;&gt;"N/A"),"Device ID, ","")&amp;IF(AND($BR111&lt;&gt;"Yes",$BR111&lt;&gt;"N/A"),"Epic Beans Relay, ",""))="","",LEFT(IF(AND($BL111&lt;&gt;"Yes",$BL111&lt;&gt;"N/A"),"Power Cable, ","")&amp;IF(AND($BM111&lt;&gt;"Yes",$BM111&lt;&gt;"N/A"),"Battery, ","")&amp;IF(AND($AG111&lt;&gt;"Yes",$AG111&lt;&gt;"N/A"),"Firmware Download, ","")&amp;IF(AND(OR($AG111="Yes",$AG111="N/A"),$AH111&lt;&gt;"Yes",$AH111&lt;&gt;"N/A"),"Firmware Install, ","")&amp;IF(AND($BQ111&lt;&gt;"Yes",$BQ111&lt;&gt;"N/A"),"Device ID, ","")&amp;IF(AND($BR111&lt;&gt;"Yes",$BR111&lt;&gt;"N/A"),"Epic Beans Relay, ",""),LEN(IF(AND($BL111&lt;&gt;"Yes",$BL111&lt;&gt;"N/A"),"Power Cable, ","")&amp;IF(AND($BM111&lt;&gt;"Yes",$BM111&lt;&gt;"N/A"),"Battery, ","")&amp;IF(AND($AG111&lt;&gt;"Yes",$AG111&lt;&gt;"N/A"),"Firmware Download, ","")&amp;IF(AND(OR($AG111="Yes",$AG111="N/A"),$AH111&lt;&gt;"Yes",$AH111&lt;&gt;"N/A"),"Firmware Install, ","")&amp;IF(AND($BQ111&lt;&gt;"Yes",$BQ111&lt;&gt;"N/A"),"Device ID, ","")&amp;IF(AND($BR111&lt;&gt;"Yes",$BR111&lt;&gt;"N/A"),"Epic Beans Relay, ",""))-2)))</f>
        <v/>
      </c>
      <c r="BT111" s="8"/>
      <c r="BU111" s="8" t="str">
        <f>IF($AB111="","",IF($BS111="","Yes","Blocked"))</f>
        <v/>
      </c>
      <c r="BW111" t="str">
        <f>IF($BV111="","",IFERROR(VLOOKUP($BV111,'01_Warehouse_Ledger'!$A:$N,4,FALSE),""))</f>
        <v/>
      </c>
      <c r="BX111" t="str">
        <f>IF($BV111="","",IFERROR(VLOOKUP($BV111,'01_Warehouse_Ledger'!$A:$N,5,FALSE),""))</f>
        <v/>
      </c>
      <c r="BY111" t="str">
        <f>IF($BV111="","",IFERROR(VLOOKUP($BV111,'01_Warehouse_Ledger'!$A:$N,13,FALSE),""))</f>
        <v/>
      </c>
      <c r="CI111" t="str" cm="1">
        <f t="array" ref="CI111">IFERROR(
  IF(ISNUMBER(MATCH(TRIM(SUBSTITUTE(INDEX($X:$X,ROW()),CHAR(160),"")),[1]Weekend_Targets!$B$2:$B$23,0)),
    "TARGET",
    "NO"
  ),
  "LOOKUP_ERROR"
)</f>
        <v>NO</v>
      </c>
      <c r="CJ111" t="str" cm="1">
        <f t="array" aca="1" ref="CJ111" ca="1">_xlfn.LET(_xlpm.h,UPPER(TRIM(CLEAN(SUBSTITUTE($X111,CHAR(160)," ")))), IF(ISNUMBER(MATCH(_xlpm.h,WeekendHostnames,0)),"TARGET",""))</f>
        <v/>
      </c>
      <c r="CK111" t="str">
        <f>UPPER(TRIM(CLEAN(SUBSTITUTE(C111,CHAR(160)," "))))</f>
        <v>NO</v>
      </c>
      <c r="CL111" t="str" cm="1">
        <f t="array" ref="CL111">IF(ISNUMBER(MATCH(UPPER(TRIM(CLEAN(SUBSTITUTE(INDEX($X:$X,ROW()),CHAR(160)," ")))),[1]Weekend_Targets!$C$2:$C$23,0)),"TARGET","NO")</f>
        <v>NO</v>
      </c>
      <c r="CM111" t="str">
        <f>_xlfn.TEXTJOIN(", ",TRUE,$C$2:$C$23)</f>
        <v>Yes, Yes, Yes, Yes, Yes, Yes, Yes, Yes, Yes, Yes, Yes, Yes, Yes, Yes, Yes, Yes, Yes, Yes, Yes, Yes, Yes, Yes</v>
      </c>
      <c r="CN111" t="e" cm="1">
        <f t="array" aca="1" ref="CN111" ca="1">COUNTIF(WeekendHostnames,"WNH270OPR403")</f>
        <v>#NAME?</v>
      </c>
      <c r="CO111" s="4" t="s">
        <v>1954</v>
      </c>
      <c r="CQ111" s="4"/>
    </row>
    <row r="112" spans="1:95" ht="20.25" customHeight="1">
      <c r="A112" s="8" t="s">
        <v>1334</v>
      </c>
      <c r="B112" s="8"/>
      <c r="C112" s="8" t="s">
        <v>1336</v>
      </c>
      <c r="D112" s="15" t="s">
        <v>1336</v>
      </c>
      <c r="E112" s="15" t="str">
        <f>IF($C112&lt;&gt;"Yes","",IF($D112="No","Yes",IF($D112="Yes","No","")))</f>
        <v/>
      </c>
      <c r="F112" s="15" t="str">
        <f>IF($A112="","",IF($A112="Neuron",IF(OR(AND($X112&lt;&gt;"",LOWER(TRIM($X112))&lt;&gt;"n/a",COUNTIF($AA$2:$AA$532,$X112)&gt;1),AND($AB112&lt;&gt;"",LOWER(TRIM($AB112))&lt;&gt;"n/a",COUNTIF($AB$2:$AB$532,$AB112)&gt;1),AND($AE112&lt;&gt;"",LOWER(TRIM($AE112))&lt;&gt;"n/a",COUNTIF($AE$2:$AE$532,$AE112)&gt;1)),"Yes","No"),IF($A112="Cybernet",IF(OR(AND($Y112&lt;&gt;"",LOWER(TRIM($Y112))&lt;&gt;"n/a",COUNTIF($Y$2:$Y$532,$Y112)&gt;1),AND($Z112&lt;&gt;"",LOWER(TRIM($Z112))&lt;&gt;"n/a",COUNTIF($Z$2:$Z$532,$Z112)&gt;1)),"Yes","No"),IF(AND($AN112&lt;&gt;"",LOWER(TRIM($AN112))&lt;&gt;"n/a",COUNTIF($AN$2:$AN$532,$AN112)&gt;1),"Yes","No"))))</f>
        <v>No</v>
      </c>
      <c r="G112" t="str">
        <f>IF($C112&lt;&gt;"Yes","",
IF($A112="Neuron",
IF(OR(
AND($X112&lt;&gt;"",LOWER(TRIM($X112))&lt;&gt;"n/a",COUNTIFS($C$2:$C$532,"Yes",$A$2:$A$532,"Neuron",$AA$2:$AA$532,$X112)&gt;1),
AND($AB112&lt;&gt;"",LOWER(TRIM($AB112))&lt;&gt;"n/a",COUNTIFS($C$2:$C$532,"Yes",$A$2:$A$532,"Neuron",$AB$2:$AB$532,$AB112)&gt;1),
AND($AE112&lt;&gt;"",LOWER(TRIM($AE112))&lt;&gt;"n/a",COUNTIFS($C$2:$C$532,"Yes",$A$2:$A$532,"Neuron",$AE$2:$AE$532,$AE112)&gt;1)
),"Yes","No"),
IF($A112="Cybernet",
IF(OR(
AND($Y112&lt;&gt;"",LOWER(TRIM($Y112))&lt;&gt;"n/a",COUNTIFS($C$2:$C$532,"Yes",$A$2:$A$532,"Cybernet",$Y$2:$Y$532,$Y112)&gt;1),
AND($Z112&lt;&gt;"",LOWER(TRIM($Z112))&lt;&gt;"n/a",COUNTIFS($C$2:$C$532,"Yes",$A$2:$A$532,"Cybernet",$Z$2:$Z$532,$Z112)&gt;1)
),"Yes","No"),
IF(AND($AN112&lt;&gt;"",LOWER(TRIM($AN112))&lt;&gt;"n/a"),
IF(COUNTIFS($C$2:$C$532,"Yes",$A$2:$A$532,$A112,$AN$2:$AN$532,$AN112)&gt;1,"Yes","No"),
"No")
)
)
)</f>
        <v/>
      </c>
      <c r="H112" s="4" t="s">
        <v>1994</v>
      </c>
      <c r="I112" s="4" t="s">
        <v>2013</v>
      </c>
      <c r="J112" s="4"/>
      <c r="K112" s="4"/>
      <c r="L112" s="14"/>
      <c r="M112" s="4" t="s">
        <v>1341</v>
      </c>
      <c r="N112" s="2" t="s">
        <v>1335</v>
      </c>
      <c r="O112" s="2" t="s">
        <v>1336</v>
      </c>
      <c r="P112" s="2" t="s">
        <v>1336</v>
      </c>
      <c r="Q112" s="2"/>
      <c r="R112" s="4"/>
      <c r="S112" s="4"/>
      <c r="T112" s="4"/>
      <c r="U112" s="12"/>
      <c r="V112" s="4"/>
      <c r="W112" s="4"/>
      <c r="X112" s="4" t="s">
        <v>2033</v>
      </c>
      <c r="Y112" s="4" t="s">
        <v>2034</v>
      </c>
      <c r="Z112" s="4" t="s">
        <v>2035</v>
      </c>
      <c r="AB112" s="4"/>
      <c r="AC112" s="4"/>
      <c r="AD112" s="4"/>
      <c r="AE112" s="4"/>
      <c r="AF112" s="4"/>
      <c r="AG112" s="8"/>
      <c r="AH112" s="8"/>
      <c r="AI112" s="8"/>
      <c r="AJ112" s="8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"/>
      <c r="BM112" s="8"/>
      <c r="BN112" s="8"/>
      <c r="BO112" s="8"/>
      <c r="BP112" s="8" t="s">
        <v>1350</v>
      </c>
      <c r="BQ112" s="8"/>
      <c r="BR112" s="8"/>
      <c r="BS112" s="4" t="str">
        <f>IF($AB112="","",IF((IF(AND($BL112&lt;&gt;"Yes",$BL112&lt;&gt;"N/A"),"Power Cable, ","")&amp;IF(AND($BM112&lt;&gt;"Yes",$BM112&lt;&gt;"N/A"),"Battery, ","")&amp;IF(AND($AG112&lt;&gt;"Yes",$AG112&lt;&gt;"N/A"),"Firmware Download, ","")&amp;IF(AND(OR($AG112="Yes",$AG112="N/A"),$AH112&lt;&gt;"Yes",$AH112&lt;&gt;"N/A"),"Firmware Install, ","")&amp;IF(AND($BQ112&lt;&gt;"Yes",$BQ112&lt;&gt;"N/A"),"Device ID, ","")&amp;IF(AND($BR112&lt;&gt;"Yes",$BR112&lt;&gt;"N/A"),"Epic Beans Relay, ",""))="","",LEFT(IF(AND($BL112&lt;&gt;"Yes",$BL112&lt;&gt;"N/A"),"Power Cable, ","")&amp;IF(AND($BM112&lt;&gt;"Yes",$BM112&lt;&gt;"N/A"),"Battery, ","")&amp;IF(AND($AG112&lt;&gt;"Yes",$AG112&lt;&gt;"N/A"),"Firmware Download, ","")&amp;IF(AND(OR($AG112="Yes",$AG112="N/A"),$AH112&lt;&gt;"Yes",$AH112&lt;&gt;"N/A"),"Firmware Install, ","")&amp;IF(AND($BQ112&lt;&gt;"Yes",$BQ112&lt;&gt;"N/A"),"Device ID, ","")&amp;IF(AND($BR112&lt;&gt;"Yes",$BR112&lt;&gt;"N/A"),"Epic Beans Relay, ",""),LEN(IF(AND($BL112&lt;&gt;"Yes",$BL112&lt;&gt;"N/A"),"Power Cable, ","")&amp;IF(AND($BM112&lt;&gt;"Yes",$BM112&lt;&gt;"N/A"),"Battery, ","")&amp;IF(AND($AG112&lt;&gt;"Yes",$AG112&lt;&gt;"N/A"),"Firmware Download, ","")&amp;IF(AND(OR($AG112="Yes",$AG112="N/A"),$AH112&lt;&gt;"Yes",$AH112&lt;&gt;"N/A"),"Firmware Install, ","")&amp;IF(AND($BQ112&lt;&gt;"Yes",$BQ112&lt;&gt;"N/A"),"Device ID, ","")&amp;IF(AND($BR112&lt;&gt;"Yes",$BR112&lt;&gt;"N/A"),"Epic Beans Relay, ",""))-2)))</f>
        <v/>
      </c>
      <c r="BT112" s="8"/>
      <c r="BU112" s="8" t="str">
        <f>IF($AB112="","",IF($BS112="","Yes","Blocked"))</f>
        <v/>
      </c>
      <c r="BW112" t="str">
        <f>IF($BV112="","",IFERROR(VLOOKUP($BV112,'01_Warehouse_Ledger'!$A:$N,4,FALSE),""))</f>
        <v/>
      </c>
      <c r="BX112" t="str">
        <f>IF($BV112="","",IFERROR(VLOOKUP($BV112,'01_Warehouse_Ledger'!$A:$N,5,FALSE),""))</f>
        <v/>
      </c>
      <c r="BY112" t="str">
        <f>IF($BV112="","",IFERROR(VLOOKUP($BV112,'01_Warehouse_Ledger'!$A:$N,13,FALSE),""))</f>
        <v/>
      </c>
      <c r="CI112" t="str" cm="1">
        <f t="array" ref="CI112">IFERROR(
  IF(ISNUMBER(MATCH(TRIM(SUBSTITUTE(INDEX($X:$X,ROW()),CHAR(160),"")),[1]Weekend_Targets!$B$2:$B$23,0)),
    "TARGET",
    "NO"
  ),
  "LOOKUP_ERROR"
)</f>
        <v>NO</v>
      </c>
      <c r="CJ112" t="str" cm="1">
        <f t="array" aca="1" ref="CJ112" ca="1">_xlfn.LET(_xlpm.h,UPPER(TRIM(CLEAN(SUBSTITUTE($X112,CHAR(160)," ")))), IF(ISNUMBER(MATCH(_xlpm.h,WeekendHostnames,0)),"TARGET",""))</f>
        <v/>
      </c>
      <c r="CK112" t="str">
        <f>UPPER(TRIM(CLEAN(SUBSTITUTE(C112,CHAR(160)," "))))</f>
        <v>NO</v>
      </c>
      <c r="CL112" t="str" cm="1">
        <f t="array" ref="CL112">IF(ISNUMBER(MATCH(UPPER(TRIM(CLEAN(SUBSTITUTE(INDEX($X:$X,ROW()),CHAR(160)," ")))),[1]Weekend_Targets!$C$2:$C$23,0)),"TARGET","NO")</f>
        <v>NO</v>
      </c>
      <c r="CM112" t="str">
        <f>_xlfn.TEXTJOIN(", ",TRUE,$C$2:$C$23)</f>
        <v>Yes, Yes, Yes, Yes, Yes, Yes, Yes, Yes, Yes, Yes, Yes, Yes, Yes, Yes, Yes, Yes, Yes, Yes, Yes, Yes, Yes, Yes</v>
      </c>
      <c r="CN112" t="e" cm="1">
        <f t="array" aca="1" ref="CN112" ca="1">COUNTIF(WeekendHostnames,"WNH270OPR403")</f>
        <v>#NAME?</v>
      </c>
      <c r="CO112" s="4" t="s">
        <v>1954</v>
      </c>
      <c r="CQ112" s="4"/>
    </row>
    <row r="113" spans="1:95" ht="20.25" customHeight="1">
      <c r="A113" s="8" t="s">
        <v>1334</v>
      </c>
      <c r="B113" s="8"/>
      <c r="C113" s="102" t="s">
        <v>1336</v>
      </c>
      <c r="D113" s="15" t="s">
        <v>1336</v>
      </c>
      <c r="E113" s="15" t="str">
        <f>IF($C113&lt;&gt;"Yes","",IF($D113="No","Yes",IF($D113="Yes","No","")))</f>
        <v/>
      </c>
      <c r="F113" s="15" t="str">
        <f>IF($A113="","",IF($A113="Neuron",IF(OR(AND($X113&lt;&gt;"",LOWER(TRIM($X113))&lt;&gt;"n/a",COUNTIF($AA$2:$AA$532,$X113)&gt;1),AND($AB113&lt;&gt;"",LOWER(TRIM($AB113))&lt;&gt;"n/a",COUNTIF($AB$2:$AB$532,$AB113)&gt;1),AND($AE113&lt;&gt;"",LOWER(TRIM($AE113))&lt;&gt;"n/a",COUNTIF($AE$2:$AE$532,$AE113)&gt;1)),"Yes","No"),IF($A113="Cybernet",IF(OR(AND($Y113&lt;&gt;"",LOWER(TRIM($Y113))&lt;&gt;"n/a",COUNTIF($Y$2:$Y$532,$Y113)&gt;1),AND($Z113&lt;&gt;"",LOWER(TRIM($Z113))&lt;&gt;"n/a",COUNTIF($Z$2:$Z$532,$Z113)&gt;1)),"Yes","No"),IF(AND($AN113&lt;&gt;"",LOWER(TRIM($AN113))&lt;&gt;"n/a",COUNTIF($AN$2:$AN$532,$AN113)&gt;1),"Yes","No"))))</f>
        <v>No</v>
      </c>
      <c r="G113" t="str">
        <f>IF($C113&lt;&gt;"Yes","",
IF($A113="Neuron",
IF(OR(
AND($X113&lt;&gt;"",LOWER(TRIM($X113))&lt;&gt;"n/a",COUNTIFS($C$2:$C$532,"Yes",$A$2:$A$532,"Neuron",$AA$2:$AA$532,$X113)&gt;1),
AND($AB113&lt;&gt;"",LOWER(TRIM($AB113))&lt;&gt;"n/a",COUNTIFS($C$2:$C$532,"Yes",$A$2:$A$532,"Neuron",$AB$2:$AB$532,$AB113)&gt;1),
AND($AE113&lt;&gt;"",LOWER(TRIM($AE113))&lt;&gt;"n/a",COUNTIFS($C$2:$C$532,"Yes",$A$2:$A$532,"Neuron",$AE$2:$AE$532,$AE113)&gt;1)
),"Yes","No"),
IF($A113="Cybernet",
IF(OR(
AND($Y113&lt;&gt;"",LOWER(TRIM($Y113))&lt;&gt;"n/a",COUNTIFS($C$2:$C$532,"Yes",$A$2:$A$532,"Cybernet",$Y$2:$Y$532,$Y113)&gt;1),
AND($Z113&lt;&gt;"",LOWER(TRIM($Z113))&lt;&gt;"n/a",COUNTIFS($C$2:$C$532,"Yes",$A$2:$A$532,"Cybernet",$Z$2:$Z$532,$Z113)&gt;1)
),"Yes","No"),
IF(AND($AN113&lt;&gt;"",LOWER(TRIM($AN113))&lt;&gt;"n/a"),
IF(COUNTIFS($C$2:$C$532,"Yes",$A$2:$A$532,$A113,$AN$2:$AN$532,$AN113)&gt;1,"Yes","No"),
"No")
)
)
)</f>
        <v/>
      </c>
      <c r="H113" s="4" t="s">
        <v>1994</v>
      </c>
      <c r="I113" s="4" t="s">
        <v>2013</v>
      </c>
      <c r="J113" s="4"/>
      <c r="K113" s="4"/>
      <c r="L113" s="14"/>
      <c r="M113" s="4" t="s">
        <v>1341</v>
      </c>
      <c r="N113" s="2" t="s">
        <v>1335</v>
      </c>
      <c r="O113" s="2" t="s">
        <v>1336</v>
      </c>
      <c r="P113" s="2" t="s">
        <v>1336</v>
      </c>
      <c r="Q113" s="2"/>
      <c r="R113" s="4"/>
      <c r="S113" s="4"/>
      <c r="T113" s="4"/>
      <c r="U113" s="12"/>
      <c r="V113" s="4"/>
      <c r="W113" s="4"/>
      <c r="X113" s="4" t="s">
        <v>2036</v>
      </c>
      <c r="Y113" s="4" t="s">
        <v>2037</v>
      </c>
      <c r="Z113" s="4" t="s">
        <v>2038</v>
      </c>
      <c r="AB113" s="4"/>
      <c r="AC113" s="4"/>
      <c r="AD113" s="4"/>
      <c r="AE113" s="4"/>
      <c r="AF113" s="4"/>
      <c r="AG113" s="8"/>
      <c r="AH113" s="8"/>
      <c r="AI113" s="8"/>
      <c r="AJ113" s="8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"/>
      <c r="BM113" s="8"/>
      <c r="BN113" s="8"/>
      <c r="BO113" s="8"/>
      <c r="BP113" s="8" t="s">
        <v>1350</v>
      </c>
      <c r="BQ113" s="8"/>
      <c r="BR113" s="8"/>
      <c r="BS113" s="4" t="str">
        <f>IF($AB113="","",IF((IF(AND($BL113&lt;&gt;"Yes",$BL113&lt;&gt;"N/A"),"Power Cable, ","")&amp;IF(AND($BM113&lt;&gt;"Yes",$BM113&lt;&gt;"N/A"),"Battery, ","")&amp;IF(AND($AG113&lt;&gt;"Yes",$AG113&lt;&gt;"N/A"),"Firmware Download, ","")&amp;IF(AND(OR($AG113="Yes",$AG113="N/A"),$AH113&lt;&gt;"Yes",$AH113&lt;&gt;"N/A"),"Firmware Install, ","")&amp;IF(AND($BQ113&lt;&gt;"Yes",$BQ113&lt;&gt;"N/A"),"Device ID, ","")&amp;IF(AND($BR113&lt;&gt;"Yes",$BR113&lt;&gt;"N/A"),"Epic Beans Relay, ",""))="","",LEFT(IF(AND($BL113&lt;&gt;"Yes",$BL113&lt;&gt;"N/A"),"Power Cable, ","")&amp;IF(AND($BM113&lt;&gt;"Yes",$BM113&lt;&gt;"N/A"),"Battery, ","")&amp;IF(AND($AG113&lt;&gt;"Yes",$AG113&lt;&gt;"N/A"),"Firmware Download, ","")&amp;IF(AND(OR($AG113="Yes",$AG113="N/A"),$AH113&lt;&gt;"Yes",$AH113&lt;&gt;"N/A"),"Firmware Install, ","")&amp;IF(AND($BQ113&lt;&gt;"Yes",$BQ113&lt;&gt;"N/A"),"Device ID, ","")&amp;IF(AND($BR113&lt;&gt;"Yes",$BR113&lt;&gt;"N/A"),"Epic Beans Relay, ",""),LEN(IF(AND($BL113&lt;&gt;"Yes",$BL113&lt;&gt;"N/A"),"Power Cable, ","")&amp;IF(AND($BM113&lt;&gt;"Yes",$BM113&lt;&gt;"N/A"),"Battery, ","")&amp;IF(AND($AG113&lt;&gt;"Yes",$AG113&lt;&gt;"N/A"),"Firmware Download, ","")&amp;IF(AND(OR($AG113="Yes",$AG113="N/A"),$AH113&lt;&gt;"Yes",$AH113&lt;&gt;"N/A"),"Firmware Install, ","")&amp;IF(AND($BQ113&lt;&gt;"Yes",$BQ113&lt;&gt;"N/A"),"Device ID, ","")&amp;IF(AND($BR113&lt;&gt;"Yes",$BR113&lt;&gt;"N/A"),"Epic Beans Relay, ",""))-2)))</f>
        <v/>
      </c>
      <c r="BT113" s="8"/>
      <c r="BU113" s="8" t="str">
        <f>IF($AB113="","",IF($BS113="","Yes","Blocked"))</f>
        <v/>
      </c>
      <c r="BW113" t="str">
        <f>IF($BV113="","",IFERROR(VLOOKUP($BV113,'01_Warehouse_Ledger'!$A:$N,4,FALSE),""))</f>
        <v/>
      </c>
      <c r="BX113" t="str">
        <f>IF($BV113="","",IFERROR(VLOOKUP($BV113,'01_Warehouse_Ledger'!$A:$N,5,FALSE),""))</f>
        <v/>
      </c>
      <c r="BY113" t="str">
        <f>IF($BV113="","",IFERROR(VLOOKUP($BV113,'01_Warehouse_Ledger'!$A:$N,13,FALSE),""))</f>
        <v/>
      </c>
      <c r="CI113" t="str" cm="1">
        <f t="array" ref="CI113">IFERROR(
  IF(ISNUMBER(MATCH(TRIM(SUBSTITUTE(INDEX($X:$X,ROW()),CHAR(160),"")),[1]Weekend_Targets!$B$2:$B$23,0)),
    "TARGET",
    "NO"
  ),
  "LOOKUP_ERROR"
)</f>
        <v>NO</v>
      </c>
      <c r="CJ113" t="str" cm="1">
        <f t="array" aca="1" ref="CJ113" ca="1">_xlfn.LET(_xlpm.h,UPPER(TRIM(CLEAN(SUBSTITUTE($X113,CHAR(160)," ")))), IF(ISNUMBER(MATCH(_xlpm.h,WeekendHostnames,0)),"TARGET",""))</f>
        <v/>
      </c>
      <c r="CK113" t="str">
        <f>UPPER(TRIM(CLEAN(SUBSTITUTE(C113,CHAR(160)," "))))</f>
        <v>NO</v>
      </c>
      <c r="CL113" t="str" cm="1">
        <f t="array" ref="CL113">IF(ISNUMBER(MATCH(UPPER(TRIM(CLEAN(SUBSTITUTE(INDEX($X:$X,ROW()),CHAR(160)," ")))),[1]Weekend_Targets!$C$2:$C$23,0)),"TARGET","NO")</f>
        <v>NO</v>
      </c>
      <c r="CM113" t="str">
        <f>_xlfn.TEXTJOIN(", ",TRUE,$C$2:$C$23)</f>
        <v>Yes, Yes, Yes, Yes, Yes, Yes, Yes, Yes, Yes, Yes, Yes, Yes, Yes, Yes, Yes, Yes, Yes, Yes, Yes, Yes, Yes, Yes</v>
      </c>
      <c r="CN113" t="e" cm="1">
        <f t="array" aca="1" ref="CN113" ca="1">COUNTIF(WeekendHostnames,"WNH270OPR403")</f>
        <v>#NAME?</v>
      </c>
      <c r="CO113" s="4" t="s">
        <v>1954</v>
      </c>
      <c r="CQ113" s="4"/>
    </row>
    <row r="114" spans="1:95" ht="20.25" customHeight="1">
      <c r="A114" s="8" t="s">
        <v>1334</v>
      </c>
      <c r="B114" s="8"/>
      <c r="C114" s="102" t="s">
        <v>1336</v>
      </c>
      <c r="D114" s="15" t="s">
        <v>1336</v>
      </c>
      <c r="E114" s="15" t="str">
        <f>IF($C114&lt;&gt;"Yes","",IF($D114="No","Yes",IF($D114="Yes","No","")))</f>
        <v/>
      </c>
      <c r="F114" s="15" t="str">
        <f>IF($A114="","",IF($A114="Neuron",IF(OR(AND($X114&lt;&gt;"",LOWER(TRIM($X114))&lt;&gt;"n/a",COUNTIF($AA$2:$AA$532,$X114)&gt;1),AND($AB114&lt;&gt;"",LOWER(TRIM($AB114))&lt;&gt;"n/a",COUNTIF($AB$2:$AB$532,$AB114)&gt;1),AND($AE114&lt;&gt;"",LOWER(TRIM($AE114))&lt;&gt;"n/a",COUNTIF($AE$2:$AE$532,$AE114)&gt;1)),"Yes","No"),IF($A114="Cybernet",IF(OR(AND($Y114&lt;&gt;"",LOWER(TRIM($Y114))&lt;&gt;"n/a",COUNTIF($Y$2:$Y$532,$Y114)&gt;1),AND($Z114&lt;&gt;"",LOWER(TRIM($Z114))&lt;&gt;"n/a",COUNTIF($Z$2:$Z$532,$Z114)&gt;1)),"Yes","No"),IF(AND($AN114&lt;&gt;"",LOWER(TRIM($AN114))&lt;&gt;"n/a",COUNTIF($AN$2:$AN$532,$AN114)&gt;1),"Yes","No"))))</f>
        <v>No</v>
      </c>
      <c r="G114" t="str">
        <f>IF($C114&lt;&gt;"Yes","",
IF($A114="Neuron",
IF(OR(
AND($X114&lt;&gt;"",LOWER(TRIM($X114))&lt;&gt;"n/a",COUNTIFS($C$2:$C$532,"Yes",$A$2:$A$532,"Neuron",$AA$2:$AA$532,$X114)&gt;1),
AND($AB114&lt;&gt;"",LOWER(TRIM($AB114))&lt;&gt;"n/a",COUNTIFS($C$2:$C$532,"Yes",$A$2:$A$532,"Neuron",$AB$2:$AB$532,$AB114)&gt;1),
AND($AE114&lt;&gt;"",LOWER(TRIM($AE114))&lt;&gt;"n/a",COUNTIFS($C$2:$C$532,"Yes",$A$2:$A$532,"Neuron",$AE$2:$AE$532,$AE114)&gt;1)
),"Yes","No"),
IF($A114="Cybernet",
IF(OR(
AND($Y114&lt;&gt;"",LOWER(TRIM($Y114))&lt;&gt;"n/a",COUNTIFS($C$2:$C$532,"Yes",$A$2:$A$532,"Cybernet",$Y$2:$Y$532,$Y114)&gt;1),
AND($Z114&lt;&gt;"",LOWER(TRIM($Z114))&lt;&gt;"n/a",COUNTIFS($C$2:$C$532,"Yes",$A$2:$A$532,"Cybernet",$Z$2:$Z$532,$Z114)&gt;1)
),"Yes","No"),
IF(AND($AN114&lt;&gt;"",LOWER(TRIM($AN114))&lt;&gt;"n/a"),
IF(COUNTIFS($C$2:$C$532,"Yes",$A$2:$A$532,$A114,$AN$2:$AN$532,$AN114)&gt;1,"Yes","No"),
"No")
)
)
)</f>
        <v/>
      </c>
      <c r="H114" s="4" t="s">
        <v>1994</v>
      </c>
      <c r="I114" s="4" t="s">
        <v>2013</v>
      </c>
      <c r="J114" s="4"/>
      <c r="K114" s="4"/>
      <c r="L114" s="14"/>
      <c r="M114" s="4" t="s">
        <v>1341</v>
      </c>
      <c r="N114" s="2" t="s">
        <v>1335</v>
      </c>
      <c r="O114" s="2" t="s">
        <v>1336</v>
      </c>
      <c r="P114" s="2" t="s">
        <v>1336</v>
      </c>
      <c r="Q114" s="2"/>
      <c r="R114" s="4"/>
      <c r="S114" s="4"/>
      <c r="T114" s="4"/>
      <c r="U114" s="12"/>
      <c r="V114" s="4"/>
      <c r="W114" s="4"/>
      <c r="X114" s="4" t="s">
        <v>2039</v>
      </c>
      <c r="Y114" s="4" t="s">
        <v>2040</v>
      </c>
      <c r="Z114" s="4" t="s">
        <v>2041</v>
      </c>
      <c r="AB114" s="4"/>
      <c r="AC114" s="4"/>
      <c r="AD114" s="4"/>
      <c r="AE114" s="4"/>
      <c r="AF114" s="4"/>
      <c r="AG114" s="8"/>
      <c r="AH114" s="8"/>
      <c r="AI114" s="8"/>
      <c r="AJ114" s="8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"/>
      <c r="BM114" s="8"/>
      <c r="BN114" s="8"/>
      <c r="BO114" s="8"/>
      <c r="BP114" s="8" t="s">
        <v>1350</v>
      </c>
      <c r="BQ114" s="8"/>
      <c r="BR114" s="8"/>
      <c r="BS114" s="4" t="str">
        <f>IF($AB114="","",IF((IF(AND($BL114&lt;&gt;"Yes",$BL114&lt;&gt;"N/A"),"Power Cable, ","")&amp;IF(AND($BM114&lt;&gt;"Yes",$BM114&lt;&gt;"N/A"),"Battery, ","")&amp;IF(AND($AG114&lt;&gt;"Yes",$AG114&lt;&gt;"N/A"),"Firmware Download, ","")&amp;IF(AND(OR($AG114="Yes",$AG114="N/A"),$AH114&lt;&gt;"Yes",$AH114&lt;&gt;"N/A"),"Firmware Install, ","")&amp;IF(AND($BQ114&lt;&gt;"Yes",$BQ114&lt;&gt;"N/A"),"Device ID, ","")&amp;IF(AND($BR114&lt;&gt;"Yes",$BR114&lt;&gt;"N/A"),"Epic Beans Relay, ",""))="","",LEFT(IF(AND($BL114&lt;&gt;"Yes",$BL114&lt;&gt;"N/A"),"Power Cable, ","")&amp;IF(AND($BM114&lt;&gt;"Yes",$BM114&lt;&gt;"N/A"),"Battery, ","")&amp;IF(AND($AG114&lt;&gt;"Yes",$AG114&lt;&gt;"N/A"),"Firmware Download, ","")&amp;IF(AND(OR($AG114="Yes",$AG114="N/A"),$AH114&lt;&gt;"Yes",$AH114&lt;&gt;"N/A"),"Firmware Install, ","")&amp;IF(AND($BQ114&lt;&gt;"Yes",$BQ114&lt;&gt;"N/A"),"Device ID, ","")&amp;IF(AND($BR114&lt;&gt;"Yes",$BR114&lt;&gt;"N/A"),"Epic Beans Relay, ",""),LEN(IF(AND($BL114&lt;&gt;"Yes",$BL114&lt;&gt;"N/A"),"Power Cable, ","")&amp;IF(AND($BM114&lt;&gt;"Yes",$BM114&lt;&gt;"N/A"),"Battery, ","")&amp;IF(AND($AG114&lt;&gt;"Yes",$AG114&lt;&gt;"N/A"),"Firmware Download, ","")&amp;IF(AND(OR($AG114="Yes",$AG114="N/A"),$AH114&lt;&gt;"Yes",$AH114&lt;&gt;"N/A"),"Firmware Install, ","")&amp;IF(AND($BQ114&lt;&gt;"Yes",$BQ114&lt;&gt;"N/A"),"Device ID, ","")&amp;IF(AND($BR114&lt;&gt;"Yes",$BR114&lt;&gt;"N/A"),"Epic Beans Relay, ",""))-2)))</f>
        <v/>
      </c>
      <c r="BT114" s="8"/>
      <c r="BU114" s="8" t="str">
        <f>IF($AB114="","",IF($BS114="","Yes","Blocked"))</f>
        <v/>
      </c>
      <c r="BW114" t="str">
        <f>IF($BV114="","",IFERROR(VLOOKUP($BV114,'01_Warehouse_Ledger'!$A:$N,4,FALSE),""))</f>
        <v/>
      </c>
      <c r="BX114" t="str">
        <f>IF($BV114="","",IFERROR(VLOOKUP($BV114,'01_Warehouse_Ledger'!$A:$N,5,FALSE),""))</f>
        <v/>
      </c>
      <c r="BY114" t="str">
        <f>IF($BV114="","",IFERROR(VLOOKUP($BV114,'01_Warehouse_Ledger'!$A:$N,13,FALSE),""))</f>
        <v/>
      </c>
      <c r="CI114" t="str" cm="1">
        <f t="array" ref="CI114">IFERROR(
  IF(ISNUMBER(MATCH(TRIM(SUBSTITUTE(INDEX($X:$X,ROW()),CHAR(160),"")),[1]Weekend_Targets!$B$2:$B$23,0)),
    "TARGET",
    "NO"
  ),
  "LOOKUP_ERROR"
)</f>
        <v>NO</v>
      </c>
      <c r="CJ114" t="str" cm="1">
        <f t="array" aca="1" ref="CJ114" ca="1">_xlfn.LET(_xlpm.h,UPPER(TRIM(CLEAN(SUBSTITUTE($X114,CHAR(160)," ")))), IF(ISNUMBER(MATCH(_xlpm.h,WeekendHostnames,0)),"TARGET",""))</f>
        <v/>
      </c>
      <c r="CK114" t="str">
        <f>UPPER(TRIM(CLEAN(SUBSTITUTE(C114,CHAR(160)," "))))</f>
        <v>NO</v>
      </c>
      <c r="CL114" t="str" cm="1">
        <f t="array" ref="CL114">IF(ISNUMBER(MATCH(UPPER(TRIM(CLEAN(SUBSTITUTE(INDEX($X:$X,ROW()),CHAR(160)," ")))),[1]Weekend_Targets!$C$2:$C$23,0)),"TARGET","NO")</f>
        <v>NO</v>
      </c>
      <c r="CM114" t="str">
        <f>_xlfn.TEXTJOIN(", ",TRUE,$C$2:$C$23)</f>
        <v>Yes, Yes, Yes, Yes, Yes, Yes, Yes, Yes, Yes, Yes, Yes, Yes, Yes, Yes, Yes, Yes, Yes, Yes, Yes, Yes, Yes, Yes</v>
      </c>
      <c r="CN114" t="e" cm="1">
        <f t="array" aca="1" ref="CN114" ca="1">COUNTIF(WeekendHostnames,"WNH270OPR403")</f>
        <v>#NAME?</v>
      </c>
      <c r="CO114" s="4" t="s">
        <v>1954</v>
      </c>
      <c r="CQ114" s="4"/>
    </row>
    <row r="115" spans="1:95" ht="20.25" customHeight="1">
      <c r="A115" s="8" t="s">
        <v>1334</v>
      </c>
      <c r="B115" s="8"/>
      <c r="C115" s="102" t="s">
        <v>1336</v>
      </c>
      <c r="D115" s="15" t="s">
        <v>1336</v>
      </c>
      <c r="E115" s="15" t="str">
        <f>IF($C115&lt;&gt;"Yes","",IF($D115="No","Yes",IF($D115="Yes","No","")))</f>
        <v/>
      </c>
      <c r="F115" s="15" t="str">
        <f>IF($A115="","",IF($A115="Neuron",IF(OR(AND($X115&lt;&gt;"",LOWER(TRIM($X115))&lt;&gt;"n/a",COUNTIF($AA$2:$AA$532,$X115)&gt;1),AND($AB115&lt;&gt;"",LOWER(TRIM($AB115))&lt;&gt;"n/a",COUNTIF($AB$2:$AB$532,$AB115)&gt;1),AND($AE115&lt;&gt;"",LOWER(TRIM($AE115))&lt;&gt;"n/a",COUNTIF($AE$2:$AE$532,$AE115)&gt;1)),"Yes","No"),IF($A115="Cybernet",IF(OR(AND($Y115&lt;&gt;"",LOWER(TRIM($Y115))&lt;&gt;"n/a",COUNTIF($Y$2:$Y$532,$Y115)&gt;1),AND($Z115&lt;&gt;"",LOWER(TRIM($Z115))&lt;&gt;"n/a",COUNTIF($Z$2:$Z$532,$Z115)&gt;1)),"Yes","No"),IF(AND($AN115&lt;&gt;"",LOWER(TRIM($AN115))&lt;&gt;"n/a",COUNTIF($AN$2:$AN$532,$AN115)&gt;1),"Yes","No"))))</f>
        <v>No</v>
      </c>
      <c r="G115" t="str">
        <f>IF($C115&lt;&gt;"Yes","",
IF($A115="Neuron",
IF(OR(
AND($X115&lt;&gt;"",LOWER(TRIM($X115))&lt;&gt;"n/a",COUNTIFS($C$2:$C$532,"Yes",$A$2:$A$532,"Neuron",$AA$2:$AA$532,$X115)&gt;1),
AND($AB115&lt;&gt;"",LOWER(TRIM($AB115))&lt;&gt;"n/a",COUNTIFS($C$2:$C$532,"Yes",$A$2:$A$532,"Neuron",$AB$2:$AB$532,$AB115)&gt;1),
AND($AE115&lt;&gt;"",LOWER(TRIM($AE115))&lt;&gt;"n/a",COUNTIFS($C$2:$C$532,"Yes",$A$2:$A$532,"Neuron",$AE$2:$AE$532,$AE115)&gt;1)
),"Yes","No"),
IF($A115="Cybernet",
IF(OR(
AND($Y115&lt;&gt;"",LOWER(TRIM($Y115))&lt;&gt;"n/a",COUNTIFS($C$2:$C$532,"Yes",$A$2:$A$532,"Cybernet",$Y$2:$Y$532,$Y115)&gt;1),
AND($Z115&lt;&gt;"",LOWER(TRIM($Z115))&lt;&gt;"n/a",COUNTIFS($C$2:$C$532,"Yes",$A$2:$A$532,"Cybernet",$Z$2:$Z$532,$Z115)&gt;1)
),"Yes","No"),
IF(AND($AN115&lt;&gt;"",LOWER(TRIM($AN115))&lt;&gt;"n/a"),
IF(COUNTIFS($C$2:$C$532,"Yes",$A$2:$A$532,$A115,$AN$2:$AN$532,$AN115)&gt;1,"Yes","No"),
"No")
)
)
)</f>
        <v/>
      </c>
      <c r="H115" s="4" t="s">
        <v>1994</v>
      </c>
      <c r="I115" s="4" t="s">
        <v>2013</v>
      </c>
      <c r="J115" s="4"/>
      <c r="K115" s="4"/>
      <c r="L115" s="14"/>
      <c r="M115" s="4" t="s">
        <v>1341</v>
      </c>
      <c r="N115" s="2" t="s">
        <v>1335</v>
      </c>
      <c r="O115" s="2" t="s">
        <v>1336</v>
      </c>
      <c r="P115" s="2" t="s">
        <v>1336</v>
      </c>
      <c r="Q115" s="2"/>
      <c r="R115" s="4"/>
      <c r="S115" s="4"/>
      <c r="T115" s="4"/>
      <c r="U115" s="12"/>
      <c r="V115" s="4"/>
      <c r="W115" s="4"/>
      <c r="X115" s="4" t="s">
        <v>2042</v>
      </c>
      <c r="Y115" s="4" t="s">
        <v>2043</v>
      </c>
      <c r="Z115" s="4" t="s">
        <v>2044</v>
      </c>
      <c r="AB115" s="4"/>
      <c r="AC115" s="4"/>
      <c r="AD115" s="4"/>
      <c r="AE115" s="4"/>
      <c r="AF115" s="4"/>
      <c r="AG115" s="8"/>
      <c r="AH115" s="8"/>
      <c r="AI115" s="8"/>
      <c r="AJ115" s="8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"/>
      <c r="BM115" s="8"/>
      <c r="BN115" s="8"/>
      <c r="BO115" s="8"/>
      <c r="BP115" s="8" t="s">
        <v>1350</v>
      </c>
      <c r="BQ115" s="8"/>
      <c r="BR115" s="8"/>
      <c r="BS115" s="4" t="str">
        <f>IF($AB115="","",IF((IF(AND($BL115&lt;&gt;"Yes",$BL115&lt;&gt;"N/A"),"Power Cable, ","")&amp;IF(AND($BM115&lt;&gt;"Yes",$BM115&lt;&gt;"N/A"),"Battery, ","")&amp;IF(AND($AG115&lt;&gt;"Yes",$AG115&lt;&gt;"N/A"),"Firmware Download, ","")&amp;IF(AND(OR($AG115="Yes",$AG115="N/A"),$AH115&lt;&gt;"Yes",$AH115&lt;&gt;"N/A"),"Firmware Install, ","")&amp;IF(AND($BQ115&lt;&gt;"Yes",$BQ115&lt;&gt;"N/A"),"Device ID, ","")&amp;IF(AND($BR115&lt;&gt;"Yes",$BR115&lt;&gt;"N/A"),"Epic Beans Relay, ",""))="","",LEFT(IF(AND($BL115&lt;&gt;"Yes",$BL115&lt;&gt;"N/A"),"Power Cable, ","")&amp;IF(AND($BM115&lt;&gt;"Yes",$BM115&lt;&gt;"N/A"),"Battery, ","")&amp;IF(AND($AG115&lt;&gt;"Yes",$AG115&lt;&gt;"N/A"),"Firmware Download, ","")&amp;IF(AND(OR($AG115="Yes",$AG115="N/A"),$AH115&lt;&gt;"Yes",$AH115&lt;&gt;"N/A"),"Firmware Install, ","")&amp;IF(AND($BQ115&lt;&gt;"Yes",$BQ115&lt;&gt;"N/A"),"Device ID, ","")&amp;IF(AND($BR115&lt;&gt;"Yes",$BR115&lt;&gt;"N/A"),"Epic Beans Relay, ",""),LEN(IF(AND($BL115&lt;&gt;"Yes",$BL115&lt;&gt;"N/A"),"Power Cable, ","")&amp;IF(AND($BM115&lt;&gt;"Yes",$BM115&lt;&gt;"N/A"),"Battery, ","")&amp;IF(AND($AG115&lt;&gt;"Yes",$AG115&lt;&gt;"N/A"),"Firmware Download, ","")&amp;IF(AND(OR($AG115="Yes",$AG115="N/A"),$AH115&lt;&gt;"Yes",$AH115&lt;&gt;"N/A"),"Firmware Install, ","")&amp;IF(AND($BQ115&lt;&gt;"Yes",$BQ115&lt;&gt;"N/A"),"Device ID, ","")&amp;IF(AND($BR115&lt;&gt;"Yes",$BR115&lt;&gt;"N/A"),"Epic Beans Relay, ",""))-2)))</f>
        <v/>
      </c>
      <c r="BT115" s="8"/>
      <c r="BU115" s="8" t="str">
        <f>IF($AB115="","",IF($BS115="","Yes","Blocked"))</f>
        <v/>
      </c>
      <c r="BW115" t="str">
        <f>IF($BV115="","",IFERROR(VLOOKUP($BV115,'01_Warehouse_Ledger'!$A:$N,4,FALSE),""))</f>
        <v/>
      </c>
      <c r="BX115" t="str">
        <f>IF($BV115="","",IFERROR(VLOOKUP($BV115,'01_Warehouse_Ledger'!$A:$N,5,FALSE),""))</f>
        <v/>
      </c>
      <c r="BY115" t="str">
        <f>IF($BV115="","",IFERROR(VLOOKUP($BV115,'01_Warehouse_Ledger'!$A:$N,13,FALSE),""))</f>
        <v/>
      </c>
      <c r="CI115" t="str" cm="1">
        <f t="array" ref="CI115">IFERROR(
  IF(ISNUMBER(MATCH(TRIM(SUBSTITUTE(INDEX($X:$X,ROW()),CHAR(160),"")),[1]Weekend_Targets!$B$2:$B$23,0)),
    "TARGET",
    "NO"
  ),
  "LOOKUP_ERROR"
)</f>
        <v>NO</v>
      </c>
      <c r="CJ115" t="str" cm="1">
        <f t="array" aca="1" ref="CJ115" ca="1">_xlfn.LET(_xlpm.h,UPPER(TRIM(CLEAN(SUBSTITUTE($X115,CHAR(160)," ")))), IF(ISNUMBER(MATCH(_xlpm.h,WeekendHostnames,0)),"TARGET",""))</f>
        <v/>
      </c>
      <c r="CK115" t="str">
        <f>UPPER(TRIM(CLEAN(SUBSTITUTE(C115,CHAR(160)," "))))</f>
        <v>NO</v>
      </c>
      <c r="CL115" t="str" cm="1">
        <f t="array" ref="CL115">IF(ISNUMBER(MATCH(UPPER(TRIM(CLEAN(SUBSTITUTE(INDEX($X:$X,ROW()),CHAR(160)," ")))),[1]Weekend_Targets!$C$2:$C$23,0)),"TARGET","NO")</f>
        <v>NO</v>
      </c>
      <c r="CM115" t="str">
        <f>_xlfn.TEXTJOIN(", ",TRUE,$C$2:$C$23)</f>
        <v>Yes, Yes, Yes, Yes, Yes, Yes, Yes, Yes, Yes, Yes, Yes, Yes, Yes, Yes, Yes, Yes, Yes, Yes, Yes, Yes, Yes, Yes</v>
      </c>
      <c r="CN115" t="e" cm="1">
        <f t="array" aca="1" ref="CN115" ca="1">COUNTIF(WeekendHostnames,"WNH270OPR403")</f>
        <v>#NAME?</v>
      </c>
      <c r="CO115" s="4" t="s">
        <v>1954</v>
      </c>
      <c r="CQ115" s="4"/>
    </row>
    <row r="116" spans="1:95" ht="20.25" customHeight="1">
      <c r="A116" s="8" t="s">
        <v>1334</v>
      </c>
      <c r="B116" s="8"/>
      <c r="C116" s="102" t="s">
        <v>1336</v>
      </c>
      <c r="D116" s="15" t="s">
        <v>1336</v>
      </c>
      <c r="E116" s="15" t="str">
        <f>IF($C116&lt;&gt;"Yes","",IF($D116="No","Yes",IF($D116="Yes","No","")))</f>
        <v/>
      </c>
      <c r="F116" s="15" t="str">
        <f>IF($A116="","",IF($A116="Neuron",IF(OR(AND($X116&lt;&gt;"",LOWER(TRIM($X116))&lt;&gt;"n/a",COUNTIF($AA$2:$AA$532,$X116)&gt;1),AND($AB116&lt;&gt;"",LOWER(TRIM($AB116))&lt;&gt;"n/a",COUNTIF($AB$2:$AB$532,$AB116)&gt;1),AND($AE116&lt;&gt;"",LOWER(TRIM($AE116))&lt;&gt;"n/a",COUNTIF($AE$2:$AE$532,$AE116)&gt;1)),"Yes","No"),IF($A116="Cybernet",IF(OR(AND($Y116&lt;&gt;"",LOWER(TRIM($Y116))&lt;&gt;"n/a",COUNTIF($Y$2:$Y$532,$Y116)&gt;1),AND($Z116&lt;&gt;"",LOWER(TRIM($Z116))&lt;&gt;"n/a",COUNTIF($Z$2:$Z$532,$Z116)&gt;1)),"Yes","No"),IF(AND($AN116&lt;&gt;"",LOWER(TRIM($AN116))&lt;&gt;"n/a",COUNTIF($AN$2:$AN$532,$AN116)&gt;1),"Yes","No"))))</f>
        <v>No</v>
      </c>
      <c r="G116" t="str">
        <f>IF($C116&lt;&gt;"Yes","",
IF($A116="Neuron",
IF(OR(
AND($X116&lt;&gt;"",LOWER(TRIM($X116))&lt;&gt;"n/a",COUNTIFS($C$2:$C$532,"Yes",$A$2:$A$532,"Neuron",$AA$2:$AA$532,$X116)&gt;1),
AND($AB116&lt;&gt;"",LOWER(TRIM($AB116))&lt;&gt;"n/a",COUNTIFS($C$2:$C$532,"Yes",$A$2:$A$532,"Neuron",$AB$2:$AB$532,$AB116)&gt;1),
AND($AE116&lt;&gt;"",LOWER(TRIM($AE116))&lt;&gt;"n/a",COUNTIFS($C$2:$C$532,"Yes",$A$2:$A$532,"Neuron",$AE$2:$AE$532,$AE116)&gt;1)
),"Yes","No"),
IF($A116="Cybernet",
IF(OR(
AND($Y116&lt;&gt;"",LOWER(TRIM($Y116))&lt;&gt;"n/a",COUNTIFS($C$2:$C$532,"Yes",$A$2:$A$532,"Cybernet",$Y$2:$Y$532,$Y116)&gt;1),
AND($Z116&lt;&gt;"",LOWER(TRIM($Z116))&lt;&gt;"n/a",COUNTIFS($C$2:$C$532,"Yes",$A$2:$A$532,"Cybernet",$Z$2:$Z$532,$Z116)&gt;1)
),"Yes","No"),
IF(AND($AN116&lt;&gt;"",LOWER(TRIM($AN116))&lt;&gt;"n/a"),
IF(COUNTIFS($C$2:$C$532,"Yes",$A$2:$A$532,$A116,$AN$2:$AN$532,$AN116)&gt;1,"Yes","No"),
"No")
)
)
)</f>
        <v/>
      </c>
      <c r="H116" s="4" t="s">
        <v>1994</v>
      </c>
      <c r="I116" s="4" t="s">
        <v>2013</v>
      </c>
      <c r="J116" s="4"/>
      <c r="K116" s="4"/>
      <c r="L116" s="14"/>
      <c r="M116" s="4" t="s">
        <v>1341</v>
      </c>
      <c r="N116" s="2" t="s">
        <v>1335</v>
      </c>
      <c r="O116" s="2" t="s">
        <v>1336</v>
      </c>
      <c r="P116" s="2" t="s">
        <v>1336</v>
      </c>
      <c r="Q116" s="2"/>
      <c r="R116" s="4"/>
      <c r="S116" s="4"/>
      <c r="T116" s="4"/>
      <c r="U116" s="12"/>
      <c r="V116" s="4"/>
      <c r="W116" s="4"/>
      <c r="X116" s="4" t="s">
        <v>2045</v>
      </c>
      <c r="Y116" s="4" t="s">
        <v>2046</v>
      </c>
      <c r="Z116" s="2" t="s">
        <v>2047</v>
      </c>
      <c r="AB116" s="4"/>
      <c r="AC116" s="4"/>
      <c r="AD116" s="4"/>
      <c r="AE116" s="4"/>
      <c r="AF116" s="4"/>
      <c r="AG116" s="8"/>
      <c r="AH116" s="8"/>
      <c r="AI116" s="8"/>
      <c r="AJ116" s="8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"/>
      <c r="BM116" s="8"/>
      <c r="BN116" s="8"/>
      <c r="BO116" s="8"/>
      <c r="BP116" s="8" t="s">
        <v>1350</v>
      </c>
      <c r="BQ116" s="8"/>
      <c r="BR116" s="8"/>
      <c r="BS116" s="4" t="str">
        <f>IF($AB116="","",IF((IF(AND($BL116&lt;&gt;"Yes",$BL116&lt;&gt;"N/A"),"Power Cable, ","")&amp;IF(AND($BM116&lt;&gt;"Yes",$BM116&lt;&gt;"N/A"),"Battery, ","")&amp;IF(AND($AG116&lt;&gt;"Yes",$AG116&lt;&gt;"N/A"),"Firmware Download, ","")&amp;IF(AND(OR($AG116="Yes",$AG116="N/A"),$AH116&lt;&gt;"Yes",$AH116&lt;&gt;"N/A"),"Firmware Install, ","")&amp;IF(AND($BQ116&lt;&gt;"Yes",$BQ116&lt;&gt;"N/A"),"Device ID, ","")&amp;IF(AND($BR116&lt;&gt;"Yes",$BR116&lt;&gt;"N/A"),"Epic Beans Relay, ",""))="","",LEFT(IF(AND($BL116&lt;&gt;"Yes",$BL116&lt;&gt;"N/A"),"Power Cable, ","")&amp;IF(AND($BM116&lt;&gt;"Yes",$BM116&lt;&gt;"N/A"),"Battery, ","")&amp;IF(AND($AG116&lt;&gt;"Yes",$AG116&lt;&gt;"N/A"),"Firmware Download, ","")&amp;IF(AND(OR($AG116="Yes",$AG116="N/A"),$AH116&lt;&gt;"Yes",$AH116&lt;&gt;"N/A"),"Firmware Install, ","")&amp;IF(AND($BQ116&lt;&gt;"Yes",$BQ116&lt;&gt;"N/A"),"Device ID, ","")&amp;IF(AND($BR116&lt;&gt;"Yes",$BR116&lt;&gt;"N/A"),"Epic Beans Relay, ",""),LEN(IF(AND($BL116&lt;&gt;"Yes",$BL116&lt;&gt;"N/A"),"Power Cable, ","")&amp;IF(AND($BM116&lt;&gt;"Yes",$BM116&lt;&gt;"N/A"),"Battery, ","")&amp;IF(AND($AG116&lt;&gt;"Yes",$AG116&lt;&gt;"N/A"),"Firmware Download, ","")&amp;IF(AND(OR($AG116="Yes",$AG116="N/A"),$AH116&lt;&gt;"Yes",$AH116&lt;&gt;"N/A"),"Firmware Install, ","")&amp;IF(AND($BQ116&lt;&gt;"Yes",$BQ116&lt;&gt;"N/A"),"Device ID, ","")&amp;IF(AND($BR116&lt;&gt;"Yes",$BR116&lt;&gt;"N/A"),"Epic Beans Relay, ",""))-2)))</f>
        <v/>
      </c>
      <c r="BT116" s="8"/>
      <c r="BU116" s="8" t="str">
        <f>IF($AB116="","",IF($BS116="","Yes","Blocked"))</f>
        <v/>
      </c>
      <c r="BW116" t="str">
        <f>IF($BV116="","",IFERROR(VLOOKUP($BV116,'01_Warehouse_Ledger'!$A:$N,4,FALSE),""))</f>
        <v/>
      </c>
      <c r="BX116" t="str">
        <f>IF($BV116="","",IFERROR(VLOOKUP($BV116,'01_Warehouse_Ledger'!$A:$N,5,FALSE),""))</f>
        <v/>
      </c>
      <c r="BY116" t="str">
        <f>IF($BV116="","",IFERROR(VLOOKUP($BV116,'01_Warehouse_Ledger'!$A:$N,13,FALSE),""))</f>
        <v/>
      </c>
      <c r="CI116" t="str" cm="1">
        <f t="array" ref="CI116">IFERROR(
  IF(ISNUMBER(MATCH(TRIM(SUBSTITUTE(INDEX($X:$X,ROW()),CHAR(160),"")),[1]Weekend_Targets!$B$2:$B$23,0)),
    "TARGET",
    "NO"
  ),
  "LOOKUP_ERROR"
)</f>
        <v>NO</v>
      </c>
      <c r="CJ116" t="str" cm="1">
        <f t="array" aca="1" ref="CJ116" ca="1">_xlfn.LET(_xlpm.h,UPPER(TRIM(CLEAN(SUBSTITUTE($X116,CHAR(160)," ")))), IF(ISNUMBER(MATCH(_xlpm.h,WeekendHostnames,0)),"TARGET",""))</f>
        <v/>
      </c>
      <c r="CK116" t="str">
        <f>UPPER(TRIM(CLEAN(SUBSTITUTE(C116,CHAR(160)," "))))</f>
        <v>NO</v>
      </c>
      <c r="CL116" t="str" cm="1">
        <f t="array" ref="CL116">IF(ISNUMBER(MATCH(UPPER(TRIM(CLEAN(SUBSTITUTE(INDEX($X:$X,ROW()),CHAR(160)," ")))),[1]Weekend_Targets!$C$2:$C$23,0)),"TARGET","NO")</f>
        <v>NO</v>
      </c>
      <c r="CM116" t="str">
        <f>_xlfn.TEXTJOIN(", ",TRUE,$C$2:$C$23)</f>
        <v>Yes, Yes, Yes, Yes, Yes, Yes, Yes, Yes, Yes, Yes, Yes, Yes, Yes, Yes, Yes, Yes, Yes, Yes, Yes, Yes, Yes, Yes</v>
      </c>
      <c r="CN116" t="e" cm="1">
        <f t="array" aca="1" ref="CN116" ca="1">COUNTIF(WeekendHostnames,"WNH270OPR403")</f>
        <v>#NAME?</v>
      </c>
      <c r="CO116" s="4" t="s">
        <v>1954</v>
      </c>
      <c r="CQ116" s="4"/>
    </row>
    <row r="117" spans="1:95" ht="20.25" customHeight="1">
      <c r="A117" s="8" t="s">
        <v>1334</v>
      </c>
      <c r="B117" s="8"/>
      <c r="C117" s="102" t="s">
        <v>1336</v>
      </c>
      <c r="D117" s="15" t="s">
        <v>1336</v>
      </c>
      <c r="E117" s="15" t="str">
        <f>IF($C117&lt;&gt;"Yes","",IF($D117="No","Yes",IF($D117="Yes","No","")))</f>
        <v/>
      </c>
      <c r="F117" s="15" t="str">
        <f>IF($A117="","",IF($A117="Neuron",IF(OR(AND($X117&lt;&gt;"",LOWER(TRIM($X117))&lt;&gt;"n/a",COUNTIF($AA$2:$AA$532,$X117)&gt;1),AND($AB117&lt;&gt;"",LOWER(TRIM($AB117))&lt;&gt;"n/a",COUNTIF($AB$2:$AB$532,$AB117)&gt;1),AND($AE117&lt;&gt;"",LOWER(TRIM($AE117))&lt;&gt;"n/a",COUNTIF($AE$2:$AE$532,$AE117)&gt;1)),"Yes","No"),IF($A117="Cybernet",IF(OR(AND($Y117&lt;&gt;"",LOWER(TRIM($Y117))&lt;&gt;"n/a",COUNTIF($Y$2:$Y$532,$Y117)&gt;1),AND($Z117&lt;&gt;"",LOWER(TRIM($Z117))&lt;&gt;"n/a",COUNTIF($Z$2:$Z$532,$Z117)&gt;1)),"Yes","No"),IF(AND($AN117&lt;&gt;"",LOWER(TRIM($AN117))&lt;&gt;"n/a",COUNTIF($AN$2:$AN$532,$AN117)&gt;1),"Yes","No"))))</f>
        <v>No</v>
      </c>
      <c r="G117" t="str">
        <f>IF($C117&lt;&gt;"Yes","",
IF($A117="Neuron",
IF(OR(
AND($X117&lt;&gt;"",LOWER(TRIM($X117))&lt;&gt;"n/a",COUNTIFS($C$2:$C$532,"Yes",$A$2:$A$532,"Neuron",$AA$2:$AA$532,$X117)&gt;1),
AND($AB117&lt;&gt;"",LOWER(TRIM($AB117))&lt;&gt;"n/a",COUNTIFS($C$2:$C$532,"Yes",$A$2:$A$532,"Neuron",$AB$2:$AB$532,$AB117)&gt;1),
AND($AE117&lt;&gt;"",LOWER(TRIM($AE117))&lt;&gt;"n/a",COUNTIFS($C$2:$C$532,"Yes",$A$2:$A$532,"Neuron",$AE$2:$AE$532,$AE117)&gt;1)
),"Yes","No"),
IF($A117="Cybernet",
IF(OR(
AND($Y117&lt;&gt;"",LOWER(TRIM($Y117))&lt;&gt;"n/a",COUNTIFS($C$2:$C$532,"Yes",$A$2:$A$532,"Cybernet",$Y$2:$Y$532,$Y117)&gt;1),
AND($Z117&lt;&gt;"",LOWER(TRIM($Z117))&lt;&gt;"n/a",COUNTIFS($C$2:$C$532,"Yes",$A$2:$A$532,"Cybernet",$Z$2:$Z$532,$Z117)&gt;1)
),"Yes","No"),
IF(AND($AN117&lt;&gt;"",LOWER(TRIM($AN117))&lt;&gt;"n/a"),
IF(COUNTIFS($C$2:$C$532,"Yes",$A$2:$A$532,$A117,$AN$2:$AN$532,$AN117)&gt;1,"Yes","No"),
"No")
)
)
)</f>
        <v/>
      </c>
      <c r="H117" s="4" t="s">
        <v>1994</v>
      </c>
      <c r="I117" s="4" t="s">
        <v>2013</v>
      </c>
      <c r="J117" s="4"/>
      <c r="K117" s="4"/>
      <c r="L117" s="14"/>
      <c r="M117" s="4" t="s">
        <v>1341</v>
      </c>
      <c r="N117" s="2" t="s">
        <v>1335</v>
      </c>
      <c r="O117" s="2" t="s">
        <v>1336</v>
      </c>
      <c r="P117" s="2" t="s">
        <v>1336</v>
      </c>
      <c r="Q117" s="2"/>
      <c r="R117" s="4"/>
      <c r="S117" s="4"/>
      <c r="T117" s="4"/>
      <c r="U117" s="12"/>
      <c r="V117" s="4"/>
      <c r="W117" s="4"/>
      <c r="X117" s="4" t="s">
        <v>2048</v>
      </c>
      <c r="Y117" s="4" t="s">
        <v>2049</v>
      </c>
      <c r="Z117" s="20" t="s">
        <v>2050</v>
      </c>
      <c r="AB117" s="4"/>
      <c r="AC117" s="4"/>
      <c r="AD117" s="4"/>
      <c r="AE117" s="4"/>
      <c r="AF117" s="4"/>
      <c r="AG117" s="8"/>
      <c r="AH117" s="8"/>
      <c r="AI117" s="8"/>
      <c r="AJ117" s="8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"/>
      <c r="BM117" s="8"/>
      <c r="BN117" s="8"/>
      <c r="BO117" s="8"/>
      <c r="BP117" s="8" t="s">
        <v>1350</v>
      </c>
      <c r="BQ117" s="8"/>
      <c r="BR117" s="8"/>
      <c r="BS117" s="4" t="str">
        <f>IF($AB117="","",IF((IF(AND($BL117&lt;&gt;"Yes",$BL117&lt;&gt;"N/A"),"Power Cable, ","")&amp;IF(AND($BM117&lt;&gt;"Yes",$BM117&lt;&gt;"N/A"),"Battery, ","")&amp;IF(AND($AG117&lt;&gt;"Yes",$AG117&lt;&gt;"N/A"),"Firmware Download, ","")&amp;IF(AND(OR($AG117="Yes",$AG117="N/A"),$AH117&lt;&gt;"Yes",$AH117&lt;&gt;"N/A"),"Firmware Install, ","")&amp;IF(AND($BQ117&lt;&gt;"Yes",$BQ117&lt;&gt;"N/A"),"Device ID, ","")&amp;IF(AND($BR117&lt;&gt;"Yes",$BR117&lt;&gt;"N/A"),"Epic Beans Relay, ",""))="","",LEFT(IF(AND($BL117&lt;&gt;"Yes",$BL117&lt;&gt;"N/A"),"Power Cable, ","")&amp;IF(AND($BM117&lt;&gt;"Yes",$BM117&lt;&gt;"N/A"),"Battery, ","")&amp;IF(AND($AG117&lt;&gt;"Yes",$AG117&lt;&gt;"N/A"),"Firmware Download, ","")&amp;IF(AND(OR($AG117="Yes",$AG117="N/A"),$AH117&lt;&gt;"Yes",$AH117&lt;&gt;"N/A"),"Firmware Install, ","")&amp;IF(AND($BQ117&lt;&gt;"Yes",$BQ117&lt;&gt;"N/A"),"Device ID, ","")&amp;IF(AND($BR117&lt;&gt;"Yes",$BR117&lt;&gt;"N/A"),"Epic Beans Relay, ",""),LEN(IF(AND($BL117&lt;&gt;"Yes",$BL117&lt;&gt;"N/A"),"Power Cable, ","")&amp;IF(AND($BM117&lt;&gt;"Yes",$BM117&lt;&gt;"N/A"),"Battery, ","")&amp;IF(AND($AG117&lt;&gt;"Yes",$AG117&lt;&gt;"N/A"),"Firmware Download, ","")&amp;IF(AND(OR($AG117="Yes",$AG117="N/A"),$AH117&lt;&gt;"Yes",$AH117&lt;&gt;"N/A"),"Firmware Install, ","")&amp;IF(AND($BQ117&lt;&gt;"Yes",$BQ117&lt;&gt;"N/A"),"Device ID, ","")&amp;IF(AND($BR117&lt;&gt;"Yes",$BR117&lt;&gt;"N/A"),"Epic Beans Relay, ",""))-2)))</f>
        <v/>
      </c>
      <c r="BT117" s="8"/>
      <c r="BU117" s="8" t="str">
        <f>IF($AB117="","",IF($BS117="","Yes","Blocked"))</f>
        <v/>
      </c>
      <c r="BW117" t="str">
        <f>IF($BV117="","",IFERROR(VLOOKUP($BV117,'01_Warehouse_Ledger'!$A:$N,4,FALSE),""))</f>
        <v/>
      </c>
      <c r="BX117" t="str">
        <f>IF($BV117="","",IFERROR(VLOOKUP($BV117,'01_Warehouse_Ledger'!$A:$N,5,FALSE),""))</f>
        <v/>
      </c>
      <c r="BY117" t="str">
        <f>IF($BV117="","",IFERROR(VLOOKUP($BV117,'01_Warehouse_Ledger'!$A:$N,13,FALSE),""))</f>
        <v/>
      </c>
      <c r="CI117" t="str" cm="1">
        <f t="array" ref="CI117">IFERROR(
  IF(ISNUMBER(MATCH(TRIM(SUBSTITUTE(INDEX($X:$X,ROW()),CHAR(160),"")),[1]Weekend_Targets!$B$2:$B$23,0)),
    "TARGET",
    "NO"
  ),
  "LOOKUP_ERROR"
)</f>
        <v>NO</v>
      </c>
      <c r="CJ117" t="str" cm="1">
        <f t="array" aca="1" ref="CJ117" ca="1">_xlfn.LET(_xlpm.h,UPPER(TRIM(CLEAN(SUBSTITUTE($X117,CHAR(160)," ")))), IF(ISNUMBER(MATCH(_xlpm.h,WeekendHostnames,0)),"TARGET",""))</f>
        <v/>
      </c>
      <c r="CK117" t="str">
        <f>UPPER(TRIM(CLEAN(SUBSTITUTE(C117,CHAR(160)," "))))</f>
        <v>NO</v>
      </c>
      <c r="CL117" t="str" cm="1">
        <f t="array" ref="CL117">IF(ISNUMBER(MATCH(UPPER(TRIM(CLEAN(SUBSTITUTE(INDEX($X:$X,ROW()),CHAR(160)," ")))),[1]Weekend_Targets!$C$2:$C$23,0)),"TARGET","NO")</f>
        <v>NO</v>
      </c>
      <c r="CM117" t="str">
        <f>_xlfn.TEXTJOIN(", ",TRUE,$C$2:$C$23)</f>
        <v>Yes, Yes, Yes, Yes, Yes, Yes, Yes, Yes, Yes, Yes, Yes, Yes, Yes, Yes, Yes, Yes, Yes, Yes, Yes, Yes, Yes, Yes</v>
      </c>
      <c r="CN117" t="e" cm="1">
        <f t="array" aca="1" ref="CN117" ca="1">COUNTIF(WeekendHostnames,"WNH270OPR403")</f>
        <v>#NAME?</v>
      </c>
      <c r="CO117" s="4" t="s">
        <v>1954</v>
      </c>
      <c r="CQ117" s="4"/>
    </row>
    <row r="118" spans="1:95" ht="20.25" customHeight="1">
      <c r="A118" s="8" t="s">
        <v>1334</v>
      </c>
      <c r="B118" s="8"/>
      <c r="C118" s="8" t="s">
        <v>1336</v>
      </c>
      <c r="D118" s="15" t="s">
        <v>1336</v>
      </c>
      <c r="E118" s="15" t="str">
        <f>IF($C118&lt;&gt;"Yes","",IF($D118="No","Yes",IF($D118="Yes","No","")))</f>
        <v/>
      </c>
      <c r="F118" s="15" t="str">
        <f>IF($A118="","",IF($A118="Neuron",IF(OR(AND($X118&lt;&gt;"",LOWER(TRIM($X118))&lt;&gt;"n/a",COUNTIF($AA$2:$AA$532,$X118)&gt;1),AND($AB118&lt;&gt;"",LOWER(TRIM($AB118))&lt;&gt;"n/a",COUNTIF($AB$2:$AB$532,$AB118)&gt;1),AND($AE118&lt;&gt;"",LOWER(TRIM($AE118))&lt;&gt;"n/a",COUNTIF($AE$2:$AE$532,$AE118)&gt;1)),"Yes","No"),IF($A118="Cybernet",IF(OR(AND($Y118&lt;&gt;"",LOWER(TRIM($Y118))&lt;&gt;"n/a",COUNTIF($Y$2:$Y$532,$Y118)&gt;1),AND($Z118&lt;&gt;"",LOWER(TRIM($Z118))&lt;&gt;"n/a",COUNTIF($Z$2:$Z$532,$Z118)&gt;1)),"Yes","No"),IF(AND($AN118&lt;&gt;"",LOWER(TRIM($AN118))&lt;&gt;"n/a",COUNTIF($AN$2:$AN$532,$AN118)&gt;1),"Yes","No"))))</f>
        <v>No</v>
      </c>
      <c r="G118" t="str">
        <f>IF($C118&lt;&gt;"Yes","",
IF($A118="Neuron",
IF(OR(
AND($X118&lt;&gt;"",LOWER(TRIM($X118))&lt;&gt;"n/a",COUNTIFS($C$2:$C$532,"Yes",$A$2:$A$532,"Neuron",$AA$2:$AA$532,$X118)&gt;1),
AND($AB118&lt;&gt;"",LOWER(TRIM($AB118))&lt;&gt;"n/a",COUNTIFS($C$2:$C$532,"Yes",$A$2:$A$532,"Neuron",$AB$2:$AB$532,$AB118)&gt;1),
AND($AE118&lt;&gt;"",LOWER(TRIM($AE118))&lt;&gt;"n/a",COUNTIFS($C$2:$C$532,"Yes",$A$2:$A$532,"Neuron",$AE$2:$AE$532,$AE118)&gt;1)
),"Yes","No"),
IF($A118="Cybernet",
IF(OR(
AND($Y118&lt;&gt;"",LOWER(TRIM($Y118))&lt;&gt;"n/a",COUNTIFS($C$2:$C$532,"Yes",$A$2:$A$532,"Cybernet",$Y$2:$Y$532,$Y118)&gt;1),
AND($Z118&lt;&gt;"",LOWER(TRIM($Z118))&lt;&gt;"n/a",COUNTIFS($C$2:$C$532,"Yes",$A$2:$A$532,"Cybernet",$Z$2:$Z$532,$Z118)&gt;1)
),"Yes","No"),
IF(AND($AN118&lt;&gt;"",LOWER(TRIM($AN118))&lt;&gt;"n/a"),
IF(COUNTIFS($C$2:$C$532,"Yes",$A$2:$A$532,$A118,$AN$2:$AN$532,$AN118)&gt;1,"Yes","No"),
"No")
)
)
)</f>
        <v/>
      </c>
      <c r="H118" s="4" t="s">
        <v>1994</v>
      </c>
      <c r="I118" s="4" t="s">
        <v>2013</v>
      </c>
      <c r="J118" s="4"/>
      <c r="K118" s="4"/>
      <c r="L118" s="14"/>
      <c r="M118" s="4" t="s">
        <v>1341</v>
      </c>
      <c r="N118" s="2" t="s">
        <v>1335</v>
      </c>
      <c r="O118" s="2" t="s">
        <v>1336</v>
      </c>
      <c r="P118" s="2" t="s">
        <v>1336</v>
      </c>
      <c r="Q118" s="2"/>
      <c r="R118" s="4"/>
      <c r="S118" s="4"/>
      <c r="T118" s="4"/>
      <c r="U118" s="12"/>
      <c r="V118" s="4"/>
      <c r="W118" s="4"/>
      <c r="X118" s="4" t="s">
        <v>2051</v>
      </c>
      <c r="Y118" s="5" t="s">
        <v>2052</v>
      </c>
      <c r="Z118" s="2" t="s">
        <v>2053</v>
      </c>
      <c r="AB118" s="4"/>
      <c r="AC118" s="4"/>
      <c r="AD118" s="4"/>
      <c r="AE118" s="4"/>
      <c r="AF118" s="4"/>
      <c r="AG118" s="8"/>
      <c r="AH118" s="8"/>
      <c r="AI118" s="8"/>
      <c r="AJ118" s="8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"/>
      <c r="BM118" s="8"/>
      <c r="BN118" s="8"/>
      <c r="BO118" s="8"/>
      <c r="BP118" s="8" t="s">
        <v>1350</v>
      </c>
      <c r="BQ118" s="8"/>
      <c r="BR118" s="8"/>
      <c r="BS118" s="4" t="str">
        <f>IF($AB118="","",IF((IF(AND($BL118&lt;&gt;"Yes",$BL118&lt;&gt;"N/A"),"Power Cable, ","")&amp;IF(AND($BM118&lt;&gt;"Yes",$BM118&lt;&gt;"N/A"),"Battery, ","")&amp;IF(AND($AG118&lt;&gt;"Yes",$AG118&lt;&gt;"N/A"),"Firmware Download, ","")&amp;IF(AND(OR($AG118="Yes",$AG118="N/A"),$AH118&lt;&gt;"Yes",$AH118&lt;&gt;"N/A"),"Firmware Install, ","")&amp;IF(AND($BQ118&lt;&gt;"Yes",$BQ118&lt;&gt;"N/A"),"Device ID, ","")&amp;IF(AND($BR118&lt;&gt;"Yes",$BR118&lt;&gt;"N/A"),"Epic Beans Relay, ",""))="","",LEFT(IF(AND($BL118&lt;&gt;"Yes",$BL118&lt;&gt;"N/A"),"Power Cable, ","")&amp;IF(AND($BM118&lt;&gt;"Yes",$BM118&lt;&gt;"N/A"),"Battery, ","")&amp;IF(AND($AG118&lt;&gt;"Yes",$AG118&lt;&gt;"N/A"),"Firmware Download, ","")&amp;IF(AND(OR($AG118="Yes",$AG118="N/A"),$AH118&lt;&gt;"Yes",$AH118&lt;&gt;"N/A"),"Firmware Install, ","")&amp;IF(AND($BQ118&lt;&gt;"Yes",$BQ118&lt;&gt;"N/A"),"Device ID, ","")&amp;IF(AND($BR118&lt;&gt;"Yes",$BR118&lt;&gt;"N/A"),"Epic Beans Relay, ",""),LEN(IF(AND($BL118&lt;&gt;"Yes",$BL118&lt;&gt;"N/A"),"Power Cable, ","")&amp;IF(AND($BM118&lt;&gt;"Yes",$BM118&lt;&gt;"N/A"),"Battery, ","")&amp;IF(AND($AG118&lt;&gt;"Yes",$AG118&lt;&gt;"N/A"),"Firmware Download, ","")&amp;IF(AND(OR($AG118="Yes",$AG118="N/A"),$AH118&lt;&gt;"Yes",$AH118&lt;&gt;"N/A"),"Firmware Install, ","")&amp;IF(AND($BQ118&lt;&gt;"Yes",$BQ118&lt;&gt;"N/A"),"Device ID, ","")&amp;IF(AND($BR118&lt;&gt;"Yes",$BR118&lt;&gt;"N/A"),"Epic Beans Relay, ",""))-2)))</f>
        <v/>
      </c>
      <c r="BT118" s="8"/>
      <c r="BU118" s="8" t="str">
        <f>IF($AB118="","",IF($BS118="","Yes","Blocked"))</f>
        <v/>
      </c>
      <c r="BW118" t="str">
        <f>IF($BV118="","",IFERROR(VLOOKUP($BV118,'01_Warehouse_Ledger'!$A:$N,4,FALSE),""))</f>
        <v/>
      </c>
      <c r="BX118" t="str">
        <f>IF($BV118="","",IFERROR(VLOOKUP($BV118,'01_Warehouse_Ledger'!$A:$N,5,FALSE),""))</f>
        <v/>
      </c>
      <c r="BY118" t="str">
        <f>IF($BV118="","",IFERROR(VLOOKUP($BV118,'01_Warehouse_Ledger'!$A:$N,13,FALSE),""))</f>
        <v/>
      </c>
      <c r="CI118" t="str" cm="1">
        <f t="array" ref="CI118">IFERROR(
  IF(ISNUMBER(MATCH(TRIM(SUBSTITUTE(INDEX($X:$X,ROW()),CHAR(160),"")),[1]Weekend_Targets!$B$2:$B$23,0)),
    "TARGET",
    "NO"
  ),
  "LOOKUP_ERROR"
)</f>
        <v>NO</v>
      </c>
      <c r="CJ118" t="str" cm="1">
        <f t="array" aca="1" ref="CJ118" ca="1">_xlfn.LET(_xlpm.h,UPPER(TRIM(CLEAN(SUBSTITUTE($X118,CHAR(160)," ")))), IF(ISNUMBER(MATCH(_xlpm.h,WeekendHostnames,0)),"TARGET",""))</f>
        <v/>
      </c>
      <c r="CK118" t="str">
        <f>UPPER(TRIM(CLEAN(SUBSTITUTE(C118,CHAR(160)," "))))</f>
        <v>NO</v>
      </c>
      <c r="CL118" t="str" cm="1">
        <f t="array" ref="CL118">IF(ISNUMBER(MATCH(UPPER(TRIM(CLEAN(SUBSTITUTE(INDEX($X:$X,ROW()),CHAR(160)," ")))),[1]Weekend_Targets!$C$2:$C$23,0)),"TARGET","NO")</f>
        <v>NO</v>
      </c>
      <c r="CM118" t="str">
        <f>_xlfn.TEXTJOIN(", ",TRUE,$C$2:$C$23)</f>
        <v>Yes, Yes, Yes, Yes, Yes, Yes, Yes, Yes, Yes, Yes, Yes, Yes, Yes, Yes, Yes, Yes, Yes, Yes, Yes, Yes, Yes, Yes</v>
      </c>
      <c r="CN118" t="e" cm="1">
        <f t="array" aca="1" ref="CN118" ca="1">COUNTIF(WeekendHostnames,"WNH270OPR403")</f>
        <v>#NAME?</v>
      </c>
      <c r="CO118" s="4"/>
      <c r="CQ118" s="4"/>
    </row>
    <row r="119" spans="1:95" ht="20.25" customHeight="1">
      <c r="A119" s="8" t="s">
        <v>1334</v>
      </c>
      <c r="B119" s="8"/>
      <c r="C119" s="8" t="s">
        <v>1336</v>
      </c>
      <c r="D119" s="15" t="s">
        <v>1336</v>
      </c>
      <c r="E119" s="15" t="str">
        <f>IF($C119&lt;&gt;"Yes","",IF($D119="No","Yes",IF($D119="Yes","No","")))</f>
        <v/>
      </c>
      <c r="F119" s="15" t="str">
        <f>IF($A119="","",IF($A119="Neuron",IF(OR(AND($X119&lt;&gt;"",LOWER(TRIM($X119))&lt;&gt;"n/a",COUNTIF($AA$2:$AA$532,$X119)&gt;1),AND($AB119&lt;&gt;"",LOWER(TRIM($AB119))&lt;&gt;"n/a",COUNTIF($AB$2:$AB$532,$AB119)&gt;1),AND($AE119&lt;&gt;"",LOWER(TRIM($AE119))&lt;&gt;"n/a",COUNTIF($AE$2:$AE$532,$AE119)&gt;1)),"Yes","No"),IF($A119="Cybernet",IF(OR(AND($Y119&lt;&gt;"",LOWER(TRIM($Y119))&lt;&gt;"n/a",COUNTIF($Y$2:$Y$532,$Y119)&gt;1),AND($Z119&lt;&gt;"",LOWER(TRIM($Z119))&lt;&gt;"n/a",COUNTIF($Z$2:$Z$532,$Z119)&gt;1)),"Yes","No"),IF(AND($AN119&lt;&gt;"",LOWER(TRIM($AN119))&lt;&gt;"n/a",COUNTIF($AN$2:$AN$532,$AN119)&gt;1),"Yes","No"))))</f>
        <v>No</v>
      </c>
      <c r="G119" t="str">
        <f>IF($C119&lt;&gt;"Yes","",
IF($A119="Neuron",
IF(OR(
AND($X119&lt;&gt;"",LOWER(TRIM($X119))&lt;&gt;"n/a",COUNTIFS($C$2:$C$532,"Yes",$A$2:$A$532,"Neuron",$AA$2:$AA$532,$X119)&gt;1),
AND($AB119&lt;&gt;"",LOWER(TRIM($AB119))&lt;&gt;"n/a",COUNTIFS($C$2:$C$532,"Yes",$A$2:$A$532,"Neuron",$AB$2:$AB$532,$AB119)&gt;1),
AND($AE119&lt;&gt;"",LOWER(TRIM($AE119))&lt;&gt;"n/a",COUNTIFS($C$2:$C$532,"Yes",$A$2:$A$532,"Neuron",$AE$2:$AE$532,$AE119)&gt;1)
),"Yes","No"),
IF($A119="Cybernet",
IF(OR(
AND($Y119&lt;&gt;"",LOWER(TRIM($Y119))&lt;&gt;"n/a",COUNTIFS($C$2:$C$532,"Yes",$A$2:$A$532,"Cybernet",$Y$2:$Y$532,$Y119)&gt;1),
AND($Z119&lt;&gt;"",LOWER(TRIM($Z119))&lt;&gt;"n/a",COUNTIFS($C$2:$C$532,"Yes",$A$2:$A$532,"Cybernet",$Z$2:$Z$532,$Z119)&gt;1)
),"Yes","No"),
IF(AND($AN119&lt;&gt;"",LOWER(TRIM($AN119))&lt;&gt;"n/a"),
IF(COUNTIFS($C$2:$C$532,"Yes",$A$2:$A$532,$A119,$AN$2:$AN$532,$AN119)&gt;1,"Yes","No"),
"No")
)
)
)</f>
        <v/>
      </c>
      <c r="H119" s="4" t="s">
        <v>1994</v>
      </c>
      <c r="I119" s="4" t="s">
        <v>2013</v>
      </c>
      <c r="J119" s="4"/>
      <c r="K119" s="4"/>
      <c r="L119" s="14"/>
      <c r="M119" s="4" t="s">
        <v>1341</v>
      </c>
      <c r="N119" s="2" t="s">
        <v>1335</v>
      </c>
      <c r="O119" s="2" t="s">
        <v>1336</v>
      </c>
      <c r="P119" s="2" t="s">
        <v>1336</v>
      </c>
      <c r="Q119" s="2"/>
      <c r="R119" s="4"/>
      <c r="S119" s="4"/>
      <c r="T119" s="4"/>
      <c r="U119" s="12"/>
      <c r="V119" s="4"/>
      <c r="W119" s="4"/>
      <c r="X119" s="4" t="s">
        <v>2054</v>
      </c>
      <c r="Y119" s="4" t="s">
        <v>2055</v>
      </c>
      <c r="Z119" s="2" t="s">
        <v>2056</v>
      </c>
      <c r="AB119" s="4"/>
      <c r="AC119" s="4"/>
      <c r="AD119" s="4"/>
      <c r="AE119" s="4"/>
      <c r="AF119" s="4"/>
      <c r="AG119" s="8"/>
      <c r="AH119" s="8"/>
      <c r="AI119" s="8"/>
      <c r="AJ119" s="8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"/>
      <c r="BM119" s="8"/>
      <c r="BN119" s="8"/>
      <c r="BO119" s="8"/>
      <c r="BP119" s="8" t="s">
        <v>1350</v>
      </c>
      <c r="BQ119" s="8"/>
      <c r="BR119" s="8"/>
      <c r="BS119" s="4" t="str">
        <f>IF($AB119="","",IF((IF(AND($BL119&lt;&gt;"Yes",$BL119&lt;&gt;"N/A"),"Power Cable, ","")&amp;IF(AND($BM119&lt;&gt;"Yes",$BM119&lt;&gt;"N/A"),"Battery, ","")&amp;IF(AND($AG119&lt;&gt;"Yes",$AG119&lt;&gt;"N/A"),"Firmware Download, ","")&amp;IF(AND(OR($AG119="Yes",$AG119="N/A"),$AH119&lt;&gt;"Yes",$AH119&lt;&gt;"N/A"),"Firmware Install, ","")&amp;IF(AND($BQ119&lt;&gt;"Yes",$BQ119&lt;&gt;"N/A"),"Device ID, ","")&amp;IF(AND($BR119&lt;&gt;"Yes",$BR119&lt;&gt;"N/A"),"Epic Beans Relay, ",""))="","",LEFT(IF(AND($BL119&lt;&gt;"Yes",$BL119&lt;&gt;"N/A"),"Power Cable, ","")&amp;IF(AND($BM119&lt;&gt;"Yes",$BM119&lt;&gt;"N/A"),"Battery, ","")&amp;IF(AND($AG119&lt;&gt;"Yes",$AG119&lt;&gt;"N/A"),"Firmware Download, ","")&amp;IF(AND(OR($AG119="Yes",$AG119="N/A"),$AH119&lt;&gt;"Yes",$AH119&lt;&gt;"N/A"),"Firmware Install, ","")&amp;IF(AND($BQ119&lt;&gt;"Yes",$BQ119&lt;&gt;"N/A"),"Device ID, ","")&amp;IF(AND($BR119&lt;&gt;"Yes",$BR119&lt;&gt;"N/A"),"Epic Beans Relay, ",""),LEN(IF(AND($BL119&lt;&gt;"Yes",$BL119&lt;&gt;"N/A"),"Power Cable, ","")&amp;IF(AND($BM119&lt;&gt;"Yes",$BM119&lt;&gt;"N/A"),"Battery, ","")&amp;IF(AND($AG119&lt;&gt;"Yes",$AG119&lt;&gt;"N/A"),"Firmware Download, ","")&amp;IF(AND(OR($AG119="Yes",$AG119="N/A"),$AH119&lt;&gt;"Yes",$AH119&lt;&gt;"N/A"),"Firmware Install, ","")&amp;IF(AND($BQ119&lt;&gt;"Yes",$BQ119&lt;&gt;"N/A"),"Device ID, ","")&amp;IF(AND($BR119&lt;&gt;"Yes",$BR119&lt;&gt;"N/A"),"Epic Beans Relay, ",""))-2)))</f>
        <v/>
      </c>
      <c r="BT119" s="8"/>
      <c r="BU119" s="8" t="str">
        <f>IF($AB119="","",IF($BS119="","Yes","Blocked"))</f>
        <v/>
      </c>
      <c r="BW119" t="str">
        <f>IF($BV119="","",IFERROR(VLOOKUP($BV119,'01_Warehouse_Ledger'!$A:$N,4,FALSE),""))</f>
        <v/>
      </c>
      <c r="BX119" t="str">
        <f>IF($BV119="","",IFERROR(VLOOKUP($BV119,'01_Warehouse_Ledger'!$A:$N,5,FALSE),""))</f>
        <v/>
      </c>
      <c r="BY119" t="str">
        <f>IF($BV119="","",IFERROR(VLOOKUP($BV119,'01_Warehouse_Ledger'!$A:$N,13,FALSE),""))</f>
        <v/>
      </c>
      <c r="CI119" t="str" cm="1">
        <f t="array" ref="CI119">IFERROR(
  IF(ISNUMBER(MATCH(TRIM(SUBSTITUTE(INDEX($X:$X,ROW()),CHAR(160),"")),[1]Weekend_Targets!$B$2:$B$23,0)),
    "TARGET",
    "NO"
  ),
  "LOOKUP_ERROR"
)</f>
        <v>NO</v>
      </c>
      <c r="CJ119" t="str" cm="1">
        <f t="array" aca="1" ref="CJ119" ca="1">_xlfn.LET(_xlpm.h,UPPER(TRIM(CLEAN(SUBSTITUTE($X119,CHAR(160)," ")))), IF(ISNUMBER(MATCH(_xlpm.h,WeekendHostnames,0)),"TARGET",""))</f>
        <v/>
      </c>
      <c r="CK119" t="str">
        <f>UPPER(TRIM(CLEAN(SUBSTITUTE(C119,CHAR(160)," "))))</f>
        <v>NO</v>
      </c>
      <c r="CL119" t="str" cm="1">
        <f t="array" ref="CL119">IF(ISNUMBER(MATCH(UPPER(TRIM(CLEAN(SUBSTITUTE(INDEX($X:$X,ROW()),CHAR(160)," ")))),[1]Weekend_Targets!$C$2:$C$23,0)),"TARGET","NO")</f>
        <v>NO</v>
      </c>
      <c r="CM119" t="str">
        <f>_xlfn.TEXTJOIN(", ",TRUE,$C$2:$C$23)</f>
        <v>Yes, Yes, Yes, Yes, Yes, Yes, Yes, Yes, Yes, Yes, Yes, Yes, Yes, Yes, Yes, Yes, Yes, Yes, Yes, Yes, Yes, Yes</v>
      </c>
      <c r="CN119" t="e" cm="1">
        <f t="array" aca="1" ref="CN119" ca="1">COUNTIF(WeekendHostnames,"WNH270OPR403")</f>
        <v>#NAME?</v>
      </c>
      <c r="CO119" s="4"/>
      <c r="CQ119" s="4"/>
    </row>
    <row r="120" spans="1:95" ht="20.25" customHeight="1">
      <c r="A120" s="8" t="s">
        <v>1334</v>
      </c>
      <c r="B120" s="8"/>
      <c r="C120" s="8" t="s">
        <v>1336</v>
      </c>
      <c r="D120" s="15" t="s">
        <v>1336</v>
      </c>
      <c r="E120" s="15" t="str">
        <f>IF($C120&lt;&gt;"Yes","",IF($D120="No","Yes",IF($D120="Yes","No","")))</f>
        <v/>
      </c>
      <c r="F120" s="15" t="str">
        <f>IF($A120="","",IF($A120="Neuron",IF(OR(AND($X120&lt;&gt;"",LOWER(TRIM($X120))&lt;&gt;"n/a",COUNTIF($AA$2:$AA$532,$X120)&gt;1),AND($AB120&lt;&gt;"",LOWER(TRIM($AB120))&lt;&gt;"n/a",COUNTIF($AB$2:$AB$532,$AB120)&gt;1),AND($AE120&lt;&gt;"",LOWER(TRIM($AE120))&lt;&gt;"n/a",COUNTIF($AE$2:$AE$532,$AE120)&gt;1)),"Yes","No"),IF($A120="Cybernet",IF(OR(AND($Y120&lt;&gt;"",LOWER(TRIM($Y120))&lt;&gt;"n/a",COUNTIF($Y$2:$Y$532,$Y120)&gt;1),AND($Z120&lt;&gt;"",LOWER(TRIM($Z120))&lt;&gt;"n/a",COUNTIF($Z$2:$Z$532,$Z120)&gt;1)),"Yes","No"),IF(AND($AN120&lt;&gt;"",LOWER(TRIM($AN120))&lt;&gt;"n/a",COUNTIF($AN$2:$AN$532,$AN120)&gt;1),"Yes","No"))))</f>
        <v>No</v>
      </c>
      <c r="G120" t="str">
        <f>IF($C120&lt;&gt;"Yes","",
IF($A120="Neuron",
IF(OR(
AND($X120&lt;&gt;"",LOWER(TRIM($X120))&lt;&gt;"n/a",COUNTIFS($C$2:$C$532,"Yes",$A$2:$A$532,"Neuron",$AA$2:$AA$532,$X120)&gt;1),
AND($AB120&lt;&gt;"",LOWER(TRIM($AB120))&lt;&gt;"n/a",COUNTIFS($C$2:$C$532,"Yes",$A$2:$A$532,"Neuron",$AB$2:$AB$532,$AB120)&gt;1),
AND($AE120&lt;&gt;"",LOWER(TRIM($AE120))&lt;&gt;"n/a",COUNTIFS($C$2:$C$532,"Yes",$A$2:$A$532,"Neuron",$AE$2:$AE$532,$AE120)&gt;1)
),"Yes","No"),
IF($A120="Cybernet",
IF(OR(
AND($Y120&lt;&gt;"",LOWER(TRIM($Y120))&lt;&gt;"n/a",COUNTIFS($C$2:$C$532,"Yes",$A$2:$A$532,"Cybernet",$Y$2:$Y$532,$Y120)&gt;1),
AND($Z120&lt;&gt;"",LOWER(TRIM($Z120))&lt;&gt;"n/a",COUNTIFS($C$2:$C$532,"Yes",$A$2:$A$532,"Cybernet",$Z$2:$Z$532,$Z120)&gt;1)
),"Yes","No"),
IF(AND($AN120&lt;&gt;"",LOWER(TRIM($AN120))&lt;&gt;"n/a"),
IF(COUNTIFS($C$2:$C$532,"Yes",$A$2:$A$532,$A120,$AN$2:$AN$532,$AN120)&gt;1,"Yes","No"),
"No")
)
)
)</f>
        <v/>
      </c>
      <c r="H120" s="4" t="s">
        <v>1994</v>
      </c>
      <c r="I120" s="4" t="s">
        <v>2013</v>
      </c>
      <c r="J120" s="4"/>
      <c r="K120" s="4"/>
      <c r="L120" s="14"/>
      <c r="M120" s="4" t="s">
        <v>1341</v>
      </c>
      <c r="N120" s="2" t="s">
        <v>1335</v>
      </c>
      <c r="O120" s="2" t="s">
        <v>1336</v>
      </c>
      <c r="P120" s="2" t="s">
        <v>1336</v>
      </c>
      <c r="Q120" s="2"/>
      <c r="R120" s="4"/>
      <c r="S120" s="4"/>
      <c r="T120" s="4"/>
      <c r="U120" s="12"/>
      <c r="V120" s="4"/>
      <c r="W120" s="4"/>
      <c r="X120" s="4" t="s">
        <v>2057</v>
      </c>
      <c r="Y120" s="4" t="s">
        <v>2058</v>
      </c>
      <c r="Z120" s="4" t="s">
        <v>2059</v>
      </c>
      <c r="AB120" s="4"/>
      <c r="AC120" s="4"/>
      <c r="AD120" s="4"/>
      <c r="AE120" s="4"/>
      <c r="AF120" s="4"/>
      <c r="AG120" s="8"/>
      <c r="AH120" s="8"/>
      <c r="AI120" s="8"/>
      <c r="AJ120" s="8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"/>
      <c r="BM120" s="8"/>
      <c r="BN120" s="8"/>
      <c r="BO120" s="8"/>
      <c r="BP120" s="8" t="s">
        <v>1350</v>
      </c>
      <c r="BQ120" s="8"/>
      <c r="BR120" s="8"/>
      <c r="BS120" s="4" t="str">
        <f>IF($AB120="","",IF((IF(AND($BL120&lt;&gt;"Yes",$BL120&lt;&gt;"N/A"),"Power Cable, ","")&amp;IF(AND($BM120&lt;&gt;"Yes",$BM120&lt;&gt;"N/A"),"Battery, ","")&amp;IF(AND($AG120&lt;&gt;"Yes",$AG120&lt;&gt;"N/A"),"Firmware Download, ","")&amp;IF(AND(OR($AG120="Yes",$AG120="N/A"),$AH120&lt;&gt;"Yes",$AH120&lt;&gt;"N/A"),"Firmware Install, ","")&amp;IF(AND($BQ120&lt;&gt;"Yes",$BQ120&lt;&gt;"N/A"),"Device ID, ","")&amp;IF(AND($BR120&lt;&gt;"Yes",$BR120&lt;&gt;"N/A"),"Epic Beans Relay, ",""))="","",LEFT(IF(AND($BL120&lt;&gt;"Yes",$BL120&lt;&gt;"N/A"),"Power Cable, ","")&amp;IF(AND($BM120&lt;&gt;"Yes",$BM120&lt;&gt;"N/A"),"Battery, ","")&amp;IF(AND($AG120&lt;&gt;"Yes",$AG120&lt;&gt;"N/A"),"Firmware Download, ","")&amp;IF(AND(OR($AG120="Yes",$AG120="N/A"),$AH120&lt;&gt;"Yes",$AH120&lt;&gt;"N/A"),"Firmware Install, ","")&amp;IF(AND($BQ120&lt;&gt;"Yes",$BQ120&lt;&gt;"N/A"),"Device ID, ","")&amp;IF(AND($BR120&lt;&gt;"Yes",$BR120&lt;&gt;"N/A"),"Epic Beans Relay, ",""),LEN(IF(AND($BL120&lt;&gt;"Yes",$BL120&lt;&gt;"N/A"),"Power Cable, ","")&amp;IF(AND($BM120&lt;&gt;"Yes",$BM120&lt;&gt;"N/A"),"Battery, ","")&amp;IF(AND($AG120&lt;&gt;"Yes",$AG120&lt;&gt;"N/A"),"Firmware Download, ","")&amp;IF(AND(OR($AG120="Yes",$AG120="N/A"),$AH120&lt;&gt;"Yes",$AH120&lt;&gt;"N/A"),"Firmware Install, ","")&amp;IF(AND($BQ120&lt;&gt;"Yes",$BQ120&lt;&gt;"N/A"),"Device ID, ","")&amp;IF(AND($BR120&lt;&gt;"Yes",$BR120&lt;&gt;"N/A"),"Epic Beans Relay, ",""))-2)))</f>
        <v/>
      </c>
      <c r="BT120" s="8"/>
      <c r="BU120" s="8" t="str">
        <f>IF($AB120="","",IF($BS120="","Yes","Blocked"))</f>
        <v/>
      </c>
      <c r="BW120" t="str">
        <f>IF($BV120="","",IFERROR(VLOOKUP($BV120,'01_Warehouse_Ledger'!$A:$N,4,FALSE),""))</f>
        <v/>
      </c>
      <c r="BX120" t="str">
        <f>IF($BV120="","",IFERROR(VLOOKUP($BV120,'01_Warehouse_Ledger'!$A:$N,5,FALSE),""))</f>
        <v/>
      </c>
      <c r="BY120" t="str">
        <f>IF($BV120="","",IFERROR(VLOOKUP($BV120,'01_Warehouse_Ledger'!$A:$N,13,FALSE),""))</f>
        <v/>
      </c>
      <c r="CI120" t="str" cm="1">
        <f t="array" ref="CI120">IFERROR(
  IF(ISNUMBER(MATCH(TRIM(SUBSTITUTE(INDEX($X:$X,ROW()),CHAR(160),"")),[1]Weekend_Targets!$B$2:$B$23,0)),
    "TARGET",
    "NO"
  ),
  "LOOKUP_ERROR"
)</f>
        <v>NO</v>
      </c>
      <c r="CJ120" t="str" cm="1">
        <f t="array" aca="1" ref="CJ120" ca="1">_xlfn.LET(_xlpm.h,UPPER(TRIM(CLEAN(SUBSTITUTE($X120,CHAR(160)," ")))), IF(ISNUMBER(MATCH(_xlpm.h,WeekendHostnames,0)),"TARGET",""))</f>
        <v/>
      </c>
      <c r="CK120" t="str">
        <f>UPPER(TRIM(CLEAN(SUBSTITUTE(C120,CHAR(160)," "))))</f>
        <v>NO</v>
      </c>
      <c r="CL120" t="str" cm="1">
        <f t="array" ref="CL120">IF(ISNUMBER(MATCH(UPPER(TRIM(CLEAN(SUBSTITUTE(INDEX($X:$X,ROW()),CHAR(160)," ")))),[1]Weekend_Targets!$C$2:$C$23,0)),"TARGET","NO")</f>
        <v>NO</v>
      </c>
      <c r="CM120" t="str">
        <f>_xlfn.TEXTJOIN(", ",TRUE,$C$2:$C$23)</f>
        <v>Yes, Yes, Yes, Yes, Yes, Yes, Yes, Yes, Yes, Yes, Yes, Yes, Yes, Yes, Yes, Yes, Yes, Yes, Yes, Yes, Yes, Yes</v>
      </c>
      <c r="CN120" t="e" cm="1">
        <f t="array" aca="1" ref="CN120" ca="1">COUNTIF(WeekendHostnames,"WNH270OPR403")</f>
        <v>#NAME?</v>
      </c>
      <c r="CO120" s="4"/>
      <c r="CQ120" s="4"/>
    </row>
    <row r="121" spans="1:95" ht="20.25" customHeight="1">
      <c r="A121" s="8" t="s">
        <v>1334</v>
      </c>
      <c r="B121" s="8"/>
      <c r="C121" s="8" t="s">
        <v>1336</v>
      </c>
      <c r="D121" s="15" t="s">
        <v>1336</v>
      </c>
      <c r="E121" s="15" t="str">
        <f>IF($C121&lt;&gt;"Yes","",IF($D121="No","Yes",IF($D121="Yes","No","")))</f>
        <v/>
      </c>
      <c r="F121" s="15" t="str">
        <f>IF($A121="","",IF($A121="Neuron",IF(OR(AND($X121&lt;&gt;"",LOWER(TRIM($X121))&lt;&gt;"n/a",COUNTIF($AA$2:$AA$532,$X121)&gt;1),AND($AB121&lt;&gt;"",LOWER(TRIM($AB121))&lt;&gt;"n/a",COUNTIF($AB$2:$AB$532,$AB121)&gt;1),AND($AE121&lt;&gt;"",LOWER(TRIM($AE121))&lt;&gt;"n/a",COUNTIF($AE$2:$AE$532,$AE121)&gt;1)),"Yes","No"),IF($A121="Cybernet",IF(OR(AND($Y121&lt;&gt;"",LOWER(TRIM($Y121))&lt;&gt;"n/a",COUNTIF($Y$2:$Y$532,$Y121)&gt;1),AND($Z121&lt;&gt;"",LOWER(TRIM($Z121))&lt;&gt;"n/a",COUNTIF($Z$2:$Z$532,$Z121)&gt;1)),"Yes","No"),IF(AND($AN121&lt;&gt;"",LOWER(TRIM($AN121))&lt;&gt;"n/a",COUNTIF($AN$2:$AN$532,$AN121)&gt;1),"Yes","No"))))</f>
        <v>No</v>
      </c>
      <c r="G121" t="str">
        <f>IF($C121&lt;&gt;"Yes","",
IF($A121="Neuron",
IF(OR(
AND($X121&lt;&gt;"",LOWER(TRIM($X121))&lt;&gt;"n/a",COUNTIFS($C$2:$C$532,"Yes",$A$2:$A$532,"Neuron",$AA$2:$AA$532,$X121)&gt;1),
AND($AB121&lt;&gt;"",LOWER(TRIM($AB121))&lt;&gt;"n/a",COUNTIFS($C$2:$C$532,"Yes",$A$2:$A$532,"Neuron",$AB$2:$AB$532,$AB121)&gt;1),
AND($AE121&lt;&gt;"",LOWER(TRIM($AE121))&lt;&gt;"n/a",COUNTIFS($C$2:$C$532,"Yes",$A$2:$A$532,"Neuron",$AE$2:$AE$532,$AE121)&gt;1)
),"Yes","No"),
IF($A121="Cybernet",
IF(OR(
AND($Y121&lt;&gt;"",LOWER(TRIM($Y121))&lt;&gt;"n/a",COUNTIFS($C$2:$C$532,"Yes",$A$2:$A$532,"Cybernet",$Y$2:$Y$532,$Y121)&gt;1),
AND($Z121&lt;&gt;"",LOWER(TRIM($Z121))&lt;&gt;"n/a",COUNTIFS($C$2:$C$532,"Yes",$A$2:$A$532,"Cybernet",$Z$2:$Z$532,$Z121)&gt;1)
),"Yes","No"),
IF(AND($AN121&lt;&gt;"",LOWER(TRIM($AN121))&lt;&gt;"n/a"),
IF(COUNTIFS($C$2:$C$532,"Yes",$A$2:$A$532,$A121,$AN$2:$AN$532,$AN121)&gt;1,"Yes","No"),
"No")
)
)
)</f>
        <v/>
      </c>
      <c r="H121" s="4" t="s">
        <v>1994</v>
      </c>
      <c r="I121" s="4" t="s">
        <v>2060</v>
      </c>
      <c r="J121" s="4"/>
      <c r="K121" s="4"/>
      <c r="L121" s="14"/>
      <c r="M121" s="4" t="s">
        <v>1341</v>
      </c>
      <c r="N121" s="2" t="s">
        <v>1335</v>
      </c>
      <c r="O121" s="2" t="s">
        <v>1336</v>
      </c>
      <c r="P121" s="2" t="s">
        <v>1336</v>
      </c>
      <c r="Q121" s="2"/>
      <c r="R121" s="4"/>
      <c r="S121" s="4"/>
      <c r="T121" s="4"/>
      <c r="U121" s="12"/>
      <c r="V121" s="4"/>
      <c r="W121" s="4"/>
      <c r="X121" s="4" t="s">
        <v>2061</v>
      </c>
      <c r="Y121" s="4" t="s">
        <v>2062</v>
      </c>
      <c r="Z121" s="4" t="s">
        <v>2063</v>
      </c>
      <c r="AB121" s="4"/>
      <c r="AC121" s="4"/>
      <c r="AD121" s="4"/>
      <c r="AE121" s="4"/>
      <c r="AF121" s="4"/>
      <c r="AG121" s="8"/>
      <c r="AH121" s="8"/>
      <c r="AI121" s="8"/>
      <c r="AJ121" s="8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"/>
      <c r="BM121" s="8"/>
      <c r="BN121" s="8"/>
      <c r="BO121" s="8"/>
      <c r="BP121" s="8" t="s">
        <v>1350</v>
      </c>
      <c r="BQ121" s="8"/>
      <c r="BR121" s="8"/>
      <c r="BS121" s="4" t="str">
        <f>IF($AB121="","",IF((IF(AND($BL121&lt;&gt;"Yes",$BL121&lt;&gt;"N/A"),"Power Cable, ","")&amp;IF(AND($BM121&lt;&gt;"Yes",$BM121&lt;&gt;"N/A"),"Battery, ","")&amp;IF(AND($AG121&lt;&gt;"Yes",$AG121&lt;&gt;"N/A"),"Firmware Download, ","")&amp;IF(AND(OR($AG121="Yes",$AG121="N/A"),$AH121&lt;&gt;"Yes",$AH121&lt;&gt;"N/A"),"Firmware Install, ","")&amp;IF(AND($BQ121&lt;&gt;"Yes",$BQ121&lt;&gt;"N/A"),"Device ID, ","")&amp;IF(AND($BR121&lt;&gt;"Yes",$BR121&lt;&gt;"N/A"),"Epic Beans Relay, ",""))="","",LEFT(IF(AND($BL121&lt;&gt;"Yes",$BL121&lt;&gt;"N/A"),"Power Cable, ","")&amp;IF(AND($BM121&lt;&gt;"Yes",$BM121&lt;&gt;"N/A"),"Battery, ","")&amp;IF(AND($AG121&lt;&gt;"Yes",$AG121&lt;&gt;"N/A"),"Firmware Download, ","")&amp;IF(AND(OR($AG121="Yes",$AG121="N/A"),$AH121&lt;&gt;"Yes",$AH121&lt;&gt;"N/A"),"Firmware Install, ","")&amp;IF(AND($BQ121&lt;&gt;"Yes",$BQ121&lt;&gt;"N/A"),"Device ID, ","")&amp;IF(AND($BR121&lt;&gt;"Yes",$BR121&lt;&gt;"N/A"),"Epic Beans Relay, ",""),LEN(IF(AND($BL121&lt;&gt;"Yes",$BL121&lt;&gt;"N/A"),"Power Cable, ","")&amp;IF(AND($BM121&lt;&gt;"Yes",$BM121&lt;&gt;"N/A"),"Battery, ","")&amp;IF(AND($AG121&lt;&gt;"Yes",$AG121&lt;&gt;"N/A"),"Firmware Download, ","")&amp;IF(AND(OR($AG121="Yes",$AG121="N/A"),$AH121&lt;&gt;"Yes",$AH121&lt;&gt;"N/A"),"Firmware Install, ","")&amp;IF(AND($BQ121&lt;&gt;"Yes",$BQ121&lt;&gt;"N/A"),"Device ID, ","")&amp;IF(AND($BR121&lt;&gt;"Yes",$BR121&lt;&gt;"N/A"),"Epic Beans Relay, ",""))-2)))</f>
        <v/>
      </c>
      <c r="BT121" s="8"/>
      <c r="BU121" s="8" t="str">
        <f>IF($AB121="","",IF($BS121="","Yes","Blocked"))</f>
        <v/>
      </c>
      <c r="BW121" t="str">
        <f>IF($BV121="","",IFERROR(VLOOKUP($BV121,'01_Warehouse_Ledger'!$A:$N,4,FALSE),""))</f>
        <v/>
      </c>
      <c r="BX121" t="str">
        <f>IF($BV121="","",IFERROR(VLOOKUP($BV121,'01_Warehouse_Ledger'!$A:$N,5,FALSE),""))</f>
        <v/>
      </c>
      <c r="BY121" t="str">
        <f>IF($BV121="","",IFERROR(VLOOKUP($BV121,'01_Warehouse_Ledger'!$A:$N,13,FALSE),""))</f>
        <v/>
      </c>
      <c r="CI121" t="str" cm="1">
        <f t="array" ref="CI121">IFERROR(
  IF(ISNUMBER(MATCH(TRIM(SUBSTITUTE(INDEX($X:$X,ROW()),CHAR(160),"")),[1]Weekend_Targets!$B$2:$B$23,0)),
    "TARGET",
    "NO"
  ),
  "LOOKUP_ERROR"
)</f>
        <v>NO</v>
      </c>
      <c r="CJ121" t="str" cm="1">
        <f t="array" aca="1" ref="CJ121" ca="1">_xlfn.LET(_xlpm.h,UPPER(TRIM(CLEAN(SUBSTITUTE($X121,CHAR(160)," ")))), IF(ISNUMBER(MATCH(_xlpm.h,WeekendHostnames,0)),"TARGET",""))</f>
        <v/>
      </c>
      <c r="CK121" t="str">
        <f>UPPER(TRIM(CLEAN(SUBSTITUTE(C121,CHAR(160)," "))))</f>
        <v>NO</v>
      </c>
      <c r="CL121" t="str" cm="1">
        <f t="array" ref="CL121">IF(ISNUMBER(MATCH(UPPER(TRIM(CLEAN(SUBSTITUTE(INDEX($X:$X,ROW()),CHAR(160)," ")))),[1]Weekend_Targets!$C$2:$C$23,0)),"TARGET","NO")</f>
        <v>NO</v>
      </c>
      <c r="CM121" t="str">
        <f>_xlfn.TEXTJOIN(", ",TRUE,$C$2:$C$23)</f>
        <v>Yes, Yes, Yes, Yes, Yes, Yes, Yes, Yes, Yes, Yes, Yes, Yes, Yes, Yes, Yes, Yes, Yes, Yes, Yes, Yes, Yes, Yes</v>
      </c>
      <c r="CN121" t="e" cm="1">
        <f t="array" aca="1" ref="CN121" ca="1">COUNTIF(WeekendHostnames,"WNH270OPR403")</f>
        <v>#NAME?</v>
      </c>
      <c r="CO121" s="4"/>
      <c r="CQ121" s="4"/>
    </row>
    <row r="122" spans="1:95" ht="20.25" customHeight="1">
      <c r="A122" s="8" t="s">
        <v>1334</v>
      </c>
      <c r="B122" s="8"/>
      <c r="C122" s="8" t="s">
        <v>1335</v>
      </c>
      <c r="D122" s="15" t="s">
        <v>1335</v>
      </c>
      <c r="E122" s="15" t="str">
        <f>IF($C122&lt;&gt;"Yes","",IF($D122="No","Yes",IF($D122="Yes","No","")))</f>
        <v>No</v>
      </c>
      <c r="F122" s="15" t="str">
        <f>IF($A122="","",IF($A122="Neuron",IF(OR(AND($X122&lt;&gt;"",LOWER(TRIM($X122))&lt;&gt;"n/a",COUNTIF($AA$2:$AA$532,$X122)&gt;1),AND($AB122&lt;&gt;"",LOWER(TRIM($AB122))&lt;&gt;"n/a",COUNTIF($AB$2:$AB$532,$AB122)&gt;1),AND($AE122&lt;&gt;"",LOWER(TRIM($AE122))&lt;&gt;"n/a",COUNTIF($AE$2:$AE$532,$AE122)&gt;1)),"Yes","No"),IF($A122="Cybernet",IF(OR(AND($Y122&lt;&gt;"",LOWER(TRIM($Y122))&lt;&gt;"n/a",COUNTIF($Y$2:$Y$532,$Y122)&gt;1),AND($Z122&lt;&gt;"",LOWER(TRIM($Z122))&lt;&gt;"n/a",COUNTIF($Z$2:$Z$532,$Z122)&gt;1)),"Yes","No"),IF(AND($AN122&lt;&gt;"",LOWER(TRIM($AN122))&lt;&gt;"n/a",COUNTIF($AN$2:$AN$532,$AN122)&gt;1),"Yes","No"))))</f>
        <v>No</v>
      </c>
      <c r="G122" t="str">
        <f>IF($C122&lt;&gt;"Yes","",
IF($A122="Neuron",
IF(OR(
AND($X122&lt;&gt;"",LOWER(TRIM($X122))&lt;&gt;"n/a",COUNTIFS($C$2:$C$532,"Yes",$A$2:$A$532,"Neuron",$AA$2:$AA$532,$X122)&gt;1),
AND($AB122&lt;&gt;"",LOWER(TRIM($AB122))&lt;&gt;"n/a",COUNTIFS($C$2:$C$532,"Yes",$A$2:$A$532,"Neuron",$AB$2:$AB$532,$AB122)&gt;1),
AND($AE122&lt;&gt;"",LOWER(TRIM($AE122))&lt;&gt;"n/a",COUNTIFS($C$2:$C$532,"Yes",$A$2:$A$532,"Neuron",$AE$2:$AE$532,$AE122)&gt;1)
),"Yes","No"),
IF($A122="Cybernet",
IF(OR(
AND($Y122&lt;&gt;"",LOWER(TRIM($Y122))&lt;&gt;"n/a",COUNTIFS($C$2:$C$532,"Yes",$A$2:$A$532,"Cybernet",$Y$2:$Y$532,$Y122)&gt;1),
AND($Z122&lt;&gt;"",LOWER(TRIM($Z122))&lt;&gt;"n/a",COUNTIFS($C$2:$C$532,"Yes",$A$2:$A$532,"Cybernet",$Z$2:$Z$532,$Z122)&gt;1)
),"Yes","No"),
IF(AND($AN122&lt;&gt;"",LOWER(TRIM($AN122))&lt;&gt;"n/a"),
IF(COUNTIFS($C$2:$C$532,"Yes",$A$2:$A$532,$A122,$AN$2:$AN$532,$AN122)&gt;1,"Yes","No"),
"No")
)
)
)</f>
        <v>No</v>
      </c>
      <c r="H122" s="4" t="s">
        <v>2064</v>
      </c>
      <c r="I122" s="4" t="s">
        <v>2060</v>
      </c>
      <c r="J122" s="4"/>
      <c r="K122" s="4"/>
      <c r="L122" s="14"/>
      <c r="M122" s="4" t="s">
        <v>1341</v>
      </c>
      <c r="N122" s="2" t="s">
        <v>1335</v>
      </c>
      <c r="O122" s="2" t="s">
        <v>1336</v>
      </c>
      <c r="P122" s="2" t="s">
        <v>1336</v>
      </c>
      <c r="Q122" s="2"/>
      <c r="R122" s="4"/>
      <c r="S122" s="4"/>
      <c r="T122" s="4"/>
      <c r="U122" s="12"/>
      <c r="V122" s="4"/>
      <c r="W122" s="4"/>
      <c r="X122" s="4" t="s">
        <v>1736</v>
      </c>
      <c r="Y122" s="4" t="s">
        <v>2065</v>
      </c>
      <c r="Z122" s="4" t="s">
        <v>2066</v>
      </c>
      <c r="AB122" s="4"/>
      <c r="AC122" s="4"/>
      <c r="AD122" s="4"/>
      <c r="AE122" s="4"/>
      <c r="AF122" s="4"/>
      <c r="AG122" s="8"/>
      <c r="AH122" s="8"/>
      <c r="AI122" s="8"/>
      <c r="AJ122" s="8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"/>
      <c r="BM122" s="8"/>
      <c r="BN122" s="8"/>
      <c r="BO122" s="8"/>
      <c r="BP122" s="8" t="s">
        <v>1350</v>
      </c>
      <c r="BQ122" s="8"/>
      <c r="BR122" s="8"/>
      <c r="BS122" s="4" t="str">
        <f>IF($AB122="","",IF((IF(AND($BL122&lt;&gt;"Yes",$BL122&lt;&gt;"N/A"),"Power Cable, ","")&amp;IF(AND($BM122&lt;&gt;"Yes",$BM122&lt;&gt;"N/A"),"Battery, ","")&amp;IF(AND($AG122&lt;&gt;"Yes",$AG122&lt;&gt;"N/A"),"Firmware Download, ","")&amp;IF(AND(OR($AG122="Yes",$AG122="N/A"),$AH122&lt;&gt;"Yes",$AH122&lt;&gt;"N/A"),"Firmware Install, ","")&amp;IF(AND($BQ122&lt;&gt;"Yes",$BQ122&lt;&gt;"N/A"),"Device ID, ","")&amp;IF(AND($BR122&lt;&gt;"Yes",$BR122&lt;&gt;"N/A"),"Epic Beans Relay, ",""))="","",LEFT(IF(AND($BL122&lt;&gt;"Yes",$BL122&lt;&gt;"N/A"),"Power Cable, ","")&amp;IF(AND($BM122&lt;&gt;"Yes",$BM122&lt;&gt;"N/A"),"Battery, ","")&amp;IF(AND($AG122&lt;&gt;"Yes",$AG122&lt;&gt;"N/A"),"Firmware Download, ","")&amp;IF(AND(OR($AG122="Yes",$AG122="N/A"),$AH122&lt;&gt;"Yes",$AH122&lt;&gt;"N/A"),"Firmware Install, ","")&amp;IF(AND($BQ122&lt;&gt;"Yes",$BQ122&lt;&gt;"N/A"),"Device ID, ","")&amp;IF(AND($BR122&lt;&gt;"Yes",$BR122&lt;&gt;"N/A"),"Epic Beans Relay, ",""),LEN(IF(AND($BL122&lt;&gt;"Yes",$BL122&lt;&gt;"N/A"),"Power Cable, ","")&amp;IF(AND($BM122&lt;&gt;"Yes",$BM122&lt;&gt;"N/A"),"Battery, ","")&amp;IF(AND($AG122&lt;&gt;"Yes",$AG122&lt;&gt;"N/A"),"Firmware Download, ","")&amp;IF(AND(OR($AG122="Yes",$AG122="N/A"),$AH122&lt;&gt;"Yes",$AH122&lt;&gt;"N/A"),"Firmware Install, ","")&amp;IF(AND($BQ122&lt;&gt;"Yes",$BQ122&lt;&gt;"N/A"),"Device ID, ","")&amp;IF(AND($BR122&lt;&gt;"Yes",$BR122&lt;&gt;"N/A"),"Epic Beans Relay, ",""))-2)))</f>
        <v/>
      </c>
      <c r="BT122" s="8"/>
      <c r="BU122" s="8" t="str">
        <f>IF($AB122="","",IF($BS122="","Yes","Blocked"))</f>
        <v/>
      </c>
      <c r="BW122" t="str">
        <f>IF($BV122="","",IFERROR(VLOOKUP($BV122,'01_Warehouse_Ledger'!$A:$N,4,FALSE),""))</f>
        <v/>
      </c>
      <c r="BX122" t="str">
        <f>IF($BV122="","",IFERROR(VLOOKUP($BV122,'01_Warehouse_Ledger'!$A:$N,5,FALSE),""))</f>
        <v/>
      </c>
      <c r="BY122" t="str">
        <f>IF($BV122="","",IFERROR(VLOOKUP($BV122,'01_Warehouse_Ledger'!$A:$N,13,FALSE),""))</f>
        <v/>
      </c>
      <c r="CI122" t="str" cm="1">
        <f t="array" ref="CI122">IFERROR(
  IF(ISNUMBER(MATCH(TRIM(SUBSTITUTE(INDEX($X:$X,ROW()),CHAR(160),"")),[1]Weekend_Targets!$B$2:$B$23,0)),
    "TARGET",
    "NO"
  ),
  "LOOKUP_ERROR"
)</f>
        <v>NO</v>
      </c>
      <c r="CJ122" t="str" cm="1">
        <f t="array" aca="1" ref="CJ122" ca="1">_xlfn.LET(_xlpm.h,UPPER(TRIM(CLEAN(SUBSTITUTE($X122,CHAR(160)," ")))), IF(ISNUMBER(MATCH(_xlpm.h,WeekendHostnames,0)),"TARGET",""))</f>
        <v/>
      </c>
      <c r="CK122" t="str">
        <f>UPPER(TRIM(CLEAN(SUBSTITUTE(C122,CHAR(160)," "))))</f>
        <v>YES</v>
      </c>
      <c r="CL122" t="str" cm="1">
        <f t="array" ref="CL122">IF(ISNUMBER(MATCH(UPPER(TRIM(CLEAN(SUBSTITUTE(INDEX($X:$X,ROW()),CHAR(160)," ")))),[1]Weekend_Targets!$C$2:$C$23,0)),"TARGET","NO")</f>
        <v>NO</v>
      </c>
      <c r="CM122" t="str">
        <f>_xlfn.TEXTJOIN(", ",TRUE,$C$2:$C$23)</f>
        <v>Yes, Yes, Yes, Yes, Yes, Yes, Yes, Yes, Yes, Yes, Yes, Yes, Yes, Yes, Yes, Yes, Yes, Yes, Yes, Yes, Yes, Yes</v>
      </c>
      <c r="CN122" t="e" cm="1">
        <f t="array" aca="1" ref="CN122" ca="1">COUNTIF(WeekendHostnames,"WNH270OPR403")</f>
        <v>#NAME?</v>
      </c>
      <c r="CO122" s="4"/>
      <c r="CQ122" s="4"/>
    </row>
    <row r="123" spans="1:95" ht="20.25" customHeight="1">
      <c r="A123" s="8" t="s">
        <v>1334</v>
      </c>
      <c r="B123" s="8"/>
      <c r="C123" s="8" t="s">
        <v>1335</v>
      </c>
      <c r="D123" s="15" t="s">
        <v>1335</v>
      </c>
      <c r="E123" s="15" t="str">
        <f>IF($C123&lt;&gt;"Yes","",IF($D123="No","Yes",IF($D123="Yes","No","")))</f>
        <v>No</v>
      </c>
      <c r="F123" s="15" t="str">
        <f>IF($A123="","",IF($A123="Neuron",IF(OR(AND($X123&lt;&gt;"",LOWER(TRIM($X123))&lt;&gt;"n/a",COUNTIF($AA$2:$AA$532,$X123)&gt;1),AND($AB123&lt;&gt;"",LOWER(TRIM($AB123))&lt;&gt;"n/a",COUNTIF($AB$2:$AB$532,$AB123)&gt;1),AND($AE123&lt;&gt;"",LOWER(TRIM($AE123))&lt;&gt;"n/a",COUNTIF($AE$2:$AE$532,$AE123)&gt;1)),"Yes","No"),IF($A123="Cybernet",IF(OR(AND($Y123&lt;&gt;"",LOWER(TRIM($Y123))&lt;&gt;"n/a",COUNTIF($Y$2:$Y$532,$Y123)&gt;1),AND($Z123&lt;&gt;"",LOWER(TRIM($Z123))&lt;&gt;"n/a",COUNTIF($Z$2:$Z$532,$Z123)&gt;1)),"Yes","No"),IF(AND($AN123&lt;&gt;"",LOWER(TRIM($AN123))&lt;&gt;"n/a",COUNTIF($AN$2:$AN$532,$AN123)&gt;1),"Yes","No"))))</f>
        <v>No</v>
      </c>
      <c r="G123" t="str">
        <f>IF($C123&lt;&gt;"Yes","",
IF($A123="Neuron",
IF(OR(
AND($X123&lt;&gt;"",LOWER(TRIM($X123))&lt;&gt;"n/a",COUNTIFS($C$2:$C$532,"Yes",$A$2:$A$532,"Neuron",$AA$2:$AA$532,$X123)&gt;1),
AND($AB123&lt;&gt;"",LOWER(TRIM($AB123))&lt;&gt;"n/a",COUNTIFS($C$2:$C$532,"Yes",$A$2:$A$532,"Neuron",$AB$2:$AB$532,$AB123)&gt;1),
AND($AE123&lt;&gt;"",LOWER(TRIM($AE123))&lt;&gt;"n/a",COUNTIFS($C$2:$C$532,"Yes",$A$2:$A$532,"Neuron",$AE$2:$AE$532,$AE123)&gt;1)
),"Yes","No"),
IF($A123="Cybernet",
IF(OR(
AND($Y123&lt;&gt;"",LOWER(TRIM($Y123))&lt;&gt;"n/a",COUNTIFS($C$2:$C$532,"Yes",$A$2:$A$532,"Cybernet",$Y$2:$Y$532,$Y123)&gt;1),
AND($Z123&lt;&gt;"",LOWER(TRIM($Z123))&lt;&gt;"n/a",COUNTIFS($C$2:$C$532,"Yes",$A$2:$A$532,"Cybernet",$Z$2:$Z$532,$Z123)&gt;1)
),"Yes","No"),
IF(AND($AN123&lt;&gt;"",LOWER(TRIM($AN123))&lt;&gt;"n/a"),
IF(COUNTIFS($C$2:$C$532,"Yes",$A$2:$A$532,$A123,$AN$2:$AN$532,$AN123)&gt;1,"Yes","No"),
"No")
)
)
)</f>
        <v>No</v>
      </c>
      <c r="H123" s="4" t="s">
        <v>2060</v>
      </c>
      <c r="I123" s="4" t="s">
        <v>2060</v>
      </c>
      <c r="J123" s="4"/>
      <c r="K123" s="4"/>
      <c r="L123" s="14"/>
      <c r="M123" s="4" t="s">
        <v>1341</v>
      </c>
      <c r="N123" s="2" t="s">
        <v>1335</v>
      </c>
      <c r="O123" s="2" t="s">
        <v>1336</v>
      </c>
      <c r="P123" s="2" t="s">
        <v>1336</v>
      </c>
      <c r="Q123" s="2"/>
      <c r="R123" s="4"/>
      <c r="S123" s="4"/>
      <c r="T123" s="4"/>
      <c r="U123" s="12"/>
      <c r="V123" s="4"/>
      <c r="W123" s="4"/>
      <c r="X123" s="4" t="s">
        <v>1730</v>
      </c>
      <c r="Y123" s="4" t="s">
        <v>2067</v>
      </c>
      <c r="Z123" s="4" t="s">
        <v>2068</v>
      </c>
      <c r="AB123" s="4"/>
      <c r="AC123" s="4"/>
      <c r="AD123" s="4"/>
      <c r="AE123" s="4"/>
      <c r="AF123" s="4"/>
      <c r="AG123" s="8"/>
      <c r="AH123" s="8"/>
      <c r="AI123" s="8"/>
      <c r="AJ123" s="8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"/>
      <c r="BM123" s="8"/>
      <c r="BN123" s="8"/>
      <c r="BO123" s="8"/>
      <c r="BP123" s="8" t="s">
        <v>1350</v>
      </c>
      <c r="BQ123" s="8"/>
      <c r="BR123" s="8"/>
      <c r="BS123" s="4" t="str">
        <f>IF($AB123="","",IF((IF(AND($BL123&lt;&gt;"Yes",$BL123&lt;&gt;"N/A"),"Power Cable, ","")&amp;IF(AND($BM123&lt;&gt;"Yes",$BM123&lt;&gt;"N/A"),"Battery, ","")&amp;IF(AND($AG123&lt;&gt;"Yes",$AG123&lt;&gt;"N/A"),"Firmware Download, ","")&amp;IF(AND(OR($AG123="Yes",$AG123="N/A"),$AH123&lt;&gt;"Yes",$AH123&lt;&gt;"N/A"),"Firmware Install, ","")&amp;IF(AND($BQ123&lt;&gt;"Yes",$BQ123&lt;&gt;"N/A"),"Device ID, ","")&amp;IF(AND($BR123&lt;&gt;"Yes",$BR123&lt;&gt;"N/A"),"Epic Beans Relay, ",""))="","",LEFT(IF(AND($BL123&lt;&gt;"Yes",$BL123&lt;&gt;"N/A"),"Power Cable, ","")&amp;IF(AND($BM123&lt;&gt;"Yes",$BM123&lt;&gt;"N/A"),"Battery, ","")&amp;IF(AND($AG123&lt;&gt;"Yes",$AG123&lt;&gt;"N/A"),"Firmware Download, ","")&amp;IF(AND(OR($AG123="Yes",$AG123="N/A"),$AH123&lt;&gt;"Yes",$AH123&lt;&gt;"N/A"),"Firmware Install, ","")&amp;IF(AND($BQ123&lt;&gt;"Yes",$BQ123&lt;&gt;"N/A"),"Device ID, ","")&amp;IF(AND($BR123&lt;&gt;"Yes",$BR123&lt;&gt;"N/A"),"Epic Beans Relay, ",""),LEN(IF(AND($BL123&lt;&gt;"Yes",$BL123&lt;&gt;"N/A"),"Power Cable, ","")&amp;IF(AND($BM123&lt;&gt;"Yes",$BM123&lt;&gt;"N/A"),"Battery, ","")&amp;IF(AND($AG123&lt;&gt;"Yes",$AG123&lt;&gt;"N/A"),"Firmware Download, ","")&amp;IF(AND(OR($AG123="Yes",$AG123="N/A"),$AH123&lt;&gt;"Yes",$AH123&lt;&gt;"N/A"),"Firmware Install, ","")&amp;IF(AND($BQ123&lt;&gt;"Yes",$BQ123&lt;&gt;"N/A"),"Device ID, ","")&amp;IF(AND($BR123&lt;&gt;"Yes",$BR123&lt;&gt;"N/A"),"Epic Beans Relay, ",""))-2)))</f>
        <v/>
      </c>
      <c r="BT123" s="8"/>
      <c r="BU123" s="8" t="str">
        <f>IF($AB123="","",IF($BS123="","Yes","Blocked"))</f>
        <v/>
      </c>
      <c r="BW123" t="str">
        <f>IF($BV123="","",IFERROR(VLOOKUP($BV123,'01_Warehouse_Ledger'!$A:$N,4,FALSE),""))</f>
        <v/>
      </c>
      <c r="BX123" t="str">
        <f>IF($BV123="","",IFERROR(VLOOKUP($BV123,'01_Warehouse_Ledger'!$A:$N,5,FALSE),""))</f>
        <v/>
      </c>
      <c r="BY123" t="str">
        <f>IF($BV123="","",IFERROR(VLOOKUP($BV123,'01_Warehouse_Ledger'!$A:$N,13,FALSE),""))</f>
        <v/>
      </c>
      <c r="CI123" t="str" cm="1">
        <f t="array" ref="CI123">IFERROR(
  IF(ISNUMBER(MATCH(TRIM(SUBSTITUTE(INDEX($X:$X,ROW()),CHAR(160),"")),[1]Weekend_Targets!$B$2:$B$23,0)),
    "TARGET",
    "NO"
  ),
  "LOOKUP_ERROR"
)</f>
        <v>NO</v>
      </c>
      <c r="CJ123" t="str" cm="1">
        <f t="array" aca="1" ref="CJ123" ca="1">_xlfn.LET(_xlpm.h,UPPER(TRIM(CLEAN(SUBSTITUTE($X123,CHAR(160)," ")))), IF(ISNUMBER(MATCH(_xlpm.h,WeekendHostnames,0)),"TARGET",""))</f>
        <v/>
      </c>
      <c r="CK123" t="str">
        <f>UPPER(TRIM(CLEAN(SUBSTITUTE(C123,CHAR(160)," "))))</f>
        <v>YES</v>
      </c>
      <c r="CL123" t="str" cm="1">
        <f t="array" ref="CL123">IF(ISNUMBER(MATCH(UPPER(TRIM(CLEAN(SUBSTITUTE(INDEX($X:$X,ROW()),CHAR(160)," ")))),[1]Weekend_Targets!$C$2:$C$23,0)),"TARGET","NO")</f>
        <v>NO</v>
      </c>
      <c r="CM123" t="str">
        <f>_xlfn.TEXTJOIN(", ",TRUE,$C$2:$C$23)</f>
        <v>Yes, Yes, Yes, Yes, Yes, Yes, Yes, Yes, Yes, Yes, Yes, Yes, Yes, Yes, Yes, Yes, Yes, Yes, Yes, Yes, Yes, Yes</v>
      </c>
      <c r="CN123" t="e" cm="1">
        <f t="array" aca="1" ref="CN123" ca="1">COUNTIF(WeekendHostnames,"WNH270OPR403")</f>
        <v>#NAME?</v>
      </c>
      <c r="CO123" s="4"/>
      <c r="CQ123" s="4"/>
    </row>
    <row r="124" spans="1:95" ht="20.25" customHeight="1">
      <c r="A124" s="8" t="s">
        <v>1334</v>
      </c>
      <c r="B124" s="8"/>
      <c r="C124" s="8" t="s">
        <v>1335</v>
      </c>
      <c r="D124" s="15" t="s">
        <v>1335</v>
      </c>
      <c r="E124" s="15" t="str">
        <f>IF($C124&lt;&gt;"Yes","",IF($D124="No","Yes",IF($D124="Yes","No","")))</f>
        <v>No</v>
      </c>
      <c r="F124" s="15" t="str">
        <f>IF($A124="","",IF($A124="Neuron",IF(OR(AND($X124&lt;&gt;"",LOWER(TRIM($X124))&lt;&gt;"n/a",COUNTIF($AA$2:$AA$532,$X124)&gt;1),AND($AB124&lt;&gt;"",LOWER(TRIM($AB124))&lt;&gt;"n/a",COUNTIF($AB$2:$AB$532,$AB124)&gt;1),AND($AE124&lt;&gt;"",LOWER(TRIM($AE124))&lt;&gt;"n/a",COUNTIF($AE$2:$AE$532,$AE124)&gt;1)),"Yes","No"),IF($A124="Cybernet",IF(OR(AND($Y124&lt;&gt;"",LOWER(TRIM($Y124))&lt;&gt;"n/a",COUNTIF($Y$2:$Y$532,$Y124)&gt;1),AND($Z124&lt;&gt;"",LOWER(TRIM($Z124))&lt;&gt;"n/a",COUNTIF($Z$2:$Z$532,$Z124)&gt;1)),"Yes","No"),IF(AND($AN124&lt;&gt;"",LOWER(TRIM($AN124))&lt;&gt;"n/a",COUNTIF($AN$2:$AN$532,$AN124)&gt;1),"Yes","No"))))</f>
        <v>No</v>
      </c>
      <c r="G124" t="str">
        <f>IF($C124&lt;&gt;"Yes","",
IF($A124="Neuron",
IF(OR(
AND($X124&lt;&gt;"",LOWER(TRIM($X124))&lt;&gt;"n/a",COUNTIFS($C$2:$C$532,"Yes",$A$2:$A$532,"Neuron",$AA$2:$AA$532,$X124)&gt;1),
AND($AB124&lt;&gt;"",LOWER(TRIM($AB124))&lt;&gt;"n/a",COUNTIFS($C$2:$C$532,"Yes",$A$2:$A$532,"Neuron",$AB$2:$AB$532,$AB124)&gt;1),
AND($AE124&lt;&gt;"",LOWER(TRIM($AE124))&lt;&gt;"n/a",COUNTIFS($C$2:$C$532,"Yes",$A$2:$A$532,"Neuron",$AE$2:$AE$532,$AE124)&gt;1)
),"Yes","No"),
IF($A124="Cybernet",
IF(OR(
AND($Y124&lt;&gt;"",LOWER(TRIM($Y124))&lt;&gt;"n/a",COUNTIFS($C$2:$C$532,"Yes",$A$2:$A$532,"Cybernet",$Y$2:$Y$532,$Y124)&gt;1),
AND($Z124&lt;&gt;"",LOWER(TRIM($Z124))&lt;&gt;"n/a",COUNTIFS($C$2:$C$532,"Yes",$A$2:$A$532,"Cybernet",$Z$2:$Z$532,$Z124)&gt;1)
),"Yes","No"),
IF(AND($AN124&lt;&gt;"",LOWER(TRIM($AN124))&lt;&gt;"n/a"),
IF(COUNTIFS($C$2:$C$532,"Yes",$A$2:$A$532,$A124,$AN$2:$AN$532,$AN124)&gt;1,"Yes","No"),
"No")
)
)
)</f>
        <v>No</v>
      </c>
      <c r="H124" s="4" t="s">
        <v>2060</v>
      </c>
      <c r="I124" s="4" t="s">
        <v>2060</v>
      </c>
      <c r="J124" s="4"/>
      <c r="K124" s="4"/>
      <c r="L124" s="14"/>
      <c r="M124" s="4" t="s">
        <v>1341</v>
      </c>
      <c r="N124" s="2" t="s">
        <v>1335</v>
      </c>
      <c r="O124" s="2" t="s">
        <v>1336</v>
      </c>
      <c r="P124" s="2" t="s">
        <v>1336</v>
      </c>
      <c r="Q124" s="2"/>
      <c r="R124" s="4"/>
      <c r="S124" s="4"/>
      <c r="T124" s="4"/>
      <c r="U124" s="12"/>
      <c r="V124" s="4"/>
      <c r="W124" s="4"/>
      <c r="X124" s="4" t="s">
        <v>1733</v>
      </c>
      <c r="Y124" s="4" t="s">
        <v>2069</v>
      </c>
      <c r="Z124" s="4" t="s">
        <v>2070</v>
      </c>
      <c r="AB124" s="4"/>
      <c r="AC124" s="4"/>
      <c r="AD124" s="4"/>
      <c r="AE124" s="4"/>
      <c r="AF124" s="4"/>
      <c r="AG124" s="8"/>
      <c r="AH124" s="8"/>
      <c r="AI124" s="8"/>
      <c r="AJ124" s="8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"/>
      <c r="BM124" s="8"/>
      <c r="BN124" s="8"/>
      <c r="BO124" s="8"/>
      <c r="BP124" s="8" t="s">
        <v>1350</v>
      </c>
      <c r="BQ124" s="8"/>
      <c r="BR124" s="8"/>
      <c r="BS124" s="4" t="str">
        <f>IF($AB124="","",IF((IF(AND($BL124&lt;&gt;"Yes",$BL124&lt;&gt;"N/A"),"Power Cable, ","")&amp;IF(AND($BM124&lt;&gt;"Yes",$BM124&lt;&gt;"N/A"),"Battery, ","")&amp;IF(AND($AG124&lt;&gt;"Yes",$AG124&lt;&gt;"N/A"),"Firmware Download, ","")&amp;IF(AND(OR($AG124="Yes",$AG124="N/A"),$AH124&lt;&gt;"Yes",$AH124&lt;&gt;"N/A"),"Firmware Install, ","")&amp;IF(AND($BQ124&lt;&gt;"Yes",$BQ124&lt;&gt;"N/A"),"Device ID, ","")&amp;IF(AND($BR124&lt;&gt;"Yes",$BR124&lt;&gt;"N/A"),"Epic Beans Relay, ",""))="","",LEFT(IF(AND($BL124&lt;&gt;"Yes",$BL124&lt;&gt;"N/A"),"Power Cable, ","")&amp;IF(AND($BM124&lt;&gt;"Yes",$BM124&lt;&gt;"N/A"),"Battery, ","")&amp;IF(AND($AG124&lt;&gt;"Yes",$AG124&lt;&gt;"N/A"),"Firmware Download, ","")&amp;IF(AND(OR($AG124="Yes",$AG124="N/A"),$AH124&lt;&gt;"Yes",$AH124&lt;&gt;"N/A"),"Firmware Install, ","")&amp;IF(AND($BQ124&lt;&gt;"Yes",$BQ124&lt;&gt;"N/A"),"Device ID, ","")&amp;IF(AND($BR124&lt;&gt;"Yes",$BR124&lt;&gt;"N/A"),"Epic Beans Relay, ",""),LEN(IF(AND($BL124&lt;&gt;"Yes",$BL124&lt;&gt;"N/A"),"Power Cable, ","")&amp;IF(AND($BM124&lt;&gt;"Yes",$BM124&lt;&gt;"N/A"),"Battery, ","")&amp;IF(AND($AG124&lt;&gt;"Yes",$AG124&lt;&gt;"N/A"),"Firmware Download, ","")&amp;IF(AND(OR($AG124="Yes",$AG124="N/A"),$AH124&lt;&gt;"Yes",$AH124&lt;&gt;"N/A"),"Firmware Install, ","")&amp;IF(AND($BQ124&lt;&gt;"Yes",$BQ124&lt;&gt;"N/A"),"Device ID, ","")&amp;IF(AND($BR124&lt;&gt;"Yes",$BR124&lt;&gt;"N/A"),"Epic Beans Relay, ",""))-2)))</f>
        <v/>
      </c>
      <c r="BT124" s="8"/>
      <c r="BU124" s="8" t="str">
        <f>IF($AB124="","",IF($BS124="","Yes","Blocked"))</f>
        <v/>
      </c>
      <c r="BW124" t="str">
        <f>IF($BV124="","",IFERROR(VLOOKUP($BV124,'01_Warehouse_Ledger'!$A:$N,4,FALSE),""))</f>
        <v/>
      </c>
      <c r="BX124" t="str">
        <f>IF($BV124="","",IFERROR(VLOOKUP($BV124,'01_Warehouse_Ledger'!$A:$N,5,FALSE),""))</f>
        <v/>
      </c>
      <c r="BY124" t="str">
        <f>IF($BV124="","",IFERROR(VLOOKUP($BV124,'01_Warehouse_Ledger'!$A:$N,13,FALSE),""))</f>
        <v/>
      </c>
      <c r="CI124" t="str" cm="1">
        <f t="array" ref="CI124">IFERROR(
  IF(ISNUMBER(MATCH(TRIM(SUBSTITUTE(INDEX($X:$X,ROW()),CHAR(160),"")),[1]Weekend_Targets!$B$2:$B$23,0)),
    "TARGET",
    "NO"
  ),
  "LOOKUP_ERROR"
)</f>
        <v>NO</v>
      </c>
      <c r="CJ124" t="str" cm="1">
        <f t="array" aca="1" ref="CJ124" ca="1">_xlfn.LET(_xlpm.h,UPPER(TRIM(CLEAN(SUBSTITUTE($X124,CHAR(160)," ")))), IF(ISNUMBER(MATCH(_xlpm.h,WeekendHostnames,0)),"TARGET",""))</f>
        <v/>
      </c>
      <c r="CK124" t="str">
        <f>UPPER(TRIM(CLEAN(SUBSTITUTE(C124,CHAR(160)," "))))</f>
        <v>YES</v>
      </c>
      <c r="CL124" t="str" cm="1">
        <f t="array" ref="CL124">IF(ISNUMBER(MATCH(UPPER(TRIM(CLEAN(SUBSTITUTE(INDEX($X:$X,ROW()),CHAR(160)," ")))),[1]Weekend_Targets!$C$2:$C$23,0)),"TARGET","NO")</f>
        <v>NO</v>
      </c>
      <c r="CM124" t="str">
        <f>_xlfn.TEXTJOIN(", ",TRUE,$C$2:$C$23)</f>
        <v>Yes, Yes, Yes, Yes, Yes, Yes, Yes, Yes, Yes, Yes, Yes, Yes, Yes, Yes, Yes, Yes, Yes, Yes, Yes, Yes, Yes, Yes</v>
      </c>
      <c r="CN124" t="e" cm="1">
        <f t="array" aca="1" ref="CN124" ca="1">COUNTIF(WeekendHostnames,"WNH270OPR403")</f>
        <v>#NAME?</v>
      </c>
      <c r="CO124" s="4"/>
      <c r="CQ124" s="4"/>
    </row>
    <row r="125" spans="1:95" ht="20.25" customHeight="1">
      <c r="A125" s="8" t="s">
        <v>1334</v>
      </c>
      <c r="B125" s="8"/>
      <c r="C125" s="8" t="s">
        <v>1335</v>
      </c>
      <c r="D125" s="15" t="s">
        <v>1335</v>
      </c>
      <c r="E125" s="15" t="str">
        <f>IF($C125&lt;&gt;"Yes","",IF($D125="No","Yes",IF($D125="Yes","No","")))</f>
        <v>No</v>
      </c>
      <c r="F125" s="15" t="str">
        <f>IF($A125="","",IF($A125="Neuron",IF(OR(AND($X125&lt;&gt;"",LOWER(TRIM($X125))&lt;&gt;"n/a",COUNTIF($AA$2:$AA$532,$X125)&gt;1),AND($AB125&lt;&gt;"",LOWER(TRIM($AB125))&lt;&gt;"n/a",COUNTIF($AB$2:$AB$532,$AB125)&gt;1),AND($AE125&lt;&gt;"",LOWER(TRIM($AE125))&lt;&gt;"n/a",COUNTIF($AE$2:$AE$532,$AE125)&gt;1)),"Yes","No"),IF($A125="Cybernet",IF(OR(AND($Y125&lt;&gt;"",LOWER(TRIM($Y125))&lt;&gt;"n/a",COUNTIF($Y$2:$Y$532,$Y125)&gt;1),AND($Z125&lt;&gt;"",LOWER(TRIM($Z125))&lt;&gt;"n/a",COUNTIF($Z$2:$Z$532,$Z125)&gt;1)),"Yes","No"),IF(AND($AN125&lt;&gt;"",LOWER(TRIM($AN125))&lt;&gt;"n/a",COUNTIF($AN$2:$AN$532,$AN125)&gt;1),"Yes","No"))))</f>
        <v>No</v>
      </c>
      <c r="G125" t="str">
        <f>IF($C125&lt;&gt;"Yes","",
IF($A125="Neuron",
IF(OR(
AND($X125&lt;&gt;"",LOWER(TRIM($X125))&lt;&gt;"n/a",COUNTIFS($C$2:$C$532,"Yes",$A$2:$A$532,"Neuron",$AA$2:$AA$532,$X125)&gt;1),
AND($AB125&lt;&gt;"",LOWER(TRIM($AB125))&lt;&gt;"n/a",COUNTIFS($C$2:$C$532,"Yes",$A$2:$A$532,"Neuron",$AB$2:$AB$532,$AB125)&gt;1),
AND($AE125&lt;&gt;"",LOWER(TRIM($AE125))&lt;&gt;"n/a",COUNTIFS($C$2:$C$532,"Yes",$A$2:$A$532,"Neuron",$AE$2:$AE$532,$AE125)&gt;1)
),"Yes","No"),
IF($A125="Cybernet",
IF(OR(
AND($Y125&lt;&gt;"",LOWER(TRIM($Y125))&lt;&gt;"n/a",COUNTIFS($C$2:$C$532,"Yes",$A$2:$A$532,"Cybernet",$Y$2:$Y$532,$Y125)&gt;1),
AND($Z125&lt;&gt;"",LOWER(TRIM($Z125))&lt;&gt;"n/a",COUNTIFS($C$2:$C$532,"Yes",$A$2:$A$532,"Cybernet",$Z$2:$Z$532,$Z125)&gt;1)
),"Yes","No"),
IF(AND($AN125&lt;&gt;"",LOWER(TRIM($AN125))&lt;&gt;"n/a"),
IF(COUNTIFS($C$2:$C$532,"Yes",$A$2:$A$532,$A125,$AN$2:$AN$532,$AN125)&gt;1,"Yes","No"),
"No")
)
)
)</f>
        <v>No</v>
      </c>
      <c r="H125" s="4" t="s">
        <v>2064</v>
      </c>
      <c r="I125" s="4" t="s">
        <v>2060</v>
      </c>
      <c r="J125" s="4"/>
      <c r="K125" s="4"/>
      <c r="L125" s="14"/>
      <c r="M125" s="4" t="s">
        <v>1341</v>
      </c>
      <c r="N125" s="2" t="s">
        <v>1335</v>
      </c>
      <c r="O125" s="2" t="s">
        <v>1336</v>
      </c>
      <c r="P125" s="2" t="s">
        <v>1336</v>
      </c>
      <c r="Q125" s="2"/>
      <c r="R125" s="4"/>
      <c r="S125" s="4"/>
      <c r="T125" s="4"/>
      <c r="U125" s="12"/>
      <c r="V125" s="4"/>
      <c r="W125" s="4"/>
      <c r="X125" s="4" t="s">
        <v>1721</v>
      </c>
      <c r="Y125" s="4" t="s">
        <v>2071</v>
      </c>
      <c r="Z125" s="4" t="s">
        <v>2072</v>
      </c>
      <c r="AB125" s="4"/>
      <c r="AC125" s="4"/>
      <c r="AD125" s="4"/>
      <c r="AE125" s="4"/>
      <c r="AF125" s="4"/>
      <c r="AG125" s="8"/>
      <c r="AH125" s="8"/>
      <c r="AI125" s="8"/>
      <c r="AJ125" s="8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"/>
      <c r="BM125" s="8"/>
      <c r="BN125" s="8"/>
      <c r="BO125" s="8"/>
      <c r="BP125" s="8" t="s">
        <v>1350</v>
      </c>
      <c r="BQ125" s="8"/>
      <c r="BR125" s="8"/>
      <c r="BS125" s="4" t="str">
        <f>IF($AB125="","",IF((IF(AND($BL125&lt;&gt;"Yes",$BL125&lt;&gt;"N/A"),"Power Cable, ","")&amp;IF(AND($BM125&lt;&gt;"Yes",$BM125&lt;&gt;"N/A"),"Battery, ","")&amp;IF(AND($AG125&lt;&gt;"Yes",$AG125&lt;&gt;"N/A"),"Firmware Download, ","")&amp;IF(AND(OR($AG125="Yes",$AG125="N/A"),$AH125&lt;&gt;"Yes",$AH125&lt;&gt;"N/A"),"Firmware Install, ","")&amp;IF(AND($BQ125&lt;&gt;"Yes",$BQ125&lt;&gt;"N/A"),"Device ID, ","")&amp;IF(AND($BR125&lt;&gt;"Yes",$BR125&lt;&gt;"N/A"),"Epic Beans Relay, ",""))="","",LEFT(IF(AND($BL125&lt;&gt;"Yes",$BL125&lt;&gt;"N/A"),"Power Cable, ","")&amp;IF(AND($BM125&lt;&gt;"Yes",$BM125&lt;&gt;"N/A"),"Battery, ","")&amp;IF(AND($AG125&lt;&gt;"Yes",$AG125&lt;&gt;"N/A"),"Firmware Download, ","")&amp;IF(AND(OR($AG125="Yes",$AG125="N/A"),$AH125&lt;&gt;"Yes",$AH125&lt;&gt;"N/A"),"Firmware Install, ","")&amp;IF(AND($BQ125&lt;&gt;"Yes",$BQ125&lt;&gt;"N/A"),"Device ID, ","")&amp;IF(AND($BR125&lt;&gt;"Yes",$BR125&lt;&gt;"N/A"),"Epic Beans Relay, ",""),LEN(IF(AND($BL125&lt;&gt;"Yes",$BL125&lt;&gt;"N/A"),"Power Cable, ","")&amp;IF(AND($BM125&lt;&gt;"Yes",$BM125&lt;&gt;"N/A"),"Battery, ","")&amp;IF(AND($AG125&lt;&gt;"Yes",$AG125&lt;&gt;"N/A"),"Firmware Download, ","")&amp;IF(AND(OR($AG125="Yes",$AG125="N/A"),$AH125&lt;&gt;"Yes",$AH125&lt;&gt;"N/A"),"Firmware Install, ","")&amp;IF(AND($BQ125&lt;&gt;"Yes",$BQ125&lt;&gt;"N/A"),"Device ID, ","")&amp;IF(AND($BR125&lt;&gt;"Yes",$BR125&lt;&gt;"N/A"),"Epic Beans Relay, ",""))-2)))</f>
        <v/>
      </c>
      <c r="BT125" s="8"/>
      <c r="BU125" s="8" t="str">
        <f>IF($AB125="","",IF($BS125="","Yes","Blocked"))</f>
        <v/>
      </c>
      <c r="BW125" t="str">
        <f>IF($BV125="","",IFERROR(VLOOKUP($BV125,'01_Warehouse_Ledger'!$A:$N,4,FALSE),""))</f>
        <v/>
      </c>
      <c r="BX125" t="str">
        <f>IF($BV125="","",IFERROR(VLOOKUP($BV125,'01_Warehouse_Ledger'!$A:$N,5,FALSE),""))</f>
        <v/>
      </c>
      <c r="BY125" t="str">
        <f>IF($BV125="","",IFERROR(VLOOKUP($BV125,'01_Warehouse_Ledger'!$A:$N,13,FALSE),""))</f>
        <v/>
      </c>
      <c r="CI125" t="str" cm="1">
        <f t="array" ref="CI125">IFERROR(
  IF(ISNUMBER(MATCH(TRIM(SUBSTITUTE(INDEX($X:$X,ROW()),CHAR(160),"")),[1]Weekend_Targets!$B$2:$B$23,0)),
    "TARGET",
    "NO"
  ),
  "LOOKUP_ERROR"
)</f>
        <v>NO</v>
      </c>
      <c r="CJ125" t="str" cm="1">
        <f t="array" aca="1" ref="CJ125" ca="1">_xlfn.LET(_xlpm.h,UPPER(TRIM(CLEAN(SUBSTITUTE($X125,CHAR(160)," ")))), IF(ISNUMBER(MATCH(_xlpm.h,WeekendHostnames,0)),"TARGET",""))</f>
        <v/>
      </c>
      <c r="CK125" t="str">
        <f>UPPER(TRIM(CLEAN(SUBSTITUTE(C125,CHAR(160)," "))))</f>
        <v>YES</v>
      </c>
      <c r="CL125" t="str" cm="1">
        <f t="array" ref="CL125">IF(ISNUMBER(MATCH(UPPER(TRIM(CLEAN(SUBSTITUTE(INDEX($X:$X,ROW()),CHAR(160)," ")))),[1]Weekend_Targets!$C$2:$C$23,0)),"TARGET","NO")</f>
        <v>NO</v>
      </c>
      <c r="CM125" t="str">
        <f>_xlfn.TEXTJOIN(", ",TRUE,$C$2:$C$23)</f>
        <v>Yes, Yes, Yes, Yes, Yes, Yes, Yes, Yes, Yes, Yes, Yes, Yes, Yes, Yes, Yes, Yes, Yes, Yes, Yes, Yes, Yes, Yes</v>
      </c>
      <c r="CN125" t="e" cm="1">
        <f t="array" aca="1" ref="CN125" ca="1">COUNTIF(WeekendHostnames,"WNH270OPR403")</f>
        <v>#NAME?</v>
      </c>
      <c r="CO125" s="4"/>
      <c r="CQ125" s="4"/>
    </row>
    <row r="126" spans="1:95" ht="20.25" customHeight="1">
      <c r="A126" s="8" t="s">
        <v>1334</v>
      </c>
      <c r="B126" s="8"/>
      <c r="C126" s="8" t="s">
        <v>1335</v>
      </c>
      <c r="D126" s="15" t="s">
        <v>1335</v>
      </c>
      <c r="E126" s="15" t="str">
        <f>IF($C126&lt;&gt;"Yes","",IF($D126="No","Yes",IF($D126="Yes","No","")))</f>
        <v>No</v>
      </c>
      <c r="F126" s="15" t="str">
        <f>IF($A126="","",IF($A126="Neuron",IF(OR(AND($X126&lt;&gt;"",LOWER(TRIM($X126))&lt;&gt;"n/a",COUNTIF($AA$2:$AA$532,$X126)&gt;1),AND($AB126&lt;&gt;"",LOWER(TRIM($AB126))&lt;&gt;"n/a",COUNTIF($AB$2:$AB$532,$AB126)&gt;1),AND($AE126&lt;&gt;"",LOWER(TRIM($AE126))&lt;&gt;"n/a",COUNTIF($AE$2:$AE$532,$AE126)&gt;1)),"Yes","No"),IF($A126="Cybernet",IF(OR(AND($Y126&lt;&gt;"",LOWER(TRIM($Y126))&lt;&gt;"n/a",COUNTIF($Y$2:$Y$532,$Y126)&gt;1),AND($Z126&lt;&gt;"",LOWER(TRIM($Z126))&lt;&gt;"n/a",COUNTIF($Z$2:$Z$532,$Z126)&gt;1)),"Yes","No"),IF(AND($AN126&lt;&gt;"",LOWER(TRIM($AN126))&lt;&gt;"n/a",COUNTIF($AN$2:$AN$532,$AN126)&gt;1),"Yes","No"))))</f>
        <v>No</v>
      </c>
      <c r="G126" t="str">
        <f>IF($C126&lt;&gt;"Yes","",
IF($A126="Neuron",
IF(OR(
AND($X126&lt;&gt;"",LOWER(TRIM($X126))&lt;&gt;"n/a",COUNTIFS($C$2:$C$532,"Yes",$A$2:$A$532,"Neuron",$AA$2:$AA$532,$X126)&gt;1),
AND($AB126&lt;&gt;"",LOWER(TRIM($AB126))&lt;&gt;"n/a",COUNTIFS($C$2:$C$532,"Yes",$A$2:$A$532,"Neuron",$AB$2:$AB$532,$AB126)&gt;1),
AND($AE126&lt;&gt;"",LOWER(TRIM($AE126))&lt;&gt;"n/a",COUNTIFS($C$2:$C$532,"Yes",$A$2:$A$532,"Neuron",$AE$2:$AE$532,$AE126)&gt;1)
),"Yes","No"),
IF($A126="Cybernet",
IF(OR(
AND($Y126&lt;&gt;"",LOWER(TRIM($Y126))&lt;&gt;"n/a",COUNTIFS($C$2:$C$532,"Yes",$A$2:$A$532,"Cybernet",$Y$2:$Y$532,$Y126)&gt;1),
AND($Z126&lt;&gt;"",LOWER(TRIM($Z126))&lt;&gt;"n/a",COUNTIFS($C$2:$C$532,"Yes",$A$2:$A$532,"Cybernet",$Z$2:$Z$532,$Z126)&gt;1)
),"Yes","No"),
IF(AND($AN126&lt;&gt;"",LOWER(TRIM($AN126))&lt;&gt;"n/a"),
IF(COUNTIFS($C$2:$C$532,"Yes",$A$2:$A$532,$A126,$AN$2:$AN$532,$AN126)&gt;1,"Yes","No"),
"No")
)
)
)</f>
        <v>No</v>
      </c>
      <c r="H126" s="4" t="s">
        <v>2060</v>
      </c>
      <c r="I126" s="4" t="s">
        <v>2060</v>
      </c>
      <c r="J126" s="4"/>
      <c r="K126" s="4"/>
      <c r="L126" s="14"/>
      <c r="M126" s="4" t="s">
        <v>1341</v>
      </c>
      <c r="N126" s="2" t="s">
        <v>1335</v>
      </c>
      <c r="O126" s="2" t="s">
        <v>1336</v>
      </c>
      <c r="P126" s="2" t="s">
        <v>1336</v>
      </c>
      <c r="Q126" s="2"/>
      <c r="R126" s="4"/>
      <c r="S126" s="4"/>
      <c r="T126" s="4"/>
      <c r="U126" s="12"/>
      <c r="V126" s="4"/>
      <c r="W126" s="4"/>
      <c r="X126" s="4" t="s">
        <v>1724</v>
      </c>
      <c r="Y126" s="4" t="s">
        <v>2073</v>
      </c>
      <c r="Z126" s="4" t="s">
        <v>2074</v>
      </c>
      <c r="AB126" s="4"/>
      <c r="AC126" s="4"/>
      <c r="AD126" s="4"/>
      <c r="AE126" s="4"/>
      <c r="AF126" s="4"/>
      <c r="AG126" s="8"/>
      <c r="AH126" s="8"/>
      <c r="AI126" s="8"/>
      <c r="AJ126" s="8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"/>
      <c r="BM126" s="8"/>
      <c r="BN126" s="8"/>
      <c r="BO126" s="8"/>
      <c r="BP126" s="8" t="s">
        <v>1350</v>
      </c>
      <c r="BQ126" s="8"/>
      <c r="BR126" s="8"/>
      <c r="BS126" s="4" t="str">
        <f>IF($AB126="","",IF((IF(AND($BL126&lt;&gt;"Yes",$BL126&lt;&gt;"N/A"),"Power Cable, ","")&amp;IF(AND($BM126&lt;&gt;"Yes",$BM126&lt;&gt;"N/A"),"Battery, ","")&amp;IF(AND($AG126&lt;&gt;"Yes",$AG126&lt;&gt;"N/A"),"Firmware Download, ","")&amp;IF(AND(OR($AG126="Yes",$AG126="N/A"),$AH126&lt;&gt;"Yes",$AH126&lt;&gt;"N/A"),"Firmware Install, ","")&amp;IF(AND($BQ126&lt;&gt;"Yes",$BQ126&lt;&gt;"N/A"),"Device ID, ","")&amp;IF(AND($BR126&lt;&gt;"Yes",$BR126&lt;&gt;"N/A"),"Epic Beans Relay, ",""))="","",LEFT(IF(AND($BL126&lt;&gt;"Yes",$BL126&lt;&gt;"N/A"),"Power Cable, ","")&amp;IF(AND($BM126&lt;&gt;"Yes",$BM126&lt;&gt;"N/A"),"Battery, ","")&amp;IF(AND($AG126&lt;&gt;"Yes",$AG126&lt;&gt;"N/A"),"Firmware Download, ","")&amp;IF(AND(OR($AG126="Yes",$AG126="N/A"),$AH126&lt;&gt;"Yes",$AH126&lt;&gt;"N/A"),"Firmware Install, ","")&amp;IF(AND($BQ126&lt;&gt;"Yes",$BQ126&lt;&gt;"N/A"),"Device ID, ","")&amp;IF(AND($BR126&lt;&gt;"Yes",$BR126&lt;&gt;"N/A"),"Epic Beans Relay, ",""),LEN(IF(AND($BL126&lt;&gt;"Yes",$BL126&lt;&gt;"N/A"),"Power Cable, ","")&amp;IF(AND($BM126&lt;&gt;"Yes",$BM126&lt;&gt;"N/A"),"Battery, ","")&amp;IF(AND($AG126&lt;&gt;"Yes",$AG126&lt;&gt;"N/A"),"Firmware Download, ","")&amp;IF(AND(OR($AG126="Yes",$AG126="N/A"),$AH126&lt;&gt;"Yes",$AH126&lt;&gt;"N/A"),"Firmware Install, ","")&amp;IF(AND($BQ126&lt;&gt;"Yes",$BQ126&lt;&gt;"N/A"),"Device ID, ","")&amp;IF(AND($BR126&lt;&gt;"Yes",$BR126&lt;&gt;"N/A"),"Epic Beans Relay, ",""))-2)))</f>
        <v/>
      </c>
      <c r="BT126" s="8"/>
      <c r="BU126" s="8" t="str">
        <f>IF($AB126="","",IF($BS126="","Yes","Blocked"))</f>
        <v/>
      </c>
      <c r="BW126" t="str">
        <f>IF($BV126="","",IFERROR(VLOOKUP($BV126,'01_Warehouse_Ledger'!$A:$N,4,FALSE),""))</f>
        <v/>
      </c>
      <c r="BX126" t="str">
        <f>IF($BV126="","",IFERROR(VLOOKUP($BV126,'01_Warehouse_Ledger'!$A:$N,5,FALSE),""))</f>
        <v/>
      </c>
      <c r="BY126" t="str">
        <f>IF($BV126="","",IFERROR(VLOOKUP($BV126,'01_Warehouse_Ledger'!$A:$N,13,FALSE),""))</f>
        <v/>
      </c>
      <c r="CI126" t="str" cm="1">
        <f t="array" ref="CI126">IFERROR(
  IF(ISNUMBER(MATCH(TRIM(SUBSTITUTE(INDEX($X:$X,ROW()),CHAR(160),"")),[1]Weekend_Targets!$B$2:$B$23,0)),
    "TARGET",
    "NO"
  ),
  "LOOKUP_ERROR"
)</f>
        <v>NO</v>
      </c>
      <c r="CJ126" t="str" cm="1">
        <f t="array" aca="1" ref="CJ126" ca="1">_xlfn.LET(_xlpm.h,UPPER(TRIM(CLEAN(SUBSTITUTE($X126,CHAR(160)," ")))), IF(ISNUMBER(MATCH(_xlpm.h,WeekendHostnames,0)),"TARGET",""))</f>
        <v/>
      </c>
      <c r="CK126" t="str">
        <f>UPPER(TRIM(CLEAN(SUBSTITUTE(C126,CHAR(160)," "))))</f>
        <v>YES</v>
      </c>
      <c r="CL126" t="str" cm="1">
        <f t="array" ref="CL126">IF(ISNUMBER(MATCH(UPPER(TRIM(CLEAN(SUBSTITUTE(INDEX($X:$X,ROW()),CHAR(160)," ")))),[1]Weekend_Targets!$C$2:$C$23,0)),"TARGET","NO")</f>
        <v>NO</v>
      </c>
      <c r="CM126" t="str">
        <f>_xlfn.TEXTJOIN(", ",TRUE,$C$2:$C$23)</f>
        <v>Yes, Yes, Yes, Yes, Yes, Yes, Yes, Yes, Yes, Yes, Yes, Yes, Yes, Yes, Yes, Yes, Yes, Yes, Yes, Yes, Yes, Yes</v>
      </c>
      <c r="CN126" t="e" cm="1">
        <f t="array" aca="1" ref="CN126" ca="1">COUNTIF(WeekendHostnames,"WNH270OPR403")</f>
        <v>#NAME?</v>
      </c>
      <c r="CO126" s="4"/>
      <c r="CQ126" s="4"/>
    </row>
    <row r="127" spans="1:95" ht="20.25" customHeight="1">
      <c r="A127" s="8" t="s">
        <v>1334</v>
      </c>
      <c r="B127" s="8"/>
      <c r="C127" s="8" t="s">
        <v>1335</v>
      </c>
      <c r="D127" s="15" t="s">
        <v>1335</v>
      </c>
      <c r="E127" s="15" t="str">
        <f>IF($C127&lt;&gt;"Yes","",IF($D127="No","Yes",IF($D127="Yes","No","")))</f>
        <v>No</v>
      </c>
      <c r="F127" s="15" t="str">
        <f>IF($A127="","",IF($A127="Neuron",IF(OR(AND($X127&lt;&gt;"",LOWER(TRIM($X127))&lt;&gt;"n/a",COUNTIF($AA$2:$AA$532,$X127)&gt;1),AND($AB127&lt;&gt;"",LOWER(TRIM($AB127))&lt;&gt;"n/a",COUNTIF($AB$2:$AB$532,$AB127)&gt;1),AND($AE127&lt;&gt;"",LOWER(TRIM($AE127))&lt;&gt;"n/a",COUNTIF($AE$2:$AE$532,$AE127)&gt;1)),"Yes","No"),IF($A127="Cybernet",IF(OR(AND($Y127&lt;&gt;"",LOWER(TRIM($Y127))&lt;&gt;"n/a",COUNTIF($Y$2:$Y$532,$Y127)&gt;1),AND($Z127&lt;&gt;"",LOWER(TRIM($Z127))&lt;&gt;"n/a",COUNTIF($Z$2:$Z$532,$Z127)&gt;1)),"Yes","No"),IF(AND($AN127&lt;&gt;"",LOWER(TRIM($AN127))&lt;&gt;"n/a",COUNTIF($AN$2:$AN$532,$AN127)&gt;1),"Yes","No"))))</f>
        <v>No</v>
      </c>
      <c r="G127" t="str">
        <f>IF($C127&lt;&gt;"Yes","",
IF($A127="Neuron",
IF(OR(
AND($X127&lt;&gt;"",LOWER(TRIM($X127))&lt;&gt;"n/a",COUNTIFS($C$2:$C$532,"Yes",$A$2:$A$532,"Neuron",$AA$2:$AA$532,$X127)&gt;1),
AND($AB127&lt;&gt;"",LOWER(TRIM($AB127))&lt;&gt;"n/a",COUNTIFS($C$2:$C$532,"Yes",$A$2:$A$532,"Neuron",$AB$2:$AB$532,$AB127)&gt;1),
AND($AE127&lt;&gt;"",LOWER(TRIM($AE127))&lt;&gt;"n/a",COUNTIFS($C$2:$C$532,"Yes",$A$2:$A$532,"Neuron",$AE$2:$AE$532,$AE127)&gt;1)
),"Yes","No"),
IF($A127="Cybernet",
IF(OR(
AND($Y127&lt;&gt;"",LOWER(TRIM($Y127))&lt;&gt;"n/a",COUNTIFS($C$2:$C$532,"Yes",$A$2:$A$532,"Cybernet",$Y$2:$Y$532,$Y127)&gt;1),
AND($Z127&lt;&gt;"",LOWER(TRIM($Z127))&lt;&gt;"n/a",COUNTIFS($C$2:$C$532,"Yes",$A$2:$A$532,"Cybernet",$Z$2:$Z$532,$Z127)&gt;1)
),"Yes","No"),
IF(AND($AN127&lt;&gt;"",LOWER(TRIM($AN127))&lt;&gt;"n/a"),
IF(COUNTIFS($C$2:$C$532,"Yes",$A$2:$A$532,$A127,$AN$2:$AN$532,$AN127)&gt;1,"Yes","No"),
"No")
)
)
)</f>
        <v>No</v>
      </c>
      <c r="H127" s="4" t="s">
        <v>2060</v>
      </c>
      <c r="I127" s="4" t="s">
        <v>2060</v>
      </c>
      <c r="J127" s="4"/>
      <c r="K127" s="4"/>
      <c r="L127" s="14"/>
      <c r="M127" s="4" t="s">
        <v>1341</v>
      </c>
      <c r="N127" s="2" t="s">
        <v>1335</v>
      </c>
      <c r="O127" s="2" t="s">
        <v>1336</v>
      </c>
      <c r="P127" s="2" t="s">
        <v>1336</v>
      </c>
      <c r="Q127" s="2"/>
      <c r="R127" s="4"/>
      <c r="S127" s="4"/>
      <c r="T127" s="4"/>
      <c r="U127" s="12"/>
      <c r="V127" s="4"/>
      <c r="W127" s="4"/>
      <c r="X127" s="4" t="s">
        <v>1727</v>
      </c>
      <c r="Y127" s="4" t="s">
        <v>2075</v>
      </c>
      <c r="Z127" s="4" t="s">
        <v>2076</v>
      </c>
      <c r="AB127" s="4"/>
      <c r="AC127" s="4"/>
      <c r="AD127" s="4"/>
      <c r="AE127" s="4"/>
      <c r="AF127" s="4"/>
      <c r="AG127" s="8"/>
      <c r="AH127" s="8"/>
      <c r="AI127" s="8"/>
      <c r="AJ127" s="8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"/>
      <c r="BM127" s="8"/>
      <c r="BN127" s="8"/>
      <c r="BO127" s="8"/>
      <c r="BP127" s="8" t="s">
        <v>1350</v>
      </c>
      <c r="BQ127" s="8"/>
      <c r="BR127" s="8"/>
      <c r="BS127" s="4" t="str">
        <f>IF($AB127="","",IF((IF(AND($BL127&lt;&gt;"Yes",$BL127&lt;&gt;"N/A"),"Power Cable, ","")&amp;IF(AND($BM127&lt;&gt;"Yes",$BM127&lt;&gt;"N/A"),"Battery, ","")&amp;IF(AND($AG127&lt;&gt;"Yes",$AG127&lt;&gt;"N/A"),"Firmware Download, ","")&amp;IF(AND(OR($AG127="Yes",$AG127="N/A"),$AH127&lt;&gt;"Yes",$AH127&lt;&gt;"N/A"),"Firmware Install, ","")&amp;IF(AND($BQ127&lt;&gt;"Yes",$BQ127&lt;&gt;"N/A"),"Device ID, ","")&amp;IF(AND($BR127&lt;&gt;"Yes",$BR127&lt;&gt;"N/A"),"Epic Beans Relay, ",""))="","",LEFT(IF(AND($BL127&lt;&gt;"Yes",$BL127&lt;&gt;"N/A"),"Power Cable, ","")&amp;IF(AND($BM127&lt;&gt;"Yes",$BM127&lt;&gt;"N/A"),"Battery, ","")&amp;IF(AND($AG127&lt;&gt;"Yes",$AG127&lt;&gt;"N/A"),"Firmware Download, ","")&amp;IF(AND(OR($AG127="Yes",$AG127="N/A"),$AH127&lt;&gt;"Yes",$AH127&lt;&gt;"N/A"),"Firmware Install, ","")&amp;IF(AND($BQ127&lt;&gt;"Yes",$BQ127&lt;&gt;"N/A"),"Device ID, ","")&amp;IF(AND($BR127&lt;&gt;"Yes",$BR127&lt;&gt;"N/A"),"Epic Beans Relay, ",""),LEN(IF(AND($BL127&lt;&gt;"Yes",$BL127&lt;&gt;"N/A"),"Power Cable, ","")&amp;IF(AND($BM127&lt;&gt;"Yes",$BM127&lt;&gt;"N/A"),"Battery, ","")&amp;IF(AND($AG127&lt;&gt;"Yes",$AG127&lt;&gt;"N/A"),"Firmware Download, ","")&amp;IF(AND(OR($AG127="Yes",$AG127="N/A"),$AH127&lt;&gt;"Yes",$AH127&lt;&gt;"N/A"),"Firmware Install, ","")&amp;IF(AND($BQ127&lt;&gt;"Yes",$BQ127&lt;&gt;"N/A"),"Device ID, ","")&amp;IF(AND($BR127&lt;&gt;"Yes",$BR127&lt;&gt;"N/A"),"Epic Beans Relay, ",""))-2)))</f>
        <v/>
      </c>
      <c r="BT127" s="8"/>
      <c r="BU127" s="8" t="str">
        <f>IF($AB127="","",IF($BS127="","Yes","Blocked"))</f>
        <v/>
      </c>
      <c r="BW127" t="str">
        <f>IF($BV127="","",IFERROR(VLOOKUP($BV127,'01_Warehouse_Ledger'!$A:$N,4,FALSE),""))</f>
        <v/>
      </c>
      <c r="BX127" t="str">
        <f>IF($BV127="","",IFERROR(VLOOKUP($BV127,'01_Warehouse_Ledger'!$A:$N,5,FALSE),""))</f>
        <v/>
      </c>
      <c r="BY127" t="str">
        <f>IF($BV127="","",IFERROR(VLOOKUP($BV127,'01_Warehouse_Ledger'!$A:$N,13,FALSE),""))</f>
        <v/>
      </c>
      <c r="CI127" t="str" cm="1">
        <f t="array" ref="CI127">IFERROR(
  IF(ISNUMBER(MATCH(TRIM(SUBSTITUTE(INDEX($X:$X,ROW()),CHAR(160),"")),[1]Weekend_Targets!$B$2:$B$23,0)),
    "TARGET",
    "NO"
  ),
  "LOOKUP_ERROR"
)</f>
        <v>NO</v>
      </c>
      <c r="CJ127" t="str" cm="1">
        <f t="array" aca="1" ref="CJ127" ca="1">_xlfn.LET(_xlpm.h,UPPER(TRIM(CLEAN(SUBSTITUTE($X127,CHAR(160)," ")))), IF(ISNUMBER(MATCH(_xlpm.h,WeekendHostnames,0)),"TARGET",""))</f>
        <v/>
      </c>
      <c r="CK127" t="str">
        <f>UPPER(TRIM(CLEAN(SUBSTITUTE(C127,CHAR(160)," "))))</f>
        <v>YES</v>
      </c>
      <c r="CL127" t="str" cm="1">
        <f t="array" ref="CL127">IF(ISNUMBER(MATCH(UPPER(TRIM(CLEAN(SUBSTITUTE(INDEX($X:$X,ROW()),CHAR(160)," ")))),[1]Weekend_Targets!$C$2:$C$23,0)),"TARGET","NO")</f>
        <v>NO</v>
      </c>
      <c r="CM127" t="str">
        <f>_xlfn.TEXTJOIN(", ",TRUE,$C$2:$C$23)</f>
        <v>Yes, Yes, Yes, Yes, Yes, Yes, Yes, Yes, Yes, Yes, Yes, Yes, Yes, Yes, Yes, Yes, Yes, Yes, Yes, Yes, Yes, Yes</v>
      </c>
      <c r="CN127" t="e" cm="1">
        <f t="array" aca="1" ref="CN127" ca="1">COUNTIF(WeekendHostnames,"WNH270OPR403")</f>
        <v>#NAME?</v>
      </c>
      <c r="CO127" s="4"/>
      <c r="CQ127" s="4"/>
    </row>
    <row r="128" spans="1:95" ht="20.25" customHeight="1">
      <c r="A128" s="8" t="s">
        <v>1334</v>
      </c>
      <c r="B128" s="8"/>
      <c r="C128" s="8" t="s">
        <v>1335</v>
      </c>
      <c r="D128" s="15" t="s">
        <v>1335</v>
      </c>
      <c r="E128" s="15" t="str">
        <f>IF($C128&lt;&gt;"Yes","",IF($D128="No","Yes",IF($D128="Yes","No","")))</f>
        <v>No</v>
      </c>
      <c r="F128" s="15" t="str">
        <f>IF($A128="","",IF($A128="Neuron",IF(OR(AND($X128&lt;&gt;"",LOWER(TRIM($X128))&lt;&gt;"n/a",COUNTIF($AA$2:$AA$532,$X128)&gt;1),AND($AB128&lt;&gt;"",LOWER(TRIM($AB128))&lt;&gt;"n/a",COUNTIF($AB$2:$AB$532,$AB128)&gt;1),AND($AE128&lt;&gt;"",LOWER(TRIM($AE128))&lt;&gt;"n/a",COUNTIF($AE$2:$AE$532,$AE128)&gt;1)),"Yes","No"),IF($A128="Cybernet",IF(OR(AND($Y128&lt;&gt;"",LOWER(TRIM($Y128))&lt;&gt;"n/a",COUNTIF($Y$2:$Y$532,$Y128)&gt;1),AND($Z128&lt;&gt;"",LOWER(TRIM($Z128))&lt;&gt;"n/a",COUNTIF($Z$2:$Z$532,$Z128)&gt;1)),"Yes","No"),IF(AND($AN128&lt;&gt;"",LOWER(TRIM($AN128))&lt;&gt;"n/a",COUNTIF($AN$2:$AN$532,$AN128)&gt;1),"Yes","No"))))</f>
        <v>No</v>
      </c>
      <c r="G128" t="str">
        <f>IF($C128&lt;&gt;"Yes","",
IF($A128="Neuron",
IF(OR(
AND($X128&lt;&gt;"",LOWER(TRIM($X128))&lt;&gt;"n/a",COUNTIFS($C$2:$C$532,"Yes",$A$2:$A$532,"Neuron",$AA$2:$AA$532,$X128)&gt;1),
AND($AB128&lt;&gt;"",LOWER(TRIM($AB128))&lt;&gt;"n/a",COUNTIFS($C$2:$C$532,"Yes",$A$2:$A$532,"Neuron",$AB$2:$AB$532,$AB128)&gt;1),
AND($AE128&lt;&gt;"",LOWER(TRIM($AE128))&lt;&gt;"n/a",COUNTIFS($C$2:$C$532,"Yes",$A$2:$A$532,"Neuron",$AE$2:$AE$532,$AE128)&gt;1)
),"Yes","No"),
IF($A128="Cybernet",
IF(OR(
AND($Y128&lt;&gt;"",LOWER(TRIM($Y128))&lt;&gt;"n/a",COUNTIFS($C$2:$C$532,"Yes",$A$2:$A$532,"Cybernet",$Y$2:$Y$532,$Y128)&gt;1),
AND($Z128&lt;&gt;"",LOWER(TRIM($Z128))&lt;&gt;"n/a",COUNTIFS($C$2:$C$532,"Yes",$A$2:$A$532,"Cybernet",$Z$2:$Z$532,$Z128)&gt;1)
),"Yes","No"),
IF(AND($AN128&lt;&gt;"",LOWER(TRIM($AN128))&lt;&gt;"n/a"),
IF(COUNTIFS($C$2:$C$532,"Yes",$A$2:$A$532,$A128,$AN$2:$AN$532,$AN128)&gt;1,"Yes","No"),
"No")
)
)
)</f>
        <v>No</v>
      </c>
      <c r="H128" s="4" t="s">
        <v>2064</v>
      </c>
      <c r="I128" s="4" t="s">
        <v>2060</v>
      </c>
      <c r="J128" s="4"/>
      <c r="K128" s="4"/>
      <c r="L128" s="14"/>
      <c r="M128" s="4" t="s">
        <v>1341</v>
      </c>
      <c r="N128" s="2" t="s">
        <v>1335</v>
      </c>
      <c r="O128" s="2" t="s">
        <v>1336</v>
      </c>
      <c r="P128" s="2" t="s">
        <v>1336</v>
      </c>
      <c r="Q128" s="2"/>
      <c r="R128" s="4"/>
      <c r="S128" s="4"/>
      <c r="T128" s="4"/>
      <c r="U128" s="12"/>
      <c r="V128" s="4"/>
      <c r="W128" s="4"/>
      <c r="X128" s="4" t="s">
        <v>1709</v>
      </c>
      <c r="Y128" s="4" t="s">
        <v>2077</v>
      </c>
      <c r="Z128" s="4" t="s">
        <v>2078</v>
      </c>
      <c r="AB128" s="4"/>
      <c r="AC128" s="4"/>
      <c r="AD128" s="4"/>
      <c r="AE128" s="4"/>
      <c r="AF128" s="4"/>
      <c r="AG128" s="8"/>
      <c r="AH128" s="8"/>
      <c r="AI128" s="8"/>
      <c r="AJ128" s="8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"/>
      <c r="BM128" s="8"/>
      <c r="BN128" s="8"/>
      <c r="BO128" s="8"/>
      <c r="BP128" s="8" t="s">
        <v>1350</v>
      </c>
      <c r="BQ128" s="8"/>
      <c r="BR128" s="8"/>
      <c r="BS128" s="4" t="str">
        <f>IF($AB128="","",IF((IF(AND($BL128&lt;&gt;"Yes",$BL128&lt;&gt;"N/A"),"Power Cable, ","")&amp;IF(AND($BM128&lt;&gt;"Yes",$BM128&lt;&gt;"N/A"),"Battery, ","")&amp;IF(AND($AG128&lt;&gt;"Yes",$AG128&lt;&gt;"N/A"),"Firmware Download, ","")&amp;IF(AND(OR($AG128="Yes",$AG128="N/A"),$AH128&lt;&gt;"Yes",$AH128&lt;&gt;"N/A"),"Firmware Install, ","")&amp;IF(AND($BQ128&lt;&gt;"Yes",$BQ128&lt;&gt;"N/A"),"Device ID, ","")&amp;IF(AND($BR128&lt;&gt;"Yes",$BR128&lt;&gt;"N/A"),"Epic Beans Relay, ",""))="","",LEFT(IF(AND($BL128&lt;&gt;"Yes",$BL128&lt;&gt;"N/A"),"Power Cable, ","")&amp;IF(AND($BM128&lt;&gt;"Yes",$BM128&lt;&gt;"N/A"),"Battery, ","")&amp;IF(AND($AG128&lt;&gt;"Yes",$AG128&lt;&gt;"N/A"),"Firmware Download, ","")&amp;IF(AND(OR($AG128="Yes",$AG128="N/A"),$AH128&lt;&gt;"Yes",$AH128&lt;&gt;"N/A"),"Firmware Install, ","")&amp;IF(AND($BQ128&lt;&gt;"Yes",$BQ128&lt;&gt;"N/A"),"Device ID, ","")&amp;IF(AND($BR128&lt;&gt;"Yes",$BR128&lt;&gt;"N/A"),"Epic Beans Relay, ",""),LEN(IF(AND($BL128&lt;&gt;"Yes",$BL128&lt;&gt;"N/A"),"Power Cable, ","")&amp;IF(AND($BM128&lt;&gt;"Yes",$BM128&lt;&gt;"N/A"),"Battery, ","")&amp;IF(AND($AG128&lt;&gt;"Yes",$AG128&lt;&gt;"N/A"),"Firmware Download, ","")&amp;IF(AND(OR($AG128="Yes",$AG128="N/A"),$AH128&lt;&gt;"Yes",$AH128&lt;&gt;"N/A"),"Firmware Install, ","")&amp;IF(AND($BQ128&lt;&gt;"Yes",$BQ128&lt;&gt;"N/A"),"Device ID, ","")&amp;IF(AND($BR128&lt;&gt;"Yes",$BR128&lt;&gt;"N/A"),"Epic Beans Relay, ",""))-2)))</f>
        <v/>
      </c>
      <c r="BT128" s="8"/>
      <c r="BU128" s="8" t="str">
        <f>IF($AB128="","",IF($BS128="","Yes","Blocked"))</f>
        <v/>
      </c>
      <c r="BW128" t="str">
        <f>IF($BV128="","",IFERROR(VLOOKUP($BV128,'01_Warehouse_Ledger'!$A:$N,4,FALSE),""))</f>
        <v/>
      </c>
      <c r="BX128" t="str">
        <f>IF($BV128="","",IFERROR(VLOOKUP($BV128,'01_Warehouse_Ledger'!$A:$N,5,FALSE),""))</f>
        <v/>
      </c>
      <c r="BY128" t="str">
        <f>IF($BV128="","",IFERROR(VLOOKUP($BV128,'01_Warehouse_Ledger'!$A:$N,13,FALSE),""))</f>
        <v/>
      </c>
      <c r="CI128" t="str" cm="1">
        <f t="array" ref="CI128">IFERROR(
  IF(ISNUMBER(MATCH(TRIM(SUBSTITUTE(INDEX($X:$X,ROW()),CHAR(160),"")),[1]Weekend_Targets!$B$2:$B$23,0)),
    "TARGET",
    "NO"
  ),
  "LOOKUP_ERROR"
)</f>
        <v>NO</v>
      </c>
      <c r="CJ128" t="str" cm="1">
        <f t="array" aca="1" ref="CJ128" ca="1">_xlfn.LET(_xlpm.h,UPPER(TRIM(CLEAN(SUBSTITUTE($X128,CHAR(160)," ")))), IF(ISNUMBER(MATCH(_xlpm.h,WeekendHostnames,0)),"TARGET",""))</f>
        <v/>
      </c>
      <c r="CK128" t="str">
        <f>UPPER(TRIM(CLEAN(SUBSTITUTE(C128,CHAR(160)," "))))</f>
        <v>YES</v>
      </c>
      <c r="CL128" t="str" cm="1">
        <f t="array" ref="CL128">IF(ISNUMBER(MATCH(UPPER(TRIM(CLEAN(SUBSTITUTE(INDEX($X:$X,ROW()),CHAR(160)," ")))),[1]Weekend_Targets!$C$2:$C$23,0)),"TARGET","NO")</f>
        <v>NO</v>
      </c>
      <c r="CM128" t="str">
        <f>_xlfn.TEXTJOIN(", ",TRUE,$C$2:$C$23)</f>
        <v>Yes, Yes, Yes, Yes, Yes, Yes, Yes, Yes, Yes, Yes, Yes, Yes, Yes, Yes, Yes, Yes, Yes, Yes, Yes, Yes, Yes, Yes</v>
      </c>
      <c r="CN128" t="e" cm="1">
        <f t="array" aca="1" ref="CN128" ca="1">COUNTIF(WeekendHostnames,"WNH270OPR403")</f>
        <v>#NAME?</v>
      </c>
      <c r="CO128" s="4"/>
      <c r="CQ128" s="4"/>
    </row>
    <row r="129" spans="1:95" ht="20.25" customHeight="1">
      <c r="A129" s="8" t="s">
        <v>1334</v>
      </c>
      <c r="B129" s="8"/>
      <c r="C129" s="8" t="s">
        <v>1335</v>
      </c>
      <c r="D129" s="15" t="s">
        <v>1335</v>
      </c>
      <c r="E129" s="15" t="str">
        <f>IF($C129&lt;&gt;"Yes","",IF($D129="No","Yes",IF($D129="Yes","No","")))</f>
        <v>No</v>
      </c>
      <c r="F129" s="15" t="str">
        <f>IF($A129="","",IF($A129="Neuron",IF(OR(AND($X129&lt;&gt;"",LOWER(TRIM($X129))&lt;&gt;"n/a",COUNTIF($AA$2:$AA$532,$X129)&gt;1),AND($AB129&lt;&gt;"",LOWER(TRIM($AB129))&lt;&gt;"n/a",COUNTIF($AB$2:$AB$532,$AB129)&gt;1),AND($AE129&lt;&gt;"",LOWER(TRIM($AE129))&lt;&gt;"n/a",COUNTIF($AE$2:$AE$532,$AE129)&gt;1)),"Yes","No"),IF($A129="Cybernet",IF(OR(AND($Y129&lt;&gt;"",LOWER(TRIM($Y129))&lt;&gt;"n/a",COUNTIF($Y$2:$Y$532,$Y129)&gt;1),AND($Z129&lt;&gt;"",LOWER(TRIM($Z129))&lt;&gt;"n/a",COUNTIF($Z$2:$Z$532,$Z129)&gt;1)),"Yes","No"),IF(AND($AN129&lt;&gt;"",LOWER(TRIM($AN129))&lt;&gt;"n/a",COUNTIF($AN$2:$AN$532,$AN129)&gt;1),"Yes","No"))))</f>
        <v>No</v>
      </c>
      <c r="G129" t="str">
        <f>IF($C129&lt;&gt;"Yes","",
IF($A129="Neuron",
IF(OR(
AND($X129&lt;&gt;"",LOWER(TRIM($X129))&lt;&gt;"n/a",COUNTIFS($C$2:$C$532,"Yes",$A$2:$A$532,"Neuron",$AA$2:$AA$532,$X129)&gt;1),
AND($AB129&lt;&gt;"",LOWER(TRIM($AB129))&lt;&gt;"n/a",COUNTIFS($C$2:$C$532,"Yes",$A$2:$A$532,"Neuron",$AB$2:$AB$532,$AB129)&gt;1),
AND($AE129&lt;&gt;"",LOWER(TRIM($AE129))&lt;&gt;"n/a",COUNTIFS($C$2:$C$532,"Yes",$A$2:$A$532,"Neuron",$AE$2:$AE$532,$AE129)&gt;1)
),"Yes","No"),
IF($A129="Cybernet",
IF(OR(
AND($Y129&lt;&gt;"",LOWER(TRIM($Y129))&lt;&gt;"n/a",COUNTIFS($C$2:$C$532,"Yes",$A$2:$A$532,"Cybernet",$Y$2:$Y$532,$Y129)&gt;1),
AND($Z129&lt;&gt;"",LOWER(TRIM($Z129))&lt;&gt;"n/a",COUNTIFS($C$2:$C$532,"Yes",$A$2:$A$532,"Cybernet",$Z$2:$Z$532,$Z129)&gt;1)
),"Yes","No"),
IF(AND($AN129&lt;&gt;"",LOWER(TRIM($AN129))&lt;&gt;"n/a"),
IF(COUNTIFS($C$2:$C$532,"Yes",$A$2:$A$532,$A129,$AN$2:$AN$532,$AN129)&gt;1,"Yes","No"),
"No")
)
)
)</f>
        <v>No</v>
      </c>
      <c r="H129" s="2" t="s">
        <v>2060</v>
      </c>
      <c r="I129" s="4" t="s">
        <v>2060</v>
      </c>
      <c r="J129" s="4"/>
      <c r="K129" s="4"/>
      <c r="L129" s="14"/>
      <c r="M129" s="4" t="s">
        <v>1341</v>
      </c>
      <c r="N129" s="2" t="s">
        <v>1335</v>
      </c>
      <c r="O129" s="2" t="s">
        <v>1336</v>
      </c>
      <c r="P129" s="2" t="s">
        <v>1336</v>
      </c>
      <c r="Q129" s="2"/>
      <c r="R129" s="4"/>
      <c r="S129" s="4"/>
      <c r="T129" s="4"/>
      <c r="U129" s="12"/>
      <c r="V129" s="4"/>
      <c r="W129" s="4"/>
      <c r="X129" s="4" t="s">
        <v>1717</v>
      </c>
      <c r="Y129" s="4" t="s">
        <v>2079</v>
      </c>
      <c r="Z129" s="4" t="s">
        <v>2080</v>
      </c>
      <c r="AB129" s="4"/>
      <c r="AC129" s="4"/>
      <c r="AD129" s="4"/>
      <c r="AE129" s="4"/>
      <c r="AF129" s="4"/>
      <c r="AG129" s="8"/>
      <c r="AH129" s="8"/>
      <c r="AI129" s="8"/>
      <c r="AJ129" s="8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"/>
      <c r="BM129" s="8"/>
      <c r="BN129" s="8"/>
      <c r="BO129" s="8"/>
      <c r="BP129" s="8" t="s">
        <v>1350</v>
      </c>
      <c r="BQ129" s="8"/>
      <c r="BR129" s="8"/>
      <c r="BS129" s="4" t="str">
        <f>IF($AB129="","",IF((IF(AND($BL129&lt;&gt;"Yes",$BL129&lt;&gt;"N/A"),"Power Cable, ","")&amp;IF(AND($BM129&lt;&gt;"Yes",$BM129&lt;&gt;"N/A"),"Battery, ","")&amp;IF(AND($AG129&lt;&gt;"Yes",$AG129&lt;&gt;"N/A"),"Firmware Download, ","")&amp;IF(AND(OR($AG129="Yes",$AG129="N/A"),$AH129&lt;&gt;"Yes",$AH129&lt;&gt;"N/A"),"Firmware Install, ","")&amp;IF(AND($BQ129&lt;&gt;"Yes",$BQ129&lt;&gt;"N/A"),"Device ID, ","")&amp;IF(AND($BR129&lt;&gt;"Yes",$BR129&lt;&gt;"N/A"),"Epic Beans Relay, ",""))="","",LEFT(IF(AND($BL129&lt;&gt;"Yes",$BL129&lt;&gt;"N/A"),"Power Cable, ","")&amp;IF(AND($BM129&lt;&gt;"Yes",$BM129&lt;&gt;"N/A"),"Battery, ","")&amp;IF(AND($AG129&lt;&gt;"Yes",$AG129&lt;&gt;"N/A"),"Firmware Download, ","")&amp;IF(AND(OR($AG129="Yes",$AG129="N/A"),$AH129&lt;&gt;"Yes",$AH129&lt;&gt;"N/A"),"Firmware Install, ","")&amp;IF(AND($BQ129&lt;&gt;"Yes",$BQ129&lt;&gt;"N/A"),"Device ID, ","")&amp;IF(AND($BR129&lt;&gt;"Yes",$BR129&lt;&gt;"N/A"),"Epic Beans Relay, ",""),LEN(IF(AND($BL129&lt;&gt;"Yes",$BL129&lt;&gt;"N/A"),"Power Cable, ","")&amp;IF(AND($BM129&lt;&gt;"Yes",$BM129&lt;&gt;"N/A"),"Battery, ","")&amp;IF(AND($AG129&lt;&gt;"Yes",$AG129&lt;&gt;"N/A"),"Firmware Download, ","")&amp;IF(AND(OR($AG129="Yes",$AG129="N/A"),$AH129&lt;&gt;"Yes",$AH129&lt;&gt;"N/A"),"Firmware Install, ","")&amp;IF(AND($BQ129&lt;&gt;"Yes",$BQ129&lt;&gt;"N/A"),"Device ID, ","")&amp;IF(AND($BR129&lt;&gt;"Yes",$BR129&lt;&gt;"N/A"),"Epic Beans Relay, ",""))-2)))</f>
        <v/>
      </c>
      <c r="BT129" s="8"/>
      <c r="BU129" s="8" t="str">
        <f>IF($AB129="","",IF($BS129="","Yes","Blocked"))</f>
        <v/>
      </c>
      <c r="BW129" t="str">
        <f>IF($BV129="","",IFERROR(VLOOKUP($BV129,'01_Warehouse_Ledger'!$A:$N,4,FALSE),""))</f>
        <v/>
      </c>
      <c r="BX129" t="str">
        <f>IF($BV129="","",IFERROR(VLOOKUP($BV129,'01_Warehouse_Ledger'!$A:$N,5,FALSE),""))</f>
        <v/>
      </c>
      <c r="BY129" t="str">
        <f>IF($BV129="","",IFERROR(VLOOKUP($BV129,'01_Warehouse_Ledger'!$A:$N,13,FALSE),""))</f>
        <v/>
      </c>
      <c r="CI129" t="str" cm="1">
        <f t="array" ref="CI129">IFERROR(
  IF(ISNUMBER(MATCH(TRIM(SUBSTITUTE(INDEX($X:$X,ROW()),CHAR(160),"")),[1]Weekend_Targets!$B$2:$B$23,0)),
    "TARGET",
    "NO"
  ),
  "LOOKUP_ERROR"
)</f>
        <v>NO</v>
      </c>
      <c r="CJ129" t="str" cm="1">
        <f t="array" aca="1" ref="CJ129" ca="1">_xlfn.LET(_xlpm.h,UPPER(TRIM(CLEAN(SUBSTITUTE($X129,CHAR(160)," ")))), IF(ISNUMBER(MATCH(_xlpm.h,WeekendHostnames,0)),"TARGET",""))</f>
        <v/>
      </c>
      <c r="CK129" t="str">
        <f>UPPER(TRIM(CLEAN(SUBSTITUTE(C129,CHAR(160)," "))))</f>
        <v>YES</v>
      </c>
      <c r="CL129" t="str" cm="1">
        <f t="array" ref="CL129">IF(ISNUMBER(MATCH(UPPER(TRIM(CLEAN(SUBSTITUTE(INDEX($X:$X,ROW()),CHAR(160)," ")))),[1]Weekend_Targets!$C$2:$C$23,0)),"TARGET","NO")</f>
        <v>NO</v>
      </c>
      <c r="CM129" t="str">
        <f>_xlfn.TEXTJOIN(", ",TRUE,$C$2:$C$23)</f>
        <v>Yes, Yes, Yes, Yes, Yes, Yes, Yes, Yes, Yes, Yes, Yes, Yes, Yes, Yes, Yes, Yes, Yes, Yes, Yes, Yes, Yes, Yes</v>
      </c>
      <c r="CN129" t="e" cm="1">
        <f t="array" aca="1" ref="CN129" ca="1">COUNTIF(WeekendHostnames,"WNH270OPR403")</f>
        <v>#NAME?</v>
      </c>
      <c r="CO129" s="4"/>
      <c r="CQ129" s="4"/>
    </row>
    <row r="130" spans="1:95" ht="20.25" customHeight="1">
      <c r="A130" s="8" t="s">
        <v>1334</v>
      </c>
      <c r="B130" s="8"/>
      <c r="C130" s="8" t="s">
        <v>1336</v>
      </c>
      <c r="D130" s="15" t="s">
        <v>1336</v>
      </c>
      <c r="E130" s="15" t="str">
        <f>IF($C130&lt;&gt;"Yes","",IF($D130="No","Yes",IF($D130="Yes","No","")))</f>
        <v/>
      </c>
      <c r="F130" s="15" t="str">
        <f>IF($A130="","",IF($A130="Neuron",IF(OR(AND($X130&lt;&gt;"",LOWER(TRIM($X130))&lt;&gt;"n/a",COUNTIF($AA$2:$AA$532,$X130)&gt;1),AND($AB130&lt;&gt;"",LOWER(TRIM($AB130))&lt;&gt;"n/a",COUNTIF($AB$2:$AB$532,$AB130)&gt;1),AND($AE130&lt;&gt;"",LOWER(TRIM($AE130))&lt;&gt;"n/a",COUNTIF($AE$2:$AE$532,$AE130)&gt;1)),"Yes","No"),IF($A130="Cybernet",IF(OR(AND($Y130&lt;&gt;"",LOWER(TRIM($Y130))&lt;&gt;"n/a",COUNTIF($Y$2:$Y$532,$Y130)&gt;1),AND($Z130&lt;&gt;"",LOWER(TRIM($Z130))&lt;&gt;"n/a",COUNTIF($Z$2:$Z$532,$Z130)&gt;1)),"Yes","No"),IF(AND($AN130&lt;&gt;"",LOWER(TRIM($AN130))&lt;&gt;"n/a",COUNTIF($AN$2:$AN$532,$AN130)&gt;1),"Yes","No"))))</f>
        <v>No</v>
      </c>
      <c r="G130" t="str">
        <f>IF($C130&lt;&gt;"Yes","",
IF($A130="Neuron",
IF(OR(
AND($X130&lt;&gt;"",LOWER(TRIM($X130))&lt;&gt;"n/a",COUNTIFS($C$2:$C$532,"Yes",$A$2:$A$532,"Neuron",$AA$2:$AA$532,$X130)&gt;1),
AND($AB130&lt;&gt;"",LOWER(TRIM($AB130))&lt;&gt;"n/a",COUNTIFS($C$2:$C$532,"Yes",$A$2:$A$532,"Neuron",$AB$2:$AB$532,$AB130)&gt;1),
AND($AE130&lt;&gt;"",LOWER(TRIM($AE130))&lt;&gt;"n/a",COUNTIFS($C$2:$C$532,"Yes",$A$2:$A$532,"Neuron",$AE$2:$AE$532,$AE130)&gt;1)
),"Yes","No"),
IF($A130="Cybernet",
IF(OR(
AND($Y130&lt;&gt;"",LOWER(TRIM($Y130))&lt;&gt;"n/a",COUNTIFS($C$2:$C$532,"Yes",$A$2:$A$532,"Cybernet",$Y$2:$Y$532,$Y130)&gt;1),
AND($Z130&lt;&gt;"",LOWER(TRIM($Z130))&lt;&gt;"n/a",COUNTIFS($C$2:$C$532,"Yes",$A$2:$A$532,"Cybernet",$Z$2:$Z$532,$Z130)&gt;1)
),"Yes","No"),
IF(AND($AN130&lt;&gt;"",LOWER(TRIM($AN130))&lt;&gt;"n/a"),
IF(COUNTIFS($C$2:$C$532,"Yes",$A$2:$A$532,$A130,$AN$2:$AN$532,$AN130)&gt;1,"Yes","No"),
"No")
)
)
)</f>
        <v/>
      </c>
      <c r="H130" s="4" t="s">
        <v>2081</v>
      </c>
      <c r="I130" s="4" t="s">
        <v>2082</v>
      </c>
      <c r="J130" s="4"/>
      <c r="K130" s="4"/>
      <c r="L130" s="14"/>
      <c r="M130" s="4" t="s">
        <v>1341</v>
      </c>
      <c r="N130" s="2" t="s">
        <v>1335</v>
      </c>
      <c r="O130" s="2" t="s">
        <v>1336</v>
      </c>
      <c r="P130" s="2" t="s">
        <v>1336</v>
      </c>
      <c r="Q130" s="2"/>
      <c r="R130" s="4"/>
      <c r="S130" s="4"/>
      <c r="T130" s="4"/>
      <c r="U130" s="12"/>
      <c r="V130" s="4"/>
      <c r="W130" s="4"/>
      <c r="X130" s="4" t="s">
        <v>2083</v>
      </c>
      <c r="Y130" s="4" t="s">
        <v>2084</v>
      </c>
      <c r="Z130" s="4" t="s">
        <v>2085</v>
      </c>
      <c r="AB130" s="4"/>
      <c r="AC130" s="4"/>
      <c r="AD130" s="4"/>
      <c r="AE130" s="4"/>
      <c r="AF130" s="4"/>
      <c r="AG130" s="8"/>
      <c r="AH130" s="8"/>
      <c r="AI130" s="8"/>
      <c r="AJ130" s="8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"/>
      <c r="BM130" s="8"/>
      <c r="BN130" s="8"/>
      <c r="BO130" s="8"/>
      <c r="BP130" s="8" t="s">
        <v>1350</v>
      </c>
      <c r="BQ130" s="8"/>
      <c r="BR130" s="8"/>
      <c r="BS130" s="4" t="str">
        <f>IF($AB130="","",IF((IF(AND($BL130&lt;&gt;"Yes",$BL130&lt;&gt;"N/A"),"Power Cable, ","")&amp;IF(AND($BM130&lt;&gt;"Yes",$BM130&lt;&gt;"N/A"),"Battery, ","")&amp;IF(AND($AG130&lt;&gt;"Yes",$AG130&lt;&gt;"N/A"),"Firmware Download, ","")&amp;IF(AND(OR($AG130="Yes",$AG130="N/A"),$AH130&lt;&gt;"Yes",$AH130&lt;&gt;"N/A"),"Firmware Install, ","")&amp;IF(AND($BQ130&lt;&gt;"Yes",$BQ130&lt;&gt;"N/A"),"Device ID, ","")&amp;IF(AND($BR130&lt;&gt;"Yes",$BR130&lt;&gt;"N/A"),"Epic Beans Relay, ",""))="","",LEFT(IF(AND($BL130&lt;&gt;"Yes",$BL130&lt;&gt;"N/A"),"Power Cable, ","")&amp;IF(AND($BM130&lt;&gt;"Yes",$BM130&lt;&gt;"N/A"),"Battery, ","")&amp;IF(AND($AG130&lt;&gt;"Yes",$AG130&lt;&gt;"N/A"),"Firmware Download, ","")&amp;IF(AND(OR($AG130="Yes",$AG130="N/A"),$AH130&lt;&gt;"Yes",$AH130&lt;&gt;"N/A"),"Firmware Install, ","")&amp;IF(AND($BQ130&lt;&gt;"Yes",$BQ130&lt;&gt;"N/A"),"Device ID, ","")&amp;IF(AND($BR130&lt;&gt;"Yes",$BR130&lt;&gt;"N/A"),"Epic Beans Relay, ",""),LEN(IF(AND($BL130&lt;&gt;"Yes",$BL130&lt;&gt;"N/A"),"Power Cable, ","")&amp;IF(AND($BM130&lt;&gt;"Yes",$BM130&lt;&gt;"N/A"),"Battery, ","")&amp;IF(AND($AG130&lt;&gt;"Yes",$AG130&lt;&gt;"N/A"),"Firmware Download, ","")&amp;IF(AND(OR($AG130="Yes",$AG130="N/A"),$AH130&lt;&gt;"Yes",$AH130&lt;&gt;"N/A"),"Firmware Install, ","")&amp;IF(AND($BQ130&lt;&gt;"Yes",$BQ130&lt;&gt;"N/A"),"Device ID, ","")&amp;IF(AND($BR130&lt;&gt;"Yes",$BR130&lt;&gt;"N/A"),"Epic Beans Relay, ",""))-2)))</f>
        <v/>
      </c>
      <c r="BT130" s="8"/>
      <c r="BU130" s="8" t="str">
        <f>IF($AB130="","",IF($BS130="","Yes","Blocked"))</f>
        <v/>
      </c>
      <c r="BW130" t="str">
        <f>IF($BV130="","",IFERROR(VLOOKUP($BV130,'01_Warehouse_Ledger'!$A:$N,4,FALSE),""))</f>
        <v/>
      </c>
      <c r="BX130" t="str">
        <f>IF($BV130="","",IFERROR(VLOOKUP($BV130,'01_Warehouse_Ledger'!$A:$N,5,FALSE),""))</f>
        <v/>
      </c>
      <c r="BY130" t="str">
        <f>IF($BV130="","",IFERROR(VLOOKUP($BV130,'01_Warehouse_Ledger'!$A:$N,13,FALSE),""))</f>
        <v/>
      </c>
      <c r="CI130" t="str" cm="1">
        <f t="array" ref="CI130">IFERROR(
  IF(ISNUMBER(MATCH(TRIM(SUBSTITUTE(INDEX($X:$X,ROW()),CHAR(160),"")),[1]Weekend_Targets!$B$2:$B$23,0)),
    "TARGET",
    "NO"
  ),
  "LOOKUP_ERROR"
)</f>
        <v>NO</v>
      </c>
      <c r="CJ130" t="str" cm="1">
        <f t="array" aca="1" ref="CJ130" ca="1">_xlfn.LET(_xlpm.h,UPPER(TRIM(CLEAN(SUBSTITUTE($X130,CHAR(160)," ")))), IF(ISNUMBER(MATCH(_xlpm.h,WeekendHostnames,0)),"TARGET",""))</f>
        <v/>
      </c>
      <c r="CK130" t="str">
        <f>UPPER(TRIM(CLEAN(SUBSTITUTE(C130,CHAR(160)," "))))</f>
        <v>NO</v>
      </c>
      <c r="CL130" t="str" cm="1">
        <f t="array" ref="CL130">IF(ISNUMBER(MATCH(UPPER(TRIM(CLEAN(SUBSTITUTE(INDEX($X:$X,ROW()),CHAR(160)," ")))),[1]Weekend_Targets!$C$2:$C$23,0)),"TARGET","NO")</f>
        <v>NO</v>
      </c>
      <c r="CM130" t="str">
        <f>_xlfn.TEXTJOIN(", ",TRUE,$C$2:$C$23)</f>
        <v>Yes, Yes, Yes, Yes, Yes, Yes, Yes, Yes, Yes, Yes, Yes, Yes, Yes, Yes, Yes, Yes, Yes, Yes, Yes, Yes, Yes, Yes</v>
      </c>
      <c r="CN130" t="e" cm="1">
        <f t="array" aca="1" ref="CN130" ca="1">COUNTIF(WeekendHostnames,"WNH270OPR403")</f>
        <v>#NAME?</v>
      </c>
      <c r="CO130" s="4"/>
      <c r="CQ130" s="4"/>
    </row>
    <row r="131" spans="1:95" ht="20.25" customHeight="1">
      <c r="A131" s="8" t="s">
        <v>1334</v>
      </c>
      <c r="B131" s="8"/>
      <c r="C131" s="8" t="s">
        <v>1336</v>
      </c>
      <c r="D131" s="15" t="s">
        <v>1336</v>
      </c>
      <c r="E131" s="15" t="str">
        <f>IF($C131&lt;&gt;"Yes","",IF($D131="No","Yes",IF($D131="Yes","No","")))</f>
        <v/>
      </c>
      <c r="F131" s="15" t="str">
        <f>IF($A131="","",IF($A131="Neuron",IF(OR(AND($X131&lt;&gt;"",LOWER(TRIM($X131))&lt;&gt;"n/a",COUNTIF($AA$2:$AA$532,$X131)&gt;1),AND($AB131&lt;&gt;"",LOWER(TRIM($AB131))&lt;&gt;"n/a",COUNTIF($AB$2:$AB$532,$AB131)&gt;1),AND($AE131&lt;&gt;"",LOWER(TRIM($AE131))&lt;&gt;"n/a",COUNTIF($AE$2:$AE$532,$AE131)&gt;1)),"Yes","No"),IF($A131="Cybernet",IF(OR(AND($Y131&lt;&gt;"",LOWER(TRIM($Y131))&lt;&gt;"n/a",COUNTIF($Y$2:$Y$532,$Y131)&gt;1),AND($Z131&lt;&gt;"",LOWER(TRIM($Z131))&lt;&gt;"n/a",COUNTIF($Z$2:$Z$532,$Z131)&gt;1)),"Yes","No"),IF(AND($AN131&lt;&gt;"",LOWER(TRIM($AN131))&lt;&gt;"n/a",COUNTIF($AN$2:$AN$532,$AN131)&gt;1),"Yes","No"))))</f>
        <v>No</v>
      </c>
      <c r="G131" t="str">
        <f>IF($C131&lt;&gt;"Yes","",
IF($A131="Neuron",
IF(OR(
AND($X131&lt;&gt;"",LOWER(TRIM($X131))&lt;&gt;"n/a",COUNTIFS($C$2:$C$532,"Yes",$A$2:$A$532,"Neuron",$AA$2:$AA$532,$X131)&gt;1),
AND($AB131&lt;&gt;"",LOWER(TRIM($AB131))&lt;&gt;"n/a",COUNTIFS($C$2:$C$532,"Yes",$A$2:$A$532,"Neuron",$AB$2:$AB$532,$AB131)&gt;1),
AND($AE131&lt;&gt;"",LOWER(TRIM($AE131))&lt;&gt;"n/a",COUNTIFS($C$2:$C$532,"Yes",$A$2:$A$532,"Neuron",$AE$2:$AE$532,$AE131)&gt;1)
),"Yes","No"),
IF($A131="Cybernet",
IF(OR(
AND($Y131&lt;&gt;"",LOWER(TRIM($Y131))&lt;&gt;"n/a",COUNTIFS($C$2:$C$532,"Yes",$A$2:$A$532,"Cybernet",$Y$2:$Y$532,$Y131)&gt;1),
AND($Z131&lt;&gt;"",LOWER(TRIM($Z131))&lt;&gt;"n/a",COUNTIFS($C$2:$C$532,"Yes",$A$2:$A$532,"Cybernet",$Z$2:$Z$532,$Z131)&gt;1)
),"Yes","No"),
IF(AND($AN131&lt;&gt;"",LOWER(TRIM($AN131))&lt;&gt;"n/a"),
IF(COUNTIFS($C$2:$C$532,"Yes",$A$2:$A$532,$A131,$AN$2:$AN$532,$AN131)&gt;1,"Yes","No"),
"No")
)
)
)</f>
        <v/>
      </c>
      <c r="H131" s="4" t="s">
        <v>2081</v>
      </c>
      <c r="I131" s="4" t="s">
        <v>2082</v>
      </c>
      <c r="J131" s="4"/>
      <c r="K131" s="4"/>
      <c r="L131" s="14"/>
      <c r="M131" s="4" t="s">
        <v>1341</v>
      </c>
      <c r="N131" s="2" t="s">
        <v>1335</v>
      </c>
      <c r="O131" s="2" t="s">
        <v>1336</v>
      </c>
      <c r="P131" s="2" t="s">
        <v>1336</v>
      </c>
      <c r="Q131" s="2"/>
      <c r="R131" s="4"/>
      <c r="S131" s="4"/>
      <c r="T131" s="4"/>
      <c r="U131" s="12"/>
      <c r="V131" s="4"/>
      <c r="W131" s="4"/>
      <c r="X131" s="4" t="s">
        <v>2086</v>
      </c>
      <c r="Y131" s="4" t="s">
        <v>2087</v>
      </c>
      <c r="Z131" s="4" t="s">
        <v>2088</v>
      </c>
      <c r="AB131" s="4"/>
      <c r="AC131" s="4"/>
      <c r="AD131" s="4"/>
      <c r="AE131" s="4"/>
      <c r="AF131" s="4"/>
      <c r="AG131" s="8"/>
      <c r="AH131" s="8"/>
      <c r="AI131" s="8"/>
      <c r="AJ131" s="8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"/>
      <c r="BM131" s="8"/>
      <c r="BN131" s="8"/>
      <c r="BO131" s="8"/>
      <c r="BP131" s="8" t="s">
        <v>1350</v>
      </c>
      <c r="BQ131" s="8"/>
      <c r="BR131" s="8"/>
      <c r="BS131" s="4" t="str">
        <f>IF($AB131="","",IF((IF(AND($BL131&lt;&gt;"Yes",$BL131&lt;&gt;"N/A"),"Power Cable, ","")&amp;IF(AND($BM131&lt;&gt;"Yes",$BM131&lt;&gt;"N/A"),"Battery, ","")&amp;IF(AND($AG131&lt;&gt;"Yes",$AG131&lt;&gt;"N/A"),"Firmware Download, ","")&amp;IF(AND(OR($AG131="Yes",$AG131="N/A"),$AH131&lt;&gt;"Yes",$AH131&lt;&gt;"N/A"),"Firmware Install, ","")&amp;IF(AND($BQ131&lt;&gt;"Yes",$BQ131&lt;&gt;"N/A"),"Device ID, ","")&amp;IF(AND($BR131&lt;&gt;"Yes",$BR131&lt;&gt;"N/A"),"Epic Beans Relay, ",""))="","",LEFT(IF(AND($BL131&lt;&gt;"Yes",$BL131&lt;&gt;"N/A"),"Power Cable, ","")&amp;IF(AND($BM131&lt;&gt;"Yes",$BM131&lt;&gt;"N/A"),"Battery, ","")&amp;IF(AND($AG131&lt;&gt;"Yes",$AG131&lt;&gt;"N/A"),"Firmware Download, ","")&amp;IF(AND(OR($AG131="Yes",$AG131="N/A"),$AH131&lt;&gt;"Yes",$AH131&lt;&gt;"N/A"),"Firmware Install, ","")&amp;IF(AND($BQ131&lt;&gt;"Yes",$BQ131&lt;&gt;"N/A"),"Device ID, ","")&amp;IF(AND($BR131&lt;&gt;"Yes",$BR131&lt;&gt;"N/A"),"Epic Beans Relay, ",""),LEN(IF(AND($BL131&lt;&gt;"Yes",$BL131&lt;&gt;"N/A"),"Power Cable, ","")&amp;IF(AND($BM131&lt;&gt;"Yes",$BM131&lt;&gt;"N/A"),"Battery, ","")&amp;IF(AND($AG131&lt;&gt;"Yes",$AG131&lt;&gt;"N/A"),"Firmware Download, ","")&amp;IF(AND(OR($AG131="Yes",$AG131="N/A"),$AH131&lt;&gt;"Yes",$AH131&lt;&gt;"N/A"),"Firmware Install, ","")&amp;IF(AND($BQ131&lt;&gt;"Yes",$BQ131&lt;&gt;"N/A"),"Device ID, ","")&amp;IF(AND($BR131&lt;&gt;"Yes",$BR131&lt;&gt;"N/A"),"Epic Beans Relay, ",""))-2)))</f>
        <v/>
      </c>
      <c r="BT131" s="8"/>
      <c r="BU131" s="8" t="str">
        <f>IF($AB131="","",IF($BS131="","Yes","Blocked"))</f>
        <v/>
      </c>
      <c r="BW131" t="str">
        <f>IF($BV131="","",IFERROR(VLOOKUP($BV131,'01_Warehouse_Ledger'!$A:$N,4,FALSE),""))</f>
        <v/>
      </c>
      <c r="BX131" t="str">
        <f>IF($BV131="","",IFERROR(VLOOKUP($BV131,'01_Warehouse_Ledger'!$A:$N,5,FALSE),""))</f>
        <v/>
      </c>
      <c r="BY131" t="str">
        <f>IF($BV131="","",IFERROR(VLOOKUP($BV131,'01_Warehouse_Ledger'!$A:$N,13,FALSE),""))</f>
        <v/>
      </c>
      <c r="CI131" t="str" cm="1">
        <f t="array" ref="CI131">IFERROR(
  IF(ISNUMBER(MATCH(TRIM(SUBSTITUTE(INDEX($X:$X,ROW()),CHAR(160),"")),[1]Weekend_Targets!$B$2:$B$23,0)),
    "TARGET",
    "NO"
  ),
  "LOOKUP_ERROR"
)</f>
        <v>NO</v>
      </c>
      <c r="CJ131" t="str" cm="1">
        <f t="array" aca="1" ref="CJ131" ca="1">_xlfn.LET(_xlpm.h,UPPER(TRIM(CLEAN(SUBSTITUTE($X131,CHAR(160)," ")))), IF(ISNUMBER(MATCH(_xlpm.h,WeekendHostnames,0)),"TARGET",""))</f>
        <v/>
      </c>
      <c r="CK131" t="str">
        <f>UPPER(TRIM(CLEAN(SUBSTITUTE(C131,CHAR(160)," "))))</f>
        <v>NO</v>
      </c>
      <c r="CL131" t="str" cm="1">
        <f t="array" ref="CL131">IF(ISNUMBER(MATCH(UPPER(TRIM(CLEAN(SUBSTITUTE(INDEX($X:$X,ROW()),CHAR(160)," ")))),[1]Weekend_Targets!$C$2:$C$23,0)),"TARGET","NO")</f>
        <v>NO</v>
      </c>
      <c r="CM131" t="str">
        <f>_xlfn.TEXTJOIN(", ",TRUE,$C$2:$C$23)</f>
        <v>Yes, Yes, Yes, Yes, Yes, Yes, Yes, Yes, Yes, Yes, Yes, Yes, Yes, Yes, Yes, Yes, Yes, Yes, Yes, Yes, Yes, Yes</v>
      </c>
      <c r="CN131" t="e" cm="1">
        <f t="array" aca="1" ref="CN131" ca="1">COUNTIF(WeekendHostnames,"WNH270OPR403")</f>
        <v>#NAME?</v>
      </c>
      <c r="CO131" s="4"/>
      <c r="CQ131" s="4"/>
    </row>
    <row r="132" spans="1:95" ht="20.25" customHeight="1">
      <c r="A132" s="8" t="s">
        <v>1334</v>
      </c>
      <c r="B132" s="8"/>
      <c r="C132" s="8" t="s">
        <v>1336</v>
      </c>
      <c r="D132" s="15" t="s">
        <v>1336</v>
      </c>
      <c r="E132" s="15" t="str">
        <f>IF($C132&lt;&gt;"Yes","",IF($D132="No","Yes",IF($D132="Yes","No","")))</f>
        <v/>
      </c>
      <c r="F132" s="15" t="str">
        <f>IF($A132="","",IF($A132="Neuron",IF(OR(AND($X132&lt;&gt;"",LOWER(TRIM($X132))&lt;&gt;"n/a",COUNTIF($AA$2:$AA$532,$X132)&gt;1),AND($AB132&lt;&gt;"",LOWER(TRIM($AB132))&lt;&gt;"n/a",COUNTIF($AB$2:$AB$532,$AB132)&gt;1),AND($AE132&lt;&gt;"",LOWER(TRIM($AE132))&lt;&gt;"n/a",COUNTIF($AE$2:$AE$532,$AE132)&gt;1)),"Yes","No"),IF($A132="Cybernet",IF(OR(AND($Y132&lt;&gt;"",LOWER(TRIM($Y132))&lt;&gt;"n/a",COUNTIF($Y$2:$Y$532,$Y132)&gt;1),AND($Z132&lt;&gt;"",LOWER(TRIM($Z132))&lt;&gt;"n/a",COUNTIF($Z$2:$Z$532,$Z132)&gt;1)),"Yes","No"),IF(AND($AN132&lt;&gt;"",LOWER(TRIM($AN132))&lt;&gt;"n/a",COUNTIF($AN$2:$AN$532,$AN132)&gt;1),"Yes","No"))))</f>
        <v>No</v>
      </c>
      <c r="G132" t="str">
        <f>IF($C132&lt;&gt;"Yes","",
IF($A132="Neuron",
IF(OR(
AND($X132&lt;&gt;"",LOWER(TRIM($X132))&lt;&gt;"n/a",COUNTIFS($C$2:$C$532,"Yes",$A$2:$A$532,"Neuron",$AA$2:$AA$532,$X132)&gt;1),
AND($AB132&lt;&gt;"",LOWER(TRIM($AB132))&lt;&gt;"n/a",COUNTIFS($C$2:$C$532,"Yes",$A$2:$A$532,"Neuron",$AB$2:$AB$532,$AB132)&gt;1),
AND($AE132&lt;&gt;"",LOWER(TRIM($AE132))&lt;&gt;"n/a",COUNTIFS($C$2:$C$532,"Yes",$A$2:$A$532,"Neuron",$AE$2:$AE$532,$AE132)&gt;1)
),"Yes","No"),
IF($A132="Cybernet",
IF(OR(
AND($Y132&lt;&gt;"",LOWER(TRIM($Y132))&lt;&gt;"n/a",COUNTIFS($C$2:$C$532,"Yes",$A$2:$A$532,"Cybernet",$Y$2:$Y$532,$Y132)&gt;1),
AND($Z132&lt;&gt;"",LOWER(TRIM($Z132))&lt;&gt;"n/a",COUNTIFS($C$2:$C$532,"Yes",$A$2:$A$532,"Cybernet",$Z$2:$Z$532,$Z132)&gt;1)
),"Yes","No"),
IF(AND($AN132&lt;&gt;"",LOWER(TRIM($AN132))&lt;&gt;"n/a"),
IF(COUNTIFS($C$2:$C$532,"Yes",$A$2:$A$532,$A132,$AN$2:$AN$532,$AN132)&gt;1,"Yes","No"),
"No")
)
)
)</f>
        <v/>
      </c>
      <c r="H132" s="4" t="s">
        <v>2081</v>
      </c>
      <c r="I132" s="4" t="s">
        <v>2082</v>
      </c>
      <c r="J132" s="4"/>
      <c r="K132" s="4"/>
      <c r="L132" s="14"/>
      <c r="M132" s="4" t="s">
        <v>1341</v>
      </c>
      <c r="N132" s="2" t="s">
        <v>1335</v>
      </c>
      <c r="O132" s="2" t="s">
        <v>1336</v>
      </c>
      <c r="P132" s="2" t="s">
        <v>1336</v>
      </c>
      <c r="Q132" s="2"/>
      <c r="R132" s="4"/>
      <c r="S132" s="4"/>
      <c r="T132" s="4"/>
      <c r="U132" s="12"/>
      <c r="V132" s="4"/>
      <c r="W132" s="4"/>
      <c r="X132" s="4" t="s">
        <v>2089</v>
      </c>
      <c r="Y132" s="4" t="s">
        <v>2090</v>
      </c>
      <c r="Z132" s="4" t="s">
        <v>2091</v>
      </c>
      <c r="AB132" s="4"/>
      <c r="AC132" s="4"/>
      <c r="AD132" s="4"/>
      <c r="AE132" s="4"/>
      <c r="AF132" s="4"/>
      <c r="AG132" s="8"/>
      <c r="AH132" s="8"/>
      <c r="AI132" s="8"/>
      <c r="AJ132" s="8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"/>
      <c r="BM132" s="8"/>
      <c r="BN132" s="8"/>
      <c r="BO132" s="8"/>
      <c r="BP132" s="8" t="s">
        <v>1350</v>
      </c>
      <c r="BQ132" s="8"/>
      <c r="BR132" s="8"/>
      <c r="BS132" s="4" t="str">
        <f>IF($AB132="","",IF((IF(AND($BL132&lt;&gt;"Yes",$BL132&lt;&gt;"N/A"),"Power Cable, ","")&amp;IF(AND($BM132&lt;&gt;"Yes",$BM132&lt;&gt;"N/A"),"Battery, ","")&amp;IF(AND($AG132&lt;&gt;"Yes",$AG132&lt;&gt;"N/A"),"Firmware Download, ","")&amp;IF(AND(OR($AG132="Yes",$AG132="N/A"),$AH132&lt;&gt;"Yes",$AH132&lt;&gt;"N/A"),"Firmware Install, ","")&amp;IF(AND($BQ132&lt;&gt;"Yes",$BQ132&lt;&gt;"N/A"),"Device ID, ","")&amp;IF(AND($BR132&lt;&gt;"Yes",$BR132&lt;&gt;"N/A"),"Epic Beans Relay, ",""))="","",LEFT(IF(AND($BL132&lt;&gt;"Yes",$BL132&lt;&gt;"N/A"),"Power Cable, ","")&amp;IF(AND($BM132&lt;&gt;"Yes",$BM132&lt;&gt;"N/A"),"Battery, ","")&amp;IF(AND($AG132&lt;&gt;"Yes",$AG132&lt;&gt;"N/A"),"Firmware Download, ","")&amp;IF(AND(OR($AG132="Yes",$AG132="N/A"),$AH132&lt;&gt;"Yes",$AH132&lt;&gt;"N/A"),"Firmware Install, ","")&amp;IF(AND($BQ132&lt;&gt;"Yes",$BQ132&lt;&gt;"N/A"),"Device ID, ","")&amp;IF(AND($BR132&lt;&gt;"Yes",$BR132&lt;&gt;"N/A"),"Epic Beans Relay, ",""),LEN(IF(AND($BL132&lt;&gt;"Yes",$BL132&lt;&gt;"N/A"),"Power Cable, ","")&amp;IF(AND($BM132&lt;&gt;"Yes",$BM132&lt;&gt;"N/A"),"Battery, ","")&amp;IF(AND($AG132&lt;&gt;"Yes",$AG132&lt;&gt;"N/A"),"Firmware Download, ","")&amp;IF(AND(OR($AG132="Yes",$AG132="N/A"),$AH132&lt;&gt;"Yes",$AH132&lt;&gt;"N/A"),"Firmware Install, ","")&amp;IF(AND($BQ132&lt;&gt;"Yes",$BQ132&lt;&gt;"N/A"),"Device ID, ","")&amp;IF(AND($BR132&lt;&gt;"Yes",$BR132&lt;&gt;"N/A"),"Epic Beans Relay, ",""))-2)))</f>
        <v/>
      </c>
      <c r="BT132" s="8"/>
      <c r="BU132" s="8" t="str">
        <f>IF($AB132="","",IF($BS132="","Yes","Blocked"))</f>
        <v/>
      </c>
      <c r="BW132" t="str">
        <f>IF($BV132="","",IFERROR(VLOOKUP($BV132,'01_Warehouse_Ledger'!$A:$N,4,FALSE),""))</f>
        <v/>
      </c>
      <c r="BX132" t="str">
        <f>IF($BV132="","",IFERROR(VLOOKUP($BV132,'01_Warehouse_Ledger'!$A:$N,5,FALSE),""))</f>
        <v/>
      </c>
      <c r="BY132" t="str">
        <f>IF($BV132="","",IFERROR(VLOOKUP($BV132,'01_Warehouse_Ledger'!$A:$N,13,FALSE),""))</f>
        <v/>
      </c>
      <c r="CI132" t="str" cm="1">
        <f t="array" ref="CI132">IFERROR(
  IF(ISNUMBER(MATCH(TRIM(SUBSTITUTE(INDEX($X:$X,ROW()),CHAR(160),"")),[1]Weekend_Targets!$B$2:$B$23,0)),
    "TARGET",
    "NO"
  ),
  "LOOKUP_ERROR"
)</f>
        <v>NO</v>
      </c>
      <c r="CJ132" t="str" cm="1">
        <f t="array" aca="1" ref="CJ132" ca="1">_xlfn.LET(_xlpm.h,UPPER(TRIM(CLEAN(SUBSTITUTE($X132,CHAR(160)," ")))), IF(ISNUMBER(MATCH(_xlpm.h,WeekendHostnames,0)),"TARGET",""))</f>
        <v/>
      </c>
      <c r="CK132" t="str">
        <f>UPPER(TRIM(CLEAN(SUBSTITUTE(C132,CHAR(160)," "))))</f>
        <v>NO</v>
      </c>
      <c r="CL132" t="str" cm="1">
        <f t="array" ref="CL132">IF(ISNUMBER(MATCH(UPPER(TRIM(CLEAN(SUBSTITUTE(INDEX($X:$X,ROW()),CHAR(160)," ")))),[1]Weekend_Targets!$C$2:$C$23,0)),"TARGET","NO")</f>
        <v>NO</v>
      </c>
      <c r="CM132" t="str">
        <f>_xlfn.TEXTJOIN(", ",TRUE,$C$2:$C$23)</f>
        <v>Yes, Yes, Yes, Yes, Yes, Yes, Yes, Yes, Yes, Yes, Yes, Yes, Yes, Yes, Yes, Yes, Yes, Yes, Yes, Yes, Yes, Yes</v>
      </c>
      <c r="CN132" t="e" cm="1">
        <f t="array" aca="1" ref="CN132" ca="1">COUNTIF(WeekendHostnames,"WNH270OPR403")</f>
        <v>#NAME?</v>
      </c>
      <c r="CO132" s="4"/>
      <c r="CQ132" s="4"/>
    </row>
    <row r="133" spans="1:95" ht="20.25" customHeight="1">
      <c r="A133" s="8" t="s">
        <v>1334</v>
      </c>
      <c r="B133" s="8"/>
      <c r="C133" s="8" t="s">
        <v>1336</v>
      </c>
      <c r="D133" s="15" t="s">
        <v>1336</v>
      </c>
      <c r="E133" s="15" t="str">
        <f>IF($C133&lt;&gt;"Yes","",IF($D133="No","Yes",IF($D133="Yes","No","")))</f>
        <v/>
      </c>
      <c r="F133" s="15" t="str">
        <f>IF($A133="","",IF($A133="Neuron",IF(OR(AND($X133&lt;&gt;"",LOWER(TRIM($X133))&lt;&gt;"n/a",COUNTIF($AA$2:$AA$532,$X133)&gt;1),AND($AB133&lt;&gt;"",LOWER(TRIM($AB133))&lt;&gt;"n/a",COUNTIF($AB$2:$AB$532,$AB133)&gt;1),AND($AE133&lt;&gt;"",LOWER(TRIM($AE133))&lt;&gt;"n/a",COUNTIF($AE$2:$AE$532,$AE133)&gt;1)),"Yes","No"),IF($A133="Cybernet",IF(OR(AND($Y133&lt;&gt;"",LOWER(TRIM($Y133))&lt;&gt;"n/a",COUNTIF($Y$2:$Y$532,$Y133)&gt;1),AND($Z133&lt;&gt;"",LOWER(TRIM($Z133))&lt;&gt;"n/a",COUNTIF($Z$2:$Z$532,$Z133)&gt;1)),"Yes","No"),IF(AND($AN133&lt;&gt;"",LOWER(TRIM($AN133))&lt;&gt;"n/a",COUNTIF($AN$2:$AN$532,$AN133)&gt;1),"Yes","No"))))</f>
        <v>No</v>
      </c>
      <c r="G133" t="str">
        <f>IF($C133&lt;&gt;"Yes","",
IF($A133="Neuron",
IF(OR(
AND($X133&lt;&gt;"",LOWER(TRIM($X133))&lt;&gt;"n/a",COUNTIFS($C$2:$C$532,"Yes",$A$2:$A$532,"Neuron",$AA$2:$AA$532,$X133)&gt;1),
AND($AB133&lt;&gt;"",LOWER(TRIM($AB133))&lt;&gt;"n/a",COUNTIFS($C$2:$C$532,"Yes",$A$2:$A$532,"Neuron",$AB$2:$AB$532,$AB133)&gt;1),
AND($AE133&lt;&gt;"",LOWER(TRIM($AE133))&lt;&gt;"n/a",COUNTIFS($C$2:$C$532,"Yes",$A$2:$A$532,"Neuron",$AE$2:$AE$532,$AE133)&gt;1)
),"Yes","No"),
IF($A133="Cybernet",
IF(OR(
AND($Y133&lt;&gt;"",LOWER(TRIM($Y133))&lt;&gt;"n/a",COUNTIFS($C$2:$C$532,"Yes",$A$2:$A$532,"Cybernet",$Y$2:$Y$532,$Y133)&gt;1),
AND($Z133&lt;&gt;"",LOWER(TRIM($Z133))&lt;&gt;"n/a",COUNTIFS($C$2:$C$532,"Yes",$A$2:$A$532,"Cybernet",$Z$2:$Z$532,$Z133)&gt;1)
),"Yes","No"),
IF(AND($AN133&lt;&gt;"",LOWER(TRIM($AN133))&lt;&gt;"n/a"),
IF(COUNTIFS($C$2:$C$532,"Yes",$A$2:$A$532,$A133,$AN$2:$AN$532,$AN133)&gt;1,"Yes","No"),
"No")
)
)
)</f>
        <v/>
      </c>
      <c r="H133" s="4" t="s">
        <v>2081</v>
      </c>
      <c r="I133" s="4" t="s">
        <v>2082</v>
      </c>
      <c r="J133" s="4"/>
      <c r="K133" s="4"/>
      <c r="L133" s="14"/>
      <c r="M133" s="4" t="s">
        <v>1341</v>
      </c>
      <c r="N133" s="2" t="s">
        <v>1335</v>
      </c>
      <c r="O133" s="2" t="s">
        <v>1336</v>
      </c>
      <c r="P133" s="2" t="s">
        <v>1336</v>
      </c>
      <c r="Q133" s="2"/>
      <c r="R133" s="4"/>
      <c r="S133" s="4"/>
      <c r="T133" s="4"/>
      <c r="U133" s="12"/>
      <c r="V133" s="4"/>
      <c r="W133" s="4"/>
      <c r="X133" s="4" t="s">
        <v>2092</v>
      </c>
      <c r="Y133" s="4" t="s">
        <v>2093</v>
      </c>
      <c r="Z133" s="4" t="s">
        <v>2094</v>
      </c>
      <c r="AB133" s="4"/>
      <c r="AC133" s="4"/>
      <c r="AD133" s="4"/>
      <c r="AE133" s="4"/>
      <c r="AF133" s="4"/>
      <c r="AG133" s="8"/>
      <c r="AH133" s="8"/>
      <c r="AI133" s="8"/>
      <c r="AJ133" s="8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"/>
      <c r="BM133" s="8"/>
      <c r="BN133" s="8"/>
      <c r="BO133" s="8"/>
      <c r="BP133" s="8" t="s">
        <v>1350</v>
      </c>
      <c r="BQ133" s="8"/>
      <c r="BR133" s="8"/>
      <c r="BS133" s="4" t="str">
        <f>IF($AB133="","",IF((IF(AND($BL133&lt;&gt;"Yes",$BL133&lt;&gt;"N/A"),"Power Cable, ","")&amp;IF(AND($BM133&lt;&gt;"Yes",$BM133&lt;&gt;"N/A"),"Battery, ","")&amp;IF(AND($AG133&lt;&gt;"Yes",$AG133&lt;&gt;"N/A"),"Firmware Download, ","")&amp;IF(AND(OR($AG133="Yes",$AG133="N/A"),$AH133&lt;&gt;"Yes",$AH133&lt;&gt;"N/A"),"Firmware Install, ","")&amp;IF(AND($BQ133&lt;&gt;"Yes",$BQ133&lt;&gt;"N/A"),"Device ID, ","")&amp;IF(AND($BR133&lt;&gt;"Yes",$BR133&lt;&gt;"N/A"),"Epic Beans Relay, ",""))="","",LEFT(IF(AND($BL133&lt;&gt;"Yes",$BL133&lt;&gt;"N/A"),"Power Cable, ","")&amp;IF(AND($BM133&lt;&gt;"Yes",$BM133&lt;&gt;"N/A"),"Battery, ","")&amp;IF(AND($AG133&lt;&gt;"Yes",$AG133&lt;&gt;"N/A"),"Firmware Download, ","")&amp;IF(AND(OR($AG133="Yes",$AG133="N/A"),$AH133&lt;&gt;"Yes",$AH133&lt;&gt;"N/A"),"Firmware Install, ","")&amp;IF(AND($BQ133&lt;&gt;"Yes",$BQ133&lt;&gt;"N/A"),"Device ID, ","")&amp;IF(AND($BR133&lt;&gt;"Yes",$BR133&lt;&gt;"N/A"),"Epic Beans Relay, ",""),LEN(IF(AND($BL133&lt;&gt;"Yes",$BL133&lt;&gt;"N/A"),"Power Cable, ","")&amp;IF(AND($BM133&lt;&gt;"Yes",$BM133&lt;&gt;"N/A"),"Battery, ","")&amp;IF(AND($AG133&lt;&gt;"Yes",$AG133&lt;&gt;"N/A"),"Firmware Download, ","")&amp;IF(AND(OR($AG133="Yes",$AG133="N/A"),$AH133&lt;&gt;"Yes",$AH133&lt;&gt;"N/A"),"Firmware Install, ","")&amp;IF(AND($BQ133&lt;&gt;"Yes",$BQ133&lt;&gt;"N/A"),"Device ID, ","")&amp;IF(AND($BR133&lt;&gt;"Yes",$BR133&lt;&gt;"N/A"),"Epic Beans Relay, ",""))-2)))</f>
        <v/>
      </c>
      <c r="BT133" s="8"/>
      <c r="BU133" s="8" t="str">
        <f>IF($AB133="","",IF($BS133="","Yes","Blocked"))</f>
        <v/>
      </c>
      <c r="BW133" t="str">
        <f>IF($BV133="","",IFERROR(VLOOKUP($BV133,'01_Warehouse_Ledger'!$A:$N,4,FALSE),""))</f>
        <v/>
      </c>
      <c r="BX133" t="str">
        <f>IF($BV133="","",IFERROR(VLOOKUP($BV133,'01_Warehouse_Ledger'!$A:$N,5,FALSE),""))</f>
        <v/>
      </c>
      <c r="BY133" t="str">
        <f>IF($BV133="","",IFERROR(VLOOKUP($BV133,'01_Warehouse_Ledger'!$A:$N,13,FALSE),""))</f>
        <v/>
      </c>
      <c r="CI133" t="str" cm="1">
        <f t="array" ref="CI133">IFERROR(
  IF(ISNUMBER(MATCH(TRIM(SUBSTITUTE(INDEX($X:$X,ROW()),CHAR(160),"")),[1]Weekend_Targets!$B$2:$B$23,0)),
    "TARGET",
    "NO"
  ),
  "LOOKUP_ERROR"
)</f>
        <v>NO</v>
      </c>
      <c r="CJ133" t="str" cm="1">
        <f t="array" aca="1" ref="CJ133" ca="1">_xlfn.LET(_xlpm.h,UPPER(TRIM(CLEAN(SUBSTITUTE($X133,CHAR(160)," ")))), IF(ISNUMBER(MATCH(_xlpm.h,WeekendHostnames,0)),"TARGET",""))</f>
        <v/>
      </c>
      <c r="CK133" t="str">
        <f>UPPER(TRIM(CLEAN(SUBSTITUTE(C133,CHAR(160)," "))))</f>
        <v>NO</v>
      </c>
      <c r="CL133" t="str" cm="1">
        <f t="array" ref="CL133">IF(ISNUMBER(MATCH(UPPER(TRIM(CLEAN(SUBSTITUTE(INDEX($X:$X,ROW()),CHAR(160)," ")))),[1]Weekend_Targets!$C$2:$C$23,0)),"TARGET","NO")</f>
        <v>NO</v>
      </c>
      <c r="CM133" t="str">
        <f>_xlfn.TEXTJOIN(", ",TRUE,$C$2:$C$23)</f>
        <v>Yes, Yes, Yes, Yes, Yes, Yes, Yes, Yes, Yes, Yes, Yes, Yes, Yes, Yes, Yes, Yes, Yes, Yes, Yes, Yes, Yes, Yes</v>
      </c>
      <c r="CN133" t="e" cm="1">
        <f t="array" aca="1" ref="CN133" ca="1">COUNTIF(WeekendHostnames,"WNH270OPR403")</f>
        <v>#NAME?</v>
      </c>
      <c r="CO133" s="4"/>
      <c r="CQ133" s="4"/>
    </row>
    <row r="134" spans="1:95" ht="20.25" customHeight="1">
      <c r="A134" s="8" t="s">
        <v>1334</v>
      </c>
      <c r="B134" s="8"/>
      <c r="C134" s="8" t="s">
        <v>1336</v>
      </c>
      <c r="D134" s="15" t="s">
        <v>1336</v>
      </c>
      <c r="E134" s="15" t="str">
        <f>IF($C134&lt;&gt;"Yes","",IF($D134="No","Yes",IF($D134="Yes","No","")))</f>
        <v/>
      </c>
      <c r="F134" s="15" t="str">
        <f>IF($A134="","",IF($A134="Neuron",IF(OR(AND($X134&lt;&gt;"",LOWER(TRIM($X134))&lt;&gt;"n/a",COUNTIF($AA$2:$AA$532,$X134)&gt;1),AND($AB134&lt;&gt;"",LOWER(TRIM($AB134))&lt;&gt;"n/a",COUNTIF($AB$2:$AB$532,$AB134)&gt;1),AND($AE134&lt;&gt;"",LOWER(TRIM($AE134))&lt;&gt;"n/a",COUNTIF($AE$2:$AE$532,$AE134)&gt;1)),"Yes","No"),IF($A134="Cybernet",IF(OR(AND($Y134&lt;&gt;"",LOWER(TRIM($Y134))&lt;&gt;"n/a",COUNTIF($Y$2:$Y$532,$Y134)&gt;1),AND($Z134&lt;&gt;"",LOWER(TRIM($Z134))&lt;&gt;"n/a",COUNTIF($Z$2:$Z$532,$Z134)&gt;1)),"Yes","No"),IF(AND($AN134&lt;&gt;"",LOWER(TRIM($AN134))&lt;&gt;"n/a",COUNTIF($AN$2:$AN$532,$AN134)&gt;1),"Yes","No"))))</f>
        <v>No</v>
      </c>
      <c r="G134" t="str">
        <f>IF($C134&lt;&gt;"Yes","",
IF($A134="Neuron",
IF(OR(
AND($X134&lt;&gt;"",LOWER(TRIM($X134))&lt;&gt;"n/a",COUNTIFS($C$2:$C$532,"Yes",$A$2:$A$532,"Neuron",$AA$2:$AA$532,$X134)&gt;1),
AND($AB134&lt;&gt;"",LOWER(TRIM($AB134))&lt;&gt;"n/a",COUNTIFS($C$2:$C$532,"Yes",$A$2:$A$532,"Neuron",$AB$2:$AB$532,$AB134)&gt;1),
AND($AE134&lt;&gt;"",LOWER(TRIM($AE134))&lt;&gt;"n/a",COUNTIFS($C$2:$C$532,"Yes",$A$2:$A$532,"Neuron",$AE$2:$AE$532,$AE134)&gt;1)
),"Yes","No"),
IF($A134="Cybernet",
IF(OR(
AND($Y134&lt;&gt;"",LOWER(TRIM($Y134))&lt;&gt;"n/a",COUNTIFS($C$2:$C$532,"Yes",$A$2:$A$532,"Cybernet",$Y$2:$Y$532,$Y134)&gt;1),
AND($Z134&lt;&gt;"",LOWER(TRIM($Z134))&lt;&gt;"n/a",COUNTIFS($C$2:$C$532,"Yes",$A$2:$A$532,"Cybernet",$Z$2:$Z$532,$Z134)&gt;1)
),"Yes","No"),
IF(AND($AN134&lt;&gt;"",LOWER(TRIM($AN134))&lt;&gt;"n/a"),
IF(COUNTIFS($C$2:$C$532,"Yes",$A$2:$A$532,$A134,$AN$2:$AN$532,$AN134)&gt;1,"Yes","No"),
"No")
)
)
)</f>
        <v/>
      </c>
      <c r="H134" s="4" t="s">
        <v>2081</v>
      </c>
      <c r="I134" s="4" t="s">
        <v>2082</v>
      </c>
      <c r="J134" s="4"/>
      <c r="K134" s="4"/>
      <c r="L134" s="14"/>
      <c r="M134" s="4" t="s">
        <v>1341</v>
      </c>
      <c r="N134" s="2" t="s">
        <v>1335</v>
      </c>
      <c r="O134" s="2" t="s">
        <v>1336</v>
      </c>
      <c r="P134" s="2" t="s">
        <v>1336</v>
      </c>
      <c r="Q134" s="2"/>
      <c r="R134" s="4"/>
      <c r="S134" s="4"/>
      <c r="T134" s="4"/>
      <c r="U134" s="12"/>
      <c r="V134" s="4"/>
      <c r="W134" s="4"/>
      <c r="X134" s="4" t="s">
        <v>2095</v>
      </c>
      <c r="Y134" s="4" t="s">
        <v>2096</v>
      </c>
      <c r="Z134" s="4" t="s">
        <v>2097</v>
      </c>
      <c r="AB134" s="4"/>
      <c r="AC134" s="4"/>
      <c r="AD134" s="4"/>
      <c r="AE134" s="4"/>
      <c r="AF134" s="4"/>
      <c r="AG134" s="8"/>
      <c r="AH134" s="8"/>
      <c r="AI134" s="8"/>
      <c r="AJ134" s="8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"/>
      <c r="BM134" s="8"/>
      <c r="BN134" s="8"/>
      <c r="BO134" s="8"/>
      <c r="BP134" s="8" t="s">
        <v>1350</v>
      </c>
      <c r="BQ134" s="8"/>
      <c r="BR134" s="8"/>
      <c r="BS134" s="4" t="str">
        <f>IF($AB134="","",IF((IF(AND($BL134&lt;&gt;"Yes",$BL134&lt;&gt;"N/A"),"Power Cable, ","")&amp;IF(AND($BM134&lt;&gt;"Yes",$BM134&lt;&gt;"N/A"),"Battery, ","")&amp;IF(AND($AG134&lt;&gt;"Yes",$AG134&lt;&gt;"N/A"),"Firmware Download, ","")&amp;IF(AND(OR($AG134="Yes",$AG134="N/A"),$AH134&lt;&gt;"Yes",$AH134&lt;&gt;"N/A"),"Firmware Install, ","")&amp;IF(AND($BQ134&lt;&gt;"Yes",$BQ134&lt;&gt;"N/A"),"Device ID, ","")&amp;IF(AND($BR134&lt;&gt;"Yes",$BR134&lt;&gt;"N/A"),"Epic Beans Relay, ",""))="","",LEFT(IF(AND($BL134&lt;&gt;"Yes",$BL134&lt;&gt;"N/A"),"Power Cable, ","")&amp;IF(AND($BM134&lt;&gt;"Yes",$BM134&lt;&gt;"N/A"),"Battery, ","")&amp;IF(AND($AG134&lt;&gt;"Yes",$AG134&lt;&gt;"N/A"),"Firmware Download, ","")&amp;IF(AND(OR($AG134="Yes",$AG134="N/A"),$AH134&lt;&gt;"Yes",$AH134&lt;&gt;"N/A"),"Firmware Install, ","")&amp;IF(AND($BQ134&lt;&gt;"Yes",$BQ134&lt;&gt;"N/A"),"Device ID, ","")&amp;IF(AND($BR134&lt;&gt;"Yes",$BR134&lt;&gt;"N/A"),"Epic Beans Relay, ",""),LEN(IF(AND($BL134&lt;&gt;"Yes",$BL134&lt;&gt;"N/A"),"Power Cable, ","")&amp;IF(AND($BM134&lt;&gt;"Yes",$BM134&lt;&gt;"N/A"),"Battery, ","")&amp;IF(AND($AG134&lt;&gt;"Yes",$AG134&lt;&gt;"N/A"),"Firmware Download, ","")&amp;IF(AND(OR($AG134="Yes",$AG134="N/A"),$AH134&lt;&gt;"Yes",$AH134&lt;&gt;"N/A"),"Firmware Install, ","")&amp;IF(AND($BQ134&lt;&gt;"Yes",$BQ134&lt;&gt;"N/A"),"Device ID, ","")&amp;IF(AND($BR134&lt;&gt;"Yes",$BR134&lt;&gt;"N/A"),"Epic Beans Relay, ",""))-2)))</f>
        <v/>
      </c>
      <c r="BT134" s="8"/>
      <c r="BU134" s="8" t="str">
        <f>IF($AB134="","",IF($BS134="","Yes","Blocked"))</f>
        <v/>
      </c>
      <c r="BW134" t="str">
        <f>IF($BV134="","",IFERROR(VLOOKUP($BV134,'01_Warehouse_Ledger'!$A:$N,4,FALSE),""))</f>
        <v/>
      </c>
      <c r="BX134" t="str">
        <f>IF($BV134="","",IFERROR(VLOOKUP($BV134,'01_Warehouse_Ledger'!$A:$N,5,FALSE),""))</f>
        <v/>
      </c>
      <c r="BY134" t="str">
        <f>IF($BV134="","",IFERROR(VLOOKUP($BV134,'01_Warehouse_Ledger'!$A:$N,13,FALSE),""))</f>
        <v/>
      </c>
      <c r="CI134" t="str" cm="1">
        <f t="array" ref="CI134">IFERROR(
  IF(ISNUMBER(MATCH(TRIM(SUBSTITUTE(INDEX($X:$X,ROW()),CHAR(160),"")),[1]Weekend_Targets!$B$2:$B$23,0)),
    "TARGET",
    "NO"
  ),
  "LOOKUP_ERROR"
)</f>
        <v>NO</v>
      </c>
      <c r="CJ134" t="str" cm="1">
        <f t="array" aca="1" ref="CJ134" ca="1">_xlfn.LET(_xlpm.h,UPPER(TRIM(CLEAN(SUBSTITUTE($X134,CHAR(160)," ")))), IF(ISNUMBER(MATCH(_xlpm.h,WeekendHostnames,0)),"TARGET",""))</f>
        <v/>
      </c>
      <c r="CK134" t="str">
        <f>UPPER(TRIM(CLEAN(SUBSTITUTE(C134,CHAR(160)," "))))</f>
        <v>NO</v>
      </c>
      <c r="CL134" t="str" cm="1">
        <f t="array" ref="CL134">IF(ISNUMBER(MATCH(UPPER(TRIM(CLEAN(SUBSTITUTE(INDEX($X:$X,ROW()),CHAR(160)," ")))),[1]Weekend_Targets!$C$2:$C$23,0)),"TARGET","NO")</f>
        <v>NO</v>
      </c>
      <c r="CM134" t="str">
        <f>_xlfn.TEXTJOIN(", ",TRUE,$C$2:$C$23)</f>
        <v>Yes, Yes, Yes, Yes, Yes, Yes, Yes, Yes, Yes, Yes, Yes, Yes, Yes, Yes, Yes, Yes, Yes, Yes, Yes, Yes, Yes, Yes</v>
      </c>
      <c r="CN134" t="e" cm="1">
        <f t="array" aca="1" ref="CN134" ca="1">COUNTIF(WeekendHostnames,"WNH270OPR403")</f>
        <v>#NAME?</v>
      </c>
      <c r="CO134" s="4"/>
      <c r="CQ134" s="4"/>
    </row>
    <row r="135" spans="1:95" ht="20.25" customHeight="1">
      <c r="A135" s="8" t="s">
        <v>1334</v>
      </c>
      <c r="B135" s="8"/>
      <c r="C135" s="8" t="s">
        <v>1336</v>
      </c>
      <c r="D135" s="15" t="s">
        <v>1336</v>
      </c>
      <c r="E135" s="15" t="str">
        <f>IF($C135&lt;&gt;"Yes","",IF($D135="No","Yes",IF($D135="Yes","No","")))</f>
        <v/>
      </c>
      <c r="F135" s="15" t="str">
        <f>IF($A135="","",IF($A135="Neuron",IF(OR(AND($X135&lt;&gt;"",LOWER(TRIM($X135))&lt;&gt;"n/a",COUNTIF($AA$2:$AA$532,$X135)&gt;1),AND($AB135&lt;&gt;"",LOWER(TRIM($AB135))&lt;&gt;"n/a",COUNTIF($AB$2:$AB$532,$AB135)&gt;1),AND($AE135&lt;&gt;"",LOWER(TRIM($AE135))&lt;&gt;"n/a",COUNTIF($AE$2:$AE$532,$AE135)&gt;1)),"Yes","No"),IF($A135="Cybernet",IF(OR(AND($Y135&lt;&gt;"",LOWER(TRIM($Y135))&lt;&gt;"n/a",COUNTIF($Y$2:$Y$532,$Y135)&gt;1),AND($Z135&lt;&gt;"",LOWER(TRIM($Z135))&lt;&gt;"n/a",COUNTIF($Z$2:$Z$532,$Z135)&gt;1)),"Yes","No"),IF(AND($AN135&lt;&gt;"",LOWER(TRIM($AN135))&lt;&gt;"n/a",COUNTIF($AN$2:$AN$532,$AN135)&gt;1),"Yes","No"))))</f>
        <v>No</v>
      </c>
      <c r="G135" t="str">
        <f>IF($C135&lt;&gt;"Yes","",
IF($A135="Neuron",
IF(OR(
AND($X135&lt;&gt;"",LOWER(TRIM($X135))&lt;&gt;"n/a",COUNTIFS($C$2:$C$532,"Yes",$A$2:$A$532,"Neuron",$AA$2:$AA$532,$X135)&gt;1),
AND($AB135&lt;&gt;"",LOWER(TRIM($AB135))&lt;&gt;"n/a",COUNTIFS($C$2:$C$532,"Yes",$A$2:$A$532,"Neuron",$AB$2:$AB$532,$AB135)&gt;1),
AND($AE135&lt;&gt;"",LOWER(TRIM($AE135))&lt;&gt;"n/a",COUNTIFS($C$2:$C$532,"Yes",$A$2:$A$532,"Neuron",$AE$2:$AE$532,$AE135)&gt;1)
),"Yes","No"),
IF($A135="Cybernet",
IF(OR(
AND($Y135&lt;&gt;"",LOWER(TRIM($Y135))&lt;&gt;"n/a",COUNTIFS($C$2:$C$532,"Yes",$A$2:$A$532,"Cybernet",$Y$2:$Y$532,$Y135)&gt;1),
AND($Z135&lt;&gt;"",LOWER(TRIM($Z135))&lt;&gt;"n/a",COUNTIFS($C$2:$C$532,"Yes",$A$2:$A$532,"Cybernet",$Z$2:$Z$532,$Z135)&gt;1)
),"Yes","No"),
IF(AND($AN135&lt;&gt;"",LOWER(TRIM($AN135))&lt;&gt;"n/a"),
IF(COUNTIFS($C$2:$C$532,"Yes",$A$2:$A$532,$A135,$AN$2:$AN$532,$AN135)&gt;1,"Yes","No"),
"No")
)
)
)</f>
        <v/>
      </c>
      <c r="H135" s="4" t="s">
        <v>2081</v>
      </c>
      <c r="I135" s="4" t="s">
        <v>2082</v>
      </c>
      <c r="J135" s="4"/>
      <c r="K135" s="4"/>
      <c r="L135" s="14"/>
      <c r="M135" s="4" t="s">
        <v>1341</v>
      </c>
      <c r="N135" s="2" t="s">
        <v>1335</v>
      </c>
      <c r="O135" s="2" t="s">
        <v>1336</v>
      </c>
      <c r="P135" s="2" t="s">
        <v>1336</v>
      </c>
      <c r="Q135" s="2"/>
      <c r="R135" s="4"/>
      <c r="S135" s="4"/>
      <c r="T135" s="4"/>
      <c r="U135" s="12"/>
      <c r="V135" s="4"/>
      <c r="W135" s="4"/>
      <c r="X135" s="4" t="s">
        <v>2098</v>
      </c>
      <c r="Y135" s="4" t="s">
        <v>2099</v>
      </c>
      <c r="Z135" s="4" t="s">
        <v>2100</v>
      </c>
      <c r="AB135" s="4"/>
      <c r="AC135" s="4"/>
      <c r="AD135" s="4"/>
      <c r="AE135" s="4"/>
      <c r="AF135" s="4"/>
      <c r="AG135" s="8"/>
      <c r="AH135" s="8"/>
      <c r="AI135" s="8"/>
      <c r="AJ135" s="8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"/>
      <c r="BM135" s="8"/>
      <c r="BN135" s="8"/>
      <c r="BO135" s="8"/>
      <c r="BP135" s="8" t="s">
        <v>1350</v>
      </c>
      <c r="BQ135" s="8"/>
      <c r="BR135" s="8"/>
      <c r="BS135" s="4" t="str">
        <f>IF($AB135="","",IF((IF(AND($BL135&lt;&gt;"Yes",$BL135&lt;&gt;"N/A"),"Power Cable, ","")&amp;IF(AND($BM135&lt;&gt;"Yes",$BM135&lt;&gt;"N/A"),"Battery, ","")&amp;IF(AND($AG135&lt;&gt;"Yes",$AG135&lt;&gt;"N/A"),"Firmware Download, ","")&amp;IF(AND(OR($AG135="Yes",$AG135="N/A"),$AH135&lt;&gt;"Yes",$AH135&lt;&gt;"N/A"),"Firmware Install, ","")&amp;IF(AND($BQ135&lt;&gt;"Yes",$BQ135&lt;&gt;"N/A"),"Device ID, ","")&amp;IF(AND($BR135&lt;&gt;"Yes",$BR135&lt;&gt;"N/A"),"Epic Beans Relay, ",""))="","",LEFT(IF(AND($BL135&lt;&gt;"Yes",$BL135&lt;&gt;"N/A"),"Power Cable, ","")&amp;IF(AND($BM135&lt;&gt;"Yes",$BM135&lt;&gt;"N/A"),"Battery, ","")&amp;IF(AND($AG135&lt;&gt;"Yes",$AG135&lt;&gt;"N/A"),"Firmware Download, ","")&amp;IF(AND(OR($AG135="Yes",$AG135="N/A"),$AH135&lt;&gt;"Yes",$AH135&lt;&gt;"N/A"),"Firmware Install, ","")&amp;IF(AND($BQ135&lt;&gt;"Yes",$BQ135&lt;&gt;"N/A"),"Device ID, ","")&amp;IF(AND($BR135&lt;&gt;"Yes",$BR135&lt;&gt;"N/A"),"Epic Beans Relay, ",""),LEN(IF(AND($BL135&lt;&gt;"Yes",$BL135&lt;&gt;"N/A"),"Power Cable, ","")&amp;IF(AND($BM135&lt;&gt;"Yes",$BM135&lt;&gt;"N/A"),"Battery, ","")&amp;IF(AND($AG135&lt;&gt;"Yes",$AG135&lt;&gt;"N/A"),"Firmware Download, ","")&amp;IF(AND(OR($AG135="Yes",$AG135="N/A"),$AH135&lt;&gt;"Yes",$AH135&lt;&gt;"N/A"),"Firmware Install, ","")&amp;IF(AND($BQ135&lt;&gt;"Yes",$BQ135&lt;&gt;"N/A"),"Device ID, ","")&amp;IF(AND($BR135&lt;&gt;"Yes",$BR135&lt;&gt;"N/A"),"Epic Beans Relay, ",""))-2)))</f>
        <v/>
      </c>
      <c r="BT135" s="8"/>
      <c r="BU135" s="8" t="str">
        <f>IF($AB135="","",IF($BS135="","Yes","Blocked"))</f>
        <v/>
      </c>
      <c r="BW135" t="str">
        <f>IF($BV135="","",IFERROR(VLOOKUP($BV135,'01_Warehouse_Ledger'!$A:$N,4,FALSE),""))</f>
        <v/>
      </c>
      <c r="BX135" t="str">
        <f>IF($BV135="","",IFERROR(VLOOKUP($BV135,'01_Warehouse_Ledger'!$A:$N,5,FALSE),""))</f>
        <v/>
      </c>
      <c r="BY135" t="str">
        <f>IF($BV135="","",IFERROR(VLOOKUP($BV135,'01_Warehouse_Ledger'!$A:$N,13,FALSE),""))</f>
        <v/>
      </c>
      <c r="CI135" t="str" cm="1">
        <f t="array" ref="CI135">IFERROR(
  IF(ISNUMBER(MATCH(TRIM(SUBSTITUTE(INDEX($X:$X,ROW()),CHAR(160),"")),[1]Weekend_Targets!$B$2:$B$23,0)),
    "TARGET",
    "NO"
  ),
  "LOOKUP_ERROR"
)</f>
        <v>NO</v>
      </c>
      <c r="CJ135" t="str" cm="1">
        <f t="array" aca="1" ref="CJ135" ca="1">_xlfn.LET(_xlpm.h,UPPER(TRIM(CLEAN(SUBSTITUTE($X135,CHAR(160)," ")))), IF(ISNUMBER(MATCH(_xlpm.h,WeekendHostnames,0)),"TARGET",""))</f>
        <v/>
      </c>
      <c r="CK135" t="str">
        <f>UPPER(TRIM(CLEAN(SUBSTITUTE(C135,CHAR(160)," "))))</f>
        <v>NO</v>
      </c>
      <c r="CL135" t="str" cm="1">
        <f t="array" ref="CL135">IF(ISNUMBER(MATCH(UPPER(TRIM(CLEAN(SUBSTITUTE(INDEX($X:$X,ROW()),CHAR(160)," ")))),[1]Weekend_Targets!$C$2:$C$23,0)),"TARGET","NO")</f>
        <v>NO</v>
      </c>
      <c r="CM135" t="str">
        <f>_xlfn.TEXTJOIN(", ",TRUE,$C$2:$C$23)</f>
        <v>Yes, Yes, Yes, Yes, Yes, Yes, Yes, Yes, Yes, Yes, Yes, Yes, Yes, Yes, Yes, Yes, Yes, Yes, Yes, Yes, Yes, Yes</v>
      </c>
      <c r="CN135" t="e" cm="1">
        <f t="array" aca="1" ref="CN135" ca="1">COUNTIF(WeekendHostnames,"WNH270OPR403")</f>
        <v>#NAME?</v>
      </c>
      <c r="CO135" s="4"/>
      <c r="CQ135" s="4"/>
    </row>
    <row r="136" spans="1:95" ht="20.25" customHeight="1">
      <c r="A136" s="8" t="s">
        <v>1334</v>
      </c>
      <c r="B136" s="8"/>
      <c r="C136" s="8" t="s">
        <v>1336</v>
      </c>
      <c r="D136" s="15" t="s">
        <v>1336</v>
      </c>
      <c r="E136" s="15" t="str">
        <f>IF($C136&lt;&gt;"Yes","",IF($D136="No","Yes",IF($D136="Yes","No","")))</f>
        <v/>
      </c>
      <c r="F136" s="15" t="str">
        <f>IF($A136="","",IF($A136="Neuron",IF(OR(AND($X136&lt;&gt;"",LOWER(TRIM($X136))&lt;&gt;"n/a",COUNTIF($AA$2:$AA$532,$X136)&gt;1),AND($AB136&lt;&gt;"",LOWER(TRIM($AB136))&lt;&gt;"n/a",COUNTIF($AB$2:$AB$532,$AB136)&gt;1),AND($AE136&lt;&gt;"",LOWER(TRIM($AE136))&lt;&gt;"n/a",COUNTIF($AE$2:$AE$532,$AE136)&gt;1)),"Yes","No"),IF($A136="Cybernet",IF(OR(AND($Y136&lt;&gt;"",LOWER(TRIM($Y136))&lt;&gt;"n/a",COUNTIF($Y$2:$Y$532,$Y136)&gt;1),AND($Z136&lt;&gt;"",LOWER(TRIM($Z136))&lt;&gt;"n/a",COUNTIF($Z$2:$Z$532,$Z136)&gt;1)),"Yes","No"),IF(AND($AN136&lt;&gt;"",LOWER(TRIM($AN136))&lt;&gt;"n/a",COUNTIF($AN$2:$AN$532,$AN136)&gt;1),"Yes","No"))))</f>
        <v>No</v>
      </c>
      <c r="G136" t="str">
        <f>IF($C136&lt;&gt;"Yes","",
IF($A136="Neuron",
IF(OR(
AND($X136&lt;&gt;"",LOWER(TRIM($X136))&lt;&gt;"n/a",COUNTIFS($C$2:$C$532,"Yes",$A$2:$A$532,"Neuron",$AA$2:$AA$532,$X136)&gt;1),
AND($AB136&lt;&gt;"",LOWER(TRIM($AB136))&lt;&gt;"n/a",COUNTIFS($C$2:$C$532,"Yes",$A$2:$A$532,"Neuron",$AB$2:$AB$532,$AB136)&gt;1),
AND($AE136&lt;&gt;"",LOWER(TRIM($AE136))&lt;&gt;"n/a",COUNTIFS($C$2:$C$532,"Yes",$A$2:$A$532,"Neuron",$AE$2:$AE$532,$AE136)&gt;1)
),"Yes","No"),
IF($A136="Cybernet",
IF(OR(
AND($Y136&lt;&gt;"",LOWER(TRIM($Y136))&lt;&gt;"n/a",COUNTIFS($C$2:$C$532,"Yes",$A$2:$A$532,"Cybernet",$Y$2:$Y$532,$Y136)&gt;1),
AND($Z136&lt;&gt;"",LOWER(TRIM($Z136))&lt;&gt;"n/a",COUNTIFS($C$2:$C$532,"Yes",$A$2:$A$532,"Cybernet",$Z$2:$Z$532,$Z136)&gt;1)
),"Yes","No"),
IF(AND($AN136&lt;&gt;"",LOWER(TRIM($AN136))&lt;&gt;"n/a"),
IF(COUNTIFS($C$2:$C$532,"Yes",$A$2:$A$532,$A136,$AN$2:$AN$532,$AN136)&gt;1,"Yes","No"),
"No")
)
)
)</f>
        <v/>
      </c>
      <c r="H136" s="4" t="s">
        <v>2081</v>
      </c>
      <c r="I136" s="4" t="s">
        <v>2082</v>
      </c>
      <c r="J136" s="4"/>
      <c r="K136" s="4"/>
      <c r="L136" s="14"/>
      <c r="M136" s="4" t="s">
        <v>1341</v>
      </c>
      <c r="N136" s="2" t="s">
        <v>1335</v>
      </c>
      <c r="O136" s="2" t="s">
        <v>1336</v>
      </c>
      <c r="P136" s="2" t="s">
        <v>1336</v>
      </c>
      <c r="Q136" s="2"/>
      <c r="R136" s="4"/>
      <c r="S136" s="4"/>
      <c r="T136" s="4"/>
      <c r="U136" s="12"/>
      <c r="V136" s="4"/>
      <c r="W136" s="4"/>
      <c r="X136" s="4" t="s">
        <v>2101</v>
      </c>
      <c r="Y136" s="4" t="s">
        <v>2102</v>
      </c>
      <c r="Z136" s="4" t="s">
        <v>2103</v>
      </c>
      <c r="AB136" s="4"/>
      <c r="AC136" s="4"/>
      <c r="AD136" s="4"/>
      <c r="AE136" s="4"/>
      <c r="AF136" s="4"/>
      <c r="AG136" s="8"/>
      <c r="AH136" s="8"/>
      <c r="AI136" s="8"/>
      <c r="AJ136" s="8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"/>
      <c r="BM136" s="8"/>
      <c r="BN136" s="8"/>
      <c r="BO136" s="8"/>
      <c r="BP136" s="8" t="s">
        <v>1350</v>
      </c>
      <c r="BQ136" s="8"/>
      <c r="BR136" s="8"/>
      <c r="BS136" s="4" t="str">
        <f>IF($AB136="","",IF((IF(AND($BL136&lt;&gt;"Yes",$BL136&lt;&gt;"N/A"),"Power Cable, ","")&amp;IF(AND($BM136&lt;&gt;"Yes",$BM136&lt;&gt;"N/A"),"Battery, ","")&amp;IF(AND($AG136&lt;&gt;"Yes",$AG136&lt;&gt;"N/A"),"Firmware Download, ","")&amp;IF(AND(OR($AG136="Yes",$AG136="N/A"),$AH136&lt;&gt;"Yes",$AH136&lt;&gt;"N/A"),"Firmware Install, ","")&amp;IF(AND($BQ136&lt;&gt;"Yes",$BQ136&lt;&gt;"N/A"),"Device ID, ","")&amp;IF(AND($BR136&lt;&gt;"Yes",$BR136&lt;&gt;"N/A"),"Epic Beans Relay, ",""))="","",LEFT(IF(AND($BL136&lt;&gt;"Yes",$BL136&lt;&gt;"N/A"),"Power Cable, ","")&amp;IF(AND($BM136&lt;&gt;"Yes",$BM136&lt;&gt;"N/A"),"Battery, ","")&amp;IF(AND($AG136&lt;&gt;"Yes",$AG136&lt;&gt;"N/A"),"Firmware Download, ","")&amp;IF(AND(OR($AG136="Yes",$AG136="N/A"),$AH136&lt;&gt;"Yes",$AH136&lt;&gt;"N/A"),"Firmware Install, ","")&amp;IF(AND($BQ136&lt;&gt;"Yes",$BQ136&lt;&gt;"N/A"),"Device ID, ","")&amp;IF(AND($BR136&lt;&gt;"Yes",$BR136&lt;&gt;"N/A"),"Epic Beans Relay, ",""),LEN(IF(AND($BL136&lt;&gt;"Yes",$BL136&lt;&gt;"N/A"),"Power Cable, ","")&amp;IF(AND($BM136&lt;&gt;"Yes",$BM136&lt;&gt;"N/A"),"Battery, ","")&amp;IF(AND($AG136&lt;&gt;"Yes",$AG136&lt;&gt;"N/A"),"Firmware Download, ","")&amp;IF(AND(OR($AG136="Yes",$AG136="N/A"),$AH136&lt;&gt;"Yes",$AH136&lt;&gt;"N/A"),"Firmware Install, ","")&amp;IF(AND($BQ136&lt;&gt;"Yes",$BQ136&lt;&gt;"N/A"),"Device ID, ","")&amp;IF(AND($BR136&lt;&gt;"Yes",$BR136&lt;&gt;"N/A"),"Epic Beans Relay, ",""))-2)))</f>
        <v/>
      </c>
      <c r="BT136" s="8"/>
      <c r="BU136" s="8" t="str">
        <f>IF($AB136="","",IF($BS136="","Yes","Blocked"))</f>
        <v/>
      </c>
      <c r="BW136" t="str">
        <f>IF($BV136="","",IFERROR(VLOOKUP($BV136,'01_Warehouse_Ledger'!$A:$N,4,FALSE),""))</f>
        <v/>
      </c>
      <c r="BX136" t="str">
        <f>IF($BV136="","",IFERROR(VLOOKUP($BV136,'01_Warehouse_Ledger'!$A:$N,5,FALSE),""))</f>
        <v/>
      </c>
      <c r="BY136" t="str">
        <f>IF($BV136="","",IFERROR(VLOOKUP($BV136,'01_Warehouse_Ledger'!$A:$N,13,FALSE),""))</f>
        <v/>
      </c>
      <c r="CI136" t="str" cm="1">
        <f t="array" ref="CI136">IFERROR(
  IF(ISNUMBER(MATCH(TRIM(SUBSTITUTE(INDEX($X:$X,ROW()),CHAR(160),"")),[1]Weekend_Targets!$B$2:$B$23,0)),
    "TARGET",
    "NO"
  ),
  "LOOKUP_ERROR"
)</f>
        <v>NO</v>
      </c>
      <c r="CJ136" t="str" cm="1">
        <f t="array" aca="1" ref="CJ136" ca="1">_xlfn.LET(_xlpm.h,UPPER(TRIM(CLEAN(SUBSTITUTE($X136,CHAR(160)," ")))), IF(ISNUMBER(MATCH(_xlpm.h,WeekendHostnames,0)),"TARGET",""))</f>
        <v/>
      </c>
      <c r="CK136" t="str">
        <f>UPPER(TRIM(CLEAN(SUBSTITUTE(C136,CHAR(160)," "))))</f>
        <v>NO</v>
      </c>
      <c r="CL136" t="str" cm="1">
        <f t="array" ref="CL136">IF(ISNUMBER(MATCH(UPPER(TRIM(CLEAN(SUBSTITUTE(INDEX($X:$X,ROW()),CHAR(160)," ")))),[1]Weekend_Targets!$C$2:$C$23,0)),"TARGET","NO")</f>
        <v>NO</v>
      </c>
      <c r="CM136" t="str">
        <f>_xlfn.TEXTJOIN(", ",TRUE,$C$2:$C$23)</f>
        <v>Yes, Yes, Yes, Yes, Yes, Yes, Yes, Yes, Yes, Yes, Yes, Yes, Yes, Yes, Yes, Yes, Yes, Yes, Yes, Yes, Yes, Yes</v>
      </c>
      <c r="CN136" t="e" cm="1">
        <f t="array" aca="1" ref="CN136" ca="1">COUNTIF(WeekendHostnames,"WNH270OPR403")</f>
        <v>#NAME?</v>
      </c>
      <c r="CO136" s="4"/>
      <c r="CQ136" s="4"/>
    </row>
    <row r="137" spans="1:95" ht="20.25" customHeight="1">
      <c r="A137" s="8" t="s">
        <v>1334</v>
      </c>
      <c r="B137" s="8"/>
      <c r="C137" s="8" t="s">
        <v>1336</v>
      </c>
      <c r="D137" s="15" t="s">
        <v>1336</v>
      </c>
      <c r="E137" s="15" t="str">
        <f>IF($C137&lt;&gt;"Yes","",IF($D137="No","Yes",IF($D137="Yes","No","")))</f>
        <v/>
      </c>
      <c r="F137" s="15" t="str">
        <f>IF($A137="","",IF($A137="Neuron",IF(OR(AND($X137&lt;&gt;"",LOWER(TRIM($X137))&lt;&gt;"n/a",COUNTIF($AA$2:$AA$532,$X137)&gt;1),AND($AB137&lt;&gt;"",LOWER(TRIM($AB137))&lt;&gt;"n/a",COUNTIF($AB$2:$AB$532,$AB137)&gt;1),AND($AE137&lt;&gt;"",LOWER(TRIM($AE137))&lt;&gt;"n/a",COUNTIF($AE$2:$AE$532,$AE137)&gt;1)),"Yes","No"),IF($A137="Cybernet",IF(OR(AND($Y137&lt;&gt;"",LOWER(TRIM($Y137))&lt;&gt;"n/a",COUNTIF($Y$2:$Y$532,$Y137)&gt;1),AND($Z137&lt;&gt;"",LOWER(TRIM($Z137))&lt;&gt;"n/a",COUNTIF($Z$2:$Z$532,$Z137)&gt;1)),"Yes","No"),IF(AND($AN137&lt;&gt;"",LOWER(TRIM($AN137))&lt;&gt;"n/a",COUNTIF($AN$2:$AN$532,$AN137)&gt;1),"Yes","No"))))</f>
        <v>No</v>
      </c>
      <c r="G137" t="str">
        <f>IF($C137&lt;&gt;"Yes","",
IF($A137="Neuron",
IF(OR(
AND($X137&lt;&gt;"",LOWER(TRIM($X137))&lt;&gt;"n/a",COUNTIFS($C$2:$C$532,"Yes",$A$2:$A$532,"Neuron",$AA$2:$AA$532,$X137)&gt;1),
AND($AB137&lt;&gt;"",LOWER(TRIM($AB137))&lt;&gt;"n/a",COUNTIFS($C$2:$C$532,"Yes",$A$2:$A$532,"Neuron",$AB$2:$AB$532,$AB137)&gt;1),
AND($AE137&lt;&gt;"",LOWER(TRIM($AE137))&lt;&gt;"n/a",COUNTIFS($C$2:$C$532,"Yes",$A$2:$A$532,"Neuron",$AE$2:$AE$532,$AE137)&gt;1)
),"Yes","No"),
IF($A137="Cybernet",
IF(OR(
AND($Y137&lt;&gt;"",LOWER(TRIM($Y137))&lt;&gt;"n/a",COUNTIFS($C$2:$C$532,"Yes",$A$2:$A$532,"Cybernet",$Y$2:$Y$532,$Y137)&gt;1),
AND($Z137&lt;&gt;"",LOWER(TRIM($Z137))&lt;&gt;"n/a",COUNTIFS($C$2:$C$532,"Yes",$A$2:$A$532,"Cybernet",$Z$2:$Z$532,$Z137)&gt;1)
),"Yes","No"),
IF(AND($AN137&lt;&gt;"",LOWER(TRIM($AN137))&lt;&gt;"n/a"),
IF(COUNTIFS($C$2:$C$532,"Yes",$A$2:$A$532,$A137,$AN$2:$AN$532,$AN137)&gt;1,"Yes","No"),
"No")
)
)
)</f>
        <v/>
      </c>
      <c r="H137" s="4" t="s">
        <v>1994</v>
      </c>
      <c r="I137" s="4" t="s">
        <v>2060</v>
      </c>
      <c r="J137" s="4"/>
      <c r="K137" s="4"/>
      <c r="L137" s="14"/>
      <c r="M137" s="4" t="s">
        <v>1341</v>
      </c>
      <c r="N137" s="2" t="s">
        <v>1335</v>
      </c>
      <c r="O137" s="2" t="s">
        <v>1336</v>
      </c>
      <c r="P137" s="2" t="s">
        <v>1336</v>
      </c>
      <c r="Q137" s="2"/>
      <c r="R137" s="4"/>
      <c r="S137" s="4"/>
      <c r="T137" s="4"/>
      <c r="U137" s="12"/>
      <c r="V137" s="4"/>
      <c r="W137" s="4"/>
      <c r="X137" s="4" t="s">
        <v>1740</v>
      </c>
      <c r="Y137" s="4" t="s">
        <v>2104</v>
      </c>
      <c r="Z137" s="4" t="s">
        <v>2105</v>
      </c>
      <c r="AB137" s="4"/>
      <c r="AC137" s="4"/>
      <c r="AD137" s="4"/>
      <c r="AE137" s="4"/>
      <c r="AF137" s="4"/>
      <c r="AG137" s="8"/>
      <c r="AH137" s="8"/>
      <c r="AI137" s="8"/>
      <c r="AJ137" s="8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"/>
      <c r="BM137" s="8"/>
      <c r="BN137" s="8"/>
      <c r="BO137" s="8"/>
      <c r="BP137" s="8" t="s">
        <v>1350</v>
      </c>
      <c r="BQ137" s="8"/>
      <c r="BR137" s="8"/>
      <c r="BS137" s="4" t="str">
        <f>IF($AB137="","",IF((IF(AND($BL137&lt;&gt;"Yes",$BL137&lt;&gt;"N/A"),"Power Cable, ","")&amp;IF(AND($BM137&lt;&gt;"Yes",$BM137&lt;&gt;"N/A"),"Battery, ","")&amp;IF(AND($AG137&lt;&gt;"Yes",$AG137&lt;&gt;"N/A"),"Firmware Download, ","")&amp;IF(AND(OR($AG137="Yes",$AG137="N/A"),$AH137&lt;&gt;"Yes",$AH137&lt;&gt;"N/A"),"Firmware Install, ","")&amp;IF(AND($BQ137&lt;&gt;"Yes",$BQ137&lt;&gt;"N/A"),"Device ID, ","")&amp;IF(AND($BR137&lt;&gt;"Yes",$BR137&lt;&gt;"N/A"),"Epic Beans Relay, ",""))="","",LEFT(IF(AND($BL137&lt;&gt;"Yes",$BL137&lt;&gt;"N/A"),"Power Cable, ","")&amp;IF(AND($BM137&lt;&gt;"Yes",$BM137&lt;&gt;"N/A"),"Battery, ","")&amp;IF(AND($AG137&lt;&gt;"Yes",$AG137&lt;&gt;"N/A"),"Firmware Download, ","")&amp;IF(AND(OR($AG137="Yes",$AG137="N/A"),$AH137&lt;&gt;"Yes",$AH137&lt;&gt;"N/A"),"Firmware Install, ","")&amp;IF(AND($BQ137&lt;&gt;"Yes",$BQ137&lt;&gt;"N/A"),"Device ID, ","")&amp;IF(AND($BR137&lt;&gt;"Yes",$BR137&lt;&gt;"N/A"),"Epic Beans Relay, ",""),LEN(IF(AND($BL137&lt;&gt;"Yes",$BL137&lt;&gt;"N/A"),"Power Cable, ","")&amp;IF(AND($BM137&lt;&gt;"Yes",$BM137&lt;&gt;"N/A"),"Battery, ","")&amp;IF(AND($AG137&lt;&gt;"Yes",$AG137&lt;&gt;"N/A"),"Firmware Download, ","")&amp;IF(AND(OR($AG137="Yes",$AG137="N/A"),$AH137&lt;&gt;"Yes",$AH137&lt;&gt;"N/A"),"Firmware Install, ","")&amp;IF(AND($BQ137&lt;&gt;"Yes",$BQ137&lt;&gt;"N/A"),"Device ID, ","")&amp;IF(AND($BR137&lt;&gt;"Yes",$BR137&lt;&gt;"N/A"),"Epic Beans Relay, ",""))-2)))</f>
        <v/>
      </c>
      <c r="BT137" s="8"/>
      <c r="BU137" s="8" t="str">
        <f>IF($AB137="","",IF($BS137="","Yes","Blocked"))</f>
        <v/>
      </c>
      <c r="BW137" t="str">
        <f>IF($BV137="","",IFERROR(VLOOKUP($BV137,'01_Warehouse_Ledger'!$A:$N,4,FALSE),""))</f>
        <v/>
      </c>
      <c r="BX137" t="str">
        <f>IF($BV137="","",IFERROR(VLOOKUP($BV137,'01_Warehouse_Ledger'!$A:$N,5,FALSE),""))</f>
        <v/>
      </c>
      <c r="BY137" t="str">
        <f>IF($BV137="","",IFERROR(VLOOKUP($BV137,'01_Warehouse_Ledger'!$A:$N,13,FALSE),""))</f>
        <v/>
      </c>
      <c r="CI137" t="str" cm="1">
        <f t="array" ref="CI137">IFERROR(
  IF(ISNUMBER(MATCH(TRIM(SUBSTITUTE(INDEX($X:$X,ROW()),CHAR(160),"")),[1]Weekend_Targets!$B$2:$B$23,0)),
    "TARGET",
    "NO"
  ),
  "LOOKUP_ERROR"
)</f>
        <v>NO</v>
      </c>
      <c r="CJ137" t="str" cm="1">
        <f t="array" aca="1" ref="CJ137" ca="1">_xlfn.LET(_xlpm.h,UPPER(TRIM(CLEAN(SUBSTITUTE($X137,CHAR(160)," ")))), IF(ISNUMBER(MATCH(_xlpm.h,WeekendHostnames,0)),"TARGET",""))</f>
        <v/>
      </c>
      <c r="CK137" t="str">
        <f>UPPER(TRIM(CLEAN(SUBSTITUTE(C137,CHAR(160)," "))))</f>
        <v>NO</v>
      </c>
      <c r="CL137" t="str" cm="1">
        <f t="array" ref="CL137">IF(ISNUMBER(MATCH(UPPER(TRIM(CLEAN(SUBSTITUTE(INDEX($X:$X,ROW()),CHAR(160)," ")))),[1]Weekend_Targets!$C$2:$C$23,0)),"TARGET","NO")</f>
        <v>NO</v>
      </c>
      <c r="CM137" t="str">
        <f>_xlfn.TEXTJOIN(", ",TRUE,$C$2:$C$23)</f>
        <v>Yes, Yes, Yes, Yes, Yes, Yes, Yes, Yes, Yes, Yes, Yes, Yes, Yes, Yes, Yes, Yes, Yes, Yes, Yes, Yes, Yes, Yes</v>
      </c>
      <c r="CN137" t="e" cm="1">
        <f t="array" aca="1" ref="CN137" ca="1">COUNTIF(WeekendHostnames,"WNH270OPR403")</f>
        <v>#NAME?</v>
      </c>
      <c r="CO137" s="4"/>
      <c r="CQ137" s="4"/>
    </row>
    <row r="138" spans="1:95" ht="20.25" customHeight="1">
      <c r="A138" s="8" t="s">
        <v>1334</v>
      </c>
      <c r="B138" s="8"/>
      <c r="C138" s="8" t="s">
        <v>1336</v>
      </c>
      <c r="D138" s="15" t="s">
        <v>1336</v>
      </c>
      <c r="E138" s="15" t="str">
        <f>IF($C138&lt;&gt;"Yes","",IF($D138="No","Yes",IF($D138="Yes","No","")))</f>
        <v/>
      </c>
      <c r="F138" s="15" t="str">
        <f>IF($A138="","",IF($A138="Neuron",IF(OR(AND($X138&lt;&gt;"",LOWER(TRIM($X138))&lt;&gt;"n/a",COUNTIF($AA$2:$AA$532,$X138)&gt;1),AND($AB138&lt;&gt;"",LOWER(TRIM($AB138))&lt;&gt;"n/a",COUNTIF($AB$2:$AB$532,$AB138)&gt;1),AND($AE138&lt;&gt;"",LOWER(TRIM($AE138))&lt;&gt;"n/a",COUNTIF($AE$2:$AE$532,$AE138)&gt;1)),"Yes","No"),IF($A138="Cybernet",IF(OR(AND($Y138&lt;&gt;"",LOWER(TRIM($Y138))&lt;&gt;"n/a",COUNTIF($Y$2:$Y$532,$Y138)&gt;1),AND($Z138&lt;&gt;"",LOWER(TRIM($Z138))&lt;&gt;"n/a",COUNTIF($Z$2:$Z$532,$Z138)&gt;1)),"Yes","No"),IF(AND($AN138&lt;&gt;"",LOWER(TRIM($AN138))&lt;&gt;"n/a",COUNTIF($AN$2:$AN$532,$AN138)&gt;1),"Yes","No"))))</f>
        <v>No</v>
      </c>
      <c r="G138" t="str">
        <f>IF($C138&lt;&gt;"Yes","",
IF($A138="Neuron",
IF(OR(
AND($X138&lt;&gt;"",LOWER(TRIM($X138))&lt;&gt;"n/a",COUNTIFS($C$2:$C$532,"Yes",$A$2:$A$532,"Neuron",$AA$2:$AA$532,$X138)&gt;1),
AND($AB138&lt;&gt;"",LOWER(TRIM($AB138))&lt;&gt;"n/a",COUNTIFS($C$2:$C$532,"Yes",$A$2:$A$532,"Neuron",$AB$2:$AB$532,$AB138)&gt;1),
AND($AE138&lt;&gt;"",LOWER(TRIM($AE138))&lt;&gt;"n/a",COUNTIFS($C$2:$C$532,"Yes",$A$2:$A$532,"Neuron",$AE$2:$AE$532,$AE138)&gt;1)
),"Yes","No"),
IF($A138="Cybernet",
IF(OR(
AND($Y138&lt;&gt;"",LOWER(TRIM($Y138))&lt;&gt;"n/a",COUNTIFS($C$2:$C$532,"Yes",$A$2:$A$532,"Cybernet",$Y$2:$Y$532,$Y138)&gt;1),
AND($Z138&lt;&gt;"",LOWER(TRIM($Z138))&lt;&gt;"n/a",COUNTIFS($C$2:$C$532,"Yes",$A$2:$A$532,"Cybernet",$Z$2:$Z$532,$Z138)&gt;1)
),"Yes","No"),
IF(AND($AN138&lt;&gt;"",LOWER(TRIM($AN138))&lt;&gt;"n/a"),
IF(COUNTIFS($C$2:$C$532,"Yes",$A$2:$A$532,$A138,$AN$2:$AN$532,$AN138)&gt;1,"Yes","No"),
"No")
)
)
)</f>
        <v/>
      </c>
      <c r="H138" s="4" t="s">
        <v>1994</v>
      </c>
      <c r="I138" s="4" t="s">
        <v>2060</v>
      </c>
      <c r="J138" s="4"/>
      <c r="K138" s="4"/>
      <c r="L138" s="14"/>
      <c r="M138" s="4" t="s">
        <v>1341</v>
      </c>
      <c r="N138" s="2" t="s">
        <v>1335</v>
      </c>
      <c r="O138" s="2" t="s">
        <v>1336</v>
      </c>
      <c r="P138" s="2" t="s">
        <v>1336</v>
      </c>
      <c r="Q138" s="2"/>
      <c r="R138" s="4"/>
      <c r="S138" s="4"/>
      <c r="T138" s="4"/>
      <c r="U138" s="12"/>
      <c r="V138" s="4"/>
      <c r="W138" s="4"/>
      <c r="X138" s="4" t="s">
        <v>2106</v>
      </c>
      <c r="Y138" s="118" t="s">
        <v>2107</v>
      </c>
      <c r="Z138" s="4" t="s">
        <v>2108</v>
      </c>
      <c r="AB138" s="4"/>
      <c r="AC138" s="4"/>
      <c r="AD138" s="4"/>
      <c r="AE138" s="4"/>
      <c r="AF138" s="4"/>
      <c r="AG138" s="8"/>
      <c r="AH138" s="8"/>
      <c r="AI138" s="8"/>
      <c r="AJ138" s="8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"/>
      <c r="BM138" s="8"/>
      <c r="BN138" s="8"/>
      <c r="BO138" s="8"/>
      <c r="BP138" s="8" t="s">
        <v>1350</v>
      </c>
      <c r="BQ138" s="8"/>
      <c r="BR138" s="8"/>
      <c r="BS138" s="4" t="str">
        <f>IF($AB138="","",IF((IF(AND($BL138&lt;&gt;"Yes",$BL138&lt;&gt;"N/A"),"Power Cable, ","")&amp;IF(AND($BM138&lt;&gt;"Yes",$BM138&lt;&gt;"N/A"),"Battery, ","")&amp;IF(AND($AG138&lt;&gt;"Yes",$AG138&lt;&gt;"N/A"),"Firmware Download, ","")&amp;IF(AND(OR($AG138="Yes",$AG138="N/A"),$AH138&lt;&gt;"Yes",$AH138&lt;&gt;"N/A"),"Firmware Install, ","")&amp;IF(AND($BQ138&lt;&gt;"Yes",$BQ138&lt;&gt;"N/A"),"Device ID, ","")&amp;IF(AND($BR138&lt;&gt;"Yes",$BR138&lt;&gt;"N/A"),"Epic Beans Relay, ",""))="","",LEFT(IF(AND($BL138&lt;&gt;"Yes",$BL138&lt;&gt;"N/A"),"Power Cable, ","")&amp;IF(AND($BM138&lt;&gt;"Yes",$BM138&lt;&gt;"N/A"),"Battery, ","")&amp;IF(AND($AG138&lt;&gt;"Yes",$AG138&lt;&gt;"N/A"),"Firmware Download, ","")&amp;IF(AND(OR($AG138="Yes",$AG138="N/A"),$AH138&lt;&gt;"Yes",$AH138&lt;&gt;"N/A"),"Firmware Install, ","")&amp;IF(AND($BQ138&lt;&gt;"Yes",$BQ138&lt;&gt;"N/A"),"Device ID, ","")&amp;IF(AND($BR138&lt;&gt;"Yes",$BR138&lt;&gt;"N/A"),"Epic Beans Relay, ",""),LEN(IF(AND($BL138&lt;&gt;"Yes",$BL138&lt;&gt;"N/A"),"Power Cable, ","")&amp;IF(AND($BM138&lt;&gt;"Yes",$BM138&lt;&gt;"N/A"),"Battery, ","")&amp;IF(AND($AG138&lt;&gt;"Yes",$AG138&lt;&gt;"N/A"),"Firmware Download, ","")&amp;IF(AND(OR($AG138="Yes",$AG138="N/A"),$AH138&lt;&gt;"Yes",$AH138&lt;&gt;"N/A"),"Firmware Install, ","")&amp;IF(AND($BQ138&lt;&gt;"Yes",$BQ138&lt;&gt;"N/A"),"Device ID, ","")&amp;IF(AND($BR138&lt;&gt;"Yes",$BR138&lt;&gt;"N/A"),"Epic Beans Relay, ",""))-2)))</f>
        <v/>
      </c>
      <c r="BT138" s="8"/>
      <c r="BU138" s="8" t="str">
        <f>IF($AB138="","",IF($BS138="","Yes","Blocked"))</f>
        <v/>
      </c>
      <c r="BW138" t="str">
        <f>IF($BV138="","",IFERROR(VLOOKUP($BV138,'01_Warehouse_Ledger'!$A:$N,4,FALSE),""))</f>
        <v/>
      </c>
      <c r="BX138" t="str">
        <f>IF($BV138="","",IFERROR(VLOOKUP($BV138,'01_Warehouse_Ledger'!$A:$N,5,FALSE),""))</f>
        <v/>
      </c>
      <c r="BY138" t="str">
        <f>IF($BV138="","",IFERROR(VLOOKUP($BV138,'01_Warehouse_Ledger'!$A:$N,13,FALSE),""))</f>
        <v/>
      </c>
      <c r="CI138" t="str" cm="1">
        <f t="array" ref="CI138">IFERROR(
  IF(ISNUMBER(MATCH(TRIM(SUBSTITUTE(INDEX($X:$X,ROW()),CHAR(160),"")),[1]Weekend_Targets!$B$2:$B$23,0)),
    "TARGET",
    "NO"
  ),
  "LOOKUP_ERROR"
)</f>
        <v>NO</v>
      </c>
      <c r="CJ138" t="str" cm="1">
        <f t="array" aca="1" ref="CJ138" ca="1">_xlfn.LET(_xlpm.h,UPPER(TRIM(CLEAN(SUBSTITUTE($X138,CHAR(160)," ")))), IF(ISNUMBER(MATCH(_xlpm.h,WeekendHostnames,0)),"TARGET",""))</f>
        <v/>
      </c>
      <c r="CK138" t="str">
        <f>UPPER(TRIM(CLEAN(SUBSTITUTE(C138,CHAR(160)," "))))</f>
        <v>NO</v>
      </c>
      <c r="CL138" t="str" cm="1">
        <f t="array" ref="CL138">IF(ISNUMBER(MATCH(UPPER(TRIM(CLEAN(SUBSTITUTE(INDEX($X:$X,ROW()),CHAR(160)," ")))),[1]Weekend_Targets!$C$2:$C$23,0)),"TARGET","NO")</f>
        <v>NO</v>
      </c>
      <c r="CM138" t="str">
        <f>_xlfn.TEXTJOIN(", ",TRUE,$C$2:$C$23)</f>
        <v>Yes, Yes, Yes, Yes, Yes, Yes, Yes, Yes, Yes, Yes, Yes, Yes, Yes, Yes, Yes, Yes, Yes, Yes, Yes, Yes, Yes, Yes</v>
      </c>
      <c r="CN138" t="e" cm="1">
        <f t="array" aca="1" ref="CN138" ca="1">COUNTIF(WeekendHostnames,"WNH270OPR403")</f>
        <v>#NAME?</v>
      </c>
      <c r="CO138" s="4"/>
      <c r="CQ138" s="4"/>
    </row>
    <row r="139" spans="1:95" ht="20.25" customHeight="1">
      <c r="A139" s="55" t="s">
        <v>1334</v>
      </c>
      <c r="B139" s="8"/>
      <c r="C139" s="55" t="s">
        <v>1336</v>
      </c>
      <c r="D139" s="15" t="s">
        <v>1336</v>
      </c>
      <c r="E139" s="15" t="str">
        <f>IF($C139&lt;&gt;"Yes","",IF($D139="No","Yes",IF($D139="Yes","No","")))</f>
        <v/>
      </c>
      <c r="F139" s="15" t="str">
        <f>IF($A139="","",IF($A139="Neuron",IF(OR(AND($X139&lt;&gt;"",LOWER(TRIM($X139))&lt;&gt;"n/a",COUNTIF($AA$2:$AA$532,$X139)&gt;1),AND($AB139&lt;&gt;"",LOWER(TRIM($AB139))&lt;&gt;"n/a",COUNTIF($AB$2:$AB$532,$AB139)&gt;1),AND($AE139&lt;&gt;"",LOWER(TRIM($AE139))&lt;&gt;"n/a",COUNTIF($AE$2:$AE$532,$AE139)&gt;1)),"Yes","No"),IF($A139="Cybernet",IF(OR(AND($Y139&lt;&gt;"",LOWER(TRIM($Y139))&lt;&gt;"n/a",COUNTIF($Y$2:$Y$532,$Y139)&gt;1),AND($Z139&lt;&gt;"",LOWER(TRIM($Z139))&lt;&gt;"n/a",COUNTIF($Z$2:$Z$532,$Z139)&gt;1)),"Yes","No"),IF(AND($AN139&lt;&gt;"",LOWER(TRIM($AN139))&lt;&gt;"n/a",COUNTIF($AN$2:$AN$532,$AN139)&gt;1),"Yes","No"))))</f>
        <v>No</v>
      </c>
      <c r="G139" t="str">
        <f>IF($C139&lt;&gt;"Yes","",
IF($A139="Neuron",
IF(OR(
AND($X139&lt;&gt;"",LOWER(TRIM($X139))&lt;&gt;"n/a",COUNTIFS($C$2:$C$532,"Yes",$A$2:$A$532,"Neuron",$AA$2:$AA$532,$X139)&gt;1),
AND($AB139&lt;&gt;"",LOWER(TRIM($AB139))&lt;&gt;"n/a",COUNTIFS($C$2:$C$532,"Yes",$A$2:$A$532,"Neuron",$AB$2:$AB$532,$AB139)&gt;1),
AND($AE139&lt;&gt;"",LOWER(TRIM($AE139))&lt;&gt;"n/a",COUNTIFS($C$2:$C$532,"Yes",$A$2:$A$532,"Neuron",$AE$2:$AE$532,$AE139)&gt;1)
),"Yes","No"),
IF($A139="Cybernet",
IF(OR(
AND($Y139&lt;&gt;"",LOWER(TRIM($Y139))&lt;&gt;"n/a",COUNTIFS($C$2:$C$532,"Yes",$A$2:$A$532,"Cybernet",$Y$2:$Y$532,$Y139)&gt;1),
AND($Z139&lt;&gt;"",LOWER(TRIM($Z139))&lt;&gt;"n/a",COUNTIFS($C$2:$C$532,"Yes",$A$2:$A$532,"Cybernet",$Z$2:$Z$532,$Z139)&gt;1)
),"Yes","No"),
IF(AND($AN139&lt;&gt;"",LOWER(TRIM($AN139))&lt;&gt;"n/a"),
IF(COUNTIFS($C$2:$C$532,"Yes",$A$2:$A$532,$A139,$AN$2:$AN$532,$AN139)&gt;1,"Yes","No"),
"No")
)
)
)</f>
        <v/>
      </c>
      <c r="H139" s="56" t="s">
        <v>1994</v>
      </c>
      <c r="I139" s="56" t="s">
        <v>2060</v>
      </c>
      <c r="J139" s="4"/>
      <c r="K139" s="4"/>
      <c r="L139" s="14"/>
      <c r="M139" s="56" t="s">
        <v>1341</v>
      </c>
      <c r="N139" s="2" t="s">
        <v>1335</v>
      </c>
      <c r="O139" s="2" t="s">
        <v>1336</v>
      </c>
      <c r="P139" s="2" t="s">
        <v>1336</v>
      </c>
      <c r="Q139" s="2"/>
      <c r="R139" s="56"/>
      <c r="S139" s="56"/>
      <c r="T139" s="56"/>
      <c r="U139" s="12"/>
      <c r="V139" s="56"/>
      <c r="W139" s="56"/>
      <c r="X139" s="56" t="s">
        <v>2109</v>
      </c>
      <c r="Y139" s="114" t="s">
        <v>2110</v>
      </c>
      <c r="Z139" s="56" t="s">
        <v>2111</v>
      </c>
      <c r="AB139" s="56"/>
      <c r="AC139" s="56"/>
      <c r="AD139" s="56"/>
      <c r="AE139" s="56"/>
      <c r="AF139" s="56"/>
      <c r="AG139" s="8"/>
      <c r="AH139" s="8"/>
      <c r="AI139" s="8"/>
      <c r="AJ139" s="8"/>
      <c r="AK139" s="56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"/>
      <c r="BM139" s="8"/>
      <c r="BN139" s="8"/>
      <c r="BO139" s="8"/>
      <c r="BP139" s="8" t="s">
        <v>1350</v>
      </c>
      <c r="BQ139" s="8"/>
      <c r="BR139" s="8"/>
      <c r="BS139" s="4" t="str">
        <f>IF($AB139="","",IF((IF(AND($BL139&lt;&gt;"Yes",$BL139&lt;&gt;"N/A"),"Power Cable, ","")&amp;IF(AND($BM139&lt;&gt;"Yes",$BM139&lt;&gt;"N/A"),"Battery, ","")&amp;IF(AND($AG139&lt;&gt;"Yes",$AG139&lt;&gt;"N/A"),"Firmware Download, ","")&amp;IF(AND(OR($AG139="Yes",$AG139="N/A"),$AH139&lt;&gt;"Yes",$AH139&lt;&gt;"N/A"),"Firmware Install, ","")&amp;IF(AND($BQ139&lt;&gt;"Yes",$BQ139&lt;&gt;"N/A"),"Device ID, ","")&amp;IF(AND($BR139&lt;&gt;"Yes",$BR139&lt;&gt;"N/A"),"Epic Beans Relay, ",""))="","",LEFT(IF(AND($BL139&lt;&gt;"Yes",$BL139&lt;&gt;"N/A"),"Power Cable, ","")&amp;IF(AND($BM139&lt;&gt;"Yes",$BM139&lt;&gt;"N/A"),"Battery, ","")&amp;IF(AND($AG139&lt;&gt;"Yes",$AG139&lt;&gt;"N/A"),"Firmware Download, ","")&amp;IF(AND(OR($AG139="Yes",$AG139="N/A"),$AH139&lt;&gt;"Yes",$AH139&lt;&gt;"N/A"),"Firmware Install, ","")&amp;IF(AND($BQ139&lt;&gt;"Yes",$BQ139&lt;&gt;"N/A"),"Device ID, ","")&amp;IF(AND($BR139&lt;&gt;"Yes",$BR139&lt;&gt;"N/A"),"Epic Beans Relay, ",""),LEN(IF(AND($BL139&lt;&gt;"Yes",$BL139&lt;&gt;"N/A"),"Power Cable, ","")&amp;IF(AND($BM139&lt;&gt;"Yes",$BM139&lt;&gt;"N/A"),"Battery, ","")&amp;IF(AND($AG139&lt;&gt;"Yes",$AG139&lt;&gt;"N/A"),"Firmware Download, ","")&amp;IF(AND(OR($AG139="Yes",$AG139="N/A"),$AH139&lt;&gt;"Yes",$AH139&lt;&gt;"N/A"),"Firmware Install, ","")&amp;IF(AND($BQ139&lt;&gt;"Yes",$BQ139&lt;&gt;"N/A"),"Device ID, ","")&amp;IF(AND($BR139&lt;&gt;"Yes",$BR139&lt;&gt;"N/A"),"Epic Beans Relay, ",""))-2)))</f>
        <v/>
      </c>
      <c r="BT139" s="8"/>
      <c r="BU139" s="8" t="str">
        <f>IF($AB139="","",IF($BS139="","Yes","Blocked"))</f>
        <v/>
      </c>
      <c r="BW139" t="str">
        <f>IF($BV139="","",IFERROR(VLOOKUP($BV139,'01_Warehouse_Ledger'!$A:$N,4,FALSE),""))</f>
        <v/>
      </c>
      <c r="BX139" t="str">
        <f>IF($BV139="","",IFERROR(VLOOKUP($BV139,'01_Warehouse_Ledger'!$A:$N,5,FALSE),""))</f>
        <v/>
      </c>
      <c r="BY139" t="str">
        <f>IF($BV139="","",IFERROR(VLOOKUP($BV139,'01_Warehouse_Ledger'!$A:$N,13,FALSE),""))</f>
        <v/>
      </c>
      <c r="CI139" t="str" cm="1">
        <f t="array" ref="CI139">IFERROR(
  IF(ISNUMBER(MATCH(TRIM(SUBSTITUTE(INDEX($X:$X,ROW()),CHAR(160),"")),[1]Weekend_Targets!$B$2:$B$23,0)),
    "TARGET",
    "NO"
  ),
  "LOOKUP_ERROR"
)</f>
        <v>NO</v>
      </c>
      <c r="CJ139" t="str" cm="1">
        <f t="array" aca="1" ref="CJ139" ca="1">_xlfn.LET(_xlpm.h,UPPER(TRIM(CLEAN(SUBSTITUTE($X139,CHAR(160)," ")))), IF(ISNUMBER(MATCH(_xlpm.h,WeekendHostnames,0)),"TARGET",""))</f>
        <v/>
      </c>
      <c r="CK139" t="str">
        <f>UPPER(TRIM(CLEAN(SUBSTITUTE(C139,CHAR(160)," "))))</f>
        <v>NO</v>
      </c>
      <c r="CL139" t="str" cm="1">
        <f t="array" ref="CL139">IF(ISNUMBER(MATCH(UPPER(TRIM(CLEAN(SUBSTITUTE(INDEX($X:$X,ROW()),CHAR(160)," ")))),[1]Weekend_Targets!$C$2:$C$23,0)),"TARGET","NO")</f>
        <v>NO</v>
      </c>
      <c r="CM139" t="str">
        <f>_xlfn.TEXTJOIN(", ",TRUE,$C$2:$C$23)</f>
        <v>Yes, Yes, Yes, Yes, Yes, Yes, Yes, Yes, Yes, Yes, Yes, Yes, Yes, Yes, Yes, Yes, Yes, Yes, Yes, Yes, Yes, Yes</v>
      </c>
      <c r="CN139" t="e" cm="1">
        <f t="array" aca="1" ref="CN139" ca="1">COUNTIF(WeekendHostnames,"WNH270OPR403")</f>
        <v>#NAME?</v>
      </c>
      <c r="CO139" s="4"/>
      <c r="CQ139" s="4"/>
    </row>
    <row r="140" spans="1:95" ht="20.25" customHeight="1">
      <c r="A140" s="57" t="s">
        <v>1334</v>
      </c>
      <c r="B140" s="8"/>
      <c r="C140" s="57" t="s">
        <v>1336</v>
      </c>
      <c r="D140" s="15" t="s">
        <v>1336</v>
      </c>
      <c r="E140" s="15" t="str">
        <f>IF($C140&lt;&gt;"Yes","",IF($D140="No","Yes",IF($D140="Yes","No","")))</f>
        <v/>
      </c>
      <c r="F140" s="15" t="str">
        <f>IF($A140="","",IF($A140="Neuron",IF(OR(AND($X140&lt;&gt;"",LOWER(TRIM($X140))&lt;&gt;"n/a",COUNTIF($AA$2:$AA$532,$X140)&gt;1),AND($AB140&lt;&gt;"",LOWER(TRIM($AB140))&lt;&gt;"n/a",COUNTIF($AB$2:$AB$532,$AB140)&gt;1),AND($AE140&lt;&gt;"",LOWER(TRIM($AE140))&lt;&gt;"n/a",COUNTIF($AE$2:$AE$532,$AE140)&gt;1)),"Yes","No"),IF($A140="Cybernet",IF(OR(AND($Y140&lt;&gt;"",LOWER(TRIM($Y140))&lt;&gt;"n/a",COUNTIF($Y$2:$Y$532,$Y140)&gt;1),AND($Z140&lt;&gt;"",LOWER(TRIM($Z140))&lt;&gt;"n/a",COUNTIF($Z$2:$Z$532,$Z140)&gt;1)),"Yes","No"),IF(AND($AN140&lt;&gt;"",LOWER(TRIM($AN140))&lt;&gt;"n/a",COUNTIF($AN$2:$AN$532,$AN140)&gt;1),"Yes","No"))))</f>
        <v>No</v>
      </c>
      <c r="G140" t="str">
        <f>IF($C140&lt;&gt;"Yes","",
IF($A140="Neuron",
IF(OR(
AND($X140&lt;&gt;"",LOWER(TRIM($X140))&lt;&gt;"n/a",COUNTIFS($C$2:$C$532,"Yes",$A$2:$A$532,"Neuron",$AA$2:$AA$532,$X140)&gt;1),
AND($AB140&lt;&gt;"",LOWER(TRIM($AB140))&lt;&gt;"n/a",COUNTIFS($C$2:$C$532,"Yes",$A$2:$A$532,"Neuron",$AB$2:$AB$532,$AB140)&gt;1),
AND($AE140&lt;&gt;"",LOWER(TRIM($AE140))&lt;&gt;"n/a",COUNTIFS($C$2:$C$532,"Yes",$A$2:$A$532,"Neuron",$AE$2:$AE$532,$AE140)&gt;1)
),"Yes","No"),
IF($A140="Cybernet",
IF(OR(
AND($Y140&lt;&gt;"",LOWER(TRIM($Y140))&lt;&gt;"n/a",COUNTIFS($C$2:$C$532,"Yes",$A$2:$A$532,"Cybernet",$Y$2:$Y$532,$Y140)&gt;1),
AND($Z140&lt;&gt;"",LOWER(TRIM($Z140))&lt;&gt;"n/a",COUNTIFS($C$2:$C$532,"Yes",$A$2:$A$532,"Cybernet",$Z$2:$Z$532,$Z140)&gt;1)
),"Yes","No"),
IF(AND($AN140&lt;&gt;"",LOWER(TRIM($AN140))&lt;&gt;"n/a"),
IF(COUNTIFS($C$2:$C$532,"Yes",$A$2:$A$532,$A140,$AN$2:$AN$532,$AN140)&gt;1,"Yes","No"),
"No")
)
)
)</f>
        <v/>
      </c>
      <c r="H140" s="58" t="s">
        <v>1994</v>
      </c>
      <c r="I140" s="58" t="s">
        <v>2060</v>
      </c>
      <c r="J140" s="4"/>
      <c r="K140" s="4"/>
      <c r="L140" s="14"/>
      <c r="M140" s="58" t="s">
        <v>1341</v>
      </c>
      <c r="N140" s="2" t="s">
        <v>1335</v>
      </c>
      <c r="O140" s="2" t="s">
        <v>1336</v>
      </c>
      <c r="P140" s="2" t="s">
        <v>1336</v>
      </c>
      <c r="Q140" s="2"/>
      <c r="R140" s="58"/>
      <c r="S140" s="58"/>
      <c r="T140" s="58"/>
      <c r="U140" s="12"/>
      <c r="V140" s="58"/>
      <c r="W140" s="58"/>
      <c r="X140" s="58" t="s">
        <v>2112</v>
      </c>
      <c r="Y140" s="115" t="s">
        <v>2113</v>
      </c>
      <c r="Z140" s="58" t="s">
        <v>2114</v>
      </c>
      <c r="AB140" s="58"/>
      <c r="AC140" s="58"/>
      <c r="AD140" s="58"/>
      <c r="AE140" s="58"/>
      <c r="AF140" s="58"/>
      <c r="AG140" s="8"/>
      <c r="AH140" s="8"/>
      <c r="AI140" s="8"/>
      <c r="AJ140" s="8"/>
      <c r="AK140" s="58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"/>
      <c r="BM140" s="8"/>
      <c r="BN140" s="8"/>
      <c r="BO140" s="8"/>
      <c r="BP140" s="8" t="s">
        <v>1350</v>
      </c>
      <c r="BQ140" s="8"/>
      <c r="BR140" s="8"/>
      <c r="BS140" s="4" t="str">
        <f>IF($AB140="","",IF((IF(AND($BL140&lt;&gt;"Yes",$BL140&lt;&gt;"N/A"),"Power Cable, ","")&amp;IF(AND($BM140&lt;&gt;"Yes",$BM140&lt;&gt;"N/A"),"Battery, ","")&amp;IF(AND($AG140&lt;&gt;"Yes",$AG140&lt;&gt;"N/A"),"Firmware Download, ","")&amp;IF(AND(OR($AG140="Yes",$AG140="N/A"),$AH140&lt;&gt;"Yes",$AH140&lt;&gt;"N/A"),"Firmware Install, ","")&amp;IF(AND($BQ140&lt;&gt;"Yes",$BQ140&lt;&gt;"N/A"),"Device ID, ","")&amp;IF(AND($BR140&lt;&gt;"Yes",$BR140&lt;&gt;"N/A"),"Epic Beans Relay, ",""))="","",LEFT(IF(AND($BL140&lt;&gt;"Yes",$BL140&lt;&gt;"N/A"),"Power Cable, ","")&amp;IF(AND($BM140&lt;&gt;"Yes",$BM140&lt;&gt;"N/A"),"Battery, ","")&amp;IF(AND($AG140&lt;&gt;"Yes",$AG140&lt;&gt;"N/A"),"Firmware Download, ","")&amp;IF(AND(OR($AG140="Yes",$AG140="N/A"),$AH140&lt;&gt;"Yes",$AH140&lt;&gt;"N/A"),"Firmware Install, ","")&amp;IF(AND($BQ140&lt;&gt;"Yes",$BQ140&lt;&gt;"N/A"),"Device ID, ","")&amp;IF(AND($BR140&lt;&gt;"Yes",$BR140&lt;&gt;"N/A"),"Epic Beans Relay, ",""),LEN(IF(AND($BL140&lt;&gt;"Yes",$BL140&lt;&gt;"N/A"),"Power Cable, ","")&amp;IF(AND($BM140&lt;&gt;"Yes",$BM140&lt;&gt;"N/A"),"Battery, ","")&amp;IF(AND($AG140&lt;&gt;"Yes",$AG140&lt;&gt;"N/A"),"Firmware Download, ","")&amp;IF(AND(OR($AG140="Yes",$AG140="N/A"),$AH140&lt;&gt;"Yes",$AH140&lt;&gt;"N/A"),"Firmware Install, ","")&amp;IF(AND($BQ140&lt;&gt;"Yes",$BQ140&lt;&gt;"N/A"),"Device ID, ","")&amp;IF(AND($BR140&lt;&gt;"Yes",$BR140&lt;&gt;"N/A"),"Epic Beans Relay, ",""))-2)))</f>
        <v/>
      </c>
      <c r="BT140" s="8"/>
      <c r="BU140" s="8" t="str">
        <f>IF($AB140="","",IF($BS140="","Yes","Blocked"))</f>
        <v/>
      </c>
      <c r="BW140" t="str">
        <f>IF($BV140="","",IFERROR(VLOOKUP($BV140,'01_Warehouse_Ledger'!$A:$N,4,FALSE),""))</f>
        <v/>
      </c>
      <c r="BX140" t="str">
        <f>IF($BV140="","",IFERROR(VLOOKUP($BV140,'01_Warehouse_Ledger'!$A:$N,5,FALSE),""))</f>
        <v/>
      </c>
      <c r="BY140" t="str">
        <f>IF($BV140="","",IFERROR(VLOOKUP($BV140,'01_Warehouse_Ledger'!$A:$N,13,FALSE),""))</f>
        <v/>
      </c>
      <c r="CI140" t="str" cm="1">
        <f t="array" ref="CI140">IFERROR(
  IF(ISNUMBER(MATCH(TRIM(SUBSTITUTE(INDEX($X:$X,ROW()),CHAR(160),"")),[1]Weekend_Targets!$B$2:$B$23,0)),
    "TARGET",
    "NO"
  ),
  "LOOKUP_ERROR"
)</f>
        <v>NO</v>
      </c>
      <c r="CJ140" t="str" cm="1">
        <f t="array" aca="1" ref="CJ140" ca="1">_xlfn.LET(_xlpm.h,UPPER(TRIM(CLEAN(SUBSTITUTE($X140,CHAR(160)," ")))), IF(ISNUMBER(MATCH(_xlpm.h,WeekendHostnames,0)),"TARGET",""))</f>
        <v/>
      </c>
      <c r="CK140" t="str">
        <f>UPPER(TRIM(CLEAN(SUBSTITUTE(C140,CHAR(160)," "))))</f>
        <v>NO</v>
      </c>
      <c r="CL140" t="str" cm="1">
        <f t="array" ref="CL140">IF(ISNUMBER(MATCH(UPPER(TRIM(CLEAN(SUBSTITUTE(INDEX($X:$X,ROW()),CHAR(160)," ")))),[1]Weekend_Targets!$C$2:$C$23,0)),"TARGET","NO")</f>
        <v>NO</v>
      </c>
      <c r="CM140" t="str">
        <f>_xlfn.TEXTJOIN(", ",TRUE,$C$2:$C$23)</f>
        <v>Yes, Yes, Yes, Yes, Yes, Yes, Yes, Yes, Yes, Yes, Yes, Yes, Yes, Yes, Yes, Yes, Yes, Yes, Yes, Yes, Yes, Yes</v>
      </c>
      <c r="CN140" t="e" cm="1">
        <f t="array" aca="1" ref="CN140" ca="1">COUNTIF(WeekendHostnames,"WNH270OPR403")</f>
        <v>#NAME?</v>
      </c>
      <c r="CO140" s="4"/>
      <c r="CQ140" s="4"/>
    </row>
    <row r="141" spans="1:95" ht="20.25" customHeight="1">
      <c r="A141" s="55" t="s">
        <v>1334</v>
      </c>
      <c r="B141" s="8"/>
      <c r="C141" s="55" t="s">
        <v>1336</v>
      </c>
      <c r="D141" s="15" t="s">
        <v>1336</v>
      </c>
      <c r="E141" s="15" t="str">
        <f>IF($C141&lt;&gt;"Yes","",IF($D141="No","Yes",IF($D141="Yes","No","")))</f>
        <v/>
      </c>
      <c r="F141" s="15" t="str">
        <f>IF($A141="","",IF($A141="Neuron",IF(OR(AND($X141&lt;&gt;"",LOWER(TRIM($X141))&lt;&gt;"n/a",COUNTIF($AA$2:$AA$532,$X141)&gt;1),AND($AB141&lt;&gt;"",LOWER(TRIM($AB141))&lt;&gt;"n/a",COUNTIF($AB$2:$AB$532,$AB141)&gt;1),AND($AE141&lt;&gt;"",LOWER(TRIM($AE141))&lt;&gt;"n/a",COUNTIF($AE$2:$AE$532,$AE141)&gt;1)),"Yes","No"),IF($A141="Cybernet",IF(OR(AND($Y141&lt;&gt;"",LOWER(TRIM($Y141))&lt;&gt;"n/a",COUNTIF($Y$2:$Y$532,$Y141)&gt;1),AND($Z141&lt;&gt;"",LOWER(TRIM($Z141))&lt;&gt;"n/a",COUNTIF($Z$2:$Z$532,$Z141)&gt;1)),"Yes","No"),IF(AND($AN141&lt;&gt;"",LOWER(TRIM($AN141))&lt;&gt;"n/a",COUNTIF($AN$2:$AN$532,$AN141)&gt;1),"Yes","No"))))</f>
        <v>No</v>
      </c>
      <c r="G141" t="str">
        <f>IF($C141&lt;&gt;"Yes","",
IF($A141="Neuron",
IF(OR(
AND($X141&lt;&gt;"",LOWER(TRIM($X141))&lt;&gt;"n/a",COUNTIFS($C$2:$C$532,"Yes",$A$2:$A$532,"Neuron",$AA$2:$AA$532,$X141)&gt;1),
AND($AB141&lt;&gt;"",LOWER(TRIM($AB141))&lt;&gt;"n/a",COUNTIFS($C$2:$C$532,"Yes",$A$2:$A$532,"Neuron",$AB$2:$AB$532,$AB141)&gt;1),
AND($AE141&lt;&gt;"",LOWER(TRIM($AE141))&lt;&gt;"n/a",COUNTIFS($C$2:$C$532,"Yes",$A$2:$A$532,"Neuron",$AE$2:$AE$532,$AE141)&gt;1)
),"Yes","No"),
IF($A141="Cybernet",
IF(OR(
AND($Y141&lt;&gt;"",LOWER(TRIM($Y141))&lt;&gt;"n/a",COUNTIFS($C$2:$C$532,"Yes",$A$2:$A$532,"Cybernet",$Y$2:$Y$532,$Y141)&gt;1),
AND($Z141&lt;&gt;"",LOWER(TRIM($Z141))&lt;&gt;"n/a",COUNTIFS($C$2:$C$532,"Yes",$A$2:$A$532,"Cybernet",$Z$2:$Z$532,$Z141)&gt;1)
),"Yes","No"),
IF(AND($AN141&lt;&gt;"",LOWER(TRIM($AN141))&lt;&gt;"n/a"),
IF(COUNTIFS($C$2:$C$532,"Yes",$A$2:$A$532,$A141,$AN$2:$AN$532,$AN141)&gt;1,"Yes","No"),
"No")
)
)
)</f>
        <v/>
      </c>
      <c r="H141" s="56" t="s">
        <v>1994</v>
      </c>
      <c r="I141" s="56" t="s">
        <v>2060</v>
      </c>
      <c r="J141" s="4"/>
      <c r="K141" s="4"/>
      <c r="L141" s="14"/>
      <c r="M141" s="56" t="s">
        <v>1341</v>
      </c>
      <c r="N141" s="2" t="s">
        <v>1335</v>
      </c>
      <c r="O141" s="2" t="s">
        <v>1336</v>
      </c>
      <c r="P141" s="2" t="s">
        <v>1336</v>
      </c>
      <c r="Q141" s="2"/>
      <c r="R141" s="56"/>
      <c r="S141" s="56"/>
      <c r="T141" s="56"/>
      <c r="U141" s="12"/>
      <c r="V141" s="56"/>
      <c r="W141" s="56"/>
      <c r="X141" s="56" t="s">
        <v>2115</v>
      </c>
      <c r="Y141" s="56" t="s">
        <v>2116</v>
      </c>
      <c r="Z141" s="114" t="s">
        <v>2117</v>
      </c>
      <c r="AB141" s="56"/>
      <c r="AC141" s="56"/>
      <c r="AD141" s="56"/>
      <c r="AE141" s="56"/>
      <c r="AF141" s="56"/>
      <c r="AG141" s="8"/>
      <c r="AH141" s="8"/>
      <c r="AI141" s="8"/>
      <c r="AJ141" s="8"/>
      <c r="AK141" s="56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"/>
      <c r="BM141" s="8"/>
      <c r="BN141" s="8"/>
      <c r="BO141" s="8"/>
      <c r="BP141" s="8" t="s">
        <v>1350</v>
      </c>
      <c r="BQ141" s="8"/>
      <c r="BR141" s="8"/>
      <c r="BS141" s="4" t="str">
        <f>IF($AB141="","",IF((IF(AND($BL141&lt;&gt;"Yes",$BL141&lt;&gt;"N/A"),"Power Cable, ","")&amp;IF(AND($BM141&lt;&gt;"Yes",$BM141&lt;&gt;"N/A"),"Battery, ","")&amp;IF(AND($AG141&lt;&gt;"Yes",$AG141&lt;&gt;"N/A"),"Firmware Download, ","")&amp;IF(AND(OR($AG141="Yes",$AG141="N/A"),$AH141&lt;&gt;"Yes",$AH141&lt;&gt;"N/A"),"Firmware Install, ","")&amp;IF(AND($BQ141&lt;&gt;"Yes",$BQ141&lt;&gt;"N/A"),"Device ID, ","")&amp;IF(AND($BR141&lt;&gt;"Yes",$BR141&lt;&gt;"N/A"),"Epic Beans Relay, ",""))="","",LEFT(IF(AND($BL141&lt;&gt;"Yes",$BL141&lt;&gt;"N/A"),"Power Cable, ","")&amp;IF(AND($BM141&lt;&gt;"Yes",$BM141&lt;&gt;"N/A"),"Battery, ","")&amp;IF(AND($AG141&lt;&gt;"Yes",$AG141&lt;&gt;"N/A"),"Firmware Download, ","")&amp;IF(AND(OR($AG141="Yes",$AG141="N/A"),$AH141&lt;&gt;"Yes",$AH141&lt;&gt;"N/A"),"Firmware Install, ","")&amp;IF(AND($BQ141&lt;&gt;"Yes",$BQ141&lt;&gt;"N/A"),"Device ID, ","")&amp;IF(AND($BR141&lt;&gt;"Yes",$BR141&lt;&gt;"N/A"),"Epic Beans Relay, ",""),LEN(IF(AND($BL141&lt;&gt;"Yes",$BL141&lt;&gt;"N/A"),"Power Cable, ","")&amp;IF(AND($BM141&lt;&gt;"Yes",$BM141&lt;&gt;"N/A"),"Battery, ","")&amp;IF(AND($AG141&lt;&gt;"Yes",$AG141&lt;&gt;"N/A"),"Firmware Download, ","")&amp;IF(AND(OR($AG141="Yes",$AG141="N/A"),$AH141&lt;&gt;"Yes",$AH141&lt;&gt;"N/A"),"Firmware Install, ","")&amp;IF(AND($BQ141&lt;&gt;"Yes",$BQ141&lt;&gt;"N/A"),"Device ID, ","")&amp;IF(AND($BR141&lt;&gt;"Yes",$BR141&lt;&gt;"N/A"),"Epic Beans Relay, ",""))-2)))</f>
        <v/>
      </c>
      <c r="BT141" s="8"/>
      <c r="BU141" s="8" t="str">
        <f>IF($AB141="","",IF($BS141="","Yes","Blocked"))</f>
        <v/>
      </c>
      <c r="BW141" t="str">
        <f>IF($BV141="","",IFERROR(VLOOKUP($BV141,'01_Warehouse_Ledger'!$A:$N,4,FALSE),""))</f>
        <v/>
      </c>
      <c r="BX141" t="str">
        <f>IF($BV141="","",IFERROR(VLOOKUP($BV141,'01_Warehouse_Ledger'!$A:$N,5,FALSE),""))</f>
        <v/>
      </c>
      <c r="BY141" t="str">
        <f>IF($BV141="","",IFERROR(VLOOKUP($BV141,'01_Warehouse_Ledger'!$A:$N,13,FALSE),""))</f>
        <v/>
      </c>
      <c r="CI141" t="str" cm="1">
        <f t="array" ref="CI141">IFERROR(
  IF(ISNUMBER(MATCH(TRIM(SUBSTITUTE(INDEX($X:$X,ROW()),CHAR(160),"")),[1]Weekend_Targets!$B$2:$B$23,0)),
    "TARGET",
    "NO"
  ),
  "LOOKUP_ERROR"
)</f>
        <v>NO</v>
      </c>
      <c r="CJ141" t="str" cm="1">
        <f t="array" aca="1" ref="CJ141" ca="1">_xlfn.LET(_xlpm.h,UPPER(TRIM(CLEAN(SUBSTITUTE($X141,CHAR(160)," ")))), IF(ISNUMBER(MATCH(_xlpm.h,WeekendHostnames,0)),"TARGET",""))</f>
        <v/>
      </c>
      <c r="CK141" t="str">
        <f>UPPER(TRIM(CLEAN(SUBSTITUTE(C141,CHAR(160)," "))))</f>
        <v>NO</v>
      </c>
      <c r="CL141" t="str" cm="1">
        <f t="array" ref="CL141">IF(ISNUMBER(MATCH(UPPER(TRIM(CLEAN(SUBSTITUTE(INDEX($X:$X,ROW()),CHAR(160)," ")))),[1]Weekend_Targets!$C$2:$C$23,0)),"TARGET","NO")</f>
        <v>NO</v>
      </c>
      <c r="CM141" t="str">
        <f>_xlfn.TEXTJOIN(", ",TRUE,$C$2:$C$23)</f>
        <v>Yes, Yes, Yes, Yes, Yes, Yes, Yes, Yes, Yes, Yes, Yes, Yes, Yes, Yes, Yes, Yes, Yes, Yes, Yes, Yes, Yes, Yes</v>
      </c>
      <c r="CN141" t="e" cm="1">
        <f t="array" aca="1" ref="CN141" ca="1">COUNTIF(WeekendHostnames,"WNH270OPR403")</f>
        <v>#NAME?</v>
      </c>
      <c r="CO141" s="4"/>
      <c r="CQ141" s="4"/>
    </row>
    <row r="142" spans="1:95" s="94" customFormat="1" ht="20.25" customHeight="1">
      <c r="A142" s="57" t="s">
        <v>1334</v>
      </c>
      <c r="B142" s="8"/>
      <c r="C142" s="57" t="s">
        <v>1336</v>
      </c>
      <c r="D142" s="15" t="s">
        <v>1336</v>
      </c>
      <c r="E142" s="15" t="str">
        <f>IF($C142&lt;&gt;"Yes","",IF($D142="No","Yes",IF($D142="Yes","No","")))</f>
        <v/>
      </c>
      <c r="F142" s="15" t="str">
        <f>IF($A142="","",IF($A142="Neuron",IF(OR(AND($X142&lt;&gt;"",LOWER(TRIM($X142))&lt;&gt;"n/a",COUNTIF($AA$2:$AA$532,$X142)&gt;1),AND($AB142&lt;&gt;"",LOWER(TRIM($AB142))&lt;&gt;"n/a",COUNTIF($AB$2:$AB$532,$AB142)&gt;1),AND($AE142&lt;&gt;"",LOWER(TRIM($AE142))&lt;&gt;"n/a",COUNTIF($AE$2:$AE$532,$AE142)&gt;1)),"Yes","No"),IF($A142="Cybernet",IF(OR(AND($Y142&lt;&gt;"",LOWER(TRIM($Y142))&lt;&gt;"n/a",COUNTIF($Y$2:$Y$532,$Y142)&gt;1),AND($Z142&lt;&gt;"",LOWER(TRIM($Z142))&lt;&gt;"n/a",COUNTIF($Z$2:$Z$532,$Z142)&gt;1)),"Yes","No"),IF(AND($AN142&lt;&gt;"",LOWER(TRIM($AN142))&lt;&gt;"n/a",COUNTIF($AN$2:$AN$532,$AN142)&gt;1),"Yes","No"))))</f>
        <v>No</v>
      </c>
      <c r="G142" t="str">
        <f>IF($C142&lt;&gt;"Yes","",
IF($A142="Neuron",
IF(OR(
AND($X142&lt;&gt;"",LOWER(TRIM($X142))&lt;&gt;"n/a",COUNTIFS($C$2:$C$532,"Yes",$A$2:$A$532,"Neuron",$AA$2:$AA$532,$X142)&gt;1),
AND($AB142&lt;&gt;"",LOWER(TRIM($AB142))&lt;&gt;"n/a",COUNTIFS($C$2:$C$532,"Yes",$A$2:$A$532,"Neuron",$AB$2:$AB$532,$AB142)&gt;1),
AND($AE142&lt;&gt;"",LOWER(TRIM($AE142))&lt;&gt;"n/a",COUNTIFS($C$2:$C$532,"Yes",$A$2:$A$532,"Neuron",$AE$2:$AE$532,$AE142)&gt;1)
),"Yes","No"),
IF($A142="Cybernet",
IF(OR(
AND($Y142&lt;&gt;"",LOWER(TRIM($Y142))&lt;&gt;"n/a",COUNTIFS($C$2:$C$532,"Yes",$A$2:$A$532,"Cybernet",$Y$2:$Y$532,$Y142)&gt;1),
AND($Z142&lt;&gt;"",LOWER(TRIM($Z142))&lt;&gt;"n/a",COUNTIFS($C$2:$C$532,"Yes",$A$2:$A$532,"Cybernet",$Z$2:$Z$532,$Z142)&gt;1)
),"Yes","No"),
IF(AND($AN142&lt;&gt;"",LOWER(TRIM($AN142))&lt;&gt;"n/a"),
IF(COUNTIFS($C$2:$C$532,"Yes",$A$2:$A$532,$A142,$AN$2:$AN$532,$AN142)&gt;1,"Yes","No"),
"No")
)
)
)</f>
        <v/>
      </c>
      <c r="H142" s="58" t="s">
        <v>1337</v>
      </c>
      <c r="I142" s="58" t="s">
        <v>1338</v>
      </c>
      <c r="J142" s="4"/>
      <c r="K142" s="4"/>
      <c r="L142" s="14"/>
      <c r="M142" s="58" t="s">
        <v>1341</v>
      </c>
      <c r="N142" s="2" t="s">
        <v>1335</v>
      </c>
      <c r="O142" s="2" t="s">
        <v>1336</v>
      </c>
      <c r="P142" s="2" t="s">
        <v>1336</v>
      </c>
      <c r="Q142" s="2"/>
      <c r="R142" s="58"/>
      <c r="S142" s="58"/>
      <c r="T142" s="58"/>
      <c r="U142" s="12"/>
      <c r="V142" s="58"/>
      <c r="W142" s="58"/>
      <c r="X142" s="58" t="s">
        <v>2118</v>
      </c>
      <c r="Y142" s="58" t="s">
        <v>2119</v>
      </c>
      <c r="Z142" s="58" t="s">
        <v>2120</v>
      </c>
      <c r="AA142"/>
      <c r="AB142" s="58"/>
      <c r="AC142" s="58"/>
      <c r="AD142" s="58"/>
      <c r="AE142" s="58"/>
      <c r="AF142" s="58"/>
      <c r="AG142" s="8"/>
      <c r="AH142" s="8"/>
      <c r="AI142" s="8"/>
      <c r="AJ142" s="8"/>
      <c r="AK142" s="58"/>
      <c r="AL142" s="4"/>
      <c r="AM142" s="4"/>
      <c r="AN142" s="2"/>
      <c r="AO142" s="4"/>
      <c r="AP142" s="4"/>
      <c r="AQ142" s="4"/>
      <c r="AR142" s="4"/>
      <c r="AS142" s="4"/>
      <c r="AT142" s="4"/>
      <c r="AU142" s="4"/>
      <c r="AV142" s="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"/>
      <c r="BM142" s="8"/>
      <c r="BN142" s="8"/>
      <c r="BO142" s="8"/>
      <c r="BP142" s="8" t="s">
        <v>1350</v>
      </c>
      <c r="BQ142" s="8"/>
      <c r="BR142" s="8"/>
      <c r="BS142" s="4" t="str">
        <f>IF($AB142="","",IF((IF(AND($BL142&lt;&gt;"Yes",$BL142&lt;&gt;"N/A"),"Power Cable, ","")&amp;IF(AND($BM142&lt;&gt;"Yes",$BM142&lt;&gt;"N/A"),"Battery, ","")&amp;IF(AND($AG142&lt;&gt;"Yes",$AG142&lt;&gt;"N/A"),"Firmware Download, ","")&amp;IF(AND(OR($AG142="Yes",$AG142="N/A"),$AH142&lt;&gt;"Yes",$AH142&lt;&gt;"N/A"),"Firmware Install, ","")&amp;IF(AND($BQ142&lt;&gt;"Yes",$BQ142&lt;&gt;"N/A"),"Device ID, ","")&amp;IF(AND($BR142&lt;&gt;"Yes",$BR142&lt;&gt;"N/A"),"Epic Beans Relay, ",""))="","",LEFT(IF(AND($BL142&lt;&gt;"Yes",$BL142&lt;&gt;"N/A"),"Power Cable, ","")&amp;IF(AND($BM142&lt;&gt;"Yes",$BM142&lt;&gt;"N/A"),"Battery, ","")&amp;IF(AND($AG142&lt;&gt;"Yes",$AG142&lt;&gt;"N/A"),"Firmware Download, ","")&amp;IF(AND(OR($AG142="Yes",$AG142="N/A"),$AH142&lt;&gt;"Yes",$AH142&lt;&gt;"N/A"),"Firmware Install, ","")&amp;IF(AND($BQ142&lt;&gt;"Yes",$BQ142&lt;&gt;"N/A"),"Device ID, ","")&amp;IF(AND($BR142&lt;&gt;"Yes",$BR142&lt;&gt;"N/A"),"Epic Beans Relay, ",""),LEN(IF(AND($BL142&lt;&gt;"Yes",$BL142&lt;&gt;"N/A"),"Power Cable, ","")&amp;IF(AND($BM142&lt;&gt;"Yes",$BM142&lt;&gt;"N/A"),"Battery, ","")&amp;IF(AND($AG142&lt;&gt;"Yes",$AG142&lt;&gt;"N/A"),"Firmware Download, ","")&amp;IF(AND(OR($AG142="Yes",$AG142="N/A"),$AH142&lt;&gt;"Yes",$AH142&lt;&gt;"N/A"),"Firmware Install, ","")&amp;IF(AND($BQ142&lt;&gt;"Yes",$BQ142&lt;&gt;"N/A"),"Device ID, ","")&amp;IF(AND($BR142&lt;&gt;"Yes",$BR142&lt;&gt;"N/A"),"Epic Beans Relay, ",""))-2)))</f>
        <v/>
      </c>
      <c r="BT142" s="8"/>
      <c r="BU142" s="8" t="str">
        <f>IF($AB142="","",IF($BS142="","Yes","Blocked"))</f>
        <v/>
      </c>
      <c r="BV142"/>
      <c r="BW142" t="str">
        <f>IF($BV142="","",IFERROR(VLOOKUP($BV142,'01_Warehouse_Ledger'!$A:$N,4,FALSE),""))</f>
        <v/>
      </c>
      <c r="BX142" t="str">
        <f>IF($BV142="","",IFERROR(VLOOKUP($BV142,'01_Warehouse_Ledger'!$A:$N,5,FALSE),""))</f>
        <v/>
      </c>
      <c r="BY142" t="str">
        <f>IF($BV142="","",IFERROR(VLOOKUP($BV142,'01_Warehouse_Ledger'!$A:$N,13,FALSE),""))</f>
        <v/>
      </c>
      <c r="BZ142"/>
      <c r="CA142"/>
      <c r="CB142"/>
      <c r="CC142"/>
      <c r="CD142"/>
      <c r="CE142"/>
      <c r="CF142"/>
      <c r="CG142"/>
      <c r="CH142"/>
      <c r="CI142" t="str" cm="1">
        <f t="array" ref="CI142">IFERROR(
  IF(ISNUMBER(MATCH(TRIM(SUBSTITUTE(INDEX($X:$X,ROW()),CHAR(160),"")),[1]Weekend_Targets!$B$2:$B$23,0)),
    "TARGET",
    "NO"
  ),
  "LOOKUP_ERROR"
)</f>
        <v>NO</v>
      </c>
      <c r="CJ142" t="str" cm="1">
        <f t="array" aca="1" ref="CJ142" ca="1">_xlfn.LET(_xlpm.h,UPPER(TRIM(CLEAN(SUBSTITUTE($X142,CHAR(160)," ")))), IF(ISNUMBER(MATCH(_xlpm.h,WeekendHostnames,0)),"TARGET",""))</f>
        <v/>
      </c>
      <c r="CK142" t="str">
        <f>UPPER(TRIM(CLEAN(SUBSTITUTE(C142,CHAR(160)," "))))</f>
        <v>NO</v>
      </c>
      <c r="CL142" t="str" cm="1">
        <f t="array" ref="CL142">IF(ISNUMBER(MATCH(UPPER(TRIM(CLEAN(SUBSTITUTE(INDEX($X:$X,ROW()),CHAR(160)," ")))),[1]Weekend_Targets!$C$2:$C$23,0)),"TARGET","NO")</f>
        <v>NO</v>
      </c>
      <c r="CM142" t="str">
        <f>_xlfn.TEXTJOIN(", ",TRUE,$C$2:$C$23)</f>
        <v>Yes, Yes, Yes, Yes, Yes, Yes, Yes, Yes, Yes, Yes, Yes, Yes, Yes, Yes, Yes, Yes, Yes, Yes, Yes, Yes, Yes, Yes</v>
      </c>
      <c r="CN142" t="e" cm="1">
        <f t="array" aca="1" ref="CN142" ca="1">COUNTIF(WeekendHostnames,"WNH270OPR403")</f>
        <v>#NAME?</v>
      </c>
      <c r="CO142" s="4"/>
      <c r="CP142"/>
      <c r="CQ142" s="4"/>
    </row>
    <row r="143" spans="1:95" ht="20.25" customHeight="1">
      <c r="A143" s="8" t="s">
        <v>1334</v>
      </c>
      <c r="B143" s="8"/>
      <c r="C143" s="8" t="s">
        <v>1336</v>
      </c>
      <c r="D143" s="15" t="s">
        <v>1336</v>
      </c>
      <c r="E143" s="15" t="str">
        <f>IF($C143&lt;&gt;"Yes","",IF($D143="No","Yes",IF($D143="Yes","No","")))</f>
        <v/>
      </c>
      <c r="F143" s="15" t="str">
        <f>IF($A143="","",IF($A143="Neuron",IF(OR(AND($X143&lt;&gt;"",LOWER(TRIM($X143))&lt;&gt;"n/a",COUNTIF($AA$2:$AA$532,$X143)&gt;1),AND($AB143&lt;&gt;"",LOWER(TRIM($AB143))&lt;&gt;"n/a",COUNTIF($AB$2:$AB$532,$AB143)&gt;1),AND($AE143&lt;&gt;"",LOWER(TRIM($AE143))&lt;&gt;"n/a",COUNTIF($AE$2:$AE$532,$AE143)&gt;1)),"Yes","No"),IF($A143="Cybernet",IF(OR(AND($Y143&lt;&gt;"",LOWER(TRIM($Y143))&lt;&gt;"n/a",COUNTIF($Y$2:$Y$532,$Y143)&gt;1),AND($Z143&lt;&gt;"",LOWER(TRIM($Z143))&lt;&gt;"n/a",COUNTIF($Z$2:$Z$532,$Z143)&gt;1)),"Yes","No"),IF(AND($AN143&lt;&gt;"",LOWER(TRIM($AN143))&lt;&gt;"n/a",COUNTIF($AN$2:$AN$532,$AN143)&gt;1),"Yes","No"))))</f>
        <v>No</v>
      </c>
      <c r="G143" t="str">
        <f>IF($C143&lt;&gt;"Yes","",
IF($A143="Neuron",
IF(OR(
AND($X143&lt;&gt;"",LOWER(TRIM($X143))&lt;&gt;"n/a",COUNTIFS($C$2:$C$532,"Yes",$A$2:$A$532,"Neuron",$AA$2:$AA$532,$X143)&gt;1),
AND($AB143&lt;&gt;"",LOWER(TRIM($AB143))&lt;&gt;"n/a",COUNTIFS($C$2:$C$532,"Yes",$A$2:$A$532,"Neuron",$AB$2:$AB$532,$AB143)&gt;1),
AND($AE143&lt;&gt;"",LOWER(TRIM($AE143))&lt;&gt;"n/a",COUNTIFS($C$2:$C$532,"Yes",$A$2:$A$532,"Neuron",$AE$2:$AE$532,$AE143)&gt;1)
),"Yes","No"),
IF($A143="Cybernet",
IF(OR(
AND($Y143&lt;&gt;"",LOWER(TRIM($Y143))&lt;&gt;"n/a",COUNTIFS($C$2:$C$532,"Yes",$A$2:$A$532,"Cybernet",$Y$2:$Y$532,$Y143)&gt;1),
AND($Z143&lt;&gt;"",LOWER(TRIM($Z143))&lt;&gt;"n/a",COUNTIFS($C$2:$C$532,"Yes",$A$2:$A$532,"Cybernet",$Z$2:$Z$532,$Z143)&gt;1)
),"Yes","No"),
IF(AND($AN143&lt;&gt;"",LOWER(TRIM($AN143))&lt;&gt;"n/a"),
IF(COUNTIFS($C$2:$C$532,"Yes",$A$2:$A$532,$A143,$AN$2:$AN$532,$AN143)&gt;1,"Yes","No"),
"No")
)
)
)</f>
        <v/>
      </c>
      <c r="H143" s="58" t="s">
        <v>2121</v>
      </c>
      <c r="I143" s="58"/>
      <c r="J143" s="4"/>
      <c r="K143" s="4"/>
      <c r="L143" s="14"/>
      <c r="M143" s="4" t="s">
        <v>1341</v>
      </c>
      <c r="N143" s="4" t="s">
        <v>1336</v>
      </c>
      <c r="O143" s="4" t="s">
        <v>1336</v>
      </c>
      <c r="P143" s="4" t="s">
        <v>1336</v>
      </c>
      <c r="Q143" s="4"/>
      <c r="R143" s="4"/>
      <c r="S143" s="4"/>
      <c r="T143" s="4"/>
      <c r="U143" s="12"/>
      <c r="V143" s="4"/>
      <c r="W143" s="4"/>
      <c r="X143" s="67" t="s">
        <v>2122</v>
      </c>
      <c r="Y143" s="4" t="s">
        <v>2123</v>
      </c>
      <c r="Z143" s="4" t="s">
        <v>2124</v>
      </c>
      <c r="AB143" s="4"/>
      <c r="AC143" s="4"/>
      <c r="AD143" s="4"/>
      <c r="AE143" s="4"/>
      <c r="AF143" s="4"/>
      <c r="AG143" s="8"/>
      <c r="AH143" s="8"/>
      <c r="AI143" s="8"/>
      <c r="AJ143" s="8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"/>
      <c r="BM143" s="8"/>
      <c r="BN143" s="8"/>
      <c r="BO143" s="8"/>
      <c r="BP143" s="8" t="s">
        <v>1350</v>
      </c>
      <c r="BQ143" s="8"/>
      <c r="BR143" s="8"/>
      <c r="BS143" s="4" t="str">
        <f>IF($AB143="","",IF((IF(AND($BL143&lt;&gt;"Yes",$BL143&lt;&gt;"N/A"),"Power Cable, ","")&amp;IF(AND($BM143&lt;&gt;"Yes",$BM143&lt;&gt;"N/A"),"Battery, ","")&amp;IF(AND($AG143&lt;&gt;"Yes",$AG143&lt;&gt;"N/A"),"Firmware Download, ","")&amp;IF(AND(OR($AG143="Yes",$AG143="N/A"),$AH143&lt;&gt;"Yes",$AH143&lt;&gt;"N/A"),"Firmware Install, ","")&amp;IF(AND($BQ143&lt;&gt;"Yes",$BQ143&lt;&gt;"N/A"),"Device ID, ","")&amp;IF(AND($BR143&lt;&gt;"Yes",$BR143&lt;&gt;"N/A"),"Epic Beans Relay, ",""))="","",LEFT(IF(AND($BL143&lt;&gt;"Yes",$BL143&lt;&gt;"N/A"),"Power Cable, ","")&amp;IF(AND($BM143&lt;&gt;"Yes",$BM143&lt;&gt;"N/A"),"Battery, ","")&amp;IF(AND($AG143&lt;&gt;"Yes",$AG143&lt;&gt;"N/A"),"Firmware Download, ","")&amp;IF(AND(OR($AG143="Yes",$AG143="N/A"),$AH143&lt;&gt;"Yes",$AH143&lt;&gt;"N/A"),"Firmware Install, ","")&amp;IF(AND($BQ143&lt;&gt;"Yes",$BQ143&lt;&gt;"N/A"),"Device ID, ","")&amp;IF(AND($BR143&lt;&gt;"Yes",$BR143&lt;&gt;"N/A"),"Epic Beans Relay, ",""),LEN(IF(AND($BL143&lt;&gt;"Yes",$BL143&lt;&gt;"N/A"),"Power Cable, ","")&amp;IF(AND($BM143&lt;&gt;"Yes",$BM143&lt;&gt;"N/A"),"Battery, ","")&amp;IF(AND($AG143&lt;&gt;"Yes",$AG143&lt;&gt;"N/A"),"Firmware Download, ","")&amp;IF(AND(OR($AG143="Yes",$AG143="N/A"),$AH143&lt;&gt;"Yes",$AH143&lt;&gt;"N/A"),"Firmware Install, ","")&amp;IF(AND($BQ143&lt;&gt;"Yes",$BQ143&lt;&gt;"N/A"),"Device ID, ","")&amp;IF(AND($BR143&lt;&gt;"Yes",$BR143&lt;&gt;"N/A"),"Epic Beans Relay, ",""))-2)))</f>
        <v/>
      </c>
      <c r="BT143" s="8"/>
      <c r="BU143" s="8" t="str">
        <f>IF($AB143="","",IF($BS143="","Yes","Blocked"))</f>
        <v/>
      </c>
      <c r="BW143" t="str">
        <f>IF($BV143="","",IFERROR(VLOOKUP($BV143,'01_Warehouse_Ledger'!$A:$N,4,FALSE),""))</f>
        <v/>
      </c>
      <c r="BX143" t="str">
        <f>IF($BV143="","",IFERROR(VLOOKUP($BV143,'01_Warehouse_Ledger'!$A:$N,5,FALSE),""))</f>
        <v/>
      </c>
      <c r="BY143" t="str">
        <f>IF($BV143="","",IFERROR(VLOOKUP($BV143,'01_Warehouse_Ledger'!$A:$N,13,FALSE),""))</f>
        <v/>
      </c>
      <c r="CI143" t="str" cm="1">
        <f t="array" ref="CI143">IFERROR(
  IF(ISNUMBER(MATCH(TRIM(SUBSTITUTE(INDEX($X:$X,ROW()),CHAR(160),"")),[1]Weekend_Targets!$B$2:$B$23,0)),
    "TARGET",
    "NO"
  ),
  "LOOKUP_ERROR"
)</f>
        <v>NO</v>
      </c>
      <c r="CJ143" t="str" cm="1">
        <f t="array" aca="1" ref="CJ143" ca="1">_xlfn.LET(_xlpm.h,UPPER(TRIM(CLEAN(SUBSTITUTE($X143,CHAR(160)," ")))), IF(ISNUMBER(MATCH(_xlpm.h,WeekendHostnames,0)),"TARGET",""))</f>
        <v/>
      </c>
      <c r="CK143" t="str">
        <f>UPPER(TRIM(CLEAN(SUBSTITUTE(C143,CHAR(160)," "))))</f>
        <v>NO</v>
      </c>
      <c r="CL143" t="str" cm="1">
        <f t="array" ref="CL143">IF(ISNUMBER(MATCH(UPPER(TRIM(CLEAN(SUBSTITUTE(INDEX($X:$X,ROW()),CHAR(160)," ")))),[1]Weekend_Targets!$C$2:$C$23,0)),"TARGET","NO")</f>
        <v>NO</v>
      </c>
      <c r="CM143" t="str">
        <f>_xlfn.TEXTJOIN(", ",TRUE,$C$2:$C$23)</f>
        <v>Yes, Yes, Yes, Yes, Yes, Yes, Yes, Yes, Yes, Yes, Yes, Yes, Yes, Yes, Yes, Yes, Yes, Yes, Yes, Yes, Yes, Yes</v>
      </c>
      <c r="CN143" t="e" cm="1">
        <f t="array" aca="1" ref="CN143" ca="1">COUNTIF(WeekendHostnames,"WNH270OPR403")</f>
        <v>#NAME?</v>
      </c>
      <c r="CO143" s="4"/>
      <c r="CQ143" s="4"/>
    </row>
    <row r="144" spans="1:95" ht="20.25" customHeight="1">
      <c r="A144" s="8" t="s">
        <v>1334</v>
      </c>
      <c r="B144" s="8"/>
      <c r="C144" s="8" t="s">
        <v>1336</v>
      </c>
      <c r="D144" s="15" t="s">
        <v>1336</v>
      </c>
      <c r="E144" s="15" t="str">
        <f>IF($C144&lt;&gt;"Yes","",IF($D144="No","Yes",IF($D144="Yes","No","")))</f>
        <v/>
      </c>
      <c r="F144" s="15" t="str">
        <f>IF($A144="","",IF($A144="Neuron",IF(OR(AND($X144&lt;&gt;"",LOWER(TRIM($X144))&lt;&gt;"n/a",COUNTIF($AA$2:$AA$532,$X144)&gt;1),AND($AB144&lt;&gt;"",LOWER(TRIM($AB144))&lt;&gt;"n/a",COUNTIF($AB$2:$AB$532,$AB144)&gt;1),AND($AE144&lt;&gt;"",LOWER(TRIM($AE144))&lt;&gt;"n/a",COUNTIF($AE$2:$AE$532,$AE144)&gt;1)),"Yes","No"),IF($A144="Cybernet",IF(OR(AND($Y144&lt;&gt;"",LOWER(TRIM($Y144))&lt;&gt;"n/a",COUNTIF($Y$2:$Y$532,$Y144)&gt;1),AND($Z144&lt;&gt;"",LOWER(TRIM($Z144))&lt;&gt;"n/a",COUNTIF($Z$2:$Z$532,$Z144)&gt;1)),"Yes","No"),IF(AND($AN144&lt;&gt;"",LOWER(TRIM($AN144))&lt;&gt;"n/a",COUNTIF($AN$2:$AN$532,$AN144)&gt;1),"Yes","No"))))</f>
        <v>No</v>
      </c>
      <c r="G144" t="str">
        <f>IF($C144&lt;&gt;"Yes","",
IF($A144="Neuron",
IF(OR(
AND($X144&lt;&gt;"",LOWER(TRIM($X144))&lt;&gt;"n/a",COUNTIFS($C$2:$C$532,"Yes",$A$2:$A$532,"Neuron",$AA$2:$AA$532,$X144)&gt;1),
AND($AB144&lt;&gt;"",LOWER(TRIM($AB144))&lt;&gt;"n/a",COUNTIFS($C$2:$C$532,"Yes",$A$2:$A$532,"Neuron",$AB$2:$AB$532,$AB144)&gt;1),
AND($AE144&lt;&gt;"",LOWER(TRIM($AE144))&lt;&gt;"n/a",COUNTIFS($C$2:$C$532,"Yes",$A$2:$A$532,"Neuron",$AE$2:$AE$532,$AE144)&gt;1)
),"Yes","No"),
IF($A144="Cybernet",
IF(OR(
AND($Y144&lt;&gt;"",LOWER(TRIM($Y144))&lt;&gt;"n/a",COUNTIFS($C$2:$C$532,"Yes",$A$2:$A$532,"Cybernet",$Y$2:$Y$532,$Y144)&gt;1),
AND($Z144&lt;&gt;"",LOWER(TRIM($Z144))&lt;&gt;"n/a",COUNTIFS($C$2:$C$532,"Yes",$A$2:$A$532,"Cybernet",$Z$2:$Z$532,$Z144)&gt;1)
),"Yes","No"),
IF(AND($AN144&lt;&gt;"",LOWER(TRIM($AN144))&lt;&gt;"n/a"),
IF(COUNTIFS($C$2:$C$532,"Yes",$A$2:$A$532,$A144,$AN$2:$AN$532,$AN144)&gt;1,"Yes","No"),
"No")
)
)
)</f>
        <v/>
      </c>
      <c r="H144" s="56" t="s">
        <v>2060</v>
      </c>
      <c r="I144" s="4" t="s">
        <v>2060</v>
      </c>
      <c r="J144" s="4"/>
      <c r="K144" s="4"/>
      <c r="L144" s="14"/>
      <c r="M144" s="4" t="s">
        <v>1341</v>
      </c>
      <c r="N144" s="4" t="s">
        <v>1335</v>
      </c>
      <c r="O144" s="4" t="s">
        <v>1336</v>
      </c>
      <c r="P144" s="4" t="s">
        <v>1336</v>
      </c>
      <c r="Q144" s="4"/>
      <c r="R144" s="4"/>
      <c r="S144" s="4"/>
      <c r="T144" s="4"/>
      <c r="U144" s="12"/>
      <c r="V144" s="4"/>
      <c r="W144" s="4"/>
      <c r="X144" s="4" t="s">
        <v>2125</v>
      </c>
      <c r="Y144" s="4" t="s">
        <v>2126</v>
      </c>
      <c r="Z144" s="118" t="s">
        <v>2127</v>
      </c>
      <c r="AB144" s="4"/>
      <c r="AC144" s="4"/>
      <c r="AD144" s="4"/>
      <c r="AE144" s="4"/>
      <c r="AF144" s="4"/>
      <c r="AG144" s="8"/>
      <c r="AH144" s="8"/>
      <c r="AI144" s="8"/>
      <c r="AJ144" s="8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"/>
      <c r="BM144" s="8"/>
      <c r="BN144" s="8"/>
      <c r="BO144" s="8"/>
      <c r="BP144" s="8" t="s">
        <v>1350</v>
      </c>
      <c r="BQ144" s="8"/>
      <c r="BR144" s="8"/>
      <c r="BS144" s="4" t="str">
        <f>IF($AB144="","",IF((IF(AND($BL144&lt;&gt;"Yes",$BL144&lt;&gt;"N/A"),"Power Cable, ","")&amp;IF(AND($BM144&lt;&gt;"Yes",$BM144&lt;&gt;"N/A"),"Battery, ","")&amp;IF(AND($AG144&lt;&gt;"Yes",$AG144&lt;&gt;"N/A"),"Firmware Download, ","")&amp;IF(AND(OR($AG144="Yes",$AG144="N/A"),$AH144&lt;&gt;"Yes",$AH144&lt;&gt;"N/A"),"Firmware Install, ","")&amp;IF(AND($BQ144&lt;&gt;"Yes",$BQ144&lt;&gt;"N/A"),"Device ID, ","")&amp;IF(AND($BR144&lt;&gt;"Yes",$BR144&lt;&gt;"N/A"),"Epic Beans Relay, ",""))="","",LEFT(IF(AND($BL144&lt;&gt;"Yes",$BL144&lt;&gt;"N/A"),"Power Cable, ","")&amp;IF(AND($BM144&lt;&gt;"Yes",$BM144&lt;&gt;"N/A"),"Battery, ","")&amp;IF(AND($AG144&lt;&gt;"Yes",$AG144&lt;&gt;"N/A"),"Firmware Download, ","")&amp;IF(AND(OR($AG144="Yes",$AG144="N/A"),$AH144&lt;&gt;"Yes",$AH144&lt;&gt;"N/A"),"Firmware Install, ","")&amp;IF(AND($BQ144&lt;&gt;"Yes",$BQ144&lt;&gt;"N/A"),"Device ID, ","")&amp;IF(AND($BR144&lt;&gt;"Yes",$BR144&lt;&gt;"N/A"),"Epic Beans Relay, ",""),LEN(IF(AND($BL144&lt;&gt;"Yes",$BL144&lt;&gt;"N/A"),"Power Cable, ","")&amp;IF(AND($BM144&lt;&gt;"Yes",$BM144&lt;&gt;"N/A"),"Battery, ","")&amp;IF(AND($AG144&lt;&gt;"Yes",$AG144&lt;&gt;"N/A"),"Firmware Download, ","")&amp;IF(AND(OR($AG144="Yes",$AG144="N/A"),$AH144&lt;&gt;"Yes",$AH144&lt;&gt;"N/A"),"Firmware Install, ","")&amp;IF(AND($BQ144&lt;&gt;"Yes",$BQ144&lt;&gt;"N/A"),"Device ID, ","")&amp;IF(AND($BR144&lt;&gt;"Yes",$BR144&lt;&gt;"N/A"),"Epic Beans Relay, ",""))-2)))</f>
        <v/>
      </c>
      <c r="BT144" s="8"/>
      <c r="BU144" s="8" t="str">
        <f>IF($AB144="","",IF($BS144="","Yes","Blocked"))</f>
        <v/>
      </c>
      <c r="BW144" t="str">
        <f>IF($BV144="","",IFERROR(VLOOKUP($BV144,'01_Warehouse_Ledger'!$A:$N,4,FALSE),""))</f>
        <v/>
      </c>
      <c r="BX144" t="str">
        <f>IF($BV144="","",IFERROR(VLOOKUP($BV144,'01_Warehouse_Ledger'!$A:$N,5,FALSE),""))</f>
        <v/>
      </c>
      <c r="BY144" t="str">
        <f>IF($BV144="","",IFERROR(VLOOKUP($BV144,'01_Warehouse_Ledger'!$A:$N,13,FALSE),""))</f>
        <v/>
      </c>
      <c r="CI144" t="str" cm="1">
        <f t="array" ref="CI144">IFERROR(
  IF(ISNUMBER(MATCH(TRIM(SUBSTITUTE(INDEX($X:$X,ROW()),CHAR(160),"")),[1]Weekend_Targets!$B$2:$B$23,0)),
    "TARGET",
    "NO"
  ),
  "LOOKUP_ERROR"
)</f>
        <v>NO</v>
      </c>
      <c r="CJ144" t="str" cm="1">
        <f t="array" aca="1" ref="CJ144" ca="1">_xlfn.LET(_xlpm.h,UPPER(TRIM(CLEAN(SUBSTITUTE($X144,CHAR(160)," ")))), IF(ISNUMBER(MATCH(_xlpm.h,WeekendHostnames,0)),"TARGET",""))</f>
        <v/>
      </c>
      <c r="CK144" t="str">
        <f>UPPER(TRIM(CLEAN(SUBSTITUTE(C144,CHAR(160)," "))))</f>
        <v>NO</v>
      </c>
      <c r="CL144" t="str" cm="1">
        <f t="array" ref="CL144">IF(ISNUMBER(MATCH(UPPER(TRIM(CLEAN(SUBSTITUTE(INDEX($X:$X,ROW()),CHAR(160)," ")))),[1]Weekend_Targets!$C$2:$C$23,0)),"TARGET","NO")</f>
        <v>NO</v>
      </c>
      <c r="CM144" t="str">
        <f>_xlfn.TEXTJOIN(", ",TRUE,$C$2:$C$23)</f>
        <v>Yes, Yes, Yes, Yes, Yes, Yes, Yes, Yes, Yes, Yes, Yes, Yes, Yes, Yes, Yes, Yes, Yes, Yes, Yes, Yes, Yes, Yes</v>
      </c>
      <c r="CN144" t="e" cm="1">
        <f t="array" aca="1" ref="CN144" ca="1">COUNTIF(WeekendHostnames,"WNH270OPR403")</f>
        <v>#NAME?</v>
      </c>
      <c r="CO144" s="4"/>
      <c r="CQ144" s="4"/>
    </row>
    <row r="145" spans="1:95" ht="20.25" customHeight="1">
      <c r="A145" s="8" t="s">
        <v>1334</v>
      </c>
      <c r="B145" s="8"/>
      <c r="C145" s="8" t="s">
        <v>1336</v>
      </c>
      <c r="D145" s="15" t="s">
        <v>1336</v>
      </c>
      <c r="E145" s="15" t="str">
        <f>IF($C145&lt;&gt;"Yes","",IF($D145="No","Yes",IF($D145="Yes","No","")))</f>
        <v/>
      </c>
      <c r="F145" s="15" t="str">
        <f>IF($A145="","",IF($A145="Neuron",IF(OR(AND($X145&lt;&gt;"",LOWER(TRIM($X145))&lt;&gt;"n/a",COUNTIF($AA$2:$AA$532,$X145)&gt;1),AND($AB145&lt;&gt;"",LOWER(TRIM($AB145))&lt;&gt;"n/a",COUNTIF($AB$2:$AB$532,$AB145)&gt;1),AND($AE145&lt;&gt;"",LOWER(TRIM($AE145))&lt;&gt;"n/a",COUNTIF($AE$2:$AE$532,$AE145)&gt;1)),"Yes","No"),IF($A145="Cybernet",IF(OR(AND($Y145&lt;&gt;"",LOWER(TRIM($Y145))&lt;&gt;"n/a",COUNTIF($Y$2:$Y$532,$Y145)&gt;1),AND($Z145&lt;&gt;"",LOWER(TRIM($Z145))&lt;&gt;"n/a",COUNTIF($Z$2:$Z$532,$Z145)&gt;1)),"Yes","No"),IF(AND($AN145&lt;&gt;"",LOWER(TRIM($AN145))&lt;&gt;"n/a",COUNTIF($AN$2:$AN$532,$AN145)&gt;1),"Yes","No"))))</f>
        <v>No</v>
      </c>
      <c r="G145" t="str">
        <f>IF($C145&lt;&gt;"Yes","",
IF($A145="Neuron",
IF(OR(
AND($X145&lt;&gt;"",LOWER(TRIM($X145))&lt;&gt;"n/a",COUNTIFS($C$2:$C$532,"Yes",$A$2:$A$532,"Neuron",$AA$2:$AA$532,$X145)&gt;1),
AND($AB145&lt;&gt;"",LOWER(TRIM($AB145))&lt;&gt;"n/a",COUNTIFS($C$2:$C$532,"Yes",$A$2:$A$532,"Neuron",$AB$2:$AB$532,$AB145)&gt;1),
AND($AE145&lt;&gt;"",LOWER(TRIM($AE145))&lt;&gt;"n/a",COUNTIFS($C$2:$C$532,"Yes",$A$2:$A$532,"Neuron",$AE$2:$AE$532,$AE145)&gt;1)
),"Yes","No"),
IF($A145="Cybernet",
IF(OR(
AND($Y145&lt;&gt;"",LOWER(TRIM($Y145))&lt;&gt;"n/a",COUNTIFS($C$2:$C$532,"Yes",$A$2:$A$532,"Cybernet",$Y$2:$Y$532,$Y145)&gt;1),
AND($Z145&lt;&gt;"",LOWER(TRIM($Z145))&lt;&gt;"n/a",COUNTIFS($C$2:$C$532,"Yes",$A$2:$A$532,"Cybernet",$Z$2:$Z$532,$Z145)&gt;1)
),"Yes","No"),
IF(AND($AN145&lt;&gt;"",LOWER(TRIM($AN145))&lt;&gt;"n/a"),
IF(COUNTIFS($C$2:$C$532,"Yes",$A$2:$A$532,$A145,$AN$2:$AN$532,$AN145)&gt;1,"Yes","No"),
"No")
)
)
)</f>
        <v/>
      </c>
      <c r="H145" s="58" t="s">
        <v>1337</v>
      </c>
      <c r="I145" s="4" t="s">
        <v>1427</v>
      </c>
      <c r="J145" s="4"/>
      <c r="K145" s="4"/>
      <c r="L145" s="14"/>
      <c r="M145" s="4" t="s">
        <v>1341</v>
      </c>
      <c r="N145" s="4" t="s">
        <v>1335</v>
      </c>
      <c r="O145" s="4" t="s">
        <v>1336</v>
      </c>
      <c r="P145" s="4" t="s">
        <v>1336</v>
      </c>
      <c r="Q145" s="4"/>
      <c r="R145" s="4"/>
      <c r="S145" s="4"/>
      <c r="T145" s="4"/>
      <c r="U145" s="12"/>
      <c r="V145" s="4"/>
      <c r="W145" s="4"/>
      <c r="X145" s="4" t="s">
        <v>2128</v>
      </c>
      <c r="Y145" s="4"/>
      <c r="Z145" s="4"/>
      <c r="AB145" s="4"/>
      <c r="AC145" s="4"/>
      <c r="AD145" s="4"/>
      <c r="AE145" s="4"/>
      <c r="AF145" s="4"/>
      <c r="AG145" s="8"/>
      <c r="AH145" s="8"/>
      <c r="AI145" s="8"/>
      <c r="AJ145" s="8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"/>
      <c r="BM145" s="8"/>
      <c r="BN145" s="8"/>
      <c r="BO145" s="8"/>
      <c r="BP145" s="8" t="s">
        <v>1350</v>
      </c>
      <c r="BQ145" s="8"/>
      <c r="BR145" s="8"/>
      <c r="BS145" s="4" t="str">
        <f>IF($AB145="","",IF((IF(AND($BL145&lt;&gt;"Yes",$BL145&lt;&gt;"N/A"),"Power Cable, ","")&amp;IF(AND($BM145&lt;&gt;"Yes",$BM145&lt;&gt;"N/A"),"Battery, ","")&amp;IF(AND($AG145&lt;&gt;"Yes",$AG145&lt;&gt;"N/A"),"Firmware Download, ","")&amp;IF(AND(OR($AG145="Yes",$AG145="N/A"),$AH145&lt;&gt;"Yes",$AH145&lt;&gt;"N/A"),"Firmware Install, ","")&amp;IF(AND($BQ145&lt;&gt;"Yes",$BQ145&lt;&gt;"N/A"),"Device ID, ","")&amp;IF(AND($BR145&lt;&gt;"Yes",$BR145&lt;&gt;"N/A"),"Epic Beans Relay, ",""))="","",LEFT(IF(AND($BL145&lt;&gt;"Yes",$BL145&lt;&gt;"N/A"),"Power Cable, ","")&amp;IF(AND($BM145&lt;&gt;"Yes",$BM145&lt;&gt;"N/A"),"Battery, ","")&amp;IF(AND($AG145&lt;&gt;"Yes",$AG145&lt;&gt;"N/A"),"Firmware Download, ","")&amp;IF(AND(OR($AG145="Yes",$AG145="N/A"),$AH145&lt;&gt;"Yes",$AH145&lt;&gt;"N/A"),"Firmware Install, ","")&amp;IF(AND($BQ145&lt;&gt;"Yes",$BQ145&lt;&gt;"N/A"),"Device ID, ","")&amp;IF(AND($BR145&lt;&gt;"Yes",$BR145&lt;&gt;"N/A"),"Epic Beans Relay, ",""),LEN(IF(AND($BL145&lt;&gt;"Yes",$BL145&lt;&gt;"N/A"),"Power Cable, ","")&amp;IF(AND($BM145&lt;&gt;"Yes",$BM145&lt;&gt;"N/A"),"Battery, ","")&amp;IF(AND($AG145&lt;&gt;"Yes",$AG145&lt;&gt;"N/A"),"Firmware Download, ","")&amp;IF(AND(OR($AG145="Yes",$AG145="N/A"),$AH145&lt;&gt;"Yes",$AH145&lt;&gt;"N/A"),"Firmware Install, ","")&amp;IF(AND($BQ145&lt;&gt;"Yes",$BQ145&lt;&gt;"N/A"),"Device ID, ","")&amp;IF(AND($BR145&lt;&gt;"Yes",$BR145&lt;&gt;"N/A"),"Epic Beans Relay, ",""))-2)))</f>
        <v/>
      </c>
      <c r="BT145" s="8"/>
      <c r="BU145" s="8" t="str">
        <f>IF($AB145="","",IF($BS145="","Yes","Blocked"))</f>
        <v/>
      </c>
      <c r="BW145" t="str">
        <f>IF($BV145="","",IFERROR(VLOOKUP($BV145,'01_Warehouse_Ledger'!$A:$N,4,FALSE),""))</f>
        <v/>
      </c>
      <c r="BX145" t="str">
        <f>IF($BV145="","",IFERROR(VLOOKUP($BV145,'01_Warehouse_Ledger'!$A:$N,5,FALSE),""))</f>
        <v/>
      </c>
      <c r="BY145" t="str">
        <f>IF($BV145="","",IFERROR(VLOOKUP($BV145,'01_Warehouse_Ledger'!$A:$N,13,FALSE),""))</f>
        <v/>
      </c>
      <c r="CI145" t="str" cm="1">
        <f t="array" ref="CI145">IFERROR(
  IF(ISNUMBER(MATCH(TRIM(SUBSTITUTE(INDEX($X:$X,ROW()),CHAR(160),"")),[1]Weekend_Targets!$B$2:$B$23,0)),
    "TARGET",
    "NO"
  ),
  "LOOKUP_ERROR"
)</f>
        <v>NO</v>
      </c>
      <c r="CJ145" t="str" cm="1">
        <f t="array" aca="1" ref="CJ145" ca="1">_xlfn.LET(_xlpm.h,UPPER(TRIM(CLEAN(SUBSTITUTE($X145,CHAR(160)," ")))), IF(ISNUMBER(MATCH(_xlpm.h,WeekendHostnames,0)),"TARGET",""))</f>
        <v/>
      </c>
      <c r="CK145" t="str">
        <f>UPPER(TRIM(CLEAN(SUBSTITUTE(C145,CHAR(160)," "))))</f>
        <v>NO</v>
      </c>
      <c r="CL145" t="str" cm="1">
        <f t="array" ref="CL145">IF(ISNUMBER(MATCH(UPPER(TRIM(CLEAN(SUBSTITUTE(INDEX($X:$X,ROW()),CHAR(160)," ")))),[1]Weekend_Targets!$C$2:$C$23,0)),"TARGET","NO")</f>
        <v>NO</v>
      </c>
      <c r="CM145" t="str">
        <f>_xlfn.TEXTJOIN(", ",TRUE,$C$2:$C$23)</f>
        <v>Yes, Yes, Yes, Yes, Yes, Yes, Yes, Yes, Yes, Yes, Yes, Yes, Yes, Yes, Yes, Yes, Yes, Yes, Yes, Yes, Yes, Yes</v>
      </c>
      <c r="CN145" t="e" cm="1">
        <f t="array" aca="1" ref="CN145" ca="1">COUNTIF(WeekendHostnames,"WNH270OPR403")</f>
        <v>#NAME?</v>
      </c>
      <c r="CO145" s="4"/>
      <c r="CQ145" s="4"/>
    </row>
    <row r="146" spans="1:95" ht="20.25" customHeight="1">
      <c r="A146" s="8" t="s">
        <v>1334</v>
      </c>
      <c r="B146" s="8"/>
      <c r="C146" s="8" t="s">
        <v>1336</v>
      </c>
      <c r="D146" s="15" t="s">
        <v>1336</v>
      </c>
      <c r="E146" s="15" t="str">
        <f>IF($C146&lt;&gt;"Yes","",IF($D146="No","Yes",IF($D146="Yes","No","")))</f>
        <v/>
      </c>
      <c r="F146" s="15" t="str">
        <f>IF($A146="","",IF($A146="Neuron",IF(OR(AND($X146&lt;&gt;"",LOWER(TRIM($X146))&lt;&gt;"n/a",COUNTIF($AA$2:$AA$532,$X146)&gt;1),AND($AB146&lt;&gt;"",LOWER(TRIM($AB146))&lt;&gt;"n/a",COUNTIF($AB$2:$AB$532,$AB146)&gt;1),AND($AE146&lt;&gt;"",LOWER(TRIM($AE146))&lt;&gt;"n/a",COUNTIF($AE$2:$AE$532,$AE146)&gt;1)),"Yes","No"),IF($A146="Cybernet",IF(OR(AND($Y146&lt;&gt;"",LOWER(TRIM($Y146))&lt;&gt;"n/a",COUNTIF($Y$2:$Y$532,$Y146)&gt;1),AND($Z146&lt;&gt;"",LOWER(TRIM($Z146))&lt;&gt;"n/a",COUNTIF($Z$2:$Z$532,$Z146)&gt;1)),"Yes","No"),IF(AND($AN146&lt;&gt;"",LOWER(TRIM($AN146))&lt;&gt;"n/a",COUNTIF($AN$2:$AN$532,$AN146)&gt;1),"Yes","No"))))</f>
        <v>No</v>
      </c>
      <c r="G146" t="str">
        <f>IF($C146&lt;&gt;"Yes","",
IF($A146="Neuron",
IF(OR(
AND($X146&lt;&gt;"",LOWER(TRIM($X146))&lt;&gt;"n/a",COUNTIFS($C$2:$C$532,"Yes",$A$2:$A$532,"Neuron",$AA$2:$AA$532,$X146)&gt;1),
AND($AB146&lt;&gt;"",LOWER(TRIM($AB146))&lt;&gt;"n/a",COUNTIFS($C$2:$C$532,"Yes",$A$2:$A$532,"Neuron",$AB$2:$AB$532,$AB146)&gt;1),
AND($AE146&lt;&gt;"",LOWER(TRIM($AE146))&lt;&gt;"n/a",COUNTIFS($C$2:$C$532,"Yes",$A$2:$A$532,"Neuron",$AE$2:$AE$532,$AE146)&gt;1)
),"Yes","No"),
IF($A146="Cybernet",
IF(OR(
AND($Y146&lt;&gt;"",LOWER(TRIM($Y146))&lt;&gt;"n/a",COUNTIFS($C$2:$C$532,"Yes",$A$2:$A$532,"Cybernet",$Y$2:$Y$532,$Y146)&gt;1),
AND($Z146&lt;&gt;"",LOWER(TRIM($Z146))&lt;&gt;"n/a",COUNTIFS($C$2:$C$532,"Yes",$A$2:$A$532,"Cybernet",$Z$2:$Z$532,$Z146)&gt;1)
),"Yes","No"),
IF(AND($AN146&lt;&gt;"",LOWER(TRIM($AN146))&lt;&gt;"n/a"),
IF(COUNTIFS($C$2:$C$532,"Yes",$A$2:$A$532,$A146,$AN$2:$AN$532,$AN146)&gt;1,"Yes","No"),
"No")
)
)
)</f>
        <v/>
      </c>
      <c r="H146" s="58" t="s">
        <v>1337</v>
      </c>
      <c r="I146" s="4" t="s">
        <v>1427</v>
      </c>
      <c r="J146" s="4"/>
      <c r="K146" s="4"/>
      <c r="L146" s="14"/>
      <c r="M146" s="4" t="s">
        <v>1341</v>
      </c>
      <c r="N146" s="4" t="s">
        <v>1335</v>
      </c>
      <c r="O146" s="4" t="s">
        <v>1336</v>
      </c>
      <c r="P146" s="4" t="s">
        <v>1336</v>
      </c>
      <c r="Q146" s="4"/>
      <c r="R146" s="4"/>
      <c r="S146" s="4"/>
      <c r="T146" s="4"/>
      <c r="U146" s="12"/>
      <c r="V146" s="4"/>
      <c r="W146" s="4"/>
      <c r="X146" s="4" t="s">
        <v>2129</v>
      </c>
      <c r="Y146" s="4"/>
      <c r="Z146" s="4"/>
      <c r="AB146" s="4"/>
      <c r="AC146" s="4"/>
      <c r="AD146" s="4"/>
      <c r="AE146" s="4"/>
      <c r="AF146" s="4"/>
      <c r="AG146" s="8"/>
      <c r="AH146" s="8"/>
      <c r="AI146" s="8"/>
      <c r="AJ146" s="8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"/>
      <c r="BM146" s="8"/>
      <c r="BN146" s="8"/>
      <c r="BO146" s="8"/>
      <c r="BP146" s="8" t="s">
        <v>1350</v>
      </c>
      <c r="BQ146" s="8"/>
      <c r="BR146" s="8"/>
      <c r="BS146" s="4" t="str">
        <f>IF($AB146="","",IF((IF(AND($BL146&lt;&gt;"Yes",$BL146&lt;&gt;"N/A"),"Power Cable, ","")&amp;IF(AND($BM146&lt;&gt;"Yes",$BM146&lt;&gt;"N/A"),"Battery, ","")&amp;IF(AND($AG146&lt;&gt;"Yes",$AG146&lt;&gt;"N/A"),"Firmware Download, ","")&amp;IF(AND(OR($AG146="Yes",$AG146="N/A"),$AH146&lt;&gt;"Yes",$AH146&lt;&gt;"N/A"),"Firmware Install, ","")&amp;IF(AND($BQ146&lt;&gt;"Yes",$BQ146&lt;&gt;"N/A"),"Device ID, ","")&amp;IF(AND($BR146&lt;&gt;"Yes",$BR146&lt;&gt;"N/A"),"Epic Beans Relay, ",""))="","",LEFT(IF(AND($BL146&lt;&gt;"Yes",$BL146&lt;&gt;"N/A"),"Power Cable, ","")&amp;IF(AND($BM146&lt;&gt;"Yes",$BM146&lt;&gt;"N/A"),"Battery, ","")&amp;IF(AND($AG146&lt;&gt;"Yes",$AG146&lt;&gt;"N/A"),"Firmware Download, ","")&amp;IF(AND(OR($AG146="Yes",$AG146="N/A"),$AH146&lt;&gt;"Yes",$AH146&lt;&gt;"N/A"),"Firmware Install, ","")&amp;IF(AND($BQ146&lt;&gt;"Yes",$BQ146&lt;&gt;"N/A"),"Device ID, ","")&amp;IF(AND($BR146&lt;&gt;"Yes",$BR146&lt;&gt;"N/A"),"Epic Beans Relay, ",""),LEN(IF(AND($BL146&lt;&gt;"Yes",$BL146&lt;&gt;"N/A"),"Power Cable, ","")&amp;IF(AND($BM146&lt;&gt;"Yes",$BM146&lt;&gt;"N/A"),"Battery, ","")&amp;IF(AND($AG146&lt;&gt;"Yes",$AG146&lt;&gt;"N/A"),"Firmware Download, ","")&amp;IF(AND(OR($AG146="Yes",$AG146="N/A"),$AH146&lt;&gt;"Yes",$AH146&lt;&gt;"N/A"),"Firmware Install, ","")&amp;IF(AND($BQ146&lt;&gt;"Yes",$BQ146&lt;&gt;"N/A"),"Device ID, ","")&amp;IF(AND($BR146&lt;&gt;"Yes",$BR146&lt;&gt;"N/A"),"Epic Beans Relay, ",""))-2)))</f>
        <v/>
      </c>
      <c r="BT146" s="8"/>
      <c r="BU146" s="8" t="str">
        <f>IF($AB146="","",IF($BS146="","Yes","Blocked"))</f>
        <v/>
      </c>
      <c r="BW146" t="str">
        <f>IF($BV146="","",IFERROR(VLOOKUP($BV146,'01_Warehouse_Ledger'!$A:$N,4,FALSE),""))</f>
        <v/>
      </c>
      <c r="BX146" t="str">
        <f>IF($BV146="","",IFERROR(VLOOKUP($BV146,'01_Warehouse_Ledger'!$A:$N,5,FALSE),""))</f>
        <v/>
      </c>
      <c r="BY146" t="str">
        <f>IF($BV146="","",IFERROR(VLOOKUP($BV146,'01_Warehouse_Ledger'!$A:$N,13,FALSE),""))</f>
        <v/>
      </c>
      <c r="CI146" t="str" cm="1">
        <f t="array" ref="CI146">IFERROR(
  IF(ISNUMBER(MATCH(TRIM(SUBSTITUTE(INDEX($X:$X,ROW()),CHAR(160),"")),[1]Weekend_Targets!$B$2:$B$23,0)),
    "TARGET",
    "NO"
  ),
  "LOOKUP_ERROR"
)</f>
        <v>NO</v>
      </c>
      <c r="CJ146" t="str" cm="1">
        <f t="array" aca="1" ref="CJ146" ca="1">_xlfn.LET(_xlpm.h,UPPER(TRIM(CLEAN(SUBSTITUTE($X146,CHAR(160)," ")))), IF(ISNUMBER(MATCH(_xlpm.h,WeekendHostnames,0)),"TARGET",""))</f>
        <v/>
      </c>
      <c r="CK146" t="str">
        <f>UPPER(TRIM(CLEAN(SUBSTITUTE(C146,CHAR(160)," "))))</f>
        <v>NO</v>
      </c>
      <c r="CL146" t="str" cm="1">
        <f t="array" ref="CL146">IF(ISNUMBER(MATCH(UPPER(TRIM(CLEAN(SUBSTITUTE(INDEX($X:$X,ROW()),CHAR(160)," ")))),[1]Weekend_Targets!$C$2:$C$23,0)),"TARGET","NO")</f>
        <v>NO</v>
      </c>
      <c r="CM146" t="str">
        <f>_xlfn.TEXTJOIN(", ",TRUE,$C$2:$C$23)</f>
        <v>Yes, Yes, Yes, Yes, Yes, Yes, Yes, Yes, Yes, Yes, Yes, Yes, Yes, Yes, Yes, Yes, Yes, Yes, Yes, Yes, Yes, Yes</v>
      </c>
      <c r="CN146" t="e" cm="1">
        <f t="array" aca="1" ref="CN146" ca="1">COUNTIF(WeekendHostnames,"WNH270OPR403")</f>
        <v>#NAME?</v>
      </c>
      <c r="CO146" s="4"/>
      <c r="CQ146" s="4"/>
    </row>
    <row r="147" spans="1:95" ht="20.25" customHeight="1">
      <c r="A147" s="8" t="s">
        <v>1334</v>
      </c>
      <c r="B147" s="8"/>
      <c r="C147" s="8" t="s">
        <v>1336</v>
      </c>
      <c r="D147" s="15" t="s">
        <v>1336</v>
      </c>
      <c r="E147" s="15" t="str">
        <f>IF($C147&lt;&gt;"Yes","",IF($D147="No","Yes",IF($D147="Yes","No","")))</f>
        <v/>
      </c>
      <c r="F147" s="15" t="str">
        <f>IF($A147="","",IF($A147="Neuron",IF(OR(AND($X147&lt;&gt;"",LOWER(TRIM($X147))&lt;&gt;"n/a",COUNTIF($AA$2:$AA$532,$X147)&gt;1),AND($AB147&lt;&gt;"",LOWER(TRIM($AB147))&lt;&gt;"n/a",COUNTIF($AB$2:$AB$532,$AB147)&gt;1),AND($AE147&lt;&gt;"",LOWER(TRIM($AE147))&lt;&gt;"n/a",COUNTIF($AE$2:$AE$532,$AE147)&gt;1)),"Yes","No"),IF($A147="Cybernet",IF(OR(AND($Y147&lt;&gt;"",LOWER(TRIM($Y147))&lt;&gt;"n/a",COUNTIF($Y$2:$Y$532,$Y147)&gt;1),AND($Z147&lt;&gt;"",LOWER(TRIM($Z147))&lt;&gt;"n/a",COUNTIF($Z$2:$Z$532,$Z147)&gt;1)),"Yes","No"),IF(AND($AN147&lt;&gt;"",LOWER(TRIM($AN147))&lt;&gt;"n/a",COUNTIF($AN$2:$AN$532,$AN147)&gt;1),"Yes","No"))))</f>
        <v>No</v>
      </c>
      <c r="G147" t="str">
        <f>IF($C147&lt;&gt;"Yes","",
IF($A147="Neuron",
IF(OR(
AND($X147&lt;&gt;"",LOWER(TRIM($X147))&lt;&gt;"n/a",COUNTIFS($C$2:$C$532,"Yes",$A$2:$A$532,"Neuron",$AA$2:$AA$532,$X147)&gt;1),
AND($AB147&lt;&gt;"",LOWER(TRIM($AB147))&lt;&gt;"n/a",COUNTIFS($C$2:$C$532,"Yes",$A$2:$A$532,"Neuron",$AB$2:$AB$532,$AB147)&gt;1),
AND($AE147&lt;&gt;"",LOWER(TRIM($AE147))&lt;&gt;"n/a",COUNTIFS($C$2:$C$532,"Yes",$A$2:$A$532,"Neuron",$AE$2:$AE$532,$AE147)&gt;1)
),"Yes","No"),
IF($A147="Cybernet",
IF(OR(
AND($Y147&lt;&gt;"",LOWER(TRIM($Y147))&lt;&gt;"n/a",COUNTIFS($C$2:$C$532,"Yes",$A$2:$A$532,"Cybernet",$Y$2:$Y$532,$Y147)&gt;1),
AND($Z147&lt;&gt;"",LOWER(TRIM($Z147))&lt;&gt;"n/a",COUNTIFS($C$2:$C$532,"Yes",$A$2:$A$532,"Cybernet",$Z$2:$Z$532,$Z147)&gt;1)
),"Yes","No"),
IF(AND($AN147&lt;&gt;"",LOWER(TRIM($AN147))&lt;&gt;"n/a"),
IF(COUNTIFS($C$2:$C$532,"Yes",$A$2:$A$532,$A147,$AN$2:$AN$532,$AN147)&gt;1,"Yes","No"),
"No")
)
)
)</f>
        <v/>
      </c>
      <c r="H147" s="58" t="s">
        <v>1337</v>
      </c>
      <c r="I147" s="4" t="s">
        <v>1427</v>
      </c>
      <c r="J147" s="4"/>
      <c r="K147" s="4"/>
      <c r="L147" s="14"/>
      <c r="M147" s="4" t="s">
        <v>1341</v>
      </c>
      <c r="N147" s="4" t="s">
        <v>1335</v>
      </c>
      <c r="O147" s="4" t="s">
        <v>1336</v>
      </c>
      <c r="P147" s="4" t="s">
        <v>1336</v>
      </c>
      <c r="Q147" s="4"/>
      <c r="R147" s="4"/>
      <c r="S147" s="4"/>
      <c r="T147" s="4"/>
      <c r="U147" s="12"/>
      <c r="V147" s="4"/>
      <c r="W147" s="4"/>
      <c r="X147" s="4" t="s">
        <v>2130</v>
      </c>
      <c r="Y147" s="4"/>
      <c r="Z147" s="4"/>
      <c r="AB147" s="4"/>
      <c r="AC147" s="4"/>
      <c r="AD147" s="4"/>
      <c r="AE147" s="4"/>
      <c r="AF147" s="4"/>
      <c r="AG147" s="8"/>
      <c r="AH147" s="8"/>
      <c r="AI147" s="8"/>
      <c r="AJ147" s="8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"/>
      <c r="BM147" s="8"/>
      <c r="BN147" s="8"/>
      <c r="BO147" s="8"/>
      <c r="BP147" s="8" t="s">
        <v>1350</v>
      </c>
      <c r="BQ147" s="8"/>
      <c r="BR147" s="8"/>
      <c r="BS147" s="4" t="str">
        <f>IF($AB147="","",IF((IF(AND($BL147&lt;&gt;"Yes",$BL147&lt;&gt;"N/A"),"Power Cable, ","")&amp;IF(AND($BM147&lt;&gt;"Yes",$BM147&lt;&gt;"N/A"),"Battery, ","")&amp;IF(AND($AG147&lt;&gt;"Yes",$AG147&lt;&gt;"N/A"),"Firmware Download, ","")&amp;IF(AND(OR($AG147="Yes",$AG147="N/A"),$AH147&lt;&gt;"Yes",$AH147&lt;&gt;"N/A"),"Firmware Install, ","")&amp;IF(AND($BQ147&lt;&gt;"Yes",$BQ147&lt;&gt;"N/A"),"Device ID, ","")&amp;IF(AND($BR147&lt;&gt;"Yes",$BR147&lt;&gt;"N/A"),"Epic Beans Relay, ",""))="","",LEFT(IF(AND($BL147&lt;&gt;"Yes",$BL147&lt;&gt;"N/A"),"Power Cable, ","")&amp;IF(AND($BM147&lt;&gt;"Yes",$BM147&lt;&gt;"N/A"),"Battery, ","")&amp;IF(AND($AG147&lt;&gt;"Yes",$AG147&lt;&gt;"N/A"),"Firmware Download, ","")&amp;IF(AND(OR($AG147="Yes",$AG147="N/A"),$AH147&lt;&gt;"Yes",$AH147&lt;&gt;"N/A"),"Firmware Install, ","")&amp;IF(AND($BQ147&lt;&gt;"Yes",$BQ147&lt;&gt;"N/A"),"Device ID, ","")&amp;IF(AND($BR147&lt;&gt;"Yes",$BR147&lt;&gt;"N/A"),"Epic Beans Relay, ",""),LEN(IF(AND($BL147&lt;&gt;"Yes",$BL147&lt;&gt;"N/A"),"Power Cable, ","")&amp;IF(AND($BM147&lt;&gt;"Yes",$BM147&lt;&gt;"N/A"),"Battery, ","")&amp;IF(AND($AG147&lt;&gt;"Yes",$AG147&lt;&gt;"N/A"),"Firmware Download, ","")&amp;IF(AND(OR($AG147="Yes",$AG147="N/A"),$AH147&lt;&gt;"Yes",$AH147&lt;&gt;"N/A"),"Firmware Install, ","")&amp;IF(AND($BQ147&lt;&gt;"Yes",$BQ147&lt;&gt;"N/A"),"Device ID, ","")&amp;IF(AND($BR147&lt;&gt;"Yes",$BR147&lt;&gt;"N/A"),"Epic Beans Relay, ",""))-2)))</f>
        <v/>
      </c>
      <c r="BT147" s="8"/>
      <c r="BU147" s="8" t="str">
        <f>IF($AB147="","",IF($BS147="","Yes","Blocked"))</f>
        <v/>
      </c>
      <c r="BW147" t="str">
        <f>IF($BV147="","",IFERROR(VLOOKUP($BV147,'01_Warehouse_Ledger'!$A:$N,4,FALSE),""))</f>
        <v/>
      </c>
      <c r="BX147" t="str">
        <f>IF($BV147="","",IFERROR(VLOOKUP($BV147,'01_Warehouse_Ledger'!$A:$N,5,FALSE),""))</f>
        <v/>
      </c>
      <c r="BY147" t="str">
        <f>IF($BV147="","",IFERROR(VLOOKUP($BV147,'01_Warehouse_Ledger'!$A:$N,13,FALSE),""))</f>
        <v/>
      </c>
      <c r="CI147" t="str" cm="1">
        <f t="array" ref="CI147">IFERROR(
  IF(ISNUMBER(MATCH(TRIM(SUBSTITUTE(INDEX($X:$X,ROW()),CHAR(160),"")),[1]Weekend_Targets!$B$2:$B$23,0)),
    "TARGET",
    "NO"
  ),
  "LOOKUP_ERROR"
)</f>
        <v>NO</v>
      </c>
      <c r="CJ147" t="str" cm="1">
        <f t="array" aca="1" ref="CJ147" ca="1">_xlfn.LET(_xlpm.h,UPPER(TRIM(CLEAN(SUBSTITUTE($X147,CHAR(160)," ")))), IF(ISNUMBER(MATCH(_xlpm.h,WeekendHostnames,0)),"TARGET",""))</f>
        <v/>
      </c>
      <c r="CK147" t="str">
        <f>UPPER(TRIM(CLEAN(SUBSTITUTE(C147,CHAR(160)," "))))</f>
        <v>NO</v>
      </c>
      <c r="CL147" t="str" cm="1">
        <f t="array" ref="CL147">IF(ISNUMBER(MATCH(UPPER(TRIM(CLEAN(SUBSTITUTE(INDEX($X:$X,ROW()),CHAR(160)," ")))),[1]Weekend_Targets!$C$2:$C$23,0)),"TARGET","NO")</f>
        <v>NO</v>
      </c>
      <c r="CM147" t="str">
        <f>_xlfn.TEXTJOIN(", ",TRUE,$C$2:$C$23)</f>
        <v>Yes, Yes, Yes, Yes, Yes, Yes, Yes, Yes, Yes, Yes, Yes, Yes, Yes, Yes, Yes, Yes, Yes, Yes, Yes, Yes, Yes, Yes</v>
      </c>
      <c r="CN147" t="e" cm="1">
        <f t="array" aca="1" ref="CN147" ca="1">COUNTIF(WeekendHostnames,"WNH270OPR403")</f>
        <v>#NAME?</v>
      </c>
      <c r="CO147" s="4"/>
      <c r="CQ147" s="4"/>
    </row>
    <row r="148" spans="1:95" ht="20.25" customHeight="1">
      <c r="A148" s="8" t="s">
        <v>1334</v>
      </c>
      <c r="B148" s="8"/>
      <c r="C148" s="8" t="s">
        <v>1336</v>
      </c>
      <c r="D148" s="15" t="s">
        <v>1336</v>
      </c>
      <c r="E148" s="15" t="str">
        <f>IF($C148&lt;&gt;"Yes","",IF($D148="No","Yes",IF($D148="Yes","No","")))</f>
        <v/>
      </c>
      <c r="F148" s="15" t="str">
        <f>IF($A148="","",IF($A148="Neuron",IF(OR(AND($X148&lt;&gt;"",LOWER(TRIM($X148))&lt;&gt;"n/a",COUNTIF($AA$2:$AA$532,$X148)&gt;1),AND($AB148&lt;&gt;"",LOWER(TRIM($AB148))&lt;&gt;"n/a",COUNTIF($AB$2:$AB$532,$AB148)&gt;1),AND($AE148&lt;&gt;"",LOWER(TRIM($AE148))&lt;&gt;"n/a",COUNTIF($AE$2:$AE$532,$AE148)&gt;1)),"Yes","No"),IF($A148="Cybernet",IF(OR(AND($Y148&lt;&gt;"",LOWER(TRIM($Y148))&lt;&gt;"n/a",COUNTIF($Y$2:$Y$532,$Y148)&gt;1),AND($Z148&lt;&gt;"",LOWER(TRIM($Z148))&lt;&gt;"n/a",COUNTIF($Z$2:$Z$532,$Z148)&gt;1)),"Yes","No"),IF(AND($AN148&lt;&gt;"",LOWER(TRIM($AN148))&lt;&gt;"n/a",COUNTIF($AN$2:$AN$532,$AN148)&gt;1),"Yes","No"))))</f>
        <v>No</v>
      </c>
      <c r="G148" t="str">
        <f>IF($C148&lt;&gt;"Yes","",
IF($A148="Neuron",
IF(OR(
AND($X148&lt;&gt;"",LOWER(TRIM($X148))&lt;&gt;"n/a",COUNTIFS($C$2:$C$532,"Yes",$A$2:$A$532,"Neuron",$AA$2:$AA$532,$X148)&gt;1),
AND($AB148&lt;&gt;"",LOWER(TRIM($AB148))&lt;&gt;"n/a",COUNTIFS($C$2:$C$532,"Yes",$A$2:$A$532,"Neuron",$AB$2:$AB$532,$AB148)&gt;1),
AND($AE148&lt;&gt;"",LOWER(TRIM($AE148))&lt;&gt;"n/a",COUNTIFS($C$2:$C$532,"Yes",$A$2:$A$532,"Neuron",$AE$2:$AE$532,$AE148)&gt;1)
),"Yes","No"),
IF($A148="Cybernet",
IF(OR(
AND($Y148&lt;&gt;"",LOWER(TRIM($Y148))&lt;&gt;"n/a",COUNTIFS($C$2:$C$532,"Yes",$A$2:$A$532,"Cybernet",$Y$2:$Y$532,$Y148)&gt;1),
AND($Z148&lt;&gt;"",LOWER(TRIM($Z148))&lt;&gt;"n/a",COUNTIFS($C$2:$C$532,"Yes",$A$2:$A$532,"Cybernet",$Z$2:$Z$532,$Z148)&gt;1)
),"Yes","No"),
IF(AND($AN148&lt;&gt;"",LOWER(TRIM($AN148))&lt;&gt;"n/a"),
IF(COUNTIFS($C$2:$C$532,"Yes",$A$2:$A$532,$A148,$AN$2:$AN$532,$AN148)&gt;1,"Yes","No"),
"No")
)
)
)</f>
        <v/>
      </c>
      <c r="H148" s="58" t="s">
        <v>1337</v>
      </c>
      <c r="I148" s="4" t="s">
        <v>1427</v>
      </c>
      <c r="J148" s="4"/>
      <c r="K148" s="4"/>
      <c r="L148" s="14"/>
      <c r="M148" s="4" t="s">
        <v>1341</v>
      </c>
      <c r="N148" s="4" t="s">
        <v>1335</v>
      </c>
      <c r="O148" s="4" t="s">
        <v>1336</v>
      </c>
      <c r="P148" s="4" t="s">
        <v>1336</v>
      </c>
      <c r="Q148" s="4"/>
      <c r="R148" s="4"/>
      <c r="S148" s="4"/>
      <c r="T148" s="4"/>
      <c r="U148" s="12"/>
      <c r="V148" s="4"/>
      <c r="W148" s="4"/>
      <c r="X148" s="4" t="s">
        <v>2131</v>
      </c>
      <c r="Y148" s="4"/>
      <c r="Z148" s="4"/>
      <c r="AB148" s="4"/>
      <c r="AC148" s="4"/>
      <c r="AD148" s="4"/>
      <c r="AE148" s="4"/>
      <c r="AF148" s="4"/>
      <c r="AG148" s="8"/>
      <c r="AH148" s="8"/>
      <c r="AI148" s="8"/>
      <c r="AJ148" s="8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"/>
      <c r="BM148" s="8"/>
      <c r="BN148" s="8"/>
      <c r="BO148" s="8"/>
      <c r="BP148" s="8" t="s">
        <v>1350</v>
      </c>
      <c r="BQ148" s="8"/>
      <c r="BR148" s="8"/>
      <c r="BS148" s="4" t="str">
        <f>IF($AB148="","",IF((IF(AND($BL148&lt;&gt;"Yes",$BL148&lt;&gt;"N/A"),"Power Cable, ","")&amp;IF(AND($BM148&lt;&gt;"Yes",$BM148&lt;&gt;"N/A"),"Battery, ","")&amp;IF(AND($AG148&lt;&gt;"Yes",$AG148&lt;&gt;"N/A"),"Firmware Download, ","")&amp;IF(AND(OR($AG148="Yes",$AG148="N/A"),$AH148&lt;&gt;"Yes",$AH148&lt;&gt;"N/A"),"Firmware Install, ","")&amp;IF(AND($BQ148&lt;&gt;"Yes",$BQ148&lt;&gt;"N/A"),"Device ID, ","")&amp;IF(AND($BR148&lt;&gt;"Yes",$BR148&lt;&gt;"N/A"),"Epic Beans Relay, ",""))="","",LEFT(IF(AND($BL148&lt;&gt;"Yes",$BL148&lt;&gt;"N/A"),"Power Cable, ","")&amp;IF(AND($BM148&lt;&gt;"Yes",$BM148&lt;&gt;"N/A"),"Battery, ","")&amp;IF(AND($AG148&lt;&gt;"Yes",$AG148&lt;&gt;"N/A"),"Firmware Download, ","")&amp;IF(AND(OR($AG148="Yes",$AG148="N/A"),$AH148&lt;&gt;"Yes",$AH148&lt;&gt;"N/A"),"Firmware Install, ","")&amp;IF(AND($BQ148&lt;&gt;"Yes",$BQ148&lt;&gt;"N/A"),"Device ID, ","")&amp;IF(AND($BR148&lt;&gt;"Yes",$BR148&lt;&gt;"N/A"),"Epic Beans Relay, ",""),LEN(IF(AND($BL148&lt;&gt;"Yes",$BL148&lt;&gt;"N/A"),"Power Cable, ","")&amp;IF(AND($BM148&lt;&gt;"Yes",$BM148&lt;&gt;"N/A"),"Battery, ","")&amp;IF(AND($AG148&lt;&gt;"Yes",$AG148&lt;&gt;"N/A"),"Firmware Download, ","")&amp;IF(AND(OR($AG148="Yes",$AG148="N/A"),$AH148&lt;&gt;"Yes",$AH148&lt;&gt;"N/A"),"Firmware Install, ","")&amp;IF(AND($BQ148&lt;&gt;"Yes",$BQ148&lt;&gt;"N/A"),"Device ID, ","")&amp;IF(AND($BR148&lt;&gt;"Yes",$BR148&lt;&gt;"N/A"),"Epic Beans Relay, ",""))-2)))</f>
        <v/>
      </c>
      <c r="BT148" s="8"/>
      <c r="BU148" s="8" t="str">
        <f>IF($AB148="","",IF($BS148="","Yes","Blocked"))</f>
        <v/>
      </c>
      <c r="BW148" t="str">
        <f>IF($BV148="","",IFERROR(VLOOKUP($BV148,'01_Warehouse_Ledger'!$A:$N,4,FALSE),""))</f>
        <v/>
      </c>
      <c r="BX148" t="str">
        <f>IF($BV148="","",IFERROR(VLOOKUP($BV148,'01_Warehouse_Ledger'!$A:$N,5,FALSE),""))</f>
        <v/>
      </c>
      <c r="BY148" t="str">
        <f>IF($BV148="","",IFERROR(VLOOKUP($BV148,'01_Warehouse_Ledger'!$A:$N,13,FALSE),""))</f>
        <v/>
      </c>
      <c r="CI148" t="str" cm="1">
        <f t="array" ref="CI148">IFERROR(
  IF(ISNUMBER(MATCH(TRIM(SUBSTITUTE(INDEX($X:$X,ROW()),CHAR(160),"")),[1]Weekend_Targets!$B$2:$B$23,0)),
    "TARGET",
    "NO"
  ),
  "LOOKUP_ERROR"
)</f>
        <v>NO</v>
      </c>
      <c r="CJ148" t="str" cm="1">
        <f t="array" aca="1" ref="CJ148" ca="1">_xlfn.LET(_xlpm.h,UPPER(TRIM(CLEAN(SUBSTITUTE($X148,CHAR(160)," ")))), IF(ISNUMBER(MATCH(_xlpm.h,WeekendHostnames,0)),"TARGET",""))</f>
        <v/>
      </c>
      <c r="CK148" t="str">
        <f>UPPER(TRIM(CLEAN(SUBSTITUTE(C148,CHAR(160)," "))))</f>
        <v>NO</v>
      </c>
      <c r="CL148" t="str" cm="1">
        <f t="array" ref="CL148">IF(ISNUMBER(MATCH(UPPER(TRIM(CLEAN(SUBSTITUTE(INDEX($X:$X,ROW()),CHAR(160)," ")))),[1]Weekend_Targets!$C$2:$C$23,0)),"TARGET","NO")</f>
        <v>NO</v>
      </c>
      <c r="CM148" t="str">
        <f>_xlfn.TEXTJOIN(", ",TRUE,$C$2:$C$23)</f>
        <v>Yes, Yes, Yes, Yes, Yes, Yes, Yes, Yes, Yes, Yes, Yes, Yes, Yes, Yes, Yes, Yes, Yes, Yes, Yes, Yes, Yes, Yes</v>
      </c>
      <c r="CN148" t="e" cm="1">
        <f t="array" aca="1" ref="CN148" ca="1">COUNTIF(WeekendHostnames,"WNH270OPR403")</f>
        <v>#NAME?</v>
      </c>
      <c r="CO148" s="4"/>
      <c r="CQ148" s="4"/>
    </row>
    <row r="149" spans="1:95" ht="20.25" customHeight="1">
      <c r="A149" s="8" t="s">
        <v>1334</v>
      </c>
      <c r="B149" s="8"/>
      <c r="C149" s="8" t="s">
        <v>1336</v>
      </c>
      <c r="D149" s="15" t="s">
        <v>1336</v>
      </c>
      <c r="E149" s="15" t="str">
        <f>IF($C149&lt;&gt;"Yes","",IF($D149="No","Yes",IF($D149="Yes","No","")))</f>
        <v/>
      </c>
      <c r="F149" s="15" t="str">
        <f>IF($A149="","",IF($A149="Neuron",IF(OR(AND($X149&lt;&gt;"",LOWER(TRIM($X149))&lt;&gt;"n/a",COUNTIF($AA$2:$AA$532,$X149)&gt;1),AND($AB149&lt;&gt;"",LOWER(TRIM($AB149))&lt;&gt;"n/a",COUNTIF($AB$2:$AB$532,$AB149)&gt;1),AND($AE149&lt;&gt;"",LOWER(TRIM($AE149))&lt;&gt;"n/a",COUNTIF($AE$2:$AE$532,$AE149)&gt;1)),"Yes","No"),IF($A149="Cybernet",IF(OR(AND($Y149&lt;&gt;"",LOWER(TRIM($Y149))&lt;&gt;"n/a",COUNTIF($Y$2:$Y$532,$Y149)&gt;1),AND($Z149&lt;&gt;"",LOWER(TRIM($Z149))&lt;&gt;"n/a",COUNTIF($Z$2:$Z$532,$Z149)&gt;1)),"Yes","No"),IF(AND($AN149&lt;&gt;"",LOWER(TRIM($AN149))&lt;&gt;"n/a",COUNTIF($AN$2:$AN$532,$AN149)&gt;1),"Yes","No"))))</f>
        <v>No</v>
      </c>
      <c r="G149" t="str">
        <f>IF($C149&lt;&gt;"Yes","",
IF($A149="Neuron",
IF(OR(
AND($X149&lt;&gt;"",LOWER(TRIM($X149))&lt;&gt;"n/a",COUNTIFS($C$2:$C$532,"Yes",$A$2:$A$532,"Neuron",$AA$2:$AA$532,$X149)&gt;1),
AND($AB149&lt;&gt;"",LOWER(TRIM($AB149))&lt;&gt;"n/a",COUNTIFS($C$2:$C$532,"Yes",$A$2:$A$532,"Neuron",$AB$2:$AB$532,$AB149)&gt;1),
AND($AE149&lt;&gt;"",LOWER(TRIM($AE149))&lt;&gt;"n/a",COUNTIFS($C$2:$C$532,"Yes",$A$2:$A$532,"Neuron",$AE$2:$AE$532,$AE149)&gt;1)
),"Yes","No"),
IF($A149="Cybernet",
IF(OR(
AND($Y149&lt;&gt;"",LOWER(TRIM($Y149))&lt;&gt;"n/a",COUNTIFS($C$2:$C$532,"Yes",$A$2:$A$532,"Cybernet",$Y$2:$Y$532,$Y149)&gt;1),
AND($Z149&lt;&gt;"",LOWER(TRIM($Z149))&lt;&gt;"n/a",COUNTIFS($C$2:$C$532,"Yes",$A$2:$A$532,"Cybernet",$Z$2:$Z$532,$Z149)&gt;1)
),"Yes","No"),
IF(AND($AN149&lt;&gt;"",LOWER(TRIM($AN149))&lt;&gt;"n/a"),
IF(COUNTIFS($C$2:$C$532,"Yes",$A$2:$A$532,$A149,$AN$2:$AN$532,$AN149)&gt;1,"Yes","No"),
"No")
)
)
)</f>
        <v/>
      </c>
      <c r="H149" s="58" t="s">
        <v>1337</v>
      </c>
      <c r="I149" s="4" t="s">
        <v>1427</v>
      </c>
      <c r="J149" s="4"/>
      <c r="K149" s="4"/>
      <c r="L149" s="14"/>
      <c r="M149" s="4" t="s">
        <v>1341</v>
      </c>
      <c r="N149" s="4" t="s">
        <v>1335</v>
      </c>
      <c r="O149" s="4" t="s">
        <v>1336</v>
      </c>
      <c r="P149" s="4" t="s">
        <v>1336</v>
      </c>
      <c r="Q149" s="4"/>
      <c r="R149" s="4"/>
      <c r="S149" s="4"/>
      <c r="T149" s="4"/>
      <c r="U149" s="12"/>
      <c r="V149" s="4"/>
      <c r="W149" s="4"/>
      <c r="X149" s="4" t="s">
        <v>2132</v>
      </c>
      <c r="Y149" s="4"/>
      <c r="Z149" s="4"/>
      <c r="AB149" s="4"/>
      <c r="AC149" s="4"/>
      <c r="AD149" s="4"/>
      <c r="AE149" s="4"/>
      <c r="AF149" s="4"/>
      <c r="AG149" s="8"/>
      <c r="AH149" s="8"/>
      <c r="AI149" s="8"/>
      <c r="AJ149" s="8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"/>
      <c r="BM149" s="8"/>
      <c r="BN149" s="8"/>
      <c r="BO149" s="8"/>
      <c r="BP149" s="8" t="s">
        <v>1350</v>
      </c>
      <c r="BQ149" s="8"/>
      <c r="BR149" s="8"/>
      <c r="BS149" s="4" t="str">
        <f>IF($AB149="","",IF((IF(AND($BL149&lt;&gt;"Yes",$BL149&lt;&gt;"N/A"),"Power Cable, ","")&amp;IF(AND($BM149&lt;&gt;"Yes",$BM149&lt;&gt;"N/A"),"Battery, ","")&amp;IF(AND($AG149&lt;&gt;"Yes",$AG149&lt;&gt;"N/A"),"Firmware Download, ","")&amp;IF(AND(OR($AG149="Yes",$AG149="N/A"),$AH149&lt;&gt;"Yes",$AH149&lt;&gt;"N/A"),"Firmware Install, ","")&amp;IF(AND($BQ149&lt;&gt;"Yes",$BQ149&lt;&gt;"N/A"),"Device ID, ","")&amp;IF(AND($BR149&lt;&gt;"Yes",$BR149&lt;&gt;"N/A"),"Epic Beans Relay, ",""))="","",LEFT(IF(AND($BL149&lt;&gt;"Yes",$BL149&lt;&gt;"N/A"),"Power Cable, ","")&amp;IF(AND($BM149&lt;&gt;"Yes",$BM149&lt;&gt;"N/A"),"Battery, ","")&amp;IF(AND($AG149&lt;&gt;"Yes",$AG149&lt;&gt;"N/A"),"Firmware Download, ","")&amp;IF(AND(OR($AG149="Yes",$AG149="N/A"),$AH149&lt;&gt;"Yes",$AH149&lt;&gt;"N/A"),"Firmware Install, ","")&amp;IF(AND($BQ149&lt;&gt;"Yes",$BQ149&lt;&gt;"N/A"),"Device ID, ","")&amp;IF(AND($BR149&lt;&gt;"Yes",$BR149&lt;&gt;"N/A"),"Epic Beans Relay, ",""),LEN(IF(AND($BL149&lt;&gt;"Yes",$BL149&lt;&gt;"N/A"),"Power Cable, ","")&amp;IF(AND($BM149&lt;&gt;"Yes",$BM149&lt;&gt;"N/A"),"Battery, ","")&amp;IF(AND($AG149&lt;&gt;"Yes",$AG149&lt;&gt;"N/A"),"Firmware Download, ","")&amp;IF(AND(OR($AG149="Yes",$AG149="N/A"),$AH149&lt;&gt;"Yes",$AH149&lt;&gt;"N/A"),"Firmware Install, ","")&amp;IF(AND($BQ149&lt;&gt;"Yes",$BQ149&lt;&gt;"N/A"),"Device ID, ","")&amp;IF(AND($BR149&lt;&gt;"Yes",$BR149&lt;&gt;"N/A"),"Epic Beans Relay, ",""))-2)))</f>
        <v/>
      </c>
      <c r="BT149" s="8"/>
      <c r="BU149" s="8" t="str">
        <f>IF($AB149="","",IF($BS149="","Yes","Blocked"))</f>
        <v/>
      </c>
      <c r="BW149" t="str">
        <f>IF($BV149="","",IFERROR(VLOOKUP($BV149,'01_Warehouse_Ledger'!$A:$N,4,FALSE),""))</f>
        <v/>
      </c>
      <c r="BX149" t="str">
        <f>IF($BV149="","",IFERROR(VLOOKUP($BV149,'01_Warehouse_Ledger'!$A:$N,5,FALSE),""))</f>
        <v/>
      </c>
      <c r="BY149" t="str">
        <f>IF($BV149="","",IFERROR(VLOOKUP($BV149,'01_Warehouse_Ledger'!$A:$N,13,FALSE),""))</f>
        <v/>
      </c>
      <c r="CI149" t="str" cm="1">
        <f t="array" ref="CI149">IFERROR(
  IF(ISNUMBER(MATCH(TRIM(SUBSTITUTE(INDEX($X:$X,ROW()),CHAR(160),"")),[1]Weekend_Targets!$B$2:$B$23,0)),
    "TARGET",
    "NO"
  ),
  "LOOKUP_ERROR"
)</f>
        <v>NO</v>
      </c>
      <c r="CJ149" t="str" cm="1">
        <f t="array" aca="1" ref="CJ149" ca="1">_xlfn.LET(_xlpm.h,UPPER(TRIM(CLEAN(SUBSTITUTE($X149,CHAR(160)," ")))), IF(ISNUMBER(MATCH(_xlpm.h,WeekendHostnames,0)),"TARGET",""))</f>
        <v/>
      </c>
      <c r="CK149" t="str">
        <f>UPPER(TRIM(CLEAN(SUBSTITUTE(C149,CHAR(160)," "))))</f>
        <v>NO</v>
      </c>
      <c r="CL149" t="str" cm="1">
        <f t="array" ref="CL149">IF(ISNUMBER(MATCH(UPPER(TRIM(CLEAN(SUBSTITUTE(INDEX($X:$X,ROW()),CHAR(160)," ")))),[1]Weekend_Targets!$C$2:$C$23,0)),"TARGET","NO")</f>
        <v>NO</v>
      </c>
      <c r="CM149" t="str">
        <f>_xlfn.TEXTJOIN(", ",TRUE,$C$2:$C$23)</f>
        <v>Yes, Yes, Yes, Yes, Yes, Yes, Yes, Yes, Yes, Yes, Yes, Yes, Yes, Yes, Yes, Yes, Yes, Yes, Yes, Yes, Yes, Yes</v>
      </c>
      <c r="CN149" t="e" cm="1">
        <f t="array" aca="1" ref="CN149" ca="1">COUNTIF(WeekendHostnames,"WNH270OPR403")</f>
        <v>#NAME?</v>
      </c>
      <c r="CO149" s="4"/>
      <c r="CQ149" s="4"/>
    </row>
    <row r="150" spans="1:95" ht="20.25" customHeight="1">
      <c r="A150" s="8" t="s">
        <v>1334</v>
      </c>
      <c r="B150" s="8"/>
      <c r="C150" s="8" t="s">
        <v>1336</v>
      </c>
      <c r="D150" s="15" t="s">
        <v>1336</v>
      </c>
      <c r="E150" s="15" t="str">
        <f>IF($C150&lt;&gt;"Yes","",IF($D150="No","Yes",IF($D150="Yes","No","")))</f>
        <v/>
      </c>
      <c r="F150" s="15" t="str">
        <f>IF($A150="","",IF($A150="Neuron",IF(OR(AND($X150&lt;&gt;"",LOWER(TRIM($X150))&lt;&gt;"n/a",COUNTIF($AA$2:$AA$532,$X150)&gt;1),AND($AB150&lt;&gt;"",LOWER(TRIM($AB150))&lt;&gt;"n/a",COUNTIF($AB$2:$AB$532,$AB150)&gt;1),AND($AE150&lt;&gt;"",LOWER(TRIM($AE150))&lt;&gt;"n/a",COUNTIF($AE$2:$AE$532,$AE150)&gt;1)),"Yes","No"),IF($A150="Cybernet",IF(OR(AND($Y150&lt;&gt;"",LOWER(TRIM($Y150))&lt;&gt;"n/a",COUNTIF($Y$2:$Y$532,$Y150)&gt;1),AND($Z150&lt;&gt;"",LOWER(TRIM($Z150))&lt;&gt;"n/a",COUNTIF($Z$2:$Z$532,$Z150)&gt;1)),"Yes","No"),IF(AND($AN150&lt;&gt;"",LOWER(TRIM($AN150))&lt;&gt;"n/a",COUNTIF($AN$2:$AN$532,$AN150)&gt;1),"Yes","No"))))</f>
        <v>No</v>
      </c>
      <c r="G150" t="str">
        <f>IF($C150&lt;&gt;"Yes","",
IF($A150="Neuron",
IF(OR(
AND($X150&lt;&gt;"",LOWER(TRIM($X150))&lt;&gt;"n/a",COUNTIFS($C$2:$C$532,"Yes",$A$2:$A$532,"Neuron",$AA$2:$AA$532,$X150)&gt;1),
AND($AB150&lt;&gt;"",LOWER(TRIM($AB150))&lt;&gt;"n/a",COUNTIFS($C$2:$C$532,"Yes",$A$2:$A$532,"Neuron",$AB$2:$AB$532,$AB150)&gt;1),
AND($AE150&lt;&gt;"",LOWER(TRIM($AE150))&lt;&gt;"n/a",COUNTIFS($C$2:$C$532,"Yes",$A$2:$A$532,"Neuron",$AE$2:$AE$532,$AE150)&gt;1)
),"Yes","No"),
IF($A150="Cybernet",
IF(OR(
AND($Y150&lt;&gt;"",LOWER(TRIM($Y150))&lt;&gt;"n/a",COUNTIFS($C$2:$C$532,"Yes",$A$2:$A$532,"Cybernet",$Y$2:$Y$532,$Y150)&gt;1),
AND($Z150&lt;&gt;"",LOWER(TRIM($Z150))&lt;&gt;"n/a",COUNTIFS($C$2:$C$532,"Yes",$A$2:$A$532,"Cybernet",$Z$2:$Z$532,$Z150)&gt;1)
),"Yes","No"),
IF(AND($AN150&lt;&gt;"",LOWER(TRIM($AN150))&lt;&gt;"n/a"),
IF(COUNTIFS($C$2:$C$532,"Yes",$A$2:$A$532,$A150,$AN$2:$AN$532,$AN150)&gt;1,"Yes","No"),
"No")
)
)
)</f>
        <v/>
      </c>
      <c r="H150" s="58" t="s">
        <v>1337</v>
      </c>
      <c r="I150" s="4" t="s">
        <v>1427</v>
      </c>
      <c r="J150" s="4"/>
      <c r="K150" s="4"/>
      <c r="L150" s="14"/>
      <c r="M150" s="4" t="s">
        <v>1341</v>
      </c>
      <c r="N150" s="4" t="s">
        <v>1335</v>
      </c>
      <c r="O150" s="4" t="s">
        <v>1336</v>
      </c>
      <c r="P150" s="4" t="s">
        <v>1336</v>
      </c>
      <c r="Q150" s="4"/>
      <c r="R150" s="4"/>
      <c r="S150" s="4"/>
      <c r="T150" s="4"/>
      <c r="U150" s="12"/>
      <c r="V150" s="4"/>
      <c r="W150" s="4"/>
      <c r="X150" s="4" t="s">
        <v>2133</v>
      </c>
      <c r="Y150" s="4"/>
      <c r="Z150" s="4"/>
      <c r="AA150" s="5"/>
      <c r="AB150" s="4"/>
      <c r="AC150" s="4"/>
      <c r="AD150" s="4"/>
      <c r="AE150" s="4"/>
      <c r="AF150" s="4"/>
      <c r="AG150" s="8"/>
      <c r="AH150" s="8"/>
      <c r="AI150" s="8"/>
      <c r="AJ150" s="8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"/>
      <c r="BM150" s="8"/>
      <c r="BN150" s="8"/>
      <c r="BO150" s="8"/>
      <c r="BP150" s="8" t="s">
        <v>1350</v>
      </c>
      <c r="BQ150" s="8"/>
      <c r="BR150" s="8"/>
      <c r="BS150" s="4" t="str">
        <f>IF($AB150="","",IF((IF(AND($BL150&lt;&gt;"Yes",$BL150&lt;&gt;"N/A"),"Power Cable, ","")&amp;IF(AND($BM150&lt;&gt;"Yes",$BM150&lt;&gt;"N/A"),"Battery, ","")&amp;IF(AND($AG150&lt;&gt;"Yes",$AG150&lt;&gt;"N/A"),"Firmware Download, ","")&amp;IF(AND(OR($AG150="Yes",$AG150="N/A"),$AH150&lt;&gt;"Yes",$AH150&lt;&gt;"N/A"),"Firmware Install, ","")&amp;IF(AND($BQ150&lt;&gt;"Yes",$BQ150&lt;&gt;"N/A"),"Device ID, ","")&amp;IF(AND($BR150&lt;&gt;"Yes",$BR150&lt;&gt;"N/A"),"Epic Beans Relay, ",""))="","",LEFT(IF(AND($BL150&lt;&gt;"Yes",$BL150&lt;&gt;"N/A"),"Power Cable, ","")&amp;IF(AND($BM150&lt;&gt;"Yes",$BM150&lt;&gt;"N/A"),"Battery, ","")&amp;IF(AND($AG150&lt;&gt;"Yes",$AG150&lt;&gt;"N/A"),"Firmware Download, ","")&amp;IF(AND(OR($AG150="Yes",$AG150="N/A"),$AH150&lt;&gt;"Yes",$AH150&lt;&gt;"N/A"),"Firmware Install, ","")&amp;IF(AND($BQ150&lt;&gt;"Yes",$BQ150&lt;&gt;"N/A"),"Device ID, ","")&amp;IF(AND($BR150&lt;&gt;"Yes",$BR150&lt;&gt;"N/A"),"Epic Beans Relay, ",""),LEN(IF(AND($BL150&lt;&gt;"Yes",$BL150&lt;&gt;"N/A"),"Power Cable, ","")&amp;IF(AND($BM150&lt;&gt;"Yes",$BM150&lt;&gt;"N/A"),"Battery, ","")&amp;IF(AND($AG150&lt;&gt;"Yes",$AG150&lt;&gt;"N/A"),"Firmware Download, ","")&amp;IF(AND(OR($AG150="Yes",$AG150="N/A"),$AH150&lt;&gt;"Yes",$AH150&lt;&gt;"N/A"),"Firmware Install, ","")&amp;IF(AND($BQ150&lt;&gt;"Yes",$BQ150&lt;&gt;"N/A"),"Device ID, ","")&amp;IF(AND($BR150&lt;&gt;"Yes",$BR150&lt;&gt;"N/A"),"Epic Beans Relay, ",""))-2)))</f>
        <v/>
      </c>
      <c r="BT150" s="8"/>
      <c r="BU150" s="8" t="str">
        <f>IF($AB150="","",IF($BS150="","Yes","Blocked"))</f>
        <v/>
      </c>
      <c r="BW150" t="str">
        <f>IF($BV150="","",IFERROR(VLOOKUP($BV150,'01_Warehouse_Ledger'!$A:$N,4,FALSE),""))</f>
        <v/>
      </c>
      <c r="BX150" t="str">
        <f>IF($BV150="","",IFERROR(VLOOKUP($BV150,'01_Warehouse_Ledger'!$A:$N,5,FALSE),""))</f>
        <v/>
      </c>
      <c r="BY150" t="str">
        <f>IF($BV150="","",IFERROR(VLOOKUP($BV150,'01_Warehouse_Ledger'!$A:$N,13,FALSE),""))</f>
        <v/>
      </c>
      <c r="CI150" t="str" cm="1">
        <f t="array" ref="CI150">IFERROR(
  IF(ISNUMBER(MATCH(TRIM(SUBSTITUTE(INDEX($X:$X,ROW()),CHAR(160),"")),[1]Weekend_Targets!$B$2:$B$23,0)),
    "TARGET",
    "NO"
  ),
  "LOOKUP_ERROR"
)</f>
        <v>NO</v>
      </c>
      <c r="CJ150" t="str" cm="1">
        <f t="array" aca="1" ref="CJ150" ca="1">_xlfn.LET(_xlpm.h,UPPER(TRIM(CLEAN(SUBSTITUTE($X150,CHAR(160)," ")))), IF(ISNUMBER(MATCH(_xlpm.h,WeekendHostnames,0)),"TARGET",""))</f>
        <v/>
      </c>
      <c r="CK150" t="str">
        <f>UPPER(TRIM(CLEAN(SUBSTITUTE(C150,CHAR(160)," "))))</f>
        <v>NO</v>
      </c>
      <c r="CL150" t="str" cm="1">
        <f t="array" ref="CL150">IF(ISNUMBER(MATCH(UPPER(TRIM(CLEAN(SUBSTITUTE(INDEX($X:$X,ROW()),CHAR(160)," ")))),[1]Weekend_Targets!$C$2:$C$23,0)),"TARGET","NO")</f>
        <v>NO</v>
      </c>
      <c r="CM150" t="str">
        <f>_xlfn.TEXTJOIN(", ",TRUE,$C$2:$C$23)</f>
        <v>Yes, Yes, Yes, Yes, Yes, Yes, Yes, Yes, Yes, Yes, Yes, Yes, Yes, Yes, Yes, Yes, Yes, Yes, Yes, Yes, Yes, Yes</v>
      </c>
      <c r="CN150" t="e" cm="1">
        <f t="array" aca="1" ref="CN150" ca="1">COUNTIF(WeekendHostnames,"WNH270OPR403")</f>
        <v>#NAME?</v>
      </c>
      <c r="CO150" s="4"/>
      <c r="CQ150" s="4"/>
    </row>
    <row r="151" spans="1:95" ht="20.25" customHeight="1">
      <c r="A151" s="8" t="s">
        <v>1334</v>
      </c>
      <c r="B151" s="8"/>
      <c r="C151" s="8" t="s">
        <v>1336</v>
      </c>
      <c r="D151" s="15" t="s">
        <v>1336</v>
      </c>
      <c r="E151" s="15" t="str">
        <f>IF($C151&lt;&gt;"Yes","",IF($D151="No","Yes",IF($D151="Yes","No","")))</f>
        <v/>
      </c>
      <c r="F151" s="15" t="str">
        <f>IF($A151="","",IF($A151="Neuron",IF(OR(AND($X151&lt;&gt;"",LOWER(TRIM($X151))&lt;&gt;"n/a",COUNTIF($AA$2:$AA$532,$X151)&gt;1),AND($AB151&lt;&gt;"",LOWER(TRIM($AB151))&lt;&gt;"n/a",COUNTIF($AB$2:$AB$532,$AB151)&gt;1),AND($AE151&lt;&gt;"",LOWER(TRIM($AE151))&lt;&gt;"n/a",COUNTIF($AE$2:$AE$532,$AE151)&gt;1)),"Yes","No"),IF($A151="Cybernet",IF(OR(AND($Y151&lt;&gt;"",LOWER(TRIM($Y151))&lt;&gt;"n/a",COUNTIF($Y$2:$Y$532,$Y151)&gt;1),AND($Z151&lt;&gt;"",LOWER(TRIM($Z151))&lt;&gt;"n/a",COUNTIF($Z$2:$Z$532,$Z151)&gt;1)),"Yes","No"),IF(AND($AN151&lt;&gt;"",LOWER(TRIM($AN151))&lt;&gt;"n/a",COUNTIF($AN$2:$AN$532,$AN151)&gt;1),"Yes","No"))))</f>
        <v>No</v>
      </c>
      <c r="G151" t="str">
        <f>IF($C151&lt;&gt;"Yes","",
IF($A151="Neuron",
IF(OR(
AND($X151&lt;&gt;"",LOWER(TRIM($X151))&lt;&gt;"n/a",COUNTIFS($C$2:$C$532,"Yes",$A$2:$A$532,"Neuron",$AA$2:$AA$532,$X151)&gt;1),
AND($AB151&lt;&gt;"",LOWER(TRIM($AB151))&lt;&gt;"n/a",COUNTIFS($C$2:$C$532,"Yes",$A$2:$A$532,"Neuron",$AB$2:$AB$532,$AB151)&gt;1),
AND($AE151&lt;&gt;"",LOWER(TRIM($AE151))&lt;&gt;"n/a",COUNTIFS($C$2:$C$532,"Yes",$A$2:$A$532,"Neuron",$AE$2:$AE$532,$AE151)&gt;1)
),"Yes","No"),
IF($A151="Cybernet",
IF(OR(
AND($Y151&lt;&gt;"",LOWER(TRIM($Y151))&lt;&gt;"n/a",COUNTIFS($C$2:$C$532,"Yes",$A$2:$A$532,"Cybernet",$Y$2:$Y$532,$Y151)&gt;1),
AND($Z151&lt;&gt;"",LOWER(TRIM($Z151))&lt;&gt;"n/a",COUNTIFS($C$2:$C$532,"Yes",$A$2:$A$532,"Cybernet",$Z$2:$Z$532,$Z151)&gt;1)
),"Yes","No"),
IF(AND($AN151&lt;&gt;"",LOWER(TRIM($AN151))&lt;&gt;"n/a"),
IF(COUNTIFS($C$2:$C$532,"Yes",$A$2:$A$532,$A151,$AN$2:$AN$532,$AN151)&gt;1,"Yes","No"),
"No")
)
)
)</f>
        <v/>
      </c>
      <c r="H151" s="58" t="s">
        <v>1337</v>
      </c>
      <c r="I151" s="4" t="s">
        <v>1427</v>
      </c>
      <c r="J151" s="4"/>
      <c r="K151" s="4"/>
      <c r="L151" s="14"/>
      <c r="M151" s="4" t="s">
        <v>1341</v>
      </c>
      <c r="N151" s="4" t="s">
        <v>1335</v>
      </c>
      <c r="O151" s="4" t="s">
        <v>1336</v>
      </c>
      <c r="P151" s="4" t="s">
        <v>1336</v>
      </c>
      <c r="Q151" s="4"/>
      <c r="R151" s="4"/>
      <c r="S151" s="4"/>
      <c r="T151" s="4"/>
      <c r="U151" s="12"/>
      <c r="V151" s="4"/>
      <c r="W151" s="4"/>
      <c r="X151" s="4" t="s">
        <v>2134</v>
      </c>
      <c r="Y151" s="4"/>
      <c r="Z151" s="4"/>
      <c r="AA151" s="5"/>
      <c r="AB151" s="4"/>
      <c r="AC151" s="4"/>
      <c r="AD151" s="4"/>
      <c r="AE151" s="4"/>
      <c r="AF151" s="4"/>
      <c r="AG151" s="8"/>
      <c r="AH151" s="8"/>
      <c r="AI151" s="8"/>
      <c r="AJ151" s="8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"/>
      <c r="BM151" s="8"/>
      <c r="BN151" s="8"/>
      <c r="BO151" s="8"/>
      <c r="BP151" s="8" t="s">
        <v>1350</v>
      </c>
      <c r="BQ151" s="8"/>
      <c r="BR151" s="8"/>
      <c r="BS151" s="4" t="str">
        <f>IF($AB151="","",IF((IF(AND($BL151&lt;&gt;"Yes",$BL151&lt;&gt;"N/A"),"Power Cable, ","")&amp;IF(AND($BM151&lt;&gt;"Yes",$BM151&lt;&gt;"N/A"),"Battery, ","")&amp;IF(AND($AG151&lt;&gt;"Yes",$AG151&lt;&gt;"N/A"),"Firmware Download, ","")&amp;IF(AND(OR($AG151="Yes",$AG151="N/A"),$AH151&lt;&gt;"Yes",$AH151&lt;&gt;"N/A"),"Firmware Install, ","")&amp;IF(AND($BQ151&lt;&gt;"Yes",$BQ151&lt;&gt;"N/A"),"Device ID, ","")&amp;IF(AND($BR151&lt;&gt;"Yes",$BR151&lt;&gt;"N/A"),"Epic Beans Relay, ",""))="","",LEFT(IF(AND($BL151&lt;&gt;"Yes",$BL151&lt;&gt;"N/A"),"Power Cable, ","")&amp;IF(AND($BM151&lt;&gt;"Yes",$BM151&lt;&gt;"N/A"),"Battery, ","")&amp;IF(AND($AG151&lt;&gt;"Yes",$AG151&lt;&gt;"N/A"),"Firmware Download, ","")&amp;IF(AND(OR($AG151="Yes",$AG151="N/A"),$AH151&lt;&gt;"Yes",$AH151&lt;&gt;"N/A"),"Firmware Install, ","")&amp;IF(AND($BQ151&lt;&gt;"Yes",$BQ151&lt;&gt;"N/A"),"Device ID, ","")&amp;IF(AND($BR151&lt;&gt;"Yes",$BR151&lt;&gt;"N/A"),"Epic Beans Relay, ",""),LEN(IF(AND($BL151&lt;&gt;"Yes",$BL151&lt;&gt;"N/A"),"Power Cable, ","")&amp;IF(AND($BM151&lt;&gt;"Yes",$BM151&lt;&gt;"N/A"),"Battery, ","")&amp;IF(AND($AG151&lt;&gt;"Yes",$AG151&lt;&gt;"N/A"),"Firmware Download, ","")&amp;IF(AND(OR($AG151="Yes",$AG151="N/A"),$AH151&lt;&gt;"Yes",$AH151&lt;&gt;"N/A"),"Firmware Install, ","")&amp;IF(AND($BQ151&lt;&gt;"Yes",$BQ151&lt;&gt;"N/A"),"Device ID, ","")&amp;IF(AND($BR151&lt;&gt;"Yes",$BR151&lt;&gt;"N/A"),"Epic Beans Relay, ",""))-2)))</f>
        <v/>
      </c>
      <c r="BT151" s="8"/>
      <c r="BU151" s="8" t="str">
        <f>IF($AB151="","",IF($BS151="","Yes","Blocked"))</f>
        <v/>
      </c>
      <c r="BW151" t="str">
        <f>IF($BV151="","",IFERROR(VLOOKUP($BV151,'01_Warehouse_Ledger'!$A:$N,4,FALSE),""))</f>
        <v/>
      </c>
      <c r="BX151" t="str">
        <f>IF($BV151="","",IFERROR(VLOOKUP($BV151,'01_Warehouse_Ledger'!$A:$N,5,FALSE),""))</f>
        <v/>
      </c>
      <c r="BY151" t="str">
        <f>IF($BV151="","",IFERROR(VLOOKUP($BV151,'01_Warehouse_Ledger'!$A:$N,13,FALSE),""))</f>
        <v/>
      </c>
      <c r="CI151" t="str" cm="1">
        <f t="array" ref="CI151">IFERROR(
  IF(ISNUMBER(MATCH(TRIM(SUBSTITUTE(INDEX($X:$X,ROW()),CHAR(160),"")),[1]Weekend_Targets!$B$2:$B$23,0)),
    "TARGET",
    "NO"
  ),
  "LOOKUP_ERROR"
)</f>
        <v>NO</v>
      </c>
      <c r="CJ151" t="str" cm="1">
        <f t="array" aca="1" ref="CJ151" ca="1">_xlfn.LET(_xlpm.h,UPPER(TRIM(CLEAN(SUBSTITUTE($X151,CHAR(160)," ")))), IF(ISNUMBER(MATCH(_xlpm.h,WeekendHostnames,0)),"TARGET",""))</f>
        <v/>
      </c>
      <c r="CK151" t="str">
        <f>UPPER(TRIM(CLEAN(SUBSTITUTE(C151,CHAR(160)," "))))</f>
        <v>NO</v>
      </c>
      <c r="CL151" t="str" cm="1">
        <f t="array" ref="CL151">IF(ISNUMBER(MATCH(UPPER(TRIM(CLEAN(SUBSTITUTE(INDEX($X:$X,ROW()),CHAR(160)," ")))),[1]Weekend_Targets!$C$2:$C$23,0)),"TARGET","NO")</f>
        <v>NO</v>
      </c>
      <c r="CM151" t="str">
        <f>_xlfn.TEXTJOIN(", ",TRUE,$C$2:$C$23)</f>
        <v>Yes, Yes, Yes, Yes, Yes, Yes, Yes, Yes, Yes, Yes, Yes, Yes, Yes, Yes, Yes, Yes, Yes, Yes, Yes, Yes, Yes, Yes</v>
      </c>
      <c r="CN151" t="e" cm="1">
        <f t="array" aca="1" ref="CN151" ca="1">COUNTIF(WeekendHostnames,"WNH270OPR403")</f>
        <v>#NAME?</v>
      </c>
      <c r="CO151" s="4"/>
      <c r="CQ151" s="4"/>
    </row>
    <row r="152" spans="1:95" ht="20.25" customHeight="1">
      <c r="A152" s="8" t="s">
        <v>1334</v>
      </c>
      <c r="B152" s="8"/>
      <c r="C152" s="8" t="s">
        <v>1336</v>
      </c>
      <c r="D152" s="15" t="s">
        <v>1336</v>
      </c>
      <c r="F152" s="15" t="str">
        <f>IF($A152="","",IF($A152="Neuron",IF(OR(AND($X152&lt;&gt;"",LOWER(TRIM($X152))&lt;&gt;"n/a",COUNTIF($AA$2:$AA$532,$X152)&gt;1),AND($AB152&lt;&gt;"",LOWER(TRIM($AB152))&lt;&gt;"n/a",COUNTIF($AB$2:$AB$532,$AB152)&gt;1),AND($AE152&lt;&gt;"",LOWER(TRIM($AE152))&lt;&gt;"n/a",COUNTIF($AE$2:$AE$532,$AE152)&gt;1)),"Yes","No"),IF($A152="Cybernet",IF(OR(AND($Y152&lt;&gt;"",LOWER(TRIM($Y152))&lt;&gt;"n/a",COUNTIF($Y$2:$Y$532,$Y152)&gt;1),AND($Z152&lt;&gt;"",LOWER(TRIM($Z152))&lt;&gt;"n/a",COUNTIF($Z$2:$Z$532,$Z152)&gt;1)),"Yes","No"),IF(AND($AN152&lt;&gt;"",LOWER(TRIM($AN152))&lt;&gt;"n/a",COUNTIF($AN$2:$AN$532,$AN152)&gt;1),"Yes","No"))))</f>
        <v>No</v>
      </c>
      <c r="G152" t="str">
        <f>IF($C152&lt;&gt;"Yes","",IF($A152="Neuron",IF(OR(AND($X152&lt;&gt;"",LOWER(TRIM($X152))&lt;&gt;"n/a",COUNTIFS($C$2:$C$532,"Yes",$A$2:$A$532,"Neuron",$AA$2:$AA$532,$X152)&gt;1),AND($AB152&lt;&gt;"",LOWER(TRIM($AB152))&lt;&gt;"n/a",COUNTIFS($C$2:$C$532,"Yes",$A$2:$A$532,"Neuron",$AB$2:$AB$532,$AB152)&gt;1),AND($AE152&lt;&gt;"",LOWER(TRIM($AE152))&lt;&gt;"n/a",COUNTIFS($C$2:$C$532,"Yes",$A$2:$A$532,"Neuron",$AE$2:$AE$532,$AE152)&gt;1)),"Yes","No"),IF($A152="Cybernet",IF(OR(AND($Y152&lt;&gt;"",LOWER(TRIM($Y152))&lt;&gt;"n/a",COUNTIFS($C$2:$C$532,"Yes",$A$2:$A$532,"Cybernet",$Y$2:$Y$532,$Y152)&gt;1),AND($Z152&lt;&gt;"",LOWER(TRIM($Z152))&lt;&gt;"n/a",COUNTIFS($C$2:$C$532,"Yes",$A$2:$A$532,"Cybernet",$Z$2:$Z$532,$Z152)&gt;1)),"Yes","No"),IF(AND($AN152&lt;&gt;"",LOWER(TRIM($AN152))&lt;&gt;"n/a"),IF(COUNTIFS($C$2:$C$532,"Yes",$A$2:$A$532,$A152,$AN$2:$AN$532,$AN152)&gt;1,"Yes","No"),"No"))))</f>
        <v/>
      </c>
      <c r="H152" s="58" t="s">
        <v>1337</v>
      </c>
      <c r="I152" s="4" t="s">
        <v>1427</v>
      </c>
      <c r="J152" s="4"/>
      <c r="K152" s="4"/>
      <c r="L152" s="14"/>
      <c r="M152" s="4" t="s">
        <v>1341</v>
      </c>
      <c r="N152" s="4"/>
      <c r="O152" s="4"/>
      <c r="P152" s="4"/>
      <c r="Q152" s="4"/>
      <c r="R152" s="4"/>
      <c r="S152" s="4"/>
      <c r="T152" s="4"/>
      <c r="U152" s="12"/>
      <c r="V152" s="4"/>
      <c r="W152" s="4"/>
      <c r="X152" s="4" t="s">
        <v>2135</v>
      </c>
      <c r="Y152" s="4"/>
      <c r="Z152" s="4"/>
      <c r="AA152" s="5"/>
      <c r="AB152" s="4"/>
      <c r="AC152" s="4"/>
      <c r="AD152" s="4"/>
      <c r="AE152" s="4"/>
      <c r="AF152" s="4"/>
      <c r="AG152" s="8"/>
      <c r="AH152" s="8"/>
      <c r="AI152" s="8"/>
      <c r="AJ152" s="8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"/>
      <c r="BM152" s="8"/>
      <c r="BN152" s="8"/>
      <c r="BO152" s="8"/>
      <c r="BP152" s="8" t="s">
        <v>1350</v>
      </c>
      <c r="BQ152" s="8"/>
      <c r="BR152" s="8"/>
      <c r="BS152" s="4" t="str">
        <f>IF($AB152="","",IF((IF(AND($BL152&lt;&gt;"Yes",$BL152&lt;&gt;"N/A"),"Power Cable, ","")&amp;IF(AND($BM152&lt;&gt;"Yes",$BM152&lt;&gt;"N/A"),"Battery, ","")&amp;IF(AND($AG152&lt;&gt;"Yes",$AG152&lt;&gt;"N/A"),"Firmware Download, ","")&amp;IF(AND(OR($AG152="Yes",$AG152="N/A"),$AH152&lt;&gt;"Yes",$AH152&lt;&gt;"N/A"),"Firmware Install, ","")&amp;IF(AND($BQ152&lt;&gt;"Yes",$BQ152&lt;&gt;"N/A"),"Device ID, ","")&amp;IF(AND($BR152&lt;&gt;"Yes",$BR152&lt;&gt;"N/A"),"Epic Beans Relay, ",""))="","",LEFT(IF(AND($BL152&lt;&gt;"Yes",$BL152&lt;&gt;"N/A"),"Power Cable, ","")&amp;IF(AND($BM152&lt;&gt;"Yes",$BM152&lt;&gt;"N/A"),"Battery, ","")&amp;IF(AND($AG152&lt;&gt;"Yes",$AG152&lt;&gt;"N/A"),"Firmware Download, ","")&amp;IF(AND(OR($AG152="Yes",$AG152="N/A"),$AH152&lt;&gt;"Yes",$AH152&lt;&gt;"N/A"),"Firmware Install, ","")&amp;IF(AND($BQ152&lt;&gt;"Yes",$BQ152&lt;&gt;"N/A"),"Device ID, ","")&amp;IF(AND($BR152&lt;&gt;"Yes",$BR152&lt;&gt;"N/A"),"Epic Beans Relay, ",""),LEN(IF(AND($BL152&lt;&gt;"Yes",$BL152&lt;&gt;"N/A"),"Power Cable, ","")&amp;IF(AND($BM152&lt;&gt;"Yes",$BM152&lt;&gt;"N/A"),"Battery, ","")&amp;IF(AND($AG152&lt;&gt;"Yes",$AG152&lt;&gt;"N/A"),"Firmware Download, ","")&amp;IF(AND(OR($AG152="Yes",$AG152="N/A"),$AH152&lt;&gt;"Yes",$AH152&lt;&gt;"N/A"),"Firmware Install, ","")&amp;IF(AND($BQ152&lt;&gt;"Yes",$BQ152&lt;&gt;"N/A"),"Device ID, ","")&amp;IF(AND($BR152&lt;&gt;"Yes",$BR152&lt;&gt;"N/A"),"Epic Beans Relay, ",""))-2)))</f>
        <v/>
      </c>
      <c r="BT152" s="8"/>
      <c r="BU152" s="8" t="str">
        <f>IF($AB152="","",IF($BS152="","Yes","Blocked"))</f>
        <v/>
      </c>
      <c r="CI152" t="str" cm="1">
        <f t="array" ref="CI152">IFERROR(
  IF(ISNUMBER(MATCH(TRIM(SUBSTITUTE(INDEX($X:$X,ROW()),CHAR(160),"")),[1]Weekend_Targets!$B$2:$B$23,0)),
    "TARGET",
    "NO"
  ),
  "LOOKUP_ERROR"
)</f>
        <v>NO</v>
      </c>
      <c r="CJ152" t="str" cm="1">
        <f t="array" aca="1" ref="CJ152" ca="1">_xlfn.LET(_xlpm.h,UPPER(TRIM(CLEAN(SUBSTITUTE($X152,CHAR(160)," ")))), IF(ISNUMBER(MATCH(_xlpm.h,WeekendHostnames,0)),"TARGET",""))</f>
        <v/>
      </c>
      <c r="CK152" t="str">
        <f>UPPER(TRIM(CLEAN(SUBSTITUTE(C152,CHAR(160)," "))))</f>
        <v>NO</v>
      </c>
      <c r="CL152" t="str" cm="1">
        <f t="array" ref="CL152">IF(ISNUMBER(MATCH(UPPER(TRIM(CLEAN(SUBSTITUTE(INDEX($X:$X,ROW()),CHAR(160)," ")))),[1]Weekend_Targets!$C$2:$C$23,0)),"TARGET","NO")</f>
        <v>NO</v>
      </c>
      <c r="CM152" t="str">
        <f>_xlfn.TEXTJOIN(", ",TRUE,$C$2:$C$23)</f>
        <v>Yes, Yes, Yes, Yes, Yes, Yes, Yes, Yes, Yes, Yes, Yes, Yes, Yes, Yes, Yes, Yes, Yes, Yes, Yes, Yes, Yes, Yes</v>
      </c>
      <c r="CN152" t="e" cm="1">
        <f t="array" aca="1" ref="CN152" ca="1">COUNTIF(WeekendHostnames,"WNH270OPR403")</f>
        <v>#NAME?</v>
      </c>
      <c r="CO152" s="4"/>
      <c r="CQ152" s="4"/>
    </row>
    <row r="153" spans="1:95" ht="20.25" customHeight="1">
      <c r="A153" s="8" t="s">
        <v>1334</v>
      </c>
      <c r="B153" s="8"/>
      <c r="C153" s="8" t="s">
        <v>1336</v>
      </c>
      <c r="D153" s="15" t="s">
        <v>1336</v>
      </c>
      <c r="F153" s="15" t="str">
        <f>IF($A153="","",IF($A153="Neuron",IF(OR(AND($AA153&lt;&gt;"",LOWER(TRIM($AA153))&lt;&gt;"n/a",COUNTIF($AA$2:$AA$532,$AA153)&gt;1),AND($AB153&lt;&gt;"",LOWER(TRIM($AB153))&lt;&gt;"n/a",COUNTIF($AB$2:$AB$532,$AB153)&gt;1),AND($AE153&lt;&gt;"",LOWER(TRIM($AE153))&lt;&gt;"n/a",COUNTIF($AE$2:$AE$532,$AE153)&gt;1)),"Yes","No"),IF($A153="Cybernet",IF(OR(AND($Y153&lt;&gt;"",LOWER(TRIM($Y153))&lt;&gt;"n/a",COUNTIF($Y$2:$Y$532,$Y153)&gt;1),AND($Z153&lt;&gt;"",LOWER(TRIM($Z153))&lt;&gt;"n/a",COUNTIF($Z$2:$Z$532,$Z153)&gt;1)),"Yes","No"),IF(AND($AN153&lt;&gt;"",LOWER(TRIM($AN153))&lt;&gt;"n/a",COUNTIF($AN$2:$AN$532,$AN153)&gt;1),"Yes","No"))))</f>
        <v>No</v>
      </c>
      <c r="G153" t="str">
        <f>IF($C153&lt;&gt;"Yes","",IF($A153="Neuron",IF(OR(AND($AA153&lt;&gt;"",LOWER(TRIM($AA153))&lt;&gt;"n/a",COUNTIFS($C$2:$C$532,"Yes",$A$2:$A$532,"Neuron",$AA$2:$AA$532,$AA153)&gt;1),AND($AB153&lt;&gt;"",LOWER(TRIM($AB153))&lt;&gt;"n/a",COUNTIFS($C$2:$C$532,"Yes",$A$2:$A$532,"Neuron",$AB$2:$AB$532,$AB153)&gt;1),AND($AE153&lt;&gt;"",LOWER(TRIM($AE153))&lt;&gt;"n/a",COUNTIFS($C$2:$C$532,"Yes",$A$2:$A$532,"Neuron",$AE$2:$AE$532,$AE153)&gt;1)),"Yes","No"),IF($A153="Cybernet",IF(OR(AND($Y153&lt;&gt;"",LOWER(TRIM($Y153))&lt;&gt;"n/a",COUNTIFS($C$2:$C$532,"Yes",$A$2:$A$532,"Cybernet",$Y$2:$Y$532,$Y153)&gt;1),AND($Z153&lt;&gt;"",LOWER(TRIM($Z153))&lt;&gt;"n/a",COUNTIFS($C$2:$C$532,"Yes",$A$2:$A$532,"Cybernet",$Z$2:$Z$532,$Z153)&gt;1)),"Yes","No"),IF(AND($AN153&lt;&gt;"",LOWER(TRIM($AN153))&lt;&gt;"n/a"),IF(COUNTIFS($C$2:$C$532,"Yes",$A$2:$A$532,$A153,$AN$2:$AN$532,$AN153)&gt;1,"Yes","No"),"No"))))</f>
        <v/>
      </c>
      <c r="H153" s="58" t="s">
        <v>1337</v>
      </c>
      <c r="I153" s="4" t="s">
        <v>1427</v>
      </c>
      <c r="J153" s="4"/>
      <c r="K153" s="4"/>
      <c r="L153" s="14"/>
      <c r="M153" s="4" t="s">
        <v>1341</v>
      </c>
      <c r="N153" s="4"/>
      <c r="O153" s="4"/>
      <c r="P153" s="4"/>
      <c r="Q153" s="4"/>
      <c r="R153" s="4"/>
      <c r="S153" s="4"/>
      <c r="T153" s="4"/>
      <c r="U153" s="12"/>
      <c r="V153" s="4"/>
      <c r="W153" s="4"/>
      <c r="X153" s="4" t="s">
        <v>2136</v>
      </c>
      <c r="Y153" s="4"/>
      <c r="Z153" s="4"/>
      <c r="AA153" s="5"/>
      <c r="AB153" s="4"/>
      <c r="AC153" s="4"/>
      <c r="AD153" s="4"/>
      <c r="AE153" s="4"/>
      <c r="AF153" s="4"/>
      <c r="AG153" s="8"/>
      <c r="AH153" s="8"/>
      <c r="AI153" s="8"/>
      <c r="AJ153" s="8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"/>
      <c r="BM153" s="8"/>
      <c r="BN153" s="8"/>
      <c r="BO153" s="8"/>
      <c r="BP153" s="8" t="s">
        <v>1350</v>
      </c>
      <c r="BQ153" s="8"/>
      <c r="BR153" s="8"/>
      <c r="BS153" s="4" t="str">
        <f>IF($AB153="","",IF((IF(AND($BL153&lt;&gt;"Yes",$BL153&lt;&gt;"N/A"),"Power Cable, ","")&amp;IF(AND($BM153&lt;&gt;"Yes",$BM153&lt;&gt;"N/A"),"Battery, ","")&amp;IF(AND($AG153&lt;&gt;"Yes",$AG153&lt;&gt;"N/A"),"Firmware Download, ","")&amp;IF(AND(OR($AG153="Yes",$AG153="N/A"),$AH153&lt;&gt;"Yes",$AH153&lt;&gt;"N/A"),"Firmware Install, ","")&amp;IF(AND($BQ153&lt;&gt;"Yes",$BQ153&lt;&gt;"N/A"),"Device ID, ","")&amp;IF(AND($BR153&lt;&gt;"Yes",$BR153&lt;&gt;"N/A"),"Epic Beans Relay, ",""))="","",LEFT(IF(AND($BL153&lt;&gt;"Yes",$BL153&lt;&gt;"N/A"),"Power Cable, ","")&amp;IF(AND($BM153&lt;&gt;"Yes",$BM153&lt;&gt;"N/A"),"Battery, ","")&amp;IF(AND($AG153&lt;&gt;"Yes",$AG153&lt;&gt;"N/A"),"Firmware Download, ","")&amp;IF(AND(OR($AG153="Yes",$AG153="N/A"),$AH153&lt;&gt;"Yes",$AH153&lt;&gt;"N/A"),"Firmware Install, ","")&amp;IF(AND($BQ153&lt;&gt;"Yes",$BQ153&lt;&gt;"N/A"),"Device ID, ","")&amp;IF(AND($BR153&lt;&gt;"Yes",$BR153&lt;&gt;"N/A"),"Epic Beans Relay, ",""),LEN(IF(AND($BL153&lt;&gt;"Yes",$BL153&lt;&gt;"N/A"),"Power Cable, ","")&amp;IF(AND($BM153&lt;&gt;"Yes",$BM153&lt;&gt;"N/A"),"Battery, ","")&amp;IF(AND($AG153&lt;&gt;"Yes",$AG153&lt;&gt;"N/A"),"Firmware Download, ","")&amp;IF(AND(OR($AG153="Yes",$AG153="N/A"),$AH153&lt;&gt;"Yes",$AH153&lt;&gt;"N/A"),"Firmware Install, ","")&amp;IF(AND($BQ153&lt;&gt;"Yes",$BQ153&lt;&gt;"N/A"),"Device ID, ","")&amp;IF(AND($BR153&lt;&gt;"Yes",$BR153&lt;&gt;"N/A"),"Epic Beans Relay, ",""))-2)))</f>
        <v/>
      </c>
      <c r="BT153" s="8"/>
      <c r="BU153" s="8" t="str">
        <f>IF($AB153="","",IF($BS153="","Yes","Blocked"))</f>
        <v/>
      </c>
      <c r="CI153" t="str" cm="1">
        <f t="array" ref="CI153">IFERROR(
  IF(ISNUMBER(MATCH(TRIM(SUBSTITUTE(INDEX($X:$X,ROW()),CHAR(160),"")),[1]Weekend_Targets!$B$2:$B$23,0)),
    "TARGET",
    "NO"
  ),
  "LOOKUP_ERROR"
)</f>
        <v>NO</v>
      </c>
      <c r="CJ153" t="str" cm="1">
        <f t="array" aca="1" ref="CJ153" ca="1">_xlfn.LET(_xlpm.h,UPPER(TRIM(CLEAN(SUBSTITUTE($X153,CHAR(160)," ")))), IF(ISNUMBER(MATCH(_xlpm.h,WeekendHostnames,0)),"TARGET",""))</f>
        <v/>
      </c>
      <c r="CK153" t="str">
        <f>UPPER(TRIM(CLEAN(SUBSTITUTE(C153,CHAR(160)," "))))</f>
        <v>NO</v>
      </c>
      <c r="CL153" t="str" cm="1">
        <f t="array" ref="CL153">IF(ISNUMBER(MATCH(UPPER(TRIM(CLEAN(SUBSTITUTE(INDEX($X:$X,ROW()),CHAR(160)," ")))),[1]Weekend_Targets!$C$2:$C$23,0)),"TARGET","NO")</f>
        <v>NO</v>
      </c>
      <c r="CM153" t="str">
        <f>_xlfn.TEXTJOIN(", ",TRUE,$C$2:$C$23)</f>
        <v>Yes, Yes, Yes, Yes, Yes, Yes, Yes, Yes, Yes, Yes, Yes, Yes, Yes, Yes, Yes, Yes, Yes, Yes, Yes, Yes, Yes, Yes</v>
      </c>
      <c r="CN153" t="e" cm="1">
        <f t="array" aca="1" ref="CN153" ca="1">COUNTIF(WeekendHostnames,"WNH270OPR403")</f>
        <v>#NAME?</v>
      </c>
      <c r="CO153" s="4"/>
      <c r="CQ153" s="4"/>
    </row>
    <row r="154" spans="1:95" ht="20.25" customHeight="1">
      <c r="A154" s="8" t="s">
        <v>2137</v>
      </c>
      <c r="B154" s="8" t="s">
        <v>1335</v>
      </c>
      <c r="C154" s="8" t="s">
        <v>1335</v>
      </c>
      <c r="D154" s="15" t="s">
        <v>1335</v>
      </c>
      <c r="E154" s="15" t="str">
        <f>IF($C154&lt;&gt;"Yes","",IF($D154="No","Yes",IF($D154="Yes","No","")))</f>
        <v>No</v>
      </c>
      <c r="F154" s="15" t="str">
        <f>IF($A154="","",IF($A154="Neuron",IF(OR(AND($X154&lt;&gt;"",LOWER(TRIM($X154))&lt;&gt;"n/a",COUNTIF($AA$2:$AA$532,$X154)&gt;1),AND($AB154&lt;&gt;"",LOWER(TRIM($AB154))&lt;&gt;"n/a",COUNTIF($AB$2:$AB$532,$AB154)&gt;1),AND($AE154&lt;&gt;"",LOWER(TRIM($AE154))&lt;&gt;"n/a",COUNTIF($AE$2:$AE$532,$AE154)&gt;1)),"Yes","No"),IF($A154="Cybernet",IF(OR(AND($Y154&lt;&gt;"",LOWER(TRIM($Y154))&lt;&gt;"n/a",COUNTIF($Y$2:$Y$532,$Y154)&gt;1),AND($Z154&lt;&gt;"",LOWER(TRIM($Z154))&lt;&gt;"n/a",COUNTIF($Z$2:$Z$532,$Z154)&gt;1)),"Yes","No"),IF(AND($AN154&lt;&gt;"",LOWER(TRIM($AN154))&lt;&gt;"n/a",COUNTIF($AN$2:$AN$532,$AN154)&gt;1),"Yes","No"))))</f>
        <v>No</v>
      </c>
      <c r="G154" t="str">
        <f>IF($C154&lt;&gt;"Yes","",
IF($A154="Neuron",
IF(OR(
AND($X154&lt;&gt;"",LOWER(TRIM($X154))&lt;&gt;"n/a",COUNTIFS($C$2:$C$532,"Yes",$A$2:$A$532,"Neuron",$AA$2:$AA$532,$X154)&gt;1),
AND($AB154&lt;&gt;"",LOWER(TRIM($AB154))&lt;&gt;"n/a",COUNTIFS($C$2:$C$532,"Yes",$A$2:$A$532,"Neuron",$AB$2:$AB$532,$AB154)&gt;1),
AND($AE154&lt;&gt;"",LOWER(TRIM($AE154))&lt;&gt;"n/a",COUNTIFS($C$2:$C$532,"Yes",$A$2:$A$532,"Neuron",$AE$2:$AE$532,$AE154)&gt;1)
),"Yes","No"),
IF($A154="Cybernet",
IF(OR(
AND($Y154&lt;&gt;"",LOWER(TRIM($Y154))&lt;&gt;"n/a",COUNTIFS($C$2:$C$532,"Yes",$A$2:$A$532,"Cybernet",$Y$2:$Y$532,$Y154)&gt;1),
AND($Z154&lt;&gt;"",LOWER(TRIM($Z154))&lt;&gt;"n/a",COUNTIFS($C$2:$C$532,"Yes",$A$2:$A$532,"Cybernet",$Z$2:$Z$532,$Z154)&gt;1)
),"Yes","No"),
IF(AND($AN154&lt;&gt;"",LOWER(TRIM($AN154))&lt;&gt;"n/a"),
IF(COUNTIFS($C$2:$C$532,"Yes",$A$2:$A$532,$A154,$AN$2:$AN$532,$AN154)&gt;1,"Yes","No"),
"No")
)
)
)</f>
        <v>No</v>
      </c>
      <c r="H154" s="4" t="s">
        <v>2138</v>
      </c>
      <c r="I154" s="4" t="s">
        <v>2138</v>
      </c>
      <c r="J154" s="4" t="s">
        <v>2139</v>
      </c>
      <c r="K154" s="4" t="s">
        <v>2140</v>
      </c>
      <c r="L154" s="14"/>
      <c r="M154" s="4"/>
      <c r="N154" s="4"/>
      <c r="O154" s="4"/>
      <c r="P154" s="4"/>
      <c r="Q154" s="4"/>
      <c r="R154" s="4"/>
      <c r="S154" s="4"/>
      <c r="T154" s="4"/>
      <c r="U154" s="12"/>
      <c r="V154" s="4"/>
      <c r="W154" s="4"/>
      <c r="X154" s="4" t="s">
        <v>2141</v>
      </c>
      <c r="Y154" s="4" t="s">
        <v>2142</v>
      </c>
      <c r="Z154" s="4" t="s">
        <v>2143</v>
      </c>
      <c r="AA154" s="5"/>
      <c r="AB154" s="4" t="s">
        <v>2144</v>
      </c>
      <c r="AC154" s="4"/>
      <c r="AD154" s="4"/>
      <c r="AE154" s="4" t="s">
        <v>2145</v>
      </c>
      <c r="AF154" s="4" t="s">
        <v>2138</v>
      </c>
      <c r="AG154" s="8"/>
      <c r="AH154" s="8"/>
      <c r="AI154" s="8"/>
      <c r="AJ154" s="8"/>
      <c r="AK154" s="4" t="s">
        <v>1347</v>
      </c>
      <c r="AL154" s="4"/>
      <c r="AM154" s="4" t="s">
        <v>2146</v>
      </c>
      <c r="AN154" s="4"/>
      <c r="AO154" s="4" t="s">
        <v>2147</v>
      </c>
      <c r="AP154" s="4"/>
      <c r="AQ154" s="4"/>
      <c r="AR154" s="4" t="s">
        <v>1182</v>
      </c>
      <c r="AS154" s="4"/>
      <c r="AT154" s="4"/>
      <c r="AU154" s="4"/>
      <c r="AV154" s="4"/>
      <c r="AW154" s="84" t="s">
        <v>2148</v>
      </c>
      <c r="AX154" s="84" t="s">
        <v>2149</v>
      </c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"/>
      <c r="BM154" s="8"/>
      <c r="BN154" s="8" t="s">
        <v>1335</v>
      </c>
      <c r="BO154" s="8" t="s">
        <v>1335</v>
      </c>
      <c r="BP154" s="8"/>
      <c r="BQ154" s="8"/>
      <c r="BR154" s="8"/>
      <c r="BS154" s="4" t="str">
        <f>IF($AB154="","",IF((IF(AND($BL154&lt;&gt;"Yes",$BL154&lt;&gt;"N/A"),"Power Cable, ","")&amp;IF(AND($BM154&lt;&gt;"Yes",$BM154&lt;&gt;"N/A"),"Battery, ","")&amp;IF(AND($AG154&lt;&gt;"Yes",$AG154&lt;&gt;"N/A"),"Firmware Download, ","")&amp;IF(AND(OR($AG154="Yes",$AG154="N/A"),$AH154&lt;&gt;"Yes",$AH154&lt;&gt;"N/A"),"Firmware Install, ","")&amp;IF(AND($BQ154&lt;&gt;"Yes",$BQ154&lt;&gt;"N/A"),"Device ID, ","")&amp;IF(AND($BR154&lt;&gt;"Yes",$BR154&lt;&gt;"N/A"),"Epic Beans Relay, ",""))="","",LEFT(IF(AND($BL154&lt;&gt;"Yes",$BL154&lt;&gt;"N/A"),"Power Cable, ","")&amp;IF(AND($BM154&lt;&gt;"Yes",$BM154&lt;&gt;"N/A"),"Battery, ","")&amp;IF(AND($AG154&lt;&gt;"Yes",$AG154&lt;&gt;"N/A"),"Firmware Download, ","")&amp;IF(AND(OR($AG154="Yes",$AG154="N/A"),$AH154&lt;&gt;"Yes",$AH154&lt;&gt;"N/A"),"Firmware Install, ","")&amp;IF(AND($BQ154&lt;&gt;"Yes",$BQ154&lt;&gt;"N/A"),"Device ID, ","")&amp;IF(AND($BR154&lt;&gt;"Yes",$BR154&lt;&gt;"N/A"),"Epic Beans Relay, ",""),LEN(IF(AND($BL154&lt;&gt;"Yes",$BL154&lt;&gt;"N/A"),"Power Cable, ","")&amp;IF(AND($BM154&lt;&gt;"Yes",$BM154&lt;&gt;"N/A"),"Battery, ","")&amp;IF(AND($AG154&lt;&gt;"Yes",$AG154&lt;&gt;"N/A"),"Firmware Download, ","")&amp;IF(AND(OR($AG154="Yes",$AG154="N/A"),$AH154&lt;&gt;"Yes",$AH154&lt;&gt;"N/A"),"Firmware Install, ","")&amp;IF(AND($BQ154&lt;&gt;"Yes",$BQ154&lt;&gt;"N/A"),"Device ID, ","")&amp;IF(AND($BR154&lt;&gt;"Yes",$BR154&lt;&gt;"N/A"),"Epic Beans Relay, ",""))-2)))</f>
        <v>Power Cable, Battery, Firmware Download, Device ID, Epic Beans Relay</v>
      </c>
      <c r="BT154" s="8">
        <v>1</v>
      </c>
      <c r="BU154" s="8" t="str">
        <f>IF($AB154="","",IF($BS154="","Yes","Blocked"))</f>
        <v>Blocked</v>
      </c>
      <c r="BW154" t="str">
        <f>IF($BV154="","",IFERROR(VLOOKUP($BV154,'01_Warehouse_Ledger'!$A:$N,4,FALSE),""))</f>
        <v/>
      </c>
      <c r="BX154" t="str">
        <f>IF($BV154="","",IFERROR(VLOOKUP($BV154,'01_Warehouse_Ledger'!$A:$N,5,FALSE),""))</f>
        <v/>
      </c>
      <c r="BY154" t="str">
        <f>IF($BV154="","",IFERROR(VLOOKUP($BV154,'01_Warehouse_Ledger'!$A:$N,13,FALSE),""))</f>
        <v/>
      </c>
      <c r="BZ154" t="s">
        <v>1335</v>
      </c>
      <c r="CA154" t="s">
        <v>1335</v>
      </c>
      <c r="CB154" t="s">
        <v>1335</v>
      </c>
      <c r="CC154" t="s">
        <v>1335</v>
      </c>
      <c r="CI154" t="str" cm="1">
        <f t="array" ref="CI154">IFERROR(
  IF(ISNUMBER(MATCH(TRIM(SUBSTITUTE(INDEX($X:$X,ROW()),CHAR(160),"")),[1]Weekend_Targets!$B$2:$B$23,0)),
    "TARGET",
    "NO"
  ),
  "LOOKUP_ERROR"
)</f>
        <v>NO</v>
      </c>
      <c r="CJ154" t="str" cm="1">
        <f t="array" aca="1" ref="CJ154" ca="1">_xlfn.LET(_xlpm.h,UPPER(TRIM(CLEAN(SUBSTITUTE($X154,CHAR(160)," ")))), IF(ISNUMBER(MATCH(_xlpm.h,WeekendHostnames,0)),"TARGET",""))</f>
        <v/>
      </c>
      <c r="CK154" t="str">
        <f>UPPER(TRIM(CLEAN(SUBSTITUTE(C154,CHAR(160)," "))))</f>
        <v>YES</v>
      </c>
      <c r="CL154" t="str" cm="1">
        <f t="array" ref="CL154">IF(ISNUMBER(MATCH(UPPER(TRIM(CLEAN(SUBSTITUTE(INDEX($X:$X,ROW()),CHAR(160)," ")))),[1]Weekend_Targets!$C$2:$C$23,0)),"TARGET","NO")</f>
        <v>NO</v>
      </c>
      <c r="CM154" t="str">
        <f>_xlfn.TEXTJOIN(", ",TRUE,$C$2:$C$23)</f>
        <v>Yes, Yes, Yes, Yes, Yes, Yes, Yes, Yes, Yes, Yes, Yes, Yes, Yes, Yes, Yes, Yes, Yes, Yes, Yes, Yes, Yes, Yes</v>
      </c>
      <c r="CN154" t="e" cm="1">
        <f t="array" aca="1" ref="CN154" ca="1">COUNTIF(WeekendHostnames,"WNH270OPR403")</f>
        <v>#NAME?</v>
      </c>
      <c r="CO154" s="4"/>
      <c r="CQ154" s="4" t="s">
        <v>2150</v>
      </c>
    </row>
    <row r="155" spans="1:95" ht="20.25" customHeight="1">
      <c r="A155" s="8" t="s">
        <v>2137</v>
      </c>
      <c r="B155" s="8" t="s">
        <v>1335</v>
      </c>
      <c r="C155" s="8" t="s">
        <v>1335</v>
      </c>
      <c r="D155" s="15" t="s">
        <v>1335</v>
      </c>
      <c r="E155" s="15" t="str">
        <f>IF($C155&lt;&gt;"Yes","",IF($D155="No","Yes",IF($D155="Yes","No","")))</f>
        <v>No</v>
      </c>
      <c r="F155" s="15" t="str">
        <f>IF($A155="","",IF($A155="Neuron",IF(OR(AND($X155&lt;&gt;"",LOWER(TRIM($X155))&lt;&gt;"n/a",COUNTIF($AA$2:$AA$532,$X155)&gt;1),AND($AB155&lt;&gt;"",LOWER(TRIM($AB155))&lt;&gt;"n/a",COUNTIF($AB$2:$AB$532,$AB155)&gt;1),AND($AE155&lt;&gt;"",LOWER(TRIM($AE155))&lt;&gt;"n/a",COUNTIF($AE$2:$AE$532,$AE155)&gt;1)),"Yes","No"),IF($A155="Cybernet",IF(OR(AND($Y155&lt;&gt;"",LOWER(TRIM($Y155))&lt;&gt;"n/a",COUNTIF($Y$2:$Y$532,$Y155)&gt;1),AND($Z155&lt;&gt;"",LOWER(TRIM($Z155))&lt;&gt;"n/a",COUNTIF($Z$2:$Z$532,$Z155)&gt;1)),"Yes","No"),IF(AND($AN155&lt;&gt;"",LOWER(TRIM($AN155))&lt;&gt;"n/a",COUNTIF($AN$2:$AN$532,$AN155)&gt;1),"Yes","No"))))</f>
        <v>No</v>
      </c>
      <c r="G155" t="str">
        <f>IF($C155&lt;&gt;"Yes","",
IF($A155="Neuron",
IF(OR(
AND($X155&lt;&gt;"",LOWER(TRIM($X155))&lt;&gt;"n/a",COUNTIFS($C$2:$C$532,"Yes",$A$2:$A$532,"Neuron",$AA$2:$AA$532,$X155)&gt;1),
AND($AB155&lt;&gt;"",LOWER(TRIM($AB155))&lt;&gt;"n/a",COUNTIFS($C$2:$C$532,"Yes",$A$2:$A$532,"Neuron",$AB$2:$AB$532,$AB155)&gt;1),
AND($AE155&lt;&gt;"",LOWER(TRIM($AE155))&lt;&gt;"n/a",COUNTIFS($C$2:$C$532,"Yes",$A$2:$A$532,"Neuron",$AE$2:$AE$532,$AE155)&gt;1)
),"Yes","No"),
IF($A155="Cybernet",
IF(OR(
AND($Y155&lt;&gt;"",LOWER(TRIM($Y155))&lt;&gt;"n/a",COUNTIFS($C$2:$C$532,"Yes",$A$2:$A$532,"Cybernet",$Y$2:$Y$532,$Y155)&gt;1),
AND($Z155&lt;&gt;"",LOWER(TRIM($Z155))&lt;&gt;"n/a",COUNTIFS($C$2:$C$532,"Yes",$A$2:$A$532,"Cybernet",$Z$2:$Z$532,$Z155)&gt;1)
),"Yes","No"),
IF(AND($AN155&lt;&gt;"",LOWER(TRIM($AN155))&lt;&gt;"n/a"),
IF(COUNTIFS($C$2:$C$532,"Yes",$A$2:$A$532,$A155,$AN$2:$AN$532,$AN155)&gt;1,"Yes","No"),
"No")
)
)
)</f>
        <v>No</v>
      </c>
      <c r="H155" s="4" t="s">
        <v>2138</v>
      </c>
      <c r="I155" s="4" t="s">
        <v>2138</v>
      </c>
      <c r="J155" s="4" t="s">
        <v>2151</v>
      </c>
      <c r="K155" s="4" t="s">
        <v>1594</v>
      </c>
      <c r="L155" s="14"/>
      <c r="M155" s="4"/>
      <c r="N155" s="4"/>
      <c r="O155" s="4"/>
      <c r="P155" s="4"/>
      <c r="Q155" s="4"/>
      <c r="R155" s="4"/>
      <c r="S155" s="4"/>
      <c r="T155" s="4"/>
      <c r="U155" s="12"/>
      <c r="V155" s="4"/>
      <c r="W155" s="4"/>
      <c r="X155" s="4" t="s">
        <v>2152</v>
      </c>
      <c r="Y155" s="4" t="s">
        <v>2153</v>
      </c>
      <c r="Z155" s="4" t="s">
        <v>1375</v>
      </c>
      <c r="AA155" s="5"/>
      <c r="AB155" s="4" t="s">
        <v>2154</v>
      </c>
      <c r="AC155" s="4"/>
      <c r="AD155" s="4"/>
      <c r="AE155" s="4" t="s">
        <v>2155</v>
      </c>
      <c r="AF155" s="4"/>
      <c r="AG155" s="8"/>
      <c r="AH155" s="8"/>
      <c r="AI155" s="8"/>
      <c r="AJ155" s="8"/>
      <c r="AK155" s="4" t="s">
        <v>1347</v>
      </c>
      <c r="AL155" s="4"/>
      <c r="AM155" s="4" t="s">
        <v>2146</v>
      </c>
      <c r="AN155" s="4"/>
      <c r="AO155" s="4" t="s">
        <v>1714</v>
      </c>
      <c r="AP155" s="4"/>
      <c r="AQ155" s="4"/>
      <c r="AR155" s="4"/>
      <c r="AS155" s="4"/>
      <c r="AT155" s="4"/>
      <c r="AU155" s="4"/>
      <c r="AV155" s="4"/>
      <c r="AW155" s="84" t="s">
        <v>1217</v>
      </c>
      <c r="AX155" s="84" t="s">
        <v>2156</v>
      </c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"/>
      <c r="BM155" s="8"/>
      <c r="BN155" s="8" t="s">
        <v>1335</v>
      </c>
      <c r="BO155" s="8" t="s">
        <v>1335</v>
      </c>
      <c r="BP155" s="8"/>
      <c r="BQ155" s="8"/>
      <c r="BR155" s="8"/>
      <c r="BS155" s="4" t="str">
        <f>IF($AB155="","",IF((IF(AND($BL155&lt;&gt;"Yes",$BL155&lt;&gt;"N/A"),"Power Cable, ","")&amp;IF(AND($BM155&lt;&gt;"Yes",$BM155&lt;&gt;"N/A"),"Battery, ","")&amp;IF(AND($AG155&lt;&gt;"Yes",$AG155&lt;&gt;"N/A"),"Firmware Download, ","")&amp;IF(AND(OR($AG155="Yes",$AG155="N/A"),$AH155&lt;&gt;"Yes",$AH155&lt;&gt;"N/A"),"Firmware Install, ","")&amp;IF(AND($BQ155&lt;&gt;"Yes",$BQ155&lt;&gt;"N/A"),"Device ID, ","")&amp;IF(AND($BR155&lt;&gt;"Yes",$BR155&lt;&gt;"N/A"),"Epic Beans Relay, ",""))="","",LEFT(IF(AND($BL155&lt;&gt;"Yes",$BL155&lt;&gt;"N/A"),"Power Cable, ","")&amp;IF(AND($BM155&lt;&gt;"Yes",$BM155&lt;&gt;"N/A"),"Battery, ","")&amp;IF(AND($AG155&lt;&gt;"Yes",$AG155&lt;&gt;"N/A"),"Firmware Download, ","")&amp;IF(AND(OR($AG155="Yes",$AG155="N/A"),$AH155&lt;&gt;"Yes",$AH155&lt;&gt;"N/A"),"Firmware Install, ","")&amp;IF(AND($BQ155&lt;&gt;"Yes",$BQ155&lt;&gt;"N/A"),"Device ID, ","")&amp;IF(AND($BR155&lt;&gt;"Yes",$BR155&lt;&gt;"N/A"),"Epic Beans Relay, ",""),LEN(IF(AND($BL155&lt;&gt;"Yes",$BL155&lt;&gt;"N/A"),"Power Cable, ","")&amp;IF(AND($BM155&lt;&gt;"Yes",$BM155&lt;&gt;"N/A"),"Battery, ","")&amp;IF(AND($AG155&lt;&gt;"Yes",$AG155&lt;&gt;"N/A"),"Firmware Download, ","")&amp;IF(AND(OR($AG155="Yes",$AG155="N/A"),$AH155&lt;&gt;"Yes",$AH155&lt;&gt;"N/A"),"Firmware Install, ","")&amp;IF(AND($BQ155&lt;&gt;"Yes",$BQ155&lt;&gt;"N/A"),"Device ID, ","")&amp;IF(AND($BR155&lt;&gt;"Yes",$BR155&lt;&gt;"N/A"),"Epic Beans Relay, ",""))-2)))</f>
        <v>Power Cable, Battery, Firmware Download, Device ID, Epic Beans Relay</v>
      </c>
      <c r="BT155" s="8">
        <v>1</v>
      </c>
      <c r="BU155" s="8" t="str">
        <f>IF($AB155="","",IF($BS155="","Yes","Blocked"))</f>
        <v>Blocked</v>
      </c>
      <c r="BW155" t="str">
        <f>IF($BV155="","",IFERROR(VLOOKUP($BV155,'01_Warehouse_Ledger'!$A:$N,4,FALSE),""))</f>
        <v/>
      </c>
      <c r="BX155" t="str">
        <f>IF($BV155="","",IFERROR(VLOOKUP($BV155,'01_Warehouse_Ledger'!$A:$N,5,FALSE),""))</f>
        <v/>
      </c>
      <c r="BY155" t="str">
        <f>IF($BV155="","",IFERROR(VLOOKUP($BV155,'01_Warehouse_Ledger'!$A:$N,13,FALSE),""))</f>
        <v/>
      </c>
      <c r="BZ155" t="s">
        <v>1335</v>
      </c>
      <c r="CA155" t="s">
        <v>1335</v>
      </c>
      <c r="CB155" t="s">
        <v>1335</v>
      </c>
      <c r="CC155" t="s">
        <v>1335</v>
      </c>
      <c r="CI155" t="str" cm="1">
        <f t="array" ref="CI155">IFERROR(
  IF(ISNUMBER(MATCH(TRIM(SUBSTITUTE(INDEX($X:$X,ROW()),CHAR(160),"")),[1]Weekend_Targets!$B$2:$B$23,0)),
    "TARGET",
    "NO"
  ),
  "LOOKUP_ERROR"
)</f>
        <v>NO</v>
      </c>
      <c r="CJ155" t="str" cm="1">
        <f t="array" aca="1" ref="CJ155" ca="1">_xlfn.LET(_xlpm.h,UPPER(TRIM(CLEAN(SUBSTITUTE($X155,CHAR(160)," ")))), IF(ISNUMBER(MATCH(_xlpm.h,WeekendHostnames,0)),"TARGET",""))</f>
        <v/>
      </c>
      <c r="CK155" t="str">
        <f>UPPER(TRIM(CLEAN(SUBSTITUTE(C155,CHAR(160)," "))))</f>
        <v>YES</v>
      </c>
      <c r="CL155" t="str" cm="1">
        <f t="array" ref="CL155">IF(ISNUMBER(MATCH(UPPER(TRIM(CLEAN(SUBSTITUTE(INDEX($X:$X,ROW()),CHAR(160)," ")))),[1]Weekend_Targets!$C$2:$C$23,0)),"TARGET","NO")</f>
        <v>NO</v>
      </c>
      <c r="CM155" t="str">
        <f>_xlfn.TEXTJOIN(", ",TRUE,$C$2:$C$23)</f>
        <v>Yes, Yes, Yes, Yes, Yes, Yes, Yes, Yes, Yes, Yes, Yes, Yes, Yes, Yes, Yes, Yes, Yes, Yes, Yes, Yes, Yes, Yes</v>
      </c>
      <c r="CN155" t="e" cm="1">
        <f t="array" aca="1" ref="CN155" ca="1">COUNTIF(WeekendHostnames,"WNH270OPR403")</f>
        <v>#NAME?</v>
      </c>
      <c r="CO155" s="4"/>
      <c r="CQ155" s="4" t="s">
        <v>2150</v>
      </c>
    </row>
    <row r="156" spans="1:95" ht="20.25" customHeight="1">
      <c r="A156" s="8" t="s">
        <v>2137</v>
      </c>
      <c r="B156" s="8" t="s">
        <v>1335</v>
      </c>
      <c r="C156" s="8" t="s">
        <v>1335</v>
      </c>
      <c r="D156" s="15" t="s">
        <v>1335</v>
      </c>
      <c r="E156" s="15" t="str">
        <f>IF($C156&lt;&gt;"Yes","",IF($D156="No","Yes",IF($D156="Yes","No","")))</f>
        <v>No</v>
      </c>
      <c r="F156" s="15" t="str">
        <f>IF($A156="","",IF($A156="Neuron",IF(OR(AND($X156&lt;&gt;"",LOWER(TRIM($X156))&lt;&gt;"n/a",COUNTIF($AA$2:$AA$532,$X156)&gt;1),AND($AB156&lt;&gt;"",LOWER(TRIM($AB156))&lt;&gt;"n/a",COUNTIF($AB$2:$AB$532,$AB156)&gt;1),AND($AE156&lt;&gt;"",LOWER(TRIM($AE156))&lt;&gt;"n/a",COUNTIF($AE$2:$AE$532,$AE156)&gt;1)),"Yes","No"),IF($A156="Cybernet",IF(OR(AND($Y156&lt;&gt;"",LOWER(TRIM($Y156))&lt;&gt;"n/a",COUNTIF($Y$2:$Y$532,$Y156)&gt;1),AND($Z156&lt;&gt;"",LOWER(TRIM($Z156))&lt;&gt;"n/a",COUNTIF($Z$2:$Z$532,$Z156)&gt;1)),"Yes","No"),IF(AND($AN156&lt;&gt;"",LOWER(TRIM($AN156))&lt;&gt;"n/a",COUNTIF($AN$2:$AN$532,$AN156)&gt;1),"Yes","No"))))</f>
        <v>No</v>
      </c>
      <c r="G156" t="str">
        <f>IF($C156&lt;&gt;"Yes","",
IF($A156="Neuron",
IF(OR(
AND($X156&lt;&gt;"",LOWER(TRIM($X156))&lt;&gt;"n/a",COUNTIFS($C$2:$C$532,"Yes",$A$2:$A$532,"Neuron",$AA$2:$AA$532,$X156)&gt;1),
AND($AB156&lt;&gt;"",LOWER(TRIM($AB156))&lt;&gt;"n/a",COUNTIFS($C$2:$C$532,"Yes",$A$2:$A$532,"Neuron",$AB$2:$AB$532,$AB156)&gt;1),
AND($AE156&lt;&gt;"",LOWER(TRIM($AE156))&lt;&gt;"n/a",COUNTIFS($C$2:$C$532,"Yes",$A$2:$A$532,"Neuron",$AE$2:$AE$532,$AE156)&gt;1)
),"Yes","No"),
IF($A156="Cybernet",
IF(OR(
AND($Y156&lt;&gt;"",LOWER(TRIM($Y156))&lt;&gt;"n/a",COUNTIFS($C$2:$C$532,"Yes",$A$2:$A$532,"Cybernet",$Y$2:$Y$532,$Y156)&gt;1),
AND($Z156&lt;&gt;"",LOWER(TRIM($Z156))&lt;&gt;"n/a",COUNTIFS($C$2:$C$532,"Yes",$A$2:$A$532,"Cybernet",$Z$2:$Z$532,$Z156)&gt;1)
),"Yes","No"),
IF(AND($AN156&lt;&gt;"",LOWER(TRIM($AN156))&lt;&gt;"n/a"),
IF(COUNTIFS($C$2:$C$532,"Yes",$A$2:$A$532,$A156,$AN$2:$AN$532,$AN156)&gt;1,"Yes","No"),
"No")
)
)
)</f>
        <v>No</v>
      </c>
      <c r="H156" s="4" t="s">
        <v>2138</v>
      </c>
      <c r="I156" s="4" t="s">
        <v>2138</v>
      </c>
      <c r="J156" s="4" t="s">
        <v>2151</v>
      </c>
      <c r="K156" s="4" t="s">
        <v>1447</v>
      </c>
      <c r="L156" s="14"/>
      <c r="M156" s="4"/>
      <c r="N156" s="4"/>
      <c r="O156" s="4"/>
      <c r="P156" s="4"/>
      <c r="Q156" s="4"/>
      <c r="R156" s="4"/>
      <c r="S156" s="4"/>
      <c r="T156" s="4"/>
      <c r="U156" s="12"/>
      <c r="V156" s="4"/>
      <c r="W156" s="4"/>
      <c r="X156" s="4" t="s">
        <v>2157</v>
      </c>
      <c r="Y156" s="4" t="s">
        <v>2158</v>
      </c>
      <c r="Z156" s="4" t="s">
        <v>1938</v>
      </c>
      <c r="AA156" s="5"/>
      <c r="AB156" s="4" t="s">
        <v>2159</v>
      </c>
      <c r="AC156" s="4"/>
      <c r="AD156" s="4"/>
      <c r="AE156" s="4" t="s">
        <v>2160</v>
      </c>
      <c r="AF156" s="4"/>
      <c r="AG156" s="8"/>
      <c r="AH156" s="8"/>
      <c r="AI156" s="8"/>
      <c r="AJ156" s="8"/>
      <c r="AK156" s="4" t="s">
        <v>1347</v>
      </c>
      <c r="AL156" s="4"/>
      <c r="AM156" s="4" t="s">
        <v>2146</v>
      </c>
      <c r="AN156" s="4"/>
      <c r="AO156" s="4" t="s">
        <v>1714</v>
      </c>
      <c r="AP156" s="4"/>
      <c r="AQ156" s="4"/>
      <c r="AR156" s="4"/>
      <c r="AS156" s="4"/>
      <c r="AT156" s="4"/>
      <c r="AU156" s="4"/>
      <c r="AV156" s="4"/>
      <c r="AW156" s="84" t="s">
        <v>1217</v>
      </c>
      <c r="AX156" s="84" t="s">
        <v>2161</v>
      </c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"/>
      <c r="BM156" s="8"/>
      <c r="BN156" s="8" t="s">
        <v>1335</v>
      </c>
      <c r="BO156" s="8" t="s">
        <v>1336</v>
      </c>
      <c r="BP156" s="8"/>
      <c r="BQ156" s="8"/>
      <c r="BR156" s="8"/>
      <c r="BS156" s="4" t="str">
        <f>IF($AB156="","",IF((IF(AND($BL156&lt;&gt;"Yes",$BL156&lt;&gt;"N/A"),"Power Cable, ","")&amp;IF(AND($BM156&lt;&gt;"Yes",$BM156&lt;&gt;"N/A"),"Battery, ","")&amp;IF(AND($AG156&lt;&gt;"Yes",$AG156&lt;&gt;"N/A"),"Firmware Download, ","")&amp;IF(AND(OR($AG156="Yes",$AG156="N/A"),$AH156&lt;&gt;"Yes",$AH156&lt;&gt;"N/A"),"Firmware Install, ","")&amp;IF(AND($BQ156&lt;&gt;"Yes",$BQ156&lt;&gt;"N/A"),"Device ID, ","")&amp;IF(AND($BR156&lt;&gt;"Yes",$BR156&lt;&gt;"N/A"),"Epic Beans Relay, ",""))="","",LEFT(IF(AND($BL156&lt;&gt;"Yes",$BL156&lt;&gt;"N/A"),"Power Cable, ","")&amp;IF(AND($BM156&lt;&gt;"Yes",$BM156&lt;&gt;"N/A"),"Battery, ","")&amp;IF(AND($AG156&lt;&gt;"Yes",$AG156&lt;&gt;"N/A"),"Firmware Download, ","")&amp;IF(AND(OR($AG156="Yes",$AG156="N/A"),$AH156&lt;&gt;"Yes",$AH156&lt;&gt;"N/A"),"Firmware Install, ","")&amp;IF(AND($BQ156&lt;&gt;"Yes",$BQ156&lt;&gt;"N/A"),"Device ID, ","")&amp;IF(AND($BR156&lt;&gt;"Yes",$BR156&lt;&gt;"N/A"),"Epic Beans Relay, ",""),LEN(IF(AND($BL156&lt;&gt;"Yes",$BL156&lt;&gt;"N/A"),"Power Cable, ","")&amp;IF(AND($BM156&lt;&gt;"Yes",$BM156&lt;&gt;"N/A"),"Battery, ","")&amp;IF(AND($AG156&lt;&gt;"Yes",$AG156&lt;&gt;"N/A"),"Firmware Download, ","")&amp;IF(AND(OR($AG156="Yes",$AG156="N/A"),$AH156&lt;&gt;"Yes",$AH156&lt;&gt;"N/A"),"Firmware Install, ","")&amp;IF(AND($BQ156&lt;&gt;"Yes",$BQ156&lt;&gt;"N/A"),"Device ID, ","")&amp;IF(AND($BR156&lt;&gt;"Yes",$BR156&lt;&gt;"N/A"),"Epic Beans Relay, ",""))-2)))</f>
        <v>Power Cable, Battery, Firmware Download, Device ID, Epic Beans Relay</v>
      </c>
      <c r="BT156" s="8">
        <v>1</v>
      </c>
      <c r="BU156" s="8" t="str">
        <f>IF($AB156="","",IF($BS156="","Yes","Blocked"))</f>
        <v>Blocked</v>
      </c>
      <c r="BW156" t="str">
        <f>IF($BV156="","",IFERROR(VLOOKUP($BV156,'01_Warehouse_Ledger'!$A:$N,4,FALSE),""))</f>
        <v/>
      </c>
      <c r="BX156" t="str">
        <f>IF($BV156="","",IFERROR(VLOOKUP($BV156,'01_Warehouse_Ledger'!$A:$N,5,FALSE),""))</f>
        <v/>
      </c>
      <c r="BY156" t="str">
        <f>IF($BV156="","",IFERROR(VLOOKUP($BV156,'01_Warehouse_Ledger'!$A:$N,13,FALSE),""))</f>
        <v/>
      </c>
      <c r="BZ156" t="s">
        <v>1335</v>
      </c>
      <c r="CA156" t="s">
        <v>1335</v>
      </c>
      <c r="CB156" t="s">
        <v>1335</v>
      </c>
      <c r="CC156" t="s">
        <v>1335</v>
      </c>
      <c r="CI156" t="str" cm="1">
        <f t="array" ref="CI156">IFERROR(
  IF(ISNUMBER(MATCH(TRIM(SUBSTITUTE(INDEX($X:$X,ROW()),CHAR(160),"")),[1]Weekend_Targets!$B$2:$B$23,0)),
    "TARGET",
    "NO"
  ),
  "LOOKUP_ERROR"
)</f>
        <v>NO</v>
      </c>
      <c r="CJ156" t="str" cm="1">
        <f t="array" aca="1" ref="CJ156" ca="1">_xlfn.LET(_xlpm.h,UPPER(TRIM(CLEAN(SUBSTITUTE($X156,CHAR(160)," ")))), IF(ISNUMBER(MATCH(_xlpm.h,WeekendHostnames,0)),"TARGET",""))</f>
        <v/>
      </c>
      <c r="CK156" t="str">
        <f>UPPER(TRIM(CLEAN(SUBSTITUTE(C156,CHAR(160)," "))))</f>
        <v>YES</v>
      </c>
      <c r="CL156" t="str" cm="1">
        <f t="array" ref="CL156">IF(ISNUMBER(MATCH(UPPER(TRIM(CLEAN(SUBSTITUTE(INDEX($X:$X,ROW()),CHAR(160)," ")))),[1]Weekend_Targets!$C$2:$C$23,0)),"TARGET","NO")</f>
        <v>NO</v>
      </c>
      <c r="CM156" t="str">
        <f>_xlfn.TEXTJOIN(", ",TRUE,$C$2:$C$23)</f>
        <v>Yes, Yes, Yes, Yes, Yes, Yes, Yes, Yes, Yes, Yes, Yes, Yes, Yes, Yes, Yes, Yes, Yes, Yes, Yes, Yes, Yes, Yes</v>
      </c>
      <c r="CN156" t="e" cm="1">
        <f t="array" aca="1" ref="CN156" ca="1">COUNTIF(WeekendHostnames,"WNH270OPR403")</f>
        <v>#NAME?</v>
      </c>
      <c r="CO156" s="4"/>
      <c r="CQ156" s="4" t="s">
        <v>2162</v>
      </c>
    </row>
    <row r="157" spans="1:95" ht="20.25" customHeight="1">
      <c r="A157" s="8" t="s">
        <v>2137</v>
      </c>
      <c r="B157" s="8" t="s">
        <v>1335</v>
      </c>
      <c r="C157" s="8" t="s">
        <v>1335</v>
      </c>
      <c r="D157" s="15" t="s">
        <v>1335</v>
      </c>
      <c r="E157" s="15" t="str">
        <f>IF($C157&lt;&gt;"Yes","",IF($D157="No","Yes",IF($D157="Yes","No","")))</f>
        <v>No</v>
      </c>
      <c r="F157" s="15" t="str">
        <f>IF($A157="","",IF($A157="Neuron",IF(OR(AND($X157&lt;&gt;"",LOWER(TRIM($X157))&lt;&gt;"n/a",COUNTIF($AA$2:$AA$532,$X157)&gt;1),AND($AB157&lt;&gt;"",LOWER(TRIM($AB157))&lt;&gt;"n/a",COUNTIF($AB$2:$AB$532,$AB157)&gt;1),AND($AE157&lt;&gt;"",LOWER(TRIM($AE157))&lt;&gt;"n/a",COUNTIF($AE$2:$AE$532,$AE157)&gt;1)),"Yes","No"),IF($A157="Cybernet",IF(OR(AND($Y157&lt;&gt;"",LOWER(TRIM($Y157))&lt;&gt;"n/a",COUNTIF($Y$2:$Y$532,$Y157)&gt;1),AND($Z157&lt;&gt;"",LOWER(TRIM($Z157))&lt;&gt;"n/a",COUNTIF($Z$2:$Z$532,$Z157)&gt;1)),"Yes","No"),IF(AND($AN157&lt;&gt;"",LOWER(TRIM($AN157))&lt;&gt;"n/a",COUNTIF($AN$2:$AN$532,$AN157)&gt;1),"Yes","No"))))</f>
        <v>No</v>
      </c>
      <c r="G157" t="str">
        <f>IF($C157&lt;&gt;"Yes","",
IF($A157="Neuron",
IF(OR(
AND($X157&lt;&gt;"",LOWER(TRIM($X157))&lt;&gt;"n/a",COUNTIFS($C$2:$C$532,"Yes",$A$2:$A$532,"Neuron",$AA$2:$AA$532,$X157)&gt;1),
AND($AB157&lt;&gt;"",LOWER(TRIM($AB157))&lt;&gt;"n/a",COUNTIFS($C$2:$C$532,"Yes",$A$2:$A$532,"Neuron",$AB$2:$AB$532,$AB157)&gt;1),
AND($AE157&lt;&gt;"",LOWER(TRIM($AE157))&lt;&gt;"n/a",COUNTIFS($C$2:$C$532,"Yes",$A$2:$A$532,"Neuron",$AE$2:$AE$532,$AE157)&gt;1)
),"Yes","No"),
IF($A157="Cybernet",
IF(OR(
AND($Y157&lt;&gt;"",LOWER(TRIM($Y157))&lt;&gt;"n/a",COUNTIFS($C$2:$C$532,"Yes",$A$2:$A$532,"Cybernet",$Y$2:$Y$532,$Y157)&gt;1),
AND($Z157&lt;&gt;"",LOWER(TRIM($Z157))&lt;&gt;"n/a",COUNTIFS($C$2:$C$532,"Yes",$A$2:$A$532,"Cybernet",$Z$2:$Z$532,$Z157)&gt;1)
),"Yes","No"),
IF(AND($AN157&lt;&gt;"",LOWER(TRIM($AN157))&lt;&gt;"n/a"),
IF(COUNTIFS($C$2:$C$532,"Yes",$A$2:$A$532,$A157,$AN$2:$AN$532,$AN157)&gt;1,"Yes","No"),
"No")
)
)
)</f>
        <v>No</v>
      </c>
      <c r="H157" s="4" t="s">
        <v>2138</v>
      </c>
      <c r="I157" s="4" t="s">
        <v>2138</v>
      </c>
      <c r="J157" s="4" t="s">
        <v>2151</v>
      </c>
      <c r="K157" s="4" t="s">
        <v>1455</v>
      </c>
      <c r="L157" s="14"/>
      <c r="M157" s="4"/>
      <c r="N157" s="4"/>
      <c r="O157" s="4"/>
      <c r="P157" s="4"/>
      <c r="Q157" s="4"/>
      <c r="R157" s="4"/>
      <c r="S157" s="4"/>
      <c r="T157" s="4"/>
      <c r="U157" s="12"/>
      <c r="V157" s="4"/>
      <c r="W157" s="4"/>
      <c r="X157" s="4" t="s">
        <v>2163</v>
      </c>
      <c r="Y157" s="4" t="s">
        <v>2164</v>
      </c>
      <c r="Z157" s="4" t="s">
        <v>1938</v>
      </c>
      <c r="AA157" s="5"/>
      <c r="AB157" s="4" t="s">
        <v>2165</v>
      </c>
      <c r="AC157" s="4"/>
      <c r="AD157" s="4"/>
      <c r="AE157" s="4" t="s">
        <v>2166</v>
      </c>
      <c r="AF157" s="4"/>
      <c r="AG157" s="8"/>
      <c r="AH157" s="8"/>
      <c r="AI157" s="8"/>
      <c r="AJ157" s="8"/>
      <c r="AK157" s="4" t="s">
        <v>1347</v>
      </c>
      <c r="AL157" s="4"/>
      <c r="AM157" s="4" t="s">
        <v>2146</v>
      </c>
      <c r="AN157" s="4"/>
      <c r="AO157" s="4" t="s">
        <v>2167</v>
      </c>
      <c r="AP157" s="4"/>
      <c r="AQ157" s="4"/>
      <c r="AR157" s="4"/>
      <c r="AS157" s="4"/>
      <c r="AT157" s="4"/>
      <c r="AU157" s="4"/>
      <c r="AV157" s="4"/>
      <c r="AW157" s="84" t="s">
        <v>1217</v>
      </c>
      <c r="AX157" s="84" t="s">
        <v>2168</v>
      </c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"/>
      <c r="BM157" s="8"/>
      <c r="BN157" s="8" t="s">
        <v>1335</v>
      </c>
      <c r="BO157" s="8" t="s">
        <v>1336</v>
      </c>
      <c r="BP157" s="8"/>
      <c r="BQ157" s="8"/>
      <c r="BR157" s="8"/>
      <c r="BS157" s="4" t="str">
        <f>IF($AB157="","",IF((IF(AND($BL157&lt;&gt;"Yes",$BL157&lt;&gt;"N/A"),"Power Cable, ","")&amp;IF(AND($BM157&lt;&gt;"Yes",$BM157&lt;&gt;"N/A"),"Battery, ","")&amp;IF(AND($AG157&lt;&gt;"Yes",$AG157&lt;&gt;"N/A"),"Firmware Download, ","")&amp;IF(AND(OR($AG157="Yes",$AG157="N/A"),$AH157&lt;&gt;"Yes",$AH157&lt;&gt;"N/A"),"Firmware Install, ","")&amp;IF(AND($BQ157&lt;&gt;"Yes",$BQ157&lt;&gt;"N/A"),"Device ID, ","")&amp;IF(AND($BR157&lt;&gt;"Yes",$BR157&lt;&gt;"N/A"),"Epic Beans Relay, ",""))="","",LEFT(IF(AND($BL157&lt;&gt;"Yes",$BL157&lt;&gt;"N/A"),"Power Cable, ","")&amp;IF(AND($BM157&lt;&gt;"Yes",$BM157&lt;&gt;"N/A"),"Battery, ","")&amp;IF(AND($AG157&lt;&gt;"Yes",$AG157&lt;&gt;"N/A"),"Firmware Download, ","")&amp;IF(AND(OR($AG157="Yes",$AG157="N/A"),$AH157&lt;&gt;"Yes",$AH157&lt;&gt;"N/A"),"Firmware Install, ","")&amp;IF(AND($BQ157&lt;&gt;"Yes",$BQ157&lt;&gt;"N/A"),"Device ID, ","")&amp;IF(AND($BR157&lt;&gt;"Yes",$BR157&lt;&gt;"N/A"),"Epic Beans Relay, ",""),LEN(IF(AND($BL157&lt;&gt;"Yes",$BL157&lt;&gt;"N/A"),"Power Cable, ","")&amp;IF(AND($BM157&lt;&gt;"Yes",$BM157&lt;&gt;"N/A"),"Battery, ","")&amp;IF(AND($AG157&lt;&gt;"Yes",$AG157&lt;&gt;"N/A"),"Firmware Download, ","")&amp;IF(AND(OR($AG157="Yes",$AG157="N/A"),$AH157&lt;&gt;"Yes",$AH157&lt;&gt;"N/A"),"Firmware Install, ","")&amp;IF(AND($BQ157&lt;&gt;"Yes",$BQ157&lt;&gt;"N/A"),"Device ID, ","")&amp;IF(AND($BR157&lt;&gt;"Yes",$BR157&lt;&gt;"N/A"),"Epic Beans Relay, ",""))-2)))</f>
        <v>Power Cable, Battery, Firmware Download, Device ID, Epic Beans Relay</v>
      </c>
      <c r="BT157" s="8">
        <v>1</v>
      </c>
      <c r="BU157" s="8" t="str">
        <f>IF($AB157="","",IF($BS157="","Yes","Blocked"))</f>
        <v>Blocked</v>
      </c>
      <c r="BW157" t="str">
        <f>IF($BV157="","",IFERROR(VLOOKUP($BV157,'01_Warehouse_Ledger'!$A:$N,4,FALSE),""))</f>
        <v/>
      </c>
      <c r="BX157" t="str">
        <f>IF($BV157="","",IFERROR(VLOOKUP($BV157,'01_Warehouse_Ledger'!$A:$N,5,FALSE),""))</f>
        <v/>
      </c>
      <c r="BY157" t="str">
        <f>IF($BV157="","",IFERROR(VLOOKUP($BV157,'01_Warehouse_Ledger'!$A:$N,13,FALSE),""))</f>
        <v/>
      </c>
      <c r="BZ157" t="s">
        <v>1335</v>
      </c>
      <c r="CA157" t="s">
        <v>1335</v>
      </c>
      <c r="CB157" t="s">
        <v>1335</v>
      </c>
      <c r="CC157" t="s">
        <v>1335</v>
      </c>
      <c r="CI157" t="str" cm="1">
        <f t="array" ref="CI157">IFERROR(
  IF(ISNUMBER(MATCH(TRIM(SUBSTITUTE(INDEX($X:$X,ROW()),CHAR(160),"")),[1]Weekend_Targets!$B$2:$B$23,0)),
    "TARGET",
    "NO"
  ),
  "LOOKUP_ERROR"
)</f>
        <v>NO</v>
      </c>
      <c r="CJ157" t="str" cm="1">
        <f t="array" aca="1" ref="CJ157" ca="1">_xlfn.LET(_xlpm.h,UPPER(TRIM(CLEAN(SUBSTITUTE($X157,CHAR(160)," ")))), IF(ISNUMBER(MATCH(_xlpm.h,WeekendHostnames,0)),"TARGET",""))</f>
        <v/>
      </c>
      <c r="CK157" t="str">
        <f>UPPER(TRIM(CLEAN(SUBSTITUTE(C157,CHAR(160)," "))))</f>
        <v>YES</v>
      </c>
      <c r="CL157" t="str" cm="1">
        <f t="array" ref="CL157">IF(ISNUMBER(MATCH(UPPER(TRIM(CLEAN(SUBSTITUTE(INDEX($X:$X,ROW()),CHAR(160)," ")))),[1]Weekend_Targets!$C$2:$C$23,0)),"TARGET","NO")</f>
        <v>NO</v>
      </c>
      <c r="CM157" t="str">
        <f>_xlfn.TEXTJOIN(", ",TRUE,$C$2:$C$23)</f>
        <v>Yes, Yes, Yes, Yes, Yes, Yes, Yes, Yes, Yes, Yes, Yes, Yes, Yes, Yes, Yes, Yes, Yes, Yes, Yes, Yes, Yes, Yes</v>
      </c>
      <c r="CN157" t="e" cm="1">
        <f t="array" aca="1" ref="CN157" ca="1">COUNTIF(WeekendHostnames,"WNH270OPR403")</f>
        <v>#NAME?</v>
      </c>
      <c r="CO157" s="4"/>
      <c r="CQ157" s="4" t="s">
        <v>2169</v>
      </c>
    </row>
    <row r="158" spans="1:95" ht="20.25" customHeight="1">
      <c r="A158" s="8" t="s">
        <v>2137</v>
      </c>
      <c r="B158" s="8" t="s">
        <v>1335</v>
      </c>
      <c r="C158" s="8" t="s">
        <v>1335</v>
      </c>
      <c r="D158" s="15" t="s">
        <v>1335</v>
      </c>
      <c r="E158" s="15" t="str">
        <f>IF($C158&lt;&gt;"Yes","",IF($D158="No","Yes",IF($D158="Yes","No","")))</f>
        <v>No</v>
      </c>
      <c r="F158" s="15" t="str">
        <f>IF($A158="","",IF($A158="Neuron",IF(OR(AND($X158&lt;&gt;"",LOWER(TRIM($X158))&lt;&gt;"n/a",COUNTIF($AA$2:$AA$532,$X158)&gt;1),AND($AB158&lt;&gt;"",LOWER(TRIM($AB158))&lt;&gt;"n/a",COUNTIF($AB$2:$AB$532,$AB158)&gt;1),AND($AE158&lt;&gt;"",LOWER(TRIM($AE158))&lt;&gt;"n/a",COUNTIF($AE$2:$AE$532,$AE158)&gt;1)),"Yes","No"),IF($A158="Cybernet",IF(OR(AND($Y158&lt;&gt;"",LOWER(TRIM($Y158))&lt;&gt;"n/a",COUNTIF($Y$2:$Y$532,$Y158)&gt;1),AND($Z158&lt;&gt;"",LOWER(TRIM($Z158))&lt;&gt;"n/a",COUNTIF($Z$2:$Z$532,$Z158)&gt;1)),"Yes","No"),IF(AND($AN158&lt;&gt;"",LOWER(TRIM($AN158))&lt;&gt;"n/a",COUNTIF($AN$2:$AN$532,$AN158)&gt;1),"Yes","No"))))</f>
        <v>No</v>
      </c>
      <c r="G158" t="str">
        <f>IF($C158&lt;&gt;"Yes","",
IF($A158="Neuron",
IF(OR(
AND($X158&lt;&gt;"",LOWER(TRIM($X158))&lt;&gt;"n/a",COUNTIFS($C$2:$C$532,"Yes",$A$2:$A$532,"Neuron",$AA$2:$AA$532,$X158)&gt;1),
AND($AB158&lt;&gt;"",LOWER(TRIM($AB158))&lt;&gt;"n/a",COUNTIFS($C$2:$C$532,"Yes",$A$2:$A$532,"Neuron",$AB$2:$AB$532,$AB158)&gt;1),
AND($AE158&lt;&gt;"",LOWER(TRIM($AE158))&lt;&gt;"n/a",COUNTIFS($C$2:$C$532,"Yes",$A$2:$A$532,"Neuron",$AE$2:$AE$532,$AE158)&gt;1)
),"Yes","No"),
IF($A158="Cybernet",
IF(OR(
AND($Y158&lt;&gt;"",LOWER(TRIM($Y158))&lt;&gt;"n/a",COUNTIFS($C$2:$C$532,"Yes",$A$2:$A$532,"Cybernet",$Y$2:$Y$532,$Y158)&gt;1),
AND($Z158&lt;&gt;"",LOWER(TRIM($Z158))&lt;&gt;"n/a",COUNTIFS($C$2:$C$532,"Yes",$A$2:$A$532,"Cybernet",$Z$2:$Z$532,$Z158)&gt;1)
),"Yes","No"),
IF(AND($AN158&lt;&gt;"",LOWER(TRIM($AN158))&lt;&gt;"n/a"),
IF(COUNTIFS($C$2:$C$532,"Yes",$A$2:$A$532,$A158,$AN$2:$AN$532,$AN158)&gt;1,"Yes","No"),
"No")
)
)
)</f>
        <v>No</v>
      </c>
      <c r="H158" s="4" t="s">
        <v>2138</v>
      </c>
      <c r="I158" s="4" t="s">
        <v>2138</v>
      </c>
      <c r="J158" s="4" t="s">
        <v>2151</v>
      </c>
      <c r="K158" s="4" t="s">
        <v>1554</v>
      </c>
      <c r="L158" s="14"/>
      <c r="M158" s="4"/>
      <c r="N158" s="4"/>
      <c r="O158" s="4"/>
      <c r="P158" s="4"/>
      <c r="Q158" s="4"/>
      <c r="R158" s="4"/>
      <c r="S158" s="4"/>
      <c r="T158" s="4"/>
      <c r="U158" s="12"/>
      <c r="V158" s="4"/>
      <c r="W158" s="4"/>
      <c r="X158" s="4" t="s">
        <v>2170</v>
      </c>
      <c r="Y158" s="4" t="s">
        <v>2171</v>
      </c>
      <c r="Z158" s="4"/>
      <c r="AA158" s="5"/>
      <c r="AB158" s="4" t="s">
        <v>2172</v>
      </c>
      <c r="AC158" s="4"/>
      <c r="AD158" s="4"/>
      <c r="AE158" s="4" t="s">
        <v>2173</v>
      </c>
      <c r="AF158" s="4"/>
      <c r="AG158" s="8"/>
      <c r="AH158" s="8"/>
      <c r="AI158" s="8"/>
      <c r="AJ158" s="8"/>
      <c r="AK158" s="4" t="s">
        <v>1347</v>
      </c>
      <c r="AL158" s="4"/>
      <c r="AM158" s="4" t="s">
        <v>2146</v>
      </c>
      <c r="AN158" s="4"/>
      <c r="AO158" s="4" t="s">
        <v>2167</v>
      </c>
      <c r="AP158" s="4"/>
      <c r="AQ158" s="4"/>
      <c r="AR158" s="4"/>
      <c r="AS158" s="4"/>
      <c r="AT158" s="4"/>
      <c r="AU158" s="4"/>
      <c r="AV158" s="4"/>
      <c r="AW158" s="84" t="s">
        <v>1217</v>
      </c>
      <c r="AX158" s="84" t="s">
        <v>2156</v>
      </c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"/>
      <c r="BM158" s="8"/>
      <c r="BN158" s="8" t="s">
        <v>1335</v>
      </c>
      <c r="BO158" s="8" t="s">
        <v>1335</v>
      </c>
      <c r="BP158" s="8"/>
      <c r="BQ158" s="8"/>
      <c r="BR158" s="8"/>
      <c r="BS158" s="4" t="str">
        <f>IF($AB158="","",IF((IF(AND($BL158&lt;&gt;"Yes",$BL158&lt;&gt;"N/A"),"Power Cable, ","")&amp;IF(AND($BM158&lt;&gt;"Yes",$BM158&lt;&gt;"N/A"),"Battery, ","")&amp;IF(AND($AG158&lt;&gt;"Yes",$AG158&lt;&gt;"N/A"),"Firmware Download, ","")&amp;IF(AND(OR($AG158="Yes",$AG158="N/A"),$AH158&lt;&gt;"Yes",$AH158&lt;&gt;"N/A"),"Firmware Install, ","")&amp;IF(AND($BQ158&lt;&gt;"Yes",$BQ158&lt;&gt;"N/A"),"Device ID, ","")&amp;IF(AND($BR158&lt;&gt;"Yes",$BR158&lt;&gt;"N/A"),"Epic Beans Relay, ",""))="","",LEFT(IF(AND($BL158&lt;&gt;"Yes",$BL158&lt;&gt;"N/A"),"Power Cable, ","")&amp;IF(AND($BM158&lt;&gt;"Yes",$BM158&lt;&gt;"N/A"),"Battery, ","")&amp;IF(AND($AG158&lt;&gt;"Yes",$AG158&lt;&gt;"N/A"),"Firmware Download, ","")&amp;IF(AND(OR($AG158="Yes",$AG158="N/A"),$AH158&lt;&gt;"Yes",$AH158&lt;&gt;"N/A"),"Firmware Install, ","")&amp;IF(AND($BQ158&lt;&gt;"Yes",$BQ158&lt;&gt;"N/A"),"Device ID, ","")&amp;IF(AND($BR158&lt;&gt;"Yes",$BR158&lt;&gt;"N/A"),"Epic Beans Relay, ",""),LEN(IF(AND($BL158&lt;&gt;"Yes",$BL158&lt;&gt;"N/A"),"Power Cable, ","")&amp;IF(AND($BM158&lt;&gt;"Yes",$BM158&lt;&gt;"N/A"),"Battery, ","")&amp;IF(AND($AG158&lt;&gt;"Yes",$AG158&lt;&gt;"N/A"),"Firmware Download, ","")&amp;IF(AND(OR($AG158="Yes",$AG158="N/A"),$AH158&lt;&gt;"Yes",$AH158&lt;&gt;"N/A"),"Firmware Install, ","")&amp;IF(AND($BQ158&lt;&gt;"Yes",$BQ158&lt;&gt;"N/A"),"Device ID, ","")&amp;IF(AND($BR158&lt;&gt;"Yes",$BR158&lt;&gt;"N/A"),"Epic Beans Relay, ",""))-2)))</f>
        <v>Power Cable, Battery, Firmware Download, Device ID, Epic Beans Relay</v>
      </c>
      <c r="BT158" s="8">
        <v>1</v>
      </c>
      <c r="BU158" s="8" t="str">
        <f>IF($AB158="","",IF($BS158="","Yes","Blocked"))</f>
        <v>Blocked</v>
      </c>
      <c r="BW158" t="str">
        <f>IF($BV158="","",IFERROR(VLOOKUP($BV158,'01_Warehouse_Ledger'!$A:$N,4,FALSE),""))</f>
        <v/>
      </c>
      <c r="BX158" t="str">
        <f>IF($BV158="","",IFERROR(VLOOKUP($BV158,'01_Warehouse_Ledger'!$A:$N,5,FALSE),""))</f>
        <v/>
      </c>
      <c r="BY158" t="str">
        <f>IF($BV158="","",IFERROR(VLOOKUP($BV158,'01_Warehouse_Ledger'!$A:$N,13,FALSE),""))</f>
        <v/>
      </c>
      <c r="BZ158" t="s">
        <v>1335</v>
      </c>
      <c r="CA158" t="s">
        <v>1335</v>
      </c>
      <c r="CB158" t="s">
        <v>1335</v>
      </c>
      <c r="CC158" t="s">
        <v>1335</v>
      </c>
      <c r="CI158" t="str" cm="1">
        <f t="array" ref="CI158">IFERROR(
  IF(ISNUMBER(MATCH(TRIM(SUBSTITUTE(INDEX($X:$X,ROW()),CHAR(160),"")),[1]Weekend_Targets!$B$2:$B$23,0)),
    "TARGET",
    "NO"
  ),
  "LOOKUP_ERROR"
)</f>
        <v>NO</v>
      </c>
      <c r="CJ158" t="str" cm="1">
        <f t="array" aca="1" ref="CJ158" ca="1">_xlfn.LET(_xlpm.h,UPPER(TRIM(CLEAN(SUBSTITUTE($X158,CHAR(160)," ")))), IF(ISNUMBER(MATCH(_xlpm.h,WeekendHostnames,0)),"TARGET",""))</f>
        <v/>
      </c>
      <c r="CK158" t="str">
        <f>UPPER(TRIM(CLEAN(SUBSTITUTE(C158,CHAR(160)," "))))</f>
        <v>YES</v>
      </c>
      <c r="CL158" t="str" cm="1">
        <f t="array" ref="CL158">IF(ISNUMBER(MATCH(UPPER(TRIM(CLEAN(SUBSTITUTE(INDEX($X:$X,ROW()),CHAR(160)," ")))),[1]Weekend_Targets!$C$2:$C$23,0)),"TARGET","NO")</f>
        <v>NO</v>
      </c>
      <c r="CM158" t="str">
        <f>_xlfn.TEXTJOIN(", ",TRUE,$C$2:$C$23)</f>
        <v>Yes, Yes, Yes, Yes, Yes, Yes, Yes, Yes, Yes, Yes, Yes, Yes, Yes, Yes, Yes, Yes, Yes, Yes, Yes, Yes, Yes, Yes</v>
      </c>
      <c r="CN158" t="e" cm="1">
        <f t="array" aca="1" ref="CN158" ca="1">COUNTIF(WeekendHostnames,"WNH270OPR403")</f>
        <v>#NAME?</v>
      </c>
      <c r="CO158" s="4"/>
      <c r="CQ158" s="4" t="s">
        <v>2174</v>
      </c>
    </row>
    <row r="159" spans="1:95" ht="20.25" customHeight="1">
      <c r="A159" s="8" t="s">
        <v>2137</v>
      </c>
      <c r="B159" s="8" t="s">
        <v>1335</v>
      </c>
      <c r="C159" s="8" t="s">
        <v>1335</v>
      </c>
      <c r="D159" s="15" t="s">
        <v>1335</v>
      </c>
      <c r="E159" s="15" t="str">
        <f>IF($C159&lt;&gt;"Yes","",IF($D159="No","Yes",IF($D159="Yes","No","")))</f>
        <v>No</v>
      </c>
      <c r="F159" s="15" t="str">
        <f>IF($A159="","",IF($A159="Neuron",IF(OR(AND($X159&lt;&gt;"",LOWER(TRIM($X159))&lt;&gt;"n/a",COUNTIF($AA$2:$AA$532,$X159)&gt;1),AND($AB159&lt;&gt;"",LOWER(TRIM($AB159))&lt;&gt;"n/a",COUNTIF($AB$2:$AB$532,$AB159)&gt;1),AND($AE159&lt;&gt;"",LOWER(TRIM($AE159))&lt;&gt;"n/a",COUNTIF($AE$2:$AE$532,$AE159)&gt;1)),"Yes","No"),IF($A159="Cybernet",IF(OR(AND($Y159&lt;&gt;"",LOWER(TRIM($Y159))&lt;&gt;"n/a",COUNTIF($Y$2:$Y$532,$Y159)&gt;1),AND($Z159&lt;&gt;"",LOWER(TRIM($Z159))&lt;&gt;"n/a",COUNTIF($Z$2:$Z$532,$Z159)&gt;1)),"Yes","No"),IF(AND($AN159&lt;&gt;"",LOWER(TRIM($AN159))&lt;&gt;"n/a",COUNTIF($AN$2:$AN$532,$AN159)&gt;1),"Yes","No"))))</f>
        <v>No</v>
      </c>
      <c r="G159" t="str">
        <f>IF($C159&lt;&gt;"Yes","",
IF($A159="Neuron",
IF(OR(
AND($X159&lt;&gt;"",LOWER(TRIM($X159))&lt;&gt;"n/a",COUNTIFS($C$2:$C$532,"Yes",$A$2:$A$532,"Neuron",$AA$2:$AA$532,$X159)&gt;1),
AND($AB159&lt;&gt;"",LOWER(TRIM($AB159))&lt;&gt;"n/a",COUNTIFS($C$2:$C$532,"Yes",$A$2:$A$532,"Neuron",$AB$2:$AB$532,$AB159)&gt;1),
AND($AE159&lt;&gt;"",LOWER(TRIM($AE159))&lt;&gt;"n/a",COUNTIFS($C$2:$C$532,"Yes",$A$2:$A$532,"Neuron",$AE$2:$AE$532,$AE159)&gt;1)
),"Yes","No"),
IF($A159="Cybernet",
IF(OR(
AND($Y159&lt;&gt;"",LOWER(TRIM($Y159))&lt;&gt;"n/a",COUNTIFS($C$2:$C$532,"Yes",$A$2:$A$532,"Cybernet",$Y$2:$Y$532,$Y159)&gt;1),
AND($Z159&lt;&gt;"",LOWER(TRIM($Z159))&lt;&gt;"n/a",COUNTIFS($C$2:$C$532,"Yes",$A$2:$A$532,"Cybernet",$Z$2:$Z$532,$Z159)&gt;1)
),"Yes","No"),
IF(AND($AN159&lt;&gt;"",LOWER(TRIM($AN159))&lt;&gt;"n/a"),
IF(COUNTIFS($C$2:$C$532,"Yes",$A$2:$A$532,$A159,$AN$2:$AN$532,$AN159)&gt;1,"Yes","No"),
"No")
)
)
)</f>
        <v>No</v>
      </c>
      <c r="H159" s="4" t="s">
        <v>2138</v>
      </c>
      <c r="I159" s="4" t="s">
        <v>2138</v>
      </c>
      <c r="J159" s="4" t="s">
        <v>2151</v>
      </c>
      <c r="K159" s="4" t="s">
        <v>1569</v>
      </c>
      <c r="L159" s="14"/>
      <c r="M159" s="4"/>
      <c r="N159" s="4"/>
      <c r="O159" s="4"/>
      <c r="P159" s="4"/>
      <c r="Q159" s="4"/>
      <c r="R159" s="4"/>
      <c r="S159" s="4"/>
      <c r="T159" s="4"/>
      <c r="U159" s="12"/>
      <c r="V159" s="4"/>
      <c r="W159" s="4"/>
      <c r="X159" s="4" t="s">
        <v>2175</v>
      </c>
      <c r="Y159" s="4" t="s">
        <v>2176</v>
      </c>
      <c r="Z159" s="4"/>
      <c r="AA159" s="5"/>
      <c r="AB159" s="4" t="s">
        <v>2177</v>
      </c>
      <c r="AC159" s="4"/>
      <c r="AD159" s="4"/>
      <c r="AE159" s="4" t="s">
        <v>2178</v>
      </c>
      <c r="AF159" s="4"/>
      <c r="AG159" s="8"/>
      <c r="AH159" s="8"/>
      <c r="AI159" s="8"/>
      <c r="AJ159" s="8"/>
      <c r="AK159" s="4" t="s">
        <v>1347</v>
      </c>
      <c r="AL159" s="4"/>
      <c r="AM159" s="4" t="s">
        <v>2146</v>
      </c>
      <c r="AN159" s="4"/>
      <c r="AO159" s="4" t="s">
        <v>2179</v>
      </c>
      <c r="AP159" s="4"/>
      <c r="AQ159" s="4"/>
      <c r="AR159" s="4"/>
      <c r="AS159" s="4"/>
      <c r="AT159" s="4"/>
      <c r="AU159" s="4"/>
      <c r="AV159" s="4"/>
      <c r="AW159" s="84" t="s">
        <v>2180</v>
      </c>
      <c r="AX159" s="84" t="s">
        <v>2156</v>
      </c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"/>
      <c r="BM159" s="8"/>
      <c r="BN159" s="8" t="s">
        <v>1335</v>
      </c>
      <c r="BO159" s="8" t="s">
        <v>1335</v>
      </c>
      <c r="BP159" s="8"/>
      <c r="BQ159" s="8"/>
      <c r="BR159" s="8"/>
      <c r="BS159" s="4" t="str">
        <f>IF($AB159="","",IF((IF(AND($BL159&lt;&gt;"Yes",$BL159&lt;&gt;"N/A"),"Power Cable, ","")&amp;IF(AND($BM159&lt;&gt;"Yes",$BM159&lt;&gt;"N/A"),"Battery, ","")&amp;IF(AND($AG159&lt;&gt;"Yes",$AG159&lt;&gt;"N/A"),"Firmware Download, ","")&amp;IF(AND(OR($AG159="Yes",$AG159="N/A"),$AH159&lt;&gt;"Yes",$AH159&lt;&gt;"N/A"),"Firmware Install, ","")&amp;IF(AND($BQ159&lt;&gt;"Yes",$BQ159&lt;&gt;"N/A"),"Device ID, ","")&amp;IF(AND($BR159&lt;&gt;"Yes",$BR159&lt;&gt;"N/A"),"Epic Beans Relay, ",""))="","",LEFT(IF(AND($BL159&lt;&gt;"Yes",$BL159&lt;&gt;"N/A"),"Power Cable, ","")&amp;IF(AND($BM159&lt;&gt;"Yes",$BM159&lt;&gt;"N/A"),"Battery, ","")&amp;IF(AND($AG159&lt;&gt;"Yes",$AG159&lt;&gt;"N/A"),"Firmware Download, ","")&amp;IF(AND(OR($AG159="Yes",$AG159="N/A"),$AH159&lt;&gt;"Yes",$AH159&lt;&gt;"N/A"),"Firmware Install, ","")&amp;IF(AND($BQ159&lt;&gt;"Yes",$BQ159&lt;&gt;"N/A"),"Device ID, ","")&amp;IF(AND($BR159&lt;&gt;"Yes",$BR159&lt;&gt;"N/A"),"Epic Beans Relay, ",""),LEN(IF(AND($BL159&lt;&gt;"Yes",$BL159&lt;&gt;"N/A"),"Power Cable, ","")&amp;IF(AND($BM159&lt;&gt;"Yes",$BM159&lt;&gt;"N/A"),"Battery, ","")&amp;IF(AND($AG159&lt;&gt;"Yes",$AG159&lt;&gt;"N/A"),"Firmware Download, ","")&amp;IF(AND(OR($AG159="Yes",$AG159="N/A"),$AH159&lt;&gt;"Yes",$AH159&lt;&gt;"N/A"),"Firmware Install, ","")&amp;IF(AND($BQ159&lt;&gt;"Yes",$BQ159&lt;&gt;"N/A"),"Device ID, ","")&amp;IF(AND($BR159&lt;&gt;"Yes",$BR159&lt;&gt;"N/A"),"Epic Beans Relay, ",""))-2)))</f>
        <v>Power Cable, Battery, Firmware Download, Device ID, Epic Beans Relay</v>
      </c>
      <c r="BT159" s="8">
        <v>1</v>
      </c>
      <c r="BU159" s="8" t="str">
        <f>IF($AB159="","",IF($BS159="","Yes","Blocked"))</f>
        <v>Blocked</v>
      </c>
      <c r="BW159" t="str">
        <f>IF($BV159="","",IFERROR(VLOOKUP($BV159,'01_Warehouse_Ledger'!$A:$N,4,FALSE),""))</f>
        <v/>
      </c>
      <c r="BX159" t="str">
        <f>IF($BV159="","",IFERROR(VLOOKUP($BV159,'01_Warehouse_Ledger'!$A:$N,5,FALSE),""))</f>
        <v/>
      </c>
      <c r="BY159" t="str">
        <f>IF($BV159="","",IFERROR(VLOOKUP($BV159,'01_Warehouse_Ledger'!$A:$N,13,FALSE),""))</f>
        <v/>
      </c>
      <c r="BZ159" t="s">
        <v>1335</v>
      </c>
      <c r="CA159" t="s">
        <v>1335</v>
      </c>
      <c r="CB159" t="s">
        <v>1335</v>
      </c>
      <c r="CC159" t="s">
        <v>1335</v>
      </c>
      <c r="CI159" t="str" cm="1">
        <f t="array" ref="CI159">IFERROR(
  IF(ISNUMBER(MATCH(TRIM(SUBSTITUTE(INDEX($X:$X,ROW()),CHAR(160),"")),[1]Weekend_Targets!$B$2:$B$23,0)),
    "TARGET",
    "NO"
  ),
  "LOOKUP_ERROR"
)</f>
        <v>NO</v>
      </c>
      <c r="CJ159" t="str" cm="1">
        <f t="array" aca="1" ref="CJ159" ca="1">_xlfn.LET(_xlpm.h,UPPER(TRIM(CLEAN(SUBSTITUTE($X159,CHAR(160)," ")))), IF(ISNUMBER(MATCH(_xlpm.h,WeekendHostnames,0)),"TARGET",""))</f>
        <v/>
      </c>
      <c r="CK159" t="str">
        <f>UPPER(TRIM(CLEAN(SUBSTITUTE(C159,CHAR(160)," "))))</f>
        <v>YES</v>
      </c>
      <c r="CL159" t="str" cm="1">
        <f t="array" ref="CL159">IF(ISNUMBER(MATCH(UPPER(TRIM(CLEAN(SUBSTITUTE(INDEX($X:$X,ROW()),CHAR(160)," ")))),[1]Weekend_Targets!$C$2:$C$23,0)),"TARGET","NO")</f>
        <v>NO</v>
      </c>
      <c r="CM159" t="str">
        <f>_xlfn.TEXTJOIN(", ",TRUE,$C$2:$C$23)</f>
        <v>Yes, Yes, Yes, Yes, Yes, Yes, Yes, Yes, Yes, Yes, Yes, Yes, Yes, Yes, Yes, Yes, Yes, Yes, Yes, Yes, Yes, Yes</v>
      </c>
      <c r="CN159" t="e" cm="1">
        <f t="array" aca="1" ref="CN159" ca="1">COUNTIF(WeekendHostnames,"WNH270OPR403")</f>
        <v>#NAME?</v>
      </c>
      <c r="CO159" s="4"/>
      <c r="CQ159" s="4" t="s">
        <v>2181</v>
      </c>
    </row>
    <row r="160" spans="1:95" ht="20.25" customHeight="1">
      <c r="A160" s="8" t="s">
        <v>2137</v>
      </c>
      <c r="B160" s="8" t="s">
        <v>1335</v>
      </c>
      <c r="C160" s="8" t="s">
        <v>1335</v>
      </c>
      <c r="D160" s="15" t="s">
        <v>1335</v>
      </c>
      <c r="E160" s="15" t="str">
        <f>IF($C160&lt;&gt;"Yes","",IF($D160="No","Yes",IF($D160="Yes","No","")))</f>
        <v>No</v>
      </c>
      <c r="F160" s="15" t="str">
        <f>IF($A160="","",IF($A160="Neuron",IF(OR(AND($X160&lt;&gt;"",LOWER(TRIM($X160))&lt;&gt;"n/a",COUNTIF($AA$2:$AA$532,$X160)&gt;1),AND($AB160&lt;&gt;"",LOWER(TRIM($AB160))&lt;&gt;"n/a",COUNTIF($AB$2:$AB$532,$AB160)&gt;1),AND($AE160&lt;&gt;"",LOWER(TRIM($AE160))&lt;&gt;"n/a",COUNTIF($AE$2:$AE$532,$AE160)&gt;1)),"Yes","No"),IF($A160="Cybernet",IF(OR(AND($Y160&lt;&gt;"",LOWER(TRIM($Y160))&lt;&gt;"n/a",COUNTIF($Y$2:$Y$532,$Y160)&gt;1),AND($Z160&lt;&gt;"",LOWER(TRIM($Z160))&lt;&gt;"n/a",COUNTIF($Z$2:$Z$532,$Z160)&gt;1)),"Yes","No"),IF(AND($AN160&lt;&gt;"",LOWER(TRIM($AN160))&lt;&gt;"n/a",COUNTIF($AN$2:$AN$532,$AN160)&gt;1),"Yes","No"))))</f>
        <v>No</v>
      </c>
      <c r="G160" t="str">
        <f>IF($C160&lt;&gt;"Yes","",
IF($A160="Neuron",
IF(OR(
AND($X160&lt;&gt;"",LOWER(TRIM($X160))&lt;&gt;"n/a",COUNTIFS($C$2:$C$532,"Yes",$A$2:$A$532,"Neuron",$AA$2:$AA$532,$X160)&gt;1),
AND($AB160&lt;&gt;"",LOWER(TRIM($AB160))&lt;&gt;"n/a",COUNTIFS($C$2:$C$532,"Yes",$A$2:$A$532,"Neuron",$AB$2:$AB$532,$AB160)&gt;1),
AND($AE160&lt;&gt;"",LOWER(TRIM($AE160))&lt;&gt;"n/a",COUNTIFS($C$2:$C$532,"Yes",$A$2:$A$532,"Neuron",$AE$2:$AE$532,$AE160)&gt;1)
),"Yes","No"),
IF($A160="Cybernet",
IF(OR(
AND($Y160&lt;&gt;"",LOWER(TRIM($Y160))&lt;&gt;"n/a",COUNTIFS($C$2:$C$532,"Yes",$A$2:$A$532,"Cybernet",$Y$2:$Y$532,$Y160)&gt;1),
AND($Z160&lt;&gt;"",LOWER(TRIM($Z160))&lt;&gt;"n/a",COUNTIFS($C$2:$C$532,"Yes",$A$2:$A$532,"Cybernet",$Z$2:$Z$532,$Z160)&gt;1)
),"Yes","No"),
IF(AND($AN160&lt;&gt;"",LOWER(TRIM($AN160))&lt;&gt;"n/a"),
IF(COUNTIFS($C$2:$C$532,"Yes",$A$2:$A$532,$A160,$AN$2:$AN$532,$AN160)&gt;1,"Yes","No"),
"No")
)
)
)</f>
        <v>No</v>
      </c>
      <c r="H160" s="4" t="s">
        <v>2138</v>
      </c>
      <c r="I160" s="4" t="s">
        <v>2138</v>
      </c>
      <c r="J160" s="4" t="s">
        <v>2151</v>
      </c>
      <c r="K160" s="4" t="s">
        <v>1471</v>
      </c>
      <c r="L160" s="14"/>
      <c r="M160" s="4"/>
      <c r="N160" s="4"/>
      <c r="O160" s="4"/>
      <c r="P160" s="4"/>
      <c r="Q160" s="4"/>
      <c r="R160" s="4"/>
      <c r="S160" s="4"/>
      <c r="T160" s="4"/>
      <c r="U160" s="12"/>
      <c r="V160" s="4"/>
      <c r="W160" s="4"/>
      <c r="X160" s="4" t="s">
        <v>2182</v>
      </c>
      <c r="Y160" s="4" t="s">
        <v>2183</v>
      </c>
      <c r="Z160" s="4"/>
      <c r="AA160" s="5"/>
      <c r="AB160" s="4" t="s">
        <v>2184</v>
      </c>
      <c r="AC160" s="4"/>
      <c r="AD160" s="4"/>
      <c r="AE160" s="4" t="s">
        <v>2185</v>
      </c>
      <c r="AF160" s="4"/>
      <c r="AG160" s="8"/>
      <c r="AH160" s="8"/>
      <c r="AI160" s="8"/>
      <c r="AJ160" s="8"/>
      <c r="AK160" s="4" t="s">
        <v>1347</v>
      </c>
      <c r="AL160" s="4"/>
      <c r="AM160" s="4" t="s">
        <v>2146</v>
      </c>
      <c r="AN160" s="4"/>
      <c r="AO160" s="4" t="s">
        <v>1714</v>
      </c>
      <c r="AP160" s="4"/>
      <c r="AQ160" s="4"/>
      <c r="AR160" s="4"/>
      <c r="AS160" s="4"/>
      <c r="AT160" s="4"/>
      <c r="AU160" s="4"/>
      <c r="AV160" s="4"/>
      <c r="AW160" s="84" t="s">
        <v>2180</v>
      </c>
      <c r="AX160" s="84" t="s">
        <v>2186</v>
      </c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"/>
      <c r="BM160" s="8"/>
      <c r="BN160" s="8" t="s">
        <v>1335</v>
      </c>
      <c r="BO160" s="8" t="s">
        <v>1335</v>
      </c>
      <c r="BP160" s="8"/>
      <c r="BQ160" s="8"/>
      <c r="BR160" s="8"/>
      <c r="BS160" s="4" t="str">
        <f>IF($AB160="","",IF((IF(AND($BL160&lt;&gt;"Yes",$BL160&lt;&gt;"N/A"),"Power Cable, ","")&amp;IF(AND($BM160&lt;&gt;"Yes",$BM160&lt;&gt;"N/A"),"Battery, ","")&amp;IF(AND($AG160&lt;&gt;"Yes",$AG160&lt;&gt;"N/A"),"Firmware Download, ","")&amp;IF(AND(OR($AG160="Yes",$AG160="N/A"),$AH160&lt;&gt;"Yes",$AH160&lt;&gt;"N/A"),"Firmware Install, ","")&amp;IF(AND($BQ160&lt;&gt;"Yes",$BQ160&lt;&gt;"N/A"),"Device ID, ","")&amp;IF(AND($BR160&lt;&gt;"Yes",$BR160&lt;&gt;"N/A"),"Epic Beans Relay, ",""))="","",LEFT(IF(AND($BL160&lt;&gt;"Yes",$BL160&lt;&gt;"N/A"),"Power Cable, ","")&amp;IF(AND($BM160&lt;&gt;"Yes",$BM160&lt;&gt;"N/A"),"Battery, ","")&amp;IF(AND($AG160&lt;&gt;"Yes",$AG160&lt;&gt;"N/A"),"Firmware Download, ","")&amp;IF(AND(OR($AG160="Yes",$AG160="N/A"),$AH160&lt;&gt;"Yes",$AH160&lt;&gt;"N/A"),"Firmware Install, ","")&amp;IF(AND($BQ160&lt;&gt;"Yes",$BQ160&lt;&gt;"N/A"),"Device ID, ","")&amp;IF(AND($BR160&lt;&gt;"Yes",$BR160&lt;&gt;"N/A"),"Epic Beans Relay, ",""),LEN(IF(AND($BL160&lt;&gt;"Yes",$BL160&lt;&gt;"N/A"),"Power Cable, ","")&amp;IF(AND($BM160&lt;&gt;"Yes",$BM160&lt;&gt;"N/A"),"Battery, ","")&amp;IF(AND($AG160&lt;&gt;"Yes",$AG160&lt;&gt;"N/A"),"Firmware Download, ","")&amp;IF(AND(OR($AG160="Yes",$AG160="N/A"),$AH160&lt;&gt;"Yes",$AH160&lt;&gt;"N/A"),"Firmware Install, ","")&amp;IF(AND($BQ160&lt;&gt;"Yes",$BQ160&lt;&gt;"N/A"),"Device ID, ","")&amp;IF(AND($BR160&lt;&gt;"Yes",$BR160&lt;&gt;"N/A"),"Epic Beans Relay, ",""))-2)))</f>
        <v>Power Cable, Battery, Firmware Download, Device ID, Epic Beans Relay</v>
      </c>
      <c r="BT160" s="8">
        <v>1</v>
      </c>
      <c r="BU160" s="8" t="str">
        <f>IF($AB160="","",IF($BS160="","Yes","Blocked"))</f>
        <v>Blocked</v>
      </c>
      <c r="BW160" t="str">
        <f>IF($BV160="","",IFERROR(VLOOKUP($BV160,'01_Warehouse_Ledger'!$A:$N,4,FALSE),""))</f>
        <v/>
      </c>
      <c r="BX160" t="str">
        <f>IF($BV160="","",IFERROR(VLOOKUP($BV160,'01_Warehouse_Ledger'!$A:$N,5,FALSE),""))</f>
        <v/>
      </c>
      <c r="BY160" t="str">
        <f>IF($BV160="","",IFERROR(VLOOKUP($BV160,'01_Warehouse_Ledger'!$A:$N,13,FALSE),""))</f>
        <v/>
      </c>
      <c r="BZ160" t="s">
        <v>1335</v>
      </c>
      <c r="CA160" t="s">
        <v>1335</v>
      </c>
      <c r="CB160" t="s">
        <v>1335</v>
      </c>
      <c r="CC160" t="s">
        <v>1335</v>
      </c>
      <c r="CI160" t="str" cm="1">
        <f t="array" ref="CI160">IFERROR(
  IF(ISNUMBER(MATCH(TRIM(SUBSTITUTE(INDEX($X:$X,ROW()),CHAR(160),"")),[1]Weekend_Targets!$B$2:$B$23,0)),
    "TARGET",
    "NO"
  ),
  "LOOKUP_ERROR"
)</f>
        <v>NO</v>
      </c>
      <c r="CJ160" t="str" cm="1">
        <f t="array" aca="1" ref="CJ160" ca="1">_xlfn.LET(_xlpm.h,UPPER(TRIM(CLEAN(SUBSTITUTE($X160,CHAR(160)," ")))), IF(ISNUMBER(MATCH(_xlpm.h,WeekendHostnames,0)),"TARGET",""))</f>
        <v/>
      </c>
      <c r="CK160" t="str">
        <f>UPPER(TRIM(CLEAN(SUBSTITUTE(C160,CHAR(160)," "))))</f>
        <v>YES</v>
      </c>
      <c r="CL160" t="str" cm="1">
        <f t="array" ref="CL160">IF(ISNUMBER(MATCH(UPPER(TRIM(CLEAN(SUBSTITUTE(INDEX($X:$X,ROW()),CHAR(160)," ")))),[1]Weekend_Targets!$C$2:$C$23,0)),"TARGET","NO")</f>
        <v>NO</v>
      </c>
      <c r="CM160" t="str">
        <f>_xlfn.TEXTJOIN(", ",TRUE,$C$2:$C$23)</f>
        <v>Yes, Yes, Yes, Yes, Yes, Yes, Yes, Yes, Yes, Yes, Yes, Yes, Yes, Yes, Yes, Yes, Yes, Yes, Yes, Yes, Yes, Yes</v>
      </c>
      <c r="CN160" t="e" cm="1">
        <f t="array" aca="1" ref="CN160" ca="1">COUNTIF(WeekendHostnames,"WNH270OPR403")</f>
        <v>#NAME?</v>
      </c>
      <c r="CO160" s="4"/>
      <c r="CQ160" s="4" t="s">
        <v>2174</v>
      </c>
    </row>
    <row r="161" spans="1:95" ht="20.25" customHeight="1">
      <c r="A161" s="8" t="s">
        <v>2137</v>
      </c>
      <c r="B161" s="8" t="s">
        <v>1335</v>
      </c>
      <c r="C161" s="8" t="s">
        <v>1336</v>
      </c>
      <c r="D161" s="15" t="s">
        <v>1336</v>
      </c>
      <c r="E161" s="15" t="str">
        <f>IF($C161&lt;&gt;"Yes","",IF($D161="No","Yes",IF($D161="Yes","No","")))</f>
        <v/>
      </c>
      <c r="F161" s="15" t="str">
        <f>IF($A161="","",IF($A161="Neuron",IF(OR(AND($AA161&lt;&gt;"",LOWER(TRIM($AA161))&lt;&gt;"n/a",COUNTIF($AA$2:$AA$532,$AA161)&gt;1),AND($AB161&lt;&gt;"",LOWER(TRIM($AB161))&lt;&gt;"n/a",COUNTIF($AB$2:$AB$532,$AB161)&gt;1),AND($AE161&lt;&gt;"",LOWER(TRIM($AE161))&lt;&gt;"n/a",COUNTIF($AE$2:$AE$532,$AE161)&gt;1)),"Yes","No"),IF($A161="Cybernet",IF(OR(AND($Y161&lt;&gt;"",LOWER(TRIM($Y161))&lt;&gt;"n/a",COUNTIF($Y$2:$Y$532,$Y161)&gt;1),AND($Z161&lt;&gt;"",LOWER(TRIM($Z161))&lt;&gt;"n/a",COUNTIF($Z$2:$Z$532,$Z161)&gt;1)),"Yes","No"),IF(AND($AN161&lt;&gt;"",LOWER(TRIM($AN161))&lt;&gt;"n/a",COUNTIF($AN$2:$AN$532,$AN161)&gt;1),"Yes","No"))))</f>
        <v>No</v>
      </c>
      <c r="G161" t="str">
        <f>IF($C161&lt;&gt;"Yes","",
IF($A161="Neuron",
IF(OR(
AND($AA161&lt;&gt;"",LOWER(TRIM($AA161))&lt;&gt;"n/a",COUNTIFS($C$2:$C$532,"Yes",$A$2:$A$532,"Neuron",$AA$2:$AA$532,$AA161)&gt;1),
AND($AB161&lt;&gt;"",LOWER(TRIM($AB161))&lt;&gt;"n/a",COUNTIFS($C$2:$C$532,"Yes",$A$2:$A$532,"Neuron",$AB$2:$AB$532,$AB161)&gt;1),
AND($AE161&lt;&gt;"",LOWER(TRIM($AE161))&lt;&gt;"n/a",COUNTIFS($C$2:$C$532,"Yes",$A$2:$A$532,"Neuron",$AE$2:$AE$532,$AE161)&gt;1)
),"Yes","No"),
IF($A161="Cybernet",
IF(OR(
AND($Y161&lt;&gt;"",LOWER(TRIM($Y161))&lt;&gt;"n/a",COUNTIFS($C$2:$C$532,"Yes",$A$2:$A$532,"Cybernet",$Y$2:$Y$532,$Y161)&gt;1),
AND($Z161&lt;&gt;"",LOWER(TRIM($Z161))&lt;&gt;"n/a",COUNTIFS($C$2:$C$532,"Yes",$A$2:$A$532,"Cybernet",$Z$2:$Z$532,$Z161)&gt;1)
),"Yes","No"),
IF(AND($AN161&lt;&gt;"",LOWER(TRIM($AN161))&lt;&gt;"n/a"),
IF(COUNTIFS($C$2:$C$532,"Yes",$A$2:$A$532,$A161,$AN$2:$AN$532,$AN161)&gt;1,"Yes","No"),
"No")
)
)
)</f>
        <v/>
      </c>
      <c r="H161" s="4" t="s">
        <v>2138</v>
      </c>
      <c r="I161" s="4" t="s">
        <v>2138</v>
      </c>
      <c r="J161" s="4"/>
      <c r="K161" s="4"/>
      <c r="L161" s="14"/>
      <c r="M161" s="4"/>
      <c r="N161" s="4"/>
      <c r="O161" s="4"/>
      <c r="P161" s="4"/>
      <c r="Q161" s="4"/>
      <c r="R161" s="4"/>
      <c r="S161" s="4"/>
      <c r="T161" s="4"/>
      <c r="U161" s="12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8"/>
      <c r="AH161" s="8"/>
      <c r="AI161" s="8"/>
      <c r="AJ161" s="8"/>
      <c r="AK161" s="4" t="s">
        <v>1347</v>
      </c>
      <c r="AL161" s="4"/>
      <c r="AM161" s="4" t="s">
        <v>2146</v>
      </c>
      <c r="AN161" s="4"/>
      <c r="AO161" s="4"/>
      <c r="AP161" s="4"/>
      <c r="AQ161" s="4"/>
      <c r="AR161" s="4"/>
      <c r="AS161" s="4"/>
      <c r="AT161" s="4"/>
      <c r="AU161" s="4"/>
      <c r="AV161" s="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"/>
      <c r="BM161" s="8"/>
      <c r="BN161" s="8" t="s">
        <v>1336</v>
      </c>
      <c r="BO161" s="8" t="s">
        <v>1335</v>
      </c>
      <c r="BP161" s="8"/>
      <c r="BQ161" s="8"/>
      <c r="BR161" s="8"/>
      <c r="BS161" s="4" t="str">
        <f>IF($AB161="","",IF((IF(AND($BL161&lt;&gt;"Yes",$BL161&lt;&gt;"N/A"),"Power Cable, ","")&amp;IF(AND($BM161&lt;&gt;"Yes",$BM161&lt;&gt;"N/A"),"Battery, ","")&amp;IF(AND($AG161&lt;&gt;"Yes",$AG161&lt;&gt;"N/A"),"Firmware Download, ","")&amp;IF(AND(OR($AG161="Yes",$AG161="N/A"),$AH161&lt;&gt;"Yes",$AH161&lt;&gt;"N/A"),"Firmware Install, ","")&amp;IF(AND($BQ161&lt;&gt;"Yes",$BQ161&lt;&gt;"N/A"),"Device ID, ","")&amp;IF(AND($BR161&lt;&gt;"Yes",$BR161&lt;&gt;"N/A"),"Epic Beans Relay, ",""))="","",LEFT(IF(AND($BL161&lt;&gt;"Yes",$BL161&lt;&gt;"N/A"),"Power Cable, ","")&amp;IF(AND($BM161&lt;&gt;"Yes",$BM161&lt;&gt;"N/A"),"Battery, ","")&amp;IF(AND($AG161&lt;&gt;"Yes",$AG161&lt;&gt;"N/A"),"Firmware Download, ","")&amp;IF(AND(OR($AG161="Yes",$AG161="N/A"),$AH161&lt;&gt;"Yes",$AH161&lt;&gt;"N/A"),"Firmware Install, ","")&amp;IF(AND($BQ161&lt;&gt;"Yes",$BQ161&lt;&gt;"N/A"),"Device ID, ","")&amp;IF(AND($BR161&lt;&gt;"Yes",$BR161&lt;&gt;"N/A"),"Epic Beans Relay, ",""),LEN(IF(AND($BL161&lt;&gt;"Yes",$BL161&lt;&gt;"N/A"),"Power Cable, ","")&amp;IF(AND($BM161&lt;&gt;"Yes",$BM161&lt;&gt;"N/A"),"Battery, ","")&amp;IF(AND($AG161&lt;&gt;"Yes",$AG161&lt;&gt;"N/A"),"Firmware Download, ","")&amp;IF(AND(OR($AG161="Yes",$AG161="N/A"),$AH161&lt;&gt;"Yes",$AH161&lt;&gt;"N/A"),"Firmware Install, ","")&amp;IF(AND($BQ161&lt;&gt;"Yes",$BQ161&lt;&gt;"N/A"),"Device ID, ","")&amp;IF(AND($BR161&lt;&gt;"Yes",$BR161&lt;&gt;"N/A"),"Epic Beans Relay, ",""))-2)))</f>
        <v/>
      </c>
      <c r="BT161" s="8">
        <v>1</v>
      </c>
      <c r="BU161" s="8" t="str">
        <f>IF($AB161="","",IF($BS161="","Yes","Blocked"))</f>
        <v/>
      </c>
      <c r="BW161" t="str">
        <f>IF($BV161="","",IFERROR(VLOOKUP($BV161,'01_Warehouse_Ledger'!$A:$N,4,FALSE),""))</f>
        <v/>
      </c>
      <c r="BX161" t="str">
        <f>IF($BV161="","",IFERROR(VLOOKUP($BV161,'01_Warehouse_Ledger'!$A:$N,5,FALSE),""))</f>
        <v/>
      </c>
      <c r="BY161" t="str">
        <f>IF($BV161="","",IFERROR(VLOOKUP($BV161,'01_Warehouse_Ledger'!$A:$N,13,FALSE),""))</f>
        <v/>
      </c>
      <c r="BZ161" t="s">
        <v>1335</v>
      </c>
      <c r="CA161" t="s">
        <v>1335</v>
      </c>
      <c r="CB161" t="s">
        <v>1335</v>
      </c>
      <c r="CC161" t="s">
        <v>1335</v>
      </c>
      <c r="CI161" t="str" cm="1">
        <f t="array" ref="CI161">IFERROR(
  IF(ISNUMBER(MATCH(TRIM(SUBSTITUTE(INDEX($X:$X,ROW()),CHAR(160),"")),[1]Weekend_Targets!$B$2:$B$23,0)),
    "TARGET",
    "NO"
  ),
  "LOOKUP_ERROR"
)</f>
        <v>NO</v>
      </c>
      <c r="CJ161" t="str" cm="1">
        <f t="array" aca="1" ref="CJ161" ca="1">_xlfn.LET(_xlpm.h,UPPER(TRIM(CLEAN(SUBSTITUTE($X161,CHAR(160)," ")))), IF(ISNUMBER(MATCH(_xlpm.h,WeekendHostnames,0)),"TARGET",""))</f>
        <v/>
      </c>
      <c r="CK161" t="str">
        <f>UPPER(TRIM(CLEAN(SUBSTITUTE(C161,CHAR(160)," "))))</f>
        <v>NO</v>
      </c>
      <c r="CL161" t="str" cm="1">
        <f t="array" ref="CL161">IF(ISNUMBER(MATCH(UPPER(TRIM(CLEAN(SUBSTITUTE(INDEX($X:$X,ROW()),CHAR(160)," ")))),[1]Weekend_Targets!$C$2:$C$23,0)),"TARGET","NO")</f>
        <v>NO</v>
      </c>
      <c r="CM161" t="str">
        <f>_xlfn.TEXTJOIN(", ",TRUE,$C$2:$C$23)</f>
        <v>Yes, Yes, Yes, Yes, Yes, Yes, Yes, Yes, Yes, Yes, Yes, Yes, Yes, Yes, Yes, Yes, Yes, Yes, Yes, Yes, Yes, Yes</v>
      </c>
      <c r="CN161" t="e" cm="1">
        <f t="array" aca="1" ref="CN161" ca="1">COUNTIF(WeekendHostnames,"WNH270OPR403")</f>
        <v>#NAME?</v>
      </c>
      <c r="CO161" s="4"/>
      <c r="CQ161" s="4" t="s">
        <v>2187</v>
      </c>
    </row>
    <row r="162" spans="1:95" ht="20.25" customHeight="1">
      <c r="A162" s="8" t="s">
        <v>2137</v>
      </c>
      <c r="B162" s="8" t="s">
        <v>1335</v>
      </c>
      <c r="C162" s="8" t="s">
        <v>1336</v>
      </c>
      <c r="D162" s="15" t="s">
        <v>1336</v>
      </c>
      <c r="E162" s="15" t="str">
        <f>IF($C162&lt;&gt;"Yes","",IF($D162="No","Yes",IF($D162="Yes","No","")))</f>
        <v/>
      </c>
      <c r="F162" s="15" t="str">
        <f>IF($A162="","",IF($A162="Neuron",IF(OR(AND($AA162&lt;&gt;"",LOWER(TRIM($AA162))&lt;&gt;"n/a",COUNTIF($AA$2:$AA$532,$AA162)&gt;1),AND($AB162&lt;&gt;"",LOWER(TRIM($AB162))&lt;&gt;"n/a",COUNTIF($AB$2:$AB$532,$AB162)&gt;1),AND($AE162&lt;&gt;"",LOWER(TRIM($AE162))&lt;&gt;"n/a",COUNTIF($AE$2:$AE$532,$AE162)&gt;1)),"Yes","No"),IF($A162="Cybernet",IF(OR(AND($Y162&lt;&gt;"",LOWER(TRIM($Y162))&lt;&gt;"n/a",COUNTIF($Y$2:$Y$532,$Y162)&gt;1),AND($Z162&lt;&gt;"",LOWER(TRIM($Z162))&lt;&gt;"n/a",COUNTIF($Z$2:$Z$532,$Z162)&gt;1)),"Yes","No"),IF(AND($AN162&lt;&gt;"",LOWER(TRIM($AN162))&lt;&gt;"n/a",COUNTIF($AN$2:$AN$532,$AN162)&gt;1),"Yes","No"))))</f>
        <v>No</v>
      </c>
      <c r="G162" t="str">
        <f>IF($C162&lt;&gt;"Yes","",
IF($A162="Neuron",
IF(OR(
AND($AA162&lt;&gt;"",LOWER(TRIM($AA162))&lt;&gt;"n/a",COUNTIFS($C$2:$C$532,"Yes",$A$2:$A$532,"Neuron",$AA$2:$AA$532,$AA162)&gt;1),
AND($AB162&lt;&gt;"",LOWER(TRIM($AB162))&lt;&gt;"n/a",COUNTIFS($C$2:$C$532,"Yes",$A$2:$A$532,"Neuron",$AB$2:$AB$532,$AB162)&gt;1),
AND($AE162&lt;&gt;"",LOWER(TRIM($AE162))&lt;&gt;"n/a",COUNTIFS($C$2:$C$532,"Yes",$A$2:$A$532,"Neuron",$AE$2:$AE$532,$AE162)&gt;1)
),"Yes","No"),
IF($A162="Cybernet",
IF(OR(
AND($Y162&lt;&gt;"",LOWER(TRIM($Y162))&lt;&gt;"n/a",COUNTIFS($C$2:$C$532,"Yes",$A$2:$A$532,"Cybernet",$Y$2:$Y$532,$Y162)&gt;1),
AND($Z162&lt;&gt;"",LOWER(TRIM($Z162))&lt;&gt;"n/a",COUNTIFS($C$2:$C$532,"Yes",$A$2:$A$532,"Cybernet",$Z$2:$Z$532,$Z162)&gt;1)
),"Yes","No"),
IF(AND($AN162&lt;&gt;"",LOWER(TRIM($AN162))&lt;&gt;"n/a"),
IF(COUNTIFS($C$2:$C$532,"Yes",$A$2:$A$532,$A162,$AN$2:$AN$532,$AN162)&gt;1,"Yes","No"),
"No")
)
)
)</f>
        <v/>
      </c>
      <c r="H162" s="4" t="s">
        <v>2138</v>
      </c>
      <c r="I162" s="4" t="s">
        <v>2138</v>
      </c>
      <c r="J162" s="4"/>
      <c r="K162" s="4"/>
      <c r="L162" s="14"/>
      <c r="M162" s="4"/>
      <c r="N162" s="4"/>
      <c r="O162" s="4"/>
      <c r="P162" s="4"/>
      <c r="Q162" s="4"/>
      <c r="R162" s="4"/>
      <c r="S162" s="4"/>
      <c r="T162" s="4"/>
      <c r="U162" s="12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8"/>
      <c r="AH162" s="8"/>
      <c r="AI162" s="8"/>
      <c r="AJ162" s="8"/>
      <c r="AK162" s="4" t="s">
        <v>1347</v>
      </c>
      <c r="AL162" s="4"/>
      <c r="AM162" s="4" t="s">
        <v>2146</v>
      </c>
      <c r="AN162" s="4"/>
      <c r="AO162" s="4"/>
      <c r="AP162" s="4"/>
      <c r="AQ162" s="4"/>
      <c r="AR162" s="4"/>
      <c r="AS162" s="4"/>
      <c r="AT162" s="4"/>
      <c r="AU162" s="4"/>
      <c r="AV162" s="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"/>
      <c r="BM162" s="8"/>
      <c r="BN162" s="8" t="s">
        <v>1336</v>
      </c>
      <c r="BO162" s="8" t="s">
        <v>1335</v>
      </c>
      <c r="BP162" s="8"/>
      <c r="BQ162" s="8"/>
      <c r="BR162" s="8"/>
      <c r="BS162" s="4" t="str">
        <f>IF($AB162="","",IF((IF(AND($BL162&lt;&gt;"Yes",$BL162&lt;&gt;"N/A"),"Power Cable, ","")&amp;IF(AND($BM162&lt;&gt;"Yes",$BM162&lt;&gt;"N/A"),"Battery, ","")&amp;IF(AND($AG162&lt;&gt;"Yes",$AG162&lt;&gt;"N/A"),"Firmware Download, ","")&amp;IF(AND(OR($AG162="Yes",$AG162="N/A"),$AH162&lt;&gt;"Yes",$AH162&lt;&gt;"N/A"),"Firmware Install, ","")&amp;IF(AND($BQ162&lt;&gt;"Yes",$BQ162&lt;&gt;"N/A"),"Device ID, ","")&amp;IF(AND($BR162&lt;&gt;"Yes",$BR162&lt;&gt;"N/A"),"Epic Beans Relay, ",""))="","",LEFT(IF(AND($BL162&lt;&gt;"Yes",$BL162&lt;&gt;"N/A"),"Power Cable, ","")&amp;IF(AND($BM162&lt;&gt;"Yes",$BM162&lt;&gt;"N/A"),"Battery, ","")&amp;IF(AND($AG162&lt;&gt;"Yes",$AG162&lt;&gt;"N/A"),"Firmware Download, ","")&amp;IF(AND(OR($AG162="Yes",$AG162="N/A"),$AH162&lt;&gt;"Yes",$AH162&lt;&gt;"N/A"),"Firmware Install, ","")&amp;IF(AND($BQ162&lt;&gt;"Yes",$BQ162&lt;&gt;"N/A"),"Device ID, ","")&amp;IF(AND($BR162&lt;&gt;"Yes",$BR162&lt;&gt;"N/A"),"Epic Beans Relay, ",""),LEN(IF(AND($BL162&lt;&gt;"Yes",$BL162&lt;&gt;"N/A"),"Power Cable, ","")&amp;IF(AND($BM162&lt;&gt;"Yes",$BM162&lt;&gt;"N/A"),"Battery, ","")&amp;IF(AND($AG162&lt;&gt;"Yes",$AG162&lt;&gt;"N/A"),"Firmware Download, ","")&amp;IF(AND(OR($AG162="Yes",$AG162="N/A"),$AH162&lt;&gt;"Yes",$AH162&lt;&gt;"N/A"),"Firmware Install, ","")&amp;IF(AND($BQ162&lt;&gt;"Yes",$BQ162&lt;&gt;"N/A"),"Device ID, ","")&amp;IF(AND($BR162&lt;&gt;"Yes",$BR162&lt;&gt;"N/A"),"Epic Beans Relay, ",""))-2)))</f>
        <v/>
      </c>
      <c r="BT162" s="8">
        <v>1</v>
      </c>
      <c r="BU162" s="8" t="str">
        <f>IF($AB162="","",IF($BS162="","Yes","Blocked"))</f>
        <v/>
      </c>
      <c r="BW162" t="str">
        <f>IF($BV162="","",IFERROR(VLOOKUP($BV162,'01_Warehouse_Ledger'!$A:$N,4,FALSE),""))</f>
        <v/>
      </c>
      <c r="BX162" t="str">
        <f>IF($BV162="","",IFERROR(VLOOKUP($BV162,'01_Warehouse_Ledger'!$A:$N,5,FALSE),""))</f>
        <v/>
      </c>
      <c r="BY162" t="str">
        <f>IF($BV162="","",IFERROR(VLOOKUP($BV162,'01_Warehouse_Ledger'!$A:$N,13,FALSE),""))</f>
        <v/>
      </c>
      <c r="BZ162" t="s">
        <v>1335</v>
      </c>
      <c r="CA162" t="s">
        <v>1335</v>
      </c>
      <c r="CB162" t="s">
        <v>1335</v>
      </c>
      <c r="CC162" t="s">
        <v>1335</v>
      </c>
      <c r="CI162" t="str" cm="1">
        <f t="array" ref="CI162">IFERROR(
  IF(ISNUMBER(MATCH(TRIM(SUBSTITUTE(INDEX($X:$X,ROW()),CHAR(160),"")),[1]Weekend_Targets!$B$2:$B$23,0)),
    "TARGET",
    "NO"
  ),
  "LOOKUP_ERROR"
)</f>
        <v>NO</v>
      </c>
      <c r="CJ162" t="str" cm="1">
        <f t="array" aca="1" ref="CJ162" ca="1">_xlfn.LET(_xlpm.h,UPPER(TRIM(CLEAN(SUBSTITUTE($X162,CHAR(160)," ")))), IF(ISNUMBER(MATCH(_xlpm.h,WeekendHostnames,0)),"TARGET",""))</f>
        <v/>
      </c>
      <c r="CK162" t="str">
        <f>UPPER(TRIM(CLEAN(SUBSTITUTE(C162,CHAR(160)," "))))</f>
        <v>NO</v>
      </c>
      <c r="CL162" t="str" cm="1">
        <f t="array" ref="CL162">IF(ISNUMBER(MATCH(UPPER(TRIM(CLEAN(SUBSTITUTE(INDEX($X:$X,ROW()),CHAR(160)," ")))),[1]Weekend_Targets!$C$2:$C$23,0)),"TARGET","NO")</f>
        <v>NO</v>
      </c>
      <c r="CM162" t="str">
        <f>_xlfn.TEXTJOIN(", ",TRUE,$C$2:$C$23)</f>
        <v>Yes, Yes, Yes, Yes, Yes, Yes, Yes, Yes, Yes, Yes, Yes, Yes, Yes, Yes, Yes, Yes, Yes, Yes, Yes, Yes, Yes, Yes</v>
      </c>
      <c r="CN162" t="e" cm="1">
        <f t="array" aca="1" ref="CN162" ca="1">COUNTIF(WeekendHostnames,"WNH270OPR403")</f>
        <v>#NAME?</v>
      </c>
      <c r="CO162" s="4"/>
      <c r="CQ162" s="4" t="s">
        <v>2187</v>
      </c>
    </row>
    <row r="163" spans="1:95" ht="20.25" customHeight="1">
      <c r="A163" s="8" t="s">
        <v>2137</v>
      </c>
      <c r="B163" s="8" t="s">
        <v>1335</v>
      </c>
      <c r="C163" s="8" t="s">
        <v>1336</v>
      </c>
      <c r="D163" s="15" t="s">
        <v>1336</v>
      </c>
      <c r="E163" s="15" t="str">
        <f>IF($C163&lt;&gt;"Yes","",IF($D163="No","Yes",IF($D163="Yes","No","")))</f>
        <v/>
      </c>
      <c r="F163" s="15" t="str">
        <f>IF($A163="","",IF($A163="Neuron",IF(OR(AND($AA163&lt;&gt;"",LOWER(TRIM($AA163))&lt;&gt;"n/a",COUNTIF($AA$2:$AA$532,$AA163)&gt;1),AND($AB163&lt;&gt;"",LOWER(TRIM($AB163))&lt;&gt;"n/a",COUNTIF($AB$2:$AB$532,$AB163)&gt;1),AND($AE163&lt;&gt;"",LOWER(TRIM($AE163))&lt;&gt;"n/a",COUNTIF($AE$2:$AE$532,$AE163)&gt;1)),"Yes","No"),IF($A163="Cybernet",IF(OR(AND($Y163&lt;&gt;"",LOWER(TRIM($Y163))&lt;&gt;"n/a",COUNTIF($Y$2:$Y$532,$Y163)&gt;1),AND($Z163&lt;&gt;"",LOWER(TRIM($Z163))&lt;&gt;"n/a",COUNTIF($Z$2:$Z$532,$Z163)&gt;1)),"Yes","No"),IF(AND($AN163&lt;&gt;"",LOWER(TRIM($AN163))&lt;&gt;"n/a",COUNTIF($AN$2:$AN$532,$AN163)&gt;1),"Yes","No"))))</f>
        <v>No</v>
      </c>
      <c r="G163" t="str">
        <f>IF($C163&lt;&gt;"Yes","",
IF($A163="Neuron",
IF(OR(
AND($AA163&lt;&gt;"",LOWER(TRIM($AA163))&lt;&gt;"n/a",COUNTIFS($C$2:$C$532,"Yes",$A$2:$A$532,"Neuron",$AA$2:$AA$532,$AA163)&gt;1),
AND($AB163&lt;&gt;"",LOWER(TRIM($AB163))&lt;&gt;"n/a",COUNTIFS($C$2:$C$532,"Yes",$A$2:$A$532,"Neuron",$AB$2:$AB$532,$AB163)&gt;1),
AND($AE163&lt;&gt;"",LOWER(TRIM($AE163))&lt;&gt;"n/a",COUNTIFS($C$2:$C$532,"Yes",$A$2:$A$532,"Neuron",$AE$2:$AE$532,$AE163)&gt;1)
),"Yes","No"),
IF($A163="Cybernet",
IF(OR(
AND($Y163&lt;&gt;"",LOWER(TRIM($Y163))&lt;&gt;"n/a",COUNTIFS($C$2:$C$532,"Yes",$A$2:$A$532,"Cybernet",$Y$2:$Y$532,$Y163)&gt;1),
AND($Z163&lt;&gt;"",LOWER(TRIM($Z163))&lt;&gt;"n/a",COUNTIFS($C$2:$C$532,"Yes",$A$2:$A$532,"Cybernet",$Z$2:$Z$532,$Z163)&gt;1)
),"Yes","No"),
IF(AND($AN163&lt;&gt;"",LOWER(TRIM($AN163))&lt;&gt;"n/a"),
IF(COUNTIFS($C$2:$C$532,"Yes",$A$2:$A$532,$A163,$AN$2:$AN$532,$AN163)&gt;1,"Yes","No"),
"No")
)
)
)</f>
        <v/>
      </c>
      <c r="H163" s="4" t="s">
        <v>2138</v>
      </c>
      <c r="I163" s="4" t="s">
        <v>2138</v>
      </c>
      <c r="J163" s="4"/>
      <c r="K163" s="4"/>
      <c r="L163" s="14"/>
      <c r="M163" s="4"/>
      <c r="N163" s="4"/>
      <c r="O163" s="4"/>
      <c r="P163" s="4"/>
      <c r="Q163" s="4"/>
      <c r="R163" s="4"/>
      <c r="S163" s="4"/>
      <c r="T163" s="4"/>
      <c r="U163" s="12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8"/>
      <c r="AH163" s="8"/>
      <c r="AI163" s="8"/>
      <c r="AJ163" s="8"/>
      <c r="AK163" s="4" t="s">
        <v>1347</v>
      </c>
      <c r="AL163" s="4"/>
      <c r="AM163" s="4" t="s">
        <v>2146</v>
      </c>
      <c r="AN163" s="4"/>
      <c r="AO163" s="4"/>
      <c r="AP163" s="4"/>
      <c r="AQ163" s="4"/>
      <c r="AR163" s="4"/>
      <c r="AS163" s="4"/>
      <c r="AT163" s="4"/>
      <c r="AU163" s="4"/>
      <c r="AV163" s="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"/>
      <c r="BM163" s="8"/>
      <c r="BN163" s="8" t="s">
        <v>1336</v>
      </c>
      <c r="BO163" s="8" t="s">
        <v>1335</v>
      </c>
      <c r="BP163" s="8"/>
      <c r="BQ163" s="8"/>
      <c r="BR163" s="8"/>
      <c r="BS163" s="4" t="str">
        <f>IF($AB163="","",IF((IF(AND($BL163&lt;&gt;"Yes",$BL163&lt;&gt;"N/A"),"Power Cable, ","")&amp;IF(AND($BM163&lt;&gt;"Yes",$BM163&lt;&gt;"N/A"),"Battery, ","")&amp;IF(AND($AG163&lt;&gt;"Yes",$AG163&lt;&gt;"N/A"),"Firmware Download, ","")&amp;IF(AND(OR($AG163="Yes",$AG163="N/A"),$AH163&lt;&gt;"Yes",$AH163&lt;&gt;"N/A"),"Firmware Install, ","")&amp;IF(AND($BQ163&lt;&gt;"Yes",$BQ163&lt;&gt;"N/A"),"Device ID, ","")&amp;IF(AND($BR163&lt;&gt;"Yes",$BR163&lt;&gt;"N/A"),"Epic Beans Relay, ",""))="","",LEFT(IF(AND($BL163&lt;&gt;"Yes",$BL163&lt;&gt;"N/A"),"Power Cable, ","")&amp;IF(AND($BM163&lt;&gt;"Yes",$BM163&lt;&gt;"N/A"),"Battery, ","")&amp;IF(AND($AG163&lt;&gt;"Yes",$AG163&lt;&gt;"N/A"),"Firmware Download, ","")&amp;IF(AND(OR($AG163="Yes",$AG163="N/A"),$AH163&lt;&gt;"Yes",$AH163&lt;&gt;"N/A"),"Firmware Install, ","")&amp;IF(AND($BQ163&lt;&gt;"Yes",$BQ163&lt;&gt;"N/A"),"Device ID, ","")&amp;IF(AND($BR163&lt;&gt;"Yes",$BR163&lt;&gt;"N/A"),"Epic Beans Relay, ",""),LEN(IF(AND($BL163&lt;&gt;"Yes",$BL163&lt;&gt;"N/A"),"Power Cable, ","")&amp;IF(AND($BM163&lt;&gt;"Yes",$BM163&lt;&gt;"N/A"),"Battery, ","")&amp;IF(AND($AG163&lt;&gt;"Yes",$AG163&lt;&gt;"N/A"),"Firmware Download, ","")&amp;IF(AND(OR($AG163="Yes",$AG163="N/A"),$AH163&lt;&gt;"Yes",$AH163&lt;&gt;"N/A"),"Firmware Install, ","")&amp;IF(AND($BQ163&lt;&gt;"Yes",$BQ163&lt;&gt;"N/A"),"Device ID, ","")&amp;IF(AND($BR163&lt;&gt;"Yes",$BR163&lt;&gt;"N/A"),"Epic Beans Relay, ",""))-2)))</f>
        <v/>
      </c>
      <c r="BT163" s="8">
        <v>1</v>
      </c>
      <c r="BU163" s="8" t="str">
        <f>IF($AB163="","",IF($BS163="","Yes","Blocked"))</f>
        <v/>
      </c>
      <c r="BW163" t="str">
        <f>IF($BV163="","",IFERROR(VLOOKUP($BV163,'01_Warehouse_Ledger'!$A:$N,4,FALSE),""))</f>
        <v/>
      </c>
      <c r="BX163" t="str">
        <f>IF($BV163="","",IFERROR(VLOOKUP($BV163,'01_Warehouse_Ledger'!$A:$N,5,FALSE),""))</f>
        <v/>
      </c>
      <c r="BY163" t="str">
        <f>IF($BV163="","",IFERROR(VLOOKUP($BV163,'01_Warehouse_Ledger'!$A:$N,13,FALSE),""))</f>
        <v/>
      </c>
      <c r="BZ163" t="s">
        <v>1335</v>
      </c>
      <c r="CA163" t="s">
        <v>1335</v>
      </c>
      <c r="CB163" t="s">
        <v>1335</v>
      </c>
      <c r="CC163" t="s">
        <v>1335</v>
      </c>
      <c r="CI163" t="str" cm="1">
        <f t="array" ref="CI163">IFERROR(
  IF(ISNUMBER(MATCH(TRIM(SUBSTITUTE(INDEX($X:$X,ROW()),CHAR(160),"")),[1]Weekend_Targets!$B$2:$B$23,0)),
    "TARGET",
    "NO"
  ),
  "LOOKUP_ERROR"
)</f>
        <v>NO</v>
      </c>
      <c r="CJ163" t="str" cm="1">
        <f t="array" aca="1" ref="CJ163" ca="1">_xlfn.LET(_xlpm.h,UPPER(TRIM(CLEAN(SUBSTITUTE($X163,CHAR(160)," ")))), IF(ISNUMBER(MATCH(_xlpm.h,WeekendHostnames,0)),"TARGET",""))</f>
        <v/>
      </c>
      <c r="CK163" t="str">
        <f>UPPER(TRIM(CLEAN(SUBSTITUTE(C163,CHAR(160)," "))))</f>
        <v>NO</v>
      </c>
      <c r="CL163" t="str" cm="1">
        <f t="array" ref="CL163">IF(ISNUMBER(MATCH(UPPER(TRIM(CLEAN(SUBSTITUTE(INDEX($X:$X,ROW()),CHAR(160)," ")))),[1]Weekend_Targets!$C$2:$C$23,0)),"TARGET","NO")</f>
        <v>NO</v>
      </c>
      <c r="CM163" t="str">
        <f>_xlfn.TEXTJOIN(", ",TRUE,$C$2:$C$23)</f>
        <v>Yes, Yes, Yes, Yes, Yes, Yes, Yes, Yes, Yes, Yes, Yes, Yes, Yes, Yes, Yes, Yes, Yes, Yes, Yes, Yes, Yes, Yes</v>
      </c>
      <c r="CN163" t="e" cm="1">
        <f t="array" aca="1" ref="CN163" ca="1">COUNTIF(WeekendHostnames,"WNH270OPR403")</f>
        <v>#NAME?</v>
      </c>
      <c r="CO163" s="4"/>
      <c r="CQ163" s="4" t="s">
        <v>2187</v>
      </c>
    </row>
    <row r="164" spans="1:95" ht="20.25" customHeight="1">
      <c r="A164" s="8" t="s">
        <v>1334</v>
      </c>
      <c r="B164" s="8"/>
      <c r="C164" s="8" t="s">
        <v>1336</v>
      </c>
      <c r="E164" s="15" t="str">
        <f>IF($C164&lt;&gt;"Yes","",IF($D164="No","Yes",IF($D164="Yes","No","")))</f>
        <v/>
      </c>
      <c r="H164" s="58" t="s">
        <v>1337</v>
      </c>
      <c r="I164" s="4" t="s">
        <v>1338</v>
      </c>
      <c r="J164" s="4"/>
      <c r="K164" s="4"/>
      <c r="L164" s="14"/>
      <c r="M164" s="4" t="s">
        <v>1341</v>
      </c>
      <c r="N164" s="4"/>
      <c r="O164" s="4"/>
      <c r="P164" s="4"/>
      <c r="Q164" s="4"/>
      <c r="R164" s="4"/>
      <c r="S164" s="4"/>
      <c r="T164" s="4"/>
      <c r="U164" s="12"/>
      <c r="V164" s="39"/>
      <c r="W164" s="4"/>
      <c r="X164" s="4" t="s">
        <v>2188</v>
      </c>
      <c r="Y164" s="4" t="s">
        <v>2189</v>
      </c>
      <c r="Z164" s="4" t="s">
        <v>2190</v>
      </c>
      <c r="AA164" s="4"/>
      <c r="AB164" s="4"/>
      <c r="AC164" s="4"/>
      <c r="AD164" s="4"/>
      <c r="AE164" s="4"/>
      <c r="AF164" s="4"/>
      <c r="AG164" s="8"/>
      <c r="AH164" s="8"/>
      <c r="AI164" s="8"/>
      <c r="AJ164" s="8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"/>
      <c r="BM164" s="8"/>
      <c r="BN164" s="8"/>
      <c r="BO164" s="8"/>
      <c r="BP164" s="8"/>
      <c r="BQ164" s="8"/>
      <c r="BR164" s="8"/>
      <c r="BS164" s="4"/>
      <c r="BT164" s="8"/>
      <c r="BU164" s="8"/>
      <c r="CI164" t="str" cm="1">
        <f t="array" ref="CI164">IFERROR(
  IF(ISNUMBER(MATCH(TRIM(SUBSTITUTE(INDEX($X:$X,ROW()),CHAR(160),"")),[1]Weekend_Targets!$B$2:$B$23,0)),
    "TARGET",
    "NO"
  ),
  "LOOKUP_ERROR"
)</f>
        <v>NO</v>
      </c>
      <c r="CJ164" t="str" cm="1">
        <f t="array" aca="1" ref="CJ164" ca="1">_xlfn.LET(_xlpm.h,UPPER(TRIM(CLEAN(SUBSTITUTE($X164,CHAR(160)," ")))), IF(ISNUMBER(MATCH(_xlpm.h,WeekendHostnames,0)),"TARGET",""))</f>
        <v/>
      </c>
      <c r="CK164" t="str">
        <f>UPPER(TRIM(CLEAN(SUBSTITUTE(C164,CHAR(160)," "))))</f>
        <v>NO</v>
      </c>
      <c r="CL164" t="str" cm="1">
        <f t="array" ref="CL164">IF(ISNUMBER(MATCH(UPPER(TRIM(CLEAN(SUBSTITUTE(INDEX($X:$X,ROW()),CHAR(160)," ")))),[1]Weekend_Targets!$C$2:$C$23,0)),"TARGET","NO")</f>
        <v>NO</v>
      </c>
      <c r="CM164" t="str">
        <f>_xlfn.TEXTJOIN(", ",TRUE,$C$2:$C$23)</f>
        <v>Yes, Yes, Yes, Yes, Yes, Yes, Yes, Yes, Yes, Yes, Yes, Yes, Yes, Yes, Yes, Yes, Yes, Yes, Yes, Yes, Yes, Yes</v>
      </c>
      <c r="CN164" t="e" cm="1">
        <f t="array" aca="1" ref="CN164" ca="1">COUNTIF(WeekendHostnames,"WNH270OPR403")</f>
        <v>#NAME?</v>
      </c>
      <c r="CO164" s="4"/>
      <c r="CQ164" s="4"/>
    </row>
    <row r="165" spans="1:95" ht="20.25" customHeight="1">
      <c r="A165" s="8" t="s">
        <v>1334</v>
      </c>
      <c r="B165" s="8"/>
      <c r="C165" s="8" t="s">
        <v>1336</v>
      </c>
      <c r="E165" s="15" t="str">
        <f>IF($C165&lt;&gt;"Yes","",IF($D165="No","Yes",IF($D165="Yes","No","")))</f>
        <v/>
      </c>
      <c r="H165" s="4" t="s">
        <v>1994</v>
      </c>
      <c r="I165" s="4"/>
      <c r="J165" s="4"/>
      <c r="K165" s="4"/>
      <c r="L165" s="14"/>
      <c r="M165" s="4" t="s">
        <v>1341</v>
      </c>
      <c r="N165" s="4"/>
      <c r="O165" s="4"/>
      <c r="P165" s="4"/>
      <c r="Q165" s="4"/>
      <c r="R165" s="4"/>
      <c r="S165" s="4"/>
      <c r="T165" s="4"/>
      <c r="U165" s="12"/>
      <c r="V165" s="39"/>
      <c r="W165" s="4"/>
      <c r="X165" s="4" t="s">
        <v>2191</v>
      </c>
      <c r="Y165" s="4" t="s">
        <v>2192</v>
      </c>
      <c r="Z165" s="4" t="s">
        <v>2193</v>
      </c>
      <c r="AA165" s="4"/>
      <c r="AB165" s="4"/>
      <c r="AC165" s="4"/>
      <c r="AD165" s="4"/>
      <c r="AE165" s="4"/>
      <c r="AF165" s="4"/>
      <c r="AG165" s="8"/>
      <c r="AH165" s="8"/>
      <c r="AI165" s="8"/>
      <c r="AJ165" s="8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"/>
      <c r="BM165" s="8"/>
      <c r="BN165" s="8"/>
      <c r="BO165" s="8"/>
      <c r="BP165" s="8"/>
      <c r="BQ165" s="8"/>
      <c r="BR165" s="8"/>
      <c r="BS165" s="4"/>
      <c r="BT165" s="8"/>
      <c r="BU165" s="8"/>
      <c r="CI165" t="str" cm="1">
        <f t="array" ref="CI165">IFERROR(
  IF(ISNUMBER(MATCH(TRIM(SUBSTITUTE(INDEX($X:$X,ROW()),CHAR(160),"")),[1]Weekend_Targets!$B$2:$B$23,0)),
    "TARGET",
    "NO"
  ),
  "LOOKUP_ERROR"
)</f>
        <v>NO</v>
      </c>
      <c r="CJ165" t="str" cm="1">
        <f t="array" aca="1" ref="CJ165" ca="1">_xlfn.LET(_xlpm.h,UPPER(TRIM(CLEAN(SUBSTITUTE($X165,CHAR(160)," ")))), IF(ISNUMBER(MATCH(_xlpm.h,WeekendHostnames,0)),"TARGET",""))</f>
        <v/>
      </c>
      <c r="CK165" t="str">
        <f>UPPER(TRIM(CLEAN(SUBSTITUTE(C165,CHAR(160)," "))))</f>
        <v>NO</v>
      </c>
      <c r="CL165" t="str" cm="1">
        <f t="array" ref="CL165">IF(ISNUMBER(MATCH(UPPER(TRIM(CLEAN(SUBSTITUTE(INDEX($X:$X,ROW()),CHAR(160)," ")))),[1]Weekend_Targets!$C$2:$C$23,0)),"TARGET","NO")</f>
        <v>NO</v>
      </c>
      <c r="CM165" t="str">
        <f>_xlfn.TEXTJOIN(", ",TRUE,$C$2:$C$23)</f>
        <v>Yes, Yes, Yes, Yes, Yes, Yes, Yes, Yes, Yes, Yes, Yes, Yes, Yes, Yes, Yes, Yes, Yes, Yes, Yes, Yes, Yes, Yes</v>
      </c>
      <c r="CN165" t="e" cm="1">
        <f t="array" aca="1" ref="CN165" ca="1">COUNTIF(WeekendHostnames,"WNH270OPR403")</f>
        <v>#NAME?</v>
      </c>
      <c r="CO165" s="4"/>
      <c r="CQ165" s="4"/>
    </row>
    <row r="166" spans="1:95" ht="20.25" customHeight="1">
      <c r="A166" s="8" t="s">
        <v>1334</v>
      </c>
      <c r="B166" s="8"/>
      <c r="C166" s="8" t="s">
        <v>1336</v>
      </c>
      <c r="E166" s="15" t="str">
        <f>IF($C166&lt;&gt;"Yes","",IF($D166="No","Yes",IF($D166="Yes","No","")))</f>
        <v/>
      </c>
      <c r="H166" s="4" t="s">
        <v>1994</v>
      </c>
      <c r="I166" s="4"/>
      <c r="J166" s="4"/>
      <c r="K166" s="4"/>
      <c r="L166" s="14"/>
      <c r="M166" s="4" t="s">
        <v>1341</v>
      </c>
      <c r="N166" s="4"/>
      <c r="O166" s="4"/>
      <c r="P166" s="4"/>
      <c r="Q166" s="4"/>
      <c r="R166" s="4"/>
      <c r="S166" s="4"/>
      <c r="T166" s="4"/>
      <c r="U166" s="12"/>
      <c r="V166" s="39"/>
      <c r="W166" s="4"/>
      <c r="X166" s="4" t="s">
        <v>2194</v>
      </c>
      <c r="Y166" s="4" t="s">
        <v>2195</v>
      </c>
      <c r="Z166" s="4" t="s">
        <v>2196</v>
      </c>
      <c r="AA166" s="4"/>
      <c r="AB166" s="4"/>
      <c r="AC166" s="4"/>
      <c r="AD166" s="4"/>
      <c r="AE166" s="4"/>
      <c r="AF166" s="4"/>
      <c r="AG166" s="8"/>
      <c r="AH166" s="8"/>
      <c r="AI166" s="8"/>
      <c r="AJ166" s="8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"/>
      <c r="BM166" s="8"/>
      <c r="BN166" s="8"/>
      <c r="BO166" s="8"/>
      <c r="BP166" s="8"/>
      <c r="BQ166" s="8"/>
      <c r="BR166" s="8"/>
      <c r="BS166" s="4"/>
      <c r="BT166" s="8"/>
      <c r="BU166" s="8"/>
      <c r="CI166" t="str" cm="1">
        <f t="array" ref="CI166">IFERROR(
  IF(ISNUMBER(MATCH(TRIM(SUBSTITUTE(INDEX($X:$X,ROW()),CHAR(160),"")),[1]Weekend_Targets!$B$2:$B$23,0)),
    "TARGET",
    "NO"
  ),
  "LOOKUP_ERROR"
)</f>
        <v>NO</v>
      </c>
      <c r="CJ166" t="str" cm="1">
        <f t="array" aca="1" ref="CJ166" ca="1">_xlfn.LET(_xlpm.h,UPPER(TRIM(CLEAN(SUBSTITUTE($X166,CHAR(160)," ")))), IF(ISNUMBER(MATCH(_xlpm.h,WeekendHostnames,0)),"TARGET",""))</f>
        <v/>
      </c>
      <c r="CK166" t="str">
        <f>UPPER(TRIM(CLEAN(SUBSTITUTE(C166,CHAR(160)," "))))</f>
        <v>NO</v>
      </c>
      <c r="CL166" t="str" cm="1">
        <f t="array" ref="CL166">IF(ISNUMBER(MATCH(UPPER(TRIM(CLEAN(SUBSTITUTE(INDEX($X:$X,ROW()),CHAR(160)," ")))),[1]Weekend_Targets!$C$2:$C$23,0)),"TARGET","NO")</f>
        <v>NO</v>
      </c>
      <c r="CM166" t="str">
        <f>_xlfn.TEXTJOIN(", ",TRUE,$C$2:$C$23)</f>
        <v>Yes, Yes, Yes, Yes, Yes, Yes, Yes, Yes, Yes, Yes, Yes, Yes, Yes, Yes, Yes, Yes, Yes, Yes, Yes, Yes, Yes, Yes</v>
      </c>
      <c r="CN166" t="e" cm="1">
        <f t="array" aca="1" ref="CN166" ca="1">COUNTIF(WeekendHostnames,"WNH270OPR403")</f>
        <v>#NAME?</v>
      </c>
      <c r="CO166" s="4"/>
      <c r="CQ166" s="4"/>
    </row>
    <row r="167" spans="1:95" ht="20.25" customHeight="1">
      <c r="A167" s="8" t="s">
        <v>2137</v>
      </c>
      <c r="B167" s="8"/>
      <c r="C167" s="8" t="s">
        <v>1335</v>
      </c>
      <c r="D167" s="15" t="s">
        <v>1335</v>
      </c>
      <c r="E167" s="15" t="str">
        <f>IF($C167&lt;&gt;"Yes","",IF($D167="No","Yes",IF($D167="Yes","No","")))</f>
        <v>No</v>
      </c>
      <c r="F167" s="15" t="str">
        <f>IF($A167="","",IF($A167="Neuron",IF(OR(AND($AA167&lt;&gt;"",LOWER(TRIM($AA167))&lt;&gt;"n/a",COUNTIF($AA$2:$AA$532,$AA167)&gt;1),AND($AB167&lt;&gt;"",LOWER(TRIM($AB167))&lt;&gt;"n/a",COUNTIF($AB$2:$AB$532,$AB167)&gt;1),AND($AE167&lt;&gt;"",LOWER(TRIM($AE167))&lt;&gt;"n/a",COUNTIF($AE$2:$AE$532,$AE167)&gt;1)),"Yes","No"),IF($A167="Cybernet",IF(OR(AND($Y167&lt;&gt;"",LOWER(TRIM($Y167))&lt;&gt;"n/a",COUNTIF($Y$2:$Y$532,$Y167)&gt;1),AND($Z167&lt;&gt;"",LOWER(TRIM($Z167))&lt;&gt;"n/a",COUNTIF($Z$2:$Z$532,$Z167)&gt;1)),"Yes","No"),IF(AND($AN167&lt;&gt;"",LOWER(TRIM($AN167))&lt;&gt;"n/a",COUNTIF($AN$2:$AN$532,$AN167)&gt;1),"Yes","No"))))</f>
        <v>No</v>
      </c>
      <c r="G167" t="str">
        <f>IF($C167&lt;&gt;"Yes","",
IF($A167="Neuron",
IF(OR(
AND($AA167&lt;&gt;"",LOWER(TRIM($AA167))&lt;&gt;"n/a",COUNTIFS($C$2:$C$532,"Yes",$A$2:$A$532,"Neuron",$AA$2:$AA$532,$AA167)&gt;1),
AND($AB167&lt;&gt;"",LOWER(TRIM($AB167))&lt;&gt;"n/a",COUNTIFS($C$2:$C$532,"Yes",$A$2:$A$532,"Neuron",$AB$2:$AB$532,$AB167)&gt;1),
AND($AE167&lt;&gt;"",LOWER(TRIM($AE167))&lt;&gt;"n/a",COUNTIFS($C$2:$C$532,"Yes",$A$2:$A$532,"Neuron",$AE$2:$AE$532,$AE167)&gt;1)
),"Yes","No"),
IF($A167="Cybernet",
IF(OR(
AND($Y167&lt;&gt;"",LOWER(TRIM($Y167))&lt;&gt;"n/a",COUNTIFS($C$2:$C$532,"Yes",$A$2:$A$532,"Cybernet",$Y$2:$Y$532,$Y167)&gt;1),
AND($Z167&lt;&gt;"",LOWER(TRIM($Z167))&lt;&gt;"n/a",COUNTIFS($C$2:$C$532,"Yes",$A$2:$A$532,"Cybernet",$Z$2:$Z$532,$Z167)&gt;1)
),"Yes","No"),
IF(AND($AN167&lt;&gt;"",LOWER(TRIM($AN167))&lt;&gt;"n/a"),
IF(COUNTIFS($C$2:$C$532,"Yes",$A$2:$A$532,$A167,$AN$2:$AN$532,$AN167)&gt;1,"Yes","No"),
"No")
)
)
)</f>
        <v>No</v>
      </c>
      <c r="H167" s="4" t="s">
        <v>2197</v>
      </c>
      <c r="I167" s="4" t="s">
        <v>2197</v>
      </c>
      <c r="J167" s="4"/>
      <c r="K167" s="4" t="s">
        <v>2198</v>
      </c>
      <c r="L167" s="14"/>
      <c r="M167" s="4" t="s">
        <v>2199</v>
      </c>
      <c r="N167" s="4"/>
      <c r="O167" s="4"/>
      <c r="P167" s="4"/>
      <c r="Q167" s="4"/>
      <c r="R167" s="4"/>
      <c r="S167" s="4"/>
      <c r="T167" s="4"/>
      <c r="U167" s="12"/>
      <c r="V167" s="122">
        <v>46083</v>
      </c>
      <c r="W167" s="4"/>
      <c r="X167" s="4" t="s">
        <v>2200</v>
      </c>
      <c r="Y167" s="4"/>
      <c r="Z167" s="4"/>
      <c r="AA167" s="4"/>
      <c r="AB167" s="4"/>
      <c r="AC167" s="4"/>
      <c r="AD167" s="4"/>
      <c r="AE167" s="4"/>
      <c r="AF167" s="4"/>
      <c r="AG167" s="8"/>
      <c r="AH167" s="8"/>
      <c r="AI167" s="8"/>
      <c r="AJ167" s="8"/>
      <c r="AK167" s="4" t="s">
        <v>1347</v>
      </c>
      <c r="AL167" s="4"/>
      <c r="AM167" s="4" t="s">
        <v>2201</v>
      </c>
      <c r="AN167" s="4"/>
      <c r="AO167" s="4"/>
      <c r="AP167" s="4"/>
      <c r="AQ167" s="4"/>
      <c r="AR167" s="4"/>
      <c r="AS167" s="4"/>
      <c r="AT167" s="4"/>
      <c r="AU167" s="4"/>
      <c r="AV167" s="4"/>
      <c r="AW167" s="84" t="s">
        <v>2202</v>
      </c>
      <c r="AX167" s="84" t="s">
        <v>2203</v>
      </c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"/>
      <c r="BM167" s="8"/>
      <c r="BN167" s="8"/>
      <c r="BO167" s="8"/>
      <c r="BP167" s="8"/>
      <c r="BQ167" s="8"/>
      <c r="BR167" s="8"/>
      <c r="BS167" s="4" t="str">
        <f>IF($AB167="","",IF((IF(AND($BL167&lt;&gt;"Yes",$BL167&lt;&gt;"N/A"),"Power Cable, ","")&amp;IF(AND($BM167&lt;&gt;"Yes",$BM167&lt;&gt;"N/A"),"Battery, ","")&amp;IF(AND($AG167&lt;&gt;"Yes",$AG167&lt;&gt;"N/A"),"Firmware Download, ","")&amp;IF(AND(OR($AG167="Yes",$AG167="N/A"),$AH167&lt;&gt;"Yes",$AH167&lt;&gt;"N/A"),"Firmware Install, ","")&amp;IF(AND($BQ167&lt;&gt;"Yes",$BQ167&lt;&gt;"N/A"),"Device ID, ","")&amp;IF(AND($BR167&lt;&gt;"Yes",$BR167&lt;&gt;"N/A"),"Epic Beans Relay, ",""))="","",LEFT(IF(AND($BL167&lt;&gt;"Yes",$BL167&lt;&gt;"N/A"),"Power Cable, ","")&amp;IF(AND($BM167&lt;&gt;"Yes",$BM167&lt;&gt;"N/A"),"Battery, ","")&amp;IF(AND($AG167&lt;&gt;"Yes",$AG167&lt;&gt;"N/A"),"Firmware Download, ","")&amp;IF(AND(OR($AG167="Yes",$AG167="N/A"),$AH167&lt;&gt;"Yes",$AH167&lt;&gt;"N/A"),"Firmware Install, ","")&amp;IF(AND($BQ167&lt;&gt;"Yes",$BQ167&lt;&gt;"N/A"),"Device ID, ","")&amp;IF(AND($BR167&lt;&gt;"Yes",$BR167&lt;&gt;"N/A"),"Epic Beans Relay, ",""),LEN(IF(AND($BL167&lt;&gt;"Yes",$BL167&lt;&gt;"N/A"),"Power Cable, ","")&amp;IF(AND($BM167&lt;&gt;"Yes",$BM167&lt;&gt;"N/A"),"Battery, ","")&amp;IF(AND($AG167&lt;&gt;"Yes",$AG167&lt;&gt;"N/A"),"Firmware Download, ","")&amp;IF(AND(OR($AG167="Yes",$AG167="N/A"),$AH167&lt;&gt;"Yes",$AH167&lt;&gt;"N/A"),"Firmware Install, ","")&amp;IF(AND($BQ167&lt;&gt;"Yes",$BQ167&lt;&gt;"N/A"),"Device ID, ","")&amp;IF(AND($BR167&lt;&gt;"Yes",$BR167&lt;&gt;"N/A"),"Epic Beans Relay, ",""))-2)))</f>
        <v/>
      </c>
      <c r="BT167" s="8"/>
      <c r="BU167" s="8" t="str">
        <f>IF($AB167="","",IF($BS167="","Yes","Blocked"))</f>
        <v/>
      </c>
      <c r="BW167" t="str">
        <f>IF($BV167="","",IFERROR(VLOOKUP($BV167,'01_Warehouse_Ledger'!$A:$N,4,FALSE),""))</f>
        <v/>
      </c>
      <c r="BX167" t="str">
        <f>IF($BV167="","",IFERROR(VLOOKUP($BV167,'01_Warehouse_Ledger'!$A:$N,5,FALSE),""))</f>
        <v/>
      </c>
      <c r="BY167" t="str">
        <f>IF($BV167="","",IFERROR(VLOOKUP($BV167,'01_Warehouse_Ledger'!$A:$N,13,FALSE),""))</f>
        <v/>
      </c>
      <c r="CI167" t="str" cm="1">
        <f t="array" ref="CI167">IFERROR(
  IF(ISNUMBER(MATCH(TRIM(SUBSTITUTE(INDEX($X:$X,ROW()),CHAR(160),"")),[1]Weekend_Targets!$B$2:$B$23,0)),
    "TARGET",
    "NO"
  ),
  "LOOKUP_ERROR"
)</f>
        <v>NO</v>
      </c>
      <c r="CJ167" t="str" cm="1">
        <f t="array" aca="1" ref="CJ167" ca="1">_xlfn.LET(_xlpm.h,UPPER(TRIM(CLEAN(SUBSTITUTE($X167,CHAR(160)," ")))), IF(ISNUMBER(MATCH(_xlpm.h,WeekendHostnames,0)),"TARGET",""))</f>
        <v/>
      </c>
      <c r="CK167" t="str">
        <f>UPPER(TRIM(CLEAN(SUBSTITUTE(C167,CHAR(160)," "))))</f>
        <v>YES</v>
      </c>
      <c r="CL167" t="str" cm="1">
        <f t="array" ref="CL167">IF(ISNUMBER(MATCH(UPPER(TRIM(CLEAN(SUBSTITUTE(INDEX($X:$X,ROW()),CHAR(160)," ")))),[1]Weekend_Targets!$C$2:$C$23,0)),"TARGET","NO")</f>
        <v>NO</v>
      </c>
      <c r="CM167" t="str">
        <f>_xlfn.TEXTJOIN(", ",TRUE,$C$2:$C$23)</f>
        <v>Yes, Yes, Yes, Yes, Yes, Yes, Yes, Yes, Yes, Yes, Yes, Yes, Yes, Yes, Yes, Yes, Yes, Yes, Yes, Yes, Yes, Yes</v>
      </c>
      <c r="CN167" t="e" cm="1">
        <f t="array" aca="1" ref="CN167" ca="1">COUNTIF(WeekendHostnames,"WNH270OPR403")</f>
        <v>#NAME?</v>
      </c>
      <c r="CO167" s="4"/>
      <c r="CQ167" s="4"/>
    </row>
    <row r="168" spans="1:95" ht="20.25" customHeight="1">
      <c r="A168" s="8" t="s">
        <v>2137</v>
      </c>
      <c r="B168" s="8"/>
      <c r="C168" s="8" t="s">
        <v>1335</v>
      </c>
      <c r="D168" s="15" t="s">
        <v>1335</v>
      </c>
      <c r="E168" s="15" t="str">
        <f>IF($C168&lt;&gt;"Yes","",IF($D168="No","Yes",IF($D168="Yes","No","")))</f>
        <v>No</v>
      </c>
      <c r="F168" s="15" t="str">
        <f>IF($A168="","",IF($A168="Neuron",IF(OR(AND($AA168&lt;&gt;"",LOWER(TRIM($AA168))&lt;&gt;"n/a",COUNTIF($AA$2:$AA$532,$AA168)&gt;1),AND($AB168&lt;&gt;"",LOWER(TRIM($AB168))&lt;&gt;"n/a",COUNTIF($AB$2:$AB$532,$AB168)&gt;1),AND($AE168&lt;&gt;"",LOWER(TRIM($AE168))&lt;&gt;"n/a",COUNTIF($AE$2:$AE$532,$AE168)&gt;1)),"Yes","No"),IF($A168="Cybernet",IF(OR(AND($Y168&lt;&gt;"",LOWER(TRIM($Y168))&lt;&gt;"n/a",COUNTIF($Y$2:$Y$532,$Y168)&gt;1),AND($Z168&lt;&gt;"",LOWER(TRIM($Z168))&lt;&gt;"n/a",COUNTIF($Z$2:$Z$532,$Z168)&gt;1)),"Yes","No"),IF(AND($AN168&lt;&gt;"",LOWER(TRIM($AN168))&lt;&gt;"n/a",COUNTIF($AN$2:$AN$532,$AN168)&gt;1),"Yes","No"))))</f>
        <v>No</v>
      </c>
      <c r="G168" t="str">
        <f>IF($C168&lt;&gt;"Yes","",
IF($A168="Neuron",
IF(OR(
AND($AA168&lt;&gt;"",LOWER(TRIM($AA168))&lt;&gt;"n/a",COUNTIFS($C$2:$C$532,"Yes",$A$2:$A$532,"Neuron",$AA$2:$AA$532,$AA168)&gt;1),
AND($AB168&lt;&gt;"",LOWER(TRIM($AB168))&lt;&gt;"n/a",COUNTIFS($C$2:$C$532,"Yes",$A$2:$A$532,"Neuron",$AB$2:$AB$532,$AB168)&gt;1),
AND($AE168&lt;&gt;"",LOWER(TRIM($AE168))&lt;&gt;"n/a",COUNTIFS($C$2:$C$532,"Yes",$A$2:$A$532,"Neuron",$AE$2:$AE$532,$AE168)&gt;1)
),"Yes","No"),
IF($A168="Cybernet",
IF(OR(
AND($Y168&lt;&gt;"",LOWER(TRIM($Y168))&lt;&gt;"n/a",COUNTIFS($C$2:$C$532,"Yes",$A$2:$A$532,"Cybernet",$Y$2:$Y$532,$Y168)&gt;1),
AND($Z168&lt;&gt;"",LOWER(TRIM($Z168))&lt;&gt;"n/a",COUNTIFS($C$2:$C$532,"Yes",$A$2:$A$532,"Cybernet",$Z$2:$Z$532,$Z168)&gt;1)
),"Yes","No"),
IF(AND($AN168&lt;&gt;"",LOWER(TRIM($AN168))&lt;&gt;"n/a"),
IF(COUNTIFS($C$2:$C$532,"Yes",$A$2:$A$532,$A168,$AN$2:$AN$532,$AN168)&gt;1,"Yes","No"),
"No")
)
)
)</f>
        <v>No</v>
      </c>
      <c r="H168" s="4" t="s">
        <v>2197</v>
      </c>
      <c r="I168" s="4" t="s">
        <v>2197</v>
      </c>
      <c r="J168" s="4"/>
      <c r="K168" s="4" t="s">
        <v>2204</v>
      </c>
      <c r="L168" s="14"/>
      <c r="M168" s="4"/>
      <c r="N168" s="4"/>
      <c r="O168" s="4"/>
      <c r="P168" s="4"/>
      <c r="Q168" s="4"/>
      <c r="R168" s="4"/>
      <c r="S168" s="4"/>
      <c r="T168" s="4"/>
      <c r="U168" s="12"/>
      <c r="V168" s="122">
        <v>46083</v>
      </c>
      <c r="W168" s="4"/>
      <c r="X168" s="4" t="s">
        <v>2205</v>
      </c>
      <c r="Y168" s="4" t="s">
        <v>2206</v>
      </c>
      <c r="Z168" s="4"/>
      <c r="AA168" s="4" t="s">
        <v>2207</v>
      </c>
      <c r="AB168" s="4" t="s">
        <v>2208</v>
      </c>
      <c r="AC168" s="4"/>
      <c r="AD168" s="4"/>
      <c r="AE168" s="4" t="s">
        <v>2209</v>
      </c>
      <c r="AF168" s="4"/>
      <c r="AG168" s="8"/>
      <c r="AH168" s="8"/>
      <c r="AI168" s="8"/>
      <c r="AJ168" s="8"/>
      <c r="AK168" s="4" t="s">
        <v>1347</v>
      </c>
      <c r="AL168" s="4"/>
      <c r="AM168" s="4" t="s">
        <v>2210</v>
      </c>
      <c r="AN168" s="4"/>
      <c r="AO168" s="4"/>
      <c r="AP168" s="4"/>
      <c r="AQ168" s="4"/>
      <c r="AR168" s="4"/>
      <c r="AS168" s="4"/>
      <c r="AT168" s="4"/>
      <c r="AU168" s="4"/>
      <c r="AV168" s="4"/>
      <c r="AW168" s="84" t="s">
        <v>2211</v>
      </c>
      <c r="AX168" s="84" t="s">
        <v>1715</v>
      </c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"/>
      <c r="BM168" s="8"/>
      <c r="BN168" s="8"/>
      <c r="BO168" s="8"/>
      <c r="BP168" s="8"/>
      <c r="BQ168" s="8"/>
      <c r="BR168" s="8"/>
      <c r="BS168" s="4" t="str">
        <f>IF($AB168="","",IF((IF(AND($BL168&lt;&gt;"Yes",$BL168&lt;&gt;"N/A"),"Power Cable, ","")&amp;IF(AND($BM168&lt;&gt;"Yes",$BM168&lt;&gt;"N/A"),"Battery, ","")&amp;IF(AND($AG168&lt;&gt;"Yes",$AG168&lt;&gt;"N/A"),"Firmware Download, ","")&amp;IF(AND(OR($AG168="Yes",$AG168="N/A"),$AH168&lt;&gt;"Yes",$AH168&lt;&gt;"N/A"),"Firmware Install, ","")&amp;IF(AND($BQ168&lt;&gt;"Yes",$BQ168&lt;&gt;"N/A"),"Device ID, ","")&amp;IF(AND($BR168&lt;&gt;"Yes",$BR168&lt;&gt;"N/A"),"Epic Beans Relay, ",""))="","",LEFT(IF(AND($BL168&lt;&gt;"Yes",$BL168&lt;&gt;"N/A"),"Power Cable, ","")&amp;IF(AND($BM168&lt;&gt;"Yes",$BM168&lt;&gt;"N/A"),"Battery, ","")&amp;IF(AND($AG168&lt;&gt;"Yes",$AG168&lt;&gt;"N/A"),"Firmware Download, ","")&amp;IF(AND(OR($AG168="Yes",$AG168="N/A"),$AH168&lt;&gt;"Yes",$AH168&lt;&gt;"N/A"),"Firmware Install, ","")&amp;IF(AND($BQ168&lt;&gt;"Yes",$BQ168&lt;&gt;"N/A"),"Device ID, ","")&amp;IF(AND($BR168&lt;&gt;"Yes",$BR168&lt;&gt;"N/A"),"Epic Beans Relay, ",""),LEN(IF(AND($BL168&lt;&gt;"Yes",$BL168&lt;&gt;"N/A"),"Power Cable, ","")&amp;IF(AND($BM168&lt;&gt;"Yes",$BM168&lt;&gt;"N/A"),"Battery, ","")&amp;IF(AND($AG168&lt;&gt;"Yes",$AG168&lt;&gt;"N/A"),"Firmware Download, ","")&amp;IF(AND(OR($AG168="Yes",$AG168="N/A"),$AH168&lt;&gt;"Yes",$AH168&lt;&gt;"N/A"),"Firmware Install, ","")&amp;IF(AND($BQ168&lt;&gt;"Yes",$BQ168&lt;&gt;"N/A"),"Device ID, ","")&amp;IF(AND($BR168&lt;&gt;"Yes",$BR168&lt;&gt;"N/A"),"Epic Beans Relay, ",""))-2)))</f>
        <v>Power Cable, Battery, Firmware Download, Device ID, Epic Beans Relay</v>
      </c>
      <c r="BT168" s="8">
        <v>2</v>
      </c>
      <c r="BU168" s="8" t="str">
        <f>IF($AB168="","",IF($BS168="","Yes","Blocked"))</f>
        <v>Blocked</v>
      </c>
      <c r="BW168" t="str">
        <f>IF($BV168="","",IFERROR(VLOOKUP($BV168,'01_Warehouse_Ledger'!$A:$N,4,FALSE),""))</f>
        <v/>
      </c>
      <c r="BX168" t="str">
        <f>IF($BV168="","",IFERROR(VLOOKUP($BV168,'01_Warehouse_Ledger'!$A:$N,5,FALSE),""))</f>
        <v/>
      </c>
      <c r="BY168" t="str">
        <f>IF($BV168="","",IFERROR(VLOOKUP($BV168,'01_Warehouse_Ledger'!$A:$N,13,FALSE),""))</f>
        <v/>
      </c>
      <c r="CI168" t="str" cm="1">
        <f t="array" ref="CI168">IFERROR(
  IF(ISNUMBER(MATCH(TRIM(SUBSTITUTE(INDEX($X:$X,ROW()),CHAR(160),"")),[1]Weekend_Targets!$B$2:$B$23,0)),
    "TARGET",
    "NO"
  ),
  "LOOKUP_ERROR"
)</f>
        <v>NO</v>
      </c>
      <c r="CJ168" t="str" cm="1">
        <f t="array" aca="1" ref="CJ168" ca="1">_xlfn.LET(_xlpm.h,UPPER(TRIM(CLEAN(SUBSTITUTE($X168,CHAR(160)," ")))), IF(ISNUMBER(MATCH(_xlpm.h,WeekendHostnames,0)),"TARGET",""))</f>
        <v/>
      </c>
      <c r="CK168" t="str">
        <f>UPPER(TRIM(CLEAN(SUBSTITUTE(C168,CHAR(160)," "))))</f>
        <v>YES</v>
      </c>
      <c r="CL168" t="str" cm="1">
        <f t="array" ref="CL168">IF(ISNUMBER(MATCH(UPPER(TRIM(CLEAN(SUBSTITUTE(INDEX($X:$X,ROW()),CHAR(160)," ")))),[1]Weekend_Targets!$C$2:$C$23,0)),"TARGET","NO")</f>
        <v>NO</v>
      </c>
      <c r="CM168" t="str">
        <f>_xlfn.TEXTJOIN(", ",TRUE,$C$2:$C$23)</f>
        <v>Yes, Yes, Yes, Yes, Yes, Yes, Yes, Yes, Yes, Yes, Yes, Yes, Yes, Yes, Yes, Yes, Yes, Yes, Yes, Yes, Yes, Yes</v>
      </c>
      <c r="CN168" t="e" cm="1">
        <f t="array" aca="1" ref="CN168" ca="1">COUNTIF(WeekendHostnames,"WNH270OPR403")</f>
        <v>#NAME?</v>
      </c>
      <c r="CO168" s="4"/>
      <c r="CQ168" s="4"/>
    </row>
    <row r="169" spans="1:95" ht="20.25" customHeight="1">
      <c r="A169" s="8" t="s">
        <v>2137</v>
      </c>
      <c r="B169" s="8"/>
      <c r="C169" s="8" t="s">
        <v>1335</v>
      </c>
      <c r="D169" s="15" t="s">
        <v>1335</v>
      </c>
      <c r="E169" s="15" t="str">
        <f>IF($C169&lt;&gt;"Yes","",IF($D169="No","Yes",IF($D169="Yes","No","")))</f>
        <v>No</v>
      </c>
      <c r="F169" s="15" t="str">
        <f>IF($A169="","",IF($A169="Neuron",IF(OR(AND($AA169&lt;&gt;"",LOWER(TRIM($AA169))&lt;&gt;"n/a",COUNTIF($AA$2:$AA$532,$AA169)&gt;1),AND($AB169&lt;&gt;"",LOWER(TRIM($AB169))&lt;&gt;"n/a",COUNTIF($AB$2:$AB$532,$AB169)&gt;1),AND($AE169&lt;&gt;"",LOWER(TRIM($AE169))&lt;&gt;"n/a",COUNTIF($AE$2:$AE$532,$AE169)&gt;1)),"Yes","No"),IF($A169="Cybernet",IF(OR(AND($Y169&lt;&gt;"",LOWER(TRIM($Y169))&lt;&gt;"n/a",COUNTIF($Y$2:$Y$532,$Y169)&gt;1),AND($Z169&lt;&gt;"",LOWER(TRIM($Z169))&lt;&gt;"n/a",COUNTIF($Z$2:$Z$532,$Z169)&gt;1)),"Yes","No"),IF(AND($AN169&lt;&gt;"",LOWER(TRIM($AN169))&lt;&gt;"n/a",COUNTIF($AN$2:$AN$532,$AN169)&gt;1),"Yes","No"))))</f>
        <v>No</v>
      </c>
      <c r="G169" t="str">
        <f>IF($C169&lt;&gt;"Yes","",
IF($A169="Neuron",
IF(OR(
AND($AA169&lt;&gt;"",LOWER(TRIM($AA169))&lt;&gt;"n/a",COUNTIFS($C$2:$C$532,"Yes",$A$2:$A$532,"Neuron",$AA$2:$AA$532,$AA169)&gt;1),
AND($AB169&lt;&gt;"",LOWER(TRIM($AB169))&lt;&gt;"n/a",COUNTIFS($C$2:$C$532,"Yes",$A$2:$A$532,"Neuron",$AB$2:$AB$532,$AB169)&gt;1),
AND($AE169&lt;&gt;"",LOWER(TRIM($AE169))&lt;&gt;"n/a",COUNTIFS($C$2:$C$532,"Yes",$A$2:$A$532,"Neuron",$AE$2:$AE$532,$AE169)&gt;1)
),"Yes","No"),
IF($A169="Cybernet",
IF(OR(
AND($Y169&lt;&gt;"",LOWER(TRIM($Y169))&lt;&gt;"n/a",COUNTIFS($C$2:$C$532,"Yes",$A$2:$A$532,"Cybernet",$Y$2:$Y$532,$Y169)&gt;1),
AND($Z169&lt;&gt;"",LOWER(TRIM($Z169))&lt;&gt;"n/a",COUNTIFS($C$2:$C$532,"Yes",$A$2:$A$532,"Cybernet",$Z$2:$Z$532,$Z169)&gt;1)
),"Yes","No"),
IF(AND($AN169&lt;&gt;"",LOWER(TRIM($AN169))&lt;&gt;"n/a"),
IF(COUNTIFS($C$2:$C$532,"Yes",$A$2:$A$532,$A169,$AN$2:$AN$532,$AN169)&gt;1,"Yes","No"),
"No")
)
)
)</f>
        <v>No</v>
      </c>
      <c r="H169" s="4" t="s">
        <v>2197</v>
      </c>
      <c r="I169" s="4" t="s">
        <v>2197</v>
      </c>
      <c r="J169" s="4"/>
      <c r="K169" s="4" t="s">
        <v>2212</v>
      </c>
      <c r="L169" s="14"/>
      <c r="M169" s="4"/>
      <c r="N169" s="4"/>
      <c r="O169" s="4"/>
      <c r="P169" s="4"/>
      <c r="Q169" s="4"/>
      <c r="R169" s="4"/>
      <c r="S169" s="4"/>
      <c r="T169" s="4"/>
      <c r="U169" s="12"/>
      <c r="V169" s="122">
        <v>46083</v>
      </c>
      <c r="W169" s="4"/>
      <c r="X169" s="4" t="s">
        <v>2213</v>
      </c>
      <c r="Y169" s="4" t="s">
        <v>2214</v>
      </c>
      <c r="Z169" s="4"/>
      <c r="AA169" s="4" t="s">
        <v>2215</v>
      </c>
      <c r="AB169" s="4" t="s">
        <v>2216</v>
      </c>
      <c r="AC169" s="4"/>
      <c r="AD169" s="4"/>
      <c r="AE169" s="4" t="s">
        <v>2217</v>
      </c>
      <c r="AF169" s="4"/>
      <c r="AG169" s="8"/>
      <c r="AH169" s="8"/>
      <c r="AI169" s="8"/>
      <c r="AJ169" s="8"/>
      <c r="AK169" s="4" t="s">
        <v>1347</v>
      </c>
      <c r="AL169" s="4"/>
      <c r="AM169" s="4" t="s">
        <v>2218</v>
      </c>
      <c r="AN169" s="4"/>
      <c r="AO169" s="4"/>
      <c r="AP169" s="4"/>
      <c r="AQ169" s="4"/>
      <c r="AR169" s="4"/>
      <c r="AS169" s="4"/>
      <c r="AT169" s="4"/>
      <c r="AU169" s="4"/>
      <c r="AV169" s="4"/>
      <c r="AW169" s="84" t="s">
        <v>2219</v>
      </c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"/>
      <c r="BM169" s="8"/>
      <c r="BN169" s="8"/>
      <c r="BO169" s="8"/>
      <c r="BP169" s="8"/>
      <c r="BQ169" s="8"/>
      <c r="BR169" s="8"/>
      <c r="BS169" s="4" t="str">
        <f>IF($AB169="","",IF((IF(AND($BL169&lt;&gt;"Yes",$BL169&lt;&gt;"N/A"),"Power Cable, ","")&amp;IF(AND($BM169&lt;&gt;"Yes",$BM169&lt;&gt;"N/A"),"Battery, ","")&amp;IF(AND($AG169&lt;&gt;"Yes",$AG169&lt;&gt;"N/A"),"Firmware Download, ","")&amp;IF(AND(OR($AG169="Yes",$AG169="N/A"),$AH169&lt;&gt;"Yes",$AH169&lt;&gt;"N/A"),"Firmware Install, ","")&amp;IF(AND($BQ169&lt;&gt;"Yes",$BQ169&lt;&gt;"N/A"),"Device ID, ","")&amp;IF(AND($BR169&lt;&gt;"Yes",$BR169&lt;&gt;"N/A"),"Epic Beans Relay, ",""))="","",LEFT(IF(AND($BL169&lt;&gt;"Yes",$BL169&lt;&gt;"N/A"),"Power Cable, ","")&amp;IF(AND($BM169&lt;&gt;"Yes",$BM169&lt;&gt;"N/A"),"Battery, ","")&amp;IF(AND($AG169&lt;&gt;"Yes",$AG169&lt;&gt;"N/A"),"Firmware Download, ","")&amp;IF(AND(OR($AG169="Yes",$AG169="N/A"),$AH169&lt;&gt;"Yes",$AH169&lt;&gt;"N/A"),"Firmware Install, ","")&amp;IF(AND($BQ169&lt;&gt;"Yes",$BQ169&lt;&gt;"N/A"),"Device ID, ","")&amp;IF(AND($BR169&lt;&gt;"Yes",$BR169&lt;&gt;"N/A"),"Epic Beans Relay, ",""),LEN(IF(AND($BL169&lt;&gt;"Yes",$BL169&lt;&gt;"N/A"),"Power Cable, ","")&amp;IF(AND($BM169&lt;&gt;"Yes",$BM169&lt;&gt;"N/A"),"Battery, ","")&amp;IF(AND($AG169&lt;&gt;"Yes",$AG169&lt;&gt;"N/A"),"Firmware Download, ","")&amp;IF(AND(OR($AG169="Yes",$AG169="N/A"),$AH169&lt;&gt;"Yes",$AH169&lt;&gt;"N/A"),"Firmware Install, ","")&amp;IF(AND($BQ169&lt;&gt;"Yes",$BQ169&lt;&gt;"N/A"),"Device ID, ","")&amp;IF(AND($BR169&lt;&gt;"Yes",$BR169&lt;&gt;"N/A"),"Epic Beans Relay, ",""))-2)))</f>
        <v>Power Cable, Battery, Firmware Download, Device ID, Epic Beans Relay</v>
      </c>
      <c r="BT169" s="8"/>
      <c r="BU169" s="8" t="str">
        <f>IF($AB169="","",IF($BS169="","Yes","Blocked"))</f>
        <v>Blocked</v>
      </c>
      <c r="BW169" t="str">
        <f>IF($BV169="","",IFERROR(VLOOKUP($BV169,'01_Warehouse_Ledger'!$A:$N,4,FALSE),""))</f>
        <v/>
      </c>
      <c r="BX169" t="str">
        <f>IF($BV169="","",IFERROR(VLOOKUP($BV169,'01_Warehouse_Ledger'!$A:$N,5,FALSE),""))</f>
        <v/>
      </c>
      <c r="BY169" t="str">
        <f>IF($BV169="","",IFERROR(VLOOKUP($BV169,'01_Warehouse_Ledger'!$A:$N,13,FALSE),""))</f>
        <v/>
      </c>
      <c r="CI169" t="str" cm="1">
        <f t="array" ref="CI169">IFERROR(
  IF(ISNUMBER(MATCH(TRIM(SUBSTITUTE(INDEX($X:$X,ROW()),CHAR(160),"")),[1]Weekend_Targets!$B$2:$B$23,0)),
    "TARGET",
    "NO"
  ),
  "LOOKUP_ERROR"
)</f>
        <v>NO</v>
      </c>
      <c r="CJ169" t="str" cm="1">
        <f t="array" aca="1" ref="CJ169" ca="1">_xlfn.LET(_xlpm.h,UPPER(TRIM(CLEAN(SUBSTITUTE($X169,CHAR(160)," ")))), IF(ISNUMBER(MATCH(_xlpm.h,WeekendHostnames,0)),"TARGET",""))</f>
        <v/>
      </c>
      <c r="CK169" t="str">
        <f>UPPER(TRIM(CLEAN(SUBSTITUTE(C169,CHAR(160)," "))))</f>
        <v>YES</v>
      </c>
      <c r="CL169" t="str" cm="1">
        <f t="array" ref="CL169">IF(ISNUMBER(MATCH(UPPER(TRIM(CLEAN(SUBSTITUTE(INDEX($X:$X,ROW()),CHAR(160)," ")))),[1]Weekend_Targets!$C$2:$C$23,0)),"TARGET","NO")</f>
        <v>NO</v>
      </c>
      <c r="CM169" t="str">
        <f>_xlfn.TEXTJOIN(", ",TRUE,$C$2:$C$23)</f>
        <v>Yes, Yes, Yes, Yes, Yes, Yes, Yes, Yes, Yes, Yes, Yes, Yes, Yes, Yes, Yes, Yes, Yes, Yes, Yes, Yes, Yes, Yes</v>
      </c>
      <c r="CN169" t="e" cm="1">
        <f t="array" aca="1" ref="CN169" ca="1">COUNTIF(WeekendHostnames,"WNH270OPR403")</f>
        <v>#NAME?</v>
      </c>
      <c r="CO169" s="4"/>
      <c r="CQ169" s="4"/>
    </row>
    <row r="170" spans="1:95" ht="20.25" customHeight="1">
      <c r="A170" s="8" t="s">
        <v>2137</v>
      </c>
      <c r="B170" s="8"/>
      <c r="C170" s="8" t="s">
        <v>1335</v>
      </c>
      <c r="D170" s="15" t="s">
        <v>1335</v>
      </c>
      <c r="E170" s="15" t="str">
        <f>IF($C170&lt;&gt;"Yes","",IF($D170="No","Yes",IF($D170="Yes","No","")))</f>
        <v>No</v>
      </c>
      <c r="F170" s="15" t="str">
        <f>IF($A170="","",IF($A170="Neuron",IF(OR(AND($AA170&lt;&gt;"",LOWER(TRIM($AA170))&lt;&gt;"n/a",COUNTIF($AA$2:$AA$532,$AA170)&gt;1),AND($AB170&lt;&gt;"",LOWER(TRIM($AB170))&lt;&gt;"n/a",COUNTIF($AB$2:$AB$532,$AB170)&gt;1),AND($AE170&lt;&gt;"",LOWER(TRIM($AE170))&lt;&gt;"n/a",COUNTIF($AE$2:$AE$532,$AE170)&gt;1)),"Yes","No"),IF($A170="Cybernet",IF(OR(AND($Y170&lt;&gt;"",LOWER(TRIM($Y170))&lt;&gt;"n/a",COUNTIF($Y$2:$Y$532,$Y170)&gt;1),AND($Z170&lt;&gt;"",LOWER(TRIM($Z170))&lt;&gt;"n/a",COUNTIF($Z$2:$Z$532,$Z170)&gt;1)),"Yes","No"),IF(AND($AN170&lt;&gt;"",LOWER(TRIM($AN170))&lt;&gt;"n/a",COUNTIF($AN$2:$AN$532,$AN170)&gt;1),"Yes","No"))))</f>
        <v>No</v>
      </c>
      <c r="G170" t="str">
        <f>IF($C170&lt;&gt;"Yes","",
IF($A170="Neuron",
IF(OR(
AND($AA170&lt;&gt;"",LOWER(TRIM($AA170))&lt;&gt;"n/a",COUNTIFS($C$2:$C$532,"Yes",$A$2:$A$532,"Neuron",$AA$2:$AA$532,$AA170)&gt;1),
AND($AB170&lt;&gt;"",LOWER(TRIM($AB170))&lt;&gt;"n/a",COUNTIFS($C$2:$C$532,"Yes",$A$2:$A$532,"Neuron",$AB$2:$AB$532,$AB170)&gt;1),
AND($AE170&lt;&gt;"",LOWER(TRIM($AE170))&lt;&gt;"n/a",COUNTIFS($C$2:$C$532,"Yes",$A$2:$A$532,"Neuron",$AE$2:$AE$532,$AE170)&gt;1)
),"Yes","No"),
IF($A170="Cybernet",
IF(OR(
AND($Y170&lt;&gt;"",LOWER(TRIM($Y170))&lt;&gt;"n/a",COUNTIFS($C$2:$C$532,"Yes",$A$2:$A$532,"Cybernet",$Y$2:$Y$532,$Y170)&gt;1),
AND($Z170&lt;&gt;"",LOWER(TRIM($Z170))&lt;&gt;"n/a",COUNTIFS($C$2:$C$532,"Yes",$A$2:$A$532,"Cybernet",$Z$2:$Z$532,$Z170)&gt;1)
),"Yes","No"),
IF(AND($AN170&lt;&gt;"",LOWER(TRIM($AN170))&lt;&gt;"n/a"),
IF(COUNTIFS($C$2:$C$532,"Yes",$A$2:$A$532,$A170,$AN$2:$AN$532,$AN170)&gt;1,"Yes","No"),
"No")
)
)
)</f>
        <v>No</v>
      </c>
      <c r="H170" s="4" t="s">
        <v>2197</v>
      </c>
      <c r="I170" s="4" t="s">
        <v>2197</v>
      </c>
      <c r="J170" s="4"/>
      <c r="K170" s="4" t="s">
        <v>2220</v>
      </c>
      <c r="L170" s="14"/>
      <c r="M170" s="4"/>
      <c r="N170" s="4"/>
      <c r="O170" s="4"/>
      <c r="P170" s="4"/>
      <c r="Q170" s="4"/>
      <c r="R170" s="4"/>
      <c r="S170" s="4"/>
      <c r="T170" s="4"/>
      <c r="U170" s="12"/>
      <c r="V170" s="122">
        <v>46083</v>
      </c>
      <c r="W170" s="4"/>
      <c r="X170" s="4" t="s">
        <v>2221</v>
      </c>
      <c r="Y170" s="4" t="s">
        <v>2222</v>
      </c>
      <c r="Z170" s="4"/>
      <c r="AA170" s="4" t="s">
        <v>2223</v>
      </c>
      <c r="AB170" s="4" t="s">
        <v>2224</v>
      </c>
      <c r="AC170" s="4"/>
      <c r="AD170" s="4"/>
      <c r="AE170" s="4" t="s">
        <v>2225</v>
      </c>
      <c r="AF170" s="4"/>
      <c r="AG170" s="8"/>
      <c r="AH170" s="8"/>
      <c r="AI170" s="8"/>
      <c r="AJ170" s="8"/>
      <c r="AK170" s="4"/>
      <c r="AL170" s="4"/>
      <c r="AM170" s="4" t="s">
        <v>2226</v>
      </c>
      <c r="AN170" s="4"/>
      <c r="AO170" s="4"/>
      <c r="AP170" s="4"/>
      <c r="AQ170" s="4"/>
      <c r="AR170" s="4"/>
      <c r="AS170" s="4"/>
      <c r="AT170" s="4"/>
      <c r="AU170" s="4"/>
      <c r="AV170" s="4"/>
      <c r="AW170" s="84" t="s">
        <v>2227</v>
      </c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"/>
      <c r="BM170" s="8"/>
      <c r="BN170" s="8"/>
      <c r="BO170" s="8"/>
      <c r="BP170" s="8"/>
      <c r="BQ170" s="8"/>
      <c r="BR170" s="8"/>
      <c r="BS170" s="4" t="str">
        <f>IF($AB170="","",IF((IF(AND($BL170&lt;&gt;"Yes",$BL170&lt;&gt;"N/A"),"Power Cable, ","")&amp;IF(AND($BM170&lt;&gt;"Yes",$BM170&lt;&gt;"N/A"),"Battery, ","")&amp;IF(AND($AG170&lt;&gt;"Yes",$AG170&lt;&gt;"N/A"),"Firmware Download, ","")&amp;IF(AND(OR($AG170="Yes",$AG170="N/A"),$AH170&lt;&gt;"Yes",$AH170&lt;&gt;"N/A"),"Firmware Install, ","")&amp;IF(AND($BQ170&lt;&gt;"Yes",$BQ170&lt;&gt;"N/A"),"Device ID, ","")&amp;IF(AND($BR170&lt;&gt;"Yes",$BR170&lt;&gt;"N/A"),"Epic Beans Relay, ",""))="","",LEFT(IF(AND($BL170&lt;&gt;"Yes",$BL170&lt;&gt;"N/A"),"Power Cable, ","")&amp;IF(AND($BM170&lt;&gt;"Yes",$BM170&lt;&gt;"N/A"),"Battery, ","")&amp;IF(AND($AG170&lt;&gt;"Yes",$AG170&lt;&gt;"N/A"),"Firmware Download, ","")&amp;IF(AND(OR($AG170="Yes",$AG170="N/A"),$AH170&lt;&gt;"Yes",$AH170&lt;&gt;"N/A"),"Firmware Install, ","")&amp;IF(AND($BQ170&lt;&gt;"Yes",$BQ170&lt;&gt;"N/A"),"Device ID, ","")&amp;IF(AND($BR170&lt;&gt;"Yes",$BR170&lt;&gt;"N/A"),"Epic Beans Relay, ",""),LEN(IF(AND($BL170&lt;&gt;"Yes",$BL170&lt;&gt;"N/A"),"Power Cable, ","")&amp;IF(AND($BM170&lt;&gt;"Yes",$BM170&lt;&gt;"N/A"),"Battery, ","")&amp;IF(AND($AG170&lt;&gt;"Yes",$AG170&lt;&gt;"N/A"),"Firmware Download, ","")&amp;IF(AND(OR($AG170="Yes",$AG170="N/A"),$AH170&lt;&gt;"Yes",$AH170&lt;&gt;"N/A"),"Firmware Install, ","")&amp;IF(AND($BQ170&lt;&gt;"Yes",$BQ170&lt;&gt;"N/A"),"Device ID, ","")&amp;IF(AND($BR170&lt;&gt;"Yes",$BR170&lt;&gt;"N/A"),"Epic Beans Relay, ",""))-2)))</f>
        <v>Power Cable, Battery, Firmware Download, Device ID, Epic Beans Relay</v>
      </c>
      <c r="BT170" s="8"/>
      <c r="BU170" s="8" t="str">
        <f>IF($AB170="","",IF($BS170="","Yes","Blocked"))</f>
        <v>Blocked</v>
      </c>
      <c r="BW170" t="str">
        <f>IF($BV170="","",IFERROR(VLOOKUP($BV170,'01_Warehouse_Ledger'!$A:$N,4,FALSE),""))</f>
        <v/>
      </c>
      <c r="BX170" t="str">
        <f>IF($BV170="","",IFERROR(VLOOKUP($BV170,'01_Warehouse_Ledger'!$A:$N,5,FALSE),""))</f>
        <v/>
      </c>
      <c r="BY170" t="str">
        <f>IF($BV170="","",IFERROR(VLOOKUP($BV170,'01_Warehouse_Ledger'!$A:$N,13,FALSE),""))</f>
        <v/>
      </c>
      <c r="CI170" t="str" cm="1">
        <f t="array" ref="CI170">IFERROR(
  IF(ISNUMBER(MATCH(TRIM(SUBSTITUTE(INDEX($X:$X,ROW()),CHAR(160),"")),[1]Weekend_Targets!$B$2:$B$23,0)),
    "TARGET",
    "NO"
  ),
  "LOOKUP_ERROR"
)</f>
        <v>NO</v>
      </c>
      <c r="CJ170" t="str" cm="1">
        <f t="array" aca="1" ref="CJ170" ca="1">_xlfn.LET(_xlpm.h,UPPER(TRIM(CLEAN(SUBSTITUTE($X170,CHAR(160)," ")))), IF(ISNUMBER(MATCH(_xlpm.h,WeekendHostnames,0)),"TARGET",""))</f>
        <v/>
      </c>
      <c r="CK170" t="str">
        <f>UPPER(TRIM(CLEAN(SUBSTITUTE(C170,CHAR(160)," "))))</f>
        <v>YES</v>
      </c>
      <c r="CL170" t="str" cm="1">
        <f t="array" ref="CL170">IF(ISNUMBER(MATCH(UPPER(TRIM(CLEAN(SUBSTITUTE(INDEX($X:$X,ROW()),CHAR(160)," ")))),[1]Weekend_Targets!$C$2:$C$23,0)),"TARGET","NO")</f>
        <v>NO</v>
      </c>
      <c r="CM170" t="str">
        <f>_xlfn.TEXTJOIN(", ",TRUE,$C$2:$C$23)</f>
        <v>Yes, Yes, Yes, Yes, Yes, Yes, Yes, Yes, Yes, Yes, Yes, Yes, Yes, Yes, Yes, Yes, Yes, Yes, Yes, Yes, Yes, Yes</v>
      </c>
      <c r="CN170" t="e" cm="1">
        <f t="array" aca="1" ref="CN170" ca="1">COUNTIF(WeekendHostnames,"WNH270OPR403")</f>
        <v>#NAME?</v>
      </c>
      <c r="CO170" s="4"/>
      <c r="CQ170" s="4"/>
    </row>
    <row r="171" spans="1:95" ht="20.25" customHeight="1">
      <c r="A171" s="8" t="s">
        <v>2137</v>
      </c>
      <c r="B171" s="8"/>
      <c r="C171" s="8" t="s">
        <v>1335</v>
      </c>
      <c r="D171" s="15" t="s">
        <v>1335</v>
      </c>
      <c r="E171" s="15" t="str">
        <f>IF($C171&lt;&gt;"Yes","",IF($D171="No","Yes",IF($D171="Yes","No","")))</f>
        <v>No</v>
      </c>
      <c r="F171" s="15" t="str">
        <f>IF($A171="","",IF($A171="Neuron",IF(OR(AND($AA171&lt;&gt;"",LOWER(TRIM($AA171))&lt;&gt;"n/a",COUNTIF($AA$2:$AA$532,$AA171)&gt;1),AND($AB171&lt;&gt;"",LOWER(TRIM($AB171))&lt;&gt;"n/a",COUNTIF($AB$2:$AB$532,$AB171)&gt;1),AND($AE171&lt;&gt;"",LOWER(TRIM($AE171))&lt;&gt;"n/a",COUNTIF($AE$2:$AE$532,$AE171)&gt;1)),"Yes","No"),IF($A171="Cybernet",IF(OR(AND($Y171&lt;&gt;"",LOWER(TRIM($Y171))&lt;&gt;"n/a",COUNTIF($Y$2:$Y$532,$Y171)&gt;1),AND($Z171&lt;&gt;"",LOWER(TRIM($Z171))&lt;&gt;"n/a",COUNTIF($Z$2:$Z$532,$Z171)&gt;1)),"Yes","No"),IF(AND($AN171&lt;&gt;"",LOWER(TRIM($AN171))&lt;&gt;"n/a",COUNTIF($AN$2:$AN$532,$AN171)&gt;1),"Yes","No"))))</f>
        <v>No</v>
      </c>
      <c r="G171" t="str">
        <f>IF($C171&lt;&gt;"Yes","",
IF($A171="Neuron",
IF(OR(
AND($AA171&lt;&gt;"",LOWER(TRIM($AA171))&lt;&gt;"n/a",COUNTIFS($C$2:$C$532,"Yes",$A$2:$A$532,"Neuron",$AA$2:$AA$532,$AA171)&gt;1),
AND($AB171&lt;&gt;"",LOWER(TRIM($AB171))&lt;&gt;"n/a",COUNTIFS($C$2:$C$532,"Yes",$A$2:$A$532,"Neuron",$AB$2:$AB$532,$AB171)&gt;1),
AND($AE171&lt;&gt;"",LOWER(TRIM($AE171))&lt;&gt;"n/a",COUNTIFS($C$2:$C$532,"Yes",$A$2:$A$532,"Neuron",$AE$2:$AE$532,$AE171)&gt;1)
),"Yes","No"),
IF($A171="Cybernet",
IF(OR(
AND($Y171&lt;&gt;"",LOWER(TRIM($Y171))&lt;&gt;"n/a",COUNTIFS($C$2:$C$532,"Yes",$A$2:$A$532,"Cybernet",$Y$2:$Y$532,$Y171)&gt;1),
AND($Z171&lt;&gt;"",LOWER(TRIM($Z171))&lt;&gt;"n/a",COUNTIFS($C$2:$C$532,"Yes",$A$2:$A$532,"Cybernet",$Z$2:$Z$532,$Z171)&gt;1)
),"Yes","No"),
IF(AND($AN171&lt;&gt;"",LOWER(TRIM($AN171))&lt;&gt;"n/a"),
IF(COUNTIFS($C$2:$C$532,"Yes",$A$2:$A$532,$A171,$AN$2:$AN$532,$AN171)&gt;1,"Yes","No"),
"No")
)
)
)</f>
        <v>No</v>
      </c>
      <c r="H171" s="4" t="s">
        <v>2197</v>
      </c>
      <c r="I171" s="4" t="s">
        <v>2197</v>
      </c>
      <c r="J171" s="4"/>
      <c r="K171" s="4" t="s">
        <v>2228</v>
      </c>
      <c r="L171" s="14"/>
      <c r="M171" s="4"/>
      <c r="N171" s="4"/>
      <c r="O171" s="4"/>
      <c r="P171" s="4"/>
      <c r="Q171" s="4"/>
      <c r="R171" s="4"/>
      <c r="S171" s="4"/>
      <c r="T171" s="4"/>
      <c r="U171" s="12"/>
      <c r="V171" s="122">
        <v>46083</v>
      </c>
      <c r="W171" s="4"/>
      <c r="X171" s="4" t="s">
        <v>2229</v>
      </c>
      <c r="Y171" s="4" t="s">
        <v>2230</v>
      </c>
      <c r="Z171" s="4"/>
      <c r="AA171" s="4" t="s">
        <v>2231</v>
      </c>
      <c r="AB171" s="4" t="s">
        <v>2232</v>
      </c>
      <c r="AC171" s="4"/>
      <c r="AD171" s="4"/>
      <c r="AE171" s="4" t="s">
        <v>2233</v>
      </c>
      <c r="AF171" s="4"/>
      <c r="AG171" s="8"/>
      <c r="AH171" s="8"/>
      <c r="AI171" s="8"/>
      <c r="AJ171" s="8"/>
      <c r="AK171" s="4"/>
      <c r="AL171" s="4"/>
      <c r="AM171" s="4" t="s">
        <v>2234</v>
      </c>
      <c r="AN171" s="4"/>
      <c r="AO171" s="4"/>
      <c r="AP171" s="4"/>
      <c r="AQ171" s="4"/>
      <c r="AR171" s="4"/>
      <c r="AS171" s="4"/>
      <c r="AT171" s="4"/>
      <c r="AU171" s="4"/>
      <c r="AV171" s="4"/>
      <c r="AW171" s="20" t="s">
        <v>2235</v>
      </c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"/>
      <c r="BM171" s="8"/>
      <c r="BN171" s="8"/>
      <c r="BO171" s="8"/>
      <c r="BP171" s="8"/>
      <c r="BQ171" s="8"/>
      <c r="BR171" s="8"/>
      <c r="BS171" s="4" t="str">
        <f>IF($AB171="","",IF((IF(AND($BL171&lt;&gt;"Yes",$BL171&lt;&gt;"N/A"),"Power Cable, ","")&amp;IF(AND($BM171&lt;&gt;"Yes",$BM171&lt;&gt;"N/A"),"Battery, ","")&amp;IF(AND($AG171&lt;&gt;"Yes",$AG171&lt;&gt;"N/A"),"Firmware Download, ","")&amp;IF(AND(OR($AG171="Yes",$AG171="N/A"),$AH171&lt;&gt;"Yes",$AH171&lt;&gt;"N/A"),"Firmware Install, ","")&amp;IF(AND($BQ171&lt;&gt;"Yes",$BQ171&lt;&gt;"N/A"),"Device ID, ","")&amp;IF(AND($BR171&lt;&gt;"Yes",$BR171&lt;&gt;"N/A"),"Epic Beans Relay, ",""))="","",LEFT(IF(AND($BL171&lt;&gt;"Yes",$BL171&lt;&gt;"N/A"),"Power Cable, ","")&amp;IF(AND($BM171&lt;&gt;"Yes",$BM171&lt;&gt;"N/A"),"Battery, ","")&amp;IF(AND($AG171&lt;&gt;"Yes",$AG171&lt;&gt;"N/A"),"Firmware Download, ","")&amp;IF(AND(OR($AG171="Yes",$AG171="N/A"),$AH171&lt;&gt;"Yes",$AH171&lt;&gt;"N/A"),"Firmware Install, ","")&amp;IF(AND($BQ171&lt;&gt;"Yes",$BQ171&lt;&gt;"N/A"),"Device ID, ","")&amp;IF(AND($BR171&lt;&gt;"Yes",$BR171&lt;&gt;"N/A"),"Epic Beans Relay, ",""),LEN(IF(AND($BL171&lt;&gt;"Yes",$BL171&lt;&gt;"N/A"),"Power Cable, ","")&amp;IF(AND($BM171&lt;&gt;"Yes",$BM171&lt;&gt;"N/A"),"Battery, ","")&amp;IF(AND($AG171&lt;&gt;"Yes",$AG171&lt;&gt;"N/A"),"Firmware Download, ","")&amp;IF(AND(OR($AG171="Yes",$AG171="N/A"),$AH171&lt;&gt;"Yes",$AH171&lt;&gt;"N/A"),"Firmware Install, ","")&amp;IF(AND($BQ171&lt;&gt;"Yes",$BQ171&lt;&gt;"N/A"),"Device ID, ","")&amp;IF(AND($BR171&lt;&gt;"Yes",$BR171&lt;&gt;"N/A"),"Epic Beans Relay, ",""))-2)))</f>
        <v>Power Cable, Battery, Firmware Download, Device ID, Epic Beans Relay</v>
      </c>
      <c r="BT171" s="8"/>
      <c r="BU171" s="8" t="str">
        <f>IF($AB171="","",IF($BS171="","Yes","Blocked"))</f>
        <v>Blocked</v>
      </c>
      <c r="BW171" t="str">
        <f>IF($BV171="","",IFERROR(VLOOKUP($BV171,'01_Warehouse_Ledger'!$A:$N,4,FALSE),""))</f>
        <v/>
      </c>
      <c r="BX171" t="str">
        <f>IF($BV171="","",IFERROR(VLOOKUP($BV171,'01_Warehouse_Ledger'!$A:$N,5,FALSE),""))</f>
        <v/>
      </c>
      <c r="BY171" t="str">
        <f>IF($BV171="","",IFERROR(VLOOKUP($BV171,'01_Warehouse_Ledger'!$A:$N,13,FALSE),""))</f>
        <v/>
      </c>
      <c r="CI171" t="str" cm="1">
        <f t="array" ref="CI171">IFERROR(
  IF(ISNUMBER(MATCH(TRIM(SUBSTITUTE(INDEX($X:$X,ROW()),CHAR(160),"")),[1]Weekend_Targets!$B$2:$B$23,0)),
    "TARGET",
    "NO"
  ),
  "LOOKUP_ERROR"
)</f>
        <v>NO</v>
      </c>
      <c r="CJ171" t="str" cm="1">
        <f t="array" aca="1" ref="CJ171" ca="1">_xlfn.LET(_xlpm.h,UPPER(TRIM(CLEAN(SUBSTITUTE($X171,CHAR(160)," ")))), IF(ISNUMBER(MATCH(_xlpm.h,WeekendHostnames,0)),"TARGET",""))</f>
        <v/>
      </c>
      <c r="CK171" t="str">
        <f>UPPER(TRIM(CLEAN(SUBSTITUTE(C171,CHAR(160)," "))))</f>
        <v>YES</v>
      </c>
      <c r="CL171" t="str" cm="1">
        <f t="array" ref="CL171">IF(ISNUMBER(MATCH(UPPER(TRIM(CLEAN(SUBSTITUTE(INDEX($X:$X,ROW()),CHAR(160)," ")))),[1]Weekend_Targets!$C$2:$C$23,0)),"TARGET","NO")</f>
        <v>NO</v>
      </c>
      <c r="CM171" t="str">
        <f>_xlfn.TEXTJOIN(", ",TRUE,$C$2:$C$23)</f>
        <v>Yes, Yes, Yes, Yes, Yes, Yes, Yes, Yes, Yes, Yes, Yes, Yes, Yes, Yes, Yes, Yes, Yes, Yes, Yes, Yes, Yes, Yes</v>
      </c>
      <c r="CN171" t="e" cm="1">
        <f t="array" aca="1" ref="CN171" ca="1">COUNTIF(WeekendHostnames,"WNH270OPR403")</f>
        <v>#NAME?</v>
      </c>
      <c r="CO171" s="4"/>
      <c r="CQ171" s="4"/>
    </row>
    <row r="172" spans="1:95" ht="20.25" customHeight="1">
      <c r="A172" s="8"/>
      <c r="B172" s="8"/>
      <c r="C172" s="8"/>
      <c r="E172" s="15" t="str">
        <f>IF($C172&lt;&gt;"Yes","",IF($D172="No","Yes",IF($D172="Yes","No","")))</f>
        <v/>
      </c>
      <c r="F172" s="15" t="str">
        <f>IF($A172="","",IF($A172="Neuron",IF(OR(AND($AA172&lt;&gt;"",LOWER(TRIM($AA172))&lt;&gt;"n/a",COUNTIF($AA$2:$AA$532,$AA172)&gt;1),AND($AB172&lt;&gt;"",LOWER(TRIM($AB172))&lt;&gt;"n/a",COUNTIF($AB$2:$AB$532,$AB172)&gt;1),AND($AE172&lt;&gt;"",LOWER(TRIM($AE172))&lt;&gt;"n/a",COUNTIF($AE$2:$AE$532,$AE172)&gt;1)),"Yes","No"),IF($A172="Cybernet",IF(OR(AND($Y172&lt;&gt;"",LOWER(TRIM($Y172))&lt;&gt;"n/a",COUNTIF($Y$2:$Y$532,$Y172)&gt;1),AND($Z172&lt;&gt;"",LOWER(TRIM($Z172))&lt;&gt;"n/a",COUNTIF($Z$2:$Z$532,$Z172)&gt;1)),"Yes","No"),IF(AND($AN172&lt;&gt;"",LOWER(TRIM($AN172))&lt;&gt;"n/a",COUNTIF($AN$2:$AN$532,$AN172)&gt;1),"Yes","No"))))</f>
        <v/>
      </c>
      <c r="G172" t="str">
        <f>IF($C172&lt;&gt;"Yes","",
IF($A172="Neuron",
IF(OR(
AND($AA172&lt;&gt;"",LOWER(TRIM($AA172))&lt;&gt;"n/a",COUNTIFS($C$2:$C$532,"Yes",$A$2:$A$532,"Neuron",$AA$2:$AA$532,$AA172)&gt;1),
AND($AB172&lt;&gt;"",LOWER(TRIM($AB172))&lt;&gt;"n/a",COUNTIFS($C$2:$C$532,"Yes",$A$2:$A$532,"Neuron",$AB$2:$AB$532,$AB172)&gt;1),
AND($AE172&lt;&gt;"",LOWER(TRIM($AE172))&lt;&gt;"n/a",COUNTIFS($C$2:$C$532,"Yes",$A$2:$A$532,"Neuron",$AE$2:$AE$532,$AE172)&gt;1)
),"Yes","No"),
IF($A172="Cybernet",
IF(OR(
AND($Y172&lt;&gt;"",LOWER(TRIM($Y172))&lt;&gt;"n/a",COUNTIFS($C$2:$C$532,"Yes",$A$2:$A$532,"Cybernet",$Y$2:$Y$532,$Y172)&gt;1),
AND($Z172&lt;&gt;"",LOWER(TRIM($Z172))&lt;&gt;"n/a",COUNTIFS($C$2:$C$532,"Yes",$A$2:$A$532,"Cybernet",$Z$2:$Z$532,$Z172)&gt;1)
),"Yes","No"),
IF(AND($AN172&lt;&gt;"",LOWER(TRIM($AN172))&lt;&gt;"n/a"),
IF(COUNTIFS($C$2:$C$532,"Yes",$A$2:$A$532,$A172,$AN$2:$AN$532,$AN172)&gt;1,"Yes","No"),
"No")
)
)
)</f>
        <v/>
      </c>
      <c r="H172" s="4"/>
      <c r="I172" s="4"/>
      <c r="J172" s="4"/>
      <c r="K172" s="4"/>
      <c r="L172" s="14"/>
      <c r="M172" s="4"/>
      <c r="N172" s="4"/>
      <c r="O172" s="4"/>
      <c r="P172" s="4"/>
      <c r="Q172" s="4"/>
      <c r="R172" s="4"/>
      <c r="S172" s="4"/>
      <c r="T172" s="4"/>
      <c r="U172" s="12"/>
      <c r="V172" s="4"/>
      <c r="W172" s="4"/>
      <c r="X172" s="4" t="s">
        <v>2236</v>
      </c>
      <c r="Y172" s="4"/>
      <c r="Z172" s="4"/>
      <c r="AA172" s="4" t="s">
        <v>2237</v>
      </c>
      <c r="AB172" s="4"/>
      <c r="AC172" s="4"/>
      <c r="AD172" s="4"/>
      <c r="AE172" s="4"/>
      <c r="AF172" s="4"/>
      <c r="AG172" s="8"/>
      <c r="AH172" s="8"/>
      <c r="AI172" s="8"/>
      <c r="AJ172" s="8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"/>
      <c r="BM172" s="8"/>
      <c r="BN172" s="8"/>
      <c r="BO172" s="8"/>
      <c r="BP172" s="8"/>
      <c r="BQ172" s="8"/>
      <c r="BR172" s="8"/>
      <c r="BS172" s="4" t="str">
        <f>IF($AB172="","",IF((IF(AND($BL172&lt;&gt;"Yes",$BL172&lt;&gt;"N/A"),"Power Cable, ","")&amp;IF(AND($BM172&lt;&gt;"Yes",$BM172&lt;&gt;"N/A"),"Battery, ","")&amp;IF(AND($AG172&lt;&gt;"Yes",$AG172&lt;&gt;"N/A"),"Firmware Download, ","")&amp;IF(AND(OR($AG172="Yes",$AG172="N/A"),$AH172&lt;&gt;"Yes",$AH172&lt;&gt;"N/A"),"Firmware Install, ","")&amp;IF(AND($BQ172&lt;&gt;"Yes",$BQ172&lt;&gt;"N/A"),"Device ID, ","")&amp;IF(AND($BR172&lt;&gt;"Yes",$BR172&lt;&gt;"N/A"),"Epic Beans Relay, ",""))="","",LEFT(IF(AND($BL172&lt;&gt;"Yes",$BL172&lt;&gt;"N/A"),"Power Cable, ","")&amp;IF(AND($BM172&lt;&gt;"Yes",$BM172&lt;&gt;"N/A"),"Battery, ","")&amp;IF(AND($AG172&lt;&gt;"Yes",$AG172&lt;&gt;"N/A"),"Firmware Download, ","")&amp;IF(AND(OR($AG172="Yes",$AG172="N/A"),$AH172&lt;&gt;"Yes",$AH172&lt;&gt;"N/A"),"Firmware Install, ","")&amp;IF(AND($BQ172&lt;&gt;"Yes",$BQ172&lt;&gt;"N/A"),"Device ID, ","")&amp;IF(AND($BR172&lt;&gt;"Yes",$BR172&lt;&gt;"N/A"),"Epic Beans Relay, ",""),LEN(IF(AND($BL172&lt;&gt;"Yes",$BL172&lt;&gt;"N/A"),"Power Cable, ","")&amp;IF(AND($BM172&lt;&gt;"Yes",$BM172&lt;&gt;"N/A"),"Battery, ","")&amp;IF(AND($AG172&lt;&gt;"Yes",$AG172&lt;&gt;"N/A"),"Firmware Download, ","")&amp;IF(AND(OR($AG172="Yes",$AG172="N/A"),$AH172&lt;&gt;"Yes",$AH172&lt;&gt;"N/A"),"Firmware Install, ","")&amp;IF(AND($BQ172&lt;&gt;"Yes",$BQ172&lt;&gt;"N/A"),"Device ID, ","")&amp;IF(AND($BR172&lt;&gt;"Yes",$BR172&lt;&gt;"N/A"),"Epic Beans Relay, ",""))-2)))</f>
        <v/>
      </c>
      <c r="BT172" s="8"/>
      <c r="BU172" s="8" t="str">
        <f>IF($AB172="","",IF($BS172="","Yes","Blocked"))</f>
        <v/>
      </c>
      <c r="BW172" t="str">
        <f>IF($BV172="","",IFERROR(VLOOKUP($BV172,'01_Warehouse_Ledger'!$A:$N,4,FALSE),""))</f>
        <v/>
      </c>
      <c r="BX172" t="str">
        <f>IF($BV172="","",IFERROR(VLOOKUP($BV172,'01_Warehouse_Ledger'!$A:$N,5,FALSE),""))</f>
        <v/>
      </c>
      <c r="BY172" t="str">
        <f>IF($BV172="","",IFERROR(VLOOKUP($BV172,'01_Warehouse_Ledger'!$A:$N,13,FALSE),""))</f>
        <v/>
      </c>
      <c r="CI172" t="str" cm="1">
        <f t="array" ref="CI172">IFERROR(
  IF(ISNUMBER(MATCH(TRIM(SUBSTITUTE(INDEX($X:$X,ROW()),CHAR(160),"")),[1]Weekend_Targets!$B$2:$B$23,0)),
    "TARGET",
    "NO"
  ),
  "LOOKUP_ERROR"
)</f>
        <v>NO</v>
      </c>
      <c r="CJ172" t="str" cm="1">
        <f t="array" aca="1" ref="CJ172" ca="1">_xlfn.LET(_xlpm.h,UPPER(TRIM(CLEAN(SUBSTITUTE($X172,CHAR(160)," ")))), IF(ISNUMBER(MATCH(_xlpm.h,WeekendHostnames,0)),"TARGET",""))</f>
        <v/>
      </c>
      <c r="CK172" t="str">
        <f>UPPER(TRIM(CLEAN(SUBSTITUTE(C172,CHAR(160)," "))))</f>
        <v/>
      </c>
      <c r="CL172" t="str" cm="1">
        <f t="array" ref="CL172">IF(ISNUMBER(MATCH(UPPER(TRIM(CLEAN(SUBSTITUTE(INDEX($X:$X,ROW()),CHAR(160)," ")))),[1]Weekend_Targets!$C$2:$C$23,0)),"TARGET","NO")</f>
        <v>NO</v>
      </c>
      <c r="CM172" t="str">
        <f>_xlfn.TEXTJOIN(", ",TRUE,$C$2:$C$23)</f>
        <v>Yes, Yes, Yes, Yes, Yes, Yes, Yes, Yes, Yes, Yes, Yes, Yes, Yes, Yes, Yes, Yes, Yes, Yes, Yes, Yes, Yes, Yes</v>
      </c>
      <c r="CN172" t="e" cm="1">
        <f t="array" aca="1" ref="CN172" ca="1">COUNTIF(WeekendHostnames,"WNH270OPR403")</f>
        <v>#NAME?</v>
      </c>
      <c r="CO172" s="4"/>
      <c r="CQ172" s="4"/>
    </row>
    <row r="173" spans="1:95" ht="20.25" customHeight="1">
      <c r="A173" s="8"/>
      <c r="B173" s="8"/>
      <c r="C173" s="8"/>
      <c r="E173" s="15" t="str">
        <f>IF($C173&lt;&gt;"Yes","",IF($D173="No","Yes",IF($D173="Yes","No","")))</f>
        <v/>
      </c>
      <c r="F173" s="15" t="str">
        <f>IF($A173="","",IF($A173="Neuron",IF(OR(AND($AA173&lt;&gt;"",LOWER(TRIM($AA173))&lt;&gt;"n/a",COUNTIF($AA$2:$AA$532,$AA173)&gt;1),AND($AB173&lt;&gt;"",LOWER(TRIM($AB173))&lt;&gt;"n/a",COUNTIF($AB$2:$AB$532,$AB173)&gt;1),AND($AE173&lt;&gt;"",LOWER(TRIM($AE173))&lt;&gt;"n/a",COUNTIF($AE$2:$AE$532,$AE173)&gt;1)),"Yes","No"),IF($A173="Cybernet",IF(OR(AND($Y173&lt;&gt;"",LOWER(TRIM($Y173))&lt;&gt;"n/a",COUNTIF($Y$2:$Y$532,$Y173)&gt;1),AND($Z173&lt;&gt;"",LOWER(TRIM($Z173))&lt;&gt;"n/a",COUNTIF($Z$2:$Z$532,$Z173)&gt;1)),"Yes","No"),IF(AND($AN173&lt;&gt;"",LOWER(TRIM($AN173))&lt;&gt;"n/a",COUNTIF($AN$2:$AN$532,$AN173)&gt;1),"Yes","No"))))</f>
        <v/>
      </c>
      <c r="G173" t="str">
        <f>IF($C173&lt;&gt;"Yes","",
IF($A173="Neuron",
IF(OR(
AND($AA173&lt;&gt;"",LOWER(TRIM($AA173))&lt;&gt;"n/a",COUNTIFS($C$2:$C$532,"Yes",$A$2:$A$532,"Neuron",$AA$2:$AA$532,$AA173)&gt;1),
AND($AB173&lt;&gt;"",LOWER(TRIM($AB173))&lt;&gt;"n/a",COUNTIFS($C$2:$C$532,"Yes",$A$2:$A$532,"Neuron",$AB$2:$AB$532,$AB173)&gt;1),
AND($AE173&lt;&gt;"",LOWER(TRIM($AE173))&lt;&gt;"n/a",COUNTIFS($C$2:$C$532,"Yes",$A$2:$A$532,"Neuron",$AE$2:$AE$532,$AE173)&gt;1)
),"Yes","No"),
IF($A173="Cybernet",
IF(OR(
AND($Y173&lt;&gt;"",LOWER(TRIM($Y173))&lt;&gt;"n/a",COUNTIFS($C$2:$C$532,"Yes",$A$2:$A$532,"Cybernet",$Y$2:$Y$532,$Y173)&gt;1),
AND($Z173&lt;&gt;"",LOWER(TRIM($Z173))&lt;&gt;"n/a",COUNTIFS($C$2:$C$532,"Yes",$A$2:$A$532,"Cybernet",$Z$2:$Z$532,$Z173)&gt;1)
),"Yes","No"),
IF(AND($AN173&lt;&gt;"",LOWER(TRIM($AN173))&lt;&gt;"n/a"),
IF(COUNTIFS($C$2:$C$532,"Yes",$A$2:$A$532,$A173,$AN$2:$AN$532,$AN173)&gt;1,"Yes","No"),
"No")
)
)
)</f>
        <v/>
      </c>
      <c r="H173" s="4"/>
      <c r="I173" s="4"/>
      <c r="J173" s="4"/>
      <c r="K173" s="4"/>
      <c r="L173" s="14"/>
      <c r="M173" s="4"/>
      <c r="N173" s="4"/>
      <c r="O173" s="4"/>
      <c r="P173" s="4"/>
      <c r="Q173" s="4"/>
      <c r="R173" s="4"/>
      <c r="S173" s="4"/>
      <c r="T173" s="4"/>
      <c r="U173" s="12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8"/>
      <c r="AH173" s="8"/>
      <c r="AI173" s="8"/>
      <c r="AJ173" s="8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"/>
      <c r="BM173" s="8"/>
      <c r="BN173" s="8"/>
      <c r="BO173" s="8"/>
      <c r="BP173" s="8"/>
      <c r="BQ173" s="8"/>
      <c r="BR173" s="8"/>
      <c r="BS173" s="4" t="str">
        <f>IF($AB173="","",IF((IF(AND($BL173&lt;&gt;"Yes",$BL173&lt;&gt;"N/A"),"Power Cable, ","")&amp;IF(AND($BM173&lt;&gt;"Yes",$BM173&lt;&gt;"N/A"),"Battery, ","")&amp;IF(AND($AG173&lt;&gt;"Yes",$AG173&lt;&gt;"N/A"),"Firmware Download, ","")&amp;IF(AND(OR($AG173="Yes",$AG173="N/A"),$AH173&lt;&gt;"Yes",$AH173&lt;&gt;"N/A"),"Firmware Install, ","")&amp;IF(AND($BQ173&lt;&gt;"Yes",$BQ173&lt;&gt;"N/A"),"Device ID, ","")&amp;IF(AND($BR173&lt;&gt;"Yes",$BR173&lt;&gt;"N/A"),"Epic Beans Relay, ",""))="","",LEFT(IF(AND($BL173&lt;&gt;"Yes",$BL173&lt;&gt;"N/A"),"Power Cable, ","")&amp;IF(AND($BM173&lt;&gt;"Yes",$BM173&lt;&gt;"N/A"),"Battery, ","")&amp;IF(AND($AG173&lt;&gt;"Yes",$AG173&lt;&gt;"N/A"),"Firmware Download, ","")&amp;IF(AND(OR($AG173="Yes",$AG173="N/A"),$AH173&lt;&gt;"Yes",$AH173&lt;&gt;"N/A"),"Firmware Install, ","")&amp;IF(AND($BQ173&lt;&gt;"Yes",$BQ173&lt;&gt;"N/A"),"Device ID, ","")&amp;IF(AND($BR173&lt;&gt;"Yes",$BR173&lt;&gt;"N/A"),"Epic Beans Relay, ",""),LEN(IF(AND($BL173&lt;&gt;"Yes",$BL173&lt;&gt;"N/A"),"Power Cable, ","")&amp;IF(AND($BM173&lt;&gt;"Yes",$BM173&lt;&gt;"N/A"),"Battery, ","")&amp;IF(AND($AG173&lt;&gt;"Yes",$AG173&lt;&gt;"N/A"),"Firmware Download, ","")&amp;IF(AND(OR($AG173="Yes",$AG173="N/A"),$AH173&lt;&gt;"Yes",$AH173&lt;&gt;"N/A"),"Firmware Install, ","")&amp;IF(AND($BQ173&lt;&gt;"Yes",$BQ173&lt;&gt;"N/A"),"Device ID, ","")&amp;IF(AND($BR173&lt;&gt;"Yes",$BR173&lt;&gt;"N/A"),"Epic Beans Relay, ",""))-2)))</f>
        <v/>
      </c>
      <c r="BT173" s="8"/>
      <c r="BU173" s="8" t="str">
        <f>IF($AB173="","",IF($BS173="","Yes","Blocked"))</f>
        <v/>
      </c>
      <c r="BW173" t="str">
        <f>IF($BV173="","",IFERROR(VLOOKUP($BV173,'01_Warehouse_Ledger'!$A:$N,4,FALSE),""))</f>
        <v/>
      </c>
      <c r="BX173" t="str">
        <f>IF($BV173="","",IFERROR(VLOOKUP($BV173,'01_Warehouse_Ledger'!$A:$N,5,FALSE),""))</f>
        <v/>
      </c>
      <c r="BY173" t="str">
        <f>IF($BV173="","",IFERROR(VLOOKUP($BV173,'01_Warehouse_Ledger'!$A:$N,13,FALSE),""))</f>
        <v/>
      </c>
      <c r="CI173" t="str" cm="1">
        <f t="array" ref="CI173">IFERROR(
  IF(ISNUMBER(MATCH(TRIM(SUBSTITUTE(INDEX($X:$X,ROW()),CHAR(160),"")),[1]Weekend_Targets!$B$2:$B$23,0)),
    "TARGET",
    "NO"
  ),
  "LOOKUP_ERROR"
)</f>
        <v>NO</v>
      </c>
      <c r="CJ173" t="str" cm="1">
        <f t="array" aca="1" ref="CJ173" ca="1">_xlfn.LET(_xlpm.h,UPPER(TRIM(CLEAN(SUBSTITUTE($X173,CHAR(160)," ")))), IF(ISNUMBER(MATCH(_xlpm.h,WeekendHostnames,0)),"TARGET",""))</f>
        <v/>
      </c>
      <c r="CK173" t="str">
        <f>UPPER(TRIM(CLEAN(SUBSTITUTE(C173,CHAR(160)," "))))</f>
        <v/>
      </c>
      <c r="CL173" t="str" cm="1">
        <f t="array" ref="CL173">IF(ISNUMBER(MATCH(UPPER(TRIM(CLEAN(SUBSTITUTE(INDEX($X:$X,ROW()),CHAR(160)," ")))),[1]Weekend_Targets!$C$2:$C$23,0)),"TARGET","NO")</f>
        <v>NO</v>
      </c>
      <c r="CM173" t="str">
        <f>_xlfn.TEXTJOIN(", ",TRUE,$C$2:$C$23)</f>
        <v>Yes, Yes, Yes, Yes, Yes, Yes, Yes, Yes, Yes, Yes, Yes, Yes, Yes, Yes, Yes, Yes, Yes, Yes, Yes, Yes, Yes, Yes</v>
      </c>
      <c r="CN173" t="e" cm="1">
        <f t="array" aca="1" ref="CN173" ca="1">COUNTIF(WeekendHostnames,"WNH270OPR403")</f>
        <v>#NAME?</v>
      </c>
      <c r="CO173" s="4"/>
      <c r="CQ173" s="4"/>
    </row>
    <row r="174" spans="1:95" ht="20.25" customHeight="1">
      <c r="A174" s="8"/>
      <c r="B174" s="8"/>
      <c r="C174" s="8"/>
      <c r="E174" s="15" t="str">
        <f>IF($C174&lt;&gt;"Yes","",IF($D174="No","Yes",IF($D174="Yes","No","")))</f>
        <v/>
      </c>
      <c r="F174" s="15" t="str">
        <f>IF($A174="","",IF($A174="Neuron",IF(OR(AND($AA174&lt;&gt;"",LOWER(TRIM($AA174))&lt;&gt;"n/a",COUNTIF($AA$2:$AA$532,$AA174)&gt;1),AND($AB174&lt;&gt;"",LOWER(TRIM($AB174))&lt;&gt;"n/a",COUNTIF($AB$2:$AB$532,$AB174)&gt;1),AND($AE174&lt;&gt;"",LOWER(TRIM($AE174))&lt;&gt;"n/a",COUNTIF($AE$2:$AE$532,$AE174)&gt;1)),"Yes","No"),IF($A174="Cybernet",IF(OR(AND($Y174&lt;&gt;"",LOWER(TRIM($Y174))&lt;&gt;"n/a",COUNTIF($Y$2:$Y$532,$Y174)&gt;1),AND($Z174&lt;&gt;"",LOWER(TRIM($Z174))&lt;&gt;"n/a",COUNTIF($Z$2:$Z$532,$Z174)&gt;1)),"Yes","No"),IF(AND($AN174&lt;&gt;"",LOWER(TRIM($AN174))&lt;&gt;"n/a",COUNTIF($AN$2:$AN$532,$AN174)&gt;1),"Yes","No"))))</f>
        <v/>
      </c>
      <c r="G174" t="str">
        <f>IF($C174&lt;&gt;"Yes","",
IF($A174="Neuron",
IF(OR(
AND($AA174&lt;&gt;"",LOWER(TRIM($AA174))&lt;&gt;"n/a",COUNTIFS($C$2:$C$532,"Yes",$A$2:$A$532,"Neuron",$AA$2:$AA$532,$AA174)&gt;1),
AND($AB174&lt;&gt;"",LOWER(TRIM($AB174))&lt;&gt;"n/a",COUNTIFS($C$2:$C$532,"Yes",$A$2:$A$532,"Neuron",$AB$2:$AB$532,$AB174)&gt;1),
AND($AE174&lt;&gt;"",LOWER(TRIM($AE174))&lt;&gt;"n/a",COUNTIFS($C$2:$C$532,"Yes",$A$2:$A$532,"Neuron",$AE$2:$AE$532,$AE174)&gt;1)
),"Yes","No"),
IF($A174="Cybernet",
IF(OR(
AND($Y174&lt;&gt;"",LOWER(TRIM($Y174))&lt;&gt;"n/a",COUNTIFS($C$2:$C$532,"Yes",$A$2:$A$532,"Cybernet",$Y$2:$Y$532,$Y174)&gt;1),
AND($Z174&lt;&gt;"",LOWER(TRIM($Z174))&lt;&gt;"n/a",COUNTIFS($C$2:$C$532,"Yes",$A$2:$A$532,"Cybernet",$Z$2:$Z$532,$Z174)&gt;1)
),"Yes","No"),
IF(AND($AN174&lt;&gt;"",LOWER(TRIM($AN174))&lt;&gt;"n/a"),
IF(COUNTIFS($C$2:$C$532,"Yes",$A$2:$A$532,$A174,$AN$2:$AN$532,$AN174)&gt;1,"Yes","No"),
"No")
)
)
)</f>
        <v/>
      </c>
      <c r="H174" s="4"/>
      <c r="I174" s="4"/>
      <c r="J174" s="4"/>
      <c r="K174" s="4"/>
      <c r="L174" s="14"/>
      <c r="M174" s="4"/>
      <c r="N174" s="4"/>
      <c r="O174" s="4"/>
      <c r="P174" s="4"/>
      <c r="Q174" s="4"/>
      <c r="R174" s="4"/>
      <c r="S174" s="4"/>
      <c r="T174" s="4"/>
      <c r="U174" s="12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8"/>
      <c r="AH174" s="8"/>
      <c r="AI174" s="8"/>
      <c r="AJ174" s="8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"/>
      <c r="BM174" s="8"/>
      <c r="BN174" s="8"/>
      <c r="BO174" s="8"/>
      <c r="BP174" s="8"/>
      <c r="BQ174" s="8"/>
      <c r="BR174" s="8"/>
      <c r="BS174" s="4" t="str">
        <f>IF($AB174="","",IF((IF(AND($BL174&lt;&gt;"Yes",$BL174&lt;&gt;"N/A"),"Power Cable, ","")&amp;IF(AND($BM174&lt;&gt;"Yes",$BM174&lt;&gt;"N/A"),"Battery, ","")&amp;IF(AND($AG174&lt;&gt;"Yes",$AG174&lt;&gt;"N/A"),"Firmware Download, ","")&amp;IF(AND(OR($AG174="Yes",$AG174="N/A"),$AH174&lt;&gt;"Yes",$AH174&lt;&gt;"N/A"),"Firmware Install, ","")&amp;IF(AND($BQ174&lt;&gt;"Yes",$BQ174&lt;&gt;"N/A"),"Device ID, ","")&amp;IF(AND($BR174&lt;&gt;"Yes",$BR174&lt;&gt;"N/A"),"Epic Beans Relay, ",""))="","",LEFT(IF(AND($BL174&lt;&gt;"Yes",$BL174&lt;&gt;"N/A"),"Power Cable, ","")&amp;IF(AND($BM174&lt;&gt;"Yes",$BM174&lt;&gt;"N/A"),"Battery, ","")&amp;IF(AND($AG174&lt;&gt;"Yes",$AG174&lt;&gt;"N/A"),"Firmware Download, ","")&amp;IF(AND(OR($AG174="Yes",$AG174="N/A"),$AH174&lt;&gt;"Yes",$AH174&lt;&gt;"N/A"),"Firmware Install, ","")&amp;IF(AND($BQ174&lt;&gt;"Yes",$BQ174&lt;&gt;"N/A"),"Device ID, ","")&amp;IF(AND($BR174&lt;&gt;"Yes",$BR174&lt;&gt;"N/A"),"Epic Beans Relay, ",""),LEN(IF(AND($BL174&lt;&gt;"Yes",$BL174&lt;&gt;"N/A"),"Power Cable, ","")&amp;IF(AND($BM174&lt;&gt;"Yes",$BM174&lt;&gt;"N/A"),"Battery, ","")&amp;IF(AND($AG174&lt;&gt;"Yes",$AG174&lt;&gt;"N/A"),"Firmware Download, ","")&amp;IF(AND(OR($AG174="Yes",$AG174="N/A"),$AH174&lt;&gt;"Yes",$AH174&lt;&gt;"N/A"),"Firmware Install, ","")&amp;IF(AND($BQ174&lt;&gt;"Yes",$BQ174&lt;&gt;"N/A"),"Device ID, ","")&amp;IF(AND($BR174&lt;&gt;"Yes",$BR174&lt;&gt;"N/A"),"Epic Beans Relay, ",""))-2)))</f>
        <v/>
      </c>
      <c r="BT174" s="8"/>
      <c r="BU174" s="8" t="str">
        <f>IF($AB174="","",IF($BS174="","Yes","Blocked"))</f>
        <v/>
      </c>
      <c r="BW174" t="str">
        <f>IF($BV174="","",IFERROR(VLOOKUP($BV174,'01_Warehouse_Ledger'!$A:$N,4,FALSE),""))</f>
        <v/>
      </c>
      <c r="BX174" t="str">
        <f>IF($BV174="","",IFERROR(VLOOKUP($BV174,'01_Warehouse_Ledger'!$A:$N,5,FALSE),""))</f>
        <v/>
      </c>
      <c r="BY174" t="str">
        <f>IF($BV174="","",IFERROR(VLOOKUP($BV174,'01_Warehouse_Ledger'!$A:$N,13,FALSE),""))</f>
        <v/>
      </c>
      <c r="CI174" t="str" cm="1">
        <f t="array" ref="CI174">IFERROR(
  IF(ISNUMBER(MATCH(TRIM(SUBSTITUTE(INDEX($X:$X,ROW()),CHAR(160),"")),[1]Weekend_Targets!$B$2:$B$23,0)),
    "TARGET",
    "NO"
  ),
  "LOOKUP_ERROR"
)</f>
        <v>NO</v>
      </c>
      <c r="CJ174" t="str" cm="1">
        <f t="array" aca="1" ref="CJ174" ca="1">_xlfn.LET(_xlpm.h,UPPER(TRIM(CLEAN(SUBSTITUTE($X174,CHAR(160)," ")))), IF(ISNUMBER(MATCH(_xlpm.h,WeekendHostnames,0)),"TARGET",""))</f>
        <v/>
      </c>
      <c r="CK174" t="str">
        <f>UPPER(TRIM(CLEAN(SUBSTITUTE(C174,CHAR(160)," "))))</f>
        <v/>
      </c>
      <c r="CL174" t="str" cm="1">
        <f t="array" ref="CL174">IF(ISNUMBER(MATCH(UPPER(TRIM(CLEAN(SUBSTITUTE(INDEX($X:$X,ROW()),CHAR(160)," ")))),[1]Weekend_Targets!$C$2:$C$23,0)),"TARGET","NO")</f>
        <v>NO</v>
      </c>
      <c r="CM174" t="str">
        <f>_xlfn.TEXTJOIN(", ",TRUE,$C$2:$C$23)</f>
        <v>Yes, Yes, Yes, Yes, Yes, Yes, Yes, Yes, Yes, Yes, Yes, Yes, Yes, Yes, Yes, Yes, Yes, Yes, Yes, Yes, Yes, Yes</v>
      </c>
      <c r="CN174" t="e" cm="1">
        <f t="array" aca="1" ref="CN174" ca="1">COUNTIF(WeekendHostnames,"WNH270OPR403")</f>
        <v>#NAME?</v>
      </c>
      <c r="CO174" s="4"/>
      <c r="CQ174" s="4"/>
    </row>
    <row r="175" spans="1:95" ht="20.25" customHeight="1">
      <c r="A175" s="8"/>
      <c r="B175" s="8"/>
      <c r="C175" s="8"/>
      <c r="E175" s="15" t="str">
        <f>IF($C175&lt;&gt;"Yes","",IF($D175="No","Yes",IF($D175="Yes","No","")))</f>
        <v/>
      </c>
      <c r="F175" s="15" t="str">
        <f>IF($A175="","",IF($A175="Neuron",IF(OR(AND($AA175&lt;&gt;"",LOWER(TRIM($AA175))&lt;&gt;"n/a",COUNTIF($AA$2:$AA$532,$AA175)&gt;1),AND($AB175&lt;&gt;"",LOWER(TRIM($AB175))&lt;&gt;"n/a",COUNTIF($AB$2:$AB$532,$AB175)&gt;1),AND($AE175&lt;&gt;"",LOWER(TRIM($AE175))&lt;&gt;"n/a",COUNTIF($AE$2:$AE$532,$AE175)&gt;1)),"Yes","No"),IF($A175="Cybernet",IF(OR(AND($Y175&lt;&gt;"",LOWER(TRIM($Y175))&lt;&gt;"n/a",COUNTIF($Y$2:$Y$532,$Y175)&gt;1),AND($Z175&lt;&gt;"",LOWER(TRIM($Z175))&lt;&gt;"n/a",COUNTIF($Z$2:$Z$532,$Z175)&gt;1)),"Yes","No"),IF(AND($AN175&lt;&gt;"",LOWER(TRIM($AN175))&lt;&gt;"n/a",COUNTIF($AN$2:$AN$532,$AN175)&gt;1),"Yes","No"))))</f>
        <v/>
      </c>
      <c r="G175" t="str">
        <f>IF($C175&lt;&gt;"Yes","",
IF($A175="Neuron",
IF(OR(
AND($AA175&lt;&gt;"",LOWER(TRIM($AA175))&lt;&gt;"n/a",COUNTIFS($C$2:$C$532,"Yes",$A$2:$A$532,"Neuron",$AA$2:$AA$532,$AA175)&gt;1),
AND($AB175&lt;&gt;"",LOWER(TRIM($AB175))&lt;&gt;"n/a",COUNTIFS($C$2:$C$532,"Yes",$A$2:$A$532,"Neuron",$AB$2:$AB$532,$AB175)&gt;1),
AND($AE175&lt;&gt;"",LOWER(TRIM($AE175))&lt;&gt;"n/a",COUNTIFS($C$2:$C$532,"Yes",$A$2:$A$532,"Neuron",$AE$2:$AE$532,$AE175)&gt;1)
),"Yes","No"),
IF($A175="Cybernet",
IF(OR(
AND($Y175&lt;&gt;"",LOWER(TRIM($Y175))&lt;&gt;"n/a",COUNTIFS($C$2:$C$532,"Yes",$A$2:$A$532,"Cybernet",$Y$2:$Y$532,$Y175)&gt;1),
AND($Z175&lt;&gt;"",LOWER(TRIM($Z175))&lt;&gt;"n/a",COUNTIFS($C$2:$C$532,"Yes",$A$2:$A$532,"Cybernet",$Z$2:$Z$532,$Z175)&gt;1)
),"Yes","No"),
IF(AND($AN175&lt;&gt;"",LOWER(TRIM($AN175))&lt;&gt;"n/a"),
IF(COUNTIFS($C$2:$C$532,"Yes",$A$2:$A$532,$A175,$AN$2:$AN$532,$AN175)&gt;1,"Yes","No"),
"No")
)
)
)</f>
        <v/>
      </c>
      <c r="H175" s="4"/>
      <c r="I175" s="4"/>
      <c r="J175" s="4"/>
      <c r="K175" s="4"/>
      <c r="L175" s="14"/>
      <c r="M175" s="4"/>
      <c r="N175" s="4"/>
      <c r="O175" s="4"/>
      <c r="P175" s="4"/>
      <c r="Q175" s="4"/>
      <c r="R175" s="4"/>
      <c r="S175" s="4"/>
      <c r="T175" s="4"/>
      <c r="U175" s="12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8"/>
      <c r="AH175" s="8"/>
      <c r="AI175" s="8"/>
      <c r="AJ175" s="8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"/>
      <c r="BM175" s="8"/>
      <c r="BN175" s="8"/>
      <c r="BO175" s="8"/>
      <c r="BP175" s="8"/>
      <c r="BQ175" s="8"/>
      <c r="BR175" s="8"/>
      <c r="BS175" s="4" t="str">
        <f>IF($AB175="","",IF((IF(AND($BL175&lt;&gt;"Yes",$BL175&lt;&gt;"N/A"),"Power Cable, ","")&amp;IF(AND($BM175&lt;&gt;"Yes",$BM175&lt;&gt;"N/A"),"Battery, ","")&amp;IF(AND($AG175&lt;&gt;"Yes",$AG175&lt;&gt;"N/A"),"Firmware Download, ","")&amp;IF(AND(OR($AG175="Yes",$AG175="N/A"),$AH175&lt;&gt;"Yes",$AH175&lt;&gt;"N/A"),"Firmware Install, ","")&amp;IF(AND($BQ175&lt;&gt;"Yes",$BQ175&lt;&gt;"N/A"),"Device ID, ","")&amp;IF(AND($BR175&lt;&gt;"Yes",$BR175&lt;&gt;"N/A"),"Epic Beans Relay, ",""))="","",LEFT(IF(AND($BL175&lt;&gt;"Yes",$BL175&lt;&gt;"N/A"),"Power Cable, ","")&amp;IF(AND($BM175&lt;&gt;"Yes",$BM175&lt;&gt;"N/A"),"Battery, ","")&amp;IF(AND($AG175&lt;&gt;"Yes",$AG175&lt;&gt;"N/A"),"Firmware Download, ","")&amp;IF(AND(OR($AG175="Yes",$AG175="N/A"),$AH175&lt;&gt;"Yes",$AH175&lt;&gt;"N/A"),"Firmware Install, ","")&amp;IF(AND($BQ175&lt;&gt;"Yes",$BQ175&lt;&gt;"N/A"),"Device ID, ","")&amp;IF(AND($BR175&lt;&gt;"Yes",$BR175&lt;&gt;"N/A"),"Epic Beans Relay, ",""),LEN(IF(AND($BL175&lt;&gt;"Yes",$BL175&lt;&gt;"N/A"),"Power Cable, ","")&amp;IF(AND($BM175&lt;&gt;"Yes",$BM175&lt;&gt;"N/A"),"Battery, ","")&amp;IF(AND($AG175&lt;&gt;"Yes",$AG175&lt;&gt;"N/A"),"Firmware Download, ","")&amp;IF(AND(OR($AG175="Yes",$AG175="N/A"),$AH175&lt;&gt;"Yes",$AH175&lt;&gt;"N/A"),"Firmware Install, ","")&amp;IF(AND($BQ175&lt;&gt;"Yes",$BQ175&lt;&gt;"N/A"),"Device ID, ","")&amp;IF(AND($BR175&lt;&gt;"Yes",$BR175&lt;&gt;"N/A"),"Epic Beans Relay, ",""))-2)))</f>
        <v/>
      </c>
      <c r="BT175" s="8"/>
      <c r="BU175" s="8" t="str">
        <f>IF($AB175="","",IF($BS175="","Yes","Blocked"))</f>
        <v/>
      </c>
      <c r="BW175" t="str">
        <f>IF($BV175="","",IFERROR(VLOOKUP($BV175,'01_Warehouse_Ledger'!$A:$N,4,FALSE),""))</f>
        <v/>
      </c>
      <c r="BX175" t="str">
        <f>IF($BV175="","",IFERROR(VLOOKUP($BV175,'01_Warehouse_Ledger'!$A:$N,5,FALSE),""))</f>
        <v/>
      </c>
      <c r="BY175" t="str">
        <f>IF($BV175="","",IFERROR(VLOOKUP($BV175,'01_Warehouse_Ledger'!$A:$N,13,FALSE),""))</f>
        <v/>
      </c>
      <c r="CI175" t="str" cm="1">
        <f t="array" ref="CI175">IFERROR(
  IF(ISNUMBER(MATCH(TRIM(SUBSTITUTE(INDEX($X:$X,ROW()),CHAR(160),"")),[1]Weekend_Targets!$B$2:$B$23,0)),
    "TARGET",
    "NO"
  ),
  "LOOKUP_ERROR"
)</f>
        <v>NO</v>
      </c>
      <c r="CJ175" t="str" cm="1">
        <f t="array" aca="1" ref="CJ175" ca="1">_xlfn.LET(_xlpm.h,UPPER(TRIM(CLEAN(SUBSTITUTE($X175,CHAR(160)," ")))), IF(ISNUMBER(MATCH(_xlpm.h,WeekendHostnames,0)),"TARGET",""))</f>
        <v/>
      </c>
      <c r="CK175" t="str">
        <f>UPPER(TRIM(CLEAN(SUBSTITUTE(C175,CHAR(160)," "))))</f>
        <v/>
      </c>
      <c r="CL175" t="str" cm="1">
        <f t="array" ref="CL175">IF(ISNUMBER(MATCH(UPPER(TRIM(CLEAN(SUBSTITUTE(INDEX($X:$X,ROW()),CHAR(160)," ")))),[1]Weekend_Targets!$C$2:$C$23,0)),"TARGET","NO")</f>
        <v>NO</v>
      </c>
      <c r="CM175" t="str">
        <f>_xlfn.TEXTJOIN(", ",TRUE,$C$2:$C$23)</f>
        <v>Yes, Yes, Yes, Yes, Yes, Yes, Yes, Yes, Yes, Yes, Yes, Yes, Yes, Yes, Yes, Yes, Yes, Yes, Yes, Yes, Yes, Yes</v>
      </c>
      <c r="CN175" t="e" cm="1">
        <f t="array" aca="1" ref="CN175" ca="1">COUNTIF(WeekendHostnames,"WNH270OPR403")</f>
        <v>#NAME?</v>
      </c>
      <c r="CO175" s="4"/>
      <c r="CQ175" s="4"/>
    </row>
    <row r="176" spans="1:95" ht="20.25" customHeight="1">
      <c r="A176" s="8"/>
      <c r="B176" s="8"/>
      <c r="C176" s="8"/>
      <c r="E176" s="15" t="str">
        <f>IF($C176&lt;&gt;"Yes","",IF($D176="No","Yes",IF($D176="Yes","No","")))</f>
        <v/>
      </c>
      <c r="F176" s="15" t="str">
        <f>IF($A176="","",IF($A176="Neuron",IF(OR(AND($AA176&lt;&gt;"",LOWER(TRIM($AA176))&lt;&gt;"n/a",COUNTIF($AA$2:$AA$532,$AA176)&gt;1),AND($AB176&lt;&gt;"",LOWER(TRIM($AB176))&lt;&gt;"n/a",COUNTIF($AB$2:$AB$532,$AB176)&gt;1),AND($AE176&lt;&gt;"",LOWER(TRIM($AE176))&lt;&gt;"n/a",COUNTIF($AE$2:$AE$532,$AE176)&gt;1)),"Yes","No"),IF($A176="Cybernet",IF(OR(AND($Y176&lt;&gt;"",LOWER(TRIM($Y176))&lt;&gt;"n/a",COUNTIF($Y$2:$Y$532,$Y176)&gt;1),AND($Z176&lt;&gt;"",LOWER(TRIM($Z176))&lt;&gt;"n/a",COUNTIF($Z$2:$Z$532,$Z176)&gt;1)),"Yes","No"),IF(AND($AN176&lt;&gt;"",LOWER(TRIM($AN176))&lt;&gt;"n/a",COUNTIF($AN$2:$AN$532,$AN176)&gt;1),"Yes","No"))))</f>
        <v/>
      </c>
      <c r="G176" t="str">
        <f>IF($C176&lt;&gt;"Yes","",
IF($A176="Neuron",
IF(OR(
AND($AA176&lt;&gt;"",LOWER(TRIM($AA176))&lt;&gt;"n/a",COUNTIFS($C$2:$C$532,"Yes",$A$2:$A$532,"Neuron",$AA$2:$AA$532,$AA176)&gt;1),
AND($AB176&lt;&gt;"",LOWER(TRIM($AB176))&lt;&gt;"n/a",COUNTIFS($C$2:$C$532,"Yes",$A$2:$A$532,"Neuron",$AB$2:$AB$532,$AB176)&gt;1),
AND($AE176&lt;&gt;"",LOWER(TRIM($AE176))&lt;&gt;"n/a",COUNTIFS($C$2:$C$532,"Yes",$A$2:$A$532,"Neuron",$AE$2:$AE$532,$AE176)&gt;1)
),"Yes","No"),
IF($A176="Cybernet",
IF(OR(
AND($Y176&lt;&gt;"",LOWER(TRIM($Y176))&lt;&gt;"n/a",COUNTIFS($C$2:$C$532,"Yes",$A$2:$A$532,"Cybernet",$Y$2:$Y$532,$Y176)&gt;1),
AND($Z176&lt;&gt;"",LOWER(TRIM($Z176))&lt;&gt;"n/a",COUNTIFS($C$2:$C$532,"Yes",$A$2:$A$532,"Cybernet",$Z$2:$Z$532,$Z176)&gt;1)
),"Yes","No"),
IF(AND($AN176&lt;&gt;"",LOWER(TRIM($AN176))&lt;&gt;"n/a"),
IF(COUNTIFS($C$2:$C$532,"Yes",$A$2:$A$532,$A176,$AN$2:$AN$532,$AN176)&gt;1,"Yes","No"),
"No")
)
)
)</f>
        <v/>
      </c>
      <c r="H176" s="4"/>
      <c r="I176" s="4"/>
      <c r="J176" s="4"/>
      <c r="K176" s="4"/>
      <c r="L176" s="14"/>
      <c r="M176" s="4"/>
      <c r="N176" s="4"/>
      <c r="O176" s="4"/>
      <c r="P176" s="4"/>
      <c r="Q176" s="4"/>
      <c r="R176" s="4"/>
      <c r="S176" s="4"/>
      <c r="T176" s="4"/>
      <c r="U176" s="12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8"/>
      <c r="AH176" s="8"/>
      <c r="AI176" s="8"/>
      <c r="AJ176" s="8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"/>
      <c r="BM176" s="8"/>
      <c r="BN176" s="8"/>
      <c r="BO176" s="8"/>
      <c r="BP176" s="8"/>
      <c r="BQ176" s="8"/>
      <c r="BR176" s="8"/>
      <c r="BS176" s="4" t="str">
        <f>IF($AB176="","",IF((IF(AND($BL176&lt;&gt;"Yes",$BL176&lt;&gt;"N/A"),"Power Cable, ","")&amp;IF(AND($BM176&lt;&gt;"Yes",$BM176&lt;&gt;"N/A"),"Battery, ","")&amp;IF(AND($AG176&lt;&gt;"Yes",$AG176&lt;&gt;"N/A"),"Firmware Download, ","")&amp;IF(AND(OR($AG176="Yes",$AG176="N/A"),$AH176&lt;&gt;"Yes",$AH176&lt;&gt;"N/A"),"Firmware Install, ","")&amp;IF(AND($BQ176&lt;&gt;"Yes",$BQ176&lt;&gt;"N/A"),"Device ID, ","")&amp;IF(AND($BR176&lt;&gt;"Yes",$BR176&lt;&gt;"N/A"),"Epic Beans Relay, ",""))="","",LEFT(IF(AND($BL176&lt;&gt;"Yes",$BL176&lt;&gt;"N/A"),"Power Cable, ","")&amp;IF(AND($BM176&lt;&gt;"Yes",$BM176&lt;&gt;"N/A"),"Battery, ","")&amp;IF(AND($AG176&lt;&gt;"Yes",$AG176&lt;&gt;"N/A"),"Firmware Download, ","")&amp;IF(AND(OR($AG176="Yes",$AG176="N/A"),$AH176&lt;&gt;"Yes",$AH176&lt;&gt;"N/A"),"Firmware Install, ","")&amp;IF(AND($BQ176&lt;&gt;"Yes",$BQ176&lt;&gt;"N/A"),"Device ID, ","")&amp;IF(AND($BR176&lt;&gt;"Yes",$BR176&lt;&gt;"N/A"),"Epic Beans Relay, ",""),LEN(IF(AND($BL176&lt;&gt;"Yes",$BL176&lt;&gt;"N/A"),"Power Cable, ","")&amp;IF(AND($BM176&lt;&gt;"Yes",$BM176&lt;&gt;"N/A"),"Battery, ","")&amp;IF(AND($AG176&lt;&gt;"Yes",$AG176&lt;&gt;"N/A"),"Firmware Download, ","")&amp;IF(AND(OR($AG176="Yes",$AG176="N/A"),$AH176&lt;&gt;"Yes",$AH176&lt;&gt;"N/A"),"Firmware Install, ","")&amp;IF(AND($BQ176&lt;&gt;"Yes",$BQ176&lt;&gt;"N/A"),"Device ID, ","")&amp;IF(AND($BR176&lt;&gt;"Yes",$BR176&lt;&gt;"N/A"),"Epic Beans Relay, ",""))-2)))</f>
        <v/>
      </c>
      <c r="BT176" s="8"/>
      <c r="BU176" s="8" t="str">
        <f>IF($AB176="","",IF($BS176="","Yes","Blocked"))</f>
        <v/>
      </c>
      <c r="BW176" t="str">
        <f>IF($BV176="","",IFERROR(VLOOKUP($BV176,'01_Warehouse_Ledger'!$A:$N,4,FALSE),""))</f>
        <v/>
      </c>
      <c r="BX176" t="str">
        <f>IF($BV176="","",IFERROR(VLOOKUP($BV176,'01_Warehouse_Ledger'!$A:$N,5,FALSE),""))</f>
        <v/>
      </c>
      <c r="BY176" t="str">
        <f>IF($BV176="","",IFERROR(VLOOKUP($BV176,'01_Warehouse_Ledger'!$A:$N,13,FALSE),""))</f>
        <v/>
      </c>
      <c r="CI176" t="str" cm="1">
        <f t="array" ref="CI176">IFERROR(
  IF(ISNUMBER(MATCH(TRIM(SUBSTITUTE(INDEX($X:$X,ROW()),CHAR(160),"")),[1]Weekend_Targets!$B$2:$B$23,0)),
    "TARGET",
    "NO"
  ),
  "LOOKUP_ERROR"
)</f>
        <v>NO</v>
      </c>
      <c r="CJ176" t="str" cm="1">
        <f t="array" aca="1" ref="CJ176" ca="1">_xlfn.LET(_xlpm.h,UPPER(TRIM(CLEAN(SUBSTITUTE($X176,CHAR(160)," ")))), IF(ISNUMBER(MATCH(_xlpm.h,WeekendHostnames,0)),"TARGET",""))</f>
        <v/>
      </c>
      <c r="CK176" t="str">
        <f>UPPER(TRIM(CLEAN(SUBSTITUTE(C176,CHAR(160)," "))))</f>
        <v/>
      </c>
      <c r="CL176" t="str" cm="1">
        <f t="array" ref="CL176">IF(ISNUMBER(MATCH(UPPER(TRIM(CLEAN(SUBSTITUTE(INDEX($X:$X,ROW()),CHAR(160)," ")))),[1]Weekend_Targets!$C$2:$C$23,0)),"TARGET","NO")</f>
        <v>NO</v>
      </c>
      <c r="CM176" t="str">
        <f>_xlfn.TEXTJOIN(", ",TRUE,$C$2:$C$23)</f>
        <v>Yes, Yes, Yes, Yes, Yes, Yes, Yes, Yes, Yes, Yes, Yes, Yes, Yes, Yes, Yes, Yes, Yes, Yes, Yes, Yes, Yes, Yes</v>
      </c>
      <c r="CN176" t="e" cm="1">
        <f t="array" aca="1" ref="CN176" ca="1">COUNTIF(WeekendHostnames,"WNH270OPR403")</f>
        <v>#NAME?</v>
      </c>
      <c r="CO176" s="4"/>
      <c r="CQ176" s="4"/>
    </row>
    <row r="177" spans="1:95" ht="20.25" customHeight="1">
      <c r="A177" s="8"/>
      <c r="B177" s="8"/>
      <c r="C177" s="8"/>
      <c r="E177" s="15" t="str">
        <f>IF($C177&lt;&gt;"Yes","",IF($D177="No","Yes",IF($D177="Yes","No","")))</f>
        <v/>
      </c>
      <c r="F177" s="15" t="str">
        <f>IF($A177="","",IF($A177="Neuron",IF(OR(AND($AA177&lt;&gt;"",LOWER(TRIM($AA177))&lt;&gt;"n/a",COUNTIF($AA$2:$AA$532,$AA177)&gt;1),AND($AB177&lt;&gt;"",LOWER(TRIM($AB177))&lt;&gt;"n/a",COUNTIF($AB$2:$AB$532,$AB177)&gt;1),AND($AE177&lt;&gt;"",LOWER(TRIM($AE177))&lt;&gt;"n/a",COUNTIF($AE$2:$AE$532,$AE177)&gt;1)),"Yes","No"),IF($A177="Cybernet",IF(OR(AND($Y177&lt;&gt;"",LOWER(TRIM($Y177))&lt;&gt;"n/a",COUNTIF($Y$2:$Y$532,$Y177)&gt;1),AND($Z177&lt;&gt;"",LOWER(TRIM($Z177))&lt;&gt;"n/a",COUNTIF($Z$2:$Z$532,$Z177)&gt;1)),"Yes","No"),IF(AND($AN177&lt;&gt;"",LOWER(TRIM($AN177))&lt;&gt;"n/a",COUNTIF($AN$2:$AN$532,$AN177)&gt;1),"Yes","No"))))</f>
        <v/>
      </c>
      <c r="G177" t="str">
        <f>IF($C177&lt;&gt;"Yes","",
IF($A177="Neuron",
IF(OR(
AND($AA177&lt;&gt;"",LOWER(TRIM($AA177))&lt;&gt;"n/a",COUNTIFS($C$2:$C$532,"Yes",$A$2:$A$532,"Neuron",$AA$2:$AA$532,$AA177)&gt;1),
AND($AB177&lt;&gt;"",LOWER(TRIM($AB177))&lt;&gt;"n/a",COUNTIFS($C$2:$C$532,"Yes",$A$2:$A$532,"Neuron",$AB$2:$AB$532,$AB177)&gt;1),
AND($AE177&lt;&gt;"",LOWER(TRIM($AE177))&lt;&gt;"n/a",COUNTIFS($C$2:$C$532,"Yes",$A$2:$A$532,"Neuron",$AE$2:$AE$532,$AE177)&gt;1)
),"Yes","No"),
IF($A177="Cybernet",
IF(OR(
AND($Y177&lt;&gt;"",LOWER(TRIM($Y177))&lt;&gt;"n/a",COUNTIFS($C$2:$C$532,"Yes",$A$2:$A$532,"Cybernet",$Y$2:$Y$532,$Y177)&gt;1),
AND($Z177&lt;&gt;"",LOWER(TRIM($Z177))&lt;&gt;"n/a",COUNTIFS($C$2:$C$532,"Yes",$A$2:$A$532,"Cybernet",$Z$2:$Z$532,$Z177)&gt;1)
),"Yes","No"),
IF(AND($AN177&lt;&gt;"",LOWER(TRIM($AN177))&lt;&gt;"n/a"),
IF(COUNTIFS($C$2:$C$532,"Yes",$A$2:$A$532,$A177,$AN$2:$AN$532,$AN177)&gt;1,"Yes","No"),
"No")
)
)
)</f>
        <v/>
      </c>
      <c r="H177" s="4"/>
      <c r="I177" s="4"/>
      <c r="J177" s="4"/>
      <c r="K177" s="4"/>
      <c r="L177" s="14"/>
      <c r="M177" s="4"/>
      <c r="N177" s="4"/>
      <c r="O177" s="4"/>
      <c r="P177" s="4"/>
      <c r="Q177" s="4"/>
      <c r="R177" s="4"/>
      <c r="S177" s="4"/>
      <c r="T177" s="4"/>
      <c r="U177" s="12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8"/>
      <c r="AH177" s="8"/>
      <c r="AI177" s="8"/>
      <c r="AJ177" s="8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"/>
      <c r="BM177" s="8"/>
      <c r="BN177" s="8"/>
      <c r="BO177" s="8"/>
      <c r="BP177" s="8"/>
      <c r="BQ177" s="8"/>
      <c r="BR177" s="8"/>
      <c r="BS177" s="4" t="str">
        <f>IF($AB177="","",IF((IF(AND($BL177&lt;&gt;"Yes",$BL177&lt;&gt;"N/A"),"Power Cable, ","")&amp;IF(AND($BM177&lt;&gt;"Yes",$BM177&lt;&gt;"N/A"),"Battery, ","")&amp;IF(AND($AG177&lt;&gt;"Yes",$AG177&lt;&gt;"N/A"),"Firmware Download, ","")&amp;IF(AND(OR($AG177="Yes",$AG177="N/A"),$AH177&lt;&gt;"Yes",$AH177&lt;&gt;"N/A"),"Firmware Install, ","")&amp;IF(AND($BQ177&lt;&gt;"Yes",$BQ177&lt;&gt;"N/A"),"Device ID, ","")&amp;IF(AND($BR177&lt;&gt;"Yes",$BR177&lt;&gt;"N/A"),"Epic Beans Relay, ",""))="","",LEFT(IF(AND($BL177&lt;&gt;"Yes",$BL177&lt;&gt;"N/A"),"Power Cable, ","")&amp;IF(AND($BM177&lt;&gt;"Yes",$BM177&lt;&gt;"N/A"),"Battery, ","")&amp;IF(AND($AG177&lt;&gt;"Yes",$AG177&lt;&gt;"N/A"),"Firmware Download, ","")&amp;IF(AND(OR($AG177="Yes",$AG177="N/A"),$AH177&lt;&gt;"Yes",$AH177&lt;&gt;"N/A"),"Firmware Install, ","")&amp;IF(AND($BQ177&lt;&gt;"Yes",$BQ177&lt;&gt;"N/A"),"Device ID, ","")&amp;IF(AND($BR177&lt;&gt;"Yes",$BR177&lt;&gt;"N/A"),"Epic Beans Relay, ",""),LEN(IF(AND($BL177&lt;&gt;"Yes",$BL177&lt;&gt;"N/A"),"Power Cable, ","")&amp;IF(AND($BM177&lt;&gt;"Yes",$BM177&lt;&gt;"N/A"),"Battery, ","")&amp;IF(AND($AG177&lt;&gt;"Yes",$AG177&lt;&gt;"N/A"),"Firmware Download, ","")&amp;IF(AND(OR($AG177="Yes",$AG177="N/A"),$AH177&lt;&gt;"Yes",$AH177&lt;&gt;"N/A"),"Firmware Install, ","")&amp;IF(AND($BQ177&lt;&gt;"Yes",$BQ177&lt;&gt;"N/A"),"Device ID, ","")&amp;IF(AND($BR177&lt;&gt;"Yes",$BR177&lt;&gt;"N/A"),"Epic Beans Relay, ",""))-2)))</f>
        <v/>
      </c>
      <c r="BT177" s="8"/>
      <c r="BU177" s="8" t="str">
        <f>IF($AB177="","",IF($BS177="","Yes","Blocked"))</f>
        <v/>
      </c>
      <c r="BW177" t="str">
        <f>IF($BV177="","",IFERROR(VLOOKUP($BV177,'01_Warehouse_Ledger'!$A:$N,4,FALSE),""))</f>
        <v/>
      </c>
      <c r="BX177" t="str">
        <f>IF($BV177="","",IFERROR(VLOOKUP($BV177,'01_Warehouse_Ledger'!$A:$N,5,FALSE),""))</f>
        <v/>
      </c>
      <c r="BY177" t="str">
        <f>IF($BV177="","",IFERROR(VLOOKUP($BV177,'01_Warehouse_Ledger'!$A:$N,13,FALSE),""))</f>
        <v/>
      </c>
      <c r="CI177" t="str" cm="1">
        <f t="array" ref="CI177">IFERROR(
  IF(ISNUMBER(MATCH(TRIM(SUBSTITUTE(INDEX($X:$X,ROW()),CHAR(160),"")),[1]Weekend_Targets!$B$2:$B$23,0)),
    "TARGET",
    "NO"
  ),
  "LOOKUP_ERROR"
)</f>
        <v>NO</v>
      </c>
      <c r="CJ177" t="str" cm="1">
        <f t="array" aca="1" ref="CJ177" ca="1">_xlfn.LET(_xlpm.h,UPPER(TRIM(CLEAN(SUBSTITUTE($X177,CHAR(160)," ")))), IF(ISNUMBER(MATCH(_xlpm.h,WeekendHostnames,0)),"TARGET",""))</f>
        <v/>
      </c>
      <c r="CK177" t="str">
        <f>UPPER(TRIM(CLEAN(SUBSTITUTE(C177,CHAR(160)," "))))</f>
        <v/>
      </c>
      <c r="CL177" t="str" cm="1">
        <f t="array" ref="CL177">IF(ISNUMBER(MATCH(UPPER(TRIM(CLEAN(SUBSTITUTE(INDEX($X:$X,ROW()),CHAR(160)," ")))),[1]Weekend_Targets!$C$2:$C$23,0)),"TARGET","NO")</f>
        <v>NO</v>
      </c>
      <c r="CM177" t="str">
        <f>_xlfn.TEXTJOIN(", ",TRUE,$C$2:$C$23)</f>
        <v>Yes, Yes, Yes, Yes, Yes, Yes, Yes, Yes, Yes, Yes, Yes, Yes, Yes, Yes, Yes, Yes, Yes, Yes, Yes, Yes, Yes, Yes</v>
      </c>
      <c r="CN177" t="e" cm="1">
        <f t="array" aca="1" ref="CN177" ca="1">COUNTIF(WeekendHostnames,"WNH270OPR403")</f>
        <v>#NAME?</v>
      </c>
      <c r="CO177" s="4"/>
      <c r="CQ177" s="4"/>
    </row>
    <row r="178" spans="1:95" ht="20.25" customHeight="1">
      <c r="A178" s="8"/>
      <c r="B178" s="8"/>
      <c r="C178" s="8"/>
      <c r="E178" s="15" t="str">
        <f>IF($C178&lt;&gt;"Yes","",IF($D178="No","Yes",IF($D178="Yes","No","")))</f>
        <v/>
      </c>
      <c r="F178" s="15" t="str">
        <f>IF($A178="","",IF($A178="Neuron",IF(OR(AND($AA178&lt;&gt;"",LOWER(TRIM($AA178))&lt;&gt;"n/a",COUNTIF($AA$2:$AA$532,$AA178)&gt;1),AND($AB178&lt;&gt;"",LOWER(TRIM($AB178))&lt;&gt;"n/a",COUNTIF($AB$2:$AB$532,$AB178)&gt;1),AND($AE178&lt;&gt;"",LOWER(TRIM($AE178))&lt;&gt;"n/a",COUNTIF($AE$2:$AE$532,$AE178)&gt;1)),"Yes","No"),IF($A178="Cybernet",IF(OR(AND($Y178&lt;&gt;"",LOWER(TRIM($Y178))&lt;&gt;"n/a",COUNTIF($Y$2:$Y$532,$Y178)&gt;1),AND($Z178&lt;&gt;"",LOWER(TRIM($Z178))&lt;&gt;"n/a",COUNTIF($Z$2:$Z$532,$Z178)&gt;1)),"Yes","No"),IF(AND($AN178&lt;&gt;"",LOWER(TRIM($AN178))&lt;&gt;"n/a",COUNTIF($AN$2:$AN$532,$AN178)&gt;1),"Yes","No"))))</f>
        <v/>
      </c>
      <c r="G178" t="str">
        <f>IF($C178&lt;&gt;"Yes","",
IF($A178="Neuron",
IF(OR(
AND($AA178&lt;&gt;"",LOWER(TRIM($AA178))&lt;&gt;"n/a",COUNTIFS($C$2:$C$532,"Yes",$A$2:$A$532,"Neuron",$AA$2:$AA$532,$AA178)&gt;1),
AND($AB178&lt;&gt;"",LOWER(TRIM($AB178))&lt;&gt;"n/a",COUNTIFS($C$2:$C$532,"Yes",$A$2:$A$532,"Neuron",$AB$2:$AB$532,$AB178)&gt;1),
AND($AE178&lt;&gt;"",LOWER(TRIM($AE178))&lt;&gt;"n/a",COUNTIFS($C$2:$C$532,"Yes",$A$2:$A$532,"Neuron",$AE$2:$AE$532,$AE178)&gt;1)
),"Yes","No"),
IF($A178="Cybernet",
IF(OR(
AND($Y178&lt;&gt;"",LOWER(TRIM($Y178))&lt;&gt;"n/a",COUNTIFS($C$2:$C$532,"Yes",$A$2:$A$532,"Cybernet",$Y$2:$Y$532,$Y178)&gt;1),
AND($Z178&lt;&gt;"",LOWER(TRIM($Z178))&lt;&gt;"n/a",COUNTIFS($C$2:$C$532,"Yes",$A$2:$A$532,"Cybernet",$Z$2:$Z$532,$Z178)&gt;1)
),"Yes","No"),
IF(AND($AN178&lt;&gt;"",LOWER(TRIM($AN178))&lt;&gt;"n/a"),
IF(COUNTIFS($C$2:$C$532,"Yes",$A$2:$A$532,$A178,$AN$2:$AN$532,$AN178)&gt;1,"Yes","No"),
"No")
)
)
)</f>
        <v/>
      </c>
      <c r="H178" s="4"/>
      <c r="I178" s="4"/>
      <c r="J178" s="4"/>
      <c r="K178" s="4"/>
      <c r="L178" s="14"/>
      <c r="M178" s="4"/>
      <c r="N178" s="4"/>
      <c r="O178" s="4"/>
      <c r="P178" s="4"/>
      <c r="Q178" s="4"/>
      <c r="R178" s="4"/>
      <c r="S178" s="4"/>
      <c r="T178" s="4"/>
      <c r="U178" s="12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8"/>
      <c r="AH178" s="8"/>
      <c r="AI178" s="8"/>
      <c r="AJ178" s="8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"/>
      <c r="BM178" s="8"/>
      <c r="BN178" s="8"/>
      <c r="BO178" s="8"/>
      <c r="BP178" s="8"/>
      <c r="BQ178" s="8"/>
      <c r="BR178" s="8"/>
      <c r="BS178" s="4" t="str">
        <f>IF($AB178="","",IF((IF(AND($BL178&lt;&gt;"Yes",$BL178&lt;&gt;"N/A"),"Power Cable, ","")&amp;IF(AND($BM178&lt;&gt;"Yes",$BM178&lt;&gt;"N/A"),"Battery, ","")&amp;IF(AND($AG178&lt;&gt;"Yes",$AG178&lt;&gt;"N/A"),"Firmware Download, ","")&amp;IF(AND(OR($AG178="Yes",$AG178="N/A"),$AH178&lt;&gt;"Yes",$AH178&lt;&gt;"N/A"),"Firmware Install, ","")&amp;IF(AND($BQ178&lt;&gt;"Yes",$BQ178&lt;&gt;"N/A"),"Device ID, ","")&amp;IF(AND($BR178&lt;&gt;"Yes",$BR178&lt;&gt;"N/A"),"Epic Beans Relay, ",""))="","",LEFT(IF(AND($BL178&lt;&gt;"Yes",$BL178&lt;&gt;"N/A"),"Power Cable, ","")&amp;IF(AND($BM178&lt;&gt;"Yes",$BM178&lt;&gt;"N/A"),"Battery, ","")&amp;IF(AND($AG178&lt;&gt;"Yes",$AG178&lt;&gt;"N/A"),"Firmware Download, ","")&amp;IF(AND(OR($AG178="Yes",$AG178="N/A"),$AH178&lt;&gt;"Yes",$AH178&lt;&gt;"N/A"),"Firmware Install, ","")&amp;IF(AND($BQ178&lt;&gt;"Yes",$BQ178&lt;&gt;"N/A"),"Device ID, ","")&amp;IF(AND($BR178&lt;&gt;"Yes",$BR178&lt;&gt;"N/A"),"Epic Beans Relay, ",""),LEN(IF(AND($BL178&lt;&gt;"Yes",$BL178&lt;&gt;"N/A"),"Power Cable, ","")&amp;IF(AND($BM178&lt;&gt;"Yes",$BM178&lt;&gt;"N/A"),"Battery, ","")&amp;IF(AND($AG178&lt;&gt;"Yes",$AG178&lt;&gt;"N/A"),"Firmware Download, ","")&amp;IF(AND(OR($AG178="Yes",$AG178="N/A"),$AH178&lt;&gt;"Yes",$AH178&lt;&gt;"N/A"),"Firmware Install, ","")&amp;IF(AND($BQ178&lt;&gt;"Yes",$BQ178&lt;&gt;"N/A"),"Device ID, ","")&amp;IF(AND($BR178&lt;&gt;"Yes",$BR178&lt;&gt;"N/A"),"Epic Beans Relay, ",""))-2)))</f>
        <v/>
      </c>
      <c r="BT178" s="8"/>
      <c r="BU178" s="8" t="str">
        <f>IF($AB178="","",IF($BS178="","Yes","Blocked"))</f>
        <v/>
      </c>
      <c r="BW178" t="str">
        <f>IF($BV178="","",IFERROR(VLOOKUP($BV178,'01_Warehouse_Ledger'!$A:$N,4,FALSE),""))</f>
        <v/>
      </c>
      <c r="BX178" t="str">
        <f>IF($BV178="","",IFERROR(VLOOKUP($BV178,'01_Warehouse_Ledger'!$A:$N,5,FALSE),""))</f>
        <v/>
      </c>
      <c r="BY178" t="str">
        <f>IF($BV178="","",IFERROR(VLOOKUP($BV178,'01_Warehouse_Ledger'!$A:$N,13,FALSE),""))</f>
        <v/>
      </c>
      <c r="CI178" t="str" cm="1">
        <f t="array" ref="CI178">IFERROR(
  IF(ISNUMBER(MATCH(TRIM(SUBSTITUTE(INDEX($X:$X,ROW()),CHAR(160),"")),[1]Weekend_Targets!$B$2:$B$23,0)),
    "TARGET",
    "NO"
  ),
  "LOOKUP_ERROR"
)</f>
        <v>NO</v>
      </c>
      <c r="CJ178" t="str" cm="1">
        <f t="array" aca="1" ref="CJ178" ca="1">_xlfn.LET(_xlpm.h,UPPER(TRIM(CLEAN(SUBSTITUTE($X178,CHAR(160)," ")))), IF(ISNUMBER(MATCH(_xlpm.h,WeekendHostnames,0)),"TARGET",""))</f>
        <v/>
      </c>
      <c r="CK178" t="str">
        <f>UPPER(TRIM(CLEAN(SUBSTITUTE(C178,CHAR(160)," "))))</f>
        <v/>
      </c>
      <c r="CL178" t="str" cm="1">
        <f t="array" ref="CL178">IF(ISNUMBER(MATCH(UPPER(TRIM(CLEAN(SUBSTITUTE(INDEX($X:$X,ROW()),CHAR(160)," ")))),[1]Weekend_Targets!$C$2:$C$23,0)),"TARGET","NO")</f>
        <v>NO</v>
      </c>
      <c r="CM178" t="str">
        <f>_xlfn.TEXTJOIN(", ",TRUE,$C$2:$C$23)</f>
        <v>Yes, Yes, Yes, Yes, Yes, Yes, Yes, Yes, Yes, Yes, Yes, Yes, Yes, Yes, Yes, Yes, Yes, Yes, Yes, Yes, Yes, Yes</v>
      </c>
      <c r="CN178" t="e" cm="1">
        <f t="array" aca="1" ref="CN178" ca="1">COUNTIF(WeekendHostnames,"WNH270OPR403")</f>
        <v>#NAME?</v>
      </c>
      <c r="CO178" s="4"/>
      <c r="CQ178" s="4"/>
    </row>
    <row r="179" spans="1:95" ht="20.25" customHeight="1">
      <c r="A179" s="8"/>
      <c r="B179" s="8"/>
      <c r="C179" s="8"/>
      <c r="E179" s="15" t="str">
        <f>IF($C179&lt;&gt;"Yes","",IF($D179="No","Yes",IF($D179="Yes","No","")))</f>
        <v/>
      </c>
      <c r="F179" s="15" t="str">
        <f>IF($A179="","",IF($A179="Neuron",IF(OR(AND($AA179&lt;&gt;"",LOWER(TRIM($AA179))&lt;&gt;"n/a",COUNTIF($AA$2:$AA$532,$AA179)&gt;1),AND($AB179&lt;&gt;"",LOWER(TRIM($AB179))&lt;&gt;"n/a",COUNTIF($AB$2:$AB$532,$AB179)&gt;1),AND($AE179&lt;&gt;"",LOWER(TRIM($AE179))&lt;&gt;"n/a",COUNTIF($AE$2:$AE$532,$AE179)&gt;1)),"Yes","No"),IF($A179="Cybernet",IF(OR(AND($Y179&lt;&gt;"",LOWER(TRIM($Y179))&lt;&gt;"n/a",COUNTIF($Y$2:$Y$532,$Y179)&gt;1),AND($Z179&lt;&gt;"",LOWER(TRIM($Z179))&lt;&gt;"n/a",COUNTIF($Z$2:$Z$532,$Z179)&gt;1)),"Yes","No"),IF(AND($AN179&lt;&gt;"",LOWER(TRIM($AN179))&lt;&gt;"n/a",COUNTIF($AN$2:$AN$532,$AN179)&gt;1),"Yes","No"))))</f>
        <v/>
      </c>
      <c r="G179" t="str">
        <f>IF($C179&lt;&gt;"Yes","",
IF($A179="Neuron",
IF(OR(
AND($AA179&lt;&gt;"",LOWER(TRIM($AA179))&lt;&gt;"n/a",COUNTIFS($C$2:$C$532,"Yes",$A$2:$A$532,"Neuron",$AA$2:$AA$532,$AA179)&gt;1),
AND($AB179&lt;&gt;"",LOWER(TRIM($AB179))&lt;&gt;"n/a",COUNTIFS($C$2:$C$532,"Yes",$A$2:$A$532,"Neuron",$AB$2:$AB$532,$AB179)&gt;1),
AND($AE179&lt;&gt;"",LOWER(TRIM($AE179))&lt;&gt;"n/a",COUNTIFS($C$2:$C$532,"Yes",$A$2:$A$532,"Neuron",$AE$2:$AE$532,$AE179)&gt;1)
),"Yes","No"),
IF($A179="Cybernet",
IF(OR(
AND($Y179&lt;&gt;"",LOWER(TRIM($Y179))&lt;&gt;"n/a",COUNTIFS($C$2:$C$532,"Yes",$A$2:$A$532,"Cybernet",$Y$2:$Y$532,$Y179)&gt;1),
AND($Z179&lt;&gt;"",LOWER(TRIM($Z179))&lt;&gt;"n/a",COUNTIFS($C$2:$C$532,"Yes",$A$2:$A$532,"Cybernet",$Z$2:$Z$532,$Z179)&gt;1)
),"Yes","No"),
IF(AND($AN179&lt;&gt;"",LOWER(TRIM($AN179))&lt;&gt;"n/a"),
IF(COUNTIFS($C$2:$C$532,"Yes",$A$2:$A$532,$A179,$AN$2:$AN$532,$AN179)&gt;1,"Yes","No"),
"No")
)
)
)</f>
        <v/>
      </c>
      <c r="H179" s="4"/>
      <c r="I179" s="4"/>
      <c r="J179" s="4"/>
      <c r="K179" s="4"/>
      <c r="L179" s="14"/>
      <c r="M179" s="4"/>
      <c r="N179" s="4"/>
      <c r="O179" s="4"/>
      <c r="P179" s="4"/>
      <c r="Q179" s="4"/>
      <c r="R179" s="4"/>
      <c r="S179" s="4"/>
      <c r="T179" s="4"/>
      <c r="U179" s="12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8"/>
      <c r="AH179" s="8"/>
      <c r="AI179" s="8"/>
      <c r="AJ179" s="8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"/>
      <c r="BM179" s="8"/>
      <c r="BN179" s="8"/>
      <c r="BO179" s="8"/>
      <c r="BP179" s="8"/>
      <c r="BQ179" s="8"/>
      <c r="BR179" s="8"/>
      <c r="BS179" s="4" t="str">
        <f>IF($AB179="","",IF((IF(AND($BL179&lt;&gt;"Yes",$BL179&lt;&gt;"N/A"),"Power Cable, ","")&amp;IF(AND($BM179&lt;&gt;"Yes",$BM179&lt;&gt;"N/A"),"Battery, ","")&amp;IF(AND($AG179&lt;&gt;"Yes",$AG179&lt;&gt;"N/A"),"Firmware Download, ","")&amp;IF(AND(OR($AG179="Yes",$AG179="N/A"),$AH179&lt;&gt;"Yes",$AH179&lt;&gt;"N/A"),"Firmware Install, ","")&amp;IF(AND($BQ179&lt;&gt;"Yes",$BQ179&lt;&gt;"N/A"),"Device ID, ","")&amp;IF(AND($BR179&lt;&gt;"Yes",$BR179&lt;&gt;"N/A"),"Epic Beans Relay, ",""))="","",LEFT(IF(AND($BL179&lt;&gt;"Yes",$BL179&lt;&gt;"N/A"),"Power Cable, ","")&amp;IF(AND($BM179&lt;&gt;"Yes",$BM179&lt;&gt;"N/A"),"Battery, ","")&amp;IF(AND($AG179&lt;&gt;"Yes",$AG179&lt;&gt;"N/A"),"Firmware Download, ","")&amp;IF(AND(OR($AG179="Yes",$AG179="N/A"),$AH179&lt;&gt;"Yes",$AH179&lt;&gt;"N/A"),"Firmware Install, ","")&amp;IF(AND($BQ179&lt;&gt;"Yes",$BQ179&lt;&gt;"N/A"),"Device ID, ","")&amp;IF(AND($BR179&lt;&gt;"Yes",$BR179&lt;&gt;"N/A"),"Epic Beans Relay, ",""),LEN(IF(AND($BL179&lt;&gt;"Yes",$BL179&lt;&gt;"N/A"),"Power Cable, ","")&amp;IF(AND($BM179&lt;&gt;"Yes",$BM179&lt;&gt;"N/A"),"Battery, ","")&amp;IF(AND($AG179&lt;&gt;"Yes",$AG179&lt;&gt;"N/A"),"Firmware Download, ","")&amp;IF(AND(OR($AG179="Yes",$AG179="N/A"),$AH179&lt;&gt;"Yes",$AH179&lt;&gt;"N/A"),"Firmware Install, ","")&amp;IF(AND($BQ179&lt;&gt;"Yes",$BQ179&lt;&gt;"N/A"),"Device ID, ","")&amp;IF(AND($BR179&lt;&gt;"Yes",$BR179&lt;&gt;"N/A"),"Epic Beans Relay, ",""))-2)))</f>
        <v/>
      </c>
      <c r="BT179" s="8"/>
      <c r="BU179" s="8" t="str">
        <f>IF($AB179="","",IF($BS179="","Yes","Blocked"))</f>
        <v/>
      </c>
      <c r="BW179" t="str">
        <f>IF($BV179="","",IFERROR(VLOOKUP($BV179,'01_Warehouse_Ledger'!$A:$N,4,FALSE),""))</f>
        <v/>
      </c>
      <c r="BX179" t="str">
        <f>IF($BV179="","",IFERROR(VLOOKUP($BV179,'01_Warehouse_Ledger'!$A:$N,5,FALSE),""))</f>
        <v/>
      </c>
      <c r="BY179" t="str">
        <f>IF($BV179="","",IFERROR(VLOOKUP($BV179,'01_Warehouse_Ledger'!$A:$N,13,FALSE),""))</f>
        <v/>
      </c>
      <c r="CI179" t="str" cm="1">
        <f t="array" ref="CI179">IFERROR(
  IF(ISNUMBER(MATCH(TRIM(SUBSTITUTE(INDEX($X:$X,ROW()),CHAR(160),"")),[1]Weekend_Targets!$B$2:$B$23,0)),
    "TARGET",
    "NO"
  ),
  "LOOKUP_ERROR"
)</f>
        <v>NO</v>
      </c>
      <c r="CJ179" t="str" cm="1">
        <f t="array" aca="1" ref="CJ179" ca="1">_xlfn.LET(_xlpm.h,UPPER(TRIM(CLEAN(SUBSTITUTE($X179,CHAR(160)," ")))), IF(ISNUMBER(MATCH(_xlpm.h,WeekendHostnames,0)),"TARGET",""))</f>
        <v/>
      </c>
      <c r="CK179" t="str">
        <f>UPPER(TRIM(CLEAN(SUBSTITUTE(C179,CHAR(160)," "))))</f>
        <v/>
      </c>
      <c r="CL179" t="str" cm="1">
        <f t="array" ref="CL179">IF(ISNUMBER(MATCH(UPPER(TRIM(CLEAN(SUBSTITUTE(INDEX($X:$X,ROW()),CHAR(160)," ")))),[1]Weekend_Targets!$C$2:$C$23,0)),"TARGET","NO")</f>
        <v>NO</v>
      </c>
      <c r="CM179" t="str">
        <f>_xlfn.TEXTJOIN(", ",TRUE,$C$2:$C$23)</f>
        <v>Yes, Yes, Yes, Yes, Yes, Yes, Yes, Yes, Yes, Yes, Yes, Yes, Yes, Yes, Yes, Yes, Yes, Yes, Yes, Yes, Yes, Yes</v>
      </c>
      <c r="CN179" t="e" cm="1">
        <f t="array" aca="1" ref="CN179" ca="1">COUNTIF(WeekendHostnames,"WNH270OPR403")</f>
        <v>#NAME?</v>
      </c>
      <c r="CO179" s="4"/>
      <c r="CQ179" s="4"/>
    </row>
    <row r="180" spans="1:95" ht="20.25" customHeight="1">
      <c r="A180" s="8"/>
      <c r="B180" s="8"/>
      <c r="C180" s="8"/>
      <c r="E180" s="15" t="str">
        <f>IF($C180&lt;&gt;"Yes","",IF($D180="No","Yes",IF($D180="Yes","No","")))</f>
        <v/>
      </c>
      <c r="F180" s="15" t="str">
        <f>IF($A180="","",IF($A180="Neuron",IF(OR(AND($AA180&lt;&gt;"",LOWER(TRIM($AA180))&lt;&gt;"n/a",COUNTIF($AA$2:$AA$532,$AA180)&gt;1),AND($AB180&lt;&gt;"",LOWER(TRIM($AB180))&lt;&gt;"n/a",COUNTIF($AB$2:$AB$532,$AB180)&gt;1),AND($AE180&lt;&gt;"",LOWER(TRIM($AE180))&lt;&gt;"n/a",COUNTIF($AE$2:$AE$532,$AE180)&gt;1)),"Yes","No"),IF($A180="Cybernet",IF(OR(AND($Y180&lt;&gt;"",LOWER(TRIM($Y180))&lt;&gt;"n/a",COUNTIF($Y$2:$Y$532,$Y180)&gt;1),AND($Z180&lt;&gt;"",LOWER(TRIM($Z180))&lt;&gt;"n/a",COUNTIF($Z$2:$Z$532,$Z180)&gt;1)),"Yes","No"),IF(AND($AN180&lt;&gt;"",LOWER(TRIM($AN180))&lt;&gt;"n/a",COUNTIF($AN$2:$AN$532,$AN180)&gt;1),"Yes","No"))))</f>
        <v/>
      </c>
      <c r="G180" t="str">
        <f>IF($C180&lt;&gt;"Yes","",
IF($A180="Neuron",
IF(OR(
AND($AA180&lt;&gt;"",LOWER(TRIM($AA180))&lt;&gt;"n/a",COUNTIFS($C$2:$C$532,"Yes",$A$2:$A$532,"Neuron",$AA$2:$AA$532,$AA180)&gt;1),
AND($AB180&lt;&gt;"",LOWER(TRIM($AB180))&lt;&gt;"n/a",COUNTIFS($C$2:$C$532,"Yes",$A$2:$A$532,"Neuron",$AB$2:$AB$532,$AB180)&gt;1),
AND($AE180&lt;&gt;"",LOWER(TRIM($AE180))&lt;&gt;"n/a",COUNTIFS($C$2:$C$532,"Yes",$A$2:$A$532,"Neuron",$AE$2:$AE$532,$AE180)&gt;1)
),"Yes","No"),
IF($A180="Cybernet",
IF(OR(
AND($Y180&lt;&gt;"",LOWER(TRIM($Y180))&lt;&gt;"n/a",COUNTIFS($C$2:$C$532,"Yes",$A$2:$A$532,"Cybernet",$Y$2:$Y$532,$Y180)&gt;1),
AND($Z180&lt;&gt;"",LOWER(TRIM($Z180))&lt;&gt;"n/a",COUNTIFS($C$2:$C$532,"Yes",$A$2:$A$532,"Cybernet",$Z$2:$Z$532,$Z180)&gt;1)
),"Yes","No"),
IF(AND($AN180&lt;&gt;"",LOWER(TRIM($AN180))&lt;&gt;"n/a"),
IF(COUNTIFS($C$2:$C$532,"Yes",$A$2:$A$532,$A180,$AN$2:$AN$532,$AN180)&gt;1,"Yes","No"),
"No")
)
)
)</f>
        <v/>
      </c>
      <c r="H180" s="4"/>
      <c r="I180" s="4"/>
      <c r="J180" s="4"/>
      <c r="K180" s="4"/>
      <c r="L180" s="14"/>
      <c r="M180" s="4"/>
      <c r="N180" s="4"/>
      <c r="O180" s="4"/>
      <c r="P180" s="4"/>
      <c r="Q180" s="4"/>
      <c r="R180" s="4"/>
      <c r="S180" s="4"/>
      <c r="T180" s="4"/>
      <c r="U180" s="12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8"/>
      <c r="AH180" s="8"/>
      <c r="AI180" s="8"/>
      <c r="AJ180" s="8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"/>
      <c r="BM180" s="8"/>
      <c r="BN180" s="8"/>
      <c r="BO180" s="8"/>
      <c r="BP180" s="8"/>
      <c r="BQ180" s="8"/>
      <c r="BR180" s="8"/>
      <c r="BS180" s="4" t="str">
        <f>IF($AB180="","",IF((IF(AND($BL180&lt;&gt;"Yes",$BL180&lt;&gt;"N/A"),"Power Cable, ","")&amp;IF(AND($BM180&lt;&gt;"Yes",$BM180&lt;&gt;"N/A"),"Battery, ","")&amp;IF(AND($AG180&lt;&gt;"Yes",$AG180&lt;&gt;"N/A"),"Firmware Download, ","")&amp;IF(AND(OR($AG180="Yes",$AG180="N/A"),$AH180&lt;&gt;"Yes",$AH180&lt;&gt;"N/A"),"Firmware Install, ","")&amp;IF(AND($BQ180&lt;&gt;"Yes",$BQ180&lt;&gt;"N/A"),"Device ID, ","")&amp;IF(AND($BR180&lt;&gt;"Yes",$BR180&lt;&gt;"N/A"),"Epic Beans Relay, ",""))="","",LEFT(IF(AND($BL180&lt;&gt;"Yes",$BL180&lt;&gt;"N/A"),"Power Cable, ","")&amp;IF(AND($BM180&lt;&gt;"Yes",$BM180&lt;&gt;"N/A"),"Battery, ","")&amp;IF(AND($AG180&lt;&gt;"Yes",$AG180&lt;&gt;"N/A"),"Firmware Download, ","")&amp;IF(AND(OR($AG180="Yes",$AG180="N/A"),$AH180&lt;&gt;"Yes",$AH180&lt;&gt;"N/A"),"Firmware Install, ","")&amp;IF(AND($BQ180&lt;&gt;"Yes",$BQ180&lt;&gt;"N/A"),"Device ID, ","")&amp;IF(AND($BR180&lt;&gt;"Yes",$BR180&lt;&gt;"N/A"),"Epic Beans Relay, ",""),LEN(IF(AND($BL180&lt;&gt;"Yes",$BL180&lt;&gt;"N/A"),"Power Cable, ","")&amp;IF(AND($BM180&lt;&gt;"Yes",$BM180&lt;&gt;"N/A"),"Battery, ","")&amp;IF(AND($AG180&lt;&gt;"Yes",$AG180&lt;&gt;"N/A"),"Firmware Download, ","")&amp;IF(AND(OR($AG180="Yes",$AG180="N/A"),$AH180&lt;&gt;"Yes",$AH180&lt;&gt;"N/A"),"Firmware Install, ","")&amp;IF(AND($BQ180&lt;&gt;"Yes",$BQ180&lt;&gt;"N/A"),"Device ID, ","")&amp;IF(AND($BR180&lt;&gt;"Yes",$BR180&lt;&gt;"N/A"),"Epic Beans Relay, ",""))-2)))</f>
        <v/>
      </c>
      <c r="BT180" s="8"/>
      <c r="BU180" s="8" t="str">
        <f>IF($AB180="","",IF($BS180="","Yes","Blocked"))</f>
        <v/>
      </c>
      <c r="BW180" t="str">
        <f>IF($BV180="","",IFERROR(VLOOKUP($BV180,'01_Warehouse_Ledger'!$A:$N,4,FALSE),""))</f>
        <v/>
      </c>
      <c r="BX180" t="str">
        <f>IF($BV180="","",IFERROR(VLOOKUP($BV180,'01_Warehouse_Ledger'!$A:$N,5,FALSE),""))</f>
        <v/>
      </c>
      <c r="BY180" t="str">
        <f>IF($BV180="","",IFERROR(VLOOKUP($BV180,'01_Warehouse_Ledger'!$A:$N,13,FALSE),""))</f>
        <v/>
      </c>
      <c r="CI180" t="str" cm="1">
        <f t="array" ref="CI180">IFERROR(
  IF(ISNUMBER(MATCH(TRIM(SUBSTITUTE(INDEX($X:$X,ROW()),CHAR(160),"")),[1]Weekend_Targets!$B$2:$B$23,0)),
    "TARGET",
    "NO"
  ),
  "LOOKUP_ERROR"
)</f>
        <v>NO</v>
      </c>
      <c r="CJ180" t="str" cm="1">
        <f t="array" aca="1" ref="CJ180" ca="1">_xlfn.LET(_xlpm.h,UPPER(TRIM(CLEAN(SUBSTITUTE($X180,CHAR(160)," ")))), IF(ISNUMBER(MATCH(_xlpm.h,WeekendHostnames,0)),"TARGET",""))</f>
        <v/>
      </c>
      <c r="CK180" t="str">
        <f>UPPER(TRIM(CLEAN(SUBSTITUTE(C180,CHAR(160)," "))))</f>
        <v/>
      </c>
      <c r="CL180" t="str" cm="1">
        <f t="array" ref="CL180">IF(ISNUMBER(MATCH(UPPER(TRIM(CLEAN(SUBSTITUTE(INDEX($X:$X,ROW()),CHAR(160)," ")))),[1]Weekend_Targets!$C$2:$C$23,0)),"TARGET","NO")</f>
        <v>NO</v>
      </c>
      <c r="CM180" t="str">
        <f>_xlfn.TEXTJOIN(", ",TRUE,$C$2:$C$23)</f>
        <v>Yes, Yes, Yes, Yes, Yes, Yes, Yes, Yes, Yes, Yes, Yes, Yes, Yes, Yes, Yes, Yes, Yes, Yes, Yes, Yes, Yes, Yes</v>
      </c>
      <c r="CN180" t="e" cm="1">
        <f t="array" aca="1" ref="CN180" ca="1">COUNTIF(WeekendHostnames,"WNH270OPR403")</f>
        <v>#NAME?</v>
      </c>
      <c r="CO180" s="4"/>
      <c r="CQ180" s="4"/>
    </row>
    <row r="181" spans="1:95" ht="20.25" customHeight="1">
      <c r="A181" s="8"/>
      <c r="B181" s="8"/>
      <c r="C181" s="8"/>
      <c r="E181" s="15" t="str">
        <f>IF($C181&lt;&gt;"Yes","",IF($D181="No","Yes",IF($D181="Yes","No","")))</f>
        <v/>
      </c>
      <c r="F181" s="15" t="str">
        <f>IF($A181="","",IF($A181="Neuron",IF(OR(AND($AA181&lt;&gt;"",LOWER(TRIM($AA181))&lt;&gt;"n/a",COUNTIF($AA$2:$AA$532,$AA181)&gt;1),AND($AB181&lt;&gt;"",LOWER(TRIM($AB181))&lt;&gt;"n/a",COUNTIF($AB$2:$AB$532,$AB181)&gt;1),AND($AE181&lt;&gt;"",LOWER(TRIM($AE181))&lt;&gt;"n/a",COUNTIF($AE$2:$AE$532,$AE181)&gt;1)),"Yes","No"),IF($A181="Cybernet",IF(OR(AND($Y181&lt;&gt;"",LOWER(TRIM($Y181))&lt;&gt;"n/a",COUNTIF($Y$2:$Y$532,$Y181)&gt;1),AND($Z181&lt;&gt;"",LOWER(TRIM($Z181))&lt;&gt;"n/a",COUNTIF($Z$2:$Z$532,$Z181)&gt;1)),"Yes","No"),IF(AND($AN181&lt;&gt;"",LOWER(TRIM($AN181))&lt;&gt;"n/a",COUNTIF($AN$2:$AN$532,$AN181)&gt;1),"Yes","No"))))</f>
        <v/>
      </c>
      <c r="G181" t="str">
        <f>IF($C181&lt;&gt;"Yes","",
IF($A181="Neuron",
IF(OR(
AND($AA181&lt;&gt;"",LOWER(TRIM($AA181))&lt;&gt;"n/a",COUNTIFS($C$2:$C$532,"Yes",$A$2:$A$532,"Neuron",$AA$2:$AA$532,$AA181)&gt;1),
AND($AB181&lt;&gt;"",LOWER(TRIM($AB181))&lt;&gt;"n/a",COUNTIFS($C$2:$C$532,"Yes",$A$2:$A$532,"Neuron",$AB$2:$AB$532,$AB181)&gt;1),
AND($AE181&lt;&gt;"",LOWER(TRIM($AE181))&lt;&gt;"n/a",COUNTIFS($C$2:$C$532,"Yes",$A$2:$A$532,"Neuron",$AE$2:$AE$532,$AE181)&gt;1)
),"Yes","No"),
IF($A181="Cybernet",
IF(OR(
AND($Y181&lt;&gt;"",LOWER(TRIM($Y181))&lt;&gt;"n/a",COUNTIFS($C$2:$C$532,"Yes",$A$2:$A$532,"Cybernet",$Y$2:$Y$532,$Y181)&gt;1),
AND($Z181&lt;&gt;"",LOWER(TRIM($Z181))&lt;&gt;"n/a",COUNTIFS($C$2:$C$532,"Yes",$A$2:$A$532,"Cybernet",$Z$2:$Z$532,$Z181)&gt;1)
),"Yes","No"),
IF(AND($AN181&lt;&gt;"",LOWER(TRIM($AN181))&lt;&gt;"n/a"),
IF(COUNTIFS($C$2:$C$532,"Yes",$A$2:$A$532,$A181,$AN$2:$AN$532,$AN181)&gt;1,"Yes","No"),
"No")
)
)
)</f>
        <v/>
      </c>
      <c r="H181" s="4"/>
      <c r="I181" s="4"/>
      <c r="J181" s="4"/>
      <c r="K181" s="4"/>
      <c r="L181" s="14"/>
      <c r="M181" s="4"/>
      <c r="N181" s="4"/>
      <c r="O181" s="4"/>
      <c r="P181" s="4"/>
      <c r="Q181" s="4"/>
      <c r="R181" s="4"/>
      <c r="S181" s="4"/>
      <c r="T181" s="4"/>
      <c r="U181" s="12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8"/>
      <c r="AH181" s="8"/>
      <c r="AI181" s="8"/>
      <c r="AJ181" s="8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"/>
      <c r="BM181" s="8"/>
      <c r="BN181" s="8"/>
      <c r="BO181" s="8"/>
      <c r="BP181" s="8"/>
      <c r="BQ181" s="8"/>
      <c r="BR181" s="8"/>
      <c r="BS181" s="4" t="str">
        <f>IF($AB181="","",IF((IF(AND($BL181&lt;&gt;"Yes",$BL181&lt;&gt;"N/A"),"Power Cable, ","")&amp;IF(AND($BM181&lt;&gt;"Yes",$BM181&lt;&gt;"N/A"),"Battery, ","")&amp;IF(AND($AG181&lt;&gt;"Yes",$AG181&lt;&gt;"N/A"),"Firmware Download, ","")&amp;IF(AND(OR($AG181="Yes",$AG181="N/A"),$AH181&lt;&gt;"Yes",$AH181&lt;&gt;"N/A"),"Firmware Install, ","")&amp;IF(AND($BQ181&lt;&gt;"Yes",$BQ181&lt;&gt;"N/A"),"Device ID, ","")&amp;IF(AND($BR181&lt;&gt;"Yes",$BR181&lt;&gt;"N/A"),"Epic Beans Relay, ",""))="","",LEFT(IF(AND($BL181&lt;&gt;"Yes",$BL181&lt;&gt;"N/A"),"Power Cable, ","")&amp;IF(AND($BM181&lt;&gt;"Yes",$BM181&lt;&gt;"N/A"),"Battery, ","")&amp;IF(AND($AG181&lt;&gt;"Yes",$AG181&lt;&gt;"N/A"),"Firmware Download, ","")&amp;IF(AND(OR($AG181="Yes",$AG181="N/A"),$AH181&lt;&gt;"Yes",$AH181&lt;&gt;"N/A"),"Firmware Install, ","")&amp;IF(AND($BQ181&lt;&gt;"Yes",$BQ181&lt;&gt;"N/A"),"Device ID, ","")&amp;IF(AND($BR181&lt;&gt;"Yes",$BR181&lt;&gt;"N/A"),"Epic Beans Relay, ",""),LEN(IF(AND($BL181&lt;&gt;"Yes",$BL181&lt;&gt;"N/A"),"Power Cable, ","")&amp;IF(AND($BM181&lt;&gt;"Yes",$BM181&lt;&gt;"N/A"),"Battery, ","")&amp;IF(AND($AG181&lt;&gt;"Yes",$AG181&lt;&gt;"N/A"),"Firmware Download, ","")&amp;IF(AND(OR($AG181="Yes",$AG181="N/A"),$AH181&lt;&gt;"Yes",$AH181&lt;&gt;"N/A"),"Firmware Install, ","")&amp;IF(AND($BQ181&lt;&gt;"Yes",$BQ181&lt;&gt;"N/A"),"Device ID, ","")&amp;IF(AND($BR181&lt;&gt;"Yes",$BR181&lt;&gt;"N/A"),"Epic Beans Relay, ",""))-2)))</f>
        <v/>
      </c>
      <c r="BT181" s="8"/>
      <c r="BU181" s="8" t="str">
        <f>IF($AB181="","",IF($BS181="","Yes","Blocked"))</f>
        <v/>
      </c>
      <c r="BW181" t="str">
        <f>IF($BV181="","",IFERROR(VLOOKUP($BV181,'01_Warehouse_Ledger'!$A:$N,4,FALSE),""))</f>
        <v/>
      </c>
      <c r="BX181" t="str">
        <f>IF($BV181="","",IFERROR(VLOOKUP($BV181,'01_Warehouse_Ledger'!$A:$N,5,FALSE),""))</f>
        <v/>
      </c>
      <c r="BY181" t="str">
        <f>IF($BV181="","",IFERROR(VLOOKUP($BV181,'01_Warehouse_Ledger'!$A:$N,13,FALSE),""))</f>
        <v/>
      </c>
      <c r="CI181" t="str" cm="1">
        <f t="array" ref="CI181">IFERROR(
  IF(ISNUMBER(MATCH(TRIM(SUBSTITUTE(INDEX($X:$X,ROW()),CHAR(160),"")),[1]Weekend_Targets!$B$2:$B$23,0)),
    "TARGET",
    "NO"
  ),
  "LOOKUP_ERROR"
)</f>
        <v>NO</v>
      </c>
      <c r="CJ181" t="str" cm="1">
        <f t="array" aca="1" ref="CJ181" ca="1">_xlfn.LET(_xlpm.h,UPPER(TRIM(CLEAN(SUBSTITUTE($X181,CHAR(160)," ")))), IF(ISNUMBER(MATCH(_xlpm.h,WeekendHostnames,0)),"TARGET",""))</f>
        <v/>
      </c>
      <c r="CK181" t="str">
        <f>UPPER(TRIM(CLEAN(SUBSTITUTE(C181,CHAR(160)," "))))</f>
        <v/>
      </c>
      <c r="CL181" t="str" cm="1">
        <f t="array" ref="CL181">IF(ISNUMBER(MATCH(UPPER(TRIM(CLEAN(SUBSTITUTE(INDEX($X:$X,ROW()),CHAR(160)," ")))),[1]Weekend_Targets!$C$2:$C$23,0)),"TARGET","NO")</f>
        <v>NO</v>
      </c>
      <c r="CM181" t="str">
        <f>_xlfn.TEXTJOIN(", ",TRUE,$C$2:$C$23)</f>
        <v>Yes, Yes, Yes, Yes, Yes, Yes, Yes, Yes, Yes, Yes, Yes, Yes, Yes, Yes, Yes, Yes, Yes, Yes, Yes, Yes, Yes, Yes</v>
      </c>
      <c r="CN181" t="e" cm="1">
        <f t="array" aca="1" ref="CN181" ca="1">COUNTIF(WeekendHostnames,"WNH270OPR403")</f>
        <v>#NAME?</v>
      </c>
      <c r="CO181" s="4"/>
      <c r="CQ181" s="4"/>
    </row>
    <row r="182" spans="1:95" ht="20.25" customHeight="1">
      <c r="A182" s="8"/>
      <c r="B182" s="8"/>
      <c r="C182" s="8"/>
      <c r="E182" s="15" t="str">
        <f>IF($C182&lt;&gt;"Yes","",IF($D182="No","Yes",IF($D182="Yes","No","")))</f>
        <v/>
      </c>
      <c r="F182" s="15" t="str">
        <f>IF($A182="","",IF($A182="Neuron",IF(OR(AND($AA182&lt;&gt;"",LOWER(TRIM($AA182))&lt;&gt;"n/a",COUNTIF($AA$2:$AA$532,$AA182)&gt;1),AND($AB182&lt;&gt;"",LOWER(TRIM($AB182))&lt;&gt;"n/a",COUNTIF($AB$2:$AB$532,$AB182)&gt;1),AND($AE182&lt;&gt;"",LOWER(TRIM($AE182))&lt;&gt;"n/a",COUNTIF($AE$2:$AE$532,$AE182)&gt;1)),"Yes","No"),IF($A182="Cybernet",IF(OR(AND($Y182&lt;&gt;"",LOWER(TRIM($Y182))&lt;&gt;"n/a",COUNTIF($Y$2:$Y$532,$Y182)&gt;1),AND($Z182&lt;&gt;"",LOWER(TRIM($Z182))&lt;&gt;"n/a",COUNTIF($Z$2:$Z$532,$Z182)&gt;1)),"Yes","No"),IF(AND($AN182&lt;&gt;"",LOWER(TRIM($AN182))&lt;&gt;"n/a",COUNTIF($AN$2:$AN$532,$AN182)&gt;1),"Yes","No"))))</f>
        <v/>
      </c>
      <c r="G182" t="str">
        <f>IF($C182&lt;&gt;"Yes","",
IF($A182="Neuron",
IF(OR(
AND($AA182&lt;&gt;"",LOWER(TRIM($AA182))&lt;&gt;"n/a",COUNTIFS($C$2:$C$532,"Yes",$A$2:$A$532,"Neuron",$AA$2:$AA$532,$AA182)&gt;1),
AND($AB182&lt;&gt;"",LOWER(TRIM($AB182))&lt;&gt;"n/a",COUNTIFS($C$2:$C$532,"Yes",$A$2:$A$532,"Neuron",$AB$2:$AB$532,$AB182)&gt;1),
AND($AE182&lt;&gt;"",LOWER(TRIM($AE182))&lt;&gt;"n/a",COUNTIFS($C$2:$C$532,"Yes",$A$2:$A$532,"Neuron",$AE$2:$AE$532,$AE182)&gt;1)
),"Yes","No"),
IF($A182="Cybernet",
IF(OR(
AND($Y182&lt;&gt;"",LOWER(TRIM($Y182))&lt;&gt;"n/a",COUNTIFS($C$2:$C$532,"Yes",$A$2:$A$532,"Cybernet",$Y$2:$Y$532,$Y182)&gt;1),
AND($Z182&lt;&gt;"",LOWER(TRIM($Z182))&lt;&gt;"n/a",COUNTIFS($C$2:$C$532,"Yes",$A$2:$A$532,"Cybernet",$Z$2:$Z$532,$Z182)&gt;1)
),"Yes","No"),
IF(AND($AN182&lt;&gt;"",LOWER(TRIM($AN182))&lt;&gt;"n/a"),
IF(COUNTIFS($C$2:$C$532,"Yes",$A$2:$A$532,$A182,$AN$2:$AN$532,$AN182)&gt;1,"Yes","No"),
"No")
)
)
)</f>
        <v/>
      </c>
      <c r="H182" s="4"/>
      <c r="I182" s="4"/>
      <c r="J182" s="4"/>
      <c r="K182" s="4"/>
      <c r="L182" s="14"/>
      <c r="M182" s="4"/>
      <c r="N182" s="4"/>
      <c r="O182" s="4"/>
      <c r="P182" s="4"/>
      <c r="Q182" s="4"/>
      <c r="R182" s="4"/>
      <c r="S182" s="4"/>
      <c r="T182" s="4"/>
      <c r="U182" s="12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8"/>
      <c r="AH182" s="8"/>
      <c r="AI182" s="8"/>
      <c r="AJ182" s="8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"/>
      <c r="BM182" s="8"/>
      <c r="BN182" s="8"/>
      <c r="BO182" s="8"/>
      <c r="BP182" s="8"/>
      <c r="BQ182" s="8"/>
      <c r="BR182" s="8"/>
      <c r="BS182" s="4" t="str">
        <f>IF($AB182="","",IF((IF(AND($BL182&lt;&gt;"Yes",$BL182&lt;&gt;"N/A"),"Power Cable, ","")&amp;IF(AND($BM182&lt;&gt;"Yes",$BM182&lt;&gt;"N/A"),"Battery, ","")&amp;IF(AND($AG182&lt;&gt;"Yes",$AG182&lt;&gt;"N/A"),"Firmware Download, ","")&amp;IF(AND(OR($AG182="Yes",$AG182="N/A"),$AH182&lt;&gt;"Yes",$AH182&lt;&gt;"N/A"),"Firmware Install, ","")&amp;IF(AND($BQ182&lt;&gt;"Yes",$BQ182&lt;&gt;"N/A"),"Device ID, ","")&amp;IF(AND($BR182&lt;&gt;"Yes",$BR182&lt;&gt;"N/A"),"Epic Beans Relay, ",""))="","",LEFT(IF(AND($BL182&lt;&gt;"Yes",$BL182&lt;&gt;"N/A"),"Power Cable, ","")&amp;IF(AND($BM182&lt;&gt;"Yes",$BM182&lt;&gt;"N/A"),"Battery, ","")&amp;IF(AND($AG182&lt;&gt;"Yes",$AG182&lt;&gt;"N/A"),"Firmware Download, ","")&amp;IF(AND(OR($AG182="Yes",$AG182="N/A"),$AH182&lt;&gt;"Yes",$AH182&lt;&gt;"N/A"),"Firmware Install, ","")&amp;IF(AND($BQ182&lt;&gt;"Yes",$BQ182&lt;&gt;"N/A"),"Device ID, ","")&amp;IF(AND($BR182&lt;&gt;"Yes",$BR182&lt;&gt;"N/A"),"Epic Beans Relay, ",""),LEN(IF(AND($BL182&lt;&gt;"Yes",$BL182&lt;&gt;"N/A"),"Power Cable, ","")&amp;IF(AND($BM182&lt;&gt;"Yes",$BM182&lt;&gt;"N/A"),"Battery, ","")&amp;IF(AND($AG182&lt;&gt;"Yes",$AG182&lt;&gt;"N/A"),"Firmware Download, ","")&amp;IF(AND(OR($AG182="Yes",$AG182="N/A"),$AH182&lt;&gt;"Yes",$AH182&lt;&gt;"N/A"),"Firmware Install, ","")&amp;IF(AND($BQ182&lt;&gt;"Yes",$BQ182&lt;&gt;"N/A"),"Device ID, ","")&amp;IF(AND($BR182&lt;&gt;"Yes",$BR182&lt;&gt;"N/A"),"Epic Beans Relay, ",""))-2)))</f>
        <v/>
      </c>
      <c r="BT182" s="8"/>
      <c r="BU182" s="8" t="str">
        <f>IF($AB182="","",IF($BS182="","Yes","Blocked"))</f>
        <v/>
      </c>
      <c r="BW182" t="str">
        <f>IF($BV182="","",IFERROR(VLOOKUP($BV182,'01_Warehouse_Ledger'!$A:$N,4,FALSE),""))</f>
        <v/>
      </c>
      <c r="BX182" t="str">
        <f>IF($BV182="","",IFERROR(VLOOKUP($BV182,'01_Warehouse_Ledger'!$A:$N,5,FALSE),""))</f>
        <v/>
      </c>
      <c r="BY182" t="str">
        <f>IF($BV182="","",IFERROR(VLOOKUP($BV182,'01_Warehouse_Ledger'!$A:$N,13,FALSE),""))</f>
        <v/>
      </c>
      <c r="CI182" t="str" cm="1">
        <f t="array" ref="CI182">IFERROR(
  IF(ISNUMBER(MATCH(TRIM(SUBSTITUTE(INDEX($X:$X,ROW()),CHAR(160),"")),[1]Weekend_Targets!$B$2:$B$23,0)),
    "TARGET",
    "NO"
  ),
  "LOOKUP_ERROR"
)</f>
        <v>NO</v>
      </c>
      <c r="CJ182" t="str" cm="1">
        <f t="array" aca="1" ref="CJ182" ca="1">_xlfn.LET(_xlpm.h,UPPER(TRIM(CLEAN(SUBSTITUTE($X182,CHAR(160)," ")))), IF(ISNUMBER(MATCH(_xlpm.h,WeekendHostnames,0)),"TARGET",""))</f>
        <v/>
      </c>
      <c r="CK182" t="str">
        <f>UPPER(TRIM(CLEAN(SUBSTITUTE(C182,CHAR(160)," "))))</f>
        <v/>
      </c>
      <c r="CL182" t="str" cm="1">
        <f t="array" ref="CL182">IF(ISNUMBER(MATCH(UPPER(TRIM(CLEAN(SUBSTITUTE(INDEX($X:$X,ROW()),CHAR(160)," ")))),[1]Weekend_Targets!$C$2:$C$23,0)),"TARGET","NO")</f>
        <v>NO</v>
      </c>
      <c r="CM182" t="str">
        <f>_xlfn.TEXTJOIN(", ",TRUE,$C$2:$C$23)</f>
        <v>Yes, Yes, Yes, Yes, Yes, Yes, Yes, Yes, Yes, Yes, Yes, Yes, Yes, Yes, Yes, Yes, Yes, Yes, Yes, Yes, Yes, Yes</v>
      </c>
      <c r="CN182" t="e" cm="1">
        <f t="array" aca="1" ref="CN182" ca="1">COUNTIF(WeekendHostnames,"WNH270OPR403")</f>
        <v>#NAME?</v>
      </c>
      <c r="CO182" s="4"/>
      <c r="CQ182" s="4"/>
    </row>
    <row r="183" spans="1:95" ht="20.25" customHeight="1">
      <c r="A183" s="8"/>
      <c r="B183" s="8"/>
      <c r="C183" s="8"/>
      <c r="E183" s="15" t="str">
        <f>IF($C183&lt;&gt;"Yes","",IF($D183="No","Yes",IF($D183="Yes","No","")))</f>
        <v/>
      </c>
      <c r="F183" s="15" t="str">
        <f>IF($A183="","",IF($A183="Neuron",IF(OR(AND($AA183&lt;&gt;"",LOWER(TRIM($AA183))&lt;&gt;"n/a",COUNTIF($AA$2:$AA$532,$AA183)&gt;1),AND($AB183&lt;&gt;"",LOWER(TRIM($AB183))&lt;&gt;"n/a",COUNTIF($AB$2:$AB$532,$AB183)&gt;1),AND($AE183&lt;&gt;"",LOWER(TRIM($AE183))&lt;&gt;"n/a",COUNTIF($AE$2:$AE$532,$AE183)&gt;1)),"Yes","No"),IF($A183="Cybernet",IF(OR(AND($Y183&lt;&gt;"",LOWER(TRIM($Y183))&lt;&gt;"n/a",COUNTIF($Y$2:$Y$532,$Y183)&gt;1),AND($Z183&lt;&gt;"",LOWER(TRIM($Z183))&lt;&gt;"n/a",COUNTIF($Z$2:$Z$532,$Z183)&gt;1)),"Yes","No"),IF(AND($AN183&lt;&gt;"",LOWER(TRIM($AN183))&lt;&gt;"n/a",COUNTIF($AN$2:$AN$532,$AN183)&gt;1),"Yes","No"))))</f>
        <v/>
      </c>
      <c r="G183" t="str">
        <f>IF($C183&lt;&gt;"Yes","",
IF($A183="Neuron",
IF(OR(
AND($AA183&lt;&gt;"",LOWER(TRIM($AA183))&lt;&gt;"n/a",COUNTIFS($C$2:$C$532,"Yes",$A$2:$A$532,"Neuron",$AA$2:$AA$532,$AA183)&gt;1),
AND($AB183&lt;&gt;"",LOWER(TRIM($AB183))&lt;&gt;"n/a",COUNTIFS($C$2:$C$532,"Yes",$A$2:$A$532,"Neuron",$AB$2:$AB$532,$AB183)&gt;1),
AND($AE183&lt;&gt;"",LOWER(TRIM($AE183))&lt;&gt;"n/a",COUNTIFS($C$2:$C$532,"Yes",$A$2:$A$532,"Neuron",$AE$2:$AE$532,$AE183)&gt;1)
),"Yes","No"),
IF($A183="Cybernet",
IF(OR(
AND($Y183&lt;&gt;"",LOWER(TRIM($Y183))&lt;&gt;"n/a",COUNTIFS($C$2:$C$532,"Yes",$A$2:$A$532,"Cybernet",$Y$2:$Y$532,$Y183)&gt;1),
AND($Z183&lt;&gt;"",LOWER(TRIM($Z183))&lt;&gt;"n/a",COUNTIFS($C$2:$C$532,"Yes",$A$2:$A$532,"Cybernet",$Z$2:$Z$532,$Z183)&gt;1)
),"Yes","No"),
IF(AND($AN183&lt;&gt;"",LOWER(TRIM($AN183))&lt;&gt;"n/a"),
IF(COUNTIFS($C$2:$C$532,"Yes",$A$2:$A$532,$A183,$AN$2:$AN$532,$AN183)&gt;1,"Yes","No"),
"No")
)
)
)</f>
        <v/>
      </c>
      <c r="H183" s="4"/>
      <c r="I183" s="4"/>
      <c r="J183" s="4"/>
      <c r="K183" s="4"/>
      <c r="L183" s="14"/>
      <c r="M183" s="4"/>
      <c r="N183" s="4"/>
      <c r="O183" s="4"/>
      <c r="P183" s="4"/>
      <c r="Q183" s="4"/>
      <c r="R183" s="4"/>
      <c r="S183" s="4"/>
      <c r="T183" s="4"/>
      <c r="U183" s="12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8"/>
      <c r="AH183" s="8"/>
      <c r="AI183" s="8"/>
      <c r="AJ183" s="8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"/>
      <c r="BM183" s="8"/>
      <c r="BN183" s="8"/>
      <c r="BO183" s="8"/>
      <c r="BP183" s="8"/>
      <c r="BQ183" s="8"/>
      <c r="BR183" s="8"/>
      <c r="BS183" s="4" t="str">
        <f>IF($AB183="","",IF((IF(AND($BL183&lt;&gt;"Yes",$BL183&lt;&gt;"N/A"),"Power Cable, ","")&amp;IF(AND($BM183&lt;&gt;"Yes",$BM183&lt;&gt;"N/A"),"Battery, ","")&amp;IF(AND($AG183&lt;&gt;"Yes",$AG183&lt;&gt;"N/A"),"Firmware Download, ","")&amp;IF(AND(OR($AG183="Yes",$AG183="N/A"),$AH183&lt;&gt;"Yes",$AH183&lt;&gt;"N/A"),"Firmware Install, ","")&amp;IF(AND($BQ183&lt;&gt;"Yes",$BQ183&lt;&gt;"N/A"),"Device ID, ","")&amp;IF(AND($BR183&lt;&gt;"Yes",$BR183&lt;&gt;"N/A"),"Epic Beans Relay, ",""))="","",LEFT(IF(AND($BL183&lt;&gt;"Yes",$BL183&lt;&gt;"N/A"),"Power Cable, ","")&amp;IF(AND($BM183&lt;&gt;"Yes",$BM183&lt;&gt;"N/A"),"Battery, ","")&amp;IF(AND($AG183&lt;&gt;"Yes",$AG183&lt;&gt;"N/A"),"Firmware Download, ","")&amp;IF(AND(OR($AG183="Yes",$AG183="N/A"),$AH183&lt;&gt;"Yes",$AH183&lt;&gt;"N/A"),"Firmware Install, ","")&amp;IF(AND($BQ183&lt;&gt;"Yes",$BQ183&lt;&gt;"N/A"),"Device ID, ","")&amp;IF(AND($BR183&lt;&gt;"Yes",$BR183&lt;&gt;"N/A"),"Epic Beans Relay, ",""),LEN(IF(AND($BL183&lt;&gt;"Yes",$BL183&lt;&gt;"N/A"),"Power Cable, ","")&amp;IF(AND($BM183&lt;&gt;"Yes",$BM183&lt;&gt;"N/A"),"Battery, ","")&amp;IF(AND($AG183&lt;&gt;"Yes",$AG183&lt;&gt;"N/A"),"Firmware Download, ","")&amp;IF(AND(OR($AG183="Yes",$AG183="N/A"),$AH183&lt;&gt;"Yes",$AH183&lt;&gt;"N/A"),"Firmware Install, ","")&amp;IF(AND($BQ183&lt;&gt;"Yes",$BQ183&lt;&gt;"N/A"),"Device ID, ","")&amp;IF(AND($BR183&lt;&gt;"Yes",$BR183&lt;&gt;"N/A"),"Epic Beans Relay, ",""))-2)))</f>
        <v/>
      </c>
      <c r="BT183" s="8"/>
      <c r="BU183" s="8" t="str">
        <f>IF($AB183="","",IF($BS183="","Yes","Blocked"))</f>
        <v/>
      </c>
      <c r="BW183" t="str">
        <f>IF($BV183="","",IFERROR(VLOOKUP($BV183,'01_Warehouse_Ledger'!$A:$N,4,FALSE),""))</f>
        <v/>
      </c>
      <c r="BX183" t="str">
        <f>IF($BV183="","",IFERROR(VLOOKUP($BV183,'01_Warehouse_Ledger'!$A:$N,5,FALSE),""))</f>
        <v/>
      </c>
      <c r="BY183" t="str">
        <f>IF($BV183="","",IFERROR(VLOOKUP($BV183,'01_Warehouse_Ledger'!$A:$N,13,FALSE),""))</f>
        <v/>
      </c>
      <c r="CI183" t="str" cm="1">
        <f t="array" ref="CI183">IFERROR(
  IF(ISNUMBER(MATCH(TRIM(SUBSTITUTE(INDEX($X:$X,ROW()),CHAR(160),"")),[1]Weekend_Targets!$B$2:$B$23,0)),
    "TARGET",
    "NO"
  ),
  "LOOKUP_ERROR"
)</f>
        <v>NO</v>
      </c>
      <c r="CJ183" t="str" cm="1">
        <f t="array" aca="1" ref="CJ183" ca="1">_xlfn.LET(_xlpm.h,UPPER(TRIM(CLEAN(SUBSTITUTE($X183,CHAR(160)," ")))), IF(ISNUMBER(MATCH(_xlpm.h,WeekendHostnames,0)),"TARGET",""))</f>
        <v/>
      </c>
      <c r="CK183" t="str">
        <f>UPPER(TRIM(CLEAN(SUBSTITUTE(C183,CHAR(160)," "))))</f>
        <v/>
      </c>
      <c r="CL183" t="str" cm="1">
        <f t="array" ref="CL183">IF(ISNUMBER(MATCH(UPPER(TRIM(CLEAN(SUBSTITUTE(INDEX($X:$X,ROW()),CHAR(160)," ")))),[1]Weekend_Targets!$C$2:$C$23,0)),"TARGET","NO")</f>
        <v>NO</v>
      </c>
      <c r="CM183" t="str">
        <f>_xlfn.TEXTJOIN(", ",TRUE,$C$2:$C$23)</f>
        <v>Yes, Yes, Yes, Yes, Yes, Yes, Yes, Yes, Yes, Yes, Yes, Yes, Yes, Yes, Yes, Yes, Yes, Yes, Yes, Yes, Yes, Yes</v>
      </c>
      <c r="CN183" t="e" cm="1">
        <f t="array" aca="1" ref="CN183" ca="1">COUNTIF(WeekendHostnames,"WNH270OPR403")</f>
        <v>#NAME?</v>
      </c>
      <c r="CO183" s="4"/>
      <c r="CQ183" s="4"/>
    </row>
    <row r="184" spans="1:95" ht="20.25" customHeight="1">
      <c r="A184" s="8"/>
      <c r="B184" s="8"/>
      <c r="C184" s="8"/>
      <c r="E184" s="15" t="str">
        <f>IF($C184&lt;&gt;"Yes","",IF($D184="No","Yes",IF($D184="Yes","No","")))</f>
        <v/>
      </c>
      <c r="F184" s="15" t="str">
        <f>IF($A184="","",IF($A184="Neuron",IF(OR(AND($AA184&lt;&gt;"",LOWER(TRIM($AA184))&lt;&gt;"n/a",COUNTIF($AA$2:$AA$532,$AA184)&gt;1),AND($AB184&lt;&gt;"",LOWER(TRIM($AB184))&lt;&gt;"n/a",COUNTIF($AB$2:$AB$532,$AB184)&gt;1),AND($AE184&lt;&gt;"",LOWER(TRIM($AE184))&lt;&gt;"n/a",COUNTIF($AE$2:$AE$532,$AE184)&gt;1)),"Yes","No"),IF($A184="Cybernet",IF(OR(AND($Y184&lt;&gt;"",LOWER(TRIM($Y184))&lt;&gt;"n/a",COUNTIF($Y$2:$Y$532,$Y184)&gt;1),AND($Z184&lt;&gt;"",LOWER(TRIM($Z184))&lt;&gt;"n/a",COUNTIF($Z$2:$Z$532,$Z184)&gt;1)),"Yes","No"),IF(AND($AN184&lt;&gt;"",LOWER(TRIM($AN184))&lt;&gt;"n/a",COUNTIF($AN$2:$AN$532,$AN184)&gt;1),"Yes","No"))))</f>
        <v/>
      </c>
      <c r="G184" t="str">
        <f>IF($C184&lt;&gt;"Yes","",
IF($A184="Neuron",
IF(OR(
AND($AA184&lt;&gt;"",LOWER(TRIM($AA184))&lt;&gt;"n/a",COUNTIFS($C$2:$C$532,"Yes",$A$2:$A$532,"Neuron",$AA$2:$AA$532,$AA184)&gt;1),
AND($AB184&lt;&gt;"",LOWER(TRIM($AB184))&lt;&gt;"n/a",COUNTIFS($C$2:$C$532,"Yes",$A$2:$A$532,"Neuron",$AB$2:$AB$532,$AB184)&gt;1),
AND($AE184&lt;&gt;"",LOWER(TRIM($AE184))&lt;&gt;"n/a",COUNTIFS($C$2:$C$532,"Yes",$A$2:$A$532,"Neuron",$AE$2:$AE$532,$AE184)&gt;1)
),"Yes","No"),
IF($A184="Cybernet",
IF(OR(
AND($Y184&lt;&gt;"",LOWER(TRIM($Y184))&lt;&gt;"n/a",COUNTIFS($C$2:$C$532,"Yes",$A$2:$A$532,"Cybernet",$Y$2:$Y$532,$Y184)&gt;1),
AND($Z184&lt;&gt;"",LOWER(TRIM($Z184))&lt;&gt;"n/a",COUNTIFS($C$2:$C$532,"Yes",$A$2:$A$532,"Cybernet",$Z$2:$Z$532,$Z184)&gt;1)
),"Yes","No"),
IF(AND($AN184&lt;&gt;"",LOWER(TRIM($AN184))&lt;&gt;"n/a"),
IF(COUNTIFS($C$2:$C$532,"Yes",$A$2:$A$532,$A184,$AN$2:$AN$532,$AN184)&gt;1,"Yes","No"),
"No")
)
)
)</f>
        <v/>
      </c>
      <c r="H184" s="4"/>
      <c r="I184" s="4"/>
      <c r="J184" s="4"/>
      <c r="K184" s="4"/>
      <c r="L184" s="14"/>
      <c r="M184" s="4"/>
      <c r="N184" s="4"/>
      <c r="O184" s="4"/>
      <c r="P184" s="4"/>
      <c r="Q184" s="4"/>
      <c r="R184" s="4"/>
      <c r="S184" s="4"/>
      <c r="T184" s="4"/>
      <c r="U184" s="12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8"/>
      <c r="AH184" s="8"/>
      <c r="AI184" s="8"/>
      <c r="AJ184" s="8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"/>
      <c r="BM184" s="8"/>
      <c r="BN184" s="8"/>
      <c r="BO184" s="8"/>
      <c r="BP184" s="8"/>
      <c r="BQ184" s="8"/>
      <c r="BR184" s="8"/>
      <c r="BS184" s="4" t="str">
        <f>IF($AB184="","",IF((IF(AND($BL184&lt;&gt;"Yes",$BL184&lt;&gt;"N/A"),"Power Cable, ","")&amp;IF(AND($BM184&lt;&gt;"Yes",$BM184&lt;&gt;"N/A"),"Battery, ","")&amp;IF(AND($AG184&lt;&gt;"Yes",$AG184&lt;&gt;"N/A"),"Firmware Download, ","")&amp;IF(AND(OR($AG184="Yes",$AG184="N/A"),$AH184&lt;&gt;"Yes",$AH184&lt;&gt;"N/A"),"Firmware Install, ","")&amp;IF(AND($BQ184&lt;&gt;"Yes",$BQ184&lt;&gt;"N/A"),"Device ID, ","")&amp;IF(AND($BR184&lt;&gt;"Yes",$BR184&lt;&gt;"N/A"),"Epic Beans Relay, ",""))="","",LEFT(IF(AND($BL184&lt;&gt;"Yes",$BL184&lt;&gt;"N/A"),"Power Cable, ","")&amp;IF(AND($BM184&lt;&gt;"Yes",$BM184&lt;&gt;"N/A"),"Battery, ","")&amp;IF(AND($AG184&lt;&gt;"Yes",$AG184&lt;&gt;"N/A"),"Firmware Download, ","")&amp;IF(AND(OR($AG184="Yes",$AG184="N/A"),$AH184&lt;&gt;"Yes",$AH184&lt;&gt;"N/A"),"Firmware Install, ","")&amp;IF(AND($BQ184&lt;&gt;"Yes",$BQ184&lt;&gt;"N/A"),"Device ID, ","")&amp;IF(AND($BR184&lt;&gt;"Yes",$BR184&lt;&gt;"N/A"),"Epic Beans Relay, ",""),LEN(IF(AND($BL184&lt;&gt;"Yes",$BL184&lt;&gt;"N/A"),"Power Cable, ","")&amp;IF(AND($BM184&lt;&gt;"Yes",$BM184&lt;&gt;"N/A"),"Battery, ","")&amp;IF(AND($AG184&lt;&gt;"Yes",$AG184&lt;&gt;"N/A"),"Firmware Download, ","")&amp;IF(AND(OR($AG184="Yes",$AG184="N/A"),$AH184&lt;&gt;"Yes",$AH184&lt;&gt;"N/A"),"Firmware Install, ","")&amp;IF(AND($BQ184&lt;&gt;"Yes",$BQ184&lt;&gt;"N/A"),"Device ID, ","")&amp;IF(AND($BR184&lt;&gt;"Yes",$BR184&lt;&gt;"N/A"),"Epic Beans Relay, ",""))-2)))</f>
        <v/>
      </c>
      <c r="BT184" s="8"/>
      <c r="BU184" s="8" t="str">
        <f>IF($AB184="","",IF($BS184="","Yes","Blocked"))</f>
        <v/>
      </c>
      <c r="BW184" t="str">
        <f>IF($BV184="","",IFERROR(VLOOKUP($BV184,'01_Warehouse_Ledger'!$A:$N,4,FALSE),""))</f>
        <v/>
      </c>
      <c r="BX184" t="str">
        <f>IF($BV184="","",IFERROR(VLOOKUP($BV184,'01_Warehouse_Ledger'!$A:$N,5,FALSE),""))</f>
        <v/>
      </c>
      <c r="BY184" t="str">
        <f>IF($BV184="","",IFERROR(VLOOKUP($BV184,'01_Warehouse_Ledger'!$A:$N,13,FALSE),""))</f>
        <v/>
      </c>
      <c r="CI184" t="str" cm="1">
        <f t="array" ref="CI184">IFERROR(
  IF(ISNUMBER(MATCH(TRIM(SUBSTITUTE(INDEX($X:$X,ROW()),CHAR(160),"")),[1]Weekend_Targets!$B$2:$B$23,0)),
    "TARGET",
    "NO"
  ),
  "LOOKUP_ERROR"
)</f>
        <v>NO</v>
      </c>
      <c r="CJ184" t="str" cm="1">
        <f t="array" aca="1" ref="CJ184" ca="1">_xlfn.LET(_xlpm.h,UPPER(TRIM(CLEAN(SUBSTITUTE($X184,CHAR(160)," ")))), IF(ISNUMBER(MATCH(_xlpm.h,WeekendHostnames,0)),"TARGET",""))</f>
        <v/>
      </c>
      <c r="CK184" t="str">
        <f>UPPER(TRIM(CLEAN(SUBSTITUTE(C184,CHAR(160)," "))))</f>
        <v/>
      </c>
      <c r="CL184" t="str" cm="1">
        <f t="array" ref="CL184">IF(ISNUMBER(MATCH(UPPER(TRIM(CLEAN(SUBSTITUTE(INDEX($X:$X,ROW()),CHAR(160)," ")))),[1]Weekend_Targets!$C$2:$C$23,0)),"TARGET","NO")</f>
        <v>NO</v>
      </c>
      <c r="CM184" t="str">
        <f>_xlfn.TEXTJOIN(", ",TRUE,$C$2:$C$23)</f>
        <v>Yes, Yes, Yes, Yes, Yes, Yes, Yes, Yes, Yes, Yes, Yes, Yes, Yes, Yes, Yes, Yes, Yes, Yes, Yes, Yes, Yes, Yes</v>
      </c>
      <c r="CN184" t="e" cm="1">
        <f t="array" aca="1" ref="CN184" ca="1">COUNTIF(WeekendHostnames,"WNH270OPR403")</f>
        <v>#NAME?</v>
      </c>
      <c r="CO184" s="4"/>
      <c r="CQ184" s="4"/>
    </row>
    <row r="185" spans="1:95" ht="20.25" customHeight="1">
      <c r="A185" s="8"/>
      <c r="B185" s="8"/>
      <c r="C185" s="8"/>
      <c r="E185" s="15" t="str">
        <f>IF($C185&lt;&gt;"Yes","",IF($D185="No","Yes",IF($D185="Yes","No","")))</f>
        <v/>
      </c>
      <c r="F185" s="15" t="str">
        <f>IF($A185="","",IF($A185="Neuron",IF(OR(AND($AA185&lt;&gt;"",LOWER(TRIM($AA185))&lt;&gt;"n/a",COUNTIF($AA$2:$AA$532,$AA185)&gt;1),AND($AB185&lt;&gt;"",LOWER(TRIM($AB185))&lt;&gt;"n/a",COUNTIF($AB$2:$AB$532,$AB185)&gt;1),AND($AE185&lt;&gt;"",LOWER(TRIM($AE185))&lt;&gt;"n/a",COUNTIF($AE$2:$AE$532,$AE185)&gt;1)),"Yes","No"),IF($A185="Cybernet",IF(OR(AND($Y185&lt;&gt;"",LOWER(TRIM($Y185))&lt;&gt;"n/a",COUNTIF($Y$2:$Y$532,$Y185)&gt;1),AND($Z185&lt;&gt;"",LOWER(TRIM($Z185))&lt;&gt;"n/a",COUNTIF($Z$2:$Z$532,$Z185)&gt;1)),"Yes","No"),IF(AND($AN185&lt;&gt;"",LOWER(TRIM($AN185))&lt;&gt;"n/a",COUNTIF($AN$2:$AN$532,$AN185)&gt;1),"Yes","No"))))</f>
        <v/>
      </c>
      <c r="G185" t="str">
        <f>IF($C185&lt;&gt;"Yes","",
IF($A185="Neuron",
IF(OR(
AND($AA185&lt;&gt;"",LOWER(TRIM($AA185))&lt;&gt;"n/a",COUNTIFS($C$2:$C$532,"Yes",$A$2:$A$532,"Neuron",$AA$2:$AA$532,$AA185)&gt;1),
AND($AB185&lt;&gt;"",LOWER(TRIM($AB185))&lt;&gt;"n/a",COUNTIFS($C$2:$C$532,"Yes",$A$2:$A$532,"Neuron",$AB$2:$AB$532,$AB185)&gt;1),
AND($AE185&lt;&gt;"",LOWER(TRIM($AE185))&lt;&gt;"n/a",COUNTIFS($C$2:$C$532,"Yes",$A$2:$A$532,"Neuron",$AE$2:$AE$532,$AE185)&gt;1)
),"Yes","No"),
IF($A185="Cybernet",
IF(OR(
AND($Y185&lt;&gt;"",LOWER(TRIM($Y185))&lt;&gt;"n/a",COUNTIFS($C$2:$C$532,"Yes",$A$2:$A$532,"Cybernet",$Y$2:$Y$532,$Y185)&gt;1),
AND($Z185&lt;&gt;"",LOWER(TRIM($Z185))&lt;&gt;"n/a",COUNTIFS($C$2:$C$532,"Yes",$A$2:$A$532,"Cybernet",$Z$2:$Z$532,$Z185)&gt;1)
),"Yes","No"),
IF(AND($AN185&lt;&gt;"",LOWER(TRIM($AN185))&lt;&gt;"n/a"),
IF(COUNTIFS($C$2:$C$532,"Yes",$A$2:$A$532,$A185,$AN$2:$AN$532,$AN185)&gt;1,"Yes","No"),
"No")
)
)
)</f>
        <v/>
      </c>
      <c r="H185" s="4"/>
      <c r="I185" s="4"/>
      <c r="J185" s="4"/>
      <c r="K185" s="4"/>
      <c r="L185" s="14"/>
      <c r="M185" s="4"/>
      <c r="N185" s="4"/>
      <c r="O185" s="4"/>
      <c r="P185" s="4"/>
      <c r="Q185" s="4"/>
      <c r="R185" s="4"/>
      <c r="S185" s="4"/>
      <c r="T185" s="4"/>
      <c r="U185" s="12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8"/>
      <c r="AH185" s="8"/>
      <c r="AI185" s="8"/>
      <c r="AJ185" s="8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"/>
      <c r="BM185" s="8"/>
      <c r="BN185" s="8"/>
      <c r="BO185" s="8"/>
      <c r="BP185" s="8"/>
      <c r="BQ185" s="8"/>
      <c r="BR185" s="8"/>
      <c r="BS185" s="4" t="str">
        <f>IF($AB185="","",IF((IF(AND($BL185&lt;&gt;"Yes",$BL185&lt;&gt;"N/A"),"Power Cable, ","")&amp;IF(AND($BM185&lt;&gt;"Yes",$BM185&lt;&gt;"N/A"),"Battery, ","")&amp;IF(AND($AG185&lt;&gt;"Yes",$AG185&lt;&gt;"N/A"),"Firmware Download, ","")&amp;IF(AND(OR($AG185="Yes",$AG185="N/A"),$AH185&lt;&gt;"Yes",$AH185&lt;&gt;"N/A"),"Firmware Install, ","")&amp;IF(AND($BQ185&lt;&gt;"Yes",$BQ185&lt;&gt;"N/A"),"Device ID, ","")&amp;IF(AND($BR185&lt;&gt;"Yes",$BR185&lt;&gt;"N/A"),"Epic Beans Relay, ",""))="","",LEFT(IF(AND($BL185&lt;&gt;"Yes",$BL185&lt;&gt;"N/A"),"Power Cable, ","")&amp;IF(AND($BM185&lt;&gt;"Yes",$BM185&lt;&gt;"N/A"),"Battery, ","")&amp;IF(AND($AG185&lt;&gt;"Yes",$AG185&lt;&gt;"N/A"),"Firmware Download, ","")&amp;IF(AND(OR($AG185="Yes",$AG185="N/A"),$AH185&lt;&gt;"Yes",$AH185&lt;&gt;"N/A"),"Firmware Install, ","")&amp;IF(AND($BQ185&lt;&gt;"Yes",$BQ185&lt;&gt;"N/A"),"Device ID, ","")&amp;IF(AND($BR185&lt;&gt;"Yes",$BR185&lt;&gt;"N/A"),"Epic Beans Relay, ",""),LEN(IF(AND($BL185&lt;&gt;"Yes",$BL185&lt;&gt;"N/A"),"Power Cable, ","")&amp;IF(AND($BM185&lt;&gt;"Yes",$BM185&lt;&gt;"N/A"),"Battery, ","")&amp;IF(AND($AG185&lt;&gt;"Yes",$AG185&lt;&gt;"N/A"),"Firmware Download, ","")&amp;IF(AND(OR($AG185="Yes",$AG185="N/A"),$AH185&lt;&gt;"Yes",$AH185&lt;&gt;"N/A"),"Firmware Install, ","")&amp;IF(AND($BQ185&lt;&gt;"Yes",$BQ185&lt;&gt;"N/A"),"Device ID, ","")&amp;IF(AND($BR185&lt;&gt;"Yes",$BR185&lt;&gt;"N/A"),"Epic Beans Relay, ",""))-2)))</f>
        <v/>
      </c>
      <c r="BT185" s="8"/>
      <c r="BU185" s="8" t="str">
        <f>IF($AB185="","",IF($BS185="","Yes","Blocked"))</f>
        <v/>
      </c>
      <c r="BW185" t="str">
        <f>IF($BV185="","",IFERROR(VLOOKUP($BV185,'01_Warehouse_Ledger'!$A:$N,4,FALSE),""))</f>
        <v/>
      </c>
      <c r="BX185" t="str">
        <f>IF($BV185="","",IFERROR(VLOOKUP($BV185,'01_Warehouse_Ledger'!$A:$N,5,FALSE),""))</f>
        <v/>
      </c>
      <c r="BY185" t="str">
        <f>IF($BV185="","",IFERROR(VLOOKUP($BV185,'01_Warehouse_Ledger'!$A:$N,13,FALSE),""))</f>
        <v/>
      </c>
      <c r="CI185" t="str" cm="1">
        <f t="array" ref="CI185">IFERROR(
  IF(ISNUMBER(MATCH(TRIM(SUBSTITUTE(INDEX($X:$X,ROW()),CHAR(160),"")),[1]Weekend_Targets!$B$2:$B$23,0)),
    "TARGET",
    "NO"
  ),
  "LOOKUP_ERROR"
)</f>
        <v>NO</v>
      </c>
      <c r="CJ185" t="str" cm="1">
        <f t="array" aca="1" ref="CJ185" ca="1">_xlfn.LET(_xlpm.h,UPPER(TRIM(CLEAN(SUBSTITUTE($X185,CHAR(160)," ")))), IF(ISNUMBER(MATCH(_xlpm.h,WeekendHostnames,0)),"TARGET",""))</f>
        <v/>
      </c>
      <c r="CK185" t="str">
        <f>UPPER(TRIM(CLEAN(SUBSTITUTE(C185,CHAR(160)," "))))</f>
        <v/>
      </c>
      <c r="CL185" t="str" cm="1">
        <f t="array" ref="CL185">IF(ISNUMBER(MATCH(UPPER(TRIM(CLEAN(SUBSTITUTE(INDEX($X:$X,ROW()),CHAR(160)," ")))),[1]Weekend_Targets!$C$2:$C$23,0)),"TARGET","NO")</f>
        <v>NO</v>
      </c>
      <c r="CM185" t="str">
        <f>_xlfn.TEXTJOIN(", ",TRUE,$C$2:$C$23)</f>
        <v>Yes, Yes, Yes, Yes, Yes, Yes, Yes, Yes, Yes, Yes, Yes, Yes, Yes, Yes, Yes, Yes, Yes, Yes, Yes, Yes, Yes, Yes</v>
      </c>
      <c r="CN185" t="e" cm="1">
        <f t="array" aca="1" ref="CN185" ca="1">COUNTIF(WeekendHostnames,"WNH270OPR403")</f>
        <v>#NAME?</v>
      </c>
      <c r="CO185" s="4"/>
      <c r="CQ185" s="4"/>
    </row>
    <row r="186" spans="1:95" ht="20.25" customHeight="1">
      <c r="A186" s="8"/>
      <c r="B186" s="8"/>
      <c r="C186" s="8"/>
      <c r="E186" s="15" t="str">
        <f>IF($C186&lt;&gt;"Yes","",IF($D186="No","Yes",IF($D186="Yes","No","")))</f>
        <v/>
      </c>
      <c r="F186" s="15" t="str">
        <f>IF($A186="","",IF($A186="Neuron",IF(OR(AND($AA186&lt;&gt;"",LOWER(TRIM($AA186))&lt;&gt;"n/a",COUNTIF($AA$2:$AA$532,$AA186)&gt;1),AND($AB186&lt;&gt;"",LOWER(TRIM($AB186))&lt;&gt;"n/a",COUNTIF($AB$2:$AB$532,$AB186)&gt;1),AND($AE186&lt;&gt;"",LOWER(TRIM($AE186))&lt;&gt;"n/a",COUNTIF($AE$2:$AE$532,$AE186)&gt;1)),"Yes","No"),IF($A186="Cybernet",IF(OR(AND($Y186&lt;&gt;"",LOWER(TRIM($Y186))&lt;&gt;"n/a",COUNTIF($Y$2:$Y$532,$Y186)&gt;1),AND($Z186&lt;&gt;"",LOWER(TRIM($Z186))&lt;&gt;"n/a",COUNTIF($Z$2:$Z$532,$Z186)&gt;1)),"Yes","No"),IF(AND($AN186&lt;&gt;"",LOWER(TRIM($AN186))&lt;&gt;"n/a",COUNTIF($AN$2:$AN$532,$AN186)&gt;1),"Yes","No"))))</f>
        <v/>
      </c>
      <c r="G186" t="str">
        <f>IF($C186&lt;&gt;"Yes","",
IF($A186="Neuron",
IF(OR(
AND($AA186&lt;&gt;"",LOWER(TRIM($AA186))&lt;&gt;"n/a",COUNTIFS($C$2:$C$532,"Yes",$A$2:$A$532,"Neuron",$AA$2:$AA$532,$AA186)&gt;1),
AND($AB186&lt;&gt;"",LOWER(TRIM($AB186))&lt;&gt;"n/a",COUNTIFS($C$2:$C$532,"Yes",$A$2:$A$532,"Neuron",$AB$2:$AB$532,$AB186)&gt;1),
AND($AE186&lt;&gt;"",LOWER(TRIM($AE186))&lt;&gt;"n/a",COUNTIFS($C$2:$C$532,"Yes",$A$2:$A$532,"Neuron",$AE$2:$AE$532,$AE186)&gt;1)
),"Yes","No"),
IF($A186="Cybernet",
IF(OR(
AND($Y186&lt;&gt;"",LOWER(TRIM($Y186))&lt;&gt;"n/a",COUNTIFS($C$2:$C$532,"Yes",$A$2:$A$532,"Cybernet",$Y$2:$Y$532,$Y186)&gt;1),
AND($Z186&lt;&gt;"",LOWER(TRIM($Z186))&lt;&gt;"n/a",COUNTIFS($C$2:$C$532,"Yes",$A$2:$A$532,"Cybernet",$Z$2:$Z$532,$Z186)&gt;1)
),"Yes","No"),
IF(AND($AN186&lt;&gt;"",LOWER(TRIM($AN186))&lt;&gt;"n/a"),
IF(COUNTIFS($C$2:$C$532,"Yes",$A$2:$A$532,$A186,$AN$2:$AN$532,$AN186)&gt;1,"Yes","No"),
"No")
)
)
)</f>
        <v/>
      </c>
      <c r="H186" s="4"/>
      <c r="I186" s="4"/>
      <c r="J186" s="4"/>
      <c r="K186" s="4"/>
      <c r="L186" s="14"/>
      <c r="M186" s="4"/>
      <c r="N186" s="4"/>
      <c r="O186" s="4"/>
      <c r="P186" s="4"/>
      <c r="Q186" s="4"/>
      <c r="R186" s="4"/>
      <c r="S186" s="4"/>
      <c r="T186" s="4"/>
      <c r="U186" s="12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8"/>
      <c r="AH186" s="8"/>
      <c r="AI186" s="8"/>
      <c r="AJ186" s="8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"/>
      <c r="BM186" s="8"/>
      <c r="BN186" s="8"/>
      <c r="BO186" s="8"/>
      <c r="BP186" s="8"/>
      <c r="BQ186" s="8"/>
      <c r="BR186" s="8"/>
      <c r="BS186" s="4" t="str">
        <f>IF($AB186="","",IF((IF(AND($BL186&lt;&gt;"Yes",$BL186&lt;&gt;"N/A"),"Power Cable, ","")&amp;IF(AND($BM186&lt;&gt;"Yes",$BM186&lt;&gt;"N/A"),"Battery, ","")&amp;IF(AND($AG186&lt;&gt;"Yes",$AG186&lt;&gt;"N/A"),"Firmware Download, ","")&amp;IF(AND(OR($AG186="Yes",$AG186="N/A"),$AH186&lt;&gt;"Yes",$AH186&lt;&gt;"N/A"),"Firmware Install, ","")&amp;IF(AND($BQ186&lt;&gt;"Yes",$BQ186&lt;&gt;"N/A"),"Device ID, ","")&amp;IF(AND($BR186&lt;&gt;"Yes",$BR186&lt;&gt;"N/A"),"Epic Beans Relay, ",""))="","",LEFT(IF(AND($BL186&lt;&gt;"Yes",$BL186&lt;&gt;"N/A"),"Power Cable, ","")&amp;IF(AND($BM186&lt;&gt;"Yes",$BM186&lt;&gt;"N/A"),"Battery, ","")&amp;IF(AND($AG186&lt;&gt;"Yes",$AG186&lt;&gt;"N/A"),"Firmware Download, ","")&amp;IF(AND(OR($AG186="Yes",$AG186="N/A"),$AH186&lt;&gt;"Yes",$AH186&lt;&gt;"N/A"),"Firmware Install, ","")&amp;IF(AND($BQ186&lt;&gt;"Yes",$BQ186&lt;&gt;"N/A"),"Device ID, ","")&amp;IF(AND($BR186&lt;&gt;"Yes",$BR186&lt;&gt;"N/A"),"Epic Beans Relay, ",""),LEN(IF(AND($BL186&lt;&gt;"Yes",$BL186&lt;&gt;"N/A"),"Power Cable, ","")&amp;IF(AND($BM186&lt;&gt;"Yes",$BM186&lt;&gt;"N/A"),"Battery, ","")&amp;IF(AND($AG186&lt;&gt;"Yes",$AG186&lt;&gt;"N/A"),"Firmware Download, ","")&amp;IF(AND(OR($AG186="Yes",$AG186="N/A"),$AH186&lt;&gt;"Yes",$AH186&lt;&gt;"N/A"),"Firmware Install, ","")&amp;IF(AND($BQ186&lt;&gt;"Yes",$BQ186&lt;&gt;"N/A"),"Device ID, ","")&amp;IF(AND($BR186&lt;&gt;"Yes",$BR186&lt;&gt;"N/A"),"Epic Beans Relay, ",""))-2)))</f>
        <v/>
      </c>
      <c r="BT186" s="8"/>
      <c r="BU186" s="8" t="str">
        <f>IF($AB186="","",IF($BS186="","Yes","Blocked"))</f>
        <v/>
      </c>
      <c r="BW186" t="str">
        <f>IF($BV186="","",IFERROR(VLOOKUP($BV186,'01_Warehouse_Ledger'!$A:$N,4,FALSE),""))</f>
        <v/>
      </c>
      <c r="BX186" t="str">
        <f>IF($BV186="","",IFERROR(VLOOKUP($BV186,'01_Warehouse_Ledger'!$A:$N,5,FALSE),""))</f>
        <v/>
      </c>
      <c r="BY186" t="str">
        <f>IF($BV186="","",IFERROR(VLOOKUP($BV186,'01_Warehouse_Ledger'!$A:$N,13,FALSE),""))</f>
        <v/>
      </c>
      <c r="CI186" t="str" cm="1">
        <f t="array" ref="CI186">IFERROR(
  IF(ISNUMBER(MATCH(TRIM(SUBSTITUTE(INDEX($X:$X,ROW()),CHAR(160),"")),[1]Weekend_Targets!$B$2:$B$23,0)),
    "TARGET",
    "NO"
  ),
  "LOOKUP_ERROR"
)</f>
        <v>NO</v>
      </c>
      <c r="CJ186" t="str" cm="1">
        <f t="array" aca="1" ref="CJ186" ca="1">_xlfn.LET(_xlpm.h,UPPER(TRIM(CLEAN(SUBSTITUTE($X186,CHAR(160)," ")))), IF(ISNUMBER(MATCH(_xlpm.h,WeekendHostnames,0)),"TARGET",""))</f>
        <v/>
      </c>
      <c r="CK186" t="str">
        <f>UPPER(TRIM(CLEAN(SUBSTITUTE(C186,CHAR(160)," "))))</f>
        <v/>
      </c>
      <c r="CL186" t="str" cm="1">
        <f t="array" ref="CL186">IF(ISNUMBER(MATCH(UPPER(TRIM(CLEAN(SUBSTITUTE(INDEX($X:$X,ROW()),CHAR(160)," ")))),[1]Weekend_Targets!$C$2:$C$23,0)),"TARGET","NO")</f>
        <v>NO</v>
      </c>
      <c r="CM186" t="str">
        <f>_xlfn.TEXTJOIN(", ",TRUE,$C$2:$C$23)</f>
        <v>Yes, Yes, Yes, Yes, Yes, Yes, Yes, Yes, Yes, Yes, Yes, Yes, Yes, Yes, Yes, Yes, Yes, Yes, Yes, Yes, Yes, Yes</v>
      </c>
      <c r="CN186" t="e" cm="1">
        <f t="array" aca="1" ref="CN186" ca="1">COUNTIF(WeekendHostnames,"WNH270OPR403")</f>
        <v>#NAME?</v>
      </c>
      <c r="CO186" s="4"/>
      <c r="CQ186" s="4"/>
    </row>
    <row r="187" spans="1:95" ht="20.25" customHeight="1">
      <c r="A187" s="8"/>
      <c r="B187" s="8"/>
      <c r="C187" s="8"/>
      <c r="E187" s="15" t="str">
        <f>IF($C187&lt;&gt;"Yes","",IF($D187="No","Yes",IF($D187="Yes","No","")))</f>
        <v/>
      </c>
      <c r="F187" s="15" t="str">
        <f>IF($A187="","",IF($A187="Neuron",IF(OR(AND($AA187&lt;&gt;"",LOWER(TRIM($AA187))&lt;&gt;"n/a",COUNTIF($AA$2:$AA$532,$AA187)&gt;1),AND($AB187&lt;&gt;"",LOWER(TRIM($AB187))&lt;&gt;"n/a",COUNTIF($AB$2:$AB$532,$AB187)&gt;1),AND($AE187&lt;&gt;"",LOWER(TRIM($AE187))&lt;&gt;"n/a",COUNTIF($AE$2:$AE$532,$AE187)&gt;1)),"Yes","No"),IF($A187="Cybernet",IF(OR(AND($Y187&lt;&gt;"",LOWER(TRIM($Y187))&lt;&gt;"n/a",COUNTIF($Y$2:$Y$532,$Y187)&gt;1),AND($Z187&lt;&gt;"",LOWER(TRIM($Z187))&lt;&gt;"n/a",COUNTIF($Z$2:$Z$532,$Z187)&gt;1)),"Yes","No"),IF(AND($AN187&lt;&gt;"",LOWER(TRIM($AN187))&lt;&gt;"n/a",COUNTIF($AN$2:$AN$532,$AN187)&gt;1),"Yes","No"))))</f>
        <v/>
      </c>
      <c r="G187" t="str">
        <f>IF($C187&lt;&gt;"Yes","",
IF($A187="Neuron",
IF(OR(
AND($AA187&lt;&gt;"",LOWER(TRIM($AA187))&lt;&gt;"n/a",COUNTIFS($C$2:$C$532,"Yes",$A$2:$A$532,"Neuron",$AA$2:$AA$532,$AA187)&gt;1),
AND($AB187&lt;&gt;"",LOWER(TRIM($AB187))&lt;&gt;"n/a",COUNTIFS($C$2:$C$532,"Yes",$A$2:$A$532,"Neuron",$AB$2:$AB$532,$AB187)&gt;1),
AND($AE187&lt;&gt;"",LOWER(TRIM($AE187))&lt;&gt;"n/a",COUNTIFS($C$2:$C$532,"Yes",$A$2:$A$532,"Neuron",$AE$2:$AE$532,$AE187)&gt;1)
),"Yes","No"),
IF($A187="Cybernet",
IF(OR(
AND($Y187&lt;&gt;"",LOWER(TRIM($Y187))&lt;&gt;"n/a",COUNTIFS($C$2:$C$532,"Yes",$A$2:$A$532,"Cybernet",$Y$2:$Y$532,$Y187)&gt;1),
AND($Z187&lt;&gt;"",LOWER(TRIM($Z187))&lt;&gt;"n/a",COUNTIFS($C$2:$C$532,"Yes",$A$2:$A$532,"Cybernet",$Z$2:$Z$532,$Z187)&gt;1)
),"Yes","No"),
IF(AND($AN187&lt;&gt;"",LOWER(TRIM($AN187))&lt;&gt;"n/a"),
IF(COUNTIFS($C$2:$C$532,"Yes",$A$2:$A$532,$A187,$AN$2:$AN$532,$AN187)&gt;1,"Yes","No"),
"No")
)
)
)</f>
        <v/>
      </c>
      <c r="H187" s="4"/>
      <c r="I187" s="4"/>
      <c r="J187" s="4"/>
      <c r="K187" s="4"/>
      <c r="L187" s="14"/>
      <c r="M187" s="4"/>
      <c r="N187" s="4"/>
      <c r="O187" s="4"/>
      <c r="P187" s="4"/>
      <c r="Q187" s="4"/>
      <c r="R187" s="4"/>
      <c r="S187" s="4"/>
      <c r="T187" s="4"/>
      <c r="U187" s="12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8"/>
      <c r="AH187" s="8"/>
      <c r="AI187" s="8"/>
      <c r="AJ187" s="8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"/>
      <c r="BM187" s="8"/>
      <c r="BN187" s="8"/>
      <c r="BO187" s="8"/>
      <c r="BP187" s="8"/>
      <c r="BQ187" s="8"/>
      <c r="BR187" s="8"/>
      <c r="BS187" s="4" t="str">
        <f>IF($AB187="","",IF((IF(AND($BL187&lt;&gt;"Yes",$BL187&lt;&gt;"N/A"),"Power Cable, ","")&amp;IF(AND($BM187&lt;&gt;"Yes",$BM187&lt;&gt;"N/A"),"Battery, ","")&amp;IF(AND($AG187&lt;&gt;"Yes",$AG187&lt;&gt;"N/A"),"Firmware Download, ","")&amp;IF(AND(OR($AG187="Yes",$AG187="N/A"),$AH187&lt;&gt;"Yes",$AH187&lt;&gt;"N/A"),"Firmware Install, ","")&amp;IF(AND($BQ187&lt;&gt;"Yes",$BQ187&lt;&gt;"N/A"),"Device ID, ","")&amp;IF(AND($BR187&lt;&gt;"Yes",$BR187&lt;&gt;"N/A"),"Epic Beans Relay, ",""))="","",LEFT(IF(AND($BL187&lt;&gt;"Yes",$BL187&lt;&gt;"N/A"),"Power Cable, ","")&amp;IF(AND($BM187&lt;&gt;"Yes",$BM187&lt;&gt;"N/A"),"Battery, ","")&amp;IF(AND($AG187&lt;&gt;"Yes",$AG187&lt;&gt;"N/A"),"Firmware Download, ","")&amp;IF(AND(OR($AG187="Yes",$AG187="N/A"),$AH187&lt;&gt;"Yes",$AH187&lt;&gt;"N/A"),"Firmware Install, ","")&amp;IF(AND($BQ187&lt;&gt;"Yes",$BQ187&lt;&gt;"N/A"),"Device ID, ","")&amp;IF(AND($BR187&lt;&gt;"Yes",$BR187&lt;&gt;"N/A"),"Epic Beans Relay, ",""),LEN(IF(AND($BL187&lt;&gt;"Yes",$BL187&lt;&gt;"N/A"),"Power Cable, ","")&amp;IF(AND($BM187&lt;&gt;"Yes",$BM187&lt;&gt;"N/A"),"Battery, ","")&amp;IF(AND($AG187&lt;&gt;"Yes",$AG187&lt;&gt;"N/A"),"Firmware Download, ","")&amp;IF(AND(OR($AG187="Yes",$AG187="N/A"),$AH187&lt;&gt;"Yes",$AH187&lt;&gt;"N/A"),"Firmware Install, ","")&amp;IF(AND($BQ187&lt;&gt;"Yes",$BQ187&lt;&gt;"N/A"),"Device ID, ","")&amp;IF(AND($BR187&lt;&gt;"Yes",$BR187&lt;&gt;"N/A"),"Epic Beans Relay, ",""))-2)))</f>
        <v/>
      </c>
      <c r="BT187" s="8"/>
      <c r="BU187" s="8" t="str">
        <f>IF($AB187="","",IF($BS187="","Yes","Blocked"))</f>
        <v/>
      </c>
      <c r="BW187" t="str">
        <f>IF($BV187="","",IFERROR(VLOOKUP($BV187,'01_Warehouse_Ledger'!$A:$N,4,FALSE),""))</f>
        <v/>
      </c>
      <c r="BX187" t="str">
        <f>IF($BV187="","",IFERROR(VLOOKUP($BV187,'01_Warehouse_Ledger'!$A:$N,5,FALSE),""))</f>
        <v/>
      </c>
      <c r="BY187" t="str">
        <f>IF($BV187="","",IFERROR(VLOOKUP($BV187,'01_Warehouse_Ledger'!$A:$N,13,FALSE),""))</f>
        <v/>
      </c>
      <c r="CI187" t="str" cm="1">
        <f t="array" ref="CI187">IFERROR(
  IF(ISNUMBER(MATCH(TRIM(SUBSTITUTE(INDEX($X:$X,ROW()),CHAR(160),"")),[1]Weekend_Targets!$B$2:$B$23,0)),
    "TARGET",
    "NO"
  ),
  "LOOKUP_ERROR"
)</f>
        <v>NO</v>
      </c>
      <c r="CJ187" t="str" cm="1">
        <f t="array" aca="1" ref="CJ187" ca="1">_xlfn.LET(_xlpm.h,UPPER(TRIM(CLEAN(SUBSTITUTE($X187,CHAR(160)," ")))), IF(ISNUMBER(MATCH(_xlpm.h,WeekendHostnames,0)),"TARGET",""))</f>
        <v/>
      </c>
      <c r="CK187" t="str">
        <f>UPPER(TRIM(CLEAN(SUBSTITUTE(C187,CHAR(160)," "))))</f>
        <v/>
      </c>
      <c r="CL187" t="str" cm="1">
        <f t="array" ref="CL187">IF(ISNUMBER(MATCH(UPPER(TRIM(CLEAN(SUBSTITUTE(INDEX($X:$X,ROW()),CHAR(160)," ")))),[1]Weekend_Targets!$C$2:$C$23,0)),"TARGET","NO")</f>
        <v>NO</v>
      </c>
      <c r="CM187" t="str">
        <f>_xlfn.TEXTJOIN(", ",TRUE,$C$2:$C$23)</f>
        <v>Yes, Yes, Yes, Yes, Yes, Yes, Yes, Yes, Yes, Yes, Yes, Yes, Yes, Yes, Yes, Yes, Yes, Yes, Yes, Yes, Yes, Yes</v>
      </c>
      <c r="CN187" t="e" cm="1">
        <f t="array" aca="1" ref="CN187" ca="1">COUNTIF(WeekendHostnames,"WNH270OPR403")</f>
        <v>#NAME?</v>
      </c>
      <c r="CO187" s="4"/>
      <c r="CQ187" s="4"/>
    </row>
    <row r="188" spans="1:95" ht="20.25" customHeight="1">
      <c r="A188" s="8"/>
      <c r="B188" s="8"/>
      <c r="C188" s="8"/>
      <c r="E188" s="15" t="str">
        <f>IF($C188&lt;&gt;"Yes","",IF($D188="No","Yes",IF($D188="Yes","No","")))</f>
        <v/>
      </c>
      <c r="F188" s="15" t="str">
        <f>IF($A188="","",IF($A188="Neuron",IF(OR(AND($AA188&lt;&gt;"",LOWER(TRIM($AA188))&lt;&gt;"n/a",COUNTIF($AA$2:$AA$532,$AA188)&gt;1),AND($AB188&lt;&gt;"",LOWER(TRIM($AB188))&lt;&gt;"n/a",COUNTIF($AB$2:$AB$532,$AB188)&gt;1),AND($AE188&lt;&gt;"",LOWER(TRIM($AE188))&lt;&gt;"n/a",COUNTIF($AE$2:$AE$532,$AE188)&gt;1)),"Yes","No"),IF($A188="Cybernet",IF(OR(AND($Y188&lt;&gt;"",LOWER(TRIM($Y188))&lt;&gt;"n/a",COUNTIF($Y$2:$Y$532,$Y188)&gt;1),AND($Z188&lt;&gt;"",LOWER(TRIM($Z188))&lt;&gt;"n/a",COUNTIF($Z$2:$Z$532,$Z188)&gt;1)),"Yes","No"),IF(AND($AN188&lt;&gt;"",LOWER(TRIM($AN188))&lt;&gt;"n/a",COUNTIF($AN$2:$AN$532,$AN188)&gt;1),"Yes","No"))))</f>
        <v/>
      </c>
      <c r="G188" t="str">
        <f>IF($C188&lt;&gt;"Yes","",
IF($A188="Neuron",
IF(OR(
AND($AA188&lt;&gt;"",LOWER(TRIM($AA188))&lt;&gt;"n/a",COUNTIFS($C$2:$C$532,"Yes",$A$2:$A$532,"Neuron",$AA$2:$AA$532,$AA188)&gt;1),
AND($AB188&lt;&gt;"",LOWER(TRIM($AB188))&lt;&gt;"n/a",COUNTIFS($C$2:$C$532,"Yes",$A$2:$A$532,"Neuron",$AB$2:$AB$532,$AB188)&gt;1),
AND($AE188&lt;&gt;"",LOWER(TRIM($AE188))&lt;&gt;"n/a",COUNTIFS($C$2:$C$532,"Yes",$A$2:$A$532,"Neuron",$AE$2:$AE$532,$AE188)&gt;1)
),"Yes","No"),
IF($A188="Cybernet",
IF(OR(
AND($Y188&lt;&gt;"",LOWER(TRIM($Y188))&lt;&gt;"n/a",COUNTIFS($C$2:$C$532,"Yes",$A$2:$A$532,"Cybernet",$Y$2:$Y$532,$Y188)&gt;1),
AND($Z188&lt;&gt;"",LOWER(TRIM($Z188))&lt;&gt;"n/a",COUNTIFS($C$2:$C$532,"Yes",$A$2:$A$532,"Cybernet",$Z$2:$Z$532,$Z188)&gt;1)
),"Yes","No"),
IF(AND($AN188&lt;&gt;"",LOWER(TRIM($AN188))&lt;&gt;"n/a"),
IF(COUNTIFS($C$2:$C$532,"Yes",$A$2:$A$532,$A188,$AN$2:$AN$532,$AN188)&gt;1,"Yes","No"),
"No")
)
)
)</f>
        <v/>
      </c>
      <c r="H188" s="4"/>
      <c r="I188" s="4"/>
      <c r="J188" s="4"/>
      <c r="K188" s="4"/>
      <c r="L188" s="14"/>
      <c r="M188" s="4"/>
      <c r="N188" s="4"/>
      <c r="O188" s="4"/>
      <c r="P188" s="4"/>
      <c r="Q188" s="4"/>
      <c r="R188" s="4"/>
      <c r="S188" s="4"/>
      <c r="T188" s="4"/>
      <c r="U188" s="12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8"/>
      <c r="AH188" s="8"/>
      <c r="AI188" s="8"/>
      <c r="AJ188" s="8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"/>
      <c r="BM188" s="8"/>
      <c r="BN188" s="8"/>
      <c r="BO188" s="8"/>
      <c r="BP188" s="8"/>
      <c r="BQ188" s="8"/>
      <c r="BR188" s="8"/>
      <c r="BS188" s="4" t="str">
        <f>IF($AB188="","",IF((IF(AND($BL188&lt;&gt;"Yes",$BL188&lt;&gt;"N/A"),"Power Cable, ","")&amp;IF(AND($BM188&lt;&gt;"Yes",$BM188&lt;&gt;"N/A"),"Battery, ","")&amp;IF(AND($AG188&lt;&gt;"Yes",$AG188&lt;&gt;"N/A"),"Firmware Download, ","")&amp;IF(AND(OR($AG188="Yes",$AG188="N/A"),$AH188&lt;&gt;"Yes",$AH188&lt;&gt;"N/A"),"Firmware Install, ","")&amp;IF(AND($BQ188&lt;&gt;"Yes",$BQ188&lt;&gt;"N/A"),"Device ID, ","")&amp;IF(AND($BR188&lt;&gt;"Yes",$BR188&lt;&gt;"N/A"),"Epic Beans Relay, ",""))="","",LEFT(IF(AND($BL188&lt;&gt;"Yes",$BL188&lt;&gt;"N/A"),"Power Cable, ","")&amp;IF(AND($BM188&lt;&gt;"Yes",$BM188&lt;&gt;"N/A"),"Battery, ","")&amp;IF(AND($AG188&lt;&gt;"Yes",$AG188&lt;&gt;"N/A"),"Firmware Download, ","")&amp;IF(AND(OR($AG188="Yes",$AG188="N/A"),$AH188&lt;&gt;"Yes",$AH188&lt;&gt;"N/A"),"Firmware Install, ","")&amp;IF(AND($BQ188&lt;&gt;"Yes",$BQ188&lt;&gt;"N/A"),"Device ID, ","")&amp;IF(AND($BR188&lt;&gt;"Yes",$BR188&lt;&gt;"N/A"),"Epic Beans Relay, ",""),LEN(IF(AND($BL188&lt;&gt;"Yes",$BL188&lt;&gt;"N/A"),"Power Cable, ","")&amp;IF(AND($BM188&lt;&gt;"Yes",$BM188&lt;&gt;"N/A"),"Battery, ","")&amp;IF(AND($AG188&lt;&gt;"Yes",$AG188&lt;&gt;"N/A"),"Firmware Download, ","")&amp;IF(AND(OR($AG188="Yes",$AG188="N/A"),$AH188&lt;&gt;"Yes",$AH188&lt;&gt;"N/A"),"Firmware Install, ","")&amp;IF(AND($BQ188&lt;&gt;"Yes",$BQ188&lt;&gt;"N/A"),"Device ID, ","")&amp;IF(AND($BR188&lt;&gt;"Yes",$BR188&lt;&gt;"N/A"),"Epic Beans Relay, ",""))-2)))</f>
        <v/>
      </c>
      <c r="BT188" s="8"/>
      <c r="BU188" s="8" t="str">
        <f>IF($AB188="","",IF($BS188="","Yes","Blocked"))</f>
        <v/>
      </c>
      <c r="BW188" t="str">
        <f>IF($BV188="","",IFERROR(VLOOKUP($BV188,'01_Warehouse_Ledger'!$A:$N,4,FALSE),""))</f>
        <v/>
      </c>
      <c r="BX188" t="str">
        <f>IF($BV188="","",IFERROR(VLOOKUP($BV188,'01_Warehouse_Ledger'!$A:$N,5,FALSE),""))</f>
        <v/>
      </c>
      <c r="BY188" t="str">
        <f>IF($BV188="","",IFERROR(VLOOKUP($BV188,'01_Warehouse_Ledger'!$A:$N,13,FALSE),""))</f>
        <v/>
      </c>
      <c r="CI188" t="str" cm="1">
        <f t="array" ref="CI188">IFERROR(
  IF(ISNUMBER(MATCH(TRIM(SUBSTITUTE(INDEX($X:$X,ROW()),CHAR(160),"")),[1]Weekend_Targets!$B$2:$B$23,0)),
    "TARGET",
    "NO"
  ),
  "LOOKUP_ERROR"
)</f>
        <v>NO</v>
      </c>
      <c r="CJ188" t="str" cm="1">
        <f t="array" aca="1" ref="CJ188" ca="1">_xlfn.LET(_xlpm.h,UPPER(TRIM(CLEAN(SUBSTITUTE($X188,CHAR(160)," ")))), IF(ISNUMBER(MATCH(_xlpm.h,WeekendHostnames,0)),"TARGET",""))</f>
        <v/>
      </c>
      <c r="CK188" t="str">
        <f>UPPER(TRIM(CLEAN(SUBSTITUTE(C188,CHAR(160)," "))))</f>
        <v/>
      </c>
      <c r="CL188" t="str" cm="1">
        <f t="array" ref="CL188">IF(ISNUMBER(MATCH(UPPER(TRIM(CLEAN(SUBSTITUTE(INDEX($X:$X,ROW()),CHAR(160)," ")))),[1]Weekend_Targets!$C$2:$C$23,0)),"TARGET","NO")</f>
        <v>NO</v>
      </c>
      <c r="CM188" t="str">
        <f>_xlfn.TEXTJOIN(", ",TRUE,$C$2:$C$23)</f>
        <v>Yes, Yes, Yes, Yes, Yes, Yes, Yes, Yes, Yes, Yes, Yes, Yes, Yes, Yes, Yes, Yes, Yes, Yes, Yes, Yes, Yes, Yes</v>
      </c>
      <c r="CN188" t="e" cm="1">
        <f t="array" aca="1" ref="CN188" ca="1">COUNTIF(WeekendHostnames,"WNH270OPR403")</f>
        <v>#NAME?</v>
      </c>
      <c r="CO188" s="4"/>
      <c r="CQ188" s="4"/>
    </row>
    <row r="189" spans="1:95" ht="20.25" customHeight="1">
      <c r="A189" s="8"/>
      <c r="B189" s="8"/>
      <c r="C189" s="8"/>
      <c r="E189" s="15" t="str">
        <f>IF($C189&lt;&gt;"Yes","",IF($D189="No","Yes",IF($D189="Yes","No","")))</f>
        <v/>
      </c>
      <c r="F189" s="15" t="str">
        <f>IF($A189="","",IF($A189="Neuron",IF(OR(AND($AA189&lt;&gt;"",LOWER(TRIM($AA189))&lt;&gt;"n/a",COUNTIF($AA$2:$AA$532,$AA189)&gt;1),AND($AB189&lt;&gt;"",LOWER(TRIM($AB189))&lt;&gt;"n/a",COUNTIF($AB$2:$AB$532,$AB189)&gt;1),AND($AE189&lt;&gt;"",LOWER(TRIM($AE189))&lt;&gt;"n/a",COUNTIF($AE$2:$AE$532,$AE189)&gt;1)),"Yes","No"),IF($A189="Cybernet",IF(OR(AND($Y189&lt;&gt;"",LOWER(TRIM($Y189))&lt;&gt;"n/a",COUNTIF($Y$2:$Y$532,$Y189)&gt;1),AND($Z189&lt;&gt;"",LOWER(TRIM($Z189))&lt;&gt;"n/a",COUNTIF($Z$2:$Z$532,$Z189)&gt;1)),"Yes","No"),IF(AND($AN189&lt;&gt;"",LOWER(TRIM($AN189))&lt;&gt;"n/a",COUNTIF($AN$2:$AN$532,$AN189)&gt;1),"Yes","No"))))</f>
        <v/>
      </c>
      <c r="G189" t="str">
        <f>IF($C189&lt;&gt;"Yes","",
IF($A189="Neuron",
IF(OR(
AND($AA189&lt;&gt;"",LOWER(TRIM($AA189))&lt;&gt;"n/a",COUNTIFS($C$2:$C$532,"Yes",$A$2:$A$532,"Neuron",$AA$2:$AA$532,$AA189)&gt;1),
AND($AB189&lt;&gt;"",LOWER(TRIM($AB189))&lt;&gt;"n/a",COUNTIFS($C$2:$C$532,"Yes",$A$2:$A$532,"Neuron",$AB$2:$AB$532,$AB189)&gt;1),
AND($AE189&lt;&gt;"",LOWER(TRIM($AE189))&lt;&gt;"n/a",COUNTIFS($C$2:$C$532,"Yes",$A$2:$A$532,"Neuron",$AE$2:$AE$532,$AE189)&gt;1)
),"Yes","No"),
IF($A189="Cybernet",
IF(OR(
AND($Y189&lt;&gt;"",LOWER(TRIM($Y189))&lt;&gt;"n/a",COUNTIFS($C$2:$C$532,"Yes",$A$2:$A$532,"Cybernet",$Y$2:$Y$532,$Y189)&gt;1),
AND($Z189&lt;&gt;"",LOWER(TRIM($Z189))&lt;&gt;"n/a",COUNTIFS($C$2:$C$532,"Yes",$A$2:$A$532,"Cybernet",$Z$2:$Z$532,$Z189)&gt;1)
),"Yes","No"),
IF(AND($AN189&lt;&gt;"",LOWER(TRIM($AN189))&lt;&gt;"n/a"),
IF(COUNTIFS($C$2:$C$532,"Yes",$A$2:$A$532,$A189,$AN$2:$AN$532,$AN189)&gt;1,"Yes","No"),
"No")
)
)
)</f>
        <v/>
      </c>
      <c r="H189" s="4"/>
      <c r="I189" s="4"/>
      <c r="J189" s="4"/>
      <c r="K189" s="4"/>
      <c r="L189" s="14"/>
      <c r="M189" s="4"/>
      <c r="N189" s="4"/>
      <c r="O189" s="4"/>
      <c r="P189" s="4"/>
      <c r="Q189" s="4"/>
      <c r="R189" s="4"/>
      <c r="S189" s="4"/>
      <c r="T189" s="4"/>
      <c r="U189" s="12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8"/>
      <c r="AH189" s="8"/>
      <c r="AI189" s="8"/>
      <c r="AJ189" s="8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"/>
      <c r="BM189" s="8"/>
      <c r="BN189" s="8"/>
      <c r="BO189" s="8"/>
      <c r="BP189" s="8"/>
      <c r="BQ189" s="8"/>
      <c r="BR189" s="8"/>
      <c r="BS189" s="4" t="str">
        <f>IF($AB189="","",IF((IF(AND($BL189&lt;&gt;"Yes",$BL189&lt;&gt;"N/A"),"Power Cable, ","")&amp;IF(AND($BM189&lt;&gt;"Yes",$BM189&lt;&gt;"N/A"),"Battery, ","")&amp;IF(AND($AG189&lt;&gt;"Yes",$AG189&lt;&gt;"N/A"),"Firmware Download, ","")&amp;IF(AND(OR($AG189="Yes",$AG189="N/A"),$AH189&lt;&gt;"Yes",$AH189&lt;&gt;"N/A"),"Firmware Install, ","")&amp;IF(AND($BQ189&lt;&gt;"Yes",$BQ189&lt;&gt;"N/A"),"Device ID, ","")&amp;IF(AND($BR189&lt;&gt;"Yes",$BR189&lt;&gt;"N/A"),"Epic Beans Relay, ",""))="","",LEFT(IF(AND($BL189&lt;&gt;"Yes",$BL189&lt;&gt;"N/A"),"Power Cable, ","")&amp;IF(AND($BM189&lt;&gt;"Yes",$BM189&lt;&gt;"N/A"),"Battery, ","")&amp;IF(AND($AG189&lt;&gt;"Yes",$AG189&lt;&gt;"N/A"),"Firmware Download, ","")&amp;IF(AND(OR($AG189="Yes",$AG189="N/A"),$AH189&lt;&gt;"Yes",$AH189&lt;&gt;"N/A"),"Firmware Install, ","")&amp;IF(AND($BQ189&lt;&gt;"Yes",$BQ189&lt;&gt;"N/A"),"Device ID, ","")&amp;IF(AND($BR189&lt;&gt;"Yes",$BR189&lt;&gt;"N/A"),"Epic Beans Relay, ",""),LEN(IF(AND($BL189&lt;&gt;"Yes",$BL189&lt;&gt;"N/A"),"Power Cable, ","")&amp;IF(AND($BM189&lt;&gt;"Yes",$BM189&lt;&gt;"N/A"),"Battery, ","")&amp;IF(AND($AG189&lt;&gt;"Yes",$AG189&lt;&gt;"N/A"),"Firmware Download, ","")&amp;IF(AND(OR($AG189="Yes",$AG189="N/A"),$AH189&lt;&gt;"Yes",$AH189&lt;&gt;"N/A"),"Firmware Install, ","")&amp;IF(AND($BQ189&lt;&gt;"Yes",$BQ189&lt;&gt;"N/A"),"Device ID, ","")&amp;IF(AND($BR189&lt;&gt;"Yes",$BR189&lt;&gt;"N/A"),"Epic Beans Relay, ",""))-2)))</f>
        <v/>
      </c>
      <c r="BT189" s="8"/>
      <c r="BU189" s="8" t="str">
        <f>IF($AB189="","",IF($BS189="","Yes","Blocked"))</f>
        <v/>
      </c>
      <c r="BW189" t="str">
        <f>IF($BV189="","",IFERROR(VLOOKUP($BV189,'01_Warehouse_Ledger'!$A:$N,4,FALSE),""))</f>
        <v/>
      </c>
      <c r="BX189" t="str">
        <f>IF($BV189="","",IFERROR(VLOOKUP($BV189,'01_Warehouse_Ledger'!$A:$N,5,FALSE),""))</f>
        <v/>
      </c>
      <c r="BY189" t="str">
        <f>IF($BV189="","",IFERROR(VLOOKUP($BV189,'01_Warehouse_Ledger'!$A:$N,13,FALSE),""))</f>
        <v/>
      </c>
      <c r="CI189" t="str" cm="1">
        <f t="array" ref="CI189">IFERROR(
  IF(ISNUMBER(MATCH(TRIM(SUBSTITUTE(INDEX($X:$X,ROW()),CHAR(160),"")),[1]Weekend_Targets!$B$2:$B$23,0)),
    "TARGET",
    "NO"
  ),
  "LOOKUP_ERROR"
)</f>
        <v>NO</v>
      </c>
      <c r="CJ189" t="str" cm="1">
        <f t="array" aca="1" ref="CJ189" ca="1">_xlfn.LET(_xlpm.h,UPPER(TRIM(CLEAN(SUBSTITUTE($X189,CHAR(160)," ")))), IF(ISNUMBER(MATCH(_xlpm.h,WeekendHostnames,0)),"TARGET",""))</f>
        <v/>
      </c>
      <c r="CK189" t="str">
        <f>UPPER(TRIM(CLEAN(SUBSTITUTE(C189,CHAR(160)," "))))</f>
        <v/>
      </c>
      <c r="CL189" t="str" cm="1">
        <f t="array" ref="CL189">IF(ISNUMBER(MATCH(UPPER(TRIM(CLEAN(SUBSTITUTE(INDEX($X:$X,ROW()),CHAR(160)," ")))),[1]Weekend_Targets!$C$2:$C$23,0)),"TARGET","NO")</f>
        <v>NO</v>
      </c>
      <c r="CM189" t="str">
        <f>_xlfn.TEXTJOIN(", ",TRUE,$C$2:$C$23)</f>
        <v>Yes, Yes, Yes, Yes, Yes, Yes, Yes, Yes, Yes, Yes, Yes, Yes, Yes, Yes, Yes, Yes, Yes, Yes, Yes, Yes, Yes, Yes</v>
      </c>
      <c r="CN189" t="e" cm="1">
        <f t="array" aca="1" ref="CN189" ca="1">COUNTIF(WeekendHostnames,"WNH270OPR403")</f>
        <v>#NAME?</v>
      </c>
      <c r="CO189" s="4"/>
      <c r="CQ189" s="4"/>
    </row>
    <row r="190" spans="1:95" ht="20.25" customHeight="1">
      <c r="A190" s="8"/>
      <c r="B190" s="8"/>
      <c r="C190" s="8"/>
      <c r="E190" s="15" t="str">
        <f>IF($C190&lt;&gt;"Yes","",IF($D190="No","Yes",IF($D190="Yes","No","")))</f>
        <v/>
      </c>
      <c r="F190" s="15" t="str">
        <f>IF($A190="","",IF($A190="Neuron",IF(OR(AND($AA190&lt;&gt;"",LOWER(TRIM($AA190))&lt;&gt;"n/a",COUNTIF($AA$2:$AA$532,$AA190)&gt;1),AND($AB190&lt;&gt;"",LOWER(TRIM($AB190))&lt;&gt;"n/a",COUNTIF($AB$2:$AB$532,$AB190)&gt;1),AND($AE190&lt;&gt;"",LOWER(TRIM($AE190))&lt;&gt;"n/a",COUNTIF($AE$2:$AE$532,$AE190)&gt;1)),"Yes","No"),IF($A190="Cybernet",IF(OR(AND($Y190&lt;&gt;"",LOWER(TRIM($Y190))&lt;&gt;"n/a",COUNTIF($Y$2:$Y$532,$Y190)&gt;1),AND($Z190&lt;&gt;"",LOWER(TRIM($Z190))&lt;&gt;"n/a",COUNTIF($Z$2:$Z$532,$Z190)&gt;1)),"Yes","No"),IF(AND($AN190&lt;&gt;"",LOWER(TRIM($AN190))&lt;&gt;"n/a",COUNTIF($AN$2:$AN$532,$AN190)&gt;1),"Yes","No"))))</f>
        <v/>
      </c>
      <c r="G190" t="str">
        <f>IF($C190&lt;&gt;"Yes","",
IF($A190="Neuron",
IF(OR(
AND($AA190&lt;&gt;"",LOWER(TRIM($AA190))&lt;&gt;"n/a",COUNTIFS($C$2:$C$532,"Yes",$A$2:$A$532,"Neuron",$AA$2:$AA$532,$AA190)&gt;1),
AND($AB190&lt;&gt;"",LOWER(TRIM($AB190))&lt;&gt;"n/a",COUNTIFS($C$2:$C$532,"Yes",$A$2:$A$532,"Neuron",$AB$2:$AB$532,$AB190)&gt;1),
AND($AE190&lt;&gt;"",LOWER(TRIM($AE190))&lt;&gt;"n/a",COUNTIFS($C$2:$C$532,"Yes",$A$2:$A$532,"Neuron",$AE$2:$AE$532,$AE190)&gt;1)
),"Yes","No"),
IF($A190="Cybernet",
IF(OR(
AND($Y190&lt;&gt;"",LOWER(TRIM($Y190))&lt;&gt;"n/a",COUNTIFS($C$2:$C$532,"Yes",$A$2:$A$532,"Cybernet",$Y$2:$Y$532,$Y190)&gt;1),
AND($Z190&lt;&gt;"",LOWER(TRIM($Z190))&lt;&gt;"n/a",COUNTIFS($C$2:$C$532,"Yes",$A$2:$A$532,"Cybernet",$Z$2:$Z$532,$Z190)&gt;1)
),"Yes","No"),
IF(AND($AN190&lt;&gt;"",LOWER(TRIM($AN190))&lt;&gt;"n/a"),
IF(COUNTIFS($C$2:$C$532,"Yes",$A$2:$A$532,$A190,$AN$2:$AN$532,$AN190)&gt;1,"Yes","No"),
"No")
)
)
)</f>
        <v/>
      </c>
      <c r="H190" s="4"/>
      <c r="I190" s="4"/>
      <c r="J190" s="4"/>
      <c r="K190" s="4"/>
      <c r="L190" s="14"/>
      <c r="M190" s="4"/>
      <c r="N190" s="4"/>
      <c r="O190" s="4"/>
      <c r="P190" s="4"/>
      <c r="Q190" s="4"/>
      <c r="R190" s="4"/>
      <c r="S190" s="4"/>
      <c r="T190" s="4"/>
      <c r="U190" s="12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8"/>
      <c r="AH190" s="8"/>
      <c r="AI190" s="8"/>
      <c r="AJ190" s="8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"/>
      <c r="BM190" s="8"/>
      <c r="BN190" s="8"/>
      <c r="BO190" s="8"/>
      <c r="BP190" s="8"/>
      <c r="BQ190" s="8"/>
      <c r="BR190" s="8"/>
      <c r="BS190" s="4" t="str">
        <f>IF($AB190="","",IF((IF(AND($BL190&lt;&gt;"Yes",$BL190&lt;&gt;"N/A"),"Power Cable, ","")&amp;IF(AND($BM190&lt;&gt;"Yes",$BM190&lt;&gt;"N/A"),"Battery, ","")&amp;IF(AND($AG190&lt;&gt;"Yes",$AG190&lt;&gt;"N/A"),"Firmware Download, ","")&amp;IF(AND(OR($AG190="Yes",$AG190="N/A"),$AH190&lt;&gt;"Yes",$AH190&lt;&gt;"N/A"),"Firmware Install, ","")&amp;IF(AND($BQ190&lt;&gt;"Yes",$BQ190&lt;&gt;"N/A"),"Device ID, ","")&amp;IF(AND($BR190&lt;&gt;"Yes",$BR190&lt;&gt;"N/A"),"Epic Beans Relay, ",""))="","",LEFT(IF(AND($BL190&lt;&gt;"Yes",$BL190&lt;&gt;"N/A"),"Power Cable, ","")&amp;IF(AND($BM190&lt;&gt;"Yes",$BM190&lt;&gt;"N/A"),"Battery, ","")&amp;IF(AND($AG190&lt;&gt;"Yes",$AG190&lt;&gt;"N/A"),"Firmware Download, ","")&amp;IF(AND(OR($AG190="Yes",$AG190="N/A"),$AH190&lt;&gt;"Yes",$AH190&lt;&gt;"N/A"),"Firmware Install, ","")&amp;IF(AND($BQ190&lt;&gt;"Yes",$BQ190&lt;&gt;"N/A"),"Device ID, ","")&amp;IF(AND($BR190&lt;&gt;"Yes",$BR190&lt;&gt;"N/A"),"Epic Beans Relay, ",""),LEN(IF(AND($BL190&lt;&gt;"Yes",$BL190&lt;&gt;"N/A"),"Power Cable, ","")&amp;IF(AND($BM190&lt;&gt;"Yes",$BM190&lt;&gt;"N/A"),"Battery, ","")&amp;IF(AND($AG190&lt;&gt;"Yes",$AG190&lt;&gt;"N/A"),"Firmware Download, ","")&amp;IF(AND(OR($AG190="Yes",$AG190="N/A"),$AH190&lt;&gt;"Yes",$AH190&lt;&gt;"N/A"),"Firmware Install, ","")&amp;IF(AND($BQ190&lt;&gt;"Yes",$BQ190&lt;&gt;"N/A"),"Device ID, ","")&amp;IF(AND($BR190&lt;&gt;"Yes",$BR190&lt;&gt;"N/A"),"Epic Beans Relay, ",""))-2)))</f>
        <v/>
      </c>
      <c r="BT190" s="8"/>
      <c r="BU190" s="8" t="str">
        <f>IF($AB190="","",IF($BS190="","Yes","Blocked"))</f>
        <v/>
      </c>
      <c r="BW190" t="str">
        <f>IF($BV190="","",IFERROR(VLOOKUP($BV190,'01_Warehouse_Ledger'!$A:$N,4,FALSE),""))</f>
        <v/>
      </c>
      <c r="BX190" t="str">
        <f>IF($BV190="","",IFERROR(VLOOKUP($BV190,'01_Warehouse_Ledger'!$A:$N,5,FALSE),""))</f>
        <v/>
      </c>
      <c r="BY190" t="str">
        <f>IF($BV190="","",IFERROR(VLOOKUP($BV190,'01_Warehouse_Ledger'!$A:$N,13,FALSE),""))</f>
        <v/>
      </c>
      <c r="CI190" t="str" cm="1">
        <f t="array" ref="CI190">IFERROR(
  IF(ISNUMBER(MATCH(TRIM(SUBSTITUTE(INDEX($X:$X,ROW()),CHAR(160),"")),[1]Weekend_Targets!$B$2:$B$23,0)),
    "TARGET",
    "NO"
  ),
  "LOOKUP_ERROR"
)</f>
        <v>NO</v>
      </c>
      <c r="CJ190" t="str" cm="1">
        <f t="array" aca="1" ref="CJ190" ca="1">_xlfn.LET(_xlpm.h,UPPER(TRIM(CLEAN(SUBSTITUTE($X190,CHAR(160)," ")))), IF(ISNUMBER(MATCH(_xlpm.h,WeekendHostnames,0)),"TARGET",""))</f>
        <v/>
      </c>
      <c r="CK190" t="str">
        <f>UPPER(TRIM(CLEAN(SUBSTITUTE(C190,CHAR(160)," "))))</f>
        <v/>
      </c>
      <c r="CL190" t="str" cm="1">
        <f t="array" ref="CL190">IF(ISNUMBER(MATCH(UPPER(TRIM(CLEAN(SUBSTITUTE(INDEX($X:$X,ROW()),CHAR(160)," ")))),[1]Weekend_Targets!$C$2:$C$23,0)),"TARGET","NO")</f>
        <v>NO</v>
      </c>
      <c r="CM190" t="str">
        <f>_xlfn.TEXTJOIN(", ",TRUE,$C$2:$C$23)</f>
        <v>Yes, Yes, Yes, Yes, Yes, Yes, Yes, Yes, Yes, Yes, Yes, Yes, Yes, Yes, Yes, Yes, Yes, Yes, Yes, Yes, Yes, Yes</v>
      </c>
      <c r="CN190" t="e" cm="1">
        <f t="array" aca="1" ref="CN190" ca="1">COUNTIF(WeekendHostnames,"WNH270OPR403")</f>
        <v>#NAME?</v>
      </c>
      <c r="CO190" s="4"/>
      <c r="CQ190" s="4"/>
    </row>
    <row r="191" spans="1:95" ht="20.25" customHeight="1">
      <c r="A191" s="8"/>
      <c r="B191" s="8"/>
      <c r="C191" s="8"/>
      <c r="E191" s="15" t="str">
        <f>IF($C191&lt;&gt;"Yes","",IF($D191="No","Yes",IF($D191="Yes","No","")))</f>
        <v/>
      </c>
      <c r="F191" s="15" t="str">
        <f>IF($A191="","",IF($A191="Neuron",IF(OR(AND($AA191&lt;&gt;"",LOWER(TRIM($AA191))&lt;&gt;"n/a",COUNTIF($AA$2:$AA$532,$AA191)&gt;1),AND($AB191&lt;&gt;"",LOWER(TRIM($AB191))&lt;&gt;"n/a",COUNTIF($AB$2:$AB$532,$AB191)&gt;1),AND($AE191&lt;&gt;"",LOWER(TRIM($AE191))&lt;&gt;"n/a",COUNTIF($AE$2:$AE$532,$AE191)&gt;1)),"Yes","No"),IF($A191="Cybernet",IF(OR(AND($Y191&lt;&gt;"",LOWER(TRIM($Y191))&lt;&gt;"n/a",COUNTIF($Y$2:$Y$532,$Y191)&gt;1),AND($Z191&lt;&gt;"",LOWER(TRIM($Z191))&lt;&gt;"n/a",COUNTIF($Z$2:$Z$532,$Z191)&gt;1)),"Yes","No"),IF(AND($AN191&lt;&gt;"",LOWER(TRIM($AN191))&lt;&gt;"n/a",COUNTIF($AN$2:$AN$532,$AN191)&gt;1),"Yes","No"))))</f>
        <v/>
      </c>
      <c r="G191" t="str">
        <f>IF($C191&lt;&gt;"Yes","",
IF($A191="Neuron",
IF(OR(
AND($AA191&lt;&gt;"",LOWER(TRIM($AA191))&lt;&gt;"n/a",COUNTIFS($C$2:$C$532,"Yes",$A$2:$A$532,"Neuron",$AA$2:$AA$532,$AA191)&gt;1),
AND($AB191&lt;&gt;"",LOWER(TRIM($AB191))&lt;&gt;"n/a",COUNTIFS($C$2:$C$532,"Yes",$A$2:$A$532,"Neuron",$AB$2:$AB$532,$AB191)&gt;1),
AND($AE191&lt;&gt;"",LOWER(TRIM($AE191))&lt;&gt;"n/a",COUNTIFS($C$2:$C$532,"Yes",$A$2:$A$532,"Neuron",$AE$2:$AE$532,$AE191)&gt;1)
),"Yes","No"),
IF($A191="Cybernet",
IF(OR(
AND($Y191&lt;&gt;"",LOWER(TRIM($Y191))&lt;&gt;"n/a",COUNTIFS($C$2:$C$532,"Yes",$A$2:$A$532,"Cybernet",$Y$2:$Y$532,$Y191)&gt;1),
AND($Z191&lt;&gt;"",LOWER(TRIM($Z191))&lt;&gt;"n/a",COUNTIFS($C$2:$C$532,"Yes",$A$2:$A$532,"Cybernet",$Z$2:$Z$532,$Z191)&gt;1)
),"Yes","No"),
IF(AND($AN191&lt;&gt;"",LOWER(TRIM($AN191))&lt;&gt;"n/a"),
IF(COUNTIFS($C$2:$C$532,"Yes",$A$2:$A$532,$A191,$AN$2:$AN$532,$AN191)&gt;1,"Yes","No"),
"No")
)
)
)</f>
        <v/>
      </c>
      <c r="H191" s="4"/>
      <c r="I191" s="4"/>
      <c r="J191" s="4"/>
      <c r="K191" s="4"/>
      <c r="L191" s="14"/>
      <c r="M191" s="4"/>
      <c r="N191" s="4"/>
      <c r="O191" s="4"/>
      <c r="P191" s="4"/>
      <c r="Q191" s="4"/>
      <c r="R191" s="4"/>
      <c r="S191" s="4"/>
      <c r="T191" s="4"/>
      <c r="U191" s="12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8"/>
      <c r="AH191" s="8"/>
      <c r="AI191" s="8"/>
      <c r="AJ191" s="8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"/>
      <c r="BM191" s="8"/>
      <c r="BN191" s="8"/>
      <c r="BO191" s="8"/>
      <c r="BP191" s="8"/>
      <c r="BQ191" s="8"/>
      <c r="BR191" s="8"/>
      <c r="BS191" s="4" t="str">
        <f>IF($AB191="","",IF((IF(AND($BL191&lt;&gt;"Yes",$BL191&lt;&gt;"N/A"),"Power Cable, ","")&amp;IF(AND($BM191&lt;&gt;"Yes",$BM191&lt;&gt;"N/A"),"Battery, ","")&amp;IF(AND($AG191&lt;&gt;"Yes",$AG191&lt;&gt;"N/A"),"Firmware Download, ","")&amp;IF(AND(OR($AG191="Yes",$AG191="N/A"),$AH191&lt;&gt;"Yes",$AH191&lt;&gt;"N/A"),"Firmware Install, ","")&amp;IF(AND($BQ191&lt;&gt;"Yes",$BQ191&lt;&gt;"N/A"),"Device ID, ","")&amp;IF(AND($BR191&lt;&gt;"Yes",$BR191&lt;&gt;"N/A"),"Epic Beans Relay, ",""))="","",LEFT(IF(AND($BL191&lt;&gt;"Yes",$BL191&lt;&gt;"N/A"),"Power Cable, ","")&amp;IF(AND($BM191&lt;&gt;"Yes",$BM191&lt;&gt;"N/A"),"Battery, ","")&amp;IF(AND($AG191&lt;&gt;"Yes",$AG191&lt;&gt;"N/A"),"Firmware Download, ","")&amp;IF(AND(OR($AG191="Yes",$AG191="N/A"),$AH191&lt;&gt;"Yes",$AH191&lt;&gt;"N/A"),"Firmware Install, ","")&amp;IF(AND($BQ191&lt;&gt;"Yes",$BQ191&lt;&gt;"N/A"),"Device ID, ","")&amp;IF(AND($BR191&lt;&gt;"Yes",$BR191&lt;&gt;"N/A"),"Epic Beans Relay, ",""),LEN(IF(AND($BL191&lt;&gt;"Yes",$BL191&lt;&gt;"N/A"),"Power Cable, ","")&amp;IF(AND($BM191&lt;&gt;"Yes",$BM191&lt;&gt;"N/A"),"Battery, ","")&amp;IF(AND($AG191&lt;&gt;"Yes",$AG191&lt;&gt;"N/A"),"Firmware Download, ","")&amp;IF(AND(OR($AG191="Yes",$AG191="N/A"),$AH191&lt;&gt;"Yes",$AH191&lt;&gt;"N/A"),"Firmware Install, ","")&amp;IF(AND($BQ191&lt;&gt;"Yes",$BQ191&lt;&gt;"N/A"),"Device ID, ","")&amp;IF(AND($BR191&lt;&gt;"Yes",$BR191&lt;&gt;"N/A"),"Epic Beans Relay, ",""))-2)))</f>
        <v/>
      </c>
      <c r="BT191" s="8"/>
      <c r="BU191" s="8" t="str">
        <f>IF($AB191="","",IF($BS191="","Yes","Blocked"))</f>
        <v/>
      </c>
      <c r="BW191" t="str">
        <f>IF($BV191="","",IFERROR(VLOOKUP($BV191,'01_Warehouse_Ledger'!$A:$N,4,FALSE),""))</f>
        <v/>
      </c>
      <c r="BX191" t="str">
        <f>IF($BV191="","",IFERROR(VLOOKUP($BV191,'01_Warehouse_Ledger'!$A:$N,5,FALSE),""))</f>
        <v/>
      </c>
      <c r="BY191" t="str">
        <f>IF($BV191="","",IFERROR(VLOOKUP($BV191,'01_Warehouse_Ledger'!$A:$N,13,FALSE),""))</f>
        <v/>
      </c>
      <c r="CI191" t="str" cm="1">
        <f t="array" ref="CI191">IFERROR(
  IF(ISNUMBER(MATCH(TRIM(SUBSTITUTE(INDEX($X:$X,ROW()),CHAR(160),"")),[1]Weekend_Targets!$B$2:$B$23,0)),
    "TARGET",
    "NO"
  ),
  "LOOKUP_ERROR"
)</f>
        <v>NO</v>
      </c>
      <c r="CJ191" t="str" cm="1">
        <f t="array" aca="1" ref="CJ191" ca="1">_xlfn.LET(_xlpm.h,UPPER(TRIM(CLEAN(SUBSTITUTE($X191,CHAR(160)," ")))), IF(ISNUMBER(MATCH(_xlpm.h,WeekendHostnames,0)),"TARGET",""))</f>
        <v/>
      </c>
      <c r="CK191" t="str">
        <f>UPPER(TRIM(CLEAN(SUBSTITUTE(C191,CHAR(160)," "))))</f>
        <v/>
      </c>
      <c r="CL191" t="str" cm="1">
        <f t="array" ref="CL191">IF(ISNUMBER(MATCH(UPPER(TRIM(CLEAN(SUBSTITUTE(INDEX($X:$X,ROW()),CHAR(160)," ")))),[1]Weekend_Targets!$C$2:$C$23,0)),"TARGET","NO")</f>
        <v>NO</v>
      </c>
      <c r="CM191" t="str">
        <f>_xlfn.TEXTJOIN(", ",TRUE,$C$2:$C$23)</f>
        <v>Yes, Yes, Yes, Yes, Yes, Yes, Yes, Yes, Yes, Yes, Yes, Yes, Yes, Yes, Yes, Yes, Yes, Yes, Yes, Yes, Yes, Yes</v>
      </c>
      <c r="CN191" t="e" cm="1">
        <f t="array" aca="1" ref="CN191" ca="1">COUNTIF(WeekendHostnames,"WNH270OPR403")</f>
        <v>#NAME?</v>
      </c>
      <c r="CO191" s="4"/>
      <c r="CQ191" s="4"/>
    </row>
    <row r="192" spans="1:95" ht="20.25" customHeight="1">
      <c r="A192" s="8"/>
      <c r="B192" s="8"/>
      <c r="C192" s="8"/>
      <c r="E192" s="15" t="str">
        <f>IF($C192&lt;&gt;"Yes","",IF($D192="No","Yes",IF($D192="Yes","No","")))</f>
        <v/>
      </c>
      <c r="F192" s="15" t="str">
        <f>IF($A192="","",IF($A192="Neuron",IF(OR(AND($AA192&lt;&gt;"",LOWER(TRIM($AA192))&lt;&gt;"n/a",COUNTIF($AA$2:$AA$532,$AA192)&gt;1),AND($AB192&lt;&gt;"",LOWER(TRIM($AB192))&lt;&gt;"n/a",COUNTIF($AB$2:$AB$532,$AB192)&gt;1),AND($AE192&lt;&gt;"",LOWER(TRIM($AE192))&lt;&gt;"n/a",COUNTIF($AE$2:$AE$532,$AE192)&gt;1)),"Yes","No"),IF($A192="Cybernet",IF(OR(AND($Y192&lt;&gt;"",LOWER(TRIM($Y192))&lt;&gt;"n/a",COUNTIF($Y$2:$Y$532,$Y192)&gt;1),AND($Z192&lt;&gt;"",LOWER(TRIM($Z192))&lt;&gt;"n/a",COUNTIF($Z$2:$Z$532,$Z192)&gt;1)),"Yes","No"),IF(AND($AN192&lt;&gt;"",LOWER(TRIM($AN192))&lt;&gt;"n/a",COUNTIF($AN$2:$AN$532,$AN192)&gt;1),"Yes","No"))))</f>
        <v/>
      </c>
      <c r="G192" t="str">
        <f>IF($C192&lt;&gt;"Yes","",
IF($A192="Neuron",
IF(OR(
AND($AA192&lt;&gt;"",LOWER(TRIM($AA192))&lt;&gt;"n/a",COUNTIFS($C$2:$C$532,"Yes",$A$2:$A$532,"Neuron",$AA$2:$AA$532,$AA192)&gt;1),
AND($AB192&lt;&gt;"",LOWER(TRIM($AB192))&lt;&gt;"n/a",COUNTIFS($C$2:$C$532,"Yes",$A$2:$A$532,"Neuron",$AB$2:$AB$532,$AB192)&gt;1),
AND($AE192&lt;&gt;"",LOWER(TRIM($AE192))&lt;&gt;"n/a",COUNTIFS($C$2:$C$532,"Yes",$A$2:$A$532,"Neuron",$AE$2:$AE$532,$AE192)&gt;1)
),"Yes","No"),
IF($A192="Cybernet",
IF(OR(
AND($Y192&lt;&gt;"",LOWER(TRIM($Y192))&lt;&gt;"n/a",COUNTIFS($C$2:$C$532,"Yes",$A$2:$A$532,"Cybernet",$Y$2:$Y$532,$Y192)&gt;1),
AND($Z192&lt;&gt;"",LOWER(TRIM($Z192))&lt;&gt;"n/a",COUNTIFS($C$2:$C$532,"Yes",$A$2:$A$532,"Cybernet",$Z$2:$Z$532,$Z192)&gt;1)
),"Yes","No"),
IF(AND($AN192&lt;&gt;"",LOWER(TRIM($AN192))&lt;&gt;"n/a"),
IF(COUNTIFS($C$2:$C$532,"Yes",$A$2:$A$532,$A192,$AN$2:$AN$532,$AN192)&gt;1,"Yes","No"),
"No")
)
)
)</f>
        <v/>
      </c>
      <c r="H192" s="4"/>
      <c r="I192" s="4"/>
      <c r="J192" s="4"/>
      <c r="K192" s="4"/>
      <c r="L192" s="14"/>
      <c r="M192" s="4"/>
      <c r="N192" s="4"/>
      <c r="O192" s="4"/>
      <c r="P192" s="4"/>
      <c r="Q192" s="4"/>
      <c r="R192" s="4"/>
      <c r="S192" s="4"/>
      <c r="T192" s="4"/>
      <c r="U192" s="12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8"/>
      <c r="AH192" s="8"/>
      <c r="AI192" s="8"/>
      <c r="AJ192" s="8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"/>
      <c r="BM192" s="8"/>
      <c r="BN192" s="8"/>
      <c r="BO192" s="8"/>
      <c r="BP192" s="8"/>
      <c r="BQ192" s="8"/>
      <c r="BR192" s="8"/>
      <c r="BS192" s="4" t="str">
        <f>IF($AB192="","",IF((IF(AND($BL192&lt;&gt;"Yes",$BL192&lt;&gt;"N/A"),"Power Cable, ","")&amp;IF(AND($BM192&lt;&gt;"Yes",$BM192&lt;&gt;"N/A"),"Battery, ","")&amp;IF(AND($AG192&lt;&gt;"Yes",$AG192&lt;&gt;"N/A"),"Firmware Download, ","")&amp;IF(AND(OR($AG192="Yes",$AG192="N/A"),$AH192&lt;&gt;"Yes",$AH192&lt;&gt;"N/A"),"Firmware Install, ","")&amp;IF(AND($BQ192&lt;&gt;"Yes",$BQ192&lt;&gt;"N/A"),"Device ID, ","")&amp;IF(AND($BR192&lt;&gt;"Yes",$BR192&lt;&gt;"N/A"),"Epic Beans Relay, ",""))="","",LEFT(IF(AND($BL192&lt;&gt;"Yes",$BL192&lt;&gt;"N/A"),"Power Cable, ","")&amp;IF(AND($BM192&lt;&gt;"Yes",$BM192&lt;&gt;"N/A"),"Battery, ","")&amp;IF(AND($AG192&lt;&gt;"Yes",$AG192&lt;&gt;"N/A"),"Firmware Download, ","")&amp;IF(AND(OR($AG192="Yes",$AG192="N/A"),$AH192&lt;&gt;"Yes",$AH192&lt;&gt;"N/A"),"Firmware Install, ","")&amp;IF(AND($BQ192&lt;&gt;"Yes",$BQ192&lt;&gt;"N/A"),"Device ID, ","")&amp;IF(AND($BR192&lt;&gt;"Yes",$BR192&lt;&gt;"N/A"),"Epic Beans Relay, ",""),LEN(IF(AND($BL192&lt;&gt;"Yes",$BL192&lt;&gt;"N/A"),"Power Cable, ","")&amp;IF(AND($BM192&lt;&gt;"Yes",$BM192&lt;&gt;"N/A"),"Battery, ","")&amp;IF(AND($AG192&lt;&gt;"Yes",$AG192&lt;&gt;"N/A"),"Firmware Download, ","")&amp;IF(AND(OR($AG192="Yes",$AG192="N/A"),$AH192&lt;&gt;"Yes",$AH192&lt;&gt;"N/A"),"Firmware Install, ","")&amp;IF(AND($BQ192&lt;&gt;"Yes",$BQ192&lt;&gt;"N/A"),"Device ID, ","")&amp;IF(AND($BR192&lt;&gt;"Yes",$BR192&lt;&gt;"N/A"),"Epic Beans Relay, ",""))-2)))</f>
        <v/>
      </c>
      <c r="BT192" s="8"/>
      <c r="BU192" s="8" t="str">
        <f>IF($AB192="","",IF($BS192="","Yes","Blocked"))</f>
        <v/>
      </c>
      <c r="BW192" t="str">
        <f>IF($BV192="","",IFERROR(VLOOKUP($BV192,'01_Warehouse_Ledger'!$A:$N,4,FALSE),""))</f>
        <v/>
      </c>
      <c r="BX192" t="str">
        <f>IF($BV192="","",IFERROR(VLOOKUP($BV192,'01_Warehouse_Ledger'!$A:$N,5,FALSE),""))</f>
        <v/>
      </c>
      <c r="BY192" t="str">
        <f>IF($BV192="","",IFERROR(VLOOKUP($BV192,'01_Warehouse_Ledger'!$A:$N,13,FALSE),""))</f>
        <v/>
      </c>
      <c r="CI192" t="str" cm="1">
        <f t="array" ref="CI192">IFERROR(
  IF(ISNUMBER(MATCH(TRIM(SUBSTITUTE(INDEX($X:$X,ROW()),CHAR(160),"")),[1]Weekend_Targets!$B$2:$B$23,0)),
    "TARGET",
    "NO"
  ),
  "LOOKUP_ERROR"
)</f>
        <v>NO</v>
      </c>
      <c r="CJ192" t="str" cm="1">
        <f t="array" aca="1" ref="CJ192" ca="1">_xlfn.LET(_xlpm.h,UPPER(TRIM(CLEAN(SUBSTITUTE($X192,CHAR(160)," ")))), IF(ISNUMBER(MATCH(_xlpm.h,WeekendHostnames,0)),"TARGET",""))</f>
        <v/>
      </c>
      <c r="CK192" t="str">
        <f>UPPER(TRIM(CLEAN(SUBSTITUTE(C192,CHAR(160)," "))))</f>
        <v/>
      </c>
      <c r="CL192" t="str" cm="1">
        <f t="array" ref="CL192">IF(ISNUMBER(MATCH(UPPER(TRIM(CLEAN(SUBSTITUTE(INDEX($X:$X,ROW()),CHAR(160)," ")))),[1]Weekend_Targets!$C$2:$C$23,0)),"TARGET","NO")</f>
        <v>NO</v>
      </c>
      <c r="CM192" t="str">
        <f>_xlfn.TEXTJOIN(", ",TRUE,$C$2:$C$23)</f>
        <v>Yes, Yes, Yes, Yes, Yes, Yes, Yes, Yes, Yes, Yes, Yes, Yes, Yes, Yes, Yes, Yes, Yes, Yes, Yes, Yes, Yes, Yes</v>
      </c>
      <c r="CN192" t="e" cm="1">
        <f t="array" aca="1" ref="CN192" ca="1">COUNTIF(WeekendHostnames,"WNH270OPR403")</f>
        <v>#NAME?</v>
      </c>
      <c r="CO192" s="4"/>
      <c r="CQ192" s="4"/>
    </row>
    <row r="193" spans="1:95" ht="20.25" customHeight="1">
      <c r="A193" s="8"/>
      <c r="B193" s="8"/>
      <c r="C193" s="8"/>
      <c r="E193" s="15" t="str">
        <f>IF($C193&lt;&gt;"Yes","",IF($D193="No","Yes",IF($D193="Yes","No","")))</f>
        <v/>
      </c>
      <c r="F193" s="15" t="str">
        <f>IF($A193="","",IF($A193="Neuron",IF(OR(AND($AA193&lt;&gt;"",LOWER(TRIM($AA193))&lt;&gt;"n/a",COUNTIF($AA$2:$AA$532,$AA193)&gt;1),AND($AB193&lt;&gt;"",LOWER(TRIM($AB193))&lt;&gt;"n/a",COUNTIF($AB$2:$AB$532,$AB193)&gt;1),AND($AE193&lt;&gt;"",LOWER(TRIM($AE193))&lt;&gt;"n/a",COUNTIF($AE$2:$AE$532,$AE193)&gt;1)),"Yes","No"),IF($A193="Cybernet",IF(OR(AND($Y193&lt;&gt;"",LOWER(TRIM($Y193))&lt;&gt;"n/a",COUNTIF($Y$2:$Y$532,$Y193)&gt;1),AND($Z193&lt;&gt;"",LOWER(TRIM($Z193))&lt;&gt;"n/a",COUNTIF($Z$2:$Z$532,$Z193)&gt;1)),"Yes","No"),IF(AND($AN193&lt;&gt;"",LOWER(TRIM($AN193))&lt;&gt;"n/a",COUNTIF($AN$2:$AN$532,$AN193)&gt;1),"Yes","No"))))</f>
        <v/>
      </c>
      <c r="G193" t="str">
        <f>IF($C193&lt;&gt;"Yes","",
IF($A193="Neuron",
IF(OR(
AND($AA193&lt;&gt;"",LOWER(TRIM($AA193))&lt;&gt;"n/a",COUNTIFS($C$2:$C$532,"Yes",$A$2:$A$532,"Neuron",$AA$2:$AA$532,$AA193)&gt;1),
AND($AB193&lt;&gt;"",LOWER(TRIM($AB193))&lt;&gt;"n/a",COUNTIFS($C$2:$C$532,"Yes",$A$2:$A$532,"Neuron",$AB$2:$AB$532,$AB193)&gt;1),
AND($AE193&lt;&gt;"",LOWER(TRIM($AE193))&lt;&gt;"n/a",COUNTIFS($C$2:$C$532,"Yes",$A$2:$A$532,"Neuron",$AE$2:$AE$532,$AE193)&gt;1)
),"Yes","No"),
IF($A193="Cybernet",
IF(OR(
AND($Y193&lt;&gt;"",LOWER(TRIM($Y193))&lt;&gt;"n/a",COUNTIFS($C$2:$C$532,"Yes",$A$2:$A$532,"Cybernet",$Y$2:$Y$532,$Y193)&gt;1),
AND($Z193&lt;&gt;"",LOWER(TRIM($Z193))&lt;&gt;"n/a",COUNTIFS($C$2:$C$532,"Yes",$A$2:$A$532,"Cybernet",$Z$2:$Z$532,$Z193)&gt;1)
),"Yes","No"),
IF(AND($AN193&lt;&gt;"",LOWER(TRIM($AN193))&lt;&gt;"n/a"),
IF(COUNTIFS($C$2:$C$532,"Yes",$A$2:$A$532,$A193,$AN$2:$AN$532,$AN193)&gt;1,"Yes","No"),
"No")
)
)
)</f>
        <v/>
      </c>
      <c r="H193" s="4"/>
      <c r="I193" s="4"/>
      <c r="J193" s="4"/>
      <c r="K193" s="4"/>
      <c r="L193" s="14"/>
      <c r="M193" s="4"/>
      <c r="N193" s="4"/>
      <c r="O193" s="4"/>
      <c r="P193" s="4"/>
      <c r="Q193" s="4"/>
      <c r="R193" s="4"/>
      <c r="S193" s="4"/>
      <c r="T193" s="4"/>
      <c r="U193" s="12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8"/>
      <c r="AH193" s="8"/>
      <c r="AI193" s="8"/>
      <c r="AJ193" s="8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"/>
      <c r="BM193" s="8"/>
      <c r="BN193" s="8"/>
      <c r="BO193" s="8"/>
      <c r="BP193" s="8"/>
      <c r="BQ193" s="8"/>
      <c r="BR193" s="8"/>
      <c r="BS193" s="4" t="str">
        <f>IF($AB193="","",IF((IF(AND($BL193&lt;&gt;"Yes",$BL193&lt;&gt;"N/A"),"Power Cable, ","")&amp;IF(AND($BM193&lt;&gt;"Yes",$BM193&lt;&gt;"N/A"),"Battery, ","")&amp;IF(AND($AG193&lt;&gt;"Yes",$AG193&lt;&gt;"N/A"),"Firmware Download, ","")&amp;IF(AND(OR($AG193="Yes",$AG193="N/A"),$AH193&lt;&gt;"Yes",$AH193&lt;&gt;"N/A"),"Firmware Install, ","")&amp;IF(AND($BQ193&lt;&gt;"Yes",$BQ193&lt;&gt;"N/A"),"Device ID, ","")&amp;IF(AND($BR193&lt;&gt;"Yes",$BR193&lt;&gt;"N/A"),"Epic Beans Relay, ",""))="","",LEFT(IF(AND($BL193&lt;&gt;"Yes",$BL193&lt;&gt;"N/A"),"Power Cable, ","")&amp;IF(AND($BM193&lt;&gt;"Yes",$BM193&lt;&gt;"N/A"),"Battery, ","")&amp;IF(AND($AG193&lt;&gt;"Yes",$AG193&lt;&gt;"N/A"),"Firmware Download, ","")&amp;IF(AND(OR($AG193="Yes",$AG193="N/A"),$AH193&lt;&gt;"Yes",$AH193&lt;&gt;"N/A"),"Firmware Install, ","")&amp;IF(AND($BQ193&lt;&gt;"Yes",$BQ193&lt;&gt;"N/A"),"Device ID, ","")&amp;IF(AND($BR193&lt;&gt;"Yes",$BR193&lt;&gt;"N/A"),"Epic Beans Relay, ",""),LEN(IF(AND($BL193&lt;&gt;"Yes",$BL193&lt;&gt;"N/A"),"Power Cable, ","")&amp;IF(AND($BM193&lt;&gt;"Yes",$BM193&lt;&gt;"N/A"),"Battery, ","")&amp;IF(AND($AG193&lt;&gt;"Yes",$AG193&lt;&gt;"N/A"),"Firmware Download, ","")&amp;IF(AND(OR($AG193="Yes",$AG193="N/A"),$AH193&lt;&gt;"Yes",$AH193&lt;&gt;"N/A"),"Firmware Install, ","")&amp;IF(AND($BQ193&lt;&gt;"Yes",$BQ193&lt;&gt;"N/A"),"Device ID, ","")&amp;IF(AND($BR193&lt;&gt;"Yes",$BR193&lt;&gt;"N/A"),"Epic Beans Relay, ",""))-2)))</f>
        <v/>
      </c>
      <c r="BT193" s="8"/>
      <c r="BU193" s="8" t="str">
        <f>IF($AB193="","",IF($BS193="","Yes","Blocked"))</f>
        <v/>
      </c>
      <c r="BW193" t="str">
        <f>IF($BV193="","",IFERROR(VLOOKUP($BV193,'01_Warehouse_Ledger'!$A:$N,4,FALSE),""))</f>
        <v/>
      </c>
      <c r="BX193" t="str">
        <f>IF($BV193="","",IFERROR(VLOOKUP($BV193,'01_Warehouse_Ledger'!$A:$N,5,FALSE),""))</f>
        <v/>
      </c>
      <c r="BY193" t="str">
        <f>IF($BV193="","",IFERROR(VLOOKUP($BV193,'01_Warehouse_Ledger'!$A:$N,13,FALSE),""))</f>
        <v/>
      </c>
      <c r="CI193" t="str" cm="1">
        <f t="array" ref="CI193">IFERROR(
  IF(ISNUMBER(MATCH(TRIM(SUBSTITUTE(INDEX($X:$X,ROW()),CHAR(160),"")),[1]Weekend_Targets!$B$2:$B$23,0)),
    "TARGET",
    "NO"
  ),
  "LOOKUP_ERROR"
)</f>
        <v>NO</v>
      </c>
      <c r="CJ193" t="str" cm="1">
        <f t="array" aca="1" ref="CJ193" ca="1">_xlfn.LET(_xlpm.h,UPPER(TRIM(CLEAN(SUBSTITUTE($X193,CHAR(160)," ")))), IF(ISNUMBER(MATCH(_xlpm.h,WeekendHostnames,0)),"TARGET",""))</f>
        <v/>
      </c>
      <c r="CK193" t="str">
        <f>UPPER(TRIM(CLEAN(SUBSTITUTE(C193,CHAR(160)," "))))</f>
        <v/>
      </c>
      <c r="CL193" t="str" cm="1">
        <f t="array" ref="CL193">IF(ISNUMBER(MATCH(UPPER(TRIM(CLEAN(SUBSTITUTE(INDEX($X:$X,ROW()),CHAR(160)," ")))),[1]Weekend_Targets!$C$2:$C$23,0)),"TARGET","NO")</f>
        <v>NO</v>
      </c>
      <c r="CM193" t="str">
        <f>_xlfn.TEXTJOIN(", ",TRUE,$C$2:$C$23)</f>
        <v>Yes, Yes, Yes, Yes, Yes, Yes, Yes, Yes, Yes, Yes, Yes, Yes, Yes, Yes, Yes, Yes, Yes, Yes, Yes, Yes, Yes, Yes</v>
      </c>
      <c r="CN193" t="e" cm="1">
        <f t="array" aca="1" ref="CN193" ca="1">COUNTIF(WeekendHostnames,"WNH270OPR403")</f>
        <v>#NAME?</v>
      </c>
      <c r="CO193" s="4"/>
      <c r="CQ193" s="4"/>
    </row>
    <row r="194" spans="1:95" ht="20.25" customHeight="1">
      <c r="A194" s="8"/>
      <c r="B194" s="8"/>
      <c r="C194" s="8"/>
      <c r="E194" s="15" t="str">
        <f>IF($C194&lt;&gt;"Yes","",IF($D194="No","Yes",IF($D194="Yes","No","")))</f>
        <v/>
      </c>
      <c r="F194" s="15" t="str">
        <f>IF($A194="","",IF($A194="Neuron",IF(OR(AND($AA194&lt;&gt;"",LOWER(TRIM($AA194))&lt;&gt;"n/a",COUNTIF($AA$2:$AA$532,$AA194)&gt;1),AND($AB194&lt;&gt;"",LOWER(TRIM($AB194))&lt;&gt;"n/a",COUNTIF($AB$2:$AB$532,$AB194)&gt;1),AND($AE194&lt;&gt;"",LOWER(TRIM($AE194))&lt;&gt;"n/a",COUNTIF($AE$2:$AE$532,$AE194)&gt;1)),"Yes","No"),IF($A194="Cybernet",IF(OR(AND($Y194&lt;&gt;"",LOWER(TRIM($Y194))&lt;&gt;"n/a",COUNTIF($Y$2:$Y$532,$Y194)&gt;1),AND($Z194&lt;&gt;"",LOWER(TRIM($Z194))&lt;&gt;"n/a",COUNTIF($Z$2:$Z$532,$Z194)&gt;1)),"Yes","No"),IF(AND($AN194&lt;&gt;"",LOWER(TRIM($AN194))&lt;&gt;"n/a",COUNTIF($AN$2:$AN$532,$AN194)&gt;1),"Yes","No"))))</f>
        <v/>
      </c>
      <c r="G194" t="str">
        <f>IF($C194&lt;&gt;"Yes","",
IF($A194="Neuron",
IF(OR(
AND($AA194&lt;&gt;"",LOWER(TRIM($AA194))&lt;&gt;"n/a",COUNTIFS($C$2:$C$532,"Yes",$A$2:$A$532,"Neuron",$AA$2:$AA$532,$AA194)&gt;1),
AND($AB194&lt;&gt;"",LOWER(TRIM($AB194))&lt;&gt;"n/a",COUNTIFS($C$2:$C$532,"Yes",$A$2:$A$532,"Neuron",$AB$2:$AB$532,$AB194)&gt;1),
AND($AE194&lt;&gt;"",LOWER(TRIM($AE194))&lt;&gt;"n/a",COUNTIFS($C$2:$C$532,"Yes",$A$2:$A$532,"Neuron",$AE$2:$AE$532,$AE194)&gt;1)
),"Yes","No"),
IF($A194="Cybernet",
IF(OR(
AND($Y194&lt;&gt;"",LOWER(TRIM($Y194))&lt;&gt;"n/a",COUNTIFS($C$2:$C$532,"Yes",$A$2:$A$532,"Cybernet",$Y$2:$Y$532,$Y194)&gt;1),
AND($Z194&lt;&gt;"",LOWER(TRIM($Z194))&lt;&gt;"n/a",COUNTIFS($C$2:$C$532,"Yes",$A$2:$A$532,"Cybernet",$Z$2:$Z$532,$Z194)&gt;1)
),"Yes","No"),
IF(AND($AN194&lt;&gt;"",LOWER(TRIM($AN194))&lt;&gt;"n/a"),
IF(COUNTIFS($C$2:$C$532,"Yes",$A$2:$A$532,$A194,$AN$2:$AN$532,$AN194)&gt;1,"Yes","No"),
"No")
)
)
)</f>
        <v/>
      </c>
      <c r="H194" s="4"/>
      <c r="I194" s="4"/>
      <c r="J194" s="4"/>
      <c r="K194" s="4"/>
      <c r="L194" s="14"/>
      <c r="M194" s="4"/>
      <c r="N194" s="4"/>
      <c r="O194" s="4"/>
      <c r="P194" s="4"/>
      <c r="Q194" s="4"/>
      <c r="R194" s="4"/>
      <c r="S194" s="4"/>
      <c r="T194" s="4"/>
      <c r="U194" s="12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8"/>
      <c r="AH194" s="8"/>
      <c r="AI194" s="8"/>
      <c r="AJ194" s="8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"/>
      <c r="BM194" s="8"/>
      <c r="BN194" s="8"/>
      <c r="BO194" s="8"/>
      <c r="BP194" s="8"/>
      <c r="BQ194" s="8"/>
      <c r="BR194" s="8"/>
      <c r="BS194" s="4" t="str">
        <f>IF($AB194="","",IF((IF(AND($BL194&lt;&gt;"Yes",$BL194&lt;&gt;"N/A"),"Power Cable, ","")&amp;IF(AND($BM194&lt;&gt;"Yes",$BM194&lt;&gt;"N/A"),"Battery, ","")&amp;IF(AND($AG194&lt;&gt;"Yes",$AG194&lt;&gt;"N/A"),"Firmware Download, ","")&amp;IF(AND(OR($AG194="Yes",$AG194="N/A"),$AH194&lt;&gt;"Yes",$AH194&lt;&gt;"N/A"),"Firmware Install, ","")&amp;IF(AND($BQ194&lt;&gt;"Yes",$BQ194&lt;&gt;"N/A"),"Device ID, ","")&amp;IF(AND($BR194&lt;&gt;"Yes",$BR194&lt;&gt;"N/A"),"Epic Beans Relay, ",""))="","",LEFT(IF(AND($BL194&lt;&gt;"Yes",$BL194&lt;&gt;"N/A"),"Power Cable, ","")&amp;IF(AND($BM194&lt;&gt;"Yes",$BM194&lt;&gt;"N/A"),"Battery, ","")&amp;IF(AND($AG194&lt;&gt;"Yes",$AG194&lt;&gt;"N/A"),"Firmware Download, ","")&amp;IF(AND(OR($AG194="Yes",$AG194="N/A"),$AH194&lt;&gt;"Yes",$AH194&lt;&gt;"N/A"),"Firmware Install, ","")&amp;IF(AND($BQ194&lt;&gt;"Yes",$BQ194&lt;&gt;"N/A"),"Device ID, ","")&amp;IF(AND($BR194&lt;&gt;"Yes",$BR194&lt;&gt;"N/A"),"Epic Beans Relay, ",""),LEN(IF(AND($BL194&lt;&gt;"Yes",$BL194&lt;&gt;"N/A"),"Power Cable, ","")&amp;IF(AND($BM194&lt;&gt;"Yes",$BM194&lt;&gt;"N/A"),"Battery, ","")&amp;IF(AND($AG194&lt;&gt;"Yes",$AG194&lt;&gt;"N/A"),"Firmware Download, ","")&amp;IF(AND(OR($AG194="Yes",$AG194="N/A"),$AH194&lt;&gt;"Yes",$AH194&lt;&gt;"N/A"),"Firmware Install, ","")&amp;IF(AND($BQ194&lt;&gt;"Yes",$BQ194&lt;&gt;"N/A"),"Device ID, ","")&amp;IF(AND($BR194&lt;&gt;"Yes",$BR194&lt;&gt;"N/A"),"Epic Beans Relay, ",""))-2)))</f>
        <v/>
      </c>
      <c r="BT194" s="8"/>
      <c r="BU194" s="8" t="str">
        <f>IF($AB194="","",IF($BS194="","Yes","Blocked"))</f>
        <v/>
      </c>
      <c r="BW194" t="str">
        <f>IF($BV194="","",IFERROR(VLOOKUP($BV194,'01_Warehouse_Ledger'!$A:$N,4,FALSE),""))</f>
        <v/>
      </c>
      <c r="BX194" t="str">
        <f>IF($BV194="","",IFERROR(VLOOKUP($BV194,'01_Warehouse_Ledger'!$A:$N,5,FALSE),""))</f>
        <v/>
      </c>
      <c r="BY194" t="str">
        <f>IF($BV194="","",IFERROR(VLOOKUP($BV194,'01_Warehouse_Ledger'!$A:$N,13,FALSE),""))</f>
        <v/>
      </c>
      <c r="CI194" t="str" cm="1">
        <f t="array" ref="CI194">IFERROR(
  IF(ISNUMBER(MATCH(TRIM(SUBSTITUTE(INDEX($X:$X,ROW()),CHAR(160),"")),[1]Weekend_Targets!$B$2:$B$23,0)),
    "TARGET",
    "NO"
  ),
  "LOOKUP_ERROR"
)</f>
        <v>NO</v>
      </c>
      <c r="CJ194" t="str" cm="1">
        <f t="array" aca="1" ref="CJ194" ca="1">_xlfn.LET(_xlpm.h,UPPER(TRIM(CLEAN(SUBSTITUTE($X194,CHAR(160)," ")))), IF(ISNUMBER(MATCH(_xlpm.h,WeekendHostnames,0)),"TARGET",""))</f>
        <v/>
      </c>
      <c r="CK194" t="str">
        <f>UPPER(TRIM(CLEAN(SUBSTITUTE(C194,CHAR(160)," "))))</f>
        <v/>
      </c>
      <c r="CL194" t="str" cm="1">
        <f t="array" ref="CL194">IF(ISNUMBER(MATCH(UPPER(TRIM(CLEAN(SUBSTITUTE(INDEX($X:$X,ROW()),CHAR(160)," ")))),[1]Weekend_Targets!$C$2:$C$23,0)),"TARGET","NO")</f>
        <v>NO</v>
      </c>
      <c r="CM194" t="str">
        <f>_xlfn.TEXTJOIN(", ",TRUE,$C$2:$C$23)</f>
        <v>Yes, Yes, Yes, Yes, Yes, Yes, Yes, Yes, Yes, Yes, Yes, Yes, Yes, Yes, Yes, Yes, Yes, Yes, Yes, Yes, Yes, Yes</v>
      </c>
      <c r="CN194" t="e" cm="1">
        <f t="array" aca="1" ref="CN194" ca="1">COUNTIF(WeekendHostnames,"WNH270OPR403")</f>
        <v>#NAME?</v>
      </c>
      <c r="CO194" s="4"/>
      <c r="CQ194" s="4"/>
    </row>
    <row r="195" spans="1:95" ht="20.25" customHeight="1">
      <c r="A195" s="8"/>
      <c r="B195" s="8"/>
      <c r="C195" s="8"/>
      <c r="E195" s="15" t="str">
        <f>IF($C195&lt;&gt;"Yes","",IF($D195="No","Yes",IF($D195="Yes","No","")))</f>
        <v/>
      </c>
      <c r="F195" s="15" t="str">
        <f>IF($A195="","",IF($A195="Neuron",IF(OR(AND($AA195&lt;&gt;"",LOWER(TRIM($AA195))&lt;&gt;"n/a",COUNTIF($AA$2:$AA$532,$AA195)&gt;1),AND($AB195&lt;&gt;"",LOWER(TRIM($AB195))&lt;&gt;"n/a",COUNTIF($AB$2:$AB$532,$AB195)&gt;1),AND($AE195&lt;&gt;"",LOWER(TRIM($AE195))&lt;&gt;"n/a",COUNTIF($AE$2:$AE$532,$AE195)&gt;1)),"Yes","No"),IF($A195="Cybernet",IF(OR(AND($Y195&lt;&gt;"",LOWER(TRIM($Y195))&lt;&gt;"n/a",COUNTIF($Y$2:$Y$532,$Y195)&gt;1),AND($Z195&lt;&gt;"",LOWER(TRIM($Z195))&lt;&gt;"n/a",COUNTIF($Z$2:$Z$532,$Z195)&gt;1)),"Yes","No"),IF(AND($AN195&lt;&gt;"",LOWER(TRIM($AN195))&lt;&gt;"n/a",COUNTIF($AN$2:$AN$532,$AN195)&gt;1),"Yes","No"))))</f>
        <v/>
      </c>
      <c r="G195" t="str">
        <f>IF($C195&lt;&gt;"Yes","",
IF($A195="Neuron",
IF(OR(
AND($AA195&lt;&gt;"",LOWER(TRIM($AA195))&lt;&gt;"n/a",COUNTIFS($C$2:$C$532,"Yes",$A$2:$A$532,"Neuron",$AA$2:$AA$532,$AA195)&gt;1),
AND($AB195&lt;&gt;"",LOWER(TRIM($AB195))&lt;&gt;"n/a",COUNTIFS($C$2:$C$532,"Yes",$A$2:$A$532,"Neuron",$AB$2:$AB$532,$AB195)&gt;1),
AND($AE195&lt;&gt;"",LOWER(TRIM($AE195))&lt;&gt;"n/a",COUNTIFS($C$2:$C$532,"Yes",$A$2:$A$532,"Neuron",$AE$2:$AE$532,$AE195)&gt;1)
),"Yes","No"),
IF($A195="Cybernet",
IF(OR(
AND($Y195&lt;&gt;"",LOWER(TRIM($Y195))&lt;&gt;"n/a",COUNTIFS($C$2:$C$532,"Yes",$A$2:$A$532,"Cybernet",$Y$2:$Y$532,$Y195)&gt;1),
AND($Z195&lt;&gt;"",LOWER(TRIM($Z195))&lt;&gt;"n/a",COUNTIFS($C$2:$C$532,"Yes",$A$2:$A$532,"Cybernet",$Z$2:$Z$532,$Z195)&gt;1)
),"Yes","No"),
IF(AND($AN195&lt;&gt;"",LOWER(TRIM($AN195))&lt;&gt;"n/a"),
IF(COUNTIFS($C$2:$C$532,"Yes",$A$2:$A$532,$A195,$AN$2:$AN$532,$AN195)&gt;1,"Yes","No"),
"No")
)
)
)</f>
        <v/>
      </c>
      <c r="H195" s="4"/>
      <c r="I195" s="4"/>
      <c r="J195" s="4"/>
      <c r="K195" s="4"/>
      <c r="L195" s="14"/>
      <c r="M195" s="4"/>
      <c r="N195" s="4"/>
      <c r="O195" s="4"/>
      <c r="P195" s="4"/>
      <c r="Q195" s="4"/>
      <c r="R195" s="4"/>
      <c r="S195" s="4"/>
      <c r="T195" s="4"/>
      <c r="U195" s="12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8"/>
      <c r="AH195" s="8"/>
      <c r="AI195" s="8"/>
      <c r="AJ195" s="8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"/>
      <c r="BM195" s="8"/>
      <c r="BN195" s="8"/>
      <c r="BO195" s="8"/>
      <c r="BP195" s="8"/>
      <c r="BQ195" s="8"/>
      <c r="BR195" s="8"/>
      <c r="BS195" s="4" t="str">
        <f>IF($AB195="","",IF((IF(AND($BL195&lt;&gt;"Yes",$BL195&lt;&gt;"N/A"),"Power Cable, ","")&amp;IF(AND($BM195&lt;&gt;"Yes",$BM195&lt;&gt;"N/A"),"Battery, ","")&amp;IF(AND($AG195&lt;&gt;"Yes",$AG195&lt;&gt;"N/A"),"Firmware Download, ","")&amp;IF(AND(OR($AG195="Yes",$AG195="N/A"),$AH195&lt;&gt;"Yes",$AH195&lt;&gt;"N/A"),"Firmware Install, ","")&amp;IF(AND($BQ195&lt;&gt;"Yes",$BQ195&lt;&gt;"N/A"),"Device ID, ","")&amp;IF(AND($BR195&lt;&gt;"Yes",$BR195&lt;&gt;"N/A"),"Epic Beans Relay, ",""))="","",LEFT(IF(AND($BL195&lt;&gt;"Yes",$BL195&lt;&gt;"N/A"),"Power Cable, ","")&amp;IF(AND($BM195&lt;&gt;"Yes",$BM195&lt;&gt;"N/A"),"Battery, ","")&amp;IF(AND($AG195&lt;&gt;"Yes",$AG195&lt;&gt;"N/A"),"Firmware Download, ","")&amp;IF(AND(OR($AG195="Yes",$AG195="N/A"),$AH195&lt;&gt;"Yes",$AH195&lt;&gt;"N/A"),"Firmware Install, ","")&amp;IF(AND($BQ195&lt;&gt;"Yes",$BQ195&lt;&gt;"N/A"),"Device ID, ","")&amp;IF(AND($BR195&lt;&gt;"Yes",$BR195&lt;&gt;"N/A"),"Epic Beans Relay, ",""),LEN(IF(AND($BL195&lt;&gt;"Yes",$BL195&lt;&gt;"N/A"),"Power Cable, ","")&amp;IF(AND($BM195&lt;&gt;"Yes",$BM195&lt;&gt;"N/A"),"Battery, ","")&amp;IF(AND($AG195&lt;&gt;"Yes",$AG195&lt;&gt;"N/A"),"Firmware Download, ","")&amp;IF(AND(OR($AG195="Yes",$AG195="N/A"),$AH195&lt;&gt;"Yes",$AH195&lt;&gt;"N/A"),"Firmware Install, ","")&amp;IF(AND($BQ195&lt;&gt;"Yes",$BQ195&lt;&gt;"N/A"),"Device ID, ","")&amp;IF(AND($BR195&lt;&gt;"Yes",$BR195&lt;&gt;"N/A"),"Epic Beans Relay, ",""))-2)))</f>
        <v/>
      </c>
      <c r="BT195" s="8"/>
      <c r="BU195" s="8" t="str">
        <f>IF($AB195="","",IF($BS195="","Yes","Blocked"))</f>
        <v/>
      </c>
      <c r="BW195" t="str">
        <f>IF($BV195="","",IFERROR(VLOOKUP($BV195,'01_Warehouse_Ledger'!$A:$N,4,FALSE),""))</f>
        <v/>
      </c>
      <c r="BX195" t="str">
        <f>IF($BV195="","",IFERROR(VLOOKUP($BV195,'01_Warehouse_Ledger'!$A:$N,5,FALSE),""))</f>
        <v/>
      </c>
      <c r="BY195" t="str">
        <f>IF($BV195="","",IFERROR(VLOOKUP($BV195,'01_Warehouse_Ledger'!$A:$N,13,FALSE),""))</f>
        <v/>
      </c>
      <c r="CI195" t="str" cm="1">
        <f t="array" ref="CI195">IFERROR(
  IF(ISNUMBER(MATCH(TRIM(SUBSTITUTE(INDEX($X:$X,ROW()),CHAR(160),"")),[1]Weekend_Targets!$B$2:$B$23,0)),
    "TARGET",
    "NO"
  ),
  "LOOKUP_ERROR"
)</f>
        <v>NO</v>
      </c>
      <c r="CJ195" t="str" cm="1">
        <f t="array" aca="1" ref="CJ195" ca="1">_xlfn.LET(_xlpm.h,UPPER(TRIM(CLEAN(SUBSTITUTE($X195,CHAR(160)," ")))), IF(ISNUMBER(MATCH(_xlpm.h,WeekendHostnames,0)),"TARGET",""))</f>
        <v/>
      </c>
      <c r="CK195" t="str">
        <f>UPPER(TRIM(CLEAN(SUBSTITUTE(C195,CHAR(160)," "))))</f>
        <v/>
      </c>
      <c r="CL195" t="str" cm="1">
        <f t="array" ref="CL195">IF(ISNUMBER(MATCH(UPPER(TRIM(CLEAN(SUBSTITUTE(INDEX($X:$X,ROW()),CHAR(160)," ")))),[1]Weekend_Targets!$C$2:$C$23,0)),"TARGET","NO")</f>
        <v>NO</v>
      </c>
      <c r="CM195" t="str">
        <f>_xlfn.TEXTJOIN(", ",TRUE,$C$2:$C$23)</f>
        <v>Yes, Yes, Yes, Yes, Yes, Yes, Yes, Yes, Yes, Yes, Yes, Yes, Yes, Yes, Yes, Yes, Yes, Yes, Yes, Yes, Yes, Yes</v>
      </c>
      <c r="CN195" t="e" cm="1">
        <f t="array" aca="1" ref="CN195" ca="1">COUNTIF(WeekendHostnames,"WNH270OPR403")</f>
        <v>#NAME?</v>
      </c>
      <c r="CO195" s="4"/>
      <c r="CQ195" s="4"/>
    </row>
    <row r="196" spans="1:95" ht="20.25" customHeight="1">
      <c r="A196" s="8"/>
      <c r="B196" s="8"/>
      <c r="C196" s="8"/>
      <c r="E196" s="15" t="str">
        <f>IF($C196&lt;&gt;"Yes","",IF($D196="No","Yes",IF($D196="Yes","No","")))</f>
        <v/>
      </c>
      <c r="F196" s="15" t="str">
        <f>IF($A196="","",IF($A196="Neuron",IF(OR(AND($AA196&lt;&gt;"",LOWER(TRIM($AA196))&lt;&gt;"n/a",COUNTIF($AA$2:$AA$532,$AA196)&gt;1),AND($AB196&lt;&gt;"",LOWER(TRIM($AB196))&lt;&gt;"n/a",COUNTIF($AB$2:$AB$532,$AB196)&gt;1),AND($AE196&lt;&gt;"",LOWER(TRIM($AE196))&lt;&gt;"n/a",COUNTIF($AE$2:$AE$532,$AE196)&gt;1)),"Yes","No"),IF($A196="Cybernet",IF(OR(AND($Y196&lt;&gt;"",LOWER(TRIM($Y196))&lt;&gt;"n/a",COUNTIF($Y$2:$Y$532,$Y196)&gt;1),AND($Z196&lt;&gt;"",LOWER(TRIM($Z196))&lt;&gt;"n/a",COUNTIF($Z$2:$Z$532,$Z196)&gt;1)),"Yes","No"),IF(AND($AN196&lt;&gt;"",LOWER(TRIM($AN196))&lt;&gt;"n/a",COUNTIF($AN$2:$AN$532,$AN196)&gt;1),"Yes","No"))))</f>
        <v/>
      </c>
      <c r="G196" t="str">
        <f>IF($C196&lt;&gt;"Yes","",
IF($A196="Neuron",
IF(OR(
AND($AA196&lt;&gt;"",LOWER(TRIM($AA196))&lt;&gt;"n/a",COUNTIFS($C$2:$C$532,"Yes",$A$2:$A$532,"Neuron",$AA$2:$AA$532,$AA196)&gt;1),
AND($AB196&lt;&gt;"",LOWER(TRIM($AB196))&lt;&gt;"n/a",COUNTIFS($C$2:$C$532,"Yes",$A$2:$A$532,"Neuron",$AB$2:$AB$532,$AB196)&gt;1),
AND($AE196&lt;&gt;"",LOWER(TRIM($AE196))&lt;&gt;"n/a",COUNTIFS($C$2:$C$532,"Yes",$A$2:$A$532,"Neuron",$AE$2:$AE$532,$AE196)&gt;1)
),"Yes","No"),
IF($A196="Cybernet",
IF(OR(
AND($Y196&lt;&gt;"",LOWER(TRIM($Y196))&lt;&gt;"n/a",COUNTIFS($C$2:$C$532,"Yes",$A$2:$A$532,"Cybernet",$Y$2:$Y$532,$Y196)&gt;1),
AND($Z196&lt;&gt;"",LOWER(TRIM($Z196))&lt;&gt;"n/a",COUNTIFS($C$2:$C$532,"Yes",$A$2:$A$532,"Cybernet",$Z$2:$Z$532,$Z196)&gt;1)
),"Yes","No"),
IF(AND($AN196&lt;&gt;"",LOWER(TRIM($AN196))&lt;&gt;"n/a"),
IF(COUNTIFS($C$2:$C$532,"Yes",$A$2:$A$532,$A196,$AN$2:$AN$532,$AN196)&gt;1,"Yes","No"),
"No")
)
)
)</f>
        <v/>
      </c>
      <c r="H196" s="4"/>
      <c r="I196" s="4"/>
      <c r="J196" s="4"/>
      <c r="K196" s="4"/>
      <c r="L196" s="14"/>
      <c r="M196" s="4"/>
      <c r="N196" s="4"/>
      <c r="O196" s="4"/>
      <c r="P196" s="4"/>
      <c r="Q196" s="4"/>
      <c r="R196" s="4"/>
      <c r="S196" s="4"/>
      <c r="T196" s="4"/>
      <c r="U196" s="12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8"/>
      <c r="AH196" s="8"/>
      <c r="AI196" s="8"/>
      <c r="AJ196" s="8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"/>
      <c r="BM196" s="8"/>
      <c r="BN196" s="8"/>
      <c r="BO196" s="8"/>
      <c r="BP196" s="8"/>
      <c r="BQ196" s="8"/>
      <c r="BR196" s="8"/>
      <c r="BS196" s="4" t="str">
        <f>IF($AB196="","",IF((IF(AND($BL196&lt;&gt;"Yes",$BL196&lt;&gt;"N/A"),"Power Cable, ","")&amp;IF(AND($BM196&lt;&gt;"Yes",$BM196&lt;&gt;"N/A"),"Battery, ","")&amp;IF(AND($AG196&lt;&gt;"Yes",$AG196&lt;&gt;"N/A"),"Firmware Download, ","")&amp;IF(AND(OR($AG196="Yes",$AG196="N/A"),$AH196&lt;&gt;"Yes",$AH196&lt;&gt;"N/A"),"Firmware Install, ","")&amp;IF(AND($BQ196&lt;&gt;"Yes",$BQ196&lt;&gt;"N/A"),"Device ID, ","")&amp;IF(AND($BR196&lt;&gt;"Yes",$BR196&lt;&gt;"N/A"),"Epic Beans Relay, ",""))="","",LEFT(IF(AND($BL196&lt;&gt;"Yes",$BL196&lt;&gt;"N/A"),"Power Cable, ","")&amp;IF(AND($BM196&lt;&gt;"Yes",$BM196&lt;&gt;"N/A"),"Battery, ","")&amp;IF(AND($AG196&lt;&gt;"Yes",$AG196&lt;&gt;"N/A"),"Firmware Download, ","")&amp;IF(AND(OR($AG196="Yes",$AG196="N/A"),$AH196&lt;&gt;"Yes",$AH196&lt;&gt;"N/A"),"Firmware Install, ","")&amp;IF(AND($BQ196&lt;&gt;"Yes",$BQ196&lt;&gt;"N/A"),"Device ID, ","")&amp;IF(AND($BR196&lt;&gt;"Yes",$BR196&lt;&gt;"N/A"),"Epic Beans Relay, ",""),LEN(IF(AND($BL196&lt;&gt;"Yes",$BL196&lt;&gt;"N/A"),"Power Cable, ","")&amp;IF(AND($BM196&lt;&gt;"Yes",$BM196&lt;&gt;"N/A"),"Battery, ","")&amp;IF(AND($AG196&lt;&gt;"Yes",$AG196&lt;&gt;"N/A"),"Firmware Download, ","")&amp;IF(AND(OR($AG196="Yes",$AG196="N/A"),$AH196&lt;&gt;"Yes",$AH196&lt;&gt;"N/A"),"Firmware Install, ","")&amp;IF(AND($BQ196&lt;&gt;"Yes",$BQ196&lt;&gt;"N/A"),"Device ID, ","")&amp;IF(AND($BR196&lt;&gt;"Yes",$BR196&lt;&gt;"N/A"),"Epic Beans Relay, ",""))-2)))</f>
        <v/>
      </c>
      <c r="BT196" s="8"/>
      <c r="BU196" s="8" t="str">
        <f>IF($AB196="","",IF($BS196="","Yes","Blocked"))</f>
        <v/>
      </c>
      <c r="BW196" t="str">
        <f>IF($BV196="","",IFERROR(VLOOKUP($BV196,'01_Warehouse_Ledger'!$A:$N,4,FALSE),""))</f>
        <v/>
      </c>
      <c r="BX196" t="str">
        <f>IF($BV196="","",IFERROR(VLOOKUP($BV196,'01_Warehouse_Ledger'!$A:$N,5,FALSE),""))</f>
        <v/>
      </c>
      <c r="BY196" t="str">
        <f>IF($BV196="","",IFERROR(VLOOKUP($BV196,'01_Warehouse_Ledger'!$A:$N,13,FALSE),""))</f>
        <v/>
      </c>
      <c r="CI196" t="str" cm="1">
        <f t="array" ref="CI196">IFERROR(
  IF(ISNUMBER(MATCH(TRIM(SUBSTITUTE(INDEX($X:$X,ROW()),CHAR(160),"")),[1]Weekend_Targets!$B$2:$B$23,0)),
    "TARGET",
    "NO"
  ),
  "LOOKUP_ERROR"
)</f>
        <v>NO</v>
      </c>
      <c r="CJ196" t="str" cm="1">
        <f t="array" aca="1" ref="CJ196" ca="1">_xlfn.LET(_xlpm.h,UPPER(TRIM(CLEAN(SUBSTITUTE($X196,CHAR(160)," ")))), IF(ISNUMBER(MATCH(_xlpm.h,WeekendHostnames,0)),"TARGET",""))</f>
        <v/>
      </c>
      <c r="CK196" t="str">
        <f>UPPER(TRIM(CLEAN(SUBSTITUTE(C196,CHAR(160)," "))))</f>
        <v/>
      </c>
      <c r="CL196" t="str" cm="1">
        <f t="array" ref="CL196">IF(ISNUMBER(MATCH(UPPER(TRIM(CLEAN(SUBSTITUTE(INDEX($X:$X,ROW()),CHAR(160)," ")))),[1]Weekend_Targets!$C$2:$C$23,0)),"TARGET","NO")</f>
        <v>NO</v>
      </c>
      <c r="CM196" t="str">
        <f>_xlfn.TEXTJOIN(", ",TRUE,$C$2:$C$23)</f>
        <v>Yes, Yes, Yes, Yes, Yes, Yes, Yes, Yes, Yes, Yes, Yes, Yes, Yes, Yes, Yes, Yes, Yes, Yes, Yes, Yes, Yes, Yes</v>
      </c>
      <c r="CN196" t="e" cm="1">
        <f t="array" aca="1" ref="CN196" ca="1">COUNTIF(WeekendHostnames,"WNH270OPR403")</f>
        <v>#NAME?</v>
      </c>
      <c r="CO196" s="4"/>
      <c r="CQ196" s="4"/>
    </row>
    <row r="197" spans="1:95" ht="20.25" customHeight="1">
      <c r="A197" s="8"/>
      <c r="B197" s="8"/>
      <c r="C197" s="8"/>
      <c r="E197" s="15" t="str">
        <f>IF($C197&lt;&gt;"Yes","",IF($D197="No","Yes",IF($D197="Yes","No","")))</f>
        <v/>
      </c>
      <c r="F197" s="15" t="str">
        <f>IF($A197="","",IF($A197="Neuron",IF(OR(AND($AA197&lt;&gt;"",LOWER(TRIM($AA197))&lt;&gt;"n/a",COUNTIF($AA$2:$AA$532,$AA197)&gt;1),AND($AB197&lt;&gt;"",LOWER(TRIM($AB197))&lt;&gt;"n/a",COUNTIF($AB$2:$AB$532,$AB197)&gt;1),AND($AE197&lt;&gt;"",LOWER(TRIM($AE197))&lt;&gt;"n/a",COUNTIF($AE$2:$AE$532,$AE197)&gt;1)),"Yes","No"),IF($A197="Cybernet",IF(OR(AND($Y197&lt;&gt;"",LOWER(TRIM($Y197))&lt;&gt;"n/a",COUNTIF($Y$2:$Y$532,$Y197)&gt;1),AND($Z197&lt;&gt;"",LOWER(TRIM($Z197))&lt;&gt;"n/a",COUNTIF($Z$2:$Z$532,$Z197)&gt;1)),"Yes","No"),IF(AND($AN197&lt;&gt;"",LOWER(TRIM($AN197))&lt;&gt;"n/a",COUNTIF($AN$2:$AN$532,$AN197)&gt;1),"Yes","No"))))</f>
        <v/>
      </c>
      <c r="G197" t="str">
        <f>IF($C197&lt;&gt;"Yes","",
IF($A197="Neuron",
IF(OR(
AND($AA197&lt;&gt;"",LOWER(TRIM($AA197))&lt;&gt;"n/a",COUNTIFS($C$2:$C$532,"Yes",$A$2:$A$532,"Neuron",$AA$2:$AA$532,$AA197)&gt;1),
AND($AB197&lt;&gt;"",LOWER(TRIM($AB197))&lt;&gt;"n/a",COUNTIFS($C$2:$C$532,"Yes",$A$2:$A$532,"Neuron",$AB$2:$AB$532,$AB197)&gt;1),
AND($AE197&lt;&gt;"",LOWER(TRIM($AE197))&lt;&gt;"n/a",COUNTIFS($C$2:$C$532,"Yes",$A$2:$A$532,"Neuron",$AE$2:$AE$532,$AE197)&gt;1)
),"Yes","No"),
IF($A197="Cybernet",
IF(OR(
AND($Y197&lt;&gt;"",LOWER(TRIM($Y197))&lt;&gt;"n/a",COUNTIFS($C$2:$C$532,"Yes",$A$2:$A$532,"Cybernet",$Y$2:$Y$532,$Y197)&gt;1),
AND($Z197&lt;&gt;"",LOWER(TRIM($Z197))&lt;&gt;"n/a",COUNTIFS($C$2:$C$532,"Yes",$A$2:$A$532,"Cybernet",$Z$2:$Z$532,$Z197)&gt;1)
),"Yes","No"),
IF(AND($AN197&lt;&gt;"",LOWER(TRIM($AN197))&lt;&gt;"n/a"),
IF(COUNTIFS($C$2:$C$532,"Yes",$A$2:$A$532,$A197,$AN$2:$AN$532,$AN197)&gt;1,"Yes","No"),
"No")
)
)
)</f>
        <v/>
      </c>
      <c r="H197" s="4"/>
      <c r="I197" s="4"/>
      <c r="J197" s="4"/>
      <c r="K197" s="4"/>
      <c r="L197" s="14"/>
      <c r="M197" s="4"/>
      <c r="N197" s="4"/>
      <c r="O197" s="4"/>
      <c r="P197" s="4"/>
      <c r="Q197" s="4"/>
      <c r="R197" s="4"/>
      <c r="S197" s="4"/>
      <c r="T197" s="4"/>
      <c r="U197" s="12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8"/>
      <c r="AH197" s="8"/>
      <c r="AI197" s="8"/>
      <c r="AJ197" s="8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"/>
      <c r="BM197" s="8"/>
      <c r="BN197" s="8"/>
      <c r="BO197" s="8"/>
      <c r="BP197" s="8"/>
      <c r="BQ197" s="8"/>
      <c r="BR197" s="8"/>
      <c r="BS197" s="4" t="str">
        <f>IF($AB197="","",IF((IF(AND($BL197&lt;&gt;"Yes",$BL197&lt;&gt;"N/A"),"Power Cable, ","")&amp;IF(AND($BM197&lt;&gt;"Yes",$BM197&lt;&gt;"N/A"),"Battery, ","")&amp;IF(AND($AG197&lt;&gt;"Yes",$AG197&lt;&gt;"N/A"),"Firmware Download, ","")&amp;IF(AND(OR($AG197="Yes",$AG197="N/A"),$AH197&lt;&gt;"Yes",$AH197&lt;&gt;"N/A"),"Firmware Install, ","")&amp;IF(AND($BQ197&lt;&gt;"Yes",$BQ197&lt;&gt;"N/A"),"Device ID, ","")&amp;IF(AND($BR197&lt;&gt;"Yes",$BR197&lt;&gt;"N/A"),"Epic Beans Relay, ",""))="","",LEFT(IF(AND($BL197&lt;&gt;"Yes",$BL197&lt;&gt;"N/A"),"Power Cable, ","")&amp;IF(AND($BM197&lt;&gt;"Yes",$BM197&lt;&gt;"N/A"),"Battery, ","")&amp;IF(AND($AG197&lt;&gt;"Yes",$AG197&lt;&gt;"N/A"),"Firmware Download, ","")&amp;IF(AND(OR($AG197="Yes",$AG197="N/A"),$AH197&lt;&gt;"Yes",$AH197&lt;&gt;"N/A"),"Firmware Install, ","")&amp;IF(AND($BQ197&lt;&gt;"Yes",$BQ197&lt;&gt;"N/A"),"Device ID, ","")&amp;IF(AND($BR197&lt;&gt;"Yes",$BR197&lt;&gt;"N/A"),"Epic Beans Relay, ",""),LEN(IF(AND($BL197&lt;&gt;"Yes",$BL197&lt;&gt;"N/A"),"Power Cable, ","")&amp;IF(AND($BM197&lt;&gt;"Yes",$BM197&lt;&gt;"N/A"),"Battery, ","")&amp;IF(AND($AG197&lt;&gt;"Yes",$AG197&lt;&gt;"N/A"),"Firmware Download, ","")&amp;IF(AND(OR($AG197="Yes",$AG197="N/A"),$AH197&lt;&gt;"Yes",$AH197&lt;&gt;"N/A"),"Firmware Install, ","")&amp;IF(AND($BQ197&lt;&gt;"Yes",$BQ197&lt;&gt;"N/A"),"Device ID, ","")&amp;IF(AND($BR197&lt;&gt;"Yes",$BR197&lt;&gt;"N/A"),"Epic Beans Relay, ",""))-2)))</f>
        <v/>
      </c>
      <c r="BT197" s="8"/>
      <c r="BU197" s="8" t="str">
        <f>IF($AB197="","",IF($BS197="","Yes","Blocked"))</f>
        <v/>
      </c>
      <c r="BW197" t="str">
        <f>IF($BV197="","",IFERROR(VLOOKUP($BV197,'01_Warehouse_Ledger'!$A:$N,4,FALSE),""))</f>
        <v/>
      </c>
      <c r="BX197" t="str">
        <f>IF($BV197="","",IFERROR(VLOOKUP($BV197,'01_Warehouse_Ledger'!$A:$N,5,FALSE),""))</f>
        <v/>
      </c>
      <c r="BY197" t="str">
        <f>IF($BV197="","",IFERROR(VLOOKUP($BV197,'01_Warehouse_Ledger'!$A:$N,13,FALSE),""))</f>
        <v/>
      </c>
      <c r="CI197" t="str" cm="1">
        <f t="array" ref="CI197">IFERROR(
  IF(ISNUMBER(MATCH(TRIM(SUBSTITUTE(INDEX($X:$X,ROW()),CHAR(160),"")),[1]Weekend_Targets!$B$2:$B$23,0)),
    "TARGET",
    "NO"
  ),
  "LOOKUP_ERROR"
)</f>
        <v>NO</v>
      </c>
      <c r="CJ197" t="str" cm="1">
        <f t="array" aca="1" ref="CJ197" ca="1">_xlfn.LET(_xlpm.h,UPPER(TRIM(CLEAN(SUBSTITUTE($X197,CHAR(160)," ")))), IF(ISNUMBER(MATCH(_xlpm.h,WeekendHostnames,0)),"TARGET",""))</f>
        <v/>
      </c>
      <c r="CK197" t="str">
        <f>UPPER(TRIM(CLEAN(SUBSTITUTE(C197,CHAR(160)," "))))</f>
        <v/>
      </c>
      <c r="CL197" t="str" cm="1">
        <f t="array" ref="CL197">IF(ISNUMBER(MATCH(UPPER(TRIM(CLEAN(SUBSTITUTE(INDEX($X:$X,ROW()),CHAR(160)," ")))),[1]Weekend_Targets!$C$2:$C$23,0)),"TARGET","NO")</f>
        <v>NO</v>
      </c>
      <c r="CM197" t="str">
        <f>_xlfn.TEXTJOIN(", ",TRUE,$C$2:$C$23)</f>
        <v>Yes, Yes, Yes, Yes, Yes, Yes, Yes, Yes, Yes, Yes, Yes, Yes, Yes, Yes, Yes, Yes, Yes, Yes, Yes, Yes, Yes, Yes</v>
      </c>
      <c r="CN197" t="e" cm="1">
        <f t="array" aca="1" ref="CN197" ca="1">COUNTIF(WeekendHostnames,"WNH270OPR403")</f>
        <v>#NAME?</v>
      </c>
      <c r="CO197" s="4"/>
      <c r="CQ197" s="4"/>
    </row>
    <row r="198" spans="1:95" ht="20.25" customHeight="1">
      <c r="A198" s="8"/>
      <c r="B198" s="8"/>
      <c r="C198" s="8"/>
      <c r="E198" s="15" t="str">
        <f>IF($C198&lt;&gt;"Yes","",IF($D198="No","Yes",IF($D198="Yes","No","")))</f>
        <v/>
      </c>
      <c r="F198" s="15" t="str">
        <f>IF($A198="","",IF($A198="Neuron",IF(OR(AND($AA198&lt;&gt;"",LOWER(TRIM($AA198))&lt;&gt;"n/a",COUNTIF($AA$2:$AA$532,$AA198)&gt;1),AND($AB198&lt;&gt;"",LOWER(TRIM($AB198))&lt;&gt;"n/a",COUNTIF($AB$2:$AB$532,$AB198)&gt;1),AND($AE198&lt;&gt;"",LOWER(TRIM($AE198))&lt;&gt;"n/a",COUNTIF($AE$2:$AE$532,$AE198)&gt;1)),"Yes","No"),IF($A198="Cybernet",IF(OR(AND($Y198&lt;&gt;"",LOWER(TRIM($Y198))&lt;&gt;"n/a",COUNTIF($Y$2:$Y$532,$Y198)&gt;1),AND($Z198&lt;&gt;"",LOWER(TRIM($Z198))&lt;&gt;"n/a",COUNTIF($Z$2:$Z$532,$Z198)&gt;1)),"Yes","No"),IF(AND($AN198&lt;&gt;"",LOWER(TRIM($AN198))&lt;&gt;"n/a",COUNTIF($AN$2:$AN$532,$AN198)&gt;1),"Yes","No"))))</f>
        <v/>
      </c>
      <c r="G198" t="str">
        <f>IF($C198&lt;&gt;"Yes","",
IF($A198="Neuron",
IF(OR(
AND($AA198&lt;&gt;"",LOWER(TRIM($AA198))&lt;&gt;"n/a",COUNTIFS($C$2:$C$532,"Yes",$A$2:$A$532,"Neuron",$AA$2:$AA$532,$AA198)&gt;1),
AND($AB198&lt;&gt;"",LOWER(TRIM($AB198))&lt;&gt;"n/a",COUNTIFS($C$2:$C$532,"Yes",$A$2:$A$532,"Neuron",$AB$2:$AB$532,$AB198)&gt;1),
AND($AE198&lt;&gt;"",LOWER(TRIM($AE198))&lt;&gt;"n/a",COUNTIFS($C$2:$C$532,"Yes",$A$2:$A$532,"Neuron",$AE$2:$AE$532,$AE198)&gt;1)
),"Yes","No"),
IF($A198="Cybernet",
IF(OR(
AND($Y198&lt;&gt;"",LOWER(TRIM($Y198))&lt;&gt;"n/a",COUNTIFS($C$2:$C$532,"Yes",$A$2:$A$532,"Cybernet",$Y$2:$Y$532,$Y198)&gt;1),
AND($Z198&lt;&gt;"",LOWER(TRIM($Z198))&lt;&gt;"n/a",COUNTIFS($C$2:$C$532,"Yes",$A$2:$A$532,"Cybernet",$Z$2:$Z$532,$Z198)&gt;1)
),"Yes","No"),
IF(AND($AN198&lt;&gt;"",LOWER(TRIM($AN198))&lt;&gt;"n/a"),
IF(COUNTIFS($C$2:$C$532,"Yes",$A$2:$A$532,$A198,$AN$2:$AN$532,$AN198)&gt;1,"Yes","No"),
"No")
)
)
)</f>
        <v/>
      </c>
      <c r="H198" s="4"/>
      <c r="I198" s="4"/>
      <c r="J198" s="4"/>
      <c r="K198" s="4"/>
      <c r="L198" s="14"/>
      <c r="M198" s="4"/>
      <c r="N198" s="4"/>
      <c r="O198" s="4"/>
      <c r="P198" s="4"/>
      <c r="Q198" s="4"/>
      <c r="R198" s="4"/>
      <c r="S198" s="4"/>
      <c r="T198" s="4"/>
      <c r="U198" s="12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8"/>
      <c r="AH198" s="8"/>
      <c r="AI198" s="8"/>
      <c r="AJ198" s="8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"/>
      <c r="BM198" s="8"/>
      <c r="BN198" s="8"/>
      <c r="BO198" s="8"/>
      <c r="BP198" s="8"/>
      <c r="BQ198" s="8"/>
      <c r="BR198" s="8"/>
      <c r="BS198" s="4" t="str">
        <f>IF($AB198="","",IF((IF(AND($BL198&lt;&gt;"Yes",$BL198&lt;&gt;"N/A"),"Power Cable, ","")&amp;IF(AND($BM198&lt;&gt;"Yes",$BM198&lt;&gt;"N/A"),"Battery, ","")&amp;IF(AND($AG198&lt;&gt;"Yes",$AG198&lt;&gt;"N/A"),"Firmware Download, ","")&amp;IF(AND(OR($AG198="Yes",$AG198="N/A"),$AH198&lt;&gt;"Yes",$AH198&lt;&gt;"N/A"),"Firmware Install, ","")&amp;IF(AND($BQ198&lt;&gt;"Yes",$BQ198&lt;&gt;"N/A"),"Device ID, ","")&amp;IF(AND($BR198&lt;&gt;"Yes",$BR198&lt;&gt;"N/A"),"Epic Beans Relay, ",""))="","",LEFT(IF(AND($BL198&lt;&gt;"Yes",$BL198&lt;&gt;"N/A"),"Power Cable, ","")&amp;IF(AND($BM198&lt;&gt;"Yes",$BM198&lt;&gt;"N/A"),"Battery, ","")&amp;IF(AND($AG198&lt;&gt;"Yes",$AG198&lt;&gt;"N/A"),"Firmware Download, ","")&amp;IF(AND(OR($AG198="Yes",$AG198="N/A"),$AH198&lt;&gt;"Yes",$AH198&lt;&gt;"N/A"),"Firmware Install, ","")&amp;IF(AND($BQ198&lt;&gt;"Yes",$BQ198&lt;&gt;"N/A"),"Device ID, ","")&amp;IF(AND($BR198&lt;&gt;"Yes",$BR198&lt;&gt;"N/A"),"Epic Beans Relay, ",""),LEN(IF(AND($BL198&lt;&gt;"Yes",$BL198&lt;&gt;"N/A"),"Power Cable, ","")&amp;IF(AND($BM198&lt;&gt;"Yes",$BM198&lt;&gt;"N/A"),"Battery, ","")&amp;IF(AND($AG198&lt;&gt;"Yes",$AG198&lt;&gt;"N/A"),"Firmware Download, ","")&amp;IF(AND(OR($AG198="Yes",$AG198="N/A"),$AH198&lt;&gt;"Yes",$AH198&lt;&gt;"N/A"),"Firmware Install, ","")&amp;IF(AND($BQ198&lt;&gt;"Yes",$BQ198&lt;&gt;"N/A"),"Device ID, ","")&amp;IF(AND($BR198&lt;&gt;"Yes",$BR198&lt;&gt;"N/A"),"Epic Beans Relay, ",""))-2)))</f>
        <v/>
      </c>
      <c r="BT198" s="8"/>
      <c r="BU198" s="8" t="str">
        <f>IF($AB198="","",IF($BS198="","Yes","Blocked"))</f>
        <v/>
      </c>
      <c r="BW198" t="str">
        <f>IF($BV198="","",IFERROR(VLOOKUP($BV198,'01_Warehouse_Ledger'!$A:$N,4,FALSE),""))</f>
        <v/>
      </c>
      <c r="BX198" t="str">
        <f>IF($BV198="","",IFERROR(VLOOKUP($BV198,'01_Warehouse_Ledger'!$A:$N,5,FALSE),""))</f>
        <v/>
      </c>
      <c r="BY198" t="str">
        <f>IF($BV198="","",IFERROR(VLOOKUP($BV198,'01_Warehouse_Ledger'!$A:$N,13,FALSE),""))</f>
        <v/>
      </c>
      <c r="CI198" t="str" cm="1">
        <f t="array" ref="CI198">IFERROR(
  IF(ISNUMBER(MATCH(TRIM(SUBSTITUTE(INDEX($X:$X,ROW()),CHAR(160),"")),[1]Weekend_Targets!$B$2:$B$23,0)),
    "TARGET",
    "NO"
  ),
  "LOOKUP_ERROR"
)</f>
        <v>NO</v>
      </c>
      <c r="CJ198" t="str" cm="1">
        <f t="array" aca="1" ref="CJ198" ca="1">_xlfn.LET(_xlpm.h,UPPER(TRIM(CLEAN(SUBSTITUTE($X198,CHAR(160)," ")))), IF(ISNUMBER(MATCH(_xlpm.h,WeekendHostnames,0)),"TARGET",""))</f>
        <v/>
      </c>
      <c r="CK198" t="str">
        <f>UPPER(TRIM(CLEAN(SUBSTITUTE(C198,CHAR(160)," "))))</f>
        <v/>
      </c>
      <c r="CL198" t="str" cm="1">
        <f t="array" ref="CL198">IF(ISNUMBER(MATCH(UPPER(TRIM(CLEAN(SUBSTITUTE(INDEX($X:$X,ROW()),CHAR(160)," ")))),[1]Weekend_Targets!$C$2:$C$23,0)),"TARGET","NO")</f>
        <v>NO</v>
      </c>
      <c r="CM198" t="str">
        <f>_xlfn.TEXTJOIN(", ",TRUE,$C$2:$C$23)</f>
        <v>Yes, Yes, Yes, Yes, Yes, Yes, Yes, Yes, Yes, Yes, Yes, Yes, Yes, Yes, Yes, Yes, Yes, Yes, Yes, Yes, Yes, Yes</v>
      </c>
      <c r="CN198" t="e" cm="1">
        <f t="array" aca="1" ref="CN198" ca="1">COUNTIF(WeekendHostnames,"WNH270OPR403")</f>
        <v>#NAME?</v>
      </c>
      <c r="CO198" s="4"/>
      <c r="CQ198" s="4"/>
    </row>
    <row r="199" spans="1:95" ht="20.25" customHeight="1">
      <c r="A199" s="8"/>
      <c r="B199" s="8"/>
      <c r="C199" s="8"/>
      <c r="E199" s="15" t="str">
        <f>IF($C199&lt;&gt;"Yes","",IF($D199="No","Yes",IF($D199="Yes","No","")))</f>
        <v/>
      </c>
      <c r="F199" s="15" t="str">
        <f>IF($A199="","",IF($A199="Neuron",IF(OR(AND($AA199&lt;&gt;"",LOWER(TRIM($AA199))&lt;&gt;"n/a",COUNTIF($AA$2:$AA$532,$AA199)&gt;1),AND($AB199&lt;&gt;"",LOWER(TRIM($AB199))&lt;&gt;"n/a",COUNTIF($AB$2:$AB$532,$AB199)&gt;1),AND($AE199&lt;&gt;"",LOWER(TRIM($AE199))&lt;&gt;"n/a",COUNTIF($AE$2:$AE$532,$AE199)&gt;1)),"Yes","No"),IF($A199="Cybernet",IF(OR(AND($Y199&lt;&gt;"",LOWER(TRIM($Y199))&lt;&gt;"n/a",COUNTIF($Y$2:$Y$532,$Y199)&gt;1),AND($Z199&lt;&gt;"",LOWER(TRIM($Z199))&lt;&gt;"n/a",COUNTIF($Z$2:$Z$532,$Z199)&gt;1)),"Yes","No"),IF(AND($AN199&lt;&gt;"",LOWER(TRIM($AN199))&lt;&gt;"n/a",COUNTIF($AN$2:$AN$532,$AN199)&gt;1),"Yes","No"))))</f>
        <v/>
      </c>
      <c r="G199" t="str">
        <f>IF($C199&lt;&gt;"Yes","",
IF($A199="Neuron",
IF(OR(
AND($AA199&lt;&gt;"",LOWER(TRIM($AA199))&lt;&gt;"n/a",COUNTIFS($C$2:$C$532,"Yes",$A$2:$A$532,"Neuron",$AA$2:$AA$532,$AA199)&gt;1),
AND($AB199&lt;&gt;"",LOWER(TRIM($AB199))&lt;&gt;"n/a",COUNTIFS($C$2:$C$532,"Yes",$A$2:$A$532,"Neuron",$AB$2:$AB$532,$AB199)&gt;1),
AND($AE199&lt;&gt;"",LOWER(TRIM($AE199))&lt;&gt;"n/a",COUNTIFS($C$2:$C$532,"Yes",$A$2:$A$532,"Neuron",$AE$2:$AE$532,$AE199)&gt;1)
),"Yes","No"),
IF($A199="Cybernet",
IF(OR(
AND($Y199&lt;&gt;"",LOWER(TRIM($Y199))&lt;&gt;"n/a",COUNTIFS($C$2:$C$532,"Yes",$A$2:$A$532,"Cybernet",$Y$2:$Y$532,$Y199)&gt;1),
AND($Z199&lt;&gt;"",LOWER(TRIM($Z199))&lt;&gt;"n/a",COUNTIFS($C$2:$C$532,"Yes",$A$2:$A$532,"Cybernet",$Z$2:$Z$532,$Z199)&gt;1)
),"Yes","No"),
IF(AND($AN199&lt;&gt;"",LOWER(TRIM($AN199))&lt;&gt;"n/a"),
IF(COUNTIFS($C$2:$C$532,"Yes",$A$2:$A$532,$A199,$AN$2:$AN$532,$AN199)&gt;1,"Yes","No"),
"No")
)
)
)</f>
        <v/>
      </c>
      <c r="H199" s="4"/>
      <c r="I199" s="4"/>
      <c r="J199" s="4"/>
      <c r="K199" s="4"/>
      <c r="L199" s="14"/>
      <c r="M199" s="4"/>
      <c r="N199" s="4"/>
      <c r="O199" s="4"/>
      <c r="P199" s="4"/>
      <c r="Q199" s="4"/>
      <c r="R199" s="4"/>
      <c r="S199" s="4"/>
      <c r="T199" s="4"/>
      <c r="U199" s="12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8"/>
      <c r="AH199" s="8"/>
      <c r="AI199" s="8"/>
      <c r="AJ199" s="8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"/>
      <c r="BM199" s="8"/>
      <c r="BN199" s="8"/>
      <c r="BO199" s="8"/>
      <c r="BP199" s="8"/>
      <c r="BQ199" s="8"/>
      <c r="BR199" s="8"/>
      <c r="BS199" s="4" t="str">
        <f>IF($AB199="","",IF((IF(AND($BL199&lt;&gt;"Yes",$BL199&lt;&gt;"N/A"),"Power Cable, ","")&amp;IF(AND($BM199&lt;&gt;"Yes",$BM199&lt;&gt;"N/A"),"Battery, ","")&amp;IF(AND($AG199&lt;&gt;"Yes",$AG199&lt;&gt;"N/A"),"Firmware Download, ","")&amp;IF(AND(OR($AG199="Yes",$AG199="N/A"),$AH199&lt;&gt;"Yes",$AH199&lt;&gt;"N/A"),"Firmware Install, ","")&amp;IF(AND($BQ199&lt;&gt;"Yes",$BQ199&lt;&gt;"N/A"),"Device ID, ","")&amp;IF(AND($BR199&lt;&gt;"Yes",$BR199&lt;&gt;"N/A"),"Epic Beans Relay, ",""))="","",LEFT(IF(AND($BL199&lt;&gt;"Yes",$BL199&lt;&gt;"N/A"),"Power Cable, ","")&amp;IF(AND($BM199&lt;&gt;"Yes",$BM199&lt;&gt;"N/A"),"Battery, ","")&amp;IF(AND($AG199&lt;&gt;"Yes",$AG199&lt;&gt;"N/A"),"Firmware Download, ","")&amp;IF(AND(OR($AG199="Yes",$AG199="N/A"),$AH199&lt;&gt;"Yes",$AH199&lt;&gt;"N/A"),"Firmware Install, ","")&amp;IF(AND($BQ199&lt;&gt;"Yes",$BQ199&lt;&gt;"N/A"),"Device ID, ","")&amp;IF(AND($BR199&lt;&gt;"Yes",$BR199&lt;&gt;"N/A"),"Epic Beans Relay, ",""),LEN(IF(AND($BL199&lt;&gt;"Yes",$BL199&lt;&gt;"N/A"),"Power Cable, ","")&amp;IF(AND($BM199&lt;&gt;"Yes",$BM199&lt;&gt;"N/A"),"Battery, ","")&amp;IF(AND($AG199&lt;&gt;"Yes",$AG199&lt;&gt;"N/A"),"Firmware Download, ","")&amp;IF(AND(OR($AG199="Yes",$AG199="N/A"),$AH199&lt;&gt;"Yes",$AH199&lt;&gt;"N/A"),"Firmware Install, ","")&amp;IF(AND($BQ199&lt;&gt;"Yes",$BQ199&lt;&gt;"N/A"),"Device ID, ","")&amp;IF(AND($BR199&lt;&gt;"Yes",$BR199&lt;&gt;"N/A"),"Epic Beans Relay, ",""))-2)))</f>
        <v/>
      </c>
      <c r="BT199" s="8"/>
      <c r="BU199" s="8" t="str">
        <f>IF($AB199="","",IF($BS199="","Yes","Blocked"))</f>
        <v/>
      </c>
      <c r="BW199" t="str">
        <f>IF($BV199="","",IFERROR(VLOOKUP($BV199,'01_Warehouse_Ledger'!$A:$N,4,FALSE),""))</f>
        <v/>
      </c>
      <c r="BX199" t="str">
        <f>IF($BV199="","",IFERROR(VLOOKUP($BV199,'01_Warehouse_Ledger'!$A:$N,5,FALSE),""))</f>
        <v/>
      </c>
      <c r="BY199" t="str">
        <f>IF($BV199="","",IFERROR(VLOOKUP($BV199,'01_Warehouse_Ledger'!$A:$N,13,FALSE),""))</f>
        <v/>
      </c>
      <c r="CI199" t="str" cm="1">
        <f t="array" ref="CI199">IFERROR(
  IF(ISNUMBER(MATCH(TRIM(SUBSTITUTE(INDEX($X:$X,ROW()),CHAR(160),"")),[1]Weekend_Targets!$B$2:$B$23,0)),
    "TARGET",
    "NO"
  ),
  "LOOKUP_ERROR"
)</f>
        <v>NO</v>
      </c>
      <c r="CJ199" t="str" cm="1">
        <f t="array" aca="1" ref="CJ199" ca="1">_xlfn.LET(_xlpm.h,UPPER(TRIM(CLEAN(SUBSTITUTE($X199,CHAR(160)," ")))), IF(ISNUMBER(MATCH(_xlpm.h,WeekendHostnames,0)),"TARGET",""))</f>
        <v/>
      </c>
      <c r="CK199" t="str">
        <f>UPPER(TRIM(CLEAN(SUBSTITUTE(C199,CHAR(160)," "))))</f>
        <v/>
      </c>
      <c r="CL199" t="str" cm="1">
        <f t="array" ref="CL199">IF(ISNUMBER(MATCH(UPPER(TRIM(CLEAN(SUBSTITUTE(INDEX($X:$X,ROW()),CHAR(160)," ")))),[1]Weekend_Targets!$C$2:$C$23,0)),"TARGET","NO")</f>
        <v>NO</v>
      </c>
      <c r="CM199" t="str">
        <f>_xlfn.TEXTJOIN(", ",TRUE,$C$2:$C$23)</f>
        <v>Yes, Yes, Yes, Yes, Yes, Yes, Yes, Yes, Yes, Yes, Yes, Yes, Yes, Yes, Yes, Yes, Yes, Yes, Yes, Yes, Yes, Yes</v>
      </c>
      <c r="CN199" t="e" cm="1">
        <f t="array" aca="1" ref="CN199" ca="1">COUNTIF(WeekendHostnames,"WNH270OPR403")</f>
        <v>#NAME?</v>
      </c>
      <c r="CO199" s="4"/>
      <c r="CQ199" s="4"/>
    </row>
    <row r="200" spans="1:95" ht="20.25" customHeight="1">
      <c r="A200" s="8"/>
      <c r="B200" s="8"/>
      <c r="C200" s="8"/>
      <c r="E200" s="15" t="str">
        <f>IF($C200&lt;&gt;"Yes","",IF($D200="No","Yes",IF($D200="Yes","No","")))</f>
        <v/>
      </c>
      <c r="F200" s="15" t="str">
        <f>IF($A200="","",IF($A200="Neuron",IF(OR(AND($AA200&lt;&gt;"",LOWER(TRIM($AA200))&lt;&gt;"n/a",COUNTIF($AA$2:$AA$532,$AA200)&gt;1),AND($AB200&lt;&gt;"",LOWER(TRIM($AB200))&lt;&gt;"n/a",COUNTIF($AB$2:$AB$532,$AB200)&gt;1),AND($AE200&lt;&gt;"",LOWER(TRIM($AE200))&lt;&gt;"n/a",COUNTIF($AE$2:$AE$532,$AE200)&gt;1)),"Yes","No"),IF($A200="Cybernet",IF(OR(AND($Y200&lt;&gt;"",LOWER(TRIM($Y200))&lt;&gt;"n/a",COUNTIF($Y$2:$Y$532,$Y200)&gt;1),AND($Z200&lt;&gt;"",LOWER(TRIM($Z200))&lt;&gt;"n/a",COUNTIF($Z$2:$Z$532,$Z200)&gt;1)),"Yes","No"),IF(AND($AN200&lt;&gt;"",LOWER(TRIM($AN200))&lt;&gt;"n/a",COUNTIF($AN$2:$AN$532,$AN200)&gt;1),"Yes","No"))))</f>
        <v/>
      </c>
      <c r="G200" t="str">
        <f>IF($C200&lt;&gt;"Yes","",
IF($A200="Neuron",
IF(OR(
AND($AA200&lt;&gt;"",LOWER(TRIM($AA200))&lt;&gt;"n/a",COUNTIFS($C$2:$C$532,"Yes",$A$2:$A$532,"Neuron",$AA$2:$AA$532,$AA200)&gt;1),
AND($AB200&lt;&gt;"",LOWER(TRIM($AB200))&lt;&gt;"n/a",COUNTIFS($C$2:$C$532,"Yes",$A$2:$A$532,"Neuron",$AB$2:$AB$532,$AB200)&gt;1),
AND($AE200&lt;&gt;"",LOWER(TRIM($AE200))&lt;&gt;"n/a",COUNTIFS($C$2:$C$532,"Yes",$A$2:$A$532,"Neuron",$AE$2:$AE$532,$AE200)&gt;1)
),"Yes","No"),
IF($A200="Cybernet",
IF(OR(
AND($Y200&lt;&gt;"",LOWER(TRIM($Y200))&lt;&gt;"n/a",COUNTIFS($C$2:$C$532,"Yes",$A$2:$A$532,"Cybernet",$Y$2:$Y$532,$Y200)&gt;1),
AND($Z200&lt;&gt;"",LOWER(TRIM($Z200))&lt;&gt;"n/a",COUNTIFS($C$2:$C$532,"Yes",$A$2:$A$532,"Cybernet",$Z$2:$Z$532,$Z200)&gt;1)
),"Yes","No"),
IF(AND($AN200&lt;&gt;"",LOWER(TRIM($AN200))&lt;&gt;"n/a"),
IF(COUNTIFS($C$2:$C$532,"Yes",$A$2:$A$532,$A200,$AN$2:$AN$532,$AN200)&gt;1,"Yes","No"),
"No")
)
)
)</f>
        <v/>
      </c>
      <c r="H200" s="4"/>
      <c r="I200" s="4"/>
      <c r="J200" s="4"/>
      <c r="K200" s="4"/>
      <c r="L200" s="14"/>
      <c r="M200" s="4"/>
      <c r="N200" s="4"/>
      <c r="O200" s="4"/>
      <c r="P200" s="4"/>
      <c r="Q200" s="4"/>
      <c r="R200" s="4"/>
      <c r="S200" s="4"/>
      <c r="T200" s="4"/>
      <c r="U200" s="12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8"/>
      <c r="AH200" s="8"/>
      <c r="AI200" s="8"/>
      <c r="AJ200" s="8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"/>
      <c r="BM200" s="8"/>
      <c r="BN200" s="8"/>
      <c r="BO200" s="8"/>
      <c r="BP200" s="8"/>
      <c r="BQ200" s="8"/>
      <c r="BR200" s="8"/>
      <c r="BS200" s="4" t="str">
        <f>IF($AB200="","",IF((IF(AND($BL200&lt;&gt;"Yes",$BL200&lt;&gt;"N/A"),"Power Cable, ","")&amp;IF(AND($BM200&lt;&gt;"Yes",$BM200&lt;&gt;"N/A"),"Battery, ","")&amp;IF(AND($AG200&lt;&gt;"Yes",$AG200&lt;&gt;"N/A"),"Firmware Download, ","")&amp;IF(AND(OR($AG200="Yes",$AG200="N/A"),$AH200&lt;&gt;"Yes",$AH200&lt;&gt;"N/A"),"Firmware Install, ","")&amp;IF(AND($BQ200&lt;&gt;"Yes",$BQ200&lt;&gt;"N/A"),"Device ID, ","")&amp;IF(AND($BR200&lt;&gt;"Yes",$BR200&lt;&gt;"N/A"),"Epic Beans Relay, ",""))="","",LEFT(IF(AND($BL200&lt;&gt;"Yes",$BL200&lt;&gt;"N/A"),"Power Cable, ","")&amp;IF(AND($BM200&lt;&gt;"Yes",$BM200&lt;&gt;"N/A"),"Battery, ","")&amp;IF(AND($AG200&lt;&gt;"Yes",$AG200&lt;&gt;"N/A"),"Firmware Download, ","")&amp;IF(AND(OR($AG200="Yes",$AG200="N/A"),$AH200&lt;&gt;"Yes",$AH200&lt;&gt;"N/A"),"Firmware Install, ","")&amp;IF(AND($BQ200&lt;&gt;"Yes",$BQ200&lt;&gt;"N/A"),"Device ID, ","")&amp;IF(AND($BR200&lt;&gt;"Yes",$BR200&lt;&gt;"N/A"),"Epic Beans Relay, ",""),LEN(IF(AND($BL200&lt;&gt;"Yes",$BL200&lt;&gt;"N/A"),"Power Cable, ","")&amp;IF(AND($BM200&lt;&gt;"Yes",$BM200&lt;&gt;"N/A"),"Battery, ","")&amp;IF(AND($AG200&lt;&gt;"Yes",$AG200&lt;&gt;"N/A"),"Firmware Download, ","")&amp;IF(AND(OR($AG200="Yes",$AG200="N/A"),$AH200&lt;&gt;"Yes",$AH200&lt;&gt;"N/A"),"Firmware Install, ","")&amp;IF(AND($BQ200&lt;&gt;"Yes",$BQ200&lt;&gt;"N/A"),"Device ID, ","")&amp;IF(AND($BR200&lt;&gt;"Yes",$BR200&lt;&gt;"N/A"),"Epic Beans Relay, ",""))-2)))</f>
        <v/>
      </c>
      <c r="BT200" s="8"/>
      <c r="BU200" s="8" t="str">
        <f>IF($AB200="","",IF($BS200="","Yes","Blocked"))</f>
        <v/>
      </c>
      <c r="BW200" t="str">
        <f>IF($BV200="","",IFERROR(VLOOKUP($BV200,'01_Warehouse_Ledger'!$A:$N,4,FALSE),""))</f>
        <v/>
      </c>
      <c r="BX200" t="str">
        <f>IF($BV200="","",IFERROR(VLOOKUP($BV200,'01_Warehouse_Ledger'!$A:$N,5,FALSE),""))</f>
        <v/>
      </c>
      <c r="BY200" t="str">
        <f>IF($BV200="","",IFERROR(VLOOKUP($BV200,'01_Warehouse_Ledger'!$A:$N,13,FALSE),""))</f>
        <v/>
      </c>
      <c r="CI200" t="str" cm="1">
        <f t="array" ref="CI200">IFERROR(
  IF(ISNUMBER(MATCH(TRIM(SUBSTITUTE(INDEX($X:$X,ROW()),CHAR(160),"")),[1]Weekend_Targets!$B$2:$B$23,0)),
    "TARGET",
    "NO"
  ),
  "LOOKUP_ERROR"
)</f>
        <v>NO</v>
      </c>
      <c r="CJ200" t="str" cm="1">
        <f t="array" aca="1" ref="CJ200" ca="1">_xlfn.LET(_xlpm.h,UPPER(TRIM(CLEAN(SUBSTITUTE($X200,CHAR(160)," ")))), IF(ISNUMBER(MATCH(_xlpm.h,WeekendHostnames,0)),"TARGET",""))</f>
        <v/>
      </c>
      <c r="CK200" t="str">
        <f>UPPER(TRIM(CLEAN(SUBSTITUTE(C200,CHAR(160)," "))))</f>
        <v/>
      </c>
      <c r="CL200" t="str" cm="1">
        <f t="array" ref="CL200">IF(ISNUMBER(MATCH(UPPER(TRIM(CLEAN(SUBSTITUTE(INDEX($X:$X,ROW()),CHAR(160)," ")))),[1]Weekend_Targets!$C$2:$C$23,0)),"TARGET","NO")</f>
        <v>NO</v>
      </c>
      <c r="CM200" t="str">
        <f>_xlfn.TEXTJOIN(", ",TRUE,$C$2:$C$23)</f>
        <v>Yes, Yes, Yes, Yes, Yes, Yes, Yes, Yes, Yes, Yes, Yes, Yes, Yes, Yes, Yes, Yes, Yes, Yes, Yes, Yes, Yes, Yes</v>
      </c>
      <c r="CN200" t="e" cm="1">
        <f t="array" aca="1" ref="CN200" ca="1">COUNTIF(WeekendHostnames,"WNH270OPR403")</f>
        <v>#NAME?</v>
      </c>
      <c r="CO200" s="4"/>
      <c r="CQ200" s="4"/>
    </row>
    <row r="201" spans="1:95" ht="20.25" customHeight="1">
      <c r="A201" s="8"/>
      <c r="B201" s="8"/>
      <c r="C201" s="8"/>
      <c r="E201" s="15" t="str">
        <f>IF($C201&lt;&gt;"Yes","",IF($D201="No","Yes",IF($D201="Yes","No","")))</f>
        <v/>
      </c>
      <c r="F201" s="15" t="str">
        <f>IF($A201="","",IF($A201="Neuron",IF(OR(AND($AA201&lt;&gt;"",LOWER(TRIM($AA201))&lt;&gt;"n/a",COUNTIF($AA$2:$AA$532,$AA201)&gt;1),AND($AB201&lt;&gt;"",LOWER(TRIM($AB201))&lt;&gt;"n/a",COUNTIF($AB$2:$AB$532,$AB201)&gt;1),AND($AE201&lt;&gt;"",LOWER(TRIM($AE201))&lt;&gt;"n/a",COUNTIF($AE$2:$AE$532,$AE201)&gt;1)),"Yes","No"),IF($A201="Cybernet",IF(OR(AND($Y201&lt;&gt;"",LOWER(TRIM($Y201))&lt;&gt;"n/a",COUNTIF($Y$2:$Y$532,$Y201)&gt;1),AND($Z201&lt;&gt;"",LOWER(TRIM($Z201))&lt;&gt;"n/a",COUNTIF($Z$2:$Z$532,$Z201)&gt;1)),"Yes","No"),IF(AND($AN201&lt;&gt;"",LOWER(TRIM($AN201))&lt;&gt;"n/a",COUNTIF($AN$2:$AN$532,$AN201)&gt;1),"Yes","No"))))</f>
        <v/>
      </c>
      <c r="G201" t="str">
        <f>IF($C201&lt;&gt;"Yes","",
IF($A201="Neuron",
IF(OR(
AND($AA201&lt;&gt;"",LOWER(TRIM($AA201))&lt;&gt;"n/a",COUNTIFS($C$2:$C$532,"Yes",$A$2:$A$532,"Neuron",$AA$2:$AA$532,$AA201)&gt;1),
AND($AB201&lt;&gt;"",LOWER(TRIM($AB201))&lt;&gt;"n/a",COUNTIFS($C$2:$C$532,"Yes",$A$2:$A$532,"Neuron",$AB$2:$AB$532,$AB201)&gt;1),
AND($AE201&lt;&gt;"",LOWER(TRIM($AE201))&lt;&gt;"n/a",COUNTIFS($C$2:$C$532,"Yes",$A$2:$A$532,"Neuron",$AE$2:$AE$532,$AE201)&gt;1)
),"Yes","No"),
IF($A201="Cybernet",
IF(OR(
AND($Y201&lt;&gt;"",LOWER(TRIM($Y201))&lt;&gt;"n/a",COUNTIFS($C$2:$C$532,"Yes",$A$2:$A$532,"Cybernet",$Y$2:$Y$532,$Y201)&gt;1),
AND($Z201&lt;&gt;"",LOWER(TRIM($Z201))&lt;&gt;"n/a",COUNTIFS($C$2:$C$532,"Yes",$A$2:$A$532,"Cybernet",$Z$2:$Z$532,$Z201)&gt;1)
),"Yes","No"),
IF(AND($AN201&lt;&gt;"",LOWER(TRIM($AN201))&lt;&gt;"n/a"),
IF(COUNTIFS($C$2:$C$532,"Yes",$A$2:$A$532,$A201,$AN$2:$AN$532,$AN201)&gt;1,"Yes","No"),
"No")
)
)
)</f>
        <v/>
      </c>
      <c r="H201" s="4"/>
      <c r="I201" s="4"/>
      <c r="J201" s="4"/>
      <c r="K201" s="4"/>
      <c r="L201" s="14"/>
      <c r="M201" s="4"/>
      <c r="N201" s="4"/>
      <c r="O201" s="4"/>
      <c r="P201" s="4"/>
      <c r="Q201" s="4"/>
      <c r="R201" s="4"/>
      <c r="S201" s="4"/>
      <c r="T201" s="4"/>
      <c r="U201" s="12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8"/>
      <c r="AH201" s="8"/>
      <c r="AI201" s="8"/>
      <c r="AJ201" s="8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"/>
      <c r="BM201" s="8"/>
      <c r="BN201" s="8"/>
      <c r="BO201" s="8"/>
      <c r="BP201" s="8"/>
      <c r="BQ201" s="8"/>
      <c r="BR201" s="8"/>
      <c r="BS201" s="4" t="str">
        <f>IF($AB201="","",IF((IF(AND($BL201&lt;&gt;"Yes",$BL201&lt;&gt;"N/A"),"Power Cable, ","")&amp;IF(AND($BM201&lt;&gt;"Yes",$BM201&lt;&gt;"N/A"),"Battery, ","")&amp;IF(AND($AG201&lt;&gt;"Yes",$AG201&lt;&gt;"N/A"),"Firmware Download, ","")&amp;IF(AND(OR($AG201="Yes",$AG201="N/A"),$AH201&lt;&gt;"Yes",$AH201&lt;&gt;"N/A"),"Firmware Install, ","")&amp;IF(AND($BQ201&lt;&gt;"Yes",$BQ201&lt;&gt;"N/A"),"Device ID, ","")&amp;IF(AND($BR201&lt;&gt;"Yes",$BR201&lt;&gt;"N/A"),"Epic Beans Relay, ",""))="","",LEFT(IF(AND($BL201&lt;&gt;"Yes",$BL201&lt;&gt;"N/A"),"Power Cable, ","")&amp;IF(AND($BM201&lt;&gt;"Yes",$BM201&lt;&gt;"N/A"),"Battery, ","")&amp;IF(AND($AG201&lt;&gt;"Yes",$AG201&lt;&gt;"N/A"),"Firmware Download, ","")&amp;IF(AND(OR($AG201="Yes",$AG201="N/A"),$AH201&lt;&gt;"Yes",$AH201&lt;&gt;"N/A"),"Firmware Install, ","")&amp;IF(AND($BQ201&lt;&gt;"Yes",$BQ201&lt;&gt;"N/A"),"Device ID, ","")&amp;IF(AND($BR201&lt;&gt;"Yes",$BR201&lt;&gt;"N/A"),"Epic Beans Relay, ",""),LEN(IF(AND($BL201&lt;&gt;"Yes",$BL201&lt;&gt;"N/A"),"Power Cable, ","")&amp;IF(AND($BM201&lt;&gt;"Yes",$BM201&lt;&gt;"N/A"),"Battery, ","")&amp;IF(AND($AG201&lt;&gt;"Yes",$AG201&lt;&gt;"N/A"),"Firmware Download, ","")&amp;IF(AND(OR($AG201="Yes",$AG201="N/A"),$AH201&lt;&gt;"Yes",$AH201&lt;&gt;"N/A"),"Firmware Install, ","")&amp;IF(AND($BQ201&lt;&gt;"Yes",$BQ201&lt;&gt;"N/A"),"Device ID, ","")&amp;IF(AND($BR201&lt;&gt;"Yes",$BR201&lt;&gt;"N/A"),"Epic Beans Relay, ",""))-2)))</f>
        <v/>
      </c>
      <c r="BT201" s="8"/>
      <c r="BU201" s="8" t="str">
        <f>IF($AB201="","",IF($BS201="","Yes","Blocked"))</f>
        <v/>
      </c>
      <c r="BW201" t="str">
        <f>IF($BV201="","",IFERROR(VLOOKUP($BV201,'01_Warehouse_Ledger'!$A:$N,4,FALSE),""))</f>
        <v/>
      </c>
      <c r="BX201" t="str">
        <f>IF($BV201="","",IFERROR(VLOOKUP($BV201,'01_Warehouse_Ledger'!$A:$N,5,FALSE),""))</f>
        <v/>
      </c>
      <c r="BY201" t="str">
        <f>IF($BV201="","",IFERROR(VLOOKUP($BV201,'01_Warehouse_Ledger'!$A:$N,13,FALSE),""))</f>
        <v/>
      </c>
      <c r="CI201" t="str" cm="1">
        <f t="array" ref="CI201">IFERROR(
  IF(ISNUMBER(MATCH(TRIM(SUBSTITUTE(INDEX($X:$X,ROW()),CHAR(160),"")),[1]Weekend_Targets!$B$2:$B$23,0)),
    "TARGET",
    "NO"
  ),
  "LOOKUP_ERROR"
)</f>
        <v>NO</v>
      </c>
      <c r="CJ201" t="str" cm="1">
        <f t="array" aca="1" ref="CJ201" ca="1">_xlfn.LET(_xlpm.h,UPPER(TRIM(CLEAN(SUBSTITUTE($X201,CHAR(160)," ")))), IF(ISNUMBER(MATCH(_xlpm.h,WeekendHostnames,0)),"TARGET",""))</f>
        <v/>
      </c>
      <c r="CK201" t="str">
        <f>UPPER(TRIM(CLEAN(SUBSTITUTE(C201,CHAR(160)," "))))</f>
        <v/>
      </c>
      <c r="CL201" t="str" cm="1">
        <f t="array" ref="CL201">IF(ISNUMBER(MATCH(UPPER(TRIM(CLEAN(SUBSTITUTE(INDEX($X:$X,ROW()),CHAR(160)," ")))),[1]Weekend_Targets!$C$2:$C$23,0)),"TARGET","NO")</f>
        <v>NO</v>
      </c>
      <c r="CM201" t="str">
        <f>_xlfn.TEXTJOIN(", ",TRUE,$C$2:$C$23)</f>
        <v>Yes, Yes, Yes, Yes, Yes, Yes, Yes, Yes, Yes, Yes, Yes, Yes, Yes, Yes, Yes, Yes, Yes, Yes, Yes, Yes, Yes, Yes</v>
      </c>
      <c r="CN201" t="e" cm="1">
        <f t="array" aca="1" ref="CN201" ca="1">COUNTIF(WeekendHostnames,"WNH270OPR403")</f>
        <v>#NAME?</v>
      </c>
      <c r="CO201" s="4"/>
      <c r="CQ201" s="4"/>
    </row>
    <row r="202" spans="1:95" ht="20.25" customHeight="1">
      <c r="A202" s="8"/>
      <c r="B202" s="8"/>
      <c r="C202" s="8"/>
      <c r="E202" s="15" t="str">
        <f>IF($C202&lt;&gt;"Yes","",IF($D202="No","Yes",IF($D202="Yes","No","")))</f>
        <v/>
      </c>
      <c r="F202" s="15" t="str">
        <f>IF($A202="","",IF($A202="Neuron",IF(OR(AND($AA202&lt;&gt;"",LOWER(TRIM($AA202))&lt;&gt;"n/a",COUNTIF($AA$2:$AA$532,$AA202)&gt;1),AND($AB202&lt;&gt;"",LOWER(TRIM($AB202))&lt;&gt;"n/a",COUNTIF($AB$2:$AB$532,$AB202)&gt;1),AND($AE202&lt;&gt;"",LOWER(TRIM($AE202))&lt;&gt;"n/a",COUNTIF($AE$2:$AE$532,$AE202)&gt;1)),"Yes","No"),IF($A202="Cybernet",IF(OR(AND($Y202&lt;&gt;"",LOWER(TRIM($Y202))&lt;&gt;"n/a",COUNTIF($Y$2:$Y$532,$Y202)&gt;1),AND($Z202&lt;&gt;"",LOWER(TRIM($Z202))&lt;&gt;"n/a",COUNTIF($Z$2:$Z$532,$Z202)&gt;1)),"Yes","No"),IF(AND($AN202&lt;&gt;"",LOWER(TRIM($AN202))&lt;&gt;"n/a",COUNTIF($AN$2:$AN$532,$AN202)&gt;1),"Yes","No"))))</f>
        <v/>
      </c>
      <c r="G202" t="str">
        <f>IF($C202&lt;&gt;"Yes","",
IF($A202="Neuron",
IF(OR(
AND($AA202&lt;&gt;"",LOWER(TRIM($AA202))&lt;&gt;"n/a",COUNTIFS($C$2:$C$532,"Yes",$A$2:$A$532,"Neuron",$AA$2:$AA$532,$AA202)&gt;1),
AND($AB202&lt;&gt;"",LOWER(TRIM($AB202))&lt;&gt;"n/a",COUNTIFS($C$2:$C$532,"Yes",$A$2:$A$532,"Neuron",$AB$2:$AB$532,$AB202)&gt;1),
AND($AE202&lt;&gt;"",LOWER(TRIM($AE202))&lt;&gt;"n/a",COUNTIFS($C$2:$C$532,"Yes",$A$2:$A$532,"Neuron",$AE$2:$AE$532,$AE202)&gt;1)
),"Yes","No"),
IF($A202="Cybernet",
IF(OR(
AND($Y202&lt;&gt;"",LOWER(TRIM($Y202))&lt;&gt;"n/a",COUNTIFS($C$2:$C$532,"Yes",$A$2:$A$532,"Cybernet",$Y$2:$Y$532,$Y202)&gt;1),
AND($Z202&lt;&gt;"",LOWER(TRIM($Z202))&lt;&gt;"n/a",COUNTIFS($C$2:$C$532,"Yes",$A$2:$A$532,"Cybernet",$Z$2:$Z$532,$Z202)&gt;1)
),"Yes","No"),
IF(AND($AN202&lt;&gt;"",LOWER(TRIM($AN202))&lt;&gt;"n/a"),
IF(COUNTIFS($C$2:$C$532,"Yes",$A$2:$A$532,$A202,$AN$2:$AN$532,$AN202)&gt;1,"Yes","No"),
"No")
)
)
)</f>
        <v/>
      </c>
      <c r="H202" s="4"/>
      <c r="I202" s="4"/>
      <c r="J202" s="4"/>
      <c r="K202" s="4"/>
      <c r="L202" s="14"/>
      <c r="M202" s="4"/>
      <c r="N202" s="4"/>
      <c r="O202" s="4"/>
      <c r="P202" s="4"/>
      <c r="Q202" s="4"/>
      <c r="R202" s="4"/>
      <c r="S202" s="4"/>
      <c r="T202" s="4"/>
      <c r="U202" s="12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8"/>
      <c r="AH202" s="8"/>
      <c r="AI202" s="8"/>
      <c r="AJ202" s="8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"/>
      <c r="BM202" s="8"/>
      <c r="BN202" s="8"/>
      <c r="BO202" s="8"/>
      <c r="BP202" s="8"/>
      <c r="BQ202" s="8"/>
      <c r="BR202" s="8"/>
      <c r="BS202" s="4" t="str">
        <f>IF($AB202="","",IF((IF(AND($BL202&lt;&gt;"Yes",$BL202&lt;&gt;"N/A"),"Power Cable, ","")&amp;IF(AND($BM202&lt;&gt;"Yes",$BM202&lt;&gt;"N/A"),"Battery, ","")&amp;IF(AND($AG202&lt;&gt;"Yes",$AG202&lt;&gt;"N/A"),"Firmware Download, ","")&amp;IF(AND(OR($AG202="Yes",$AG202="N/A"),$AH202&lt;&gt;"Yes",$AH202&lt;&gt;"N/A"),"Firmware Install, ","")&amp;IF(AND($BQ202&lt;&gt;"Yes",$BQ202&lt;&gt;"N/A"),"Device ID, ","")&amp;IF(AND($BR202&lt;&gt;"Yes",$BR202&lt;&gt;"N/A"),"Epic Beans Relay, ",""))="","",LEFT(IF(AND($BL202&lt;&gt;"Yes",$BL202&lt;&gt;"N/A"),"Power Cable, ","")&amp;IF(AND($BM202&lt;&gt;"Yes",$BM202&lt;&gt;"N/A"),"Battery, ","")&amp;IF(AND($AG202&lt;&gt;"Yes",$AG202&lt;&gt;"N/A"),"Firmware Download, ","")&amp;IF(AND(OR($AG202="Yes",$AG202="N/A"),$AH202&lt;&gt;"Yes",$AH202&lt;&gt;"N/A"),"Firmware Install, ","")&amp;IF(AND($BQ202&lt;&gt;"Yes",$BQ202&lt;&gt;"N/A"),"Device ID, ","")&amp;IF(AND($BR202&lt;&gt;"Yes",$BR202&lt;&gt;"N/A"),"Epic Beans Relay, ",""),LEN(IF(AND($BL202&lt;&gt;"Yes",$BL202&lt;&gt;"N/A"),"Power Cable, ","")&amp;IF(AND($BM202&lt;&gt;"Yes",$BM202&lt;&gt;"N/A"),"Battery, ","")&amp;IF(AND($AG202&lt;&gt;"Yes",$AG202&lt;&gt;"N/A"),"Firmware Download, ","")&amp;IF(AND(OR($AG202="Yes",$AG202="N/A"),$AH202&lt;&gt;"Yes",$AH202&lt;&gt;"N/A"),"Firmware Install, ","")&amp;IF(AND($BQ202&lt;&gt;"Yes",$BQ202&lt;&gt;"N/A"),"Device ID, ","")&amp;IF(AND($BR202&lt;&gt;"Yes",$BR202&lt;&gt;"N/A"),"Epic Beans Relay, ",""))-2)))</f>
        <v/>
      </c>
      <c r="BT202" s="8"/>
      <c r="BU202" s="8" t="str">
        <f>IF($AB202="","",IF($BS202="","Yes","Blocked"))</f>
        <v/>
      </c>
      <c r="BW202" t="str">
        <f>IF($BV202="","",IFERROR(VLOOKUP($BV202,'01_Warehouse_Ledger'!$A:$N,4,FALSE),""))</f>
        <v/>
      </c>
      <c r="BX202" t="str">
        <f>IF($BV202="","",IFERROR(VLOOKUP($BV202,'01_Warehouse_Ledger'!$A:$N,5,FALSE),""))</f>
        <v/>
      </c>
      <c r="BY202" t="str">
        <f>IF($BV202="","",IFERROR(VLOOKUP($BV202,'01_Warehouse_Ledger'!$A:$N,13,FALSE),""))</f>
        <v/>
      </c>
      <c r="CI202" t="str" cm="1">
        <f t="array" ref="CI202">IFERROR(
  IF(ISNUMBER(MATCH(TRIM(SUBSTITUTE(INDEX($X:$X,ROW()),CHAR(160),"")),[1]Weekend_Targets!$B$2:$B$23,0)),
    "TARGET",
    "NO"
  ),
  "LOOKUP_ERROR"
)</f>
        <v>NO</v>
      </c>
      <c r="CJ202" t="str" cm="1">
        <f t="array" aca="1" ref="CJ202" ca="1">_xlfn.LET(_xlpm.h,UPPER(TRIM(CLEAN(SUBSTITUTE($X202,CHAR(160)," ")))), IF(ISNUMBER(MATCH(_xlpm.h,WeekendHostnames,0)),"TARGET",""))</f>
        <v/>
      </c>
      <c r="CK202" t="str">
        <f>UPPER(TRIM(CLEAN(SUBSTITUTE(C202,CHAR(160)," "))))</f>
        <v/>
      </c>
      <c r="CL202" t="str" cm="1">
        <f t="array" ref="CL202">IF(ISNUMBER(MATCH(UPPER(TRIM(CLEAN(SUBSTITUTE(INDEX($X:$X,ROW()),CHAR(160)," ")))),[1]Weekend_Targets!$C$2:$C$23,0)),"TARGET","NO")</f>
        <v>NO</v>
      </c>
      <c r="CM202" t="str">
        <f>_xlfn.TEXTJOIN(", ",TRUE,$C$2:$C$23)</f>
        <v>Yes, Yes, Yes, Yes, Yes, Yes, Yes, Yes, Yes, Yes, Yes, Yes, Yes, Yes, Yes, Yes, Yes, Yes, Yes, Yes, Yes, Yes</v>
      </c>
      <c r="CN202" t="e" cm="1">
        <f t="array" aca="1" ref="CN202" ca="1">COUNTIF(WeekendHostnames,"WNH270OPR403")</f>
        <v>#NAME?</v>
      </c>
      <c r="CO202" s="4"/>
      <c r="CQ202" s="4"/>
    </row>
    <row r="203" spans="1:95" ht="20.25" customHeight="1">
      <c r="A203" s="8"/>
      <c r="B203" s="8"/>
      <c r="C203" s="8"/>
      <c r="E203" s="15" t="str">
        <f>IF($C203&lt;&gt;"Yes","",IF($D203="No","Yes",IF($D203="Yes","No","")))</f>
        <v/>
      </c>
      <c r="F203" s="15" t="str">
        <f>IF($A203="","",IF($A203="Neuron",IF(OR(AND($AA203&lt;&gt;"",LOWER(TRIM($AA203))&lt;&gt;"n/a",COUNTIF($AA$2:$AA$532,$AA203)&gt;1),AND($AB203&lt;&gt;"",LOWER(TRIM($AB203))&lt;&gt;"n/a",COUNTIF($AB$2:$AB$532,$AB203)&gt;1),AND($AE203&lt;&gt;"",LOWER(TRIM($AE203))&lt;&gt;"n/a",COUNTIF($AE$2:$AE$532,$AE203)&gt;1)),"Yes","No"),IF($A203="Cybernet",IF(OR(AND($Y203&lt;&gt;"",LOWER(TRIM($Y203))&lt;&gt;"n/a",COUNTIF($Y$2:$Y$532,$Y203)&gt;1),AND($Z203&lt;&gt;"",LOWER(TRIM($Z203))&lt;&gt;"n/a",COUNTIF($Z$2:$Z$532,$Z203)&gt;1)),"Yes","No"),IF(AND($AN203&lt;&gt;"",LOWER(TRIM($AN203))&lt;&gt;"n/a",COUNTIF($AN$2:$AN$532,$AN203)&gt;1),"Yes","No"))))</f>
        <v/>
      </c>
      <c r="G203" t="str">
        <f>IF($C203&lt;&gt;"Yes","",
IF($A203="Neuron",
IF(OR(
AND($AA203&lt;&gt;"",LOWER(TRIM($AA203))&lt;&gt;"n/a",COUNTIFS($C$2:$C$532,"Yes",$A$2:$A$532,"Neuron",$AA$2:$AA$532,$AA203)&gt;1),
AND($AB203&lt;&gt;"",LOWER(TRIM($AB203))&lt;&gt;"n/a",COUNTIFS($C$2:$C$532,"Yes",$A$2:$A$532,"Neuron",$AB$2:$AB$532,$AB203)&gt;1),
AND($AE203&lt;&gt;"",LOWER(TRIM($AE203))&lt;&gt;"n/a",COUNTIFS($C$2:$C$532,"Yes",$A$2:$A$532,"Neuron",$AE$2:$AE$532,$AE203)&gt;1)
),"Yes","No"),
IF($A203="Cybernet",
IF(OR(
AND($Y203&lt;&gt;"",LOWER(TRIM($Y203))&lt;&gt;"n/a",COUNTIFS($C$2:$C$532,"Yes",$A$2:$A$532,"Cybernet",$Y$2:$Y$532,$Y203)&gt;1),
AND($Z203&lt;&gt;"",LOWER(TRIM($Z203))&lt;&gt;"n/a",COUNTIFS($C$2:$C$532,"Yes",$A$2:$A$532,"Cybernet",$Z$2:$Z$532,$Z203)&gt;1)
),"Yes","No"),
IF(AND($AN203&lt;&gt;"",LOWER(TRIM($AN203))&lt;&gt;"n/a"),
IF(COUNTIFS($C$2:$C$532,"Yes",$A$2:$A$532,$A203,$AN$2:$AN$532,$AN203)&gt;1,"Yes","No"),
"No")
)
)
)</f>
        <v/>
      </c>
      <c r="H203" s="4"/>
      <c r="I203" s="4"/>
      <c r="J203" s="4"/>
      <c r="K203" s="4"/>
      <c r="L203" s="14"/>
      <c r="M203" s="4"/>
      <c r="N203" s="4"/>
      <c r="O203" s="4"/>
      <c r="P203" s="4"/>
      <c r="Q203" s="4"/>
      <c r="R203" s="4"/>
      <c r="S203" s="4"/>
      <c r="T203" s="4"/>
      <c r="U203" s="12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8"/>
      <c r="AH203" s="8"/>
      <c r="AI203" s="8"/>
      <c r="AJ203" s="8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"/>
      <c r="BM203" s="8"/>
      <c r="BN203" s="8"/>
      <c r="BO203" s="8"/>
      <c r="BP203" s="8"/>
      <c r="BQ203" s="8"/>
      <c r="BR203" s="8"/>
      <c r="BS203" s="4" t="str">
        <f>IF($AB203="","",IF((IF(AND($BL203&lt;&gt;"Yes",$BL203&lt;&gt;"N/A"),"Power Cable, ","")&amp;IF(AND($BM203&lt;&gt;"Yes",$BM203&lt;&gt;"N/A"),"Battery, ","")&amp;IF(AND($AG203&lt;&gt;"Yes",$AG203&lt;&gt;"N/A"),"Firmware Download, ","")&amp;IF(AND(OR($AG203="Yes",$AG203="N/A"),$AH203&lt;&gt;"Yes",$AH203&lt;&gt;"N/A"),"Firmware Install, ","")&amp;IF(AND($BQ203&lt;&gt;"Yes",$BQ203&lt;&gt;"N/A"),"Device ID, ","")&amp;IF(AND($BR203&lt;&gt;"Yes",$BR203&lt;&gt;"N/A"),"Epic Beans Relay, ",""))="","",LEFT(IF(AND($BL203&lt;&gt;"Yes",$BL203&lt;&gt;"N/A"),"Power Cable, ","")&amp;IF(AND($BM203&lt;&gt;"Yes",$BM203&lt;&gt;"N/A"),"Battery, ","")&amp;IF(AND($AG203&lt;&gt;"Yes",$AG203&lt;&gt;"N/A"),"Firmware Download, ","")&amp;IF(AND(OR($AG203="Yes",$AG203="N/A"),$AH203&lt;&gt;"Yes",$AH203&lt;&gt;"N/A"),"Firmware Install, ","")&amp;IF(AND($BQ203&lt;&gt;"Yes",$BQ203&lt;&gt;"N/A"),"Device ID, ","")&amp;IF(AND($BR203&lt;&gt;"Yes",$BR203&lt;&gt;"N/A"),"Epic Beans Relay, ",""),LEN(IF(AND($BL203&lt;&gt;"Yes",$BL203&lt;&gt;"N/A"),"Power Cable, ","")&amp;IF(AND($BM203&lt;&gt;"Yes",$BM203&lt;&gt;"N/A"),"Battery, ","")&amp;IF(AND($AG203&lt;&gt;"Yes",$AG203&lt;&gt;"N/A"),"Firmware Download, ","")&amp;IF(AND(OR($AG203="Yes",$AG203="N/A"),$AH203&lt;&gt;"Yes",$AH203&lt;&gt;"N/A"),"Firmware Install, ","")&amp;IF(AND($BQ203&lt;&gt;"Yes",$BQ203&lt;&gt;"N/A"),"Device ID, ","")&amp;IF(AND($BR203&lt;&gt;"Yes",$BR203&lt;&gt;"N/A"),"Epic Beans Relay, ",""))-2)))</f>
        <v/>
      </c>
      <c r="BT203" s="8"/>
      <c r="BU203" s="8" t="str">
        <f>IF($AB203="","",IF($BS203="","Yes","Blocked"))</f>
        <v/>
      </c>
      <c r="BW203" t="str">
        <f>IF($BV203="","",IFERROR(VLOOKUP($BV203,'01_Warehouse_Ledger'!$A:$N,4,FALSE),""))</f>
        <v/>
      </c>
      <c r="BX203" t="str">
        <f>IF($BV203="","",IFERROR(VLOOKUP($BV203,'01_Warehouse_Ledger'!$A:$N,5,FALSE),""))</f>
        <v/>
      </c>
      <c r="BY203" t="str">
        <f>IF($BV203="","",IFERROR(VLOOKUP($BV203,'01_Warehouse_Ledger'!$A:$N,13,FALSE),""))</f>
        <v/>
      </c>
      <c r="CI203" t="str" cm="1">
        <f t="array" ref="CI203">IFERROR(
  IF(ISNUMBER(MATCH(TRIM(SUBSTITUTE(INDEX($X:$X,ROW()),CHAR(160),"")),[1]Weekend_Targets!$B$2:$B$23,0)),
    "TARGET",
    "NO"
  ),
  "LOOKUP_ERROR"
)</f>
        <v>NO</v>
      </c>
      <c r="CJ203" t="str" cm="1">
        <f t="array" aca="1" ref="CJ203" ca="1">_xlfn.LET(_xlpm.h,UPPER(TRIM(CLEAN(SUBSTITUTE($X203,CHAR(160)," ")))), IF(ISNUMBER(MATCH(_xlpm.h,WeekendHostnames,0)),"TARGET",""))</f>
        <v/>
      </c>
      <c r="CK203" t="str">
        <f>UPPER(TRIM(CLEAN(SUBSTITUTE(C203,CHAR(160)," "))))</f>
        <v/>
      </c>
      <c r="CL203" t="str" cm="1">
        <f t="array" ref="CL203">IF(ISNUMBER(MATCH(UPPER(TRIM(CLEAN(SUBSTITUTE(INDEX($X:$X,ROW()),CHAR(160)," ")))),[1]Weekend_Targets!$C$2:$C$23,0)),"TARGET","NO")</f>
        <v>NO</v>
      </c>
      <c r="CM203" t="str">
        <f>_xlfn.TEXTJOIN(", ",TRUE,$C$2:$C$23)</f>
        <v>Yes, Yes, Yes, Yes, Yes, Yes, Yes, Yes, Yes, Yes, Yes, Yes, Yes, Yes, Yes, Yes, Yes, Yes, Yes, Yes, Yes, Yes</v>
      </c>
      <c r="CN203" t="e" cm="1">
        <f t="array" aca="1" ref="CN203" ca="1">COUNTIF(WeekendHostnames,"WNH270OPR403")</f>
        <v>#NAME?</v>
      </c>
      <c r="CO203" s="4"/>
      <c r="CQ203" s="4"/>
    </row>
    <row r="204" spans="1:95" ht="20.25" customHeight="1">
      <c r="A204" s="8"/>
      <c r="B204" s="8"/>
      <c r="C204" s="8"/>
      <c r="E204" s="15" t="str">
        <f>IF($C204&lt;&gt;"Yes","",IF($D204="No","Yes",IF($D204="Yes","No","")))</f>
        <v/>
      </c>
      <c r="F204" s="15" t="str">
        <f>IF($A204="","",IF($A204="Neuron",IF(OR(AND($AA204&lt;&gt;"",LOWER(TRIM($AA204))&lt;&gt;"n/a",COUNTIF($AA$2:$AA$532,$AA204)&gt;1),AND($AB204&lt;&gt;"",LOWER(TRIM($AB204))&lt;&gt;"n/a",COUNTIF($AB$2:$AB$532,$AB204)&gt;1),AND($AE204&lt;&gt;"",LOWER(TRIM($AE204))&lt;&gt;"n/a",COUNTIF($AE$2:$AE$532,$AE204)&gt;1)),"Yes","No"),IF($A204="Cybernet",IF(OR(AND($Y204&lt;&gt;"",LOWER(TRIM($Y204))&lt;&gt;"n/a",COUNTIF($Y$2:$Y$532,$Y204)&gt;1),AND($Z204&lt;&gt;"",LOWER(TRIM($Z204))&lt;&gt;"n/a",COUNTIF($Z$2:$Z$532,$Z204)&gt;1)),"Yes","No"),IF(AND($AN204&lt;&gt;"",LOWER(TRIM($AN204))&lt;&gt;"n/a",COUNTIF($AN$2:$AN$532,$AN204)&gt;1),"Yes","No"))))</f>
        <v/>
      </c>
      <c r="G204" t="str">
        <f>IF($C204&lt;&gt;"Yes","",
IF($A204="Neuron",
IF(OR(
AND($AA204&lt;&gt;"",LOWER(TRIM($AA204))&lt;&gt;"n/a",COUNTIFS($C$2:$C$532,"Yes",$A$2:$A$532,"Neuron",$AA$2:$AA$532,$AA204)&gt;1),
AND($AB204&lt;&gt;"",LOWER(TRIM($AB204))&lt;&gt;"n/a",COUNTIFS($C$2:$C$532,"Yes",$A$2:$A$532,"Neuron",$AB$2:$AB$532,$AB204)&gt;1),
AND($AE204&lt;&gt;"",LOWER(TRIM($AE204))&lt;&gt;"n/a",COUNTIFS($C$2:$C$532,"Yes",$A$2:$A$532,"Neuron",$AE$2:$AE$532,$AE204)&gt;1)
),"Yes","No"),
IF($A204="Cybernet",
IF(OR(
AND($Y204&lt;&gt;"",LOWER(TRIM($Y204))&lt;&gt;"n/a",COUNTIFS($C$2:$C$532,"Yes",$A$2:$A$532,"Cybernet",$Y$2:$Y$532,$Y204)&gt;1),
AND($Z204&lt;&gt;"",LOWER(TRIM($Z204))&lt;&gt;"n/a",COUNTIFS($C$2:$C$532,"Yes",$A$2:$A$532,"Cybernet",$Z$2:$Z$532,$Z204)&gt;1)
),"Yes","No"),
IF(AND($AN204&lt;&gt;"",LOWER(TRIM($AN204))&lt;&gt;"n/a"),
IF(COUNTIFS($C$2:$C$532,"Yes",$A$2:$A$532,$A204,$AN$2:$AN$532,$AN204)&gt;1,"Yes","No"),
"No")
)
)
)</f>
        <v/>
      </c>
      <c r="H204" s="4"/>
      <c r="I204" s="4"/>
      <c r="J204" s="4"/>
      <c r="K204" s="4"/>
      <c r="L204" s="14"/>
      <c r="M204" s="4"/>
      <c r="N204" s="4"/>
      <c r="O204" s="4"/>
      <c r="P204" s="4"/>
      <c r="Q204" s="4"/>
      <c r="R204" s="4"/>
      <c r="S204" s="4"/>
      <c r="T204" s="4"/>
      <c r="U204" s="12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8"/>
      <c r="AH204" s="8"/>
      <c r="AI204" s="8"/>
      <c r="AJ204" s="8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"/>
      <c r="BM204" s="8"/>
      <c r="BN204" s="8"/>
      <c r="BO204" s="8"/>
      <c r="BP204" s="8"/>
      <c r="BQ204" s="8"/>
      <c r="BR204" s="8"/>
      <c r="BS204" s="4" t="str">
        <f>IF($AB204="","",IF((IF(AND($BL204&lt;&gt;"Yes",$BL204&lt;&gt;"N/A"),"Power Cable, ","")&amp;IF(AND($BM204&lt;&gt;"Yes",$BM204&lt;&gt;"N/A"),"Battery, ","")&amp;IF(AND($AG204&lt;&gt;"Yes",$AG204&lt;&gt;"N/A"),"Firmware Download, ","")&amp;IF(AND(OR($AG204="Yes",$AG204="N/A"),$AH204&lt;&gt;"Yes",$AH204&lt;&gt;"N/A"),"Firmware Install, ","")&amp;IF(AND($BQ204&lt;&gt;"Yes",$BQ204&lt;&gt;"N/A"),"Device ID, ","")&amp;IF(AND($BR204&lt;&gt;"Yes",$BR204&lt;&gt;"N/A"),"Epic Beans Relay, ",""))="","",LEFT(IF(AND($BL204&lt;&gt;"Yes",$BL204&lt;&gt;"N/A"),"Power Cable, ","")&amp;IF(AND($BM204&lt;&gt;"Yes",$BM204&lt;&gt;"N/A"),"Battery, ","")&amp;IF(AND($AG204&lt;&gt;"Yes",$AG204&lt;&gt;"N/A"),"Firmware Download, ","")&amp;IF(AND(OR($AG204="Yes",$AG204="N/A"),$AH204&lt;&gt;"Yes",$AH204&lt;&gt;"N/A"),"Firmware Install, ","")&amp;IF(AND($BQ204&lt;&gt;"Yes",$BQ204&lt;&gt;"N/A"),"Device ID, ","")&amp;IF(AND($BR204&lt;&gt;"Yes",$BR204&lt;&gt;"N/A"),"Epic Beans Relay, ",""),LEN(IF(AND($BL204&lt;&gt;"Yes",$BL204&lt;&gt;"N/A"),"Power Cable, ","")&amp;IF(AND($BM204&lt;&gt;"Yes",$BM204&lt;&gt;"N/A"),"Battery, ","")&amp;IF(AND($AG204&lt;&gt;"Yes",$AG204&lt;&gt;"N/A"),"Firmware Download, ","")&amp;IF(AND(OR($AG204="Yes",$AG204="N/A"),$AH204&lt;&gt;"Yes",$AH204&lt;&gt;"N/A"),"Firmware Install, ","")&amp;IF(AND($BQ204&lt;&gt;"Yes",$BQ204&lt;&gt;"N/A"),"Device ID, ","")&amp;IF(AND($BR204&lt;&gt;"Yes",$BR204&lt;&gt;"N/A"),"Epic Beans Relay, ",""))-2)))</f>
        <v/>
      </c>
      <c r="BT204" s="8"/>
      <c r="BU204" s="8" t="str">
        <f>IF($AB204="","",IF($BS204="","Yes","Blocked"))</f>
        <v/>
      </c>
      <c r="BW204" t="str">
        <f>IF($BV204="","",IFERROR(VLOOKUP($BV204,'01_Warehouse_Ledger'!$A:$N,4,FALSE),""))</f>
        <v/>
      </c>
      <c r="BX204" t="str">
        <f>IF($BV204="","",IFERROR(VLOOKUP($BV204,'01_Warehouse_Ledger'!$A:$N,5,FALSE),""))</f>
        <v/>
      </c>
      <c r="BY204" t="str">
        <f>IF($BV204="","",IFERROR(VLOOKUP($BV204,'01_Warehouse_Ledger'!$A:$N,13,FALSE),""))</f>
        <v/>
      </c>
      <c r="CI204" t="str" cm="1">
        <f t="array" ref="CI204">IFERROR(
  IF(ISNUMBER(MATCH(TRIM(SUBSTITUTE(INDEX($X:$X,ROW()),CHAR(160),"")),[1]Weekend_Targets!$B$2:$B$23,0)),
    "TARGET",
    "NO"
  ),
  "LOOKUP_ERROR"
)</f>
        <v>NO</v>
      </c>
      <c r="CJ204" t="str" cm="1">
        <f t="array" aca="1" ref="CJ204" ca="1">_xlfn.LET(_xlpm.h,UPPER(TRIM(CLEAN(SUBSTITUTE($X204,CHAR(160)," ")))), IF(ISNUMBER(MATCH(_xlpm.h,WeekendHostnames,0)),"TARGET",""))</f>
        <v/>
      </c>
      <c r="CK204" t="str">
        <f>UPPER(TRIM(CLEAN(SUBSTITUTE(C204,CHAR(160)," "))))</f>
        <v/>
      </c>
      <c r="CL204" t="str" cm="1">
        <f t="array" ref="CL204">IF(ISNUMBER(MATCH(UPPER(TRIM(CLEAN(SUBSTITUTE(INDEX($X:$X,ROW()),CHAR(160)," ")))),[1]Weekend_Targets!$C$2:$C$23,0)),"TARGET","NO")</f>
        <v>NO</v>
      </c>
      <c r="CM204" t="str">
        <f>_xlfn.TEXTJOIN(", ",TRUE,$C$2:$C$23)</f>
        <v>Yes, Yes, Yes, Yes, Yes, Yes, Yes, Yes, Yes, Yes, Yes, Yes, Yes, Yes, Yes, Yes, Yes, Yes, Yes, Yes, Yes, Yes</v>
      </c>
      <c r="CN204" t="e" cm="1">
        <f t="array" aca="1" ref="CN204" ca="1">COUNTIF(WeekendHostnames,"WNH270OPR403")</f>
        <v>#NAME?</v>
      </c>
      <c r="CO204" s="4"/>
      <c r="CQ204" s="4"/>
    </row>
    <row r="205" spans="1:95" ht="20.25" customHeight="1">
      <c r="A205" s="8"/>
      <c r="B205" s="8"/>
      <c r="C205" s="8"/>
      <c r="E205" s="15" t="str">
        <f>IF($C205&lt;&gt;"Yes","",IF($D205="No","Yes",IF($D205="Yes","No","")))</f>
        <v/>
      </c>
      <c r="F205" s="15" t="str">
        <f>IF($A205="","",IF($A205="Neuron",IF(OR(AND($AA205&lt;&gt;"",LOWER(TRIM($AA205))&lt;&gt;"n/a",COUNTIF($AA$2:$AA$532,$AA205)&gt;1),AND($AB205&lt;&gt;"",LOWER(TRIM($AB205))&lt;&gt;"n/a",COUNTIF($AB$2:$AB$532,$AB205)&gt;1),AND($AE205&lt;&gt;"",LOWER(TRIM($AE205))&lt;&gt;"n/a",COUNTIF($AE$2:$AE$532,$AE205)&gt;1)),"Yes","No"),IF($A205="Cybernet",IF(OR(AND($Y205&lt;&gt;"",LOWER(TRIM($Y205))&lt;&gt;"n/a",COUNTIF($Y$2:$Y$532,$Y205)&gt;1),AND($Z205&lt;&gt;"",LOWER(TRIM($Z205))&lt;&gt;"n/a",COUNTIF($Z$2:$Z$532,$Z205)&gt;1)),"Yes","No"),IF(AND($AN205&lt;&gt;"",LOWER(TRIM($AN205))&lt;&gt;"n/a",COUNTIF($AN$2:$AN$532,$AN205)&gt;1),"Yes","No"))))</f>
        <v/>
      </c>
      <c r="G205" t="str">
        <f>IF($C205&lt;&gt;"Yes","",
IF($A205="Neuron",
IF(OR(
AND($AA205&lt;&gt;"",LOWER(TRIM($AA205))&lt;&gt;"n/a",COUNTIFS($C$2:$C$532,"Yes",$A$2:$A$532,"Neuron",$AA$2:$AA$532,$AA205)&gt;1),
AND($AB205&lt;&gt;"",LOWER(TRIM($AB205))&lt;&gt;"n/a",COUNTIFS($C$2:$C$532,"Yes",$A$2:$A$532,"Neuron",$AB$2:$AB$532,$AB205)&gt;1),
AND($AE205&lt;&gt;"",LOWER(TRIM($AE205))&lt;&gt;"n/a",COUNTIFS($C$2:$C$532,"Yes",$A$2:$A$532,"Neuron",$AE$2:$AE$532,$AE205)&gt;1)
),"Yes","No"),
IF($A205="Cybernet",
IF(OR(
AND($Y205&lt;&gt;"",LOWER(TRIM($Y205))&lt;&gt;"n/a",COUNTIFS($C$2:$C$532,"Yes",$A$2:$A$532,"Cybernet",$Y$2:$Y$532,$Y205)&gt;1),
AND($Z205&lt;&gt;"",LOWER(TRIM($Z205))&lt;&gt;"n/a",COUNTIFS($C$2:$C$532,"Yes",$A$2:$A$532,"Cybernet",$Z$2:$Z$532,$Z205)&gt;1)
),"Yes","No"),
IF(AND($AN205&lt;&gt;"",LOWER(TRIM($AN205))&lt;&gt;"n/a"),
IF(COUNTIFS($C$2:$C$532,"Yes",$A$2:$A$532,$A205,$AN$2:$AN$532,$AN205)&gt;1,"Yes","No"),
"No")
)
)
)</f>
        <v/>
      </c>
      <c r="H205" s="4"/>
      <c r="I205" s="4"/>
      <c r="J205" s="4"/>
      <c r="K205" s="4"/>
      <c r="L205" s="14"/>
      <c r="M205" s="4"/>
      <c r="N205" s="4"/>
      <c r="O205" s="4"/>
      <c r="P205" s="4"/>
      <c r="Q205" s="4"/>
      <c r="R205" s="4"/>
      <c r="S205" s="4"/>
      <c r="T205" s="4"/>
      <c r="U205" s="12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8"/>
      <c r="AH205" s="8"/>
      <c r="AI205" s="8"/>
      <c r="AJ205" s="8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"/>
      <c r="BM205" s="8"/>
      <c r="BN205" s="8"/>
      <c r="BO205" s="8"/>
      <c r="BP205" s="8"/>
      <c r="BQ205" s="8"/>
      <c r="BR205" s="8"/>
      <c r="BS205" s="4" t="str">
        <f>IF($AB205="","",IF((IF(AND($BL205&lt;&gt;"Yes",$BL205&lt;&gt;"N/A"),"Power Cable, ","")&amp;IF(AND($BM205&lt;&gt;"Yes",$BM205&lt;&gt;"N/A"),"Battery, ","")&amp;IF(AND($AG205&lt;&gt;"Yes",$AG205&lt;&gt;"N/A"),"Firmware Download, ","")&amp;IF(AND(OR($AG205="Yes",$AG205="N/A"),$AH205&lt;&gt;"Yes",$AH205&lt;&gt;"N/A"),"Firmware Install, ","")&amp;IF(AND($BQ205&lt;&gt;"Yes",$BQ205&lt;&gt;"N/A"),"Device ID, ","")&amp;IF(AND($BR205&lt;&gt;"Yes",$BR205&lt;&gt;"N/A"),"Epic Beans Relay, ",""))="","",LEFT(IF(AND($BL205&lt;&gt;"Yes",$BL205&lt;&gt;"N/A"),"Power Cable, ","")&amp;IF(AND($BM205&lt;&gt;"Yes",$BM205&lt;&gt;"N/A"),"Battery, ","")&amp;IF(AND($AG205&lt;&gt;"Yes",$AG205&lt;&gt;"N/A"),"Firmware Download, ","")&amp;IF(AND(OR($AG205="Yes",$AG205="N/A"),$AH205&lt;&gt;"Yes",$AH205&lt;&gt;"N/A"),"Firmware Install, ","")&amp;IF(AND($BQ205&lt;&gt;"Yes",$BQ205&lt;&gt;"N/A"),"Device ID, ","")&amp;IF(AND($BR205&lt;&gt;"Yes",$BR205&lt;&gt;"N/A"),"Epic Beans Relay, ",""),LEN(IF(AND($BL205&lt;&gt;"Yes",$BL205&lt;&gt;"N/A"),"Power Cable, ","")&amp;IF(AND($BM205&lt;&gt;"Yes",$BM205&lt;&gt;"N/A"),"Battery, ","")&amp;IF(AND($AG205&lt;&gt;"Yes",$AG205&lt;&gt;"N/A"),"Firmware Download, ","")&amp;IF(AND(OR($AG205="Yes",$AG205="N/A"),$AH205&lt;&gt;"Yes",$AH205&lt;&gt;"N/A"),"Firmware Install, ","")&amp;IF(AND($BQ205&lt;&gt;"Yes",$BQ205&lt;&gt;"N/A"),"Device ID, ","")&amp;IF(AND($BR205&lt;&gt;"Yes",$BR205&lt;&gt;"N/A"),"Epic Beans Relay, ",""))-2)))</f>
        <v/>
      </c>
      <c r="BT205" s="8"/>
      <c r="BU205" s="8" t="str">
        <f>IF($AB205="","",IF($BS205="","Yes","Blocked"))</f>
        <v/>
      </c>
      <c r="BW205" t="str">
        <f>IF($BV205="","",IFERROR(VLOOKUP($BV205,'01_Warehouse_Ledger'!$A:$N,4,FALSE),""))</f>
        <v/>
      </c>
      <c r="BX205" t="str">
        <f>IF($BV205="","",IFERROR(VLOOKUP($BV205,'01_Warehouse_Ledger'!$A:$N,5,FALSE),""))</f>
        <v/>
      </c>
      <c r="BY205" t="str">
        <f>IF($BV205="","",IFERROR(VLOOKUP($BV205,'01_Warehouse_Ledger'!$A:$N,13,FALSE),""))</f>
        <v/>
      </c>
      <c r="CI205" t="str" cm="1">
        <f t="array" ref="CI205">IFERROR(
  IF(ISNUMBER(MATCH(TRIM(SUBSTITUTE(INDEX($X:$X,ROW()),CHAR(160),"")),[1]Weekend_Targets!$B$2:$B$23,0)),
    "TARGET",
    "NO"
  ),
  "LOOKUP_ERROR"
)</f>
        <v>NO</v>
      </c>
      <c r="CJ205" t="str" cm="1">
        <f t="array" aca="1" ref="CJ205" ca="1">_xlfn.LET(_xlpm.h,UPPER(TRIM(CLEAN(SUBSTITUTE($X205,CHAR(160)," ")))), IF(ISNUMBER(MATCH(_xlpm.h,WeekendHostnames,0)),"TARGET",""))</f>
        <v/>
      </c>
      <c r="CK205" t="str">
        <f>UPPER(TRIM(CLEAN(SUBSTITUTE(C205,CHAR(160)," "))))</f>
        <v/>
      </c>
      <c r="CL205" t="str" cm="1">
        <f t="array" ref="CL205">IF(ISNUMBER(MATCH(UPPER(TRIM(CLEAN(SUBSTITUTE(INDEX($X:$X,ROW()),CHAR(160)," ")))),[1]Weekend_Targets!$C$2:$C$23,0)),"TARGET","NO")</f>
        <v>NO</v>
      </c>
      <c r="CM205" t="str">
        <f>_xlfn.TEXTJOIN(", ",TRUE,$C$2:$C$23)</f>
        <v>Yes, Yes, Yes, Yes, Yes, Yes, Yes, Yes, Yes, Yes, Yes, Yes, Yes, Yes, Yes, Yes, Yes, Yes, Yes, Yes, Yes, Yes</v>
      </c>
      <c r="CN205" t="e" cm="1">
        <f t="array" aca="1" ref="CN205" ca="1">COUNTIF(WeekendHostnames,"WNH270OPR403")</f>
        <v>#NAME?</v>
      </c>
      <c r="CO205" s="4"/>
      <c r="CQ205" s="4"/>
    </row>
    <row r="206" spans="1:95" ht="20.25" customHeight="1">
      <c r="A206" s="8"/>
      <c r="B206" s="8"/>
      <c r="C206" s="8"/>
      <c r="E206" s="15" t="str">
        <f>IF($C206&lt;&gt;"Yes","",IF($D206="No","Yes",IF($D206="Yes","No","")))</f>
        <v/>
      </c>
      <c r="F206" s="15" t="str">
        <f>IF($A206="","",IF($A206="Neuron",IF(OR(AND($AA206&lt;&gt;"",LOWER(TRIM($AA206))&lt;&gt;"n/a",COUNTIF($AA$2:$AA$532,$AA206)&gt;1),AND($AB206&lt;&gt;"",LOWER(TRIM($AB206))&lt;&gt;"n/a",COUNTIF($AB$2:$AB$532,$AB206)&gt;1),AND($AE206&lt;&gt;"",LOWER(TRIM($AE206))&lt;&gt;"n/a",COUNTIF($AE$2:$AE$532,$AE206)&gt;1)),"Yes","No"),IF($A206="Cybernet",IF(OR(AND($Y206&lt;&gt;"",LOWER(TRIM($Y206))&lt;&gt;"n/a",COUNTIF($Y$2:$Y$532,$Y206)&gt;1),AND($Z206&lt;&gt;"",LOWER(TRIM($Z206))&lt;&gt;"n/a",COUNTIF($Z$2:$Z$532,$Z206)&gt;1)),"Yes","No"),IF(AND($AN206&lt;&gt;"",LOWER(TRIM($AN206))&lt;&gt;"n/a",COUNTIF($AN$2:$AN$532,$AN206)&gt;1),"Yes","No"))))</f>
        <v/>
      </c>
      <c r="G206" t="str">
        <f>IF($C206&lt;&gt;"Yes","",
IF($A206="Neuron",
IF(OR(
AND($AA206&lt;&gt;"",LOWER(TRIM($AA206))&lt;&gt;"n/a",COUNTIFS($C$2:$C$532,"Yes",$A$2:$A$532,"Neuron",$AA$2:$AA$532,$AA206)&gt;1),
AND($AB206&lt;&gt;"",LOWER(TRIM($AB206))&lt;&gt;"n/a",COUNTIFS($C$2:$C$532,"Yes",$A$2:$A$532,"Neuron",$AB$2:$AB$532,$AB206)&gt;1),
AND($AE206&lt;&gt;"",LOWER(TRIM($AE206))&lt;&gt;"n/a",COUNTIFS($C$2:$C$532,"Yes",$A$2:$A$532,"Neuron",$AE$2:$AE$532,$AE206)&gt;1)
),"Yes","No"),
IF($A206="Cybernet",
IF(OR(
AND($Y206&lt;&gt;"",LOWER(TRIM($Y206))&lt;&gt;"n/a",COUNTIFS($C$2:$C$532,"Yes",$A$2:$A$532,"Cybernet",$Y$2:$Y$532,$Y206)&gt;1),
AND($Z206&lt;&gt;"",LOWER(TRIM($Z206))&lt;&gt;"n/a",COUNTIFS($C$2:$C$532,"Yes",$A$2:$A$532,"Cybernet",$Z$2:$Z$532,$Z206)&gt;1)
),"Yes","No"),
IF(AND($AN206&lt;&gt;"",LOWER(TRIM($AN206))&lt;&gt;"n/a"),
IF(COUNTIFS($C$2:$C$532,"Yes",$A$2:$A$532,$A206,$AN$2:$AN$532,$AN206)&gt;1,"Yes","No"),
"No")
)
)
)</f>
        <v/>
      </c>
      <c r="H206" s="4"/>
      <c r="I206" s="4"/>
      <c r="J206" s="4"/>
      <c r="K206" s="4"/>
      <c r="L206" s="14"/>
      <c r="M206" s="4"/>
      <c r="N206" s="4"/>
      <c r="O206" s="4"/>
      <c r="P206" s="4"/>
      <c r="Q206" s="4"/>
      <c r="R206" s="4"/>
      <c r="S206" s="4"/>
      <c r="T206" s="4"/>
      <c r="U206" s="12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8"/>
      <c r="AH206" s="8"/>
      <c r="AI206" s="8"/>
      <c r="AJ206" s="8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"/>
      <c r="BM206" s="8"/>
      <c r="BN206" s="8"/>
      <c r="BO206" s="8"/>
      <c r="BP206" s="8"/>
      <c r="BQ206" s="8"/>
      <c r="BR206" s="8"/>
      <c r="BS206" s="4" t="str">
        <f>IF($AB206="","",IF((IF(AND($BL206&lt;&gt;"Yes",$BL206&lt;&gt;"N/A"),"Power Cable, ","")&amp;IF(AND($BM206&lt;&gt;"Yes",$BM206&lt;&gt;"N/A"),"Battery, ","")&amp;IF(AND($AG206&lt;&gt;"Yes",$AG206&lt;&gt;"N/A"),"Firmware Download, ","")&amp;IF(AND(OR($AG206="Yes",$AG206="N/A"),$AH206&lt;&gt;"Yes",$AH206&lt;&gt;"N/A"),"Firmware Install, ","")&amp;IF(AND($BQ206&lt;&gt;"Yes",$BQ206&lt;&gt;"N/A"),"Device ID, ","")&amp;IF(AND($BR206&lt;&gt;"Yes",$BR206&lt;&gt;"N/A"),"Epic Beans Relay, ",""))="","",LEFT(IF(AND($BL206&lt;&gt;"Yes",$BL206&lt;&gt;"N/A"),"Power Cable, ","")&amp;IF(AND($BM206&lt;&gt;"Yes",$BM206&lt;&gt;"N/A"),"Battery, ","")&amp;IF(AND($AG206&lt;&gt;"Yes",$AG206&lt;&gt;"N/A"),"Firmware Download, ","")&amp;IF(AND(OR($AG206="Yes",$AG206="N/A"),$AH206&lt;&gt;"Yes",$AH206&lt;&gt;"N/A"),"Firmware Install, ","")&amp;IF(AND($BQ206&lt;&gt;"Yes",$BQ206&lt;&gt;"N/A"),"Device ID, ","")&amp;IF(AND($BR206&lt;&gt;"Yes",$BR206&lt;&gt;"N/A"),"Epic Beans Relay, ",""),LEN(IF(AND($BL206&lt;&gt;"Yes",$BL206&lt;&gt;"N/A"),"Power Cable, ","")&amp;IF(AND($BM206&lt;&gt;"Yes",$BM206&lt;&gt;"N/A"),"Battery, ","")&amp;IF(AND($AG206&lt;&gt;"Yes",$AG206&lt;&gt;"N/A"),"Firmware Download, ","")&amp;IF(AND(OR($AG206="Yes",$AG206="N/A"),$AH206&lt;&gt;"Yes",$AH206&lt;&gt;"N/A"),"Firmware Install, ","")&amp;IF(AND($BQ206&lt;&gt;"Yes",$BQ206&lt;&gt;"N/A"),"Device ID, ","")&amp;IF(AND($BR206&lt;&gt;"Yes",$BR206&lt;&gt;"N/A"),"Epic Beans Relay, ",""))-2)))</f>
        <v/>
      </c>
      <c r="BT206" s="8"/>
      <c r="BU206" s="8" t="str">
        <f>IF($AB206="","",IF($BS206="","Yes","Blocked"))</f>
        <v/>
      </c>
      <c r="BW206" t="str">
        <f>IF($BV206="","",IFERROR(VLOOKUP($BV206,'01_Warehouse_Ledger'!$A:$N,4,FALSE),""))</f>
        <v/>
      </c>
      <c r="BX206" t="str">
        <f>IF($BV206="","",IFERROR(VLOOKUP($BV206,'01_Warehouse_Ledger'!$A:$N,5,FALSE),""))</f>
        <v/>
      </c>
      <c r="BY206" t="str">
        <f>IF($BV206="","",IFERROR(VLOOKUP($BV206,'01_Warehouse_Ledger'!$A:$N,13,FALSE),""))</f>
        <v/>
      </c>
      <c r="CI206" t="str" cm="1">
        <f t="array" ref="CI206">IFERROR(
  IF(ISNUMBER(MATCH(TRIM(SUBSTITUTE(INDEX($X:$X,ROW()),CHAR(160),"")),[1]Weekend_Targets!$B$2:$B$23,0)),
    "TARGET",
    "NO"
  ),
  "LOOKUP_ERROR"
)</f>
        <v>NO</v>
      </c>
      <c r="CJ206" t="str" cm="1">
        <f t="array" aca="1" ref="CJ206" ca="1">_xlfn.LET(_xlpm.h,UPPER(TRIM(CLEAN(SUBSTITUTE($X206,CHAR(160)," ")))), IF(ISNUMBER(MATCH(_xlpm.h,WeekendHostnames,0)),"TARGET",""))</f>
        <v/>
      </c>
      <c r="CK206" t="str">
        <f>UPPER(TRIM(CLEAN(SUBSTITUTE(C206,CHAR(160)," "))))</f>
        <v/>
      </c>
      <c r="CL206" t="str" cm="1">
        <f t="array" ref="CL206">IF(ISNUMBER(MATCH(UPPER(TRIM(CLEAN(SUBSTITUTE(INDEX($X:$X,ROW()),CHAR(160)," ")))),[1]Weekend_Targets!$C$2:$C$23,0)),"TARGET","NO")</f>
        <v>NO</v>
      </c>
      <c r="CM206" t="str">
        <f>_xlfn.TEXTJOIN(", ",TRUE,$C$2:$C$23)</f>
        <v>Yes, Yes, Yes, Yes, Yes, Yes, Yes, Yes, Yes, Yes, Yes, Yes, Yes, Yes, Yes, Yes, Yes, Yes, Yes, Yes, Yes, Yes</v>
      </c>
      <c r="CN206" t="e" cm="1">
        <f t="array" aca="1" ref="CN206" ca="1">COUNTIF(WeekendHostnames,"WNH270OPR403")</f>
        <v>#NAME?</v>
      </c>
      <c r="CO206" s="4"/>
      <c r="CQ206" s="4"/>
    </row>
    <row r="207" spans="1:95" ht="20.25" customHeight="1">
      <c r="A207" s="8"/>
      <c r="B207" s="8"/>
      <c r="C207" s="8"/>
      <c r="E207" s="15" t="str">
        <f>IF($C207&lt;&gt;"Yes","",IF($D207="No","Yes",IF($D207="Yes","No","")))</f>
        <v/>
      </c>
      <c r="F207" s="15" t="str">
        <f>IF($A207="","",IF($A207="Neuron",IF(OR(AND($AA207&lt;&gt;"",LOWER(TRIM($AA207))&lt;&gt;"n/a",COUNTIF($AA$2:$AA$532,$AA207)&gt;1),AND($AB207&lt;&gt;"",LOWER(TRIM($AB207))&lt;&gt;"n/a",COUNTIF($AB$2:$AB$532,$AB207)&gt;1),AND($AE207&lt;&gt;"",LOWER(TRIM($AE207))&lt;&gt;"n/a",COUNTIF($AE$2:$AE$532,$AE207)&gt;1)),"Yes","No"),IF($A207="Cybernet",IF(OR(AND($Y207&lt;&gt;"",LOWER(TRIM($Y207))&lt;&gt;"n/a",COUNTIF($Y$2:$Y$532,$Y207)&gt;1),AND($Z207&lt;&gt;"",LOWER(TRIM($Z207))&lt;&gt;"n/a",COUNTIF($Z$2:$Z$532,$Z207)&gt;1)),"Yes","No"),IF(AND($AN207&lt;&gt;"",LOWER(TRIM($AN207))&lt;&gt;"n/a",COUNTIF($AN$2:$AN$532,$AN207)&gt;1),"Yes","No"))))</f>
        <v/>
      </c>
      <c r="G207" t="str">
        <f>IF($C207&lt;&gt;"Yes","",
IF($A207="Neuron",
IF(OR(
AND($AA207&lt;&gt;"",LOWER(TRIM($AA207))&lt;&gt;"n/a",COUNTIFS($C$2:$C$532,"Yes",$A$2:$A$532,"Neuron",$AA$2:$AA$532,$AA207)&gt;1),
AND($AB207&lt;&gt;"",LOWER(TRIM($AB207))&lt;&gt;"n/a",COUNTIFS($C$2:$C$532,"Yes",$A$2:$A$532,"Neuron",$AB$2:$AB$532,$AB207)&gt;1),
AND($AE207&lt;&gt;"",LOWER(TRIM($AE207))&lt;&gt;"n/a",COUNTIFS($C$2:$C$532,"Yes",$A$2:$A$532,"Neuron",$AE$2:$AE$532,$AE207)&gt;1)
),"Yes","No"),
IF($A207="Cybernet",
IF(OR(
AND($Y207&lt;&gt;"",LOWER(TRIM($Y207))&lt;&gt;"n/a",COUNTIFS($C$2:$C$532,"Yes",$A$2:$A$532,"Cybernet",$Y$2:$Y$532,$Y207)&gt;1),
AND($Z207&lt;&gt;"",LOWER(TRIM($Z207))&lt;&gt;"n/a",COUNTIFS($C$2:$C$532,"Yes",$A$2:$A$532,"Cybernet",$Z$2:$Z$532,$Z207)&gt;1)
),"Yes","No"),
IF(AND($AN207&lt;&gt;"",LOWER(TRIM($AN207))&lt;&gt;"n/a"),
IF(COUNTIFS($C$2:$C$532,"Yes",$A$2:$A$532,$A207,$AN$2:$AN$532,$AN207)&gt;1,"Yes","No"),
"No")
)
)
)</f>
        <v/>
      </c>
      <c r="H207" s="4"/>
      <c r="I207" s="4"/>
      <c r="J207" s="4"/>
      <c r="K207" s="4"/>
      <c r="L207" s="14"/>
      <c r="M207" s="4"/>
      <c r="N207" s="4"/>
      <c r="O207" s="4"/>
      <c r="P207" s="4"/>
      <c r="Q207" s="4"/>
      <c r="R207" s="4"/>
      <c r="S207" s="4"/>
      <c r="T207" s="4"/>
      <c r="U207" s="12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8"/>
      <c r="AH207" s="8"/>
      <c r="AI207" s="8"/>
      <c r="AJ207" s="8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"/>
      <c r="BM207" s="8"/>
      <c r="BN207" s="8"/>
      <c r="BO207" s="8"/>
      <c r="BP207" s="8"/>
      <c r="BQ207" s="8"/>
      <c r="BR207" s="8"/>
      <c r="BS207" s="4" t="str">
        <f>IF($AB207="","",IF((IF(AND($BL207&lt;&gt;"Yes",$BL207&lt;&gt;"N/A"),"Power Cable, ","")&amp;IF(AND($BM207&lt;&gt;"Yes",$BM207&lt;&gt;"N/A"),"Battery, ","")&amp;IF(AND($AG207&lt;&gt;"Yes",$AG207&lt;&gt;"N/A"),"Firmware Download, ","")&amp;IF(AND(OR($AG207="Yes",$AG207="N/A"),$AH207&lt;&gt;"Yes",$AH207&lt;&gt;"N/A"),"Firmware Install, ","")&amp;IF(AND($BQ207&lt;&gt;"Yes",$BQ207&lt;&gt;"N/A"),"Device ID, ","")&amp;IF(AND($BR207&lt;&gt;"Yes",$BR207&lt;&gt;"N/A"),"Epic Beans Relay, ",""))="","",LEFT(IF(AND($BL207&lt;&gt;"Yes",$BL207&lt;&gt;"N/A"),"Power Cable, ","")&amp;IF(AND($BM207&lt;&gt;"Yes",$BM207&lt;&gt;"N/A"),"Battery, ","")&amp;IF(AND($AG207&lt;&gt;"Yes",$AG207&lt;&gt;"N/A"),"Firmware Download, ","")&amp;IF(AND(OR($AG207="Yes",$AG207="N/A"),$AH207&lt;&gt;"Yes",$AH207&lt;&gt;"N/A"),"Firmware Install, ","")&amp;IF(AND($BQ207&lt;&gt;"Yes",$BQ207&lt;&gt;"N/A"),"Device ID, ","")&amp;IF(AND($BR207&lt;&gt;"Yes",$BR207&lt;&gt;"N/A"),"Epic Beans Relay, ",""),LEN(IF(AND($BL207&lt;&gt;"Yes",$BL207&lt;&gt;"N/A"),"Power Cable, ","")&amp;IF(AND($BM207&lt;&gt;"Yes",$BM207&lt;&gt;"N/A"),"Battery, ","")&amp;IF(AND($AG207&lt;&gt;"Yes",$AG207&lt;&gt;"N/A"),"Firmware Download, ","")&amp;IF(AND(OR($AG207="Yes",$AG207="N/A"),$AH207&lt;&gt;"Yes",$AH207&lt;&gt;"N/A"),"Firmware Install, ","")&amp;IF(AND($BQ207&lt;&gt;"Yes",$BQ207&lt;&gt;"N/A"),"Device ID, ","")&amp;IF(AND($BR207&lt;&gt;"Yes",$BR207&lt;&gt;"N/A"),"Epic Beans Relay, ",""))-2)))</f>
        <v/>
      </c>
      <c r="BT207" s="8"/>
      <c r="BU207" s="8" t="str">
        <f>IF($AB207="","",IF($BS207="","Yes","Blocked"))</f>
        <v/>
      </c>
      <c r="BW207" t="str">
        <f>IF($BV207="","",IFERROR(VLOOKUP($BV207,'01_Warehouse_Ledger'!$A:$N,4,FALSE),""))</f>
        <v/>
      </c>
      <c r="BX207" t="str">
        <f>IF($BV207="","",IFERROR(VLOOKUP($BV207,'01_Warehouse_Ledger'!$A:$N,5,FALSE),""))</f>
        <v/>
      </c>
      <c r="BY207" t="str">
        <f>IF($BV207="","",IFERROR(VLOOKUP($BV207,'01_Warehouse_Ledger'!$A:$N,13,FALSE),""))</f>
        <v/>
      </c>
      <c r="CI207" t="str" cm="1">
        <f t="array" ref="CI207">IFERROR(
  IF(ISNUMBER(MATCH(TRIM(SUBSTITUTE(INDEX($X:$X,ROW()),CHAR(160),"")),[1]Weekend_Targets!$B$2:$B$23,0)),
    "TARGET",
    "NO"
  ),
  "LOOKUP_ERROR"
)</f>
        <v>NO</v>
      </c>
      <c r="CJ207" t="str" cm="1">
        <f t="array" aca="1" ref="CJ207" ca="1">_xlfn.LET(_xlpm.h,UPPER(TRIM(CLEAN(SUBSTITUTE($X207,CHAR(160)," ")))), IF(ISNUMBER(MATCH(_xlpm.h,WeekendHostnames,0)),"TARGET",""))</f>
        <v/>
      </c>
      <c r="CK207" t="str">
        <f>UPPER(TRIM(CLEAN(SUBSTITUTE(C207,CHAR(160)," "))))</f>
        <v/>
      </c>
      <c r="CL207" t="str" cm="1">
        <f t="array" ref="CL207">IF(ISNUMBER(MATCH(UPPER(TRIM(CLEAN(SUBSTITUTE(INDEX($X:$X,ROW()),CHAR(160)," ")))),[1]Weekend_Targets!$C$2:$C$23,0)),"TARGET","NO")</f>
        <v>NO</v>
      </c>
      <c r="CM207" t="str">
        <f>_xlfn.TEXTJOIN(", ",TRUE,$C$2:$C$23)</f>
        <v>Yes, Yes, Yes, Yes, Yes, Yes, Yes, Yes, Yes, Yes, Yes, Yes, Yes, Yes, Yes, Yes, Yes, Yes, Yes, Yes, Yes, Yes</v>
      </c>
      <c r="CN207" t="e" cm="1">
        <f t="array" aca="1" ref="CN207" ca="1">COUNTIF(WeekendHostnames,"WNH270OPR403")</f>
        <v>#NAME?</v>
      </c>
      <c r="CO207" s="4"/>
      <c r="CQ207" s="4"/>
    </row>
    <row r="208" spans="1:95" ht="20.25" customHeight="1">
      <c r="A208" s="8"/>
      <c r="B208" s="8"/>
      <c r="C208" s="8"/>
      <c r="E208" s="15" t="str">
        <f>IF($C208&lt;&gt;"Yes","",IF($D208="No","Yes",IF($D208="Yes","No","")))</f>
        <v/>
      </c>
      <c r="F208" s="15" t="str">
        <f>IF($A208="","",IF($A208="Neuron",IF(OR(AND($AA208&lt;&gt;"",LOWER(TRIM($AA208))&lt;&gt;"n/a",COUNTIF($AA$2:$AA$532,$AA208)&gt;1),AND($AB208&lt;&gt;"",LOWER(TRIM($AB208))&lt;&gt;"n/a",COUNTIF($AB$2:$AB$532,$AB208)&gt;1),AND($AE208&lt;&gt;"",LOWER(TRIM($AE208))&lt;&gt;"n/a",COUNTIF($AE$2:$AE$532,$AE208)&gt;1)),"Yes","No"),IF($A208="Cybernet",IF(OR(AND($Y208&lt;&gt;"",LOWER(TRIM($Y208))&lt;&gt;"n/a",COUNTIF($Y$2:$Y$532,$Y208)&gt;1),AND($Z208&lt;&gt;"",LOWER(TRIM($Z208))&lt;&gt;"n/a",COUNTIF($Z$2:$Z$532,$Z208)&gt;1)),"Yes","No"),IF(AND($AN208&lt;&gt;"",LOWER(TRIM($AN208))&lt;&gt;"n/a",COUNTIF($AN$2:$AN$532,$AN208)&gt;1),"Yes","No"))))</f>
        <v/>
      </c>
      <c r="G208" t="str">
        <f>IF($C208&lt;&gt;"Yes","",
IF($A208="Neuron",
IF(OR(
AND($AA208&lt;&gt;"",LOWER(TRIM($AA208))&lt;&gt;"n/a",COUNTIFS($C$2:$C$532,"Yes",$A$2:$A$532,"Neuron",$AA$2:$AA$532,$AA208)&gt;1),
AND($AB208&lt;&gt;"",LOWER(TRIM($AB208))&lt;&gt;"n/a",COUNTIFS($C$2:$C$532,"Yes",$A$2:$A$532,"Neuron",$AB$2:$AB$532,$AB208)&gt;1),
AND($AE208&lt;&gt;"",LOWER(TRIM($AE208))&lt;&gt;"n/a",COUNTIFS($C$2:$C$532,"Yes",$A$2:$A$532,"Neuron",$AE$2:$AE$532,$AE208)&gt;1)
),"Yes","No"),
IF($A208="Cybernet",
IF(OR(
AND($Y208&lt;&gt;"",LOWER(TRIM($Y208))&lt;&gt;"n/a",COUNTIFS($C$2:$C$532,"Yes",$A$2:$A$532,"Cybernet",$Y$2:$Y$532,$Y208)&gt;1),
AND($Z208&lt;&gt;"",LOWER(TRIM($Z208))&lt;&gt;"n/a",COUNTIFS($C$2:$C$532,"Yes",$A$2:$A$532,"Cybernet",$Z$2:$Z$532,$Z208)&gt;1)
),"Yes","No"),
IF(AND($AN208&lt;&gt;"",LOWER(TRIM($AN208))&lt;&gt;"n/a"),
IF(COUNTIFS($C$2:$C$532,"Yes",$A$2:$A$532,$A208,$AN$2:$AN$532,$AN208)&gt;1,"Yes","No"),
"No")
)
)
)</f>
        <v/>
      </c>
      <c r="H208" s="4"/>
      <c r="I208" s="4"/>
      <c r="J208" s="4"/>
      <c r="K208" s="4"/>
      <c r="L208" s="14"/>
      <c r="M208" s="4"/>
      <c r="N208" s="4"/>
      <c r="O208" s="4"/>
      <c r="P208" s="4"/>
      <c r="Q208" s="4"/>
      <c r="R208" s="4"/>
      <c r="S208" s="4"/>
      <c r="T208" s="4"/>
      <c r="U208" s="12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8"/>
      <c r="AH208" s="8"/>
      <c r="AI208" s="8"/>
      <c r="AJ208" s="8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"/>
      <c r="BM208" s="8"/>
      <c r="BN208" s="8"/>
      <c r="BO208" s="8"/>
      <c r="BP208" s="8"/>
      <c r="BQ208" s="8"/>
      <c r="BR208" s="8"/>
      <c r="BS208" s="4" t="str">
        <f>IF($AB208="","",IF((IF(AND($BL208&lt;&gt;"Yes",$BL208&lt;&gt;"N/A"),"Power Cable, ","")&amp;IF(AND($BM208&lt;&gt;"Yes",$BM208&lt;&gt;"N/A"),"Battery, ","")&amp;IF(AND($AG208&lt;&gt;"Yes",$AG208&lt;&gt;"N/A"),"Firmware Download, ","")&amp;IF(AND(OR($AG208="Yes",$AG208="N/A"),$AH208&lt;&gt;"Yes",$AH208&lt;&gt;"N/A"),"Firmware Install, ","")&amp;IF(AND($BQ208&lt;&gt;"Yes",$BQ208&lt;&gt;"N/A"),"Device ID, ","")&amp;IF(AND($BR208&lt;&gt;"Yes",$BR208&lt;&gt;"N/A"),"Epic Beans Relay, ",""))="","",LEFT(IF(AND($BL208&lt;&gt;"Yes",$BL208&lt;&gt;"N/A"),"Power Cable, ","")&amp;IF(AND($BM208&lt;&gt;"Yes",$BM208&lt;&gt;"N/A"),"Battery, ","")&amp;IF(AND($AG208&lt;&gt;"Yes",$AG208&lt;&gt;"N/A"),"Firmware Download, ","")&amp;IF(AND(OR($AG208="Yes",$AG208="N/A"),$AH208&lt;&gt;"Yes",$AH208&lt;&gt;"N/A"),"Firmware Install, ","")&amp;IF(AND($BQ208&lt;&gt;"Yes",$BQ208&lt;&gt;"N/A"),"Device ID, ","")&amp;IF(AND($BR208&lt;&gt;"Yes",$BR208&lt;&gt;"N/A"),"Epic Beans Relay, ",""),LEN(IF(AND($BL208&lt;&gt;"Yes",$BL208&lt;&gt;"N/A"),"Power Cable, ","")&amp;IF(AND($BM208&lt;&gt;"Yes",$BM208&lt;&gt;"N/A"),"Battery, ","")&amp;IF(AND($AG208&lt;&gt;"Yes",$AG208&lt;&gt;"N/A"),"Firmware Download, ","")&amp;IF(AND(OR($AG208="Yes",$AG208="N/A"),$AH208&lt;&gt;"Yes",$AH208&lt;&gt;"N/A"),"Firmware Install, ","")&amp;IF(AND($BQ208&lt;&gt;"Yes",$BQ208&lt;&gt;"N/A"),"Device ID, ","")&amp;IF(AND($BR208&lt;&gt;"Yes",$BR208&lt;&gt;"N/A"),"Epic Beans Relay, ",""))-2)))</f>
        <v/>
      </c>
      <c r="BT208" s="8"/>
      <c r="BU208" s="8" t="str">
        <f>IF($AB208="","",IF($BS208="","Yes","Blocked"))</f>
        <v/>
      </c>
      <c r="BW208" t="str">
        <f>IF($BV208="","",IFERROR(VLOOKUP($BV208,'01_Warehouse_Ledger'!$A:$N,4,FALSE),""))</f>
        <v/>
      </c>
      <c r="BX208" t="str">
        <f>IF($BV208="","",IFERROR(VLOOKUP($BV208,'01_Warehouse_Ledger'!$A:$N,5,FALSE),""))</f>
        <v/>
      </c>
      <c r="BY208" t="str">
        <f>IF($BV208="","",IFERROR(VLOOKUP($BV208,'01_Warehouse_Ledger'!$A:$N,13,FALSE),""))</f>
        <v/>
      </c>
      <c r="CI208" t="str" cm="1">
        <f t="array" ref="CI208">IFERROR(
  IF(ISNUMBER(MATCH(TRIM(SUBSTITUTE(INDEX($X:$X,ROW()),CHAR(160),"")),[1]Weekend_Targets!$B$2:$B$23,0)),
    "TARGET",
    "NO"
  ),
  "LOOKUP_ERROR"
)</f>
        <v>NO</v>
      </c>
      <c r="CJ208" t="str" cm="1">
        <f t="array" aca="1" ref="CJ208" ca="1">_xlfn.LET(_xlpm.h,UPPER(TRIM(CLEAN(SUBSTITUTE($X208,CHAR(160)," ")))), IF(ISNUMBER(MATCH(_xlpm.h,WeekendHostnames,0)),"TARGET",""))</f>
        <v/>
      </c>
      <c r="CK208" t="str">
        <f>UPPER(TRIM(CLEAN(SUBSTITUTE(C208,CHAR(160)," "))))</f>
        <v/>
      </c>
      <c r="CL208" t="str" cm="1">
        <f t="array" ref="CL208">IF(ISNUMBER(MATCH(UPPER(TRIM(CLEAN(SUBSTITUTE(INDEX($X:$X,ROW()),CHAR(160)," ")))),[1]Weekend_Targets!$C$2:$C$23,0)),"TARGET","NO")</f>
        <v>NO</v>
      </c>
      <c r="CM208" t="str">
        <f>_xlfn.TEXTJOIN(", ",TRUE,$C$2:$C$23)</f>
        <v>Yes, Yes, Yes, Yes, Yes, Yes, Yes, Yes, Yes, Yes, Yes, Yes, Yes, Yes, Yes, Yes, Yes, Yes, Yes, Yes, Yes, Yes</v>
      </c>
      <c r="CN208" t="e" cm="1">
        <f t="array" aca="1" ref="CN208" ca="1">COUNTIF(WeekendHostnames,"WNH270OPR403")</f>
        <v>#NAME?</v>
      </c>
      <c r="CO208" s="4"/>
      <c r="CQ208" s="4"/>
    </row>
    <row r="209" spans="1:95" ht="20.25" customHeight="1">
      <c r="A209" s="8"/>
      <c r="B209" s="8"/>
      <c r="C209" s="8"/>
      <c r="E209" s="15" t="str">
        <f>IF($C209&lt;&gt;"Yes","",IF($D209="No","Yes",IF($D209="Yes","No","")))</f>
        <v/>
      </c>
      <c r="F209" s="15" t="str">
        <f>IF($A209="","",IF($A209="Neuron",IF(OR(AND($AA209&lt;&gt;"",LOWER(TRIM($AA209))&lt;&gt;"n/a",COUNTIF($AA$2:$AA$532,$AA209)&gt;1),AND($AB209&lt;&gt;"",LOWER(TRIM($AB209))&lt;&gt;"n/a",COUNTIF($AB$2:$AB$532,$AB209)&gt;1),AND($AE209&lt;&gt;"",LOWER(TRIM($AE209))&lt;&gt;"n/a",COUNTIF($AE$2:$AE$532,$AE209)&gt;1)),"Yes","No"),IF($A209="Cybernet",IF(OR(AND($Y209&lt;&gt;"",LOWER(TRIM($Y209))&lt;&gt;"n/a",COUNTIF($Y$2:$Y$532,$Y209)&gt;1),AND($Z209&lt;&gt;"",LOWER(TRIM($Z209))&lt;&gt;"n/a",COUNTIF($Z$2:$Z$532,$Z209)&gt;1)),"Yes","No"),IF(AND($AN209&lt;&gt;"",LOWER(TRIM($AN209))&lt;&gt;"n/a",COUNTIF($AN$2:$AN$532,$AN209)&gt;1),"Yes","No"))))</f>
        <v/>
      </c>
      <c r="G209" t="str">
        <f>IF($C209&lt;&gt;"Yes","",
IF($A209="Neuron",
IF(OR(
AND($AA209&lt;&gt;"",LOWER(TRIM($AA209))&lt;&gt;"n/a",COUNTIFS($C$2:$C$532,"Yes",$A$2:$A$532,"Neuron",$AA$2:$AA$532,$AA209)&gt;1),
AND($AB209&lt;&gt;"",LOWER(TRIM($AB209))&lt;&gt;"n/a",COUNTIFS($C$2:$C$532,"Yes",$A$2:$A$532,"Neuron",$AB$2:$AB$532,$AB209)&gt;1),
AND($AE209&lt;&gt;"",LOWER(TRIM($AE209))&lt;&gt;"n/a",COUNTIFS($C$2:$C$532,"Yes",$A$2:$A$532,"Neuron",$AE$2:$AE$532,$AE209)&gt;1)
),"Yes","No"),
IF($A209="Cybernet",
IF(OR(
AND($Y209&lt;&gt;"",LOWER(TRIM($Y209))&lt;&gt;"n/a",COUNTIFS($C$2:$C$532,"Yes",$A$2:$A$532,"Cybernet",$Y$2:$Y$532,$Y209)&gt;1),
AND($Z209&lt;&gt;"",LOWER(TRIM($Z209))&lt;&gt;"n/a",COUNTIFS($C$2:$C$532,"Yes",$A$2:$A$532,"Cybernet",$Z$2:$Z$532,$Z209)&gt;1)
),"Yes","No"),
IF(AND($AN209&lt;&gt;"",LOWER(TRIM($AN209))&lt;&gt;"n/a"),
IF(COUNTIFS($C$2:$C$532,"Yes",$A$2:$A$532,$A209,$AN$2:$AN$532,$AN209)&gt;1,"Yes","No"),
"No")
)
)
)</f>
        <v/>
      </c>
      <c r="H209" s="4"/>
      <c r="I209" s="4"/>
      <c r="J209" s="4"/>
      <c r="K209" s="4"/>
      <c r="L209" s="14"/>
      <c r="M209" s="4"/>
      <c r="N209" s="4"/>
      <c r="O209" s="4"/>
      <c r="P209" s="4"/>
      <c r="Q209" s="4"/>
      <c r="R209" s="4"/>
      <c r="S209" s="4"/>
      <c r="T209" s="4"/>
      <c r="U209" s="12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8"/>
      <c r="AH209" s="8"/>
      <c r="AI209" s="8"/>
      <c r="AJ209" s="8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"/>
      <c r="BM209" s="8"/>
      <c r="BN209" s="8"/>
      <c r="BO209" s="8"/>
      <c r="BP209" s="8"/>
      <c r="BQ209" s="8"/>
      <c r="BR209" s="8"/>
      <c r="BS209" s="4" t="str">
        <f>IF($AB209="","",IF((IF(AND($BL209&lt;&gt;"Yes",$BL209&lt;&gt;"N/A"),"Power Cable, ","")&amp;IF(AND($BM209&lt;&gt;"Yes",$BM209&lt;&gt;"N/A"),"Battery, ","")&amp;IF(AND($AG209&lt;&gt;"Yes",$AG209&lt;&gt;"N/A"),"Firmware Download, ","")&amp;IF(AND(OR($AG209="Yes",$AG209="N/A"),$AH209&lt;&gt;"Yes",$AH209&lt;&gt;"N/A"),"Firmware Install, ","")&amp;IF(AND($BQ209&lt;&gt;"Yes",$BQ209&lt;&gt;"N/A"),"Device ID, ","")&amp;IF(AND($BR209&lt;&gt;"Yes",$BR209&lt;&gt;"N/A"),"Epic Beans Relay, ",""))="","",LEFT(IF(AND($BL209&lt;&gt;"Yes",$BL209&lt;&gt;"N/A"),"Power Cable, ","")&amp;IF(AND($BM209&lt;&gt;"Yes",$BM209&lt;&gt;"N/A"),"Battery, ","")&amp;IF(AND($AG209&lt;&gt;"Yes",$AG209&lt;&gt;"N/A"),"Firmware Download, ","")&amp;IF(AND(OR($AG209="Yes",$AG209="N/A"),$AH209&lt;&gt;"Yes",$AH209&lt;&gt;"N/A"),"Firmware Install, ","")&amp;IF(AND($BQ209&lt;&gt;"Yes",$BQ209&lt;&gt;"N/A"),"Device ID, ","")&amp;IF(AND($BR209&lt;&gt;"Yes",$BR209&lt;&gt;"N/A"),"Epic Beans Relay, ",""),LEN(IF(AND($BL209&lt;&gt;"Yes",$BL209&lt;&gt;"N/A"),"Power Cable, ","")&amp;IF(AND($BM209&lt;&gt;"Yes",$BM209&lt;&gt;"N/A"),"Battery, ","")&amp;IF(AND($AG209&lt;&gt;"Yes",$AG209&lt;&gt;"N/A"),"Firmware Download, ","")&amp;IF(AND(OR($AG209="Yes",$AG209="N/A"),$AH209&lt;&gt;"Yes",$AH209&lt;&gt;"N/A"),"Firmware Install, ","")&amp;IF(AND($BQ209&lt;&gt;"Yes",$BQ209&lt;&gt;"N/A"),"Device ID, ","")&amp;IF(AND($BR209&lt;&gt;"Yes",$BR209&lt;&gt;"N/A"),"Epic Beans Relay, ",""))-2)))</f>
        <v/>
      </c>
      <c r="BT209" s="8"/>
      <c r="BU209" s="8" t="str">
        <f>IF($AB209="","",IF($BS209="","Yes","Blocked"))</f>
        <v/>
      </c>
      <c r="BW209" t="str">
        <f>IF($BV209="","",IFERROR(VLOOKUP($BV209,'01_Warehouse_Ledger'!$A:$N,4,FALSE),""))</f>
        <v/>
      </c>
      <c r="BX209" t="str">
        <f>IF($BV209="","",IFERROR(VLOOKUP($BV209,'01_Warehouse_Ledger'!$A:$N,5,FALSE),""))</f>
        <v/>
      </c>
      <c r="BY209" t="str">
        <f>IF($BV209="","",IFERROR(VLOOKUP($BV209,'01_Warehouse_Ledger'!$A:$N,13,FALSE),""))</f>
        <v/>
      </c>
      <c r="CI209" t="str" cm="1">
        <f t="array" ref="CI209">IFERROR(
  IF(ISNUMBER(MATCH(TRIM(SUBSTITUTE(INDEX($X:$X,ROW()),CHAR(160),"")),[1]Weekend_Targets!$B$2:$B$23,0)),
    "TARGET",
    "NO"
  ),
  "LOOKUP_ERROR"
)</f>
        <v>NO</v>
      </c>
      <c r="CJ209" t="str" cm="1">
        <f t="array" aca="1" ref="CJ209" ca="1">_xlfn.LET(_xlpm.h,UPPER(TRIM(CLEAN(SUBSTITUTE($X209,CHAR(160)," ")))), IF(ISNUMBER(MATCH(_xlpm.h,WeekendHostnames,0)),"TARGET",""))</f>
        <v/>
      </c>
      <c r="CK209" t="str">
        <f>UPPER(TRIM(CLEAN(SUBSTITUTE(C209,CHAR(160)," "))))</f>
        <v/>
      </c>
      <c r="CL209" t="str" cm="1">
        <f t="array" ref="CL209">IF(ISNUMBER(MATCH(UPPER(TRIM(CLEAN(SUBSTITUTE(INDEX($X:$X,ROW()),CHAR(160)," ")))),[1]Weekend_Targets!$C$2:$C$23,0)),"TARGET","NO")</f>
        <v>NO</v>
      </c>
      <c r="CM209" t="str">
        <f>_xlfn.TEXTJOIN(", ",TRUE,$C$2:$C$23)</f>
        <v>Yes, Yes, Yes, Yes, Yes, Yes, Yes, Yes, Yes, Yes, Yes, Yes, Yes, Yes, Yes, Yes, Yes, Yes, Yes, Yes, Yes, Yes</v>
      </c>
      <c r="CN209" t="e" cm="1">
        <f t="array" aca="1" ref="CN209" ca="1">COUNTIF(WeekendHostnames,"WNH270OPR403")</f>
        <v>#NAME?</v>
      </c>
      <c r="CO209" s="4"/>
      <c r="CQ209" s="4"/>
    </row>
    <row r="210" spans="1:95" ht="20.25" customHeight="1">
      <c r="A210" s="8"/>
      <c r="B210" s="8"/>
      <c r="C210" s="8"/>
      <c r="E210" s="15" t="str">
        <f>IF($C210&lt;&gt;"Yes","",IF($D210="No","Yes",IF($D210="Yes","No","")))</f>
        <v/>
      </c>
      <c r="F210" s="15" t="str">
        <f>IF($A210="","",IF($A210="Neuron",IF(OR(AND($AA210&lt;&gt;"",LOWER(TRIM($AA210))&lt;&gt;"n/a",COUNTIF($AA$2:$AA$532,$AA210)&gt;1),AND($AB210&lt;&gt;"",LOWER(TRIM($AB210))&lt;&gt;"n/a",COUNTIF($AB$2:$AB$532,$AB210)&gt;1),AND($AE210&lt;&gt;"",LOWER(TRIM($AE210))&lt;&gt;"n/a",COUNTIF($AE$2:$AE$532,$AE210)&gt;1)),"Yes","No"),IF($A210="Cybernet",IF(OR(AND($Y210&lt;&gt;"",LOWER(TRIM($Y210))&lt;&gt;"n/a",COUNTIF($Y$2:$Y$532,$Y210)&gt;1),AND($Z210&lt;&gt;"",LOWER(TRIM($Z210))&lt;&gt;"n/a",COUNTIF($Z$2:$Z$532,$Z210)&gt;1)),"Yes","No"),IF(AND($AN210&lt;&gt;"",LOWER(TRIM($AN210))&lt;&gt;"n/a",COUNTIF($AN$2:$AN$532,$AN210)&gt;1),"Yes","No"))))</f>
        <v/>
      </c>
      <c r="G210" t="str">
        <f>IF($C210&lt;&gt;"Yes","",
IF($A210="Neuron",
IF(OR(
AND($AA210&lt;&gt;"",LOWER(TRIM($AA210))&lt;&gt;"n/a",COUNTIFS($C$2:$C$532,"Yes",$A$2:$A$532,"Neuron",$AA$2:$AA$532,$AA210)&gt;1),
AND($AB210&lt;&gt;"",LOWER(TRIM($AB210))&lt;&gt;"n/a",COUNTIFS($C$2:$C$532,"Yes",$A$2:$A$532,"Neuron",$AB$2:$AB$532,$AB210)&gt;1),
AND($AE210&lt;&gt;"",LOWER(TRIM($AE210))&lt;&gt;"n/a",COUNTIFS($C$2:$C$532,"Yes",$A$2:$A$532,"Neuron",$AE$2:$AE$532,$AE210)&gt;1)
),"Yes","No"),
IF($A210="Cybernet",
IF(OR(
AND($Y210&lt;&gt;"",LOWER(TRIM($Y210))&lt;&gt;"n/a",COUNTIFS($C$2:$C$532,"Yes",$A$2:$A$532,"Cybernet",$Y$2:$Y$532,$Y210)&gt;1),
AND($Z210&lt;&gt;"",LOWER(TRIM($Z210))&lt;&gt;"n/a",COUNTIFS($C$2:$C$532,"Yes",$A$2:$A$532,"Cybernet",$Z$2:$Z$532,$Z210)&gt;1)
),"Yes","No"),
IF(AND($AN210&lt;&gt;"",LOWER(TRIM($AN210))&lt;&gt;"n/a"),
IF(COUNTIFS($C$2:$C$532,"Yes",$A$2:$A$532,$A210,$AN$2:$AN$532,$AN210)&gt;1,"Yes","No"),
"No")
)
)
)</f>
        <v/>
      </c>
      <c r="H210" s="4"/>
      <c r="I210" s="4"/>
      <c r="J210" s="4"/>
      <c r="K210" s="4"/>
      <c r="L210" s="14"/>
      <c r="M210" s="4"/>
      <c r="N210" s="4"/>
      <c r="O210" s="4"/>
      <c r="P210" s="4"/>
      <c r="Q210" s="4"/>
      <c r="R210" s="4"/>
      <c r="S210" s="4"/>
      <c r="T210" s="4"/>
      <c r="U210" s="12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8"/>
      <c r="AH210" s="8"/>
      <c r="AI210" s="8"/>
      <c r="AJ210" s="8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"/>
      <c r="BM210" s="8"/>
      <c r="BN210" s="8"/>
      <c r="BO210" s="8"/>
      <c r="BP210" s="8"/>
      <c r="BQ210" s="8"/>
      <c r="BR210" s="8"/>
      <c r="BS210" s="4" t="str">
        <f>IF($AB210="","",IF((IF(AND($BL210&lt;&gt;"Yes",$BL210&lt;&gt;"N/A"),"Power Cable, ","")&amp;IF(AND($BM210&lt;&gt;"Yes",$BM210&lt;&gt;"N/A"),"Battery, ","")&amp;IF(AND($AG210&lt;&gt;"Yes",$AG210&lt;&gt;"N/A"),"Firmware Download, ","")&amp;IF(AND(OR($AG210="Yes",$AG210="N/A"),$AH210&lt;&gt;"Yes",$AH210&lt;&gt;"N/A"),"Firmware Install, ","")&amp;IF(AND($BQ210&lt;&gt;"Yes",$BQ210&lt;&gt;"N/A"),"Device ID, ","")&amp;IF(AND($BR210&lt;&gt;"Yes",$BR210&lt;&gt;"N/A"),"Epic Beans Relay, ",""))="","",LEFT(IF(AND($BL210&lt;&gt;"Yes",$BL210&lt;&gt;"N/A"),"Power Cable, ","")&amp;IF(AND($BM210&lt;&gt;"Yes",$BM210&lt;&gt;"N/A"),"Battery, ","")&amp;IF(AND($AG210&lt;&gt;"Yes",$AG210&lt;&gt;"N/A"),"Firmware Download, ","")&amp;IF(AND(OR($AG210="Yes",$AG210="N/A"),$AH210&lt;&gt;"Yes",$AH210&lt;&gt;"N/A"),"Firmware Install, ","")&amp;IF(AND($BQ210&lt;&gt;"Yes",$BQ210&lt;&gt;"N/A"),"Device ID, ","")&amp;IF(AND($BR210&lt;&gt;"Yes",$BR210&lt;&gt;"N/A"),"Epic Beans Relay, ",""),LEN(IF(AND($BL210&lt;&gt;"Yes",$BL210&lt;&gt;"N/A"),"Power Cable, ","")&amp;IF(AND($BM210&lt;&gt;"Yes",$BM210&lt;&gt;"N/A"),"Battery, ","")&amp;IF(AND($AG210&lt;&gt;"Yes",$AG210&lt;&gt;"N/A"),"Firmware Download, ","")&amp;IF(AND(OR($AG210="Yes",$AG210="N/A"),$AH210&lt;&gt;"Yes",$AH210&lt;&gt;"N/A"),"Firmware Install, ","")&amp;IF(AND($BQ210&lt;&gt;"Yes",$BQ210&lt;&gt;"N/A"),"Device ID, ","")&amp;IF(AND($BR210&lt;&gt;"Yes",$BR210&lt;&gt;"N/A"),"Epic Beans Relay, ",""))-2)))</f>
        <v/>
      </c>
      <c r="BT210" s="8"/>
      <c r="BU210" s="8" t="str">
        <f>IF($AB210="","",IF($BS210="","Yes","Blocked"))</f>
        <v/>
      </c>
      <c r="BW210" t="str">
        <f>IF($BV210="","",IFERROR(VLOOKUP($BV210,'01_Warehouse_Ledger'!$A:$N,4,FALSE),""))</f>
        <v/>
      </c>
      <c r="BX210" t="str">
        <f>IF($BV210="","",IFERROR(VLOOKUP($BV210,'01_Warehouse_Ledger'!$A:$N,5,FALSE),""))</f>
        <v/>
      </c>
      <c r="BY210" t="str">
        <f>IF($BV210="","",IFERROR(VLOOKUP($BV210,'01_Warehouse_Ledger'!$A:$N,13,FALSE),""))</f>
        <v/>
      </c>
      <c r="CI210" t="str" cm="1">
        <f t="array" ref="CI210">IFERROR(
  IF(ISNUMBER(MATCH(TRIM(SUBSTITUTE(INDEX($X:$X,ROW()),CHAR(160),"")),[1]Weekend_Targets!$B$2:$B$23,0)),
    "TARGET",
    "NO"
  ),
  "LOOKUP_ERROR"
)</f>
        <v>NO</v>
      </c>
      <c r="CJ210" t="str" cm="1">
        <f t="array" aca="1" ref="CJ210" ca="1">_xlfn.LET(_xlpm.h,UPPER(TRIM(CLEAN(SUBSTITUTE($X210,CHAR(160)," ")))), IF(ISNUMBER(MATCH(_xlpm.h,WeekendHostnames,0)),"TARGET",""))</f>
        <v/>
      </c>
      <c r="CK210" t="str">
        <f>UPPER(TRIM(CLEAN(SUBSTITUTE(C210,CHAR(160)," "))))</f>
        <v/>
      </c>
      <c r="CL210" t="str" cm="1">
        <f t="array" ref="CL210">IF(ISNUMBER(MATCH(UPPER(TRIM(CLEAN(SUBSTITUTE(INDEX($X:$X,ROW()),CHAR(160)," ")))),[1]Weekend_Targets!$C$2:$C$23,0)),"TARGET","NO")</f>
        <v>NO</v>
      </c>
      <c r="CM210" t="str">
        <f>_xlfn.TEXTJOIN(", ",TRUE,$C$2:$C$23)</f>
        <v>Yes, Yes, Yes, Yes, Yes, Yes, Yes, Yes, Yes, Yes, Yes, Yes, Yes, Yes, Yes, Yes, Yes, Yes, Yes, Yes, Yes, Yes</v>
      </c>
      <c r="CN210" t="e" cm="1">
        <f t="array" aca="1" ref="CN210" ca="1">COUNTIF(WeekendHostnames,"WNH270OPR403")</f>
        <v>#NAME?</v>
      </c>
      <c r="CO210" s="4"/>
      <c r="CQ210" s="4"/>
    </row>
    <row r="211" spans="1:95" ht="20.25" customHeight="1">
      <c r="A211" s="8"/>
      <c r="B211" s="8"/>
      <c r="C211" s="8"/>
      <c r="E211" s="15" t="str">
        <f>IF($C211&lt;&gt;"Yes","",IF($D211="No","Yes",IF($D211="Yes","No","")))</f>
        <v/>
      </c>
      <c r="F211" s="15" t="str">
        <f>IF($A211="","",IF($A211="Neuron",IF(OR(AND($AA211&lt;&gt;"",LOWER(TRIM($AA211))&lt;&gt;"n/a",COUNTIF($AA$2:$AA$532,$AA211)&gt;1),AND($AB211&lt;&gt;"",LOWER(TRIM($AB211))&lt;&gt;"n/a",COUNTIF($AB$2:$AB$532,$AB211)&gt;1),AND($AE211&lt;&gt;"",LOWER(TRIM($AE211))&lt;&gt;"n/a",COUNTIF($AE$2:$AE$532,$AE211)&gt;1)),"Yes","No"),IF($A211="Cybernet",IF(OR(AND($Y211&lt;&gt;"",LOWER(TRIM($Y211))&lt;&gt;"n/a",COUNTIF($Y$2:$Y$532,$Y211)&gt;1),AND($Z211&lt;&gt;"",LOWER(TRIM($Z211))&lt;&gt;"n/a",COUNTIF($Z$2:$Z$532,$Z211)&gt;1)),"Yes","No"),IF(AND($AN211&lt;&gt;"",LOWER(TRIM($AN211))&lt;&gt;"n/a",COUNTIF($AN$2:$AN$532,$AN211)&gt;1),"Yes","No"))))</f>
        <v/>
      </c>
      <c r="G211" t="str">
        <f>IF($C211&lt;&gt;"Yes","",
IF($A211="Neuron",
IF(OR(
AND($AA211&lt;&gt;"",LOWER(TRIM($AA211))&lt;&gt;"n/a",COUNTIFS($C$2:$C$532,"Yes",$A$2:$A$532,"Neuron",$AA$2:$AA$532,$AA211)&gt;1),
AND($AB211&lt;&gt;"",LOWER(TRIM($AB211))&lt;&gt;"n/a",COUNTIFS($C$2:$C$532,"Yes",$A$2:$A$532,"Neuron",$AB$2:$AB$532,$AB211)&gt;1),
AND($AE211&lt;&gt;"",LOWER(TRIM($AE211))&lt;&gt;"n/a",COUNTIFS($C$2:$C$532,"Yes",$A$2:$A$532,"Neuron",$AE$2:$AE$532,$AE211)&gt;1)
),"Yes","No"),
IF($A211="Cybernet",
IF(OR(
AND($Y211&lt;&gt;"",LOWER(TRIM($Y211))&lt;&gt;"n/a",COUNTIFS($C$2:$C$532,"Yes",$A$2:$A$532,"Cybernet",$Y$2:$Y$532,$Y211)&gt;1),
AND($Z211&lt;&gt;"",LOWER(TRIM($Z211))&lt;&gt;"n/a",COUNTIFS($C$2:$C$532,"Yes",$A$2:$A$532,"Cybernet",$Z$2:$Z$532,$Z211)&gt;1)
),"Yes","No"),
IF(AND($AN211&lt;&gt;"",LOWER(TRIM($AN211))&lt;&gt;"n/a"),
IF(COUNTIFS($C$2:$C$532,"Yes",$A$2:$A$532,$A211,$AN$2:$AN$532,$AN211)&gt;1,"Yes","No"),
"No")
)
)
)</f>
        <v/>
      </c>
      <c r="H211" s="4"/>
      <c r="I211" s="4"/>
      <c r="J211" s="4"/>
      <c r="K211" s="4"/>
      <c r="L211" s="14"/>
      <c r="M211" s="4"/>
      <c r="N211" s="4"/>
      <c r="O211" s="4"/>
      <c r="P211" s="4"/>
      <c r="Q211" s="4"/>
      <c r="R211" s="4"/>
      <c r="S211" s="4"/>
      <c r="T211" s="4"/>
      <c r="U211" s="12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8"/>
      <c r="AH211" s="8"/>
      <c r="AI211" s="8"/>
      <c r="AJ211" s="8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"/>
      <c r="BM211" s="8"/>
      <c r="BN211" s="8"/>
      <c r="BO211" s="8"/>
      <c r="BP211" s="8"/>
      <c r="BQ211" s="8"/>
      <c r="BR211" s="8"/>
      <c r="BS211" s="4" t="str">
        <f>IF($AB211="","",IF((IF(AND($BL211&lt;&gt;"Yes",$BL211&lt;&gt;"N/A"),"Power Cable, ","")&amp;IF(AND($BM211&lt;&gt;"Yes",$BM211&lt;&gt;"N/A"),"Battery, ","")&amp;IF(AND($AG211&lt;&gt;"Yes",$AG211&lt;&gt;"N/A"),"Firmware Download, ","")&amp;IF(AND(OR($AG211="Yes",$AG211="N/A"),$AH211&lt;&gt;"Yes",$AH211&lt;&gt;"N/A"),"Firmware Install, ","")&amp;IF(AND($BQ211&lt;&gt;"Yes",$BQ211&lt;&gt;"N/A"),"Device ID, ","")&amp;IF(AND($BR211&lt;&gt;"Yes",$BR211&lt;&gt;"N/A"),"Epic Beans Relay, ",""))="","",LEFT(IF(AND($BL211&lt;&gt;"Yes",$BL211&lt;&gt;"N/A"),"Power Cable, ","")&amp;IF(AND($BM211&lt;&gt;"Yes",$BM211&lt;&gt;"N/A"),"Battery, ","")&amp;IF(AND($AG211&lt;&gt;"Yes",$AG211&lt;&gt;"N/A"),"Firmware Download, ","")&amp;IF(AND(OR($AG211="Yes",$AG211="N/A"),$AH211&lt;&gt;"Yes",$AH211&lt;&gt;"N/A"),"Firmware Install, ","")&amp;IF(AND($BQ211&lt;&gt;"Yes",$BQ211&lt;&gt;"N/A"),"Device ID, ","")&amp;IF(AND($BR211&lt;&gt;"Yes",$BR211&lt;&gt;"N/A"),"Epic Beans Relay, ",""),LEN(IF(AND($BL211&lt;&gt;"Yes",$BL211&lt;&gt;"N/A"),"Power Cable, ","")&amp;IF(AND($BM211&lt;&gt;"Yes",$BM211&lt;&gt;"N/A"),"Battery, ","")&amp;IF(AND($AG211&lt;&gt;"Yes",$AG211&lt;&gt;"N/A"),"Firmware Download, ","")&amp;IF(AND(OR($AG211="Yes",$AG211="N/A"),$AH211&lt;&gt;"Yes",$AH211&lt;&gt;"N/A"),"Firmware Install, ","")&amp;IF(AND($BQ211&lt;&gt;"Yes",$BQ211&lt;&gt;"N/A"),"Device ID, ","")&amp;IF(AND($BR211&lt;&gt;"Yes",$BR211&lt;&gt;"N/A"),"Epic Beans Relay, ",""))-2)))</f>
        <v/>
      </c>
      <c r="BT211" s="8"/>
      <c r="BU211" s="8" t="str">
        <f>IF($AB211="","",IF($BS211="","Yes","Blocked"))</f>
        <v/>
      </c>
      <c r="BW211" t="str">
        <f>IF($BV211="","",IFERROR(VLOOKUP($BV211,'01_Warehouse_Ledger'!$A:$N,4,FALSE),""))</f>
        <v/>
      </c>
      <c r="BX211" t="str">
        <f>IF($BV211="","",IFERROR(VLOOKUP($BV211,'01_Warehouse_Ledger'!$A:$N,5,FALSE),""))</f>
        <v/>
      </c>
      <c r="BY211" t="str">
        <f>IF($BV211="","",IFERROR(VLOOKUP($BV211,'01_Warehouse_Ledger'!$A:$N,13,FALSE),""))</f>
        <v/>
      </c>
      <c r="CI211" t="str" cm="1">
        <f t="array" ref="CI211">IFERROR(
  IF(ISNUMBER(MATCH(TRIM(SUBSTITUTE(INDEX($X:$X,ROW()),CHAR(160),"")),[1]Weekend_Targets!$B$2:$B$23,0)),
    "TARGET",
    "NO"
  ),
  "LOOKUP_ERROR"
)</f>
        <v>NO</v>
      </c>
      <c r="CJ211" t="str" cm="1">
        <f t="array" aca="1" ref="CJ211" ca="1">_xlfn.LET(_xlpm.h,UPPER(TRIM(CLEAN(SUBSTITUTE($X211,CHAR(160)," ")))), IF(ISNUMBER(MATCH(_xlpm.h,WeekendHostnames,0)),"TARGET",""))</f>
        <v/>
      </c>
      <c r="CK211" t="str">
        <f>UPPER(TRIM(CLEAN(SUBSTITUTE(C211,CHAR(160)," "))))</f>
        <v/>
      </c>
      <c r="CL211" t="str" cm="1">
        <f t="array" ref="CL211">IF(ISNUMBER(MATCH(UPPER(TRIM(CLEAN(SUBSTITUTE(INDEX($X:$X,ROW()),CHAR(160)," ")))),[1]Weekend_Targets!$C$2:$C$23,0)),"TARGET","NO")</f>
        <v>NO</v>
      </c>
      <c r="CM211" t="str">
        <f>_xlfn.TEXTJOIN(", ",TRUE,$C$2:$C$23)</f>
        <v>Yes, Yes, Yes, Yes, Yes, Yes, Yes, Yes, Yes, Yes, Yes, Yes, Yes, Yes, Yes, Yes, Yes, Yes, Yes, Yes, Yes, Yes</v>
      </c>
      <c r="CN211" t="e" cm="1">
        <f t="array" aca="1" ref="CN211" ca="1">COUNTIF(WeekendHostnames,"WNH270OPR403")</f>
        <v>#NAME?</v>
      </c>
      <c r="CO211" s="4"/>
      <c r="CQ211" s="4"/>
    </row>
    <row r="212" spans="1:95" ht="20.25" customHeight="1">
      <c r="A212" s="8"/>
      <c r="B212" s="8"/>
      <c r="C212" s="8"/>
      <c r="E212" s="15" t="str">
        <f>IF($C212&lt;&gt;"Yes","",IF($D212="No","Yes",IF($D212="Yes","No","")))</f>
        <v/>
      </c>
      <c r="F212" s="15" t="str">
        <f>IF($A212="","",IF($A212="Neuron",IF(OR(AND($AA212&lt;&gt;"",LOWER(TRIM($AA212))&lt;&gt;"n/a",COUNTIF($AA$2:$AA$532,$AA212)&gt;1),AND($AB212&lt;&gt;"",LOWER(TRIM($AB212))&lt;&gt;"n/a",COUNTIF($AB$2:$AB$532,$AB212)&gt;1),AND($AE212&lt;&gt;"",LOWER(TRIM($AE212))&lt;&gt;"n/a",COUNTIF($AE$2:$AE$532,$AE212)&gt;1)),"Yes","No"),IF($A212="Cybernet",IF(OR(AND($Y212&lt;&gt;"",LOWER(TRIM($Y212))&lt;&gt;"n/a",COUNTIF($Y$2:$Y$532,$Y212)&gt;1),AND($Z212&lt;&gt;"",LOWER(TRIM($Z212))&lt;&gt;"n/a",COUNTIF($Z$2:$Z$532,$Z212)&gt;1)),"Yes","No"),IF(AND($AN212&lt;&gt;"",LOWER(TRIM($AN212))&lt;&gt;"n/a",COUNTIF($AN$2:$AN$532,$AN212)&gt;1),"Yes","No"))))</f>
        <v/>
      </c>
      <c r="G212" t="str">
        <f>IF($C212&lt;&gt;"Yes","",
IF($A212="Neuron",
IF(OR(
AND($AA212&lt;&gt;"",LOWER(TRIM($AA212))&lt;&gt;"n/a",COUNTIFS($C$2:$C$532,"Yes",$A$2:$A$532,"Neuron",$AA$2:$AA$532,$AA212)&gt;1),
AND($AB212&lt;&gt;"",LOWER(TRIM($AB212))&lt;&gt;"n/a",COUNTIFS($C$2:$C$532,"Yes",$A$2:$A$532,"Neuron",$AB$2:$AB$532,$AB212)&gt;1),
AND($AE212&lt;&gt;"",LOWER(TRIM($AE212))&lt;&gt;"n/a",COUNTIFS($C$2:$C$532,"Yes",$A$2:$A$532,"Neuron",$AE$2:$AE$532,$AE212)&gt;1)
),"Yes","No"),
IF($A212="Cybernet",
IF(OR(
AND($Y212&lt;&gt;"",LOWER(TRIM($Y212))&lt;&gt;"n/a",COUNTIFS($C$2:$C$532,"Yes",$A$2:$A$532,"Cybernet",$Y$2:$Y$532,$Y212)&gt;1),
AND($Z212&lt;&gt;"",LOWER(TRIM($Z212))&lt;&gt;"n/a",COUNTIFS($C$2:$C$532,"Yes",$A$2:$A$532,"Cybernet",$Z$2:$Z$532,$Z212)&gt;1)
),"Yes","No"),
IF(AND($AN212&lt;&gt;"",LOWER(TRIM($AN212))&lt;&gt;"n/a"),
IF(COUNTIFS($C$2:$C$532,"Yes",$A$2:$A$532,$A212,$AN$2:$AN$532,$AN212)&gt;1,"Yes","No"),
"No")
)
)
)</f>
        <v/>
      </c>
      <c r="H212" s="4"/>
      <c r="I212" s="4"/>
      <c r="J212" s="4"/>
      <c r="K212" s="4"/>
      <c r="L212" s="14"/>
      <c r="M212" s="4"/>
      <c r="N212" s="4"/>
      <c r="O212" s="4"/>
      <c r="P212" s="4"/>
      <c r="Q212" s="4"/>
      <c r="R212" s="4"/>
      <c r="S212" s="4"/>
      <c r="T212" s="4"/>
      <c r="U212" s="12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8"/>
      <c r="AH212" s="8"/>
      <c r="AI212" s="8"/>
      <c r="AJ212" s="8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"/>
      <c r="BM212" s="8"/>
      <c r="BN212" s="8"/>
      <c r="BO212" s="8"/>
      <c r="BP212" s="8"/>
      <c r="BQ212" s="8"/>
      <c r="BR212" s="8"/>
      <c r="BS212" s="4" t="str">
        <f>IF($AB212="","",IF((IF(AND($BL212&lt;&gt;"Yes",$BL212&lt;&gt;"N/A"),"Power Cable, ","")&amp;IF(AND($BM212&lt;&gt;"Yes",$BM212&lt;&gt;"N/A"),"Battery, ","")&amp;IF(AND($AG212&lt;&gt;"Yes",$AG212&lt;&gt;"N/A"),"Firmware Download, ","")&amp;IF(AND(OR($AG212="Yes",$AG212="N/A"),$AH212&lt;&gt;"Yes",$AH212&lt;&gt;"N/A"),"Firmware Install, ","")&amp;IF(AND($BQ212&lt;&gt;"Yes",$BQ212&lt;&gt;"N/A"),"Device ID, ","")&amp;IF(AND($BR212&lt;&gt;"Yes",$BR212&lt;&gt;"N/A"),"Epic Beans Relay, ",""))="","",LEFT(IF(AND($BL212&lt;&gt;"Yes",$BL212&lt;&gt;"N/A"),"Power Cable, ","")&amp;IF(AND($BM212&lt;&gt;"Yes",$BM212&lt;&gt;"N/A"),"Battery, ","")&amp;IF(AND($AG212&lt;&gt;"Yes",$AG212&lt;&gt;"N/A"),"Firmware Download, ","")&amp;IF(AND(OR($AG212="Yes",$AG212="N/A"),$AH212&lt;&gt;"Yes",$AH212&lt;&gt;"N/A"),"Firmware Install, ","")&amp;IF(AND($BQ212&lt;&gt;"Yes",$BQ212&lt;&gt;"N/A"),"Device ID, ","")&amp;IF(AND($BR212&lt;&gt;"Yes",$BR212&lt;&gt;"N/A"),"Epic Beans Relay, ",""),LEN(IF(AND($BL212&lt;&gt;"Yes",$BL212&lt;&gt;"N/A"),"Power Cable, ","")&amp;IF(AND($BM212&lt;&gt;"Yes",$BM212&lt;&gt;"N/A"),"Battery, ","")&amp;IF(AND($AG212&lt;&gt;"Yes",$AG212&lt;&gt;"N/A"),"Firmware Download, ","")&amp;IF(AND(OR($AG212="Yes",$AG212="N/A"),$AH212&lt;&gt;"Yes",$AH212&lt;&gt;"N/A"),"Firmware Install, ","")&amp;IF(AND($BQ212&lt;&gt;"Yes",$BQ212&lt;&gt;"N/A"),"Device ID, ","")&amp;IF(AND($BR212&lt;&gt;"Yes",$BR212&lt;&gt;"N/A"),"Epic Beans Relay, ",""))-2)))</f>
        <v/>
      </c>
      <c r="BT212" s="8"/>
      <c r="BU212" s="8" t="str">
        <f>IF($AB212="","",IF($BS212="","Yes","Blocked"))</f>
        <v/>
      </c>
      <c r="BW212" t="str">
        <f>IF($BV212="","",IFERROR(VLOOKUP($BV212,'01_Warehouse_Ledger'!$A:$N,4,FALSE),""))</f>
        <v/>
      </c>
      <c r="BX212" t="str">
        <f>IF($BV212="","",IFERROR(VLOOKUP($BV212,'01_Warehouse_Ledger'!$A:$N,5,FALSE),""))</f>
        <v/>
      </c>
      <c r="BY212" t="str">
        <f>IF($BV212="","",IFERROR(VLOOKUP($BV212,'01_Warehouse_Ledger'!$A:$N,13,FALSE),""))</f>
        <v/>
      </c>
      <c r="CI212" t="str" cm="1">
        <f t="array" ref="CI212">IFERROR(
  IF(ISNUMBER(MATCH(TRIM(SUBSTITUTE(INDEX($X:$X,ROW()),CHAR(160),"")),[1]Weekend_Targets!$B$2:$B$23,0)),
    "TARGET",
    "NO"
  ),
  "LOOKUP_ERROR"
)</f>
        <v>NO</v>
      </c>
      <c r="CJ212" t="str" cm="1">
        <f t="array" aca="1" ref="CJ212" ca="1">_xlfn.LET(_xlpm.h,UPPER(TRIM(CLEAN(SUBSTITUTE($X212,CHAR(160)," ")))), IF(ISNUMBER(MATCH(_xlpm.h,WeekendHostnames,0)),"TARGET",""))</f>
        <v/>
      </c>
      <c r="CK212" t="str">
        <f>UPPER(TRIM(CLEAN(SUBSTITUTE(C212,CHAR(160)," "))))</f>
        <v/>
      </c>
      <c r="CL212" t="str" cm="1">
        <f t="array" ref="CL212">IF(ISNUMBER(MATCH(UPPER(TRIM(CLEAN(SUBSTITUTE(INDEX($X:$X,ROW()),CHAR(160)," ")))),[1]Weekend_Targets!$C$2:$C$23,0)),"TARGET","NO")</f>
        <v>NO</v>
      </c>
      <c r="CM212" t="str">
        <f>_xlfn.TEXTJOIN(", ",TRUE,$C$2:$C$23)</f>
        <v>Yes, Yes, Yes, Yes, Yes, Yes, Yes, Yes, Yes, Yes, Yes, Yes, Yes, Yes, Yes, Yes, Yes, Yes, Yes, Yes, Yes, Yes</v>
      </c>
      <c r="CN212" t="e" cm="1">
        <f t="array" aca="1" ref="CN212" ca="1">COUNTIF(WeekendHostnames,"WNH270OPR403")</f>
        <v>#NAME?</v>
      </c>
      <c r="CO212" s="4"/>
      <c r="CQ212" s="4"/>
    </row>
    <row r="213" spans="1:95" ht="20.25" customHeight="1">
      <c r="A213" s="8"/>
      <c r="B213" s="8"/>
      <c r="C213" s="8"/>
      <c r="E213" s="15" t="str">
        <f>IF($C213&lt;&gt;"Yes","",IF($D213="No","Yes",IF($D213="Yes","No","")))</f>
        <v/>
      </c>
      <c r="F213" s="15" t="str">
        <f>IF($A213="","",IF($A213="Neuron",IF(OR(AND($AA213&lt;&gt;"",LOWER(TRIM($AA213))&lt;&gt;"n/a",COUNTIF($AA$2:$AA$532,$AA213)&gt;1),AND($AB213&lt;&gt;"",LOWER(TRIM($AB213))&lt;&gt;"n/a",COUNTIF($AB$2:$AB$532,$AB213)&gt;1),AND($AE213&lt;&gt;"",LOWER(TRIM($AE213))&lt;&gt;"n/a",COUNTIF($AE$2:$AE$532,$AE213)&gt;1)),"Yes","No"),IF($A213="Cybernet",IF(OR(AND($Y213&lt;&gt;"",LOWER(TRIM($Y213))&lt;&gt;"n/a",COUNTIF($Y$2:$Y$532,$Y213)&gt;1),AND($Z213&lt;&gt;"",LOWER(TRIM($Z213))&lt;&gt;"n/a",COUNTIF($Z$2:$Z$532,$Z213)&gt;1)),"Yes","No"),IF(AND($AN213&lt;&gt;"",LOWER(TRIM($AN213))&lt;&gt;"n/a",COUNTIF($AN$2:$AN$532,$AN213)&gt;1),"Yes","No"))))</f>
        <v/>
      </c>
      <c r="G213" t="str">
        <f>IF($C213&lt;&gt;"Yes","",
IF($A213="Neuron",
IF(OR(
AND($AA213&lt;&gt;"",LOWER(TRIM($AA213))&lt;&gt;"n/a",COUNTIFS($C$2:$C$532,"Yes",$A$2:$A$532,"Neuron",$AA$2:$AA$532,$AA213)&gt;1),
AND($AB213&lt;&gt;"",LOWER(TRIM($AB213))&lt;&gt;"n/a",COUNTIFS($C$2:$C$532,"Yes",$A$2:$A$532,"Neuron",$AB$2:$AB$532,$AB213)&gt;1),
AND($AE213&lt;&gt;"",LOWER(TRIM($AE213))&lt;&gt;"n/a",COUNTIFS($C$2:$C$532,"Yes",$A$2:$A$532,"Neuron",$AE$2:$AE$532,$AE213)&gt;1)
),"Yes","No"),
IF($A213="Cybernet",
IF(OR(
AND($Y213&lt;&gt;"",LOWER(TRIM($Y213))&lt;&gt;"n/a",COUNTIFS($C$2:$C$532,"Yes",$A$2:$A$532,"Cybernet",$Y$2:$Y$532,$Y213)&gt;1),
AND($Z213&lt;&gt;"",LOWER(TRIM($Z213))&lt;&gt;"n/a",COUNTIFS($C$2:$C$532,"Yes",$A$2:$A$532,"Cybernet",$Z$2:$Z$532,$Z213)&gt;1)
),"Yes","No"),
IF(AND($AN213&lt;&gt;"",LOWER(TRIM($AN213))&lt;&gt;"n/a"),
IF(COUNTIFS($C$2:$C$532,"Yes",$A$2:$A$532,$A213,$AN$2:$AN$532,$AN213)&gt;1,"Yes","No"),
"No")
)
)
)</f>
        <v/>
      </c>
      <c r="H213" s="4"/>
      <c r="I213" s="4"/>
      <c r="J213" s="4"/>
      <c r="K213" s="4"/>
      <c r="L213" s="14"/>
      <c r="M213" s="4"/>
      <c r="N213" s="4"/>
      <c r="O213" s="4"/>
      <c r="P213" s="4"/>
      <c r="Q213" s="4"/>
      <c r="R213" s="4"/>
      <c r="S213" s="4"/>
      <c r="T213" s="4"/>
      <c r="U213" s="12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8"/>
      <c r="AH213" s="8"/>
      <c r="AI213" s="8"/>
      <c r="AJ213" s="8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"/>
      <c r="BM213" s="8"/>
      <c r="BN213" s="8"/>
      <c r="BO213" s="8"/>
      <c r="BP213" s="8"/>
      <c r="BQ213" s="8"/>
      <c r="BR213" s="8"/>
      <c r="BS213" s="4" t="str">
        <f>IF($AB213="","",IF((IF(AND($BL213&lt;&gt;"Yes",$BL213&lt;&gt;"N/A"),"Power Cable, ","")&amp;IF(AND($BM213&lt;&gt;"Yes",$BM213&lt;&gt;"N/A"),"Battery, ","")&amp;IF(AND($AG213&lt;&gt;"Yes",$AG213&lt;&gt;"N/A"),"Firmware Download, ","")&amp;IF(AND(OR($AG213="Yes",$AG213="N/A"),$AH213&lt;&gt;"Yes",$AH213&lt;&gt;"N/A"),"Firmware Install, ","")&amp;IF(AND($BQ213&lt;&gt;"Yes",$BQ213&lt;&gt;"N/A"),"Device ID, ","")&amp;IF(AND($BR213&lt;&gt;"Yes",$BR213&lt;&gt;"N/A"),"Epic Beans Relay, ",""))="","",LEFT(IF(AND($BL213&lt;&gt;"Yes",$BL213&lt;&gt;"N/A"),"Power Cable, ","")&amp;IF(AND($BM213&lt;&gt;"Yes",$BM213&lt;&gt;"N/A"),"Battery, ","")&amp;IF(AND($AG213&lt;&gt;"Yes",$AG213&lt;&gt;"N/A"),"Firmware Download, ","")&amp;IF(AND(OR($AG213="Yes",$AG213="N/A"),$AH213&lt;&gt;"Yes",$AH213&lt;&gt;"N/A"),"Firmware Install, ","")&amp;IF(AND($BQ213&lt;&gt;"Yes",$BQ213&lt;&gt;"N/A"),"Device ID, ","")&amp;IF(AND($BR213&lt;&gt;"Yes",$BR213&lt;&gt;"N/A"),"Epic Beans Relay, ",""),LEN(IF(AND($BL213&lt;&gt;"Yes",$BL213&lt;&gt;"N/A"),"Power Cable, ","")&amp;IF(AND($BM213&lt;&gt;"Yes",$BM213&lt;&gt;"N/A"),"Battery, ","")&amp;IF(AND($AG213&lt;&gt;"Yes",$AG213&lt;&gt;"N/A"),"Firmware Download, ","")&amp;IF(AND(OR($AG213="Yes",$AG213="N/A"),$AH213&lt;&gt;"Yes",$AH213&lt;&gt;"N/A"),"Firmware Install, ","")&amp;IF(AND($BQ213&lt;&gt;"Yes",$BQ213&lt;&gt;"N/A"),"Device ID, ","")&amp;IF(AND($BR213&lt;&gt;"Yes",$BR213&lt;&gt;"N/A"),"Epic Beans Relay, ",""))-2)))</f>
        <v/>
      </c>
      <c r="BT213" s="8"/>
      <c r="BU213" s="8" t="str">
        <f>IF($AB213="","",IF($BS213="","Yes","Blocked"))</f>
        <v/>
      </c>
      <c r="BW213" t="str">
        <f>IF($BV213="","",IFERROR(VLOOKUP($BV213,'01_Warehouse_Ledger'!$A:$N,4,FALSE),""))</f>
        <v/>
      </c>
      <c r="BX213" t="str">
        <f>IF($BV213="","",IFERROR(VLOOKUP($BV213,'01_Warehouse_Ledger'!$A:$N,5,FALSE),""))</f>
        <v/>
      </c>
      <c r="BY213" t="str">
        <f>IF($BV213="","",IFERROR(VLOOKUP($BV213,'01_Warehouse_Ledger'!$A:$N,13,FALSE),""))</f>
        <v/>
      </c>
      <c r="CI213" t="str" cm="1">
        <f t="array" ref="CI213">IFERROR(
  IF(ISNUMBER(MATCH(TRIM(SUBSTITUTE(INDEX($X:$X,ROW()),CHAR(160),"")),[1]Weekend_Targets!$B$2:$B$23,0)),
    "TARGET",
    "NO"
  ),
  "LOOKUP_ERROR"
)</f>
        <v>NO</v>
      </c>
      <c r="CJ213" t="str" cm="1">
        <f t="array" aca="1" ref="CJ213" ca="1">_xlfn.LET(_xlpm.h,UPPER(TRIM(CLEAN(SUBSTITUTE($X213,CHAR(160)," ")))), IF(ISNUMBER(MATCH(_xlpm.h,WeekendHostnames,0)),"TARGET",""))</f>
        <v/>
      </c>
      <c r="CK213" t="str">
        <f>UPPER(TRIM(CLEAN(SUBSTITUTE(C213,CHAR(160)," "))))</f>
        <v/>
      </c>
      <c r="CL213" t="str" cm="1">
        <f t="array" ref="CL213">IF(ISNUMBER(MATCH(UPPER(TRIM(CLEAN(SUBSTITUTE(INDEX($X:$X,ROW()),CHAR(160)," ")))),[1]Weekend_Targets!$C$2:$C$23,0)),"TARGET","NO")</f>
        <v>NO</v>
      </c>
      <c r="CM213" t="str">
        <f>_xlfn.TEXTJOIN(", ",TRUE,$C$2:$C$23)</f>
        <v>Yes, Yes, Yes, Yes, Yes, Yes, Yes, Yes, Yes, Yes, Yes, Yes, Yes, Yes, Yes, Yes, Yes, Yes, Yes, Yes, Yes, Yes</v>
      </c>
      <c r="CN213" t="e" cm="1">
        <f t="array" aca="1" ref="CN213" ca="1">COUNTIF(WeekendHostnames,"WNH270OPR403")</f>
        <v>#NAME?</v>
      </c>
      <c r="CO213" s="4"/>
      <c r="CQ213" s="4"/>
    </row>
    <row r="214" spans="1:95" ht="20.25" customHeight="1">
      <c r="A214" s="8"/>
      <c r="B214" s="8"/>
      <c r="C214" s="8"/>
      <c r="E214" s="15" t="str">
        <f>IF($C214&lt;&gt;"Yes","",IF($D214="No","Yes",IF($D214="Yes","No","")))</f>
        <v/>
      </c>
      <c r="F214" s="15" t="str">
        <f>IF($A214="","",IF($A214="Neuron",IF(OR(AND($AA214&lt;&gt;"",LOWER(TRIM($AA214))&lt;&gt;"n/a",COUNTIF($AA$2:$AA$532,$AA214)&gt;1),AND($AB214&lt;&gt;"",LOWER(TRIM($AB214))&lt;&gt;"n/a",COUNTIF($AB$2:$AB$532,$AB214)&gt;1),AND($AE214&lt;&gt;"",LOWER(TRIM($AE214))&lt;&gt;"n/a",COUNTIF($AE$2:$AE$532,$AE214)&gt;1)),"Yes","No"),IF($A214="Cybernet",IF(OR(AND($Y214&lt;&gt;"",LOWER(TRIM($Y214))&lt;&gt;"n/a",COUNTIF($Y$2:$Y$532,$Y214)&gt;1),AND($Z214&lt;&gt;"",LOWER(TRIM($Z214))&lt;&gt;"n/a",COUNTIF($Z$2:$Z$532,$Z214)&gt;1)),"Yes","No"),IF(AND($AN214&lt;&gt;"",LOWER(TRIM($AN214))&lt;&gt;"n/a",COUNTIF($AN$2:$AN$532,$AN214)&gt;1),"Yes","No"))))</f>
        <v/>
      </c>
      <c r="G214" t="str">
        <f>IF($C214&lt;&gt;"Yes","",
IF($A214="Neuron",
IF(OR(
AND($AA214&lt;&gt;"",LOWER(TRIM($AA214))&lt;&gt;"n/a",COUNTIFS($C$2:$C$532,"Yes",$A$2:$A$532,"Neuron",$AA$2:$AA$532,$AA214)&gt;1),
AND($AB214&lt;&gt;"",LOWER(TRIM($AB214))&lt;&gt;"n/a",COUNTIFS($C$2:$C$532,"Yes",$A$2:$A$532,"Neuron",$AB$2:$AB$532,$AB214)&gt;1),
AND($AE214&lt;&gt;"",LOWER(TRIM($AE214))&lt;&gt;"n/a",COUNTIFS($C$2:$C$532,"Yes",$A$2:$A$532,"Neuron",$AE$2:$AE$532,$AE214)&gt;1)
),"Yes","No"),
IF($A214="Cybernet",
IF(OR(
AND($Y214&lt;&gt;"",LOWER(TRIM($Y214))&lt;&gt;"n/a",COUNTIFS($C$2:$C$532,"Yes",$A$2:$A$532,"Cybernet",$Y$2:$Y$532,$Y214)&gt;1),
AND($Z214&lt;&gt;"",LOWER(TRIM($Z214))&lt;&gt;"n/a",COUNTIFS($C$2:$C$532,"Yes",$A$2:$A$532,"Cybernet",$Z$2:$Z$532,$Z214)&gt;1)
),"Yes","No"),
IF(AND($AN214&lt;&gt;"",LOWER(TRIM($AN214))&lt;&gt;"n/a"),
IF(COUNTIFS($C$2:$C$532,"Yes",$A$2:$A$532,$A214,$AN$2:$AN$532,$AN214)&gt;1,"Yes","No"),
"No")
)
)
)</f>
        <v/>
      </c>
      <c r="H214" s="4"/>
      <c r="I214" s="4"/>
      <c r="J214" s="4"/>
      <c r="K214" s="4"/>
      <c r="L214" s="14"/>
      <c r="M214" s="4"/>
      <c r="N214" s="4"/>
      <c r="O214" s="4"/>
      <c r="P214" s="4"/>
      <c r="Q214" s="4"/>
      <c r="R214" s="4"/>
      <c r="S214" s="4"/>
      <c r="T214" s="4"/>
      <c r="U214" s="12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8"/>
      <c r="AH214" s="8"/>
      <c r="AI214" s="8"/>
      <c r="AJ214" s="8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"/>
      <c r="BM214" s="8"/>
      <c r="BN214" s="8"/>
      <c r="BO214" s="8"/>
      <c r="BP214" s="8"/>
      <c r="BQ214" s="8"/>
      <c r="BR214" s="8"/>
      <c r="BS214" s="4" t="str">
        <f>IF($AB214="","",IF((IF(AND($BL214&lt;&gt;"Yes",$BL214&lt;&gt;"N/A"),"Power Cable, ","")&amp;IF(AND($BM214&lt;&gt;"Yes",$BM214&lt;&gt;"N/A"),"Battery, ","")&amp;IF(AND($AG214&lt;&gt;"Yes",$AG214&lt;&gt;"N/A"),"Firmware Download, ","")&amp;IF(AND(OR($AG214="Yes",$AG214="N/A"),$AH214&lt;&gt;"Yes",$AH214&lt;&gt;"N/A"),"Firmware Install, ","")&amp;IF(AND($BQ214&lt;&gt;"Yes",$BQ214&lt;&gt;"N/A"),"Device ID, ","")&amp;IF(AND($BR214&lt;&gt;"Yes",$BR214&lt;&gt;"N/A"),"Epic Beans Relay, ",""))="","",LEFT(IF(AND($BL214&lt;&gt;"Yes",$BL214&lt;&gt;"N/A"),"Power Cable, ","")&amp;IF(AND($BM214&lt;&gt;"Yes",$BM214&lt;&gt;"N/A"),"Battery, ","")&amp;IF(AND($AG214&lt;&gt;"Yes",$AG214&lt;&gt;"N/A"),"Firmware Download, ","")&amp;IF(AND(OR($AG214="Yes",$AG214="N/A"),$AH214&lt;&gt;"Yes",$AH214&lt;&gt;"N/A"),"Firmware Install, ","")&amp;IF(AND($BQ214&lt;&gt;"Yes",$BQ214&lt;&gt;"N/A"),"Device ID, ","")&amp;IF(AND($BR214&lt;&gt;"Yes",$BR214&lt;&gt;"N/A"),"Epic Beans Relay, ",""),LEN(IF(AND($BL214&lt;&gt;"Yes",$BL214&lt;&gt;"N/A"),"Power Cable, ","")&amp;IF(AND($BM214&lt;&gt;"Yes",$BM214&lt;&gt;"N/A"),"Battery, ","")&amp;IF(AND($AG214&lt;&gt;"Yes",$AG214&lt;&gt;"N/A"),"Firmware Download, ","")&amp;IF(AND(OR($AG214="Yes",$AG214="N/A"),$AH214&lt;&gt;"Yes",$AH214&lt;&gt;"N/A"),"Firmware Install, ","")&amp;IF(AND($BQ214&lt;&gt;"Yes",$BQ214&lt;&gt;"N/A"),"Device ID, ","")&amp;IF(AND($BR214&lt;&gt;"Yes",$BR214&lt;&gt;"N/A"),"Epic Beans Relay, ",""))-2)))</f>
        <v/>
      </c>
      <c r="BT214" s="8"/>
      <c r="BU214" s="8" t="str">
        <f>IF($AB214="","",IF($BS214="","Yes","Blocked"))</f>
        <v/>
      </c>
      <c r="BW214" t="str">
        <f>IF($BV214="","",IFERROR(VLOOKUP($BV214,'01_Warehouse_Ledger'!$A:$N,4,FALSE),""))</f>
        <v/>
      </c>
      <c r="BX214" t="str">
        <f>IF($BV214="","",IFERROR(VLOOKUP($BV214,'01_Warehouse_Ledger'!$A:$N,5,FALSE),""))</f>
        <v/>
      </c>
      <c r="BY214" t="str">
        <f>IF($BV214="","",IFERROR(VLOOKUP($BV214,'01_Warehouse_Ledger'!$A:$N,13,FALSE),""))</f>
        <v/>
      </c>
      <c r="CI214" t="str" cm="1">
        <f t="array" ref="CI214">IFERROR(
  IF(ISNUMBER(MATCH(TRIM(SUBSTITUTE(INDEX($X:$X,ROW()),CHAR(160),"")),[1]Weekend_Targets!$B$2:$B$23,0)),
    "TARGET",
    "NO"
  ),
  "LOOKUP_ERROR"
)</f>
        <v>NO</v>
      </c>
      <c r="CJ214" t="str" cm="1">
        <f t="array" aca="1" ref="CJ214" ca="1">_xlfn.LET(_xlpm.h,UPPER(TRIM(CLEAN(SUBSTITUTE($X214,CHAR(160)," ")))), IF(ISNUMBER(MATCH(_xlpm.h,WeekendHostnames,0)),"TARGET",""))</f>
        <v/>
      </c>
      <c r="CK214" t="str">
        <f>UPPER(TRIM(CLEAN(SUBSTITUTE(C214,CHAR(160)," "))))</f>
        <v/>
      </c>
      <c r="CL214" t="str" cm="1">
        <f t="array" ref="CL214">IF(ISNUMBER(MATCH(UPPER(TRIM(CLEAN(SUBSTITUTE(INDEX($X:$X,ROW()),CHAR(160)," ")))),[1]Weekend_Targets!$C$2:$C$23,0)),"TARGET","NO")</f>
        <v>NO</v>
      </c>
      <c r="CM214" t="str">
        <f>_xlfn.TEXTJOIN(", ",TRUE,$C$2:$C$23)</f>
        <v>Yes, Yes, Yes, Yes, Yes, Yes, Yes, Yes, Yes, Yes, Yes, Yes, Yes, Yes, Yes, Yes, Yes, Yes, Yes, Yes, Yes, Yes</v>
      </c>
      <c r="CN214" t="e" cm="1">
        <f t="array" aca="1" ref="CN214" ca="1">COUNTIF(WeekendHostnames,"WNH270OPR403")</f>
        <v>#NAME?</v>
      </c>
      <c r="CO214" s="4"/>
      <c r="CQ214" s="4"/>
    </row>
    <row r="215" spans="1:95" ht="20.25" customHeight="1">
      <c r="A215" s="8"/>
      <c r="B215" s="8"/>
      <c r="C215" s="8"/>
      <c r="E215" s="15" t="str">
        <f>IF($C215&lt;&gt;"Yes","",IF($D215="No","Yes",IF($D215="Yes","No","")))</f>
        <v/>
      </c>
      <c r="F215" s="15" t="str">
        <f>IF($A215="","",IF($A215="Neuron",IF(OR(AND($AA215&lt;&gt;"",LOWER(TRIM($AA215))&lt;&gt;"n/a",COUNTIF($AA$2:$AA$532,$AA215)&gt;1),AND($AB215&lt;&gt;"",LOWER(TRIM($AB215))&lt;&gt;"n/a",COUNTIF($AB$2:$AB$532,$AB215)&gt;1),AND($AE215&lt;&gt;"",LOWER(TRIM($AE215))&lt;&gt;"n/a",COUNTIF($AE$2:$AE$532,$AE215)&gt;1)),"Yes","No"),IF($A215="Cybernet",IF(OR(AND($Y215&lt;&gt;"",LOWER(TRIM($Y215))&lt;&gt;"n/a",COUNTIF($Y$2:$Y$532,$Y215)&gt;1),AND($Z215&lt;&gt;"",LOWER(TRIM($Z215))&lt;&gt;"n/a",COUNTIF($Z$2:$Z$532,$Z215)&gt;1)),"Yes","No"),IF(AND($AN215&lt;&gt;"",LOWER(TRIM($AN215))&lt;&gt;"n/a",COUNTIF($AN$2:$AN$532,$AN215)&gt;1),"Yes","No"))))</f>
        <v/>
      </c>
      <c r="G215" t="str">
        <f>IF($C215&lt;&gt;"Yes","",
IF($A215="Neuron",
IF(OR(
AND($AA215&lt;&gt;"",LOWER(TRIM($AA215))&lt;&gt;"n/a",COUNTIFS($C$2:$C$532,"Yes",$A$2:$A$532,"Neuron",$AA$2:$AA$532,$AA215)&gt;1),
AND($AB215&lt;&gt;"",LOWER(TRIM($AB215))&lt;&gt;"n/a",COUNTIFS($C$2:$C$532,"Yes",$A$2:$A$532,"Neuron",$AB$2:$AB$532,$AB215)&gt;1),
AND($AE215&lt;&gt;"",LOWER(TRIM($AE215))&lt;&gt;"n/a",COUNTIFS($C$2:$C$532,"Yes",$A$2:$A$532,"Neuron",$AE$2:$AE$532,$AE215)&gt;1)
),"Yes","No"),
IF($A215="Cybernet",
IF(OR(
AND($Y215&lt;&gt;"",LOWER(TRIM($Y215))&lt;&gt;"n/a",COUNTIFS($C$2:$C$532,"Yes",$A$2:$A$532,"Cybernet",$Y$2:$Y$532,$Y215)&gt;1),
AND($Z215&lt;&gt;"",LOWER(TRIM($Z215))&lt;&gt;"n/a",COUNTIFS($C$2:$C$532,"Yes",$A$2:$A$532,"Cybernet",$Z$2:$Z$532,$Z215)&gt;1)
),"Yes","No"),
IF(AND($AN215&lt;&gt;"",LOWER(TRIM($AN215))&lt;&gt;"n/a"),
IF(COUNTIFS($C$2:$C$532,"Yes",$A$2:$A$532,$A215,$AN$2:$AN$532,$AN215)&gt;1,"Yes","No"),
"No")
)
)
)</f>
        <v/>
      </c>
      <c r="H215" s="4"/>
      <c r="I215" s="4"/>
      <c r="J215" s="4"/>
      <c r="K215" s="4"/>
      <c r="L215" s="14"/>
      <c r="M215" s="4"/>
      <c r="N215" s="4"/>
      <c r="O215" s="4"/>
      <c r="P215" s="4"/>
      <c r="Q215" s="4"/>
      <c r="R215" s="4"/>
      <c r="S215" s="4"/>
      <c r="T215" s="4"/>
      <c r="U215" s="12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8"/>
      <c r="AH215" s="8"/>
      <c r="AI215" s="8"/>
      <c r="AJ215" s="8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"/>
      <c r="BM215" s="8"/>
      <c r="BN215" s="8"/>
      <c r="BO215" s="8"/>
      <c r="BP215" s="8"/>
      <c r="BQ215" s="8"/>
      <c r="BR215" s="8"/>
      <c r="BS215" s="4" t="str">
        <f>IF($AB215="","",IF((IF(AND($BL215&lt;&gt;"Yes",$BL215&lt;&gt;"N/A"),"Power Cable, ","")&amp;IF(AND($BM215&lt;&gt;"Yes",$BM215&lt;&gt;"N/A"),"Battery, ","")&amp;IF(AND($AG215&lt;&gt;"Yes",$AG215&lt;&gt;"N/A"),"Firmware Download, ","")&amp;IF(AND(OR($AG215="Yes",$AG215="N/A"),$AH215&lt;&gt;"Yes",$AH215&lt;&gt;"N/A"),"Firmware Install, ","")&amp;IF(AND($BQ215&lt;&gt;"Yes",$BQ215&lt;&gt;"N/A"),"Device ID, ","")&amp;IF(AND($BR215&lt;&gt;"Yes",$BR215&lt;&gt;"N/A"),"Epic Beans Relay, ",""))="","",LEFT(IF(AND($BL215&lt;&gt;"Yes",$BL215&lt;&gt;"N/A"),"Power Cable, ","")&amp;IF(AND($BM215&lt;&gt;"Yes",$BM215&lt;&gt;"N/A"),"Battery, ","")&amp;IF(AND($AG215&lt;&gt;"Yes",$AG215&lt;&gt;"N/A"),"Firmware Download, ","")&amp;IF(AND(OR($AG215="Yes",$AG215="N/A"),$AH215&lt;&gt;"Yes",$AH215&lt;&gt;"N/A"),"Firmware Install, ","")&amp;IF(AND($BQ215&lt;&gt;"Yes",$BQ215&lt;&gt;"N/A"),"Device ID, ","")&amp;IF(AND($BR215&lt;&gt;"Yes",$BR215&lt;&gt;"N/A"),"Epic Beans Relay, ",""),LEN(IF(AND($BL215&lt;&gt;"Yes",$BL215&lt;&gt;"N/A"),"Power Cable, ","")&amp;IF(AND($BM215&lt;&gt;"Yes",$BM215&lt;&gt;"N/A"),"Battery, ","")&amp;IF(AND($AG215&lt;&gt;"Yes",$AG215&lt;&gt;"N/A"),"Firmware Download, ","")&amp;IF(AND(OR($AG215="Yes",$AG215="N/A"),$AH215&lt;&gt;"Yes",$AH215&lt;&gt;"N/A"),"Firmware Install, ","")&amp;IF(AND($BQ215&lt;&gt;"Yes",$BQ215&lt;&gt;"N/A"),"Device ID, ","")&amp;IF(AND($BR215&lt;&gt;"Yes",$BR215&lt;&gt;"N/A"),"Epic Beans Relay, ",""))-2)))</f>
        <v/>
      </c>
      <c r="BT215" s="8"/>
      <c r="BU215" s="8" t="str">
        <f>IF($AB215="","",IF($BS215="","Yes","Blocked"))</f>
        <v/>
      </c>
      <c r="BW215" t="str">
        <f>IF($BV215="","",IFERROR(VLOOKUP($BV215,'01_Warehouse_Ledger'!$A:$N,4,FALSE),""))</f>
        <v/>
      </c>
      <c r="BX215" t="str">
        <f>IF($BV215="","",IFERROR(VLOOKUP($BV215,'01_Warehouse_Ledger'!$A:$N,5,FALSE),""))</f>
        <v/>
      </c>
      <c r="BY215" t="str">
        <f>IF($BV215="","",IFERROR(VLOOKUP($BV215,'01_Warehouse_Ledger'!$A:$N,13,FALSE),""))</f>
        <v/>
      </c>
      <c r="CI215" t="str" cm="1">
        <f t="array" ref="CI215">IFERROR(
  IF(ISNUMBER(MATCH(TRIM(SUBSTITUTE(INDEX($X:$X,ROW()),CHAR(160),"")),[1]Weekend_Targets!$B$2:$B$23,0)),
    "TARGET",
    "NO"
  ),
  "LOOKUP_ERROR"
)</f>
        <v>NO</v>
      </c>
      <c r="CJ215" t="str" cm="1">
        <f t="array" aca="1" ref="CJ215" ca="1">_xlfn.LET(_xlpm.h,UPPER(TRIM(CLEAN(SUBSTITUTE($X215,CHAR(160)," ")))), IF(ISNUMBER(MATCH(_xlpm.h,WeekendHostnames,0)),"TARGET",""))</f>
        <v/>
      </c>
      <c r="CK215" t="str">
        <f>UPPER(TRIM(CLEAN(SUBSTITUTE(C215,CHAR(160)," "))))</f>
        <v/>
      </c>
      <c r="CL215" t="str" cm="1">
        <f t="array" ref="CL215">IF(ISNUMBER(MATCH(UPPER(TRIM(CLEAN(SUBSTITUTE(INDEX($X:$X,ROW()),CHAR(160)," ")))),[1]Weekend_Targets!$C$2:$C$23,0)),"TARGET","NO")</f>
        <v>NO</v>
      </c>
      <c r="CM215" t="str">
        <f>_xlfn.TEXTJOIN(", ",TRUE,$C$2:$C$23)</f>
        <v>Yes, Yes, Yes, Yes, Yes, Yes, Yes, Yes, Yes, Yes, Yes, Yes, Yes, Yes, Yes, Yes, Yes, Yes, Yes, Yes, Yes, Yes</v>
      </c>
      <c r="CN215" t="e" cm="1">
        <f t="array" aca="1" ref="CN215" ca="1">COUNTIF(WeekendHostnames,"WNH270OPR403")</f>
        <v>#NAME?</v>
      </c>
      <c r="CO215" s="4"/>
      <c r="CQ215" s="4"/>
    </row>
    <row r="216" spans="1:95" ht="20.25" customHeight="1">
      <c r="A216" s="8"/>
      <c r="B216" s="8"/>
      <c r="C216" s="8"/>
      <c r="E216" s="15" t="str">
        <f>IF($C216&lt;&gt;"Yes","",IF($D216="No","Yes",IF($D216="Yes","No","")))</f>
        <v/>
      </c>
      <c r="F216" s="15" t="str">
        <f>IF($A216="","",IF($A216="Neuron",IF(OR(AND($AA216&lt;&gt;"",LOWER(TRIM($AA216))&lt;&gt;"n/a",COUNTIF($AA$2:$AA$532,$AA216)&gt;1),AND($AB216&lt;&gt;"",LOWER(TRIM($AB216))&lt;&gt;"n/a",COUNTIF($AB$2:$AB$532,$AB216)&gt;1),AND($AE216&lt;&gt;"",LOWER(TRIM($AE216))&lt;&gt;"n/a",COUNTIF($AE$2:$AE$532,$AE216)&gt;1)),"Yes","No"),IF($A216="Cybernet",IF(OR(AND($Y216&lt;&gt;"",LOWER(TRIM($Y216))&lt;&gt;"n/a",COUNTIF($Y$2:$Y$532,$Y216)&gt;1),AND($Z216&lt;&gt;"",LOWER(TRIM($Z216))&lt;&gt;"n/a",COUNTIF($Z$2:$Z$532,$Z216)&gt;1)),"Yes","No"),IF(AND($AN216&lt;&gt;"",LOWER(TRIM($AN216))&lt;&gt;"n/a",COUNTIF($AN$2:$AN$532,$AN216)&gt;1),"Yes","No"))))</f>
        <v/>
      </c>
      <c r="G216" t="str">
        <f>IF($C216&lt;&gt;"Yes","",
IF($A216="Neuron",
IF(OR(
AND($AA216&lt;&gt;"",LOWER(TRIM($AA216))&lt;&gt;"n/a",COUNTIFS($C$2:$C$532,"Yes",$A$2:$A$532,"Neuron",$AA$2:$AA$532,$AA216)&gt;1),
AND($AB216&lt;&gt;"",LOWER(TRIM($AB216))&lt;&gt;"n/a",COUNTIFS($C$2:$C$532,"Yes",$A$2:$A$532,"Neuron",$AB$2:$AB$532,$AB216)&gt;1),
AND($AE216&lt;&gt;"",LOWER(TRIM($AE216))&lt;&gt;"n/a",COUNTIFS($C$2:$C$532,"Yes",$A$2:$A$532,"Neuron",$AE$2:$AE$532,$AE216)&gt;1)
),"Yes","No"),
IF($A216="Cybernet",
IF(OR(
AND($Y216&lt;&gt;"",LOWER(TRIM($Y216))&lt;&gt;"n/a",COUNTIFS($C$2:$C$532,"Yes",$A$2:$A$532,"Cybernet",$Y$2:$Y$532,$Y216)&gt;1),
AND($Z216&lt;&gt;"",LOWER(TRIM($Z216))&lt;&gt;"n/a",COUNTIFS($C$2:$C$532,"Yes",$A$2:$A$532,"Cybernet",$Z$2:$Z$532,$Z216)&gt;1)
),"Yes","No"),
IF(AND($AN216&lt;&gt;"",LOWER(TRIM($AN216))&lt;&gt;"n/a"),
IF(COUNTIFS($C$2:$C$532,"Yes",$A$2:$A$532,$A216,$AN$2:$AN$532,$AN216)&gt;1,"Yes","No"),
"No")
)
)
)</f>
        <v/>
      </c>
      <c r="H216" s="4"/>
      <c r="I216" s="4"/>
      <c r="J216" s="4"/>
      <c r="K216" s="4"/>
      <c r="L216" s="14"/>
      <c r="M216" s="4"/>
      <c r="N216" s="4"/>
      <c r="O216" s="4"/>
      <c r="P216" s="4"/>
      <c r="Q216" s="4"/>
      <c r="R216" s="4"/>
      <c r="S216" s="4"/>
      <c r="T216" s="4"/>
      <c r="U216" s="12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8"/>
      <c r="AH216" s="8"/>
      <c r="AI216" s="8"/>
      <c r="AJ216" s="8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"/>
      <c r="BM216" s="8"/>
      <c r="BN216" s="8"/>
      <c r="BO216" s="8"/>
      <c r="BP216" s="8"/>
      <c r="BQ216" s="8"/>
      <c r="BR216" s="8"/>
      <c r="BS216" s="4" t="str">
        <f>IF($AB216="","",IF((IF(AND($BL216&lt;&gt;"Yes",$BL216&lt;&gt;"N/A"),"Power Cable, ","")&amp;IF(AND($BM216&lt;&gt;"Yes",$BM216&lt;&gt;"N/A"),"Battery, ","")&amp;IF(AND($AG216&lt;&gt;"Yes",$AG216&lt;&gt;"N/A"),"Firmware Download, ","")&amp;IF(AND(OR($AG216="Yes",$AG216="N/A"),$AH216&lt;&gt;"Yes",$AH216&lt;&gt;"N/A"),"Firmware Install, ","")&amp;IF(AND($BQ216&lt;&gt;"Yes",$BQ216&lt;&gt;"N/A"),"Device ID, ","")&amp;IF(AND($BR216&lt;&gt;"Yes",$BR216&lt;&gt;"N/A"),"Epic Beans Relay, ",""))="","",LEFT(IF(AND($BL216&lt;&gt;"Yes",$BL216&lt;&gt;"N/A"),"Power Cable, ","")&amp;IF(AND($BM216&lt;&gt;"Yes",$BM216&lt;&gt;"N/A"),"Battery, ","")&amp;IF(AND($AG216&lt;&gt;"Yes",$AG216&lt;&gt;"N/A"),"Firmware Download, ","")&amp;IF(AND(OR($AG216="Yes",$AG216="N/A"),$AH216&lt;&gt;"Yes",$AH216&lt;&gt;"N/A"),"Firmware Install, ","")&amp;IF(AND($BQ216&lt;&gt;"Yes",$BQ216&lt;&gt;"N/A"),"Device ID, ","")&amp;IF(AND($BR216&lt;&gt;"Yes",$BR216&lt;&gt;"N/A"),"Epic Beans Relay, ",""),LEN(IF(AND($BL216&lt;&gt;"Yes",$BL216&lt;&gt;"N/A"),"Power Cable, ","")&amp;IF(AND($BM216&lt;&gt;"Yes",$BM216&lt;&gt;"N/A"),"Battery, ","")&amp;IF(AND($AG216&lt;&gt;"Yes",$AG216&lt;&gt;"N/A"),"Firmware Download, ","")&amp;IF(AND(OR($AG216="Yes",$AG216="N/A"),$AH216&lt;&gt;"Yes",$AH216&lt;&gt;"N/A"),"Firmware Install, ","")&amp;IF(AND($BQ216&lt;&gt;"Yes",$BQ216&lt;&gt;"N/A"),"Device ID, ","")&amp;IF(AND($BR216&lt;&gt;"Yes",$BR216&lt;&gt;"N/A"),"Epic Beans Relay, ",""))-2)))</f>
        <v/>
      </c>
      <c r="BT216" s="8"/>
      <c r="BU216" s="8" t="str">
        <f>IF($AB216="","",IF($BS216="","Yes","Blocked"))</f>
        <v/>
      </c>
      <c r="BW216" t="str">
        <f>IF($BV216="","",IFERROR(VLOOKUP($BV216,'01_Warehouse_Ledger'!$A:$N,4,FALSE),""))</f>
        <v/>
      </c>
      <c r="BX216" t="str">
        <f>IF($BV216="","",IFERROR(VLOOKUP($BV216,'01_Warehouse_Ledger'!$A:$N,5,FALSE),""))</f>
        <v/>
      </c>
      <c r="BY216" t="str">
        <f>IF($BV216="","",IFERROR(VLOOKUP($BV216,'01_Warehouse_Ledger'!$A:$N,13,FALSE),""))</f>
        <v/>
      </c>
      <c r="CI216" t="str" cm="1">
        <f t="array" ref="CI216">IFERROR(
  IF(ISNUMBER(MATCH(TRIM(SUBSTITUTE(INDEX($X:$X,ROW()),CHAR(160),"")),[1]Weekend_Targets!$B$2:$B$23,0)),
    "TARGET",
    "NO"
  ),
  "LOOKUP_ERROR"
)</f>
        <v>NO</v>
      </c>
      <c r="CJ216" t="str" cm="1">
        <f t="array" aca="1" ref="CJ216" ca="1">_xlfn.LET(_xlpm.h,UPPER(TRIM(CLEAN(SUBSTITUTE($X216,CHAR(160)," ")))), IF(ISNUMBER(MATCH(_xlpm.h,WeekendHostnames,0)),"TARGET",""))</f>
        <v/>
      </c>
      <c r="CK216" t="str">
        <f>UPPER(TRIM(CLEAN(SUBSTITUTE(C216,CHAR(160)," "))))</f>
        <v/>
      </c>
      <c r="CL216" t="str" cm="1">
        <f t="array" ref="CL216">IF(ISNUMBER(MATCH(UPPER(TRIM(CLEAN(SUBSTITUTE(INDEX($X:$X,ROW()),CHAR(160)," ")))),[1]Weekend_Targets!$C$2:$C$23,0)),"TARGET","NO")</f>
        <v>NO</v>
      </c>
      <c r="CM216" t="str">
        <f>_xlfn.TEXTJOIN(", ",TRUE,$C$2:$C$23)</f>
        <v>Yes, Yes, Yes, Yes, Yes, Yes, Yes, Yes, Yes, Yes, Yes, Yes, Yes, Yes, Yes, Yes, Yes, Yes, Yes, Yes, Yes, Yes</v>
      </c>
      <c r="CN216" t="e" cm="1">
        <f t="array" aca="1" ref="CN216" ca="1">COUNTIF(WeekendHostnames,"WNH270OPR403")</f>
        <v>#NAME?</v>
      </c>
      <c r="CO216" s="4"/>
      <c r="CQ216" s="4"/>
    </row>
    <row r="217" spans="1:95" ht="20.25" customHeight="1">
      <c r="A217" s="8"/>
      <c r="B217" s="8"/>
      <c r="C217" s="8"/>
      <c r="E217" s="15" t="str">
        <f>IF($C217&lt;&gt;"Yes","",IF($D217="No","Yes",IF($D217="Yes","No","")))</f>
        <v/>
      </c>
      <c r="F217" s="15" t="str">
        <f>IF($A217="","",IF($A217="Neuron",IF(OR(AND($AA217&lt;&gt;"",LOWER(TRIM($AA217))&lt;&gt;"n/a",COUNTIF($AA$2:$AA$532,$AA217)&gt;1),AND($AB217&lt;&gt;"",LOWER(TRIM($AB217))&lt;&gt;"n/a",COUNTIF($AB$2:$AB$532,$AB217)&gt;1),AND($AE217&lt;&gt;"",LOWER(TRIM($AE217))&lt;&gt;"n/a",COUNTIF($AE$2:$AE$532,$AE217)&gt;1)),"Yes","No"),IF($A217="Cybernet",IF(OR(AND($Y217&lt;&gt;"",LOWER(TRIM($Y217))&lt;&gt;"n/a",COUNTIF($Y$2:$Y$532,$Y217)&gt;1),AND($Z217&lt;&gt;"",LOWER(TRIM($Z217))&lt;&gt;"n/a",COUNTIF($Z$2:$Z$532,$Z217)&gt;1)),"Yes","No"),IF(AND($AN217&lt;&gt;"",LOWER(TRIM($AN217))&lt;&gt;"n/a",COUNTIF($AN$2:$AN$532,$AN217)&gt;1),"Yes","No"))))</f>
        <v/>
      </c>
      <c r="G217" t="str">
        <f>IF($C217&lt;&gt;"Yes","",
IF($A217="Neuron",
IF(OR(
AND($AA217&lt;&gt;"",LOWER(TRIM($AA217))&lt;&gt;"n/a",COUNTIFS($C$2:$C$532,"Yes",$A$2:$A$532,"Neuron",$AA$2:$AA$532,$AA217)&gt;1),
AND($AB217&lt;&gt;"",LOWER(TRIM($AB217))&lt;&gt;"n/a",COUNTIFS($C$2:$C$532,"Yes",$A$2:$A$532,"Neuron",$AB$2:$AB$532,$AB217)&gt;1),
AND($AE217&lt;&gt;"",LOWER(TRIM($AE217))&lt;&gt;"n/a",COUNTIFS($C$2:$C$532,"Yes",$A$2:$A$532,"Neuron",$AE$2:$AE$532,$AE217)&gt;1)
),"Yes","No"),
IF($A217="Cybernet",
IF(OR(
AND($Y217&lt;&gt;"",LOWER(TRIM($Y217))&lt;&gt;"n/a",COUNTIFS($C$2:$C$532,"Yes",$A$2:$A$532,"Cybernet",$Y$2:$Y$532,$Y217)&gt;1),
AND($Z217&lt;&gt;"",LOWER(TRIM($Z217))&lt;&gt;"n/a",COUNTIFS($C$2:$C$532,"Yes",$A$2:$A$532,"Cybernet",$Z$2:$Z$532,$Z217)&gt;1)
),"Yes","No"),
IF(AND($AN217&lt;&gt;"",LOWER(TRIM($AN217))&lt;&gt;"n/a"),
IF(COUNTIFS($C$2:$C$532,"Yes",$A$2:$A$532,$A217,$AN$2:$AN$532,$AN217)&gt;1,"Yes","No"),
"No")
)
)
)</f>
        <v/>
      </c>
      <c r="H217" s="4"/>
      <c r="I217" s="4"/>
      <c r="J217" s="4"/>
      <c r="K217" s="4"/>
      <c r="L217" s="14"/>
      <c r="M217" s="4"/>
      <c r="N217" s="4"/>
      <c r="O217" s="4"/>
      <c r="P217" s="4"/>
      <c r="Q217" s="4"/>
      <c r="R217" s="4"/>
      <c r="S217" s="4"/>
      <c r="T217" s="4"/>
      <c r="U217" s="12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8"/>
      <c r="AH217" s="8"/>
      <c r="AI217" s="8"/>
      <c r="AJ217" s="8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"/>
      <c r="BM217" s="8"/>
      <c r="BN217" s="8"/>
      <c r="BO217" s="8"/>
      <c r="BP217" s="8"/>
      <c r="BQ217" s="8"/>
      <c r="BR217" s="8"/>
      <c r="BS217" s="4" t="str">
        <f>IF($AB217="","",IF((IF(AND($BL217&lt;&gt;"Yes",$BL217&lt;&gt;"N/A"),"Power Cable, ","")&amp;IF(AND($BM217&lt;&gt;"Yes",$BM217&lt;&gt;"N/A"),"Battery, ","")&amp;IF(AND($AG217&lt;&gt;"Yes",$AG217&lt;&gt;"N/A"),"Firmware Download, ","")&amp;IF(AND(OR($AG217="Yes",$AG217="N/A"),$AH217&lt;&gt;"Yes",$AH217&lt;&gt;"N/A"),"Firmware Install, ","")&amp;IF(AND($BQ217&lt;&gt;"Yes",$BQ217&lt;&gt;"N/A"),"Device ID, ","")&amp;IF(AND($BR217&lt;&gt;"Yes",$BR217&lt;&gt;"N/A"),"Epic Beans Relay, ",""))="","",LEFT(IF(AND($BL217&lt;&gt;"Yes",$BL217&lt;&gt;"N/A"),"Power Cable, ","")&amp;IF(AND($BM217&lt;&gt;"Yes",$BM217&lt;&gt;"N/A"),"Battery, ","")&amp;IF(AND($AG217&lt;&gt;"Yes",$AG217&lt;&gt;"N/A"),"Firmware Download, ","")&amp;IF(AND(OR($AG217="Yes",$AG217="N/A"),$AH217&lt;&gt;"Yes",$AH217&lt;&gt;"N/A"),"Firmware Install, ","")&amp;IF(AND($BQ217&lt;&gt;"Yes",$BQ217&lt;&gt;"N/A"),"Device ID, ","")&amp;IF(AND($BR217&lt;&gt;"Yes",$BR217&lt;&gt;"N/A"),"Epic Beans Relay, ",""),LEN(IF(AND($BL217&lt;&gt;"Yes",$BL217&lt;&gt;"N/A"),"Power Cable, ","")&amp;IF(AND($BM217&lt;&gt;"Yes",$BM217&lt;&gt;"N/A"),"Battery, ","")&amp;IF(AND($AG217&lt;&gt;"Yes",$AG217&lt;&gt;"N/A"),"Firmware Download, ","")&amp;IF(AND(OR($AG217="Yes",$AG217="N/A"),$AH217&lt;&gt;"Yes",$AH217&lt;&gt;"N/A"),"Firmware Install, ","")&amp;IF(AND($BQ217&lt;&gt;"Yes",$BQ217&lt;&gt;"N/A"),"Device ID, ","")&amp;IF(AND($BR217&lt;&gt;"Yes",$BR217&lt;&gt;"N/A"),"Epic Beans Relay, ",""))-2)))</f>
        <v/>
      </c>
      <c r="BT217" s="8"/>
      <c r="BU217" s="8" t="str">
        <f>IF($AB217="","",IF($BS217="","Yes","Blocked"))</f>
        <v/>
      </c>
      <c r="BW217" t="str">
        <f>IF($BV217="","",IFERROR(VLOOKUP($BV217,'01_Warehouse_Ledger'!$A:$N,4,FALSE),""))</f>
        <v/>
      </c>
      <c r="BX217" t="str">
        <f>IF($BV217="","",IFERROR(VLOOKUP($BV217,'01_Warehouse_Ledger'!$A:$N,5,FALSE),""))</f>
        <v/>
      </c>
      <c r="BY217" t="str">
        <f>IF($BV217="","",IFERROR(VLOOKUP($BV217,'01_Warehouse_Ledger'!$A:$N,13,FALSE),""))</f>
        <v/>
      </c>
      <c r="CI217" t="str" cm="1">
        <f t="array" ref="CI217">IFERROR(
  IF(ISNUMBER(MATCH(TRIM(SUBSTITUTE(INDEX($X:$X,ROW()),CHAR(160),"")),[1]Weekend_Targets!$B$2:$B$23,0)),
    "TARGET",
    "NO"
  ),
  "LOOKUP_ERROR"
)</f>
        <v>NO</v>
      </c>
      <c r="CJ217" t="str" cm="1">
        <f t="array" aca="1" ref="CJ217" ca="1">_xlfn.LET(_xlpm.h,UPPER(TRIM(CLEAN(SUBSTITUTE($X217,CHAR(160)," ")))), IF(ISNUMBER(MATCH(_xlpm.h,WeekendHostnames,0)),"TARGET",""))</f>
        <v/>
      </c>
      <c r="CK217" t="str">
        <f>UPPER(TRIM(CLEAN(SUBSTITUTE(C217,CHAR(160)," "))))</f>
        <v/>
      </c>
      <c r="CL217" t="str" cm="1">
        <f t="array" ref="CL217">IF(ISNUMBER(MATCH(UPPER(TRIM(CLEAN(SUBSTITUTE(INDEX($X:$X,ROW()),CHAR(160)," ")))),[1]Weekend_Targets!$C$2:$C$23,0)),"TARGET","NO")</f>
        <v>NO</v>
      </c>
      <c r="CM217" t="str">
        <f>_xlfn.TEXTJOIN(", ",TRUE,$C$2:$C$23)</f>
        <v>Yes, Yes, Yes, Yes, Yes, Yes, Yes, Yes, Yes, Yes, Yes, Yes, Yes, Yes, Yes, Yes, Yes, Yes, Yes, Yes, Yes, Yes</v>
      </c>
      <c r="CN217" t="e" cm="1">
        <f t="array" aca="1" ref="CN217" ca="1">COUNTIF(WeekendHostnames,"WNH270OPR403")</f>
        <v>#NAME?</v>
      </c>
      <c r="CO217" s="4"/>
      <c r="CQ217" s="4"/>
    </row>
    <row r="218" spans="1:95" ht="20.25" customHeight="1">
      <c r="A218" s="8"/>
      <c r="B218" s="8"/>
      <c r="C218" s="8"/>
      <c r="E218" s="15" t="str">
        <f>IF($C218&lt;&gt;"Yes","",IF($D218="No","Yes",IF($D218="Yes","No","")))</f>
        <v/>
      </c>
      <c r="F218" s="15" t="str">
        <f>IF($A218="","",IF($A218="Neuron",IF(OR(AND($AA218&lt;&gt;"",LOWER(TRIM($AA218))&lt;&gt;"n/a",COUNTIF($AA$2:$AA$532,$AA218)&gt;1),AND($AB218&lt;&gt;"",LOWER(TRIM($AB218))&lt;&gt;"n/a",COUNTIF($AB$2:$AB$532,$AB218)&gt;1),AND($AE218&lt;&gt;"",LOWER(TRIM($AE218))&lt;&gt;"n/a",COUNTIF($AE$2:$AE$532,$AE218)&gt;1)),"Yes","No"),IF($A218="Cybernet",IF(OR(AND($Y218&lt;&gt;"",LOWER(TRIM($Y218))&lt;&gt;"n/a",COUNTIF($Y$2:$Y$532,$Y218)&gt;1),AND($Z218&lt;&gt;"",LOWER(TRIM($Z218))&lt;&gt;"n/a",COUNTIF($Z$2:$Z$532,$Z218)&gt;1)),"Yes","No"),IF(AND($AN218&lt;&gt;"",LOWER(TRIM($AN218))&lt;&gt;"n/a",COUNTIF($AN$2:$AN$532,$AN218)&gt;1),"Yes","No"))))</f>
        <v/>
      </c>
      <c r="G218" t="str">
        <f>IF($C218&lt;&gt;"Yes","",
IF($A218="Neuron",
IF(OR(
AND($AA218&lt;&gt;"",LOWER(TRIM($AA218))&lt;&gt;"n/a",COUNTIFS($C$2:$C$532,"Yes",$A$2:$A$532,"Neuron",$AA$2:$AA$532,$AA218)&gt;1),
AND($AB218&lt;&gt;"",LOWER(TRIM($AB218))&lt;&gt;"n/a",COUNTIFS($C$2:$C$532,"Yes",$A$2:$A$532,"Neuron",$AB$2:$AB$532,$AB218)&gt;1),
AND($AE218&lt;&gt;"",LOWER(TRIM($AE218))&lt;&gt;"n/a",COUNTIFS($C$2:$C$532,"Yes",$A$2:$A$532,"Neuron",$AE$2:$AE$532,$AE218)&gt;1)
),"Yes","No"),
IF($A218="Cybernet",
IF(OR(
AND($Y218&lt;&gt;"",LOWER(TRIM($Y218))&lt;&gt;"n/a",COUNTIFS($C$2:$C$532,"Yes",$A$2:$A$532,"Cybernet",$Y$2:$Y$532,$Y218)&gt;1),
AND($Z218&lt;&gt;"",LOWER(TRIM($Z218))&lt;&gt;"n/a",COUNTIFS($C$2:$C$532,"Yes",$A$2:$A$532,"Cybernet",$Z$2:$Z$532,$Z218)&gt;1)
),"Yes","No"),
IF(AND($AN218&lt;&gt;"",LOWER(TRIM($AN218))&lt;&gt;"n/a"),
IF(COUNTIFS($C$2:$C$532,"Yes",$A$2:$A$532,$A218,$AN$2:$AN$532,$AN218)&gt;1,"Yes","No"),
"No")
)
)
)</f>
        <v/>
      </c>
      <c r="H218" s="4"/>
      <c r="I218" s="4"/>
      <c r="J218" s="4"/>
      <c r="K218" s="4"/>
      <c r="L218" s="14"/>
      <c r="M218" s="4"/>
      <c r="N218" s="4"/>
      <c r="O218" s="4"/>
      <c r="P218" s="4"/>
      <c r="Q218" s="4"/>
      <c r="R218" s="4"/>
      <c r="S218" s="4"/>
      <c r="T218" s="4"/>
      <c r="U218" s="12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8"/>
      <c r="AH218" s="8"/>
      <c r="AI218" s="8"/>
      <c r="AJ218" s="8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"/>
      <c r="BM218" s="8"/>
      <c r="BN218" s="8"/>
      <c r="BO218" s="8"/>
      <c r="BP218" s="8"/>
      <c r="BQ218" s="8"/>
      <c r="BR218" s="8"/>
      <c r="BS218" s="4" t="str">
        <f>IF($AB218="","",IF((IF(AND($BL218&lt;&gt;"Yes",$BL218&lt;&gt;"N/A"),"Power Cable, ","")&amp;IF(AND($BM218&lt;&gt;"Yes",$BM218&lt;&gt;"N/A"),"Battery, ","")&amp;IF(AND($AG218&lt;&gt;"Yes",$AG218&lt;&gt;"N/A"),"Firmware Download, ","")&amp;IF(AND(OR($AG218="Yes",$AG218="N/A"),$AH218&lt;&gt;"Yes",$AH218&lt;&gt;"N/A"),"Firmware Install, ","")&amp;IF(AND($BQ218&lt;&gt;"Yes",$BQ218&lt;&gt;"N/A"),"Device ID, ","")&amp;IF(AND($BR218&lt;&gt;"Yes",$BR218&lt;&gt;"N/A"),"Epic Beans Relay, ",""))="","",LEFT(IF(AND($BL218&lt;&gt;"Yes",$BL218&lt;&gt;"N/A"),"Power Cable, ","")&amp;IF(AND($BM218&lt;&gt;"Yes",$BM218&lt;&gt;"N/A"),"Battery, ","")&amp;IF(AND($AG218&lt;&gt;"Yes",$AG218&lt;&gt;"N/A"),"Firmware Download, ","")&amp;IF(AND(OR($AG218="Yes",$AG218="N/A"),$AH218&lt;&gt;"Yes",$AH218&lt;&gt;"N/A"),"Firmware Install, ","")&amp;IF(AND($BQ218&lt;&gt;"Yes",$BQ218&lt;&gt;"N/A"),"Device ID, ","")&amp;IF(AND($BR218&lt;&gt;"Yes",$BR218&lt;&gt;"N/A"),"Epic Beans Relay, ",""),LEN(IF(AND($BL218&lt;&gt;"Yes",$BL218&lt;&gt;"N/A"),"Power Cable, ","")&amp;IF(AND($BM218&lt;&gt;"Yes",$BM218&lt;&gt;"N/A"),"Battery, ","")&amp;IF(AND($AG218&lt;&gt;"Yes",$AG218&lt;&gt;"N/A"),"Firmware Download, ","")&amp;IF(AND(OR($AG218="Yes",$AG218="N/A"),$AH218&lt;&gt;"Yes",$AH218&lt;&gt;"N/A"),"Firmware Install, ","")&amp;IF(AND($BQ218&lt;&gt;"Yes",$BQ218&lt;&gt;"N/A"),"Device ID, ","")&amp;IF(AND($BR218&lt;&gt;"Yes",$BR218&lt;&gt;"N/A"),"Epic Beans Relay, ",""))-2)))</f>
        <v/>
      </c>
      <c r="BT218" s="8"/>
      <c r="BU218" s="8" t="str">
        <f>IF($AB218="","",IF($BS218="","Yes","Blocked"))</f>
        <v/>
      </c>
      <c r="BW218" t="str">
        <f>IF($BV218="","",IFERROR(VLOOKUP($BV218,'01_Warehouse_Ledger'!$A:$N,4,FALSE),""))</f>
        <v/>
      </c>
      <c r="BX218" t="str">
        <f>IF($BV218="","",IFERROR(VLOOKUP($BV218,'01_Warehouse_Ledger'!$A:$N,5,FALSE),""))</f>
        <v/>
      </c>
      <c r="BY218" t="str">
        <f>IF($BV218="","",IFERROR(VLOOKUP($BV218,'01_Warehouse_Ledger'!$A:$N,13,FALSE),""))</f>
        <v/>
      </c>
      <c r="CI218" t="str" cm="1">
        <f t="array" ref="CI218">IFERROR(
  IF(ISNUMBER(MATCH(TRIM(SUBSTITUTE(INDEX($X:$X,ROW()),CHAR(160),"")),[1]Weekend_Targets!$B$2:$B$23,0)),
    "TARGET",
    "NO"
  ),
  "LOOKUP_ERROR"
)</f>
        <v>NO</v>
      </c>
      <c r="CJ218" t="str" cm="1">
        <f t="array" aca="1" ref="CJ218" ca="1">_xlfn.LET(_xlpm.h,UPPER(TRIM(CLEAN(SUBSTITUTE($X218,CHAR(160)," ")))), IF(ISNUMBER(MATCH(_xlpm.h,WeekendHostnames,0)),"TARGET",""))</f>
        <v/>
      </c>
      <c r="CK218" t="str">
        <f>UPPER(TRIM(CLEAN(SUBSTITUTE(C218,CHAR(160)," "))))</f>
        <v/>
      </c>
      <c r="CL218" t="str" cm="1">
        <f t="array" ref="CL218">IF(ISNUMBER(MATCH(UPPER(TRIM(CLEAN(SUBSTITUTE(INDEX($X:$X,ROW()),CHAR(160)," ")))),[1]Weekend_Targets!$C$2:$C$23,0)),"TARGET","NO")</f>
        <v>NO</v>
      </c>
      <c r="CM218" t="str">
        <f>_xlfn.TEXTJOIN(", ",TRUE,$C$2:$C$23)</f>
        <v>Yes, Yes, Yes, Yes, Yes, Yes, Yes, Yes, Yes, Yes, Yes, Yes, Yes, Yes, Yes, Yes, Yes, Yes, Yes, Yes, Yes, Yes</v>
      </c>
      <c r="CN218" t="e" cm="1">
        <f t="array" aca="1" ref="CN218" ca="1">COUNTIF(WeekendHostnames,"WNH270OPR403")</f>
        <v>#NAME?</v>
      </c>
      <c r="CO218" s="4"/>
      <c r="CQ218" s="4"/>
    </row>
    <row r="219" spans="1:95" ht="20.25" customHeight="1">
      <c r="A219" s="8"/>
      <c r="B219" s="8"/>
      <c r="C219" s="8"/>
      <c r="E219" s="15" t="str">
        <f>IF($C219&lt;&gt;"Yes","",IF($D219="No","Yes",IF($D219="Yes","No","")))</f>
        <v/>
      </c>
      <c r="F219" s="15" t="str">
        <f>IF($A219="","",IF($A219="Neuron",IF(OR(AND($AA219&lt;&gt;"",LOWER(TRIM($AA219))&lt;&gt;"n/a",COUNTIF($AA$2:$AA$532,$AA219)&gt;1),AND($AB219&lt;&gt;"",LOWER(TRIM($AB219))&lt;&gt;"n/a",COUNTIF($AB$2:$AB$532,$AB219)&gt;1),AND($AE219&lt;&gt;"",LOWER(TRIM($AE219))&lt;&gt;"n/a",COUNTIF($AE$2:$AE$532,$AE219)&gt;1)),"Yes","No"),IF($A219="Cybernet",IF(OR(AND($Y219&lt;&gt;"",LOWER(TRIM($Y219))&lt;&gt;"n/a",COUNTIF($Y$2:$Y$532,$Y219)&gt;1),AND($Z219&lt;&gt;"",LOWER(TRIM($Z219))&lt;&gt;"n/a",COUNTIF($Z$2:$Z$532,$Z219)&gt;1)),"Yes","No"),IF(AND($AN219&lt;&gt;"",LOWER(TRIM($AN219))&lt;&gt;"n/a",COUNTIF($AN$2:$AN$532,$AN219)&gt;1),"Yes","No"))))</f>
        <v/>
      </c>
      <c r="G219" t="str">
        <f>IF($C219&lt;&gt;"Yes","",
IF($A219="Neuron",
IF(OR(
AND($AA219&lt;&gt;"",LOWER(TRIM($AA219))&lt;&gt;"n/a",COUNTIFS($C$2:$C$532,"Yes",$A$2:$A$532,"Neuron",$AA$2:$AA$532,$AA219)&gt;1),
AND($AB219&lt;&gt;"",LOWER(TRIM($AB219))&lt;&gt;"n/a",COUNTIFS($C$2:$C$532,"Yes",$A$2:$A$532,"Neuron",$AB$2:$AB$532,$AB219)&gt;1),
AND($AE219&lt;&gt;"",LOWER(TRIM($AE219))&lt;&gt;"n/a",COUNTIFS($C$2:$C$532,"Yes",$A$2:$A$532,"Neuron",$AE$2:$AE$532,$AE219)&gt;1)
),"Yes","No"),
IF($A219="Cybernet",
IF(OR(
AND($Y219&lt;&gt;"",LOWER(TRIM($Y219))&lt;&gt;"n/a",COUNTIFS($C$2:$C$532,"Yes",$A$2:$A$532,"Cybernet",$Y$2:$Y$532,$Y219)&gt;1),
AND($Z219&lt;&gt;"",LOWER(TRIM($Z219))&lt;&gt;"n/a",COUNTIFS($C$2:$C$532,"Yes",$A$2:$A$532,"Cybernet",$Z$2:$Z$532,$Z219)&gt;1)
),"Yes","No"),
IF(AND($AN219&lt;&gt;"",LOWER(TRIM($AN219))&lt;&gt;"n/a"),
IF(COUNTIFS($C$2:$C$532,"Yes",$A$2:$A$532,$A219,$AN$2:$AN$532,$AN219)&gt;1,"Yes","No"),
"No")
)
)
)</f>
        <v/>
      </c>
      <c r="H219" s="4"/>
      <c r="I219" s="4"/>
      <c r="J219" s="4"/>
      <c r="K219" s="4"/>
      <c r="L219" s="14"/>
      <c r="M219" s="4"/>
      <c r="N219" s="4"/>
      <c r="O219" s="4"/>
      <c r="P219" s="4"/>
      <c r="Q219" s="4"/>
      <c r="R219" s="4"/>
      <c r="S219" s="4"/>
      <c r="T219" s="4"/>
      <c r="U219" s="12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8"/>
      <c r="AH219" s="8"/>
      <c r="AI219" s="8"/>
      <c r="AJ219" s="8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"/>
      <c r="BM219" s="8"/>
      <c r="BN219" s="8"/>
      <c r="BO219" s="8"/>
      <c r="BP219" s="8"/>
      <c r="BQ219" s="8"/>
      <c r="BR219" s="8"/>
      <c r="BS219" s="4" t="str">
        <f>IF($AB219="","",IF((IF(AND($BL219&lt;&gt;"Yes",$BL219&lt;&gt;"N/A"),"Power Cable, ","")&amp;IF(AND($BM219&lt;&gt;"Yes",$BM219&lt;&gt;"N/A"),"Battery, ","")&amp;IF(AND($AG219&lt;&gt;"Yes",$AG219&lt;&gt;"N/A"),"Firmware Download, ","")&amp;IF(AND(OR($AG219="Yes",$AG219="N/A"),$AH219&lt;&gt;"Yes",$AH219&lt;&gt;"N/A"),"Firmware Install, ","")&amp;IF(AND($BQ219&lt;&gt;"Yes",$BQ219&lt;&gt;"N/A"),"Device ID, ","")&amp;IF(AND($BR219&lt;&gt;"Yes",$BR219&lt;&gt;"N/A"),"Epic Beans Relay, ",""))="","",LEFT(IF(AND($BL219&lt;&gt;"Yes",$BL219&lt;&gt;"N/A"),"Power Cable, ","")&amp;IF(AND($BM219&lt;&gt;"Yes",$BM219&lt;&gt;"N/A"),"Battery, ","")&amp;IF(AND($AG219&lt;&gt;"Yes",$AG219&lt;&gt;"N/A"),"Firmware Download, ","")&amp;IF(AND(OR($AG219="Yes",$AG219="N/A"),$AH219&lt;&gt;"Yes",$AH219&lt;&gt;"N/A"),"Firmware Install, ","")&amp;IF(AND($BQ219&lt;&gt;"Yes",$BQ219&lt;&gt;"N/A"),"Device ID, ","")&amp;IF(AND($BR219&lt;&gt;"Yes",$BR219&lt;&gt;"N/A"),"Epic Beans Relay, ",""),LEN(IF(AND($BL219&lt;&gt;"Yes",$BL219&lt;&gt;"N/A"),"Power Cable, ","")&amp;IF(AND($BM219&lt;&gt;"Yes",$BM219&lt;&gt;"N/A"),"Battery, ","")&amp;IF(AND($AG219&lt;&gt;"Yes",$AG219&lt;&gt;"N/A"),"Firmware Download, ","")&amp;IF(AND(OR($AG219="Yes",$AG219="N/A"),$AH219&lt;&gt;"Yes",$AH219&lt;&gt;"N/A"),"Firmware Install, ","")&amp;IF(AND($BQ219&lt;&gt;"Yes",$BQ219&lt;&gt;"N/A"),"Device ID, ","")&amp;IF(AND($BR219&lt;&gt;"Yes",$BR219&lt;&gt;"N/A"),"Epic Beans Relay, ",""))-2)))</f>
        <v/>
      </c>
      <c r="BT219" s="8"/>
      <c r="BU219" s="8" t="str">
        <f>IF($AB219="","",IF($BS219="","Yes","Blocked"))</f>
        <v/>
      </c>
      <c r="BW219" t="str">
        <f>IF($BV219="","",IFERROR(VLOOKUP($BV219,'01_Warehouse_Ledger'!$A:$N,4,FALSE),""))</f>
        <v/>
      </c>
      <c r="BX219" t="str">
        <f>IF($BV219="","",IFERROR(VLOOKUP($BV219,'01_Warehouse_Ledger'!$A:$N,5,FALSE),""))</f>
        <v/>
      </c>
      <c r="BY219" t="str">
        <f>IF($BV219="","",IFERROR(VLOOKUP($BV219,'01_Warehouse_Ledger'!$A:$N,13,FALSE),""))</f>
        <v/>
      </c>
      <c r="CI219" t="str" cm="1">
        <f t="array" ref="CI219">IFERROR(
  IF(ISNUMBER(MATCH(TRIM(SUBSTITUTE(INDEX($X:$X,ROW()),CHAR(160),"")),[1]Weekend_Targets!$B$2:$B$23,0)),
    "TARGET",
    "NO"
  ),
  "LOOKUP_ERROR"
)</f>
        <v>NO</v>
      </c>
      <c r="CJ219" t="str" cm="1">
        <f t="array" aca="1" ref="CJ219" ca="1">_xlfn.LET(_xlpm.h,UPPER(TRIM(CLEAN(SUBSTITUTE($X219,CHAR(160)," ")))), IF(ISNUMBER(MATCH(_xlpm.h,WeekendHostnames,0)),"TARGET",""))</f>
        <v/>
      </c>
      <c r="CK219" t="str">
        <f>UPPER(TRIM(CLEAN(SUBSTITUTE(C219,CHAR(160)," "))))</f>
        <v/>
      </c>
      <c r="CL219" t="str" cm="1">
        <f t="array" ref="CL219">IF(ISNUMBER(MATCH(UPPER(TRIM(CLEAN(SUBSTITUTE(INDEX($X:$X,ROW()),CHAR(160)," ")))),[1]Weekend_Targets!$C$2:$C$23,0)),"TARGET","NO")</f>
        <v>NO</v>
      </c>
      <c r="CM219" t="str">
        <f>_xlfn.TEXTJOIN(", ",TRUE,$C$2:$C$23)</f>
        <v>Yes, Yes, Yes, Yes, Yes, Yes, Yes, Yes, Yes, Yes, Yes, Yes, Yes, Yes, Yes, Yes, Yes, Yes, Yes, Yes, Yes, Yes</v>
      </c>
      <c r="CN219" t="e" cm="1">
        <f t="array" aca="1" ref="CN219" ca="1">COUNTIF(WeekendHostnames,"WNH270OPR403")</f>
        <v>#NAME?</v>
      </c>
      <c r="CO219" s="4"/>
      <c r="CQ219" s="4"/>
    </row>
    <row r="220" spans="1:95" ht="20.25" customHeight="1">
      <c r="A220" s="8"/>
      <c r="B220" s="8"/>
      <c r="C220" s="8"/>
      <c r="E220" s="15" t="str">
        <f>IF($C220&lt;&gt;"Yes","",IF($D220="No","Yes",IF($D220="Yes","No","")))</f>
        <v/>
      </c>
      <c r="F220" s="15" t="str">
        <f>IF($A220="","",IF($A220="Neuron",IF(OR(AND($AA220&lt;&gt;"",LOWER(TRIM($AA220))&lt;&gt;"n/a",COUNTIF($AA$2:$AA$532,$AA220)&gt;1),AND($AB220&lt;&gt;"",LOWER(TRIM($AB220))&lt;&gt;"n/a",COUNTIF($AB$2:$AB$532,$AB220)&gt;1),AND($AE220&lt;&gt;"",LOWER(TRIM($AE220))&lt;&gt;"n/a",COUNTIF($AE$2:$AE$532,$AE220)&gt;1)),"Yes","No"),IF($A220="Cybernet",IF(OR(AND($Y220&lt;&gt;"",LOWER(TRIM($Y220))&lt;&gt;"n/a",COUNTIF($Y$2:$Y$532,$Y220)&gt;1),AND($Z220&lt;&gt;"",LOWER(TRIM($Z220))&lt;&gt;"n/a",COUNTIF($Z$2:$Z$532,$Z220)&gt;1)),"Yes","No"),IF(AND($AN220&lt;&gt;"",LOWER(TRIM($AN220))&lt;&gt;"n/a",COUNTIF($AN$2:$AN$532,$AN220)&gt;1),"Yes","No"))))</f>
        <v/>
      </c>
      <c r="G220" t="str">
        <f>IF($C220&lt;&gt;"Yes","",
IF($A220="Neuron",
IF(OR(
AND($AA220&lt;&gt;"",LOWER(TRIM($AA220))&lt;&gt;"n/a",COUNTIFS($C$2:$C$532,"Yes",$A$2:$A$532,"Neuron",$AA$2:$AA$532,$AA220)&gt;1),
AND($AB220&lt;&gt;"",LOWER(TRIM($AB220))&lt;&gt;"n/a",COUNTIFS($C$2:$C$532,"Yes",$A$2:$A$532,"Neuron",$AB$2:$AB$532,$AB220)&gt;1),
AND($AE220&lt;&gt;"",LOWER(TRIM($AE220))&lt;&gt;"n/a",COUNTIFS($C$2:$C$532,"Yes",$A$2:$A$532,"Neuron",$AE$2:$AE$532,$AE220)&gt;1)
),"Yes","No"),
IF($A220="Cybernet",
IF(OR(
AND($Y220&lt;&gt;"",LOWER(TRIM($Y220))&lt;&gt;"n/a",COUNTIFS($C$2:$C$532,"Yes",$A$2:$A$532,"Cybernet",$Y$2:$Y$532,$Y220)&gt;1),
AND($Z220&lt;&gt;"",LOWER(TRIM($Z220))&lt;&gt;"n/a",COUNTIFS($C$2:$C$532,"Yes",$A$2:$A$532,"Cybernet",$Z$2:$Z$532,$Z220)&gt;1)
),"Yes","No"),
IF(AND($AN220&lt;&gt;"",LOWER(TRIM($AN220))&lt;&gt;"n/a"),
IF(COUNTIFS($C$2:$C$532,"Yes",$A$2:$A$532,$A220,$AN$2:$AN$532,$AN220)&gt;1,"Yes","No"),
"No")
)
)
)</f>
        <v/>
      </c>
      <c r="H220" s="4"/>
      <c r="I220" s="4"/>
      <c r="J220" s="4"/>
      <c r="K220" s="4"/>
      <c r="L220" s="14"/>
      <c r="M220" s="4"/>
      <c r="N220" s="4"/>
      <c r="O220" s="4"/>
      <c r="P220" s="4"/>
      <c r="Q220" s="4"/>
      <c r="R220" s="4"/>
      <c r="S220" s="4"/>
      <c r="T220" s="4"/>
      <c r="U220" s="12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8"/>
      <c r="AH220" s="8"/>
      <c r="AI220" s="8"/>
      <c r="AJ220" s="8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"/>
      <c r="BM220" s="8"/>
      <c r="BN220" s="8"/>
      <c r="BO220" s="8"/>
      <c r="BP220" s="8"/>
      <c r="BQ220" s="8"/>
      <c r="BR220" s="8"/>
      <c r="BS220" s="4" t="str">
        <f>IF($AB220="","",IF((IF(AND($BL220&lt;&gt;"Yes",$BL220&lt;&gt;"N/A"),"Power Cable, ","")&amp;IF(AND($BM220&lt;&gt;"Yes",$BM220&lt;&gt;"N/A"),"Battery, ","")&amp;IF(AND($AG220&lt;&gt;"Yes",$AG220&lt;&gt;"N/A"),"Firmware Download, ","")&amp;IF(AND(OR($AG220="Yes",$AG220="N/A"),$AH220&lt;&gt;"Yes",$AH220&lt;&gt;"N/A"),"Firmware Install, ","")&amp;IF(AND($BQ220&lt;&gt;"Yes",$BQ220&lt;&gt;"N/A"),"Device ID, ","")&amp;IF(AND($BR220&lt;&gt;"Yes",$BR220&lt;&gt;"N/A"),"Epic Beans Relay, ",""))="","",LEFT(IF(AND($BL220&lt;&gt;"Yes",$BL220&lt;&gt;"N/A"),"Power Cable, ","")&amp;IF(AND($BM220&lt;&gt;"Yes",$BM220&lt;&gt;"N/A"),"Battery, ","")&amp;IF(AND($AG220&lt;&gt;"Yes",$AG220&lt;&gt;"N/A"),"Firmware Download, ","")&amp;IF(AND(OR($AG220="Yes",$AG220="N/A"),$AH220&lt;&gt;"Yes",$AH220&lt;&gt;"N/A"),"Firmware Install, ","")&amp;IF(AND($BQ220&lt;&gt;"Yes",$BQ220&lt;&gt;"N/A"),"Device ID, ","")&amp;IF(AND($BR220&lt;&gt;"Yes",$BR220&lt;&gt;"N/A"),"Epic Beans Relay, ",""),LEN(IF(AND($BL220&lt;&gt;"Yes",$BL220&lt;&gt;"N/A"),"Power Cable, ","")&amp;IF(AND($BM220&lt;&gt;"Yes",$BM220&lt;&gt;"N/A"),"Battery, ","")&amp;IF(AND($AG220&lt;&gt;"Yes",$AG220&lt;&gt;"N/A"),"Firmware Download, ","")&amp;IF(AND(OR($AG220="Yes",$AG220="N/A"),$AH220&lt;&gt;"Yes",$AH220&lt;&gt;"N/A"),"Firmware Install, ","")&amp;IF(AND($BQ220&lt;&gt;"Yes",$BQ220&lt;&gt;"N/A"),"Device ID, ","")&amp;IF(AND($BR220&lt;&gt;"Yes",$BR220&lt;&gt;"N/A"),"Epic Beans Relay, ",""))-2)))</f>
        <v/>
      </c>
      <c r="BT220" s="8"/>
      <c r="BU220" s="8" t="str">
        <f>IF($AB220="","",IF($BS220="","Yes","Blocked"))</f>
        <v/>
      </c>
      <c r="BW220" t="str">
        <f>IF($BV220="","",IFERROR(VLOOKUP($BV220,'01_Warehouse_Ledger'!$A:$N,4,FALSE),""))</f>
        <v/>
      </c>
      <c r="BX220" t="str">
        <f>IF($BV220="","",IFERROR(VLOOKUP($BV220,'01_Warehouse_Ledger'!$A:$N,5,FALSE),""))</f>
        <v/>
      </c>
      <c r="BY220" t="str">
        <f>IF($BV220="","",IFERROR(VLOOKUP($BV220,'01_Warehouse_Ledger'!$A:$N,13,FALSE),""))</f>
        <v/>
      </c>
      <c r="CI220" t="str" cm="1">
        <f t="array" ref="CI220">IFERROR(
  IF(ISNUMBER(MATCH(TRIM(SUBSTITUTE(INDEX($X:$X,ROW()),CHAR(160),"")),[1]Weekend_Targets!$B$2:$B$23,0)),
    "TARGET",
    "NO"
  ),
  "LOOKUP_ERROR"
)</f>
        <v>NO</v>
      </c>
      <c r="CJ220" t="str" cm="1">
        <f t="array" aca="1" ref="CJ220" ca="1">_xlfn.LET(_xlpm.h,UPPER(TRIM(CLEAN(SUBSTITUTE($X220,CHAR(160)," ")))), IF(ISNUMBER(MATCH(_xlpm.h,WeekendHostnames,0)),"TARGET",""))</f>
        <v/>
      </c>
      <c r="CK220" t="str">
        <f>UPPER(TRIM(CLEAN(SUBSTITUTE(C220,CHAR(160)," "))))</f>
        <v/>
      </c>
      <c r="CL220" t="str" cm="1">
        <f t="array" ref="CL220">IF(ISNUMBER(MATCH(UPPER(TRIM(CLEAN(SUBSTITUTE(INDEX($X:$X,ROW()),CHAR(160)," ")))),[1]Weekend_Targets!$C$2:$C$23,0)),"TARGET","NO")</f>
        <v>NO</v>
      </c>
      <c r="CM220" t="str">
        <f>_xlfn.TEXTJOIN(", ",TRUE,$C$2:$C$23)</f>
        <v>Yes, Yes, Yes, Yes, Yes, Yes, Yes, Yes, Yes, Yes, Yes, Yes, Yes, Yes, Yes, Yes, Yes, Yes, Yes, Yes, Yes, Yes</v>
      </c>
      <c r="CN220" t="e" cm="1">
        <f t="array" aca="1" ref="CN220" ca="1">COUNTIF(WeekendHostnames,"WNH270OPR403")</f>
        <v>#NAME?</v>
      </c>
      <c r="CO220" s="4"/>
      <c r="CQ220" s="4"/>
    </row>
    <row r="221" spans="1:95" ht="20.25" customHeight="1">
      <c r="A221" s="8"/>
      <c r="B221" s="8"/>
      <c r="C221" s="8"/>
      <c r="E221" s="15" t="str">
        <f>IF($C221&lt;&gt;"Yes","",IF($D221="No","Yes",IF($D221="Yes","No","")))</f>
        <v/>
      </c>
      <c r="F221" s="15" t="str">
        <f>IF($A221="","",IF($A221="Neuron",IF(OR(AND($AA221&lt;&gt;"",LOWER(TRIM($AA221))&lt;&gt;"n/a",COUNTIF($AA$2:$AA$532,$AA221)&gt;1),AND($AB221&lt;&gt;"",LOWER(TRIM($AB221))&lt;&gt;"n/a",COUNTIF($AB$2:$AB$532,$AB221)&gt;1),AND($AE221&lt;&gt;"",LOWER(TRIM($AE221))&lt;&gt;"n/a",COUNTIF($AE$2:$AE$532,$AE221)&gt;1)),"Yes","No"),IF($A221="Cybernet",IF(OR(AND($Y221&lt;&gt;"",LOWER(TRIM($Y221))&lt;&gt;"n/a",COUNTIF($Y$2:$Y$532,$Y221)&gt;1),AND($Z221&lt;&gt;"",LOWER(TRIM($Z221))&lt;&gt;"n/a",COUNTIF($Z$2:$Z$532,$Z221)&gt;1)),"Yes","No"),IF(AND($AN221&lt;&gt;"",LOWER(TRIM($AN221))&lt;&gt;"n/a",COUNTIF($AN$2:$AN$532,$AN221)&gt;1),"Yes","No"))))</f>
        <v/>
      </c>
      <c r="G221" t="str">
        <f>IF($C221&lt;&gt;"Yes","",
IF($A221="Neuron",
IF(OR(
AND($AA221&lt;&gt;"",LOWER(TRIM($AA221))&lt;&gt;"n/a",COUNTIFS($C$2:$C$532,"Yes",$A$2:$A$532,"Neuron",$AA$2:$AA$532,$AA221)&gt;1),
AND($AB221&lt;&gt;"",LOWER(TRIM($AB221))&lt;&gt;"n/a",COUNTIFS($C$2:$C$532,"Yes",$A$2:$A$532,"Neuron",$AB$2:$AB$532,$AB221)&gt;1),
AND($AE221&lt;&gt;"",LOWER(TRIM($AE221))&lt;&gt;"n/a",COUNTIFS($C$2:$C$532,"Yes",$A$2:$A$532,"Neuron",$AE$2:$AE$532,$AE221)&gt;1)
),"Yes","No"),
IF($A221="Cybernet",
IF(OR(
AND($Y221&lt;&gt;"",LOWER(TRIM($Y221))&lt;&gt;"n/a",COUNTIFS($C$2:$C$532,"Yes",$A$2:$A$532,"Cybernet",$Y$2:$Y$532,$Y221)&gt;1),
AND($Z221&lt;&gt;"",LOWER(TRIM($Z221))&lt;&gt;"n/a",COUNTIFS($C$2:$C$532,"Yes",$A$2:$A$532,"Cybernet",$Z$2:$Z$532,$Z221)&gt;1)
),"Yes","No"),
IF(AND($AN221&lt;&gt;"",LOWER(TRIM($AN221))&lt;&gt;"n/a"),
IF(COUNTIFS($C$2:$C$532,"Yes",$A$2:$A$532,$A221,$AN$2:$AN$532,$AN221)&gt;1,"Yes","No"),
"No")
)
)
)</f>
        <v/>
      </c>
      <c r="H221" s="4"/>
      <c r="I221" s="4"/>
      <c r="J221" s="4"/>
      <c r="K221" s="4"/>
      <c r="L221" s="14"/>
      <c r="M221" s="4"/>
      <c r="N221" s="4"/>
      <c r="O221" s="4"/>
      <c r="P221" s="4"/>
      <c r="Q221" s="4"/>
      <c r="R221" s="4"/>
      <c r="S221" s="4"/>
      <c r="T221" s="4"/>
      <c r="U221" s="12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8"/>
      <c r="AH221" s="8"/>
      <c r="AI221" s="8"/>
      <c r="AJ221" s="8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"/>
      <c r="BM221" s="8"/>
      <c r="BN221" s="8"/>
      <c r="BO221" s="8"/>
      <c r="BP221" s="8"/>
      <c r="BQ221" s="8"/>
      <c r="BR221" s="8"/>
      <c r="BS221" s="4" t="str">
        <f>IF($AB221="","",IF((IF(AND($BL221&lt;&gt;"Yes",$BL221&lt;&gt;"N/A"),"Power Cable, ","")&amp;IF(AND($BM221&lt;&gt;"Yes",$BM221&lt;&gt;"N/A"),"Battery, ","")&amp;IF(AND($AG221&lt;&gt;"Yes",$AG221&lt;&gt;"N/A"),"Firmware Download, ","")&amp;IF(AND(OR($AG221="Yes",$AG221="N/A"),$AH221&lt;&gt;"Yes",$AH221&lt;&gt;"N/A"),"Firmware Install, ","")&amp;IF(AND($BQ221&lt;&gt;"Yes",$BQ221&lt;&gt;"N/A"),"Device ID, ","")&amp;IF(AND($BR221&lt;&gt;"Yes",$BR221&lt;&gt;"N/A"),"Epic Beans Relay, ",""))="","",LEFT(IF(AND($BL221&lt;&gt;"Yes",$BL221&lt;&gt;"N/A"),"Power Cable, ","")&amp;IF(AND($BM221&lt;&gt;"Yes",$BM221&lt;&gt;"N/A"),"Battery, ","")&amp;IF(AND($AG221&lt;&gt;"Yes",$AG221&lt;&gt;"N/A"),"Firmware Download, ","")&amp;IF(AND(OR($AG221="Yes",$AG221="N/A"),$AH221&lt;&gt;"Yes",$AH221&lt;&gt;"N/A"),"Firmware Install, ","")&amp;IF(AND($BQ221&lt;&gt;"Yes",$BQ221&lt;&gt;"N/A"),"Device ID, ","")&amp;IF(AND($BR221&lt;&gt;"Yes",$BR221&lt;&gt;"N/A"),"Epic Beans Relay, ",""),LEN(IF(AND($BL221&lt;&gt;"Yes",$BL221&lt;&gt;"N/A"),"Power Cable, ","")&amp;IF(AND($BM221&lt;&gt;"Yes",$BM221&lt;&gt;"N/A"),"Battery, ","")&amp;IF(AND($AG221&lt;&gt;"Yes",$AG221&lt;&gt;"N/A"),"Firmware Download, ","")&amp;IF(AND(OR($AG221="Yes",$AG221="N/A"),$AH221&lt;&gt;"Yes",$AH221&lt;&gt;"N/A"),"Firmware Install, ","")&amp;IF(AND($BQ221&lt;&gt;"Yes",$BQ221&lt;&gt;"N/A"),"Device ID, ","")&amp;IF(AND($BR221&lt;&gt;"Yes",$BR221&lt;&gt;"N/A"),"Epic Beans Relay, ",""))-2)))</f>
        <v/>
      </c>
      <c r="BT221" s="8"/>
      <c r="BU221" s="8" t="str">
        <f>IF($AB221="","",IF($BS221="","Yes","Blocked"))</f>
        <v/>
      </c>
      <c r="BW221" t="str">
        <f>IF($BV221="","",IFERROR(VLOOKUP($BV221,'01_Warehouse_Ledger'!$A:$N,4,FALSE),""))</f>
        <v/>
      </c>
      <c r="BX221" t="str">
        <f>IF($BV221="","",IFERROR(VLOOKUP($BV221,'01_Warehouse_Ledger'!$A:$N,5,FALSE),""))</f>
        <v/>
      </c>
      <c r="BY221" t="str">
        <f>IF($BV221="","",IFERROR(VLOOKUP($BV221,'01_Warehouse_Ledger'!$A:$N,13,FALSE),""))</f>
        <v/>
      </c>
      <c r="CI221" t="str" cm="1">
        <f t="array" ref="CI221">IFERROR(
  IF(ISNUMBER(MATCH(TRIM(SUBSTITUTE(INDEX($X:$X,ROW()),CHAR(160),"")),[1]Weekend_Targets!$B$2:$B$23,0)),
    "TARGET",
    "NO"
  ),
  "LOOKUP_ERROR"
)</f>
        <v>NO</v>
      </c>
      <c r="CJ221" t="str" cm="1">
        <f t="array" aca="1" ref="CJ221" ca="1">_xlfn.LET(_xlpm.h,UPPER(TRIM(CLEAN(SUBSTITUTE($X221,CHAR(160)," ")))), IF(ISNUMBER(MATCH(_xlpm.h,WeekendHostnames,0)),"TARGET",""))</f>
        <v/>
      </c>
      <c r="CK221" t="str">
        <f>UPPER(TRIM(CLEAN(SUBSTITUTE(C221,CHAR(160)," "))))</f>
        <v/>
      </c>
      <c r="CL221" t="str" cm="1">
        <f t="array" ref="CL221">IF(ISNUMBER(MATCH(UPPER(TRIM(CLEAN(SUBSTITUTE(INDEX($X:$X,ROW()),CHAR(160)," ")))),[1]Weekend_Targets!$C$2:$C$23,0)),"TARGET","NO")</f>
        <v>NO</v>
      </c>
      <c r="CM221" t="str">
        <f>_xlfn.TEXTJOIN(", ",TRUE,$C$2:$C$23)</f>
        <v>Yes, Yes, Yes, Yes, Yes, Yes, Yes, Yes, Yes, Yes, Yes, Yes, Yes, Yes, Yes, Yes, Yes, Yes, Yes, Yes, Yes, Yes</v>
      </c>
      <c r="CN221" t="e" cm="1">
        <f t="array" aca="1" ref="CN221" ca="1">COUNTIF(WeekendHostnames,"WNH270OPR403")</f>
        <v>#NAME?</v>
      </c>
      <c r="CO221" s="4"/>
      <c r="CQ221" s="4"/>
    </row>
    <row r="222" spans="1:95" ht="20.25" customHeight="1">
      <c r="A222" s="8"/>
      <c r="B222" s="8"/>
      <c r="C222" s="8"/>
      <c r="E222" s="15" t="str">
        <f>IF($C222&lt;&gt;"Yes","",IF($D222="No","Yes",IF($D222="Yes","No","")))</f>
        <v/>
      </c>
      <c r="F222" s="15" t="str">
        <f>IF($A222="","",IF($A222="Neuron",IF(OR(AND($AA222&lt;&gt;"",LOWER(TRIM($AA222))&lt;&gt;"n/a",COUNTIF($AA$2:$AA$532,$AA222)&gt;1),AND($AB222&lt;&gt;"",LOWER(TRIM($AB222))&lt;&gt;"n/a",COUNTIF($AB$2:$AB$532,$AB222)&gt;1),AND($AE222&lt;&gt;"",LOWER(TRIM($AE222))&lt;&gt;"n/a",COUNTIF($AE$2:$AE$532,$AE222)&gt;1)),"Yes","No"),IF($A222="Cybernet",IF(OR(AND($Y222&lt;&gt;"",LOWER(TRIM($Y222))&lt;&gt;"n/a",COUNTIF($Y$2:$Y$532,$Y222)&gt;1),AND($Z222&lt;&gt;"",LOWER(TRIM($Z222))&lt;&gt;"n/a",COUNTIF($Z$2:$Z$532,$Z222)&gt;1)),"Yes","No"),IF(AND($AN222&lt;&gt;"",LOWER(TRIM($AN222))&lt;&gt;"n/a",COUNTIF($AN$2:$AN$532,$AN222)&gt;1),"Yes","No"))))</f>
        <v/>
      </c>
      <c r="G222" t="str">
        <f>IF($C222&lt;&gt;"Yes","",
IF($A222="Neuron",
IF(OR(
AND($AA222&lt;&gt;"",LOWER(TRIM($AA222))&lt;&gt;"n/a",COUNTIFS($C$2:$C$532,"Yes",$A$2:$A$532,"Neuron",$AA$2:$AA$532,$AA222)&gt;1),
AND($AB222&lt;&gt;"",LOWER(TRIM($AB222))&lt;&gt;"n/a",COUNTIFS($C$2:$C$532,"Yes",$A$2:$A$532,"Neuron",$AB$2:$AB$532,$AB222)&gt;1),
AND($AE222&lt;&gt;"",LOWER(TRIM($AE222))&lt;&gt;"n/a",COUNTIFS($C$2:$C$532,"Yes",$A$2:$A$532,"Neuron",$AE$2:$AE$532,$AE222)&gt;1)
),"Yes","No"),
IF($A222="Cybernet",
IF(OR(
AND($Y222&lt;&gt;"",LOWER(TRIM($Y222))&lt;&gt;"n/a",COUNTIFS($C$2:$C$532,"Yes",$A$2:$A$532,"Cybernet",$Y$2:$Y$532,$Y222)&gt;1),
AND($Z222&lt;&gt;"",LOWER(TRIM($Z222))&lt;&gt;"n/a",COUNTIFS($C$2:$C$532,"Yes",$A$2:$A$532,"Cybernet",$Z$2:$Z$532,$Z222)&gt;1)
),"Yes","No"),
IF(AND($AN222&lt;&gt;"",LOWER(TRIM($AN222))&lt;&gt;"n/a"),
IF(COUNTIFS($C$2:$C$532,"Yes",$A$2:$A$532,$A222,$AN$2:$AN$532,$AN222)&gt;1,"Yes","No"),
"No")
)
)
)</f>
        <v/>
      </c>
      <c r="H222" s="4"/>
      <c r="I222" s="4"/>
      <c r="J222" s="4"/>
      <c r="K222" s="4"/>
      <c r="L222" s="14"/>
      <c r="M222" s="4"/>
      <c r="N222" s="4"/>
      <c r="O222" s="4"/>
      <c r="P222" s="4"/>
      <c r="Q222" s="4"/>
      <c r="R222" s="4"/>
      <c r="S222" s="4"/>
      <c r="T222" s="4"/>
      <c r="U222" s="12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8"/>
      <c r="AH222" s="8"/>
      <c r="AI222" s="8"/>
      <c r="AJ222" s="8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"/>
      <c r="BM222" s="8"/>
      <c r="BN222" s="8"/>
      <c r="BO222" s="8"/>
      <c r="BP222" s="8"/>
      <c r="BQ222" s="8"/>
      <c r="BR222" s="8"/>
      <c r="BS222" s="4" t="str">
        <f>IF($AB222="","",IF((IF(AND($BL222&lt;&gt;"Yes",$BL222&lt;&gt;"N/A"),"Power Cable, ","")&amp;IF(AND($BM222&lt;&gt;"Yes",$BM222&lt;&gt;"N/A"),"Battery, ","")&amp;IF(AND($AG222&lt;&gt;"Yes",$AG222&lt;&gt;"N/A"),"Firmware Download, ","")&amp;IF(AND(OR($AG222="Yes",$AG222="N/A"),$AH222&lt;&gt;"Yes",$AH222&lt;&gt;"N/A"),"Firmware Install, ","")&amp;IF(AND($BQ222&lt;&gt;"Yes",$BQ222&lt;&gt;"N/A"),"Device ID, ","")&amp;IF(AND($BR222&lt;&gt;"Yes",$BR222&lt;&gt;"N/A"),"Epic Beans Relay, ",""))="","",LEFT(IF(AND($BL222&lt;&gt;"Yes",$BL222&lt;&gt;"N/A"),"Power Cable, ","")&amp;IF(AND($BM222&lt;&gt;"Yes",$BM222&lt;&gt;"N/A"),"Battery, ","")&amp;IF(AND($AG222&lt;&gt;"Yes",$AG222&lt;&gt;"N/A"),"Firmware Download, ","")&amp;IF(AND(OR($AG222="Yes",$AG222="N/A"),$AH222&lt;&gt;"Yes",$AH222&lt;&gt;"N/A"),"Firmware Install, ","")&amp;IF(AND($BQ222&lt;&gt;"Yes",$BQ222&lt;&gt;"N/A"),"Device ID, ","")&amp;IF(AND($BR222&lt;&gt;"Yes",$BR222&lt;&gt;"N/A"),"Epic Beans Relay, ",""),LEN(IF(AND($BL222&lt;&gt;"Yes",$BL222&lt;&gt;"N/A"),"Power Cable, ","")&amp;IF(AND($BM222&lt;&gt;"Yes",$BM222&lt;&gt;"N/A"),"Battery, ","")&amp;IF(AND($AG222&lt;&gt;"Yes",$AG222&lt;&gt;"N/A"),"Firmware Download, ","")&amp;IF(AND(OR($AG222="Yes",$AG222="N/A"),$AH222&lt;&gt;"Yes",$AH222&lt;&gt;"N/A"),"Firmware Install, ","")&amp;IF(AND($BQ222&lt;&gt;"Yes",$BQ222&lt;&gt;"N/A"),"Device ID, ","")&amp;IF(AND($BR222&lt;&gt;"Yes",$BR222&lt;&gt;"N/A"),"Epic Beans Relay, ",""))-2)))</f>
        <v/>
      </c>
      <c r="BT222" s="8"/>
      <c r="BU222" s="8" t="str">
        <f>IF($AB222="","",IF($BS222="","Yes","Blocked"))</f>
        <v/>
      </c>
      <c r="BW222" t="str">
        <f>IF($BV222="","",IFERROR(VLOOKUP($BV222,'01_Warehouse_Ledger'!$A:$N,4,FALSE),""))</f>
        <v/>
      </c>
      <c r="BX222" t="str">
        <f>IF($BV222="","",IFERROR(VLOOKUP($BV222,'01_Warehouse_Ledger'!$A:$N,5,FALSE),""))</f>
        <v/>
      </c>
      <c r="BY222" t="str">
        <f>IF($BV222="","",IFERROR(VLOOKUP($BV222,'01_Warehouse_Ledger'!$A:$N,13,FALSE),""))</f>
        <v/>
      </c>
      <c r="CI222" t="str" cm="1">
        <f t="array" ref="CI222">IFERROR(
  IF(ISNUMBER(MATCH(TRIM(SUBSTITUTE(INDEX($X:$X,ROW()),CHAR(160),"")),[1]Weekend_Targets!$B$2:$B$23,0)),
    "TARGET",
    "NO"
  ),
  "LOOKUP_ERROR"
)</f>
        <v>NO</v>
      </c>
      <c r="CJ222" t="str" cm="1">
        <f t="array" aca="1" ref="CJ222" ca="1">_xlfn.LET(_xlpm.h,UPPER(TRIM(CLEAN(SUBSTITUTE($X222,CHAR(160)," ")))), IF(ISNUMBER(MATCH(_xlpm.h,WeekendHostnames,0)),"TARGET",""))</f>
        <v/>
      </c>
      <c r="CK222" t="str">
        <f>UPPER(TRIM(CLEAN(SUBSTITUTE(C222,CHAR(160)," "))))</f>
        <v/>
      </c>
      <c r="CL222" t="str" cm="1">
        <f t="array" ref="CL222">IF(ISNUMBER(MATCH(UPPER(TRIM(CLEAN(SUBSTITUTE(INDEX($X:$X,ROW()),CHAR(160)," ")))),[1]Weekend_Targets!$C$2:$C$23,0)),"TARGET","NO")</f>
        <v>NO</v>
      </c>
      <c r="CM222" t="str">
        <f>_xlfn.TEXTJOIN(", ",TRUE,$C$2:$C$23)</f>
        <v>Yes, Yes, Yes, Yes, Yes, Yes, Yes, Yes, Yes, Yes, Yes, Yes, Yes, Yes, Yes, Yes, Yes, Yes, Yes, Yes, Yes, Yes</v>
      </c>
      <c r="CN222" t="e" cm="1">
        <f t="array" aca="1" ref="CN222" ca="1">COUNTIF(WeekendHostnames,"WNH270OPR403")</f>
        <v>#NAME?</v>
      </c>
      <c r="CO222" s="4"/>
      <c r="CQ222" s="4"/>
    </row>
    <row r="223" spans="1:95" ht="20.25" customHeight="1">
      <c r="A223" s="8"/>
      <c r="B223" s="8"/>
      <c r="C223" s="8"/>
      <c r="E223" s="15" t="str">
        <f>IF($C223&lt;&gt;"Yes","",IF($D223="No","Yes",IF($D223="Yes","No","")))</f>
        <v/>
      </c>
      <c r="F223" s="15" t="str">
        <f>IF($A223="","",IF($A223="Neuron",IF(OR(AND($AA223&lt;&gt;"",LOWER(TRIM($AA223))&lt;&gt;"n/a",COUNTIF($AA$2:$AA$532,$AA223)&gt;1),AND($AB223&lt;&gt;"",LOWER(TRIM($AB223))&lt;&gt;"n/a",COUNTIF($AB$2:$AB$532,$AB223)&gt;1),AND($AE223&lt;&gt;"",LOWER(TRIM($AE223))&lt;&gt;"n/a",COUNTIF($AE$2:$AE$532,$AE223)&gt;1)),"Yes","No"),IF($A223="Cybernet",IF(OR(AND($Y223&lt;&gt;"",LOWER(TRIM($Y223))&lt;&gt;"n/a",COUNTIF($Y$2:$Y$532,$Y223)&gt;1),AND($Z223&lt;&gt;"",LOWER(TRIM($Z223))&lt;&gt;"n/a",COUNTIF($Z$2:$Z$532,$Z223)&gt;1)),"Yes","No"),IF(AND($AN223&lt;&gt;"",LOWER(TRIM($AN223))&lt;&gt;"n/a",COUNTIF($AN$2:$AN$532,$AN223)&gt;1),"Yes","No"))))</f>
        <v/>
      </c>
      <c r="G223" t="str">
        <f>IF($C223&lt;&gt;"Yes","",
IF($A223="Neuron",
IF(OR(
AND($AA223&lt;&gt;"",LOWER(TRIM($AA223))&lt;&gt;"n/a",COUNTIFS($C$2:$C$532,"Yes",$A$2:$A$532,"Neuron",$AA$2:$AA$532,$AA223)&gt;1),
AND($AB223&lt;&gt;"",LOWER(TRIM($AB223))&lt;&gt;"n/a",COUNTIFS($C$2:$C$532,"Yes",$A$2:$A$532,"Neuron",$AB$2:$AB$532,$AB223)&gt;1),
AND($AE223&lt;&gt;"",LOWER(TRIM($AE223))&lt;&gt;"n/a",COUNTIFS($C$2:$C$532,"Yes",$A$2:$A$532,"Neuron",$AE$2:$AE$532,$AE223)&gt;1)
),"Yes","No"),
IF($A223="Cybernet",
IF(OR(
AND($Y223&lt;&gt;"",LOWER(TRIM($Y223))&lt;&gt;"n/a",COUNTIFS($C$2:$C$532,"Yes",$A$2:$A$532,"Cybernet",$Y$2:$Y$532,$Y223)&gt;1),
AND($Z223&lt;&gt;"",LOWER(TRIM($Z223))&lt;&gt;"n/a",COUNTIFS($C$2:$C$532,"Yes",$A$2:$A$532,"Cybernet",$Z$2:$Z$532,$Z223)&gt;1)
),"Yes","No"),
IF(AND($AN223&lt;&gt;"",LOWER(TRIM($AN223))&lt;&gt;"n/a"),
IF(COUNTIFS($C$2:$C$532,"Yes",$A$2:$A$532,$A223,$AN$2:$AN$532,$AN223)&gt;1,"Yes","No"),
"No")
)
)
)</f>
        <v/>
      </c>
      <c r="H223" s="4"/>
      <c r="I223" s="4"/>
      <c r="J223" s="4"/>
      <c r="K223" s="4"/>
      <c r="L223" s="14"/>
      <c r="M223" s="4"/>
      <c r="N223" s="4"/>
      <c r="O223" s="4"/>
      <c r="P223" s="4"/>
      <c r="Q223" s="4"/>
      <c r="R223" s="4"/>
      <c r="S223" s="4"/>
      <c r="T223" s="4"/>
      <c r="U223" s="12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8"/>
      <c r="AH223" s="8"/>
      <c r="AI223" s="8"/>
      <c r="AJ223" s="8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"/>
      <c r="BM223" s="8"/>
      <c r="BN223" s="8"/>
      <c r="BO223" s="8"/>
      <c r="BP223" s="8"/>
      <c r="BQ223" s="8"/>
      <c r="BR223" s="8"/>
      <c r="BS223" s="4" t="str">
        <f>IF($AB223="","",IF((IF(AND($BL223&lt;&gt;"Yes",$BL223&lt;&gt;"N/A"),"Power Cable, ","")&amp;IF(AND($BM223&lt;&gt;"Yes",$BM223&lt;&gt;"N/A"),"Battery, ","")&amp;IF(AND($AG223&lt;&gt;"Yes",$AG223&lt;&gt;"N/A"),"Firmware Download, ","")&amp;IF(AND(OR($AG223="Yes",$AG223="N/A"),$AH223&lt;&gt;"Yes",$AH223&lt;&gt;"N/A"),"Firmware Install, ","")&amp;IF(AND($BQ223&lt;&gt;"Yes",$BQ223&lt;&gt;"N/A"),"Device ID, ","")&amp;IF(AND($BR223&lt;&gt;"Yes",$BR223&lt;&gt;"N/A"),"Epic Beans Relay, ",""))="","",LEFT(IF(AND($BL223&lt;&gt;"Yes",$BL223&lt;&gt;"N/A"),"Power Cable, ","")&amp;IF(AND($BM223&lt;&gt;"Yes",$BM223&lt;&gt;"N/A"),"Battery, ","")&amp;IF(AND($AG223&lt;&gt;"Yes",$AG223&lt;&gt;"N/A"),"Firmware Download, ","")&amp;IF(AND(OR($AG223="Yes",$AG223="N/A"),$AH223&lt;&gt;"Yes",$AH223&lt;&gt;"N/A"),"Firmware Install, ","")&amp;IF(AND($BQ223&lt;&gt;"Yes",$BQ223&lt;&gt;"N/A"),"Device ID, ","")&amp;IF(AND($BR223&lt;&gt;"Yes",$BR223&lt;&gt;"N/A"),"Epic Beans Relay, ",""),LEN(IF(AND($BL223&lt;&gt;"Yes",$BL223&lt;&gt;"N/A"),"Power Cable, ","")&amp;IF(AND($BM223&lt;&gt;"Yes",$BM223&lt;&gt;"N/A"),"Battery, ","")&amp;IF(AND($AG223&lt;&gt;"Yes",$AG223&lt;&gt;"N/A"),"Firmware Download, ","")&amp;IF(AND(OR($AG223="Yes",$AG223="N/A"),$AH223&lt;&gt;"Yes",$AH223&lt;&gt;"N/A"),"Firmware Install, ","")&amp;IF(AND($BQ223&lt;&gt;"Yes",$BQ223&lt;&gt;"N/A"),"Device ID, ","")&amp;IF(AND($BR223&lt;&gt;"Yes",$BR223&lt;&gt;"N/A"),"Epic Beans Relay, ",""))-2)))</f>
        <v/>
      </c>
      <c r="BT223" s="8"/>
      <c r="BU223" s="8" t="str">
        <f>IF($AB223="","",IF($BS223="","Yes","Blocked"))</f>
        <v/>
      </c>
      <c r="BW223" t="str">
        <f>IF($BV223="","",IFERROR(VLOOKUP($BV223,'01_Warehouse_Ledger'!$A:$N,4,FALSE),""))</f>
        <v/>
      </c>
      <c r="BX223" t="str">
        <f>IF($BV223="","",IFERROR(VLOOKUP($BV223,'01_Warehouse_Ledger'!$A:$N,5,FALSE),""))</f>
        <v/>
      </c>
      <c r="BY223" t="str">
        <f>IF($BV223="","",IFERROR(VLOOKUP($BV223,'01_Warehouse_Ledger'!$A:$N,13,FALSE),""))</f>
        <v/>
      </c>
      <c r="CI223" t="str" cm="1">
        <f t="array" ref="CI223">IFERROR(
  IF(ISNUMBER(MATCH(TRIM(SUBSTITUTE(INDEX($X:$X,ROW()),CHAR(160),"")),[1]Weekend_Targets!$B$2:$B$23,0)),
    "TARGET",
    "NO"
  ),
  "LOOKUP_ERROR"
)</f>
        <v>NO</v>
      </c>
      <c r="CJ223" t="str" cm="1">
        <f t="array" aca="1" ref="CJ223" ca="1">_xlfn.LET(_xlpm.h,UPPER(TRIM(CLEAN(SUBSTITUTE($X223,CHAR(160)," ")))), IF(ISNUMBER(MATCH(_xlpm.h,WeekendHostnames,0)),"TARGET",""))</f>
        <v/>
      </c>
      <c r="CK223" t="str">
        <f>UPPER(TRIM(CLEAN(SUBSTITUTE(C223,CHAR(160)," "))))</f>
        <v/>
      </c>
      <c r="CL223" t="str" cm="1">
        <f t="array" ref="CL223">IF(ISNUMBER(MATCH(UPPER(TRIM(CLEAN(SUBSTITUTE(INDEX($X:$X,ROW()),CHAR(160)," ")))),[1]Weekend_Targets!$C$2:$C$23,0)),"TARGET","NO")</f>
        <v>NO</v>
      </c>
      <c r="CM223" t="str">
        <f>_xlfn.TEXTJOIN(", ",TRUE,$C$2:$C$23)</f>
        <v>Yes, Yes, Yes, Yes, Yes, Yes, Yes, Yes, Yes, Yes, Yes, Yes, Yes, Yes, Yes, Yes, Yes, Yes, Yes, Yes, Yes, Yes</v>
      </c>
      <c r="CN223" t="e" cm="1">
        <f t="array" aca="1" ref="CN223" ca="1">COUNTIF(WeekendHostnames,"WNH270OPR403")</f>
        <v>#NAME?</v>
      </c>
      <c r="CO223" s="4"/>
      <c r="CQ223" s="4"/>
    </row>
    <row r="224" spans="1:95" ht="20.25" customHeight="1">
      <c r="A224" s="8"/>
      <c r="B224" s="8"/>
      <c r="C224" s="8"/>
      <c r="E224" s="15" t="str">
        <f>IF($C224&lt;&gt;"Yes","",IF($D224="No","Yes",IF($D224="Yes","No","")))</f>
        <v/>
      </c>
      <c r="F224" s="15" t="str">
        <f>IF($A224="","",IF($A224="Neuron",IF(OR(AND($AA224&lt;&gt;"",LOWER(TRIM($AA224))&lt;&gt;"n/a",COUNTIF($AA$2:$AA$532,$AA224)&gt;1),AND($AB224&lt;&gt;"",LOWER(TRIM($AB224))&lt;&gt;"n/a",COUNTIF($AB$2:$AB$532,$AB224)&gt;1),AND($AE224&lt;&gt;"",LOWER(TRIM($AE224))&lt;&gt;"n/a",COUNTIF($AE$2:$AE$532,$AE224)&gt;1)),"Yes","No"),IF($A224="Cybernet",IF(OR(AND($Y224&lt;&gt;"",LOWER(TRIM($Y224))&lt;&gt;"n/a",COUNTIF($Y$2:$Y$532,$Y224)&gt;1),AND($Z224&lt;&gt;"",LOWER(TRIM($Z224))&lt;&gt;"n/a",COUNTIF($Z$2:$Z$532,$Z224)&gt;1)),"Yes","No"),IF(AND($AN224&lt;&gt;"",LOWER(TRIM($AN224))&lt;&gt;"n/a",COUNTIF($AN$2:$AN$532,$AN224)&gt;1),"Yes","No"))))</f>
        <v/>
      </c>
      <c r="G224" t="str">
        <f>IF($C224&lt;&gt;"Yes","",
IF($A224="Neuron",
IF(OR(
AND($AA224&lt;&gt;"",LOWER(TRIM($AA224))&lt;&gt;"n/a",COUNTIFS($C$2:$C$532,"Yes",$A$2:$A$532,"Neuron",$AA$2:$AA$532,$AA224)&gt;1),
AND($AB224&lt;&gt;"",LOWER(TRIM($AB224))&lt;&gt;"n/a",COUNTIFS($C$2:$C$532,"Yes",$A$2:$A$532,"Neuron",$AB$2:$AB$532,$AB224)&gt;1),
AND($AE224&lt;&gt;"",LOWER(TRIM($AE224))&lt;&gt;"n/a",COUNTIFS($C$2:$C$532,"Yes",$A$2:$A$532,"Neuron",$AE$2:$AE$532,$AE224)&gt;1)
),"Yes","No"),
IF($A224="Cybernet",
IF(OR(
AND($Y224&lt;&gt;"",LOWER(TRIM($Y224))&lt;&gt;"n/a",COUNTIFS($C$2:$C$532,"Yes",$A$2:$A$532,"Cybernet",$Y$2:$Y$532,$Y224)&gt;1),
AND($Z224&lt;&gt;"",LOWER(TRIM($Z224))&lt;&gt;"n/a",COUNTIFS($C$2:$C$532,"Yes",$A$2:$A$532,"Cybernet",$Z$2:$Z$532,$Z224)&gt;1)
),"Yes","No"),
IF(AND($AN224&lt;&gt;"",LOWER(TRIM($AN224))&lt;&gt;"n/a"),
IF(COUNTIFS($C$2:$C$532,"Yes",$A$2:$A$532,$A224,$AN$2:$AN$532,$AN224)&gt;1,"Yes","No"),
"No")
)
)
)</f>
        <v/>
      </c>
      <c r="H224" s="4"/>
      <c r="I224" s="4"/>
      <c r="J224" s="4"/>
      <c r="K224" s="4"/>
      <c r="L224" s="14"/>
      <c r="M224" s="4"/>
      <c r="N224" s="4"/>
      <c r="O224" s="4"/>
      <c r="P224" s="4"/>
      <c r="Q224" s="4"/>
      <c r="R224" s="4"/>
      <c r="S224" s="4"/>
      <c r="T224" s="4"/>
      <c r="U224" s="12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8"/>
      <c r="AH224" s="8"/>
      <c r="AI224" s="8"/>
      <c r="AJ224" s="8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"/>
      <c r="BM224" s="8"/>
      <c r="BN224" s="8"/>
      <c r="BO224" s="8"/>
      <c r="BP224" s="8"/>
      <c r="BQ224" s="8"/>
      <c r="BR224" s="8"/>
      <c r="BS224" s="4" t="str">
        <f>IF($AB224="","",IF((IF(AND($BL224&lt;&gt;"Yes",$BL224&lt;&gt;"N/A"),"Power Cable, ","")&amp;IF(AND($BM224&lt;&gt;"Yes",$BM224&lt;&gt;"N/A"),"Battery, ","")&amp;IF(AND($AG224&lt;&gt;"Yes",$AG224&lt;&gt;"N/A"),"Firmware Download, ","")&amp;IF(AND(OR($AG224="Yes",$AG224="N/A"),$AH224&lt;&gt;"Yes",$AH224&lt;&gt;"N/A"),"Firmware Install, ","")&amp;IF(AND($BQ224&lt;&gt;"Yes",$BQ224&lt;&gt;"N/A"),"Device ID, ","")&amp;IF(AND($BR224&lt;&gt;"Yes",$BR224&lt;&gt;"N/A"),"Epic Beans Relay, ",""))="","",LEFT(IF(AND($BL224&lt;&gt;"Yes",$BL224&lt;&gt;"N/A"),"Power Cable, ","")&amp;IF(AND($BM224&lt;&gt;"Yes",$BM224&lt;&gt;"N/A"),"Battery, ","")&amp;IF(AND($AG224&lt;&gt;"Yes",$AG224&lt;&gt;"N/A"),"Firmware Download, ","")&amp;IF(AND(OR($AG224="Yes",$AG224="N/A"),$AH224&lt;&gt;"Yes",$AH224&lt;&gt;"N/A"),"Firmware Install, ","")&amp;IF(AND($BQ224&lt;&gt;"Yes",$BQ224&lt;&gt;"N/A"),"Device ID, ","")&amp;IF(AND($BR224&lt;&gt;"Yes",$BR224&lt;&gt;"N/A"),"Epic Beans Relay, ",""),LEN(IF(AND($BL224&lt;&gt;"Yes",$BL224&lt;&gt;"N/A"),"Power Cable, ","")&amp;IF(AND($BM224&lt;&gt;"Yes",$BM224&lt;&gt;"N/A"),"Battery, ","")&amp;IF(AND($AG224&lt;&gt;"Yes",$AG224&lt;&gt;"N/A"),"Firmware Download, ","")&amp;IF(AND(OR($AG224="Yes",$AG224="N/A"),$AH224&lt;&gt;"Yes",$AH224&lt;&gt;"N/A"),"Firmware Install, ","")&amp;IF(AND($BQ224&lt;&gt;"Yes",$BQ224&lt;&gt;"N/A"),"Device ID, ","")&amp;IF(AND($BR224&lt;&gt;"Yes",$BR224&lt;&gt;"N/A"),"Epic Beans Relay, ",""))-2)))</f>
        <v/>
      </c>
      <c r="BT224" s="8"/>
      <c r="BU224" s="8" t="str">
        <f>IF($AB224="","",IF($BS224="","Yes","Blocked"))</f>
        <v/>
      </c>
      <c r="BW224" t="str">
        <f>IF($BV224="","",IFERROR(VLOOKUP($BV224,'01_Warehouse_Ledger'!$A:$N,4,FALSE),""))</f>
        <v/>
      </c>
      <c r="BX224" t="str">
        <f>IF($BV224="","",IFERROR(VLOOKUP($BV224,'01_Warehouse_Ledger'!$A:$N,5,FALSE),""))</f>
        <v/>
      </c>
      <c r="BY224" t="str">
        <f>IF($BV224="","",IFERROR(VLOOKUP($BV224,'01_Warehouse_Ledger'!$A:$N,13,FALSE),""))</f>
        <v/>
      </c>
      <c r="CI224" t="str" cm="1">
        <f t="array" ref="CI224">IFERROR(
  IF(ISNUMBER(MATCH(TRIM(SUBSTITUTE(INDEX($X:$X,ROW()),CHAR(160),"")),[1]Weekend_Targets!$B$2:$B$23,0)),
    "TARGET",
    "NO"
  ),
  "LOOKUP_ERROR"
)</f>
        <v>NO</v>
      </c>
      <c r="CJ224" t="str" cm="1">
        <f t="array" aca="1" ref="CJ224" ca="1">_xlfn.LET(_xlpm.h,UPPER(TRIM(CLEAN(SUBSTITUTE($X224,CHAR(160)," ")))), IF(ISNUMBER(MATCH(_xlpm.h,WeekendHostnames,0)),"TARGET",""))</f>
        <v/>
      </c>
      <c r="CK224" t="str">
        <f>UPPER(TRIM(CLEAN(SUBSTITUTE(C224,CHAR(160)," "))))</f>
        <v/>
      </c>
      <c r="CL224" t="str" cm="1">
        <f t="array" ref="CL224">IF(ISNUMBER(MATCH(UPPER(TRIM(CLEAN(SUBSTITUTE(INDEX($X:$X,ROW()),CHAR(160)," ")))),[1]Weekend_Targets!$C$2:$C$23,0)),"TARGET","NO")</f>
        <v>NO</v>
      </c>
      <c r="CM224" t="str">
        <f>_xlfn.TEXTJOIN(", ",TRUE,$C$2:$C$23)</f>
        <v>Yes, Yes, Yes, Yes, Yes, Yes, Yes, Yes, Yes, Yes, Yes, Yes, Yes, Yes, Yes, Yes, Yes, Yes, Yes, Yes, Yes, Yes</v>
      </c>
      <c r="CN224" t="e" cm="1">
        <f t="array" aca="1" ref="CN224" ca="1">COUNTIF(WeekendHostnames,"WNH270OPR403")</f>
        <v>#NAME?</v>
      </c>
      <c r="CO224" s="4"/>
      <c r="CQ224" s="4"/>
    </row>
    <row r="225" spans="1:95" ht="20.25" customHeight="1">
      <c r="A225" s="8"/>
      <c r="B225" s="8"/>
      <c r="C225" s="8"/>
      <c r="E225" s="15" t="str">
        <f>IF($C225&lt;&gt;"Yes","",IF($D225="No","Yes",IF($D225="Yes","No","")))</f>
        <v/>
      </c>
      <c r="F225" s="15" t="str">
        <f>IF($A225="","",IF($A225="Neuron",IF(OR(AND($AA225&lt;&gt;"",LOWER(TRIM($AA225))&lt;&gt;"n/a",COUNTIF($AA$2:$AA$532,$AA225)&gt;1),AND($AB225&lt;&gt;"",LOWER(TRIM($AB225))&lt;&gt;"n/a",COUNTIF($AB$2:$AB$532,$AB225)&gt;1),AND($AE225&lt;&gt;"",LOWER(TRIM($AE225))&lt;&gt;"n/a",COUNTIF($AE$2:$AE$532,$AE225)&gt;1)),"Yes","No"),IF($A225="Cybernet",IF(OR(AND($Y225&lt;&gt;"",LOWER(TRIM($Y225))&lt;&gt;"n/a",COUNTIF($Y$2:$Y$532,$Y225)&gt;1),AND($Z225&lt;&gt;"",LOWER(TRIM($Z225))&lt;&gt;"n/a",COUNTIF($Z$2:$Z$532,$Z225)&gt;1)),"Yes","No"),IF(AND($AN225&lt;&gt;"",LOWER(TRIM($AN225))&lt;&gt;"n/a",COUNTIF($AN$2:$AN$532,$AN225)&gt;1),"Yes","No"))))</f>
        <v/>
      </c>
      <c r="G225" t="str">
        <f>IF($C225&lt;&gt;"Yes","",
IF($A225="Neuron",
IF(OR(
AND($AA225&lt;&gt;"",LOWER(TRIM($AA225))&lt;&gt;"n/a",COUNTIFS($C$2:$C$532,"Yes",$A$2:$A$532,"Neuron",$AA$2:$AA$532,$AA225)&gt;1),
AND($AB225&lt;&gt;"",LOWER(TRIM($AB225))&lt;&gt;"n/a",COUNTIFS($C$2:$C$532,"Yes",$A$2:$A$532,"Neuron",$AB$2:$AB$532,$AB225)&gt;1),
AND($AE225&lt;&gt;"",LOWER(TRIM($AE225))&lt;&gt;"n/a",COUNTIFS($C$2:$C$532,"Yes",$A$2:$A$532,"Neuron",$AE$2:$AE$532,$AE225)&gt;1)
),"Yes","No"),
IF($A225="Cybernet",
IF(OR(
AND($Y225&lt;&gt;"",LOWER(TRIM($Y225))&lt;&gt;"n/a",COUNTIFS($C$2:$C$532,"Yes",$A$2:$A$532,"Cybernet",$Y$2:$Y$532,$Y225)&gt;1),
AND($Z225&lt;&gt;"",LOWER(TRIM($Z225))&lt;&gt;"n/a",COUNTIFS($C$2:$C$532,"Yes",$A$2:$A$532,"Cybernet",$Z$2:$Z$532,$Z225)&gt;1)
),"Yes","No"),
IF(AND($AN225&lt;&gt;"",LOWER(TRIM($AN225))&lt;&gt;"n/a"),
IF(COUNTIFS($C$2:$C$532,"Yes",$A$2:$A$532,$A225,$AN$2:$AN$532,$AN225)&gt;1,"Yes","No"),
"No")
)
)
)</f>
        <v/>
      </c>
      <c r="H225" s="4"/>
      <c r="I225" s="4"/>
      <c r="J225" s="4"/>
      <c r="K225" s="4"/>
      <c r="L225" s="14"/>
      <c r="M225" s="4"/>
      <c r="N225" s="4"/>
      <c r="O225" s="4"/>
      <c r="P225" s="4"/>
      <c r="Q225" s="4"/>
      <c r="R225" s="4"/>
      <c r="S225" s="4"/>
      <c r="T225" s="4"/>
      <c r="U225" s="12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8"/>
      <c r="AH225" s="8"/>
      <c r="AI225" s="8"/>
      <c r="AJ225" s="8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"/>
      <c r="BM225" s="8"/>
      <c r="BN225" s="8"/>
      <c r="BO225" s="8"/>
      <c r="BP225" s="8"/>
      <c r="BQ225" s="8"/>
      <c r="BR225" s="8"/>
      <c r="BS225" s="4" t="str">
        <f>IF($AB225="","",IF((IF(AND($BL225&lt;&gt;"Yes",$BL225&lt;&gt;"N/A"),"Power Cable, ","")&amp;IF(AND($BM225&lt;&gt;"Yes",$BM225&lt;&gt;"N/A"),"Battery, ","")&amp;IF(AND($AG225&lt;&gt;"Yes",$AG225&lt;&gt;"N/A"),"Firmware Download, ","")&amp;IF(AND(OR($AG225="Yes",$AG225="N/A"),$AH225&lt;&gt;"Yes",$AH225&lt;&gt;"N/A"),"Firmware Install, ","")&amp;IF(AND($BQ225&lt;&gt;"Yes",$BQ225&lt;&gt;"N/A"),"Device ID, ","")&amp;IF(AND($BR225&lt;&gt;"Yes",$BR225&lt;&gt;"N/A"),"Epic Beans Relay, ",""))="","",LEFT(IF(AND($BL225&lt;&gt;"Yes",$BL225&lt;&gt;"N/A"),"Power Cable, ","")&amp;IF(AND($BM225&lt;&gt;"Yes",$BM225&lt;&gt;"N/A"),"Battery, ","")&amp;IF(AND($AG225&lt;&gt;"Yes",$AG225&lt;&gt;"N/A"),"Firmware Download, ","")&amp;IF(AND(OR($AG225="Yes",$AG225="N/A"),$AH225&lt;&gt;"Yes",$AH225&lt;&gt;"N/A"),"Firmware Install, ","")&amp;IF(AND($BQ225&lt;&gt;"Yes",$BQ225&lt;&gt;"N/A"),"Device ID, ","")&amp;IF(AND($BR225&lt;&gt;"Yes",$BR225&lt;&gt;"N/A"),"Epic Beans Relay, ",""),LEN(IF(AND($BL225&lt;&gt;"Yes",$BL225&lt;&gt;"N/A"),"Power Cable, ","")&amp;IF(AND($BM225&lt;&gt;"Yes",$BM225&lt;&gt;"N/A"),"Battery, ","")&amp;IF(AND($AG225&lt;&gt;"Yes",$AG225&lt;&gt;"N/A"),"Firmware Download, ","")&amp;IF(AND(OR($AG225="Yes",$AG225="N/A"),$AH225&lt;&gt;"Yes",$AH225&lt;&gt;"N/A"),"Firmware Install, ","")&amp;IF(AND($BQ225&lt;&gt;"Yes",$BQ225&lt;&gt;"N/A"),"Device ID, ","")&amp;IF(AND($BR225&lt;&gt;"Yes",$BR225&lt;&gt;"N/A"),"Epic Beans Relay, ",""))-2)))</f>
        <v/>
      </c>
      <c r="BT225" s="8"/>
      <c r="BU225" s="8" t="str">
        <f>IF($AB225="","",IF($BS225="","Yes","Blocked"))</f>
        <v/>
      </c>
      <c r="BW225" t="str">
        <f>IF($BV225="","",IFERROR(VLOOKUP($BV225,'01_Warehouse_Ledger'!$A:$N,4,FALSE),""))</f>
        <v/>
      </c>
      <c r="BX225" t="str">
        <f>IF($BV225="","",IFERROR(VLOOKUP($BV225,'01_Warehouse_Ledger'!$A:$N,5,FALSE),""))</f>
        <v/>
      </c>
      <c r="BY225" t="str">
        <f>IF($BV225="","",IFERROR(VLOOKUP($BV225,'01_Warehouse_Ledger'!$A:$N,13,FALSE),""))</f>
        <v/>
      </c>
      <c r="CI225" t="str" cm="1">
        <f t="array" ref="CI225">IFERROR(
  IF(ISNUMBER(MATCH(TRIM(SUBSTITUTE(INDEX($X:$X,ROW()),CHAR(160),"")),[1]Weekend_Targets!$B$2:$B$23,0)),
    "TARGET",
    "NO"
  ),
  "LOOKUP_ERROR"
)</f>
        <v>NO</v>
      </c>
      <c r="CJ225" t="str" cm="1">
        <f t="array" aca="1" ref="CJ225" ca="1">_xlfn.LET(_xlpm.h,UPPER(TRIM(CLEAN(SUBSTITUTE($X225,CHAR(160)," ")))), IF(ISNUMBER(MATCH(_xlpm.h,WeekendHostnames,0)),"TARGET",""))</f>
        <v/>
      </c>
      <c r="CK225" t="str">
        <f>UPPER(TRIM(CLEAN(SUBSTITUTE(C225,CHAR(160)," "))))</f>
        <v/>
      </c>
      <c r="CL225" t="str" cm="1">
        <f t="array" ref="CL225">IF(ISNUMBER(MATCH(UPPER(TRIM(CLEAN(SUBSTITUTE(INDEX($X:$X,ROW()),CHAR(160)," ")))),[1]Weekend_Targets!$C$2:$C$23,0)),"TARGET","NO")</f>
        <v>NO</v>
      </c>
      <c r="CM225" t="str">
        <f>_xlfn.TEXTJOIN(", ",TRUE,$C$2:$C$23)</f>
        <v>Yes, Yes, Yes, Yes, Yes, Yes, Yes, Yes, Yes, Yes, Yes, Yes, Yes, Yes, Yes, Yes, Yes, Yes, Yes, Yes, Yes, Yes</v>
      </c>
      <c r="CN225" t="e" cm="1">
        <f t="array" aca="1" ref="CN225" ca="1">COUNTIF(WeekendHostnames,"WNH270OPR403")</f>
        <v>#NAME?</v>
      </c>
      <c r="CO225" s="4"/>
      <c r="CQ225" s="4"/>
    </row>
    <row r="226" spans="1:95" ht="20.25" customHeight="1">
      <c r="A226" s="8"/>
      <c r="B226" s="8"/>
      <c r="C226" s="8"/>
      <c r="E226" s="15" t="str">
        <f>IF($C226&lt;&gt;"Yes","",IF($D226="No","Yes",IF($D226="Yes","No","")))</f>
        <v/>
      </c>
      <c r="F226" s="15" t="str">
        <f>IF($A226="","",IF($A226="Neuron",IF(OR(AND($AA226&lt;&gt;"",LOWER(TRIM($AA226))&lt;&gt;"n/a",COUNTIF($AA$2:$AA$532,$AA226)&gt;1),AND($AB226&lt;&gt;"",LOWER(TRIM($AB226))&lt;&gt;"n/a",COUNTIF($AB$2:$AB$532,$AB226)&gt;1),AND($AE226&lt;&gt;"",LOWER(TRIM($AE226))&lt;&gt;"n/a",COUNTIF($AE$2:$AE$532,$AE226)&gt;1)),"Yes","No"),IF($A226="Cybernet",IF(OR(AND($Y226&lt;&gt;"",LOWER(TRIM($Y226))&lt;&gt;"n/a",COUNTIF($Y$2:$Y$532,$Y226)&gt;1),AND($Z226&lt;&gt;"",LOWER(TRIM($Z226))&lt;&gt;"n/a",COUNTIF($Z$2:$Z$532,$Z226)&gt;1)),"Yes","No"),IF(AND($AN226&lt;&gt;"",LOWER(TRIM($AN226))&lt;&gt;"n/a",COUNTIF($AN$2:$AN$532,$AN226)&gt;1),"Yes","No"))))</f>
        <v/>
      </c>
      <c r="G226" t="str">
        <f>IF($C226&lt;&gt;"Yes","",
IF($A226="Neuron",
IF(OR(
AND($AA226&lt;&gt;"",LOWER(TRIM($AA226))&lt;&gt;"n/a",COUNTIFS($C$2:$C$532,"Yes",$A$2:$A$532,"Neuron",$AA$2:$AA$532,$AA226)&gt;1),
AND($AB226&lt;&gt;"",LOWER(TRIM($AB226))&lt;&gt;"n/a",COUNTIFS($C$2:$C$532,"Yes",$A$2:$A$532,"Neuron",$AB$2:$AB$532,$AB226)&gt;1),
AND($AE226&lt;&gt;"",LOWER(TRIM($AE226))&lt;&gt;"n/a",COUNTIFS($C$2:$C$532,"Yes",$A$2:$A$532,"Neuron",$AE$2:$AE$532,$AE226)&gt;1)
),"Yes","No"),
IF($A226="Cybernet",
IF(OR(
AND($Y226&lt;&gt;"",LOWER(TRIM($Y226))&lt;&gt;"n/a",COUNTIFS($C$2:$C$532,"Yes",$A$2:$A$532,"Cybernet",$Y$2:$Y$532,$Y226)&gt;1),
AND($Z226&lt;&gt;"",LOWER(TRIM($Z226))&lt;&gt;"n/a",COUNTIFS($C$2:$C$532,"Yes",$A$2:$A$532,"Cybernet",$Z$2:$Z$532,$Z226)&gt;1)
),"Yes","No"),
IF(AND($AN226&lt;&gt;"",LOWER(TRIM($AN226))&lt;&gt;"n/a"),
IF(COUNTIFS($C$2:$C$532,"Yes",$A$2:$A$532,$A226,$AN$2:$AN$532,$AN226)&gt;1,"Yes","No"),
"No")
)
)
)</f>
        <v/>
      </c>
      <c r="H226" s="4"/>
      <c r="I226" s="4"/>
      <c r="J226" s="4"/>
      <c r="K226" s="4"/>
      <c r="L226" s="14"/>
      <c r="M226" s="4"/>
      <c r="N226" s="4"/>
      <c r="O226" s="4"/>
      <c r="P226" s="4"/>
      <c r="Q226" s="4"/>
      <c r="R226" s="4"/>
      <c r="S226" s="4"/>
      <c r="T226" s="4"/>
      <c r="U226" s="12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8"/>
      <c r="AH226" s="8"/>
      <c r="AI226" s="8"/>
      <c r="AJ226" s="8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"/>
      <c r="BM226" s="8"/>
      <c r="BN226" s="8"/>
      <c r="BO226" s="8"/>
      <c r="BP226" s="8"/>
      <c r="BQ226" s="8"/>
      <c r="BR226" s="8"/>
      <c r="BS226" s="4" t="str">
        <f>IF($AB226="","",IF((IF(AND($BL226&lt;&gt;"Yes",$BL226&lt;&gt;"N/A"),"Power Cable, ","")&amp;IF(AND($BM226&lt;&gt;"Yes",$BM226&lt;&gt;"N/A"),"Battery, ","")&amp;IF(AND($AG226&lt;&gt;"Yes",$AG226&lt;&gt;"N/A"),"Firmware Download, ","")&amp;IF(AND(OR($AG226="Yes",$AG226="N/A"),$AH226&lt;&gt;"Yes",$AH226&lt;&gt;"N/A"),"Firmware Install, ","")&amp;IF(AND($BQ226&lt;&gt;"Yes",$BQ226&lt;&gt;"N/A"),"Device ID, ","")&amp;IF(AND($BR226&lt;&gt;"Yes",$BR226&lt;&gt;"N/A"),"Epic Beans Relay, ",""))="","",LEFT(IF(AND($BL226&lt;&gt;"Yes",$BL226&lt;&gt;"N/A"),"Power Cable, ","")&amp;IF(AND($BM226&lt;&gt;"Yes",$BM226&lt;&gt;"N/A"),"Battery, ","")&amp;IF(AND($AG226&lt;&gt;"Yes",$AG226&lt;&gt;"N/A"),"Firmware Download, ","")&amp;IF(AND(OR($AG226="Yes",$AG226="N/A"),$AH226&lt;&gt;"Yes",$AH226&lt;&gt;"N/A"),"Firmware Install, ","")&amp;IF(AND($BQ226&lt;&gt;"Yes",$BQ226&lt;&gt;"N/A"),"Device ID, ","")&amp;IF(AND($BR226&lt;&gt;"Yes",$BR226&lt;&gt;"N/A"),"Epic Beans Relay, ",""),LEN(IF(AND($BL226&lt;&gt;"Yes",$BL226&lt;&gt;"N/A"),"Power Cable, ","")&amp;IF(AND($BM226&lt;&gt;"Yes",$BM226&lt;&gt;"N/A"),"Battery, ","")&amp;IF(AND($AG226&lt;&gt;"Yes",$AG226&lt;&gt;"N/A"),"Firmware Download, ","")&amp;IF(AND(OR($AG226="Yes",$AG226="N/A"),$AH226&lt;&gt;"Yes",$AH226&lt;&gt;"N/A"),"Firmware Install, ","")&amp;IF(AND($BQ226&lt;&gt;"Yes",$BQ226&lt;&gt;"N/A"),"Device ID, ","")&amp;IF(AND($BR226&lt;&gt;"Yes",$BR226&lt;&gt;"N/A"),"Epic Beans Relay, ",""))-2)))</f>
        <v/>
      </c>
      <c r="BT226" s="8"/>
      <c r="BU226" s="8" t="str">
        <f>IF($AB226="","",IF($BS226="","Yes","Blocked"))</f>
        <v/>
      </c>
      <c r="BW226" t="str">
        <f>IF($BV226="","",IFERROR(VLOOKUP($BV226,'01_Warehouse_Ledger'!$A:$N,4,FALSE),""))</f>
        <v/>
      </c>
      <c r="BX226" t="str">
        <f>IF($BV226="","",IFERROR(VLOOKUP($BV226,'01_Warehouse_Ledger'!$A:$N,5,FALSE),""))</f>
        <v/>
      </c>
      <c r="BY226" t="str">
        <f>IF($BV226="","",IFERROR(VLOOKUP($BV226,'01_Warehouse_Ledger'!$A:$N,13,FALSE),""))</f>
        <v/>
      </c>
      <c r="CI226" t="str" cm="1">
        <f t="array" ref="CI226">IFERROR(
  IF(ISNUMBER(MATCH(TRIM(SUBSTITUTE(INDEX($X:$X,ROW()),CHAR(160),"")),[1]Weekend_Targets!$B$2:$B$23,0)),
    "TARGET",
    "NO"
  ),
  "LOOKUP_ERROR"
)</f>
        <v>NO</v>
      </c>
      <c r="CJ226" t="str" cm="1">
        <f t="array" aca="1" ref="CJ226" ca="1">_xlfn.LET(_xlpm.h,UPPER(TRIM(CLEAN(SUBSTITUTE($X226,CHAR(160)," ")))), IF(ISNUMBER(MATCH(_xlpm.h,WeekendHostnames,0)),"TARGET",""))</f>
        <v/>
      </c>
      <c r="CK226" t="str">
        <f>UPPER(TRIM(CLEAN(SUBSTITUTE(C226,CHAR(160)," "))))</f>
        <v/>
      </c>
      <c r="CL226" t="str" cm="1">
        <f t="array" ref="CL226">IF(ISNUMBER(MATCH(UPPER(TRIM(CLEAN(SUBSTITUTE(INDEX($X:$X,ROW()),CHAR(160)," ")))),[1]Weekend_Targets!$C$2:$C$23,0)),"TARGET","NO")</f>
        <v>NO</v>
      </c>
      <c r="CM226" t="str">
        <f>_xlfn.TEXTJOIN(", ",TRUE,$C$2:$C$23)</f>
        <v>Yes, Yes, Yes, Yes, Yes, Yes, Yes, Yes, Yes, Yes, Yes, Yes, Yes, Yes, Yes, Yes, Yes, Yes, Yes, Yes, Yes, Yes</v>
      </c>
      <c r="CN226" t="e" cm="1">
        <f t="array" aca="1" ref="CN226" ca="1">COUNTIF(WeekendHostnames,"WNH270OPR403")</f>
        <v>#NAME?</v>
      </c>
      <c r="CO226" s="4"/>
      <c r="CQ226" s="4"/>
    </row>
    <row r="227" spans="1:95" ht="20.25" customHeight="1">
      <c r="A227" s="8"/>
      <c r="B227" s="8"/>
      <c r="C227" s="8"/>
      <c r="E227" s="15" t="str">
        <f>IF($C227&lt;&gt;"Yes","",IF($D227="No","Yes",IF($D227="Yes","No","")))</f>
        <v/>
      </c>
      <c r="F227" s="15" t="str">
        <f>IF($A227="","",IF($A227="Neuron",IF(OR(AND($AA227&lt;&gt;"",LOWER(TRIM($AA227))&lt;&gt;"n/a",COUNTIF($AA$2:$AA$532,$AA227)&gt;1),AND($AB227&lt;&gt;"",LOWER(TRIM($AB227))&lt;&gt;"n/a",COUNTIF($AB$2:$AB$532,$AB227)&gt;1),AND($AE227&lt;&gt;"",LOWER(TRIM($AE227))&lt;&gt;"n/a",COUNTIF($AE$2:$AE$532,$AE227)&gt;1)),"Yes","No"),IF($A227="Cybernet",IF(OR(AND($Y227&lt;&gt;"",LOWER(TRIM($Y227))&lt;&gt;"n/a",COUNTIF($Y$2:$Y$532,$Y227)&gt;1),AND($Z227&lt;&gt;"",LOWER(TRIM($Z227))&lt;&gt;"n/a",COUNTIF($Z$2:$Z$532,$Z227)&gt;1)),"Yes","No"),IF(AND($AN227&lt;&gt;"",LOWER(TRIM($AN227))&lt;&gt;"n/a",COUNTIF($AN$2:$AN$532,$AN227)&gt;1),"Yes","No"))))</f>
        <v/>
      </c>
      <c r="G227" t="str">
        <f>IF($C227&lt;&gt;"Yes","",
IF($A227="Neuron",
IF(OR(
AND($AA227&lt;&gt;"",LOWER(TRIM($AA227))&lt;&gt;"n/a",COUNTIFS($C$2:$C$532,"Yes",$A$2:$A$532,"Neuron",$AA$2:$AA$532,$AA227)&gt;1),
AND($AB227&lt;&gt;"",LOWER(TRIM($AB227))&lt;&gt;"n/a",COUNTIFS($C$2:$C$532,"Yes",$A$2:$A$532,"Neuron",$AB$2:$AB$532,$AB227)&gt;1),
AND($AE227&lt;&gt;"",LOWER(TRIM($AE227))&lt;&gt;"n/a",COUNTIFS($C$2:$C$532,"Yes",$A$2:$A$532,"Neuron",$AE$2:$AE$532,$AE227)&gt;1)
),"Yes","No"),
IF($A227="Cybernet",
IF(OR(
AND($Y227&lt;&gt;"",LOWER(TRIM($Y227))&lt;&gt;"n/a",COUNTIFS($C$2:$C$532,"Yes",$A$2:$A$532,"Cybernet",$Y$2:$Y$532,$Y227)&gt;1),
AND($Z227&lt;&gt;"",LOWER(TRIM($Z227))&lt;&gt;"n/a",COUNTIFS($C$2:$C$532,"Yes",$A$2:$A$532,"Cybernet",$Z$2:$Z$532,$Z227)&gt;1)
),"Yes","No"),
IF(AND($AN227&lt;&gt;"",LOWER(TRIM($AN227))&lt;&gt;"n/a"),
IF(COUNTIFS($C$2:$C$532,"Yes",$A$2:$A$532,$A227,$AN$2:$AN$532,$AN227)&gt;1,"Yes","No"),
"No")
)
)
)</f>
        <v/>
      </c>
      <c r="H227" s="4"/>
      <c r="I227" s="4"/>
      <c r="J227" s="4"/>
      <c r="K227" s="4"/>
      <c r="L227" s="14"/>
      <c r="M227" s="4"/>
      <c r="N227" s="4"/>
      <c r="O227" s="4"/>
      <c r="P227" s="4"/>
      <c r="Q227" s="4"/>
      <c r="R227" s="4"/>
      <c r="S227" s="4"/>
      <c r="T227" s="4"/>
      <c r="U227" s="12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8"/>
      <c r="AH227" s="8"/>
      <c r="AI227" s="8"/>
      <c r="AJ227" s="8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"/>
      <c r="BM227" s="8"/>
      <c r="BN227" s="8"/>
      <c r="BO227" s="8"/>
      <c r="BP227" s="8"/>
      <c r="BQ227" s="8"/>
      <c r="BR227" s="8"/>
      <c r="BS227" s="4" t="str">
        <f>IF($AB227="","",IF((IF(AND($BL227&lt;&gt;"Yes",$BL227&lt;&gt;"N/A"),"Power Cable, ","")&amp;IF(AND($BM227&lt;&gt;"Yes",$BM227&lt;&gt;"N/A"),"Battery, ","")&amp;IF(AND($AG227&lt;&gt;"Yes",$AG227&lt;&gt;"N/A"),"Firmware Download, ","")&amp;IF(AND(OR($AG227="Yes",$AG227="N/A"),$AH227&lt;&gt;"Yes",$AH227&lt;&gt;"N/A"),"Firmware Install, ","")&amp;IF(AND($BQ227&lt;&gt;"Yes",$BQ227&lt;&gt;"N/A"),"Device ID, ","")&amp;IF(AND($BR227&lt;&gt;"Yes",$BR227&lt;&gt;"N/A"),"Epic Beans Relay, ",""))="","",LEFT(IF(AND($BL227&lt;&gt;"Yes",$BL227&lt;&gt;"N/A"),"Power Cable, ","")&amp;IF(AND($BM227&lt;&gt;"Yes",$BM227&lt;&gt;"N/A"),"Battery, ","")&amp;IF(AND($AG227&lt;&gt;"Yes",$AG227&lt;&gt;"N/A"),"Firmware Download, ","")&amp;IF(AND(OR($AG227="Yes",$AG227="N/A"),$AH227&lt;&gt;"Yes",$AH227&lt;&gt;"N/A"),"Firmware Install, ","")&amp;IF(AND($BQ227&lt;&gt;"Yes",$BQ227&lt;&gt;"N/A"),"Device ID, ","")&amp;IF(AND($BR227&lt;&gt;"Yes",$BR227&lt;&gt;"N/A"),"Epic Beans Relay, ",""),LEN(IF(AND($BL227&lt;&gt;"Yes",$BL227&lt;&gt;"N/A"),"Power Cable, ","")&amp;IF(AND($BM227&lt;&gt;"Yes",$BM227&lt;&gt;"N/A"),"Battery, ","")&amp;IF(AND($AG227&lt;&gt;"Yes",$AG227&lt;&gt;"N/A"),"Firmware Download, ","")&amp;IF(AND(OR($AG227="Yes",$AG227="N/A"),$AH227&lt;&gt;"Yes",$AH227&lt;&gt;"N/A"),"Firmware Install, ","")&amp;IF(AND($BQ227&lt;&gt;"Yes",$BQ227&lt;&gt;"N/A"),"Device ID, ","")&amp;IF(AND($BR227&lt;&gt;"Yes",$BR227&lt;&gt;"N/A"),"Epic Beans Relay, ",""))-2)))</f>
        <v/>
      </c>
      <c r="BT227" s="8"/>
      <c r="BU227" s="8" t="str">
        <f>IF($AB227="","",IF($BS227="","Yes","Blocked"))</f>
        <v/>
      </c>
      <c r="BW227" t="str">
        <f>IF($BV227="","",IFERROR(VLOOKUP($BV227,'01_Warehouse_Ledger'!$A:$N,4,FALSE),""))</f>
        <v/>
      </c>
      <c r="BX227" t="str">
        <f>IF($BV227="","",IFERROR(VLOOKUP($BV227,'01_Warehouse_Ledger'!$A:$N,5,FALSE),""))</f>
        <v/>
      </c>
      <c r="BY227" t="str">
        <f>IF($BV227="","",IFERROR(VLOOKUP($BV227,'01_Warehouse_Ledger'!$A:$N,13,FALSE),""))</f>
        <v/>
      </c>
      <c r="CI227" t="str" cm="1">
        <f t="array" ref="CI227">IFERROR(
  IF(ISNUMBER(MATCH(TRIM(SUBSTITUTE(INDEX($X:$X,ROW()),CHAR(160),"")),[1]Weekend_Targets!$B$2:$B$23,0)),
    "TARGET",
    "NO"
  ),
  "LOOKUP_ERROR"
)</f>
        <v>NO</v>
      </c>
      <c r="CJ227" t="str" cm="1">
        <f t="array" aca="1" ref="CJ227" ca="1">_xlfn.LET(_xlpm.h,UPPER(TRIM(CLEAN(SUBSTITUTE($X227,CHAR(160)," ")))), IF(ISNUMBER(MATCH(_xlpm.h,WeekendHostnames,0)),"TARGET",""))</f>
        <v/>
      </c>
      <c r="CK227" t="str">
        <f>UPPER(TRIM(CLEAN(SUBSTITUTE(C227,CHAR(160)," "))))</f>
        <v/>
      </c>
      <c r="CL227" t="str" cm="1">
        <f t="array" ref="CL227">IF(ISNUMBER(MATCH(UPPER(TRIM(CLEAN(SUBSTITUTE(INDEX($X:$X,ROW()),CHAR(160)," ")))),[1]Weekend_Targets!$C$2:$C$23,0)),"TARGET","NO")</f>
        <v>NO</v>
      </c>
      <c r="CM227" t="str">
        <f>_xlfn.TEXTJOIN(", ",TRUE,$C$2:$C$23)</f>
        <v>Yes, Yes, Yes, Yes, Yes, Yes, Yes, Yes, Yes, Yes, Yes, Yes, Yes, Yes, Yes, Yes, Yes, Yes, Yes, Yes, Yes, Yes</v>
      </c>
      <c r="CN227" t="e" cm="1">
        <f t="array" aca="1" ref="CN227" ca="1">COUNTIF(WeekendHostnames,"WNH270OPR403")</f>
        <v>#NAME?</v>
      </c>
      <c r="CO227" s="4"/>
      <c r="CQ227" s="4"/>
    </row>
    <row r="228" spans="1:95" ht="20.25" customHeight="1">
      <c r="A228" s="8"/>
      <c r="B228" s="8"/>
      <c r="C228" s="8"/>
      <c r="E228" s="15" t="str">
        <f>IF($C228&lt;&gt;"Yes","",IF($D228="No","Yes",IF($D228="Yes","No","")))</f>
        <v/>
      </c>
      <c r="F228" s="15" t="str">
        <f>IF($A228="","",IF($A228="Neuron",IF(OR(AND($AA228&lt;&gt;"",LOWER(TRIM($AA228))&lt;&gt;"n/a",COUNTIF($AA$2:$AA$532,$AA228)&gt;1),AND($AB228&lt;&gt;"",LOWER(TRIM($AB228))&lt;&gt;"n/a",COUNTIF($AB$2:$AB$532,$AB228)&gt;1),AND($AE228&lt;&gt;"",LOWER(TRIM($AE228))&lt;&gt;"n/a",COUNTIF($AE$2:$AE$532,$AE228)&gt;1)),"Yes","No"),IF($A228="Cybernet",IF(OR(AND($Y228&lt;&gt;"",LOWER(TRIM($Y228))&lt;&gt;"n/a",COUNTIF($Y$2:$Y$532,$Y228)&gt;1),AND($Z228&lt;&gt;"",LOWER(TRIM($Z228))&lt;&gt;"n/a",COUNTIF($Z$2:$Z$532,$Z228)&gt;1)),"Yes","No"),IF(AND($AN228&lt;&gt;"",LOWER(TRIM($AN228))&lt;&gt;"n/a",COUNTIF($AN$2:$AN$532,$AN228)&gt;1),"Yes","No"))))</f>
        <v/>
      </c>
      <c r="G228" t="str">
        <f>IF($C228&lt;&gt;"Yes","",
IF($A228="Neuron",
IF(OR(
AND($AA228&lt;&gt;"",LOWER(TRIM($AA228))&lt;&gt;"n/a",COUNTIFS($C$2:$C$532,"Yes",$A$2:$A$532,"Neuron",$AA$2:$AA$532,$AA228)&gt;1),
AND($AB228&lt;&gt;"",LOWER(TRIM($AB228))&lt;&gt;"n/a",COUNTIFS($C$2:$C$532,"Yes",$A$2:$A$532,"Neuron",$AB$2:$AB$532,$AB228)&gt;1),
AND($AE228&lt;&gt;"",LOWER(TRIM($AE228))&lt;&gt;"n/a",COUNTIFS($C$2:$C$532,"Yes",$A$2:$A$532,"Neuron",$AE$2:$AE$532,$AE228)&gt;1)
),"Yes","No"),
IF($A228="Cybernet",
IF(OR(
AND($Y228&lt;&gt;"",LOWER(TRIM($Y228))&lt;&gt;"n/a",COUNTIFS($C$2:$C$532,"Yes",$A$2:$A$532,"Cybernet",$Y$2:$Y$532,$Y228)&gt;1),
AND($Z228&lt;&gt;"",LOWER(TRIM($Z228))&lt;&gt;"n/a",COUNTIFS($C$2:$C$532,"Yes",$A$2:$A$532,"Cybernet",$Z$2:$Z$532,$Z228)&gt;1)
),"Yes","No"),
IF(AND($AN228&lt;&gt;"",LOWER(TRIM($AN228))&lt;&gt;"n/a"),
IF(COUNTIFS($C$2:$C$532,"Yes",$A$2:$A$532,$A228,$AN$2:$AN$532,$AN228)&gt;1,"Yes","No"),
"No")
)
)
)</f>
        <v/>
      </c>
      <c r="H228" s="4"/>
      <c r="I228" s="4"/>
      <c r="J228" s="4"/>
      <c r="K228" s="4"/>
      <c r="L228" s="14"/>
      <c r="M228" s="4"/>
      <c r="N228" s="4"/>
      <c r="O228" s="4"/>
      <c r="P228" s="4"/>
      <c r="Q228" s="4"/>
      <c r="R228" s="4"/>
      <c r="S228" s="4"/>
      <c r="T228" s="4"/>
      <c r="U228" s="12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8"/>
      <c r="AH228" s="8"/>
      <c r="AI228" s="8"/>
      <c r="AJ228" s="8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"/>
      <c r="BM228" s="8"/>
      <c r="BN228" s="8"/>
      <c r="BO228" s="8"/>
      <c r="BP228" s="8"/>
      <c r="BQ228" s="8"/>
      <c r="BR228" s="8"/>
      <c r="BS228" s="4" t="str">
        <f>IF($AB228="","",IF((IF(AND($BL228&lt;&gt;"Yes",$BL228&lt;&gt;"N/A"),"Power Cable, ","")&amp;IF(AND($BM228&lt;&gt;"Yes",$BM228&lt;&gt;"N/A"),"Battery, ","")&amp;IF(AND($AG228&lt;&gt;"Yes",$AG228&lt;&gt;"N/A"),"Firmware Download, ","")&amp;IF(AND(OR($AG228="Yes",$AG228="N/A"),$AH228&lt;&gt;"Yes",$AH228&lt;&gt;"N/A"),"Firmware Install, ","")&amp;IF(AND($BQ228&lt;&gt;"Yes",$BQ228&lt;&gt;"N/A"),"Device ID, ","")&amp;IF(AND($BR228&lt;&gt;"Yes",$BR228&lt;&gt;"N/A"),"Epic Beans Relay, ",""))="","",LEFT(IF(AND($BL228&lt;&gt;"Yes",$BL228&lt;&gt;"N/A"),"Power Cable, ","")&amp;IF(AND($BM228&lt;&gt;"Yes",$BM228&lt;&gt;"N/A"),"Battery, ","")&amp;IF(AND($AG228&lt;&gt;"Yes",$AG228&lt;&gt;"N/A"),"Firmware Download, ","")&amp;IF(AND(OR($AG228="Yes",$AG228="N/A"),$AH228&lt;&gt;"Yes",$AH228&lt;&gt;"N/A"),"Firmware Install, ","")&amp;IF(AND($BQ228&lt;&gt;"Yes",$BQ228&lt;&gt;"N/A"),"Device ID, ","")&amp;IF(AND($BR228&lt;&gt;"Yes",$BR228&lt;&gt;"N/A"),"Epic Beans Relay, ",""),LEN(IF(AND($BL228&lt;&gt;"Yes",$BL228&lt;&gt;"N/A"),"Power Cable, ","")&amp;IF(AND($BM228&lt;&gt;"Yes",$BM228&lt;&gt;"N/A"),"Battery, ","")&amp;IF(AND($AG228&lt;&gt;"Yes",$AG228&lt;&gt;"N/A"),"Firmware Download, ","")&amp;IF(AND(OR($AG228="Yes",$AG228="N/A"),$AH228&lt;&gt;"Yes",$AH228&lt;&gt;"N/A"),"Firmware Install, ","")&amp;IF(AND($BQ228&lt;&gt;"Yes",$BQ228&lt;&gt;"N/A"),"Device ID, ","")&amp;IF(AND($BR228&lt;&gt;"Yes",$BR228&lt;&gt;"N/A"),"Epic Beans Relay, ",""))-2)))</f>
        <v/>
      </c>
      <c r="BT228" s="8"/>
      <c r="BU228" s="8" t="str">
        <f>IF($AB228="","",IF($BS228="","Yes","Blocked"))</f>
        <v/>
      </c>
      <c r="BW228" t="str">
        <f>IF($BV228="","",IFERROR(VLOOKUP($BV228,'01_Warehouse_Ledger'!$A:$N,4,FALSE),""))</f>
        <v/>
      </c>
      <c r="BX228" t="str">
        <f>IF($BV228="","",IFERROR(VLOOKUP($BV228,'01_Warehouse_Ledger'!$A:$N,5,FALSE),""))</f>
        <v/>
      </c>
      <c r="BY228" t="str">
        <f>IF($BV228="","",IFERROR(VLOOKUP($BV228,'01_Warehouse_Ledger'!$A:$N,13,FALSE),""))</f>
        <v/>
      </c>
      <c r="CI228" t="str" cm="1">
        <f t="array" ref="CI228">IFERROR(
  IF(ISNUMBER(MATCH(TRIM(SUBSTITUTE(INDEX($X:$X,ROW()),CHAR(160),"")),[1]Weekend_Targets!$B$2:$B$23,0)),
    "TARGET",
    "NO"
  ),
  "LOOKUP_ERROR"
)</f>
        <v>NO</v>
      </c>
      <c r="CJ228" t="str" cm="1">
        <f t="array" aca="1" ref="CJ228" ca="1">_xlfn.LET(_xlpm.h,UPPER(TRIM(CLEAN(SUBSTITUTE($X228,CHAR(160)," ")))), IF(ISNUMBER(MATCH(_xlpm.h,WeekendHostnames,0)),"TARGET",""))</f>
        <v/>
      </c>
      <c r="CK228" t="str">
        <f>UPPER(TRIM(CLEAN(SUBSTITUTE(C228,CHAR(160)," "))))</f>
        <v/>
      </c>
      <c r="CL228" t="str" cm="1">
        <f t="array" ref="CL228">IF(ISNUMBER(MATCH(UPPER(TRIM(CLEAN(SUBSTITUTE(INDEX($X:$X,ROW()),CHAR(160)," ")))),[1]Weekend_Targets!$C$2:$C$23,0)),"TARGET","NO")</f>
        <v>NO</v>
      </c>
      <c r="CM228" t="str">
        <f>_xlfn.TEXTJOIN(", ",TRUE,$C$2:$C$23)</f>
        <v>Yes, Yes, Yes, Yes, Yes, Yes, Yes, Yes, Yes, Yes, Yes, Yes, Yes, Yes, Yes, Yes, Yes, Yes, Yes, Yes, Yes, Yes</v>
      </c>
      <c r="CN228" t="e" cm="1">
        <f t="array" aca="1" ref="CN228" ca="1">COUNTIF(WeekendHostnames,"WNH270OPR403")</f>
        <v>#NAME?</v>
      </c>
      <c r="CO228" s="4"/>
      <c r="CQ228" s="4"/>
    </row>
    <row r="229" spans="1:95" ht="20.25" customHeight="1">
      <c r="A229" s="8"/>
      <c r="B229" s="8"/>
      <c r="C229" s="8"/>
      <c r="E229" s="15" t="str">
        <f>IF($C229&lt;&gt;"Yes","",IF($D229="No","Yes",IF($D229="Yes","No","")))</f>
        <v/>
      </c>
      <c r="F229" s="15" t="str">
        <f>IF($A229="","",IF($A229="Neuron",IF(OR(AND($AA229&lt;&gt;"",LOWER(TRIM($AA229))&lt;&gt;"n/a",COUNTIF($AA$2:$AA$532,$AA229)&gt;1),AND($AB229&lt;&gt;"",LOWER(TRIM($AB229))&lt;&gt;"n/a",COUNTIF($AB$2:$AB$532,$AB229)&gt;1),AND($AE229&lt;&gt;"",LOWER(TRIM($AE229))&lt;&gt;"n/a",COUNTIF($AE$2:$AE$532,$AE229)&gt;1)),"Yes","No"),IF($A229="Cybernet",IF(OR(AND($Y229&lt;&gt;"",LOWER(TRIM($Y229))&lt;&gt;"n/a",COUNTIF($Y$2:$Y$532,$Y229)&gt;1),AND($Z229&lt;&gt;"",LOWER(TRIM($Z229))&lt;&gt;"n/a",COUNTIF($Z$2:$Z$532,$Z229)&gt;1)),"Yes","No"),IF(AND($AN229&lt;&gt;"",LOWER(TRIM($AN229))&lt;&gt;"n/a",COUNTIF($AN$2:$AN$532,$AN229)&gt;1),"Yes","No"))))</f>
        <v/>
      </c>
      <c r="G229" t="str">
        <f>IF($C229&lt;&gt;"Yes","",
IF($A229="Neuron",
IF(OR(
AND($AA229&lt;&gt;"",LOWER(TRIM($AA229))&lt;&gt;"n/a",COUNTIFS($C$2:$C$532,"Yes",$A$2:$A$532,"Neuron",$AA$2:$AA$532,$AA229)&gt;1),
AND($AB229&lt;&gt;"",LOWER(TRIM($AB229))&lt;&gt;"n/a",COUNTIFS($C$2:$C$532,"Yes",$A$2:$A$532,"Neuron",$AB$2:$AB$532,$AB229)&gt;1),
AND($AE229&lt;&gt;"",LOWER(TRIM($AE229))&lt;&gt;"n/a",COUNTIFS($C$2:$C$532,"Yes",$A$2:$A$532,"Neuron",$AE$2:$AE$532,$AE229)&gt;1)
),"Yes","No"),
IF($A229="Cybernet",
IF(OR(
AND($Y229&lt;&gt;"",LOWER(TRIM($Y229))&lt;&gt;"n/a",COUNTIFS($C$2:$C$532,"Yes",$A$2:$A$532,"Cybernet",$Y$2:$Y$532,$Y229)&gt;1),
AND($Z229&lt;&gt;"",LOWER(TRIM($Z229))&lt;&gt;"n/a",COUNTIFS($C$2:$C$532,"Yes",$A$2:$A$532,"Cybernet",$Z$2:$Z$532,$Z229)&gt;1)
),"Yes","No"),
IF(AND($AN229&lt;&gt;"",LOWER(TRIM($AN229))&lt;&gt;"n/a"),
IF(COUNTIFS($C$2:$C$532,"Yes",$A$2:$A$532,$A229,$AN$2:$AN$532,$AN229)&gt;1,"Yes","No"),
"No")
)
)
)</f>
        <v/>
      </c>
      <c r="H229" s="4"/>
      <c r="I229" s="4"/>
      <c r="J229" s="4"/>
      <c r="K229" s="4"/>
      <c r="L229" s="14"/>
      <c r="M229" s="4"/>
      <c r="N229" s="4"/>
      <c r="O229" s="4"/>
      <c r="P229" s="4"/>
      <c r="Q229" s="4"/>
      <c r="R229" s="4"/>
      <c r="S229" s="4"/>
      <c r="T229" s="4"/>
      <c r="U229" s="12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8"/>
      <c r="AH229" s="8"/>
      <c r="AI229" s="8"/>
      <c r="AJ229" s="8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"/>
      <c r="BM229" s="8"/>
      <c r="BN229" s="8"/>
      <c r="BO229" s="8"/>
      <c r="BP229" s="8"/>
      <c r="BQ229" s="8"/>
      <c r="BR229" s="8"/>
      <c r="BS229" s="4" t="str">
        <f>IF($AB229="","",IF((IF(AND($BL229&lt;&gt;"Yes",$BL229&lt;&gt;"N/A"),"Power Cable, ","")&amp;IF(AND($BM229&lt;&gt;"Yes",$BM229&lt;&gt;"N/A"),"Battery, ","")&amp;IF(AND($AG229&lt;&gt;"Yes",$AG229&lt;&gt;"N/A"),"Firmware Download, ","")&amp;IF(AND(OR($AG229="Yes",$AG229="N/A"),$AH229&lt;&gt;"Yes",$AH229&lt;&gt;"N/A"),"Firmware Install, ","")&amp;IF(AND($BQ229&lt;&gt;"Yes",$BQ229&lt;&gt;"N/A"),"Device ID, ","")&amp;IF(AND($BR229&lt;&gt;"Yes",$BR229&lt;&gt;"N/A"),"Epic Beans Relay, ",""))="","",LEFT(IF(AND($BL229&lt;&gt;"Yes",$BL229&lt;&gt;"N/A"),"Power Cable, ","")&amp;IF(AND($BM229&lt;&gt;"Yes",$BM229&lt;&gt;"N/A"),"Battery, ","")&amp;IF(AND($AG229&lt;&gt;"Yes",$AG229&lt;&gt;"N/A"),"Firmware Download, ","")&amp;IF(AND(OR($AG229="Yes",$AG229="N/A"),$AH229&lt;&gt;"Yes",$AH229&lt;&gt;"N/A"),"Firmware Install, ","")&amp;IF(AND($BQ229&lt;&gt;"Yes",$BQ229&lt;&gt;"N/A"),"Device ID, ","")&amp;IF(AND($BR229&lt;&gt;"Yes",$BR229&lt;&gt;"N/A"),"Epic Beans Relay, ",""),LEN(IF(AND($BL229&lt;&gt;"Yes",$BL229&lt;&gt;"N/A"),"Power Cable, ","")&amp;IF(AND($BM229&lt;&gt;"Yes",$BM229&lt;&gt;"N/A"),"Battery, ","")&amp;IF(AND($AG229&lt;&gt;"Yes",$AG229&lt;&gt;"N/A"),"Firmware Download, ","")&amp;IF(AND(OR($AG229="Yes",$AG229="N/A"),$AH229&lt;&gt;"Yes",$AH229&lt;&gt;"N/A"),"Firmware Install, ","")&amp;IF(AND($BQ229&lt;&gt;"Yes",$BQ229&lt;&gt;"N/A"),"Device ID, ","")&amp;IF(AND($BR229&lt;&gt;"Yes",$BR229&lt;&gt;"N/A"),"Epic Beans Relay, ",""))-2)))</f>
        <v/>
      </c>
      <c r="BT229" s="8"/>
      <c r="BU229" s="8" t="str">
        <f>IF($AB229="","",IF($BS229="","Yes","Blocked"))</f>
        <v/>
      </c>
      <c r="BW229" t="str">
        <f>IF($BV229="","",IFERROR(VLOOKUP($BV229,'01_Warehouse_Ledger'!$A:$N,4,FALSE),""))</f>
        <v/>
      </c>
      <c r="BX229" t="str">
        <f>IF($BV229="","",IFERROR(VLOOKUP($BV229,'01_Warehouse_Ledger'!$A:$N,5,FALSE),""))</f>
        <v/>
      </c>
      <c r="BY229" t="str">
        <f>IF($BV229="","",IFERROR(VLOOKUP($BV229,'01_Warehouse_Ledger'!$A:$N,13,FALSE),""))</f>
        <v/>
      </c>
      <c r="CI229" t="str" cm="1">
        <f t="array" ref="CI229">IFERROR(
  IF(ISNUMBER(MATCH(TRIM(SUBSTITUTE(INDEX($X:$X,ROW()),CHAR(160),"")),[1]Weekend_Targets!$B$2:$B$23,0)),
    "TARGET",
    "NO"
  ),
  "LOOKUP_ERROR"
)</f>
        <v>NO</v>
      </c>
      <c r="CJ229" t="str" cm="1">
        <f t="array" aca="1" ref="CJ229" ca="1">_xlfn.LET(_xlpm.h,UPPER(TRIM(CLEAN(SUBSTITUTE($X229,CHAR(160)," ")))), IF(ISNUMBER(MATCH(_xlpm.h,WeekendHostnames,0)),"TARGET",""))</f>
        <v/>
      </c>
      <c r="CK229" t="str">
        <f>UPPER(TRIM(CLEAN(SUBSTITUTE(C229,CHAR(160)," "))))</f>
        <v/>
      </c>
      <c r="CL229" t="str" cm="1">
        <f t="array" ref="CL229">IF(ISNUMBER(MATCH(UPPER(TRIM(CLEAN(SUBSTITUTE(INDEX($X:$X,ROW()),CHAR(160)," ")))),[1]Weekend_Targets!$C$2:$C$23,0)),"TARGET","NO")</f>
        <v>NO</v>
      </c>
      <c r="CM229" t="str">
        <f>_xlfn.TEXTJOIN(", ",TRUE,$C$2:$C$23)</f>
        <v>Yes, Yes, Yes, Yes, Yes, Yes, Yes, Yes, Yes, Yes, Yes, Yes, Yes, Yes, Yes, Yes, Yes, Yes, Yes, Yes, Yes, Yes</v>
      </c>
      <c r="CN229" t="e" cm="1">
        <f t="array" aca="1" ref="CN229" ca="1">COUNTIF(WeekendHostnames,"WNH270OPR403")</f>
        <v>#NAME?</v>
      </c>
      <c r="CO229" s="4"/>
      <c r="CQ229" s="4"/>
    </row>
    <row r="230" spans="1:95" ht="20.25" customHeight="1">
      <c r="A230" s="8"/>
      <c r="B230" s="8"/>
      <c r="C230" s="8"/>
      <c r="E230" s="15" t="str">
        <f>IF($C230&lt;&gt;"Yes","",IF($D230="No","Yes",IF($D230="Yes","No","")))</f>
        <v/>
      </c>
      <c r="F230" s="15" t="str">
        <f>IF($A230="","",IF($A230="Neuron",IF(OR(AND($AA230&lt;&gt;"",LOWER(TRIM($AA230))&lt;&gt;"n/a",COUNTIF($AA$2:$AA$532,$AA230)&gt;1),AND($AB230&lt;&gt;"",LOWER(TRIM($AB230))&lt;&gt;"n/a",COUNTIF($AB$2:$AB$532,$AB230)&gt;1),AND($AE230&lt;&gt;"",LOWER(TRIM($AE230))&lt;&gt;"n/a",COUNTIF($AE$2:$AE$532,$AE230)&gt;1)),"Yes","No"),IF($A230="Cybernet",IF(OR(AND($Y230&lt;&gt;"",LOWER(TRIM($Y230))&lt;&gt;"n/a",COUNTIF($Y$2:$Y$532,$Y230)&gt;1),AND($Z230&lt;&gt;"",LOWER(TRIM($Z230))&lt;&gt;"n/a",COUNTIF($Z$2:$Z$532,$Z230)&gt;1)),"Yes","No"),IF(AND($AN230&lt;&gt;"",LOWER(TRIM($AN230))&lt;&gt;"n/a",COUNTIF($AN$2:$AN$532,$AN230)&gt;1),"Yes","No"))))</f>
        <v/>
      </c>
      <c r="G230" t="str">
        <f>IF($C230&lt;&gt;"Yes","",
IF($A230="Neuron",
IF(OR(
AND($AA230&lt;&gt;"",LOWER(TRIM($AA230))&lt;&gt;"n/a",COUNTIFS($C$2:$C$532,"Yes",$A$2:$A$532,"Neuron",$AA$2:$AA$532,$AA230)&gt;1),
AND($AB230&lt;&gt;"",LOWER(TRIM($AB230))&lt;&gt;"n/a",COUNTIFS($C$2:$C$532,"Yes",$A$2:$A$532,"Neuron",$AB$2:$AB$532,$AB230)&gt;1),
AND($AE230&lt;&gt;"",LOWER(TRIM($AE230))&lt;&gt;"n/a",COUNTIFS($C$2:$C$532,"Yes",$A$2:$A$532,"Neuron",$AE$2:$AE$532,$AE230)&gt;1)
),"Yes","No"),
IF($A230="Cybernet",
IF(OR(
AND($Y230&lt;&gt;"",LOWER(TRIM($Y230))&lt;&gt;"n/a",COUNTIFS($C$2:$C$532,"Yes",$A$2:$A$532,"Cybernet",$Y$2:$Y$532,$Y230)&gt;1),
AND($Z230&lt;&gt;"",LOWER(TRIM($Z230))&lt;&gt;"n/a",COUNTIFS($C$2:$C$532,"Yes",$A$2:$A$532,"Cybernet",$Z$2:$Z$532,$Z230)&gt;1)
),"Yes","No"),
IF(AND($AN230&lt;&gt;"",LOWER(TRIM($AN230))&lt;&gt;"n/a"),
IF(COUNTIFS($C$2:$C$532,"Yes",$A$2:$A$532,$A230,$AN$2:$AN$532,$AN230)&gt;1,"Yes","No"),
"No")
)
)
)</f>
        <v/>
      </c>
      <c r="H230" s="4"/>
      <c r="I230" s="4"/>
      <c r="J230" s="4"/>
      <c r="K230" s="4"/>
      <c r="L230" s="14"/>
      <c r="M230" s="4"/>
      <c r="N230" s="4"/>
      <c r="O230" s="4"/>
      <c r="P230" s="4"/>
      <c r="Q230" s="4"/>
      <c r="R230" s="4"/>
      <c r="S230" s="4"/>
      <c r="T230" s="4"/>
      <c r="U230" s="12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8"/>
      <c r="AH230" s="8"/>
      <c r="AI230" s="8"/>
      <c r="AJ230" s="8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"/>
      <c r="BM230" s="8"/>
      <c r="BN230" s="8"/>
      <c r="BO230" s="8"/>
      <c r="BP230" s="8"/>
      <c r="BQ230" s="8"/>
      <c r="BR230" s="8"/>
      <c r="BS230" s="4" t="str">
        <f>IF($AB230="","",IF((IF(AND($BL230&lt;&gt;"Yes",$BL230&lt;&gt;"N/A"),"Power Cable, ","")&amp;IF(AND($BM230&lt;&gt;"Yes",$BM230&lt;&gt;"N/A"),"Battery, ","")&amp;IF(AND($AG230&lt;&gt;"Yes",$AG230&lt;&gt;"N/A"),"Firmware Download, ","")&amp;IF(AND(OR($AG230="Yes",$AG230="N/A"),$AH230&lt;&gt;"Yes",$AH230&lt;&gt;"N/A"),"Firmware Install, ","")&amp;IF(AND($BQ230&lt;&gt;"Yes",$BQ230&lt;&gt;"N/A"),"Device ID, ","")&amp;IF(AND($BR230&lt;&gt;"Yes",$BR230&lt;&gt;"N/A"),"Epic Beans Relay, ",""))="","",LEFT(IF(AND($BL230&lt;&gt;"Yes",$BL230&lt;&gt;"N/A"),"Power Cable, ","")&amp;IF(AND($BM230&lt;&gt;"Yes",$BM230&lt;&gt;"N/A"),"Battery, ","")&amp;IF(AND($AG230&lt;&gt;"Yes",$AG230&lt;&gt;"N/A"),"Firmware Download, ","")&amp;IF(AND(OR($AG230="Yes",$AG230="N/A"),$AH230&lt;&gt;"Yes",$AH230&lt;&gt;"N/A"),"Firmware Install, ","")&amp;IF(AND($BQ230&lt;&gt;"Yes",$BQ230&lt;&gt;"N/A"),"Device ID, ","")&amp;IF(AND($BR230&lt;&gt;"Yes",$BR230&lt;&gt;"N/A"),"Epic Beans Relay, ",""),LEN(IF(AND($BL230&lt;&gt;"Yes",$BL230&lt;&gt;"N/A"),"Power Cable, ","")&amp;IF(AND($BM230&lt;&gt;"Yes",$BM230&lt;&gt;"N/A"),"Battery, ","")&amp;IF(AND($AG230&lt;&gt;"Yes",$AG230&lt;&gt;"N/A"),"Firmware Download, ","")&amp;IF(AND(OR($AG230="Yes",$AG230="N/A"),$AH230&lt;&gt;"Yes",$AH230&lt;&gt;"N/A"),"Firmware Install, ","")&amp;IF(AND($BQ230&lt;&gt;"Yes",$BQ230&lt;&gt;"N/A"),"Device ID, ","")&amp;IF(AND($BR230&lt;&gt;"Yes",$BR230&lt;&gt;"N/A"),"Epic Beans Relay, ",""))-2)))</f>
        <v/>
      </c>
      <c r="BT230" s="8"/>
      <c r="BU230" s="8" t="str">
        <f>IF($AB230="","",IF($BS230="","Yes","Blocked"))</f>
        <v/>
      </c>
      <c r="BW230" t="str">
        <f>IF($BV230="","",IFERROR(VLOOKUP($BV230,'01_Warehouse_Ledger'!$A:$N,4,FALSE),""))</f>
        <v/>
      </c>
      <c r="BX230" t="str">
        <f>IF($BV230="","",IFERROR(VLOOKUP($BV230,'01_Warehouse_Ledger'!$A:$N,5,FALSE),""))</f>
        <v/>
      </c>
      <c r="BY230" t="str">
        <f>IF($BV230="","",IFERROR(VLOOKUP($BV230,'01_Warehouse_Ledger'!$A:$N,13,FALSE),""))</f>
        <v/>
      </c>
      <c r="CI230" t="str" cm="1">
        <f t="array" ref="CI230">IFERROR(
  IF(ISNUMBER(MATCH(TRIM(SUBSTITUTE(INDEX($X:$X,ROW()),CHAR(160),"")),[1]Weekend_Targets!$B$2:$B$23,0)),
    "TARGET",
    "NO"
  ),
  "LOOKUP_ERROR"
)</f>
        <v>NO</v>
      </c>
      <c r="CJ230" t="str" cm="1">
        <f t="array" aca="1" ref="CJ230" ca="1">_xlfn.LET(_xlpm.h,UPPER(TRIM(CLEAN(SUBSTITUTE($X230,CHAR(160)," ")))), IF(ISNUMBER(MATCH(_xlpm.h,WeekendHostnames,0)),"TARGET",""))</f>
        <v/>
      </c>
      <c r="CK230" t="str">
        <f>UPPER(TRIM(CLEAN(SUBSTITUTE(C230,CHAR(160)," "))))</f>
        <v/>
      </c>
      <c r="CL230" t="str" cm="1">
        <f t="array" ref="CL230">IF(ISNUMBER(MATCH(UPPER(TRIM(CLEAN(SUBSTITUTE(INDEX($X:$X,ROW()),CHAR(160)," ")))),[1]Weekend_Targets!$C$2:$C$23,0)),"TARGET","NO")</f>
        <v>NO</v>
      </c>
      <c r="CM230" t="str">
        <f>_xlfn.TEXTJOIN(", ",TRUE,$C$2:$C$23)</f>
        <v>Yes, Yes, Yes, Yes, Yes, Yes, Yes, Yes, Yes, Yes, Yes, Yes, Yes, Yes, Yes, Yes, Yes, Yes, Yes, Yes, Yes, Yes</v>
      </c>
      <c r="CN230" t="e" cm="1">
        <f t="array" aca="1" ref="CN230" ca="1">COUNTIF(WeekendHostnames,"WNH270OPR403")</f>
        <v>#NAME?</v>
      </c>
      <c r="CO230" s="4"/>
      <c r="CQ230" s="4"/>
    </row>
    <row r="231" spans="1:95" ht="20.25" customHeight="1">
      <c r="A231" s="8"/>
      <c r="B231" s="8"/>
      <c r="C231" s="8"/>
      <c r="E231" s="15" t="str">
        <f>IF($C231&lt;&gt;"Yes","",IF($D231="No","Yes",IF($D231="Yes","No","")))</f>
        <v/>
      </c>
      <c r="F231" s="15" t="str">
        <f>IF($A231="","",IF($A231="Neuron",IF(OR(AND($AA231&lt;&gt;"",LOWER(TRIM($AA231))&lt;&gt;"n/a",COUNTIF($AA$2:$AA$532,$AA231)&gt;1),AND($AB231&lt;&gt;"",LOWER(TRIM($AB231))&lt;&gt;"n/a",COUNTIF($AB$2:$AB$532,$AB231)&gt;1),AND($AE231&lt;&gt;"",LOWER(TRIM($AE231))&lt;&gt;"n/a",COUNTIF($AE$2:$AE$532,$AE231)&gt;1)),"Yes","No"),IF($A231="Cybernet",IF(OR(AND($Y231&lt;&gt;"",LOWER(TRIM($Y231))&lt;&gt;"n/a",COUNTIF($Y$2:$Y$532,$Y231)&gt;1),AND($Z231&lt;&gt;"",LOWER(TRIM($Z231))&lt;&gt;"n/a",COUNTIF($Z$2:$Z$532,$Z231)&gt;1)),"Yes","No"),IF(AND($AN231&lt;&gt;"",LOWER(TRIM($AN231))&lt;&gt;"n/a",COUNTIF($AN$2:$AN$532,$AN231)&gt;1),"Yes","No"))))</f>
        <v/>
      </c>
      <c r="G231" t="str">
        <f>IF($C231&lt;&gt;"Yes","",
IF($A231="Neuron",
IF(OR(
AND($AA231&lt;&gt;"",LOWER(TRIM($AA231))&lt;&gt;"n/a",COUNTIFS($C$2:$C$532,"Yes",$A$2:$A$532,"Neuron",$AA$2:$AA$532,$AA231)&gt;1),
AND($AB231&lt;&gt;"",LOWER(TRIM($AB231))&lt;&gt;"n/a",COUNTIFS($C$2:$C$532,"Yes",$A$2:$A$532,"Neuron",$AB$2:$AB$532,$AB231)&gt;1),
AND($AE231&lt;&gt;"",LOWER(TRIM($AE231))&lt;&gt;"n/a",COUNTIFS($C$2:$C$532,"Yes",$A$2:$A$532,"Neuron",$AE$2:$AE$532,$AE231)&gt;1)
),"Yes","No"),
IF($A231="Cybernet",
IF(OR(
AND($Y231&lt;&gt;"",LOWER(TRIM($Y231))&lt;&gt;"n/a",COUNTIFS($C$2:$C$532,"Yes",$A$2:$A$532,"Cybernet",$Y$2:$Y$532,$Y231)&gt;1),
AND($Z231&lt;&gt;"",LOWER(TRIM($Z231))&lt;&gt;"n/a",COUNTIFS($C$2:$C$532,"Yes",$A$2:$A$532,"Cybernet",$Z$2:$Z$532,$Z231)&gt;1)
),"Yes","No"),
IF(AND($AN231&lt;&gt;"",LOWER(TRIM($AN231))&lt;&gt;"n/a"),
IF(COUNTIFS($C$2:$C$532,"Yes",$A$2:$A$532,$A231,$AN$2:$AN$532,$AN231)&gt;1,"Yes","No"),
"No")
)
)
)</f>
        <v/>
      </c>
      <c r="H231" s="4"/>
      <c r="I231" s="4"/>
      <c r="J231" s="4"/>
      <c r="K231" s="4"/>
      <c r="L231" s="14"/>
      <c r="M231" s="4"/>
      <c r="N231" s="4"/>
      <c r="O231" s="4"/>
      <c r="P231" s="4"/>
      <c r="Q231" s="4"/>
      <c r="R231" s="4"/>
      <c r="S231" s="4"/>
      <c r="T231" s="4"/>
      <c r="U231" s="12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8"/>
      <c r="AH231" s="8"/>
      <c r="AI231" s="8"/>
      <c r="AJ231" s="8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"/>
      <c r="BM231" s="8"/>
      <c r="BN231" s="8"/>
      <c r="BO231" s="8"/>
      <c r="BP231" s="8"/>
      <c r="BQ231" s="8"/>
      <c r="BR231" s="8"/>
      <c r="BS231" s="4" t="str">
        <f>IF($AB231="","",IF((IF(AND($BL231&lt;&gt;"Yes",$BL231&lt;&gt;"N/A"),"Power Cable, ","")&amp;IF(AND($BM231&lt;&gt;"Yes",$BM231&lt;&gt;"N/A"),"Battery, ","")&amp;IF(AND($AG231&lt;&gt;"Yes",$AG231&lt;&gt;"N/A"),"Firmware Download, ","")&amp;IF(AND(OR($AG231="Yes",$AG231="N/A"),$AH231&lt;&gt;"Yes",$AH231&lt;&gt;"N/A"),"Firmware Install, ","")&amp;IF(AND($BQ231&lt;&gt;"Yes",$BQ231&lt;&gt;"N/A"),"Device ID, ","")&amp;IF(AND($BR231&lt;&gt;"Yes",$BR231&lt;&gt;"N/A"),"Epic Beans Relay, ",""))="","",LEFT(IF(AND($BL231&lt;&gt;"Yes",$BL231&lt;&gt;"N/A"),"Power Cable, ","")&amp;IF(AND($BM231&lt;&gt;"Yes",$BM231&lt;&gt;"N/A"),"Battery, ","")&amp;IF(AND($AG231&lt;&gt;"Yes",$AG231&lt;&gt;"N/A"),"Firmware Download, ","")&amp;IF(AND(OR($AG231="Yes",$AG231="N/A"),$AH231&lt;&gt;"Yes",$AH231&lt;&gt;"N/A"),"Firmware Install, ","")&amp;IF(AND($BQ231&lt;&gt;"Yes",$BQ231&lt;&gt;"N/A"),"Device ID, ","")&amp;IF(AND($BR231&lt;&gt;"Yes",$BR231&lt;&gt;"N/A"),"Epic Beans Relay, ",""),LEN(IF(AND($BL231&lt;&gt;"Yes",$BL231&lt;&gt;"N/A"),"Power Cable, ","")&amp;IF(AND($BM231&lt;&gt;"Yes",$BM231&lt;&gt;"N/A"),"Battery, ","")&amp;IF(AND($AG231&lt;&gt;"Yes",$AG231&lt;&gt;"N/A"),"Firmware Download, ","")&amp;IF(AND(OR($AG231="Yes",$AG231="N/A"),$AH231&lt;&gt;"Yes",$AH231&lt;&gt;"N/A"),"Firmware Install, ","")&amp;IF(AND($BQ231&lt;&gt;"Yes",$BQ231&lt;&gt;"N/A"),"Device ID, ","")&amp;IF(AND($BR231&lt;&gt;"Yes",$BR231&lt;&gt;"N/A"),"Epic Beans Relay, ",""))-2)))</f>
        <v/>
      </c>
      <c r="BT231" s="8"/>
      <c r="BU231" s="8" t="str">
        <f>IF($AB231="","",IF($BS231="","Yes","Blocked"))</f>
        <v/>
      </c>
      <c r="BW231" t="str">
        <f>IF($BV231="","",IFERROR(VLOOKUP($BV231,'01_Warehouse_Ledger'!$A:$N,4,FALSE),""))</f>
        <v/>
      </c>
      <c r="BX231" t="str">
        <f>IF($BV231="","",IFERROR(VLOOKUP($BV231,'01_Warehouse_Ledger'!$A:$N,5,FALSE),""))</f>
        <v/>
      </c>
      <c r="BY231" t="str">
        <f>IF($BV231="","",IFERROR(VLOOKUP($BV231,'01_Warehouse_Ledger'!$A:$N,13,FALSE),""))</f>
        <v/>
      </c>
      <c r="CI231" t="str" cm="1">
        <f t="array" ref="CI231">IFERROR(
  IF(ISNUMBER(MATCH(TRIM(SUBSTITUTE(INDEX($X:$X,ROW()),CHAR(160),"")),[1]Weekend_Targets!$B$2:$B$23,0)),
    "TARGET",
    "NO"
  ),
  "LOOKUP_ERROR"
)</f>
        <v>NO</v>
      </c>
      <c r="CJ231" t="str" cm="1">
        <f t="array" aca="1" ref="CJ231" ca="1">_xlfn.LET(_xlpm.h,UPPER(TRIM(CLEAN(SUBSTITUTE($X231,CHAR(160)," ")))), IF(ISNUMBER(MATCH(_xlpm.h,WeekendHostnames,0)),"TARGET",""))</f>
        <v/>
      </c>
      <c r="CK231" t="str">
        <f>UPPER(TRIM(CLEAN(SUBSTITUTE(C231,CHAR(160)," "))))</f>
        <v/>
      </c>
      <c r="CL231" t="str" cm="1">
        <f t="array" ref="CL231">IF(ISNUMBER(MATCH(UPPER(TRIM(CLEAN(SUBSTITUTE(INDEX($X:$X,ROW()),CHAR(160)," ")))),[1]Weekend_Targets!$C$2:$C$23,0)),"TARGET","NO")</f>
        <v>NO</v>
      </c>
      <c r="CM231" t="str">
        <f>_xlfn.TEXTJOIN(", ",TRUE,$C$2:$C$23)</f>
        <v>Yes, Yes, Yes, Yes, Yes, Yes, Yes, Yes, Yes, Yes, Yes, Yes, Yes, Yes, Yes, Yes, Yes, Yes, Yes, Yes, Yes, Yes</v>
      </c>
      <c r="CN231" t="e" cm="1">
        <f t="array" aca="1" ref="CN231" ca="1">COUNTIF(WeekendHostnames,"WNH270OPR403")</f>
        <v>#NAME?</v>
      </c>
      <c r="CO231" s="4"/>
      <c r="CQ231" s="4"/>
    </row>
    <row r="232" spans="1:95" ht="20.25" customHeight="1">
      <c r="A232" s="8"/>
      <c r="B232" s="8"/>
      <c r="C232" s="8"/>
      <c r="E232" s="15" t="str">
        <f>IF($C232&lt;&gt;"Yes","",IF($D232="No","Yes",IF($D232="Yes","No","")))</f>
        <v/>
      </c>
      <c r="F232" s="15" t="str">
        <f>IF($A232="","",IF($A232="Neuron",IF(OR(AND($AA232&lt;&gt;"",LOWER(TRIM($AA232))&lt;&gt;"n/a",COUNTIF($AA$2:$AA$532,$AA232)&gt;1),AND($AB232&lt;&gt;"",LOWER(TRIM($AB232))&lt;&gt;"n/a",COUNTIF($AB$2:$AB$532,$AB232)&gt;1),AND($AE232&lt;&gt;"",LOWER(TRIM($AE232))&lt;&gt;"n/a",COUNTIF($AE$2:$AE$532,$AE232)&gt;1)),"Yes","No"),IF($A232="Cybernet",IF(OR(AND($Y232&lt;&gt;"",LOWER(TRIM($Y232))&lt;&gt;"n/a",COUNTIF($Y$2:$Y$532,$Y232)&gt;1),AND($Z232&lt;&gt;"",LOWER(TRIM($Z232))&lt;&gt;"n/a",COUNTIF($Z$2:$Z$532,$Z232)&gt;1)),"Yes","No"),IF(AND($AN232&lt;&gt;"",LOWER(TRIM($AN232))&lt;&gt;"n/a",COUNTIF($AN$2:$AN$532,$AN232)&gt;1),"Yes","No"))))</f>
        <v/>
      </c>
      <c r="G232" t="str">
        <f>IF($C232&lt;&gt;"Yes","",
IF($A232="Neuron",
IF(OR(
AND($AA232&lt;&gt;"",LOWER(TRIM($AA232))&lt;&gt;"n/a",COUNTIFS($C$2:$C$532,"Yes",$A$2:$A$532,"Neuron",$AA$2:$AA$532,$AA232)&gt;1),
AND($AB232&lt;&gt;"",LOWER(TRIM($AB232))&lt;&gt;"n/a",COUNTIFS($C$2:$C$532,"Yes",$A$2:$A$532,"Neuron",$AB$2:$AB$532,$AB232)&gt;1),
AND($AE232&lt;&gt;"",LOWER(TRIM($AE232))&lt;&gt;"n/a",COUNTIFS($C$2:$C$532,"Yes",$A$2:$A$532,"Neuron",$AE$2:$AE$532,$AE232)&gt;1)
),"Yes","No"),
IF($A232="Cybernet",
IF(OR(
AND($Y232&lt;&gt;"",LOWER(TRIM($Y232))&lt;&gt;"n/a",COUNTIFS($C$2:$C$532,"Yes",$A$2:$A$532,"Cybernet",$Y$2:$Y$532,$Y232)&gt;1),
AND($Z232&lt;&gt;"",LOWER(TRIM($Z232))&lt;&gt;"n/a",COUNTIFS($C$2:$C$532,"Yes",$A$2:$A$532,"Cybernet",$Z$2:$Z$532,$Z232)&gt;1)
),"Yes","No"),
IF(AND($AN232&lt;&gt;"",LOWER(TRIM($AN232))&lt;&gt;"n/a"),
IF(COUNTIFS($C$2:$C$532,"Yes",$A$2:$A$532,$A232,$AN$2:$AN$532,$AN232)&gt;1,"Yes","No"),
"No")
)
)
)</f>
        <v/>
      </c>
      <c r="H232" s="4"/>
      <c r="I232" s="4"/>
      <c r="J232" s="4"/>
      <c r="K232" s="4"/>
      <c r="L232" s="14"/>
      <c r="M232" s="4"/>
      <c r="N232" s="4"/>
      <c r="O232" s="4"/>
      <c r="P232" s="4"/>
      <c r="Q232" s="4"/>
      <c r="R232" s="4"/>
      <c r="S232" s="4"/>
      <c r="T232" s="4"/>
      <c r="U232" s="12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8"/>
      <c r="AH232" s="8"/>
      <c r="AI232" s="8"/>
      <c r="AJ232" s="8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"/>
      <c r="BM232" s="8"/>
      <c r="BN232" s="8"/>
      <c r="BO232" s="8"/>
      <c r="BP232" s="8"/>
      <c r="BQ232" s="8"/>
      <c r="BR232" s="8"/>
      <c r="BS232" s="4" t="str">
        <f>IF($AB232="","",IF((IF(AND($BL232&lt;&gt;"Yes",$BL232&lt;&gt;"N/A"),"Power Cable, ","")&amp;IF(AND($BM232&lt;&gt;"Yes",$BM232&lt;&gt;"N/A"),"Battery, ","")&amp;IF(AND($AG232&lt;&gt;"Yes",$AG232&lt;&gt;"N/A"),"Firmware Download, ","")&amp;IF(AND(OR($AG232="Yes",$AG232="N/A"),$AH232&lt;&gt;"Yes",$AH232&lt;&gt;"N/A"),"Firmware Install, ","")&amp;IF(AND($BQ232&lt;&gt;"Yes",$BQ232&lt;&gt;"N/A"),"Device ID, ","")&amp;IF(AND($BR232&lt;&gt;"Yes",$BR232&lt;&gt;"N/A"),"Epic Beans Relay, ",""))="","",LEFT(IF(AND($BL232&lt;&gt;"Yes",$BL232&lt;&gt;"N/A"),"Power Cable, ","")&amp;IF(AND($BM232&lt;&gt;"Yes",$BM232&lt;&gt;"N/A"),"Battery, ","")&amp;IF(AND($AG232&lt;&gt;"Yes",$AG232&lt;&gt;"N/A"),"Firmware Download, ","")&amp;IF(AND(OR($AG232="Yes",$AG232="N/A"),$AH232&lt;&gt;"Yes",$AH232&lt;&gt;"N/A"),"Firmware Install, ","")&amp;IF(AND($BQ232&lt;&gt;"Yes",$BQ232&lt;&gt;"N/A"),"Device ID, ","")&amp;IF(AND($BR232&lt;&gt;"Yes",$BR232&lt;&gt;"N/A"),"Epic Beans Relay, ",""),LEN(IF(AND($BL232&lt;&gt;"Yes",$BL232&lt;&gt;"N/A"),"Power Cable, ","")&amp;IF(AND($BM232&lt;&gt;"Yes",$BM232&lt;&gt;"N/A"),"Battery, ","")&amp;IF(AND($AG232&lt;&gt;"Yes",$AG232&lt;&gt;"N/A"),"Firmware Download, ","")&amp;IF(AND(OR($AG232="Yes",$AG232="N/A"),$AH232&lt;&gt;"Yes",$AH232&lt;&gt;"N/A"),"Firmware Install, ","")&amp;IF(AND($BQ232&lt;&gt;"Yes",$BQ232&lt;&gt;"N/A"),"Device ID, ","")&amp;IF(AND($BR232&lt;&gt;"Yes",$BR232&lt;&gt;"N/A"),"Epic Beans Relay, ",""))-2)))</f>
        <v/>
      </c>
      <c r="BT232" s="8"/>
      <c r="BU232" s="8" t="str">
        <f>IF($AB232="","",IF($BS232="","Yes","Blocked"))</f>
        <v/>
      </c>
      <c r="BW232" t="str">
        <f>IF($BV232="","",IFERROR(VLOOKUP($BV232,'01_Warehouse_Ledger'!$A:$N,4,FALSE),""))</f>
        <v/>
      </c>
      <c r="BX232" t="str">
        <f>IF($BV232="","",IFERROR(VLOOKUP($BV232,'01_Warehouse_Ledger'!$A:$N,5,FALSE),""))</f>
        <v/>
      </c>
      <c r="BY232" t="str">
        <f>IF($BV232="","",IFERROR(VLOOKUP($BV232,'01_Warehouse_Ledger'!$A:$N,13,FALSE),""))</f>
        <v/>
      </c>
      <c r="CI232" t="str" cm="1">
        <f t="array" ref="CI232">IFERROR(
  IF(ISNUMBER(MATCH(TRIM(SUBSTITUTE(INDEX($X:$X,ROW()),CHAR(160),"")),[1]Weekend_Targets!$B$2:$B$23,0)),
    "TARGET",
    "NO"
  ),
  "LOOKUP_ERROR"
)</f>
        <v>NO</v>
      </c>
      <c r="CJ232" t="str" cm="1">
        <f t="array" aca="1" ref="CJ232" ca="1">_xlfn.LET(_xlpm.h,UPPER(TRIM(CLEAN(SUBSTITUTE($X232,CHAR(160)," ")))), IF(ISNUMBER(MATCH(_xlpm.h,WeekendHostnames,0)),"TARGET",""))</f>
        <v/>
      </c>
      <c r="CK232" t="str">
        <f>UPPER(TRIM(CLEAN(SUBSTITUTE(C232,CHAR(160)," "))))</f>
        <v/>
      </c>
      <c r="CL232" t="str" cm="1">
        <f t="array" ref="CL232">IF(ISNUMBER(MATCH(UPPER(TRIM(CLEAN(SUBSTITUTE(INDEX($X:$X,ROW()),CHAR(160)," ")))),[1]Weekend_Targets!$C$2:$C$23,0)),"TARGET","NO")</f>
        <v>NO</v>
      </c>
      <c r="CM232" t="str">
        <f>_xlfn.TEXTJOIN(", ",TRUE,$C$2:$C$23)</f>
        <v>Yes, Yes, Yes, Yes, Yes, Yes, Yes, Yes, Yes, Yes, Yes, Yes, Yes, Yes, Yes, Yes, Yes, Yes, Yes, Yes, Yes, Yes</v>
      </c>
      <c r="CN232" t="e" cm="1">
        <f t="array" aca="1" ref="CN232" ca="1">COUNTIF(WeekendHostnames,"WNH270OPR403")</f>
        <v>#NAME?</v>
      </c>
      <c r="CO232" s="4"/>
      <c r="CQ232" s="4"/>
    </row>
    <row r="233" spans="1:95" ht="20.25" customHeight="1">
      <c r="A233" s="8"/>
      <c r="B233" s="8"/>
      <c r="C233" s="8"/>
      <c r="E233" s="15" t="str">
        <f>IF($C233&lt;&gt;"Yes","",IF($D233="No","Yes",IF($D233="Yes","No","")))</f>
        <v/>
      </c>
      <c r="F233" s="15" t="str">
        <f>IF($A233="","",IF($A233="Neuron",IF(OR(AND($AA233&lt;&gt;"",LOWER(TRIM($AA233))&lt;&gt;"n/a",COUNTIF($AA$2:$AA$532,$AA233)&gt;1),AND($AB233&lt;&gt;"",LOWER(TRIM($AB233))&lt;&gt;"n/a",COUNTIF($AB$2:$AB$532,$AB233)&gt;1),AND($AE233&lt;&gt;"",LOWER(TRIM($AE233))&lt;&gt;"n/a",COUNTIF($AE$2:$AE$532,$AE233)&gt;1)),"Yes","No"),IF($A233="Cybernet",IF(OR(AND($Y233&lt;&gt;"",LOWER(TRIM($Y233))&lt;&gt;"n/a",COUNTIF($Y$2:$Y$532,$Y233)&gt;1),AND($Z233&lt;&gt;"",LOWER(TRIM($Z233))&lt;&gt;"n/a",COUNTIF($Z$2:$Z$532,$Z233)&gt;1)),"Yes","No"),IF(AND($AN233&lt;&gt;"",LOWER(TRIM($AN233))&lt;&gt;"n/a",COUNTIF($AN$2:$AN$532,$AN233)&gt;1),"Yes","No"))))</f>
        <v/>
      </c>
      <c r="G233" t="str">
        <f>IF($C233&lt;&gt;"Yes","",
IF($A233="Neuron",
IF(OR(
AND($AA233&lt;&gt;"",LOWER(TRIM($AA233))&lt;&gt;"n/a",COUNTIFS($C$2:$C$532,"Yes",$A$2:$A$532,"Neuron",$AA$2:$AA$532,$AA233)&gt;1),
AND($AB233&lt;&gt;"",LOWER(TRIM($AB233))&lt;&gt;"n/a",COUNTIFS($C$2:$C$532,"Yes",$A$2:$A$532,"Neuron",$AB$2:$AB$532,$AB233)&gt;1),
AND($AE233&lt;&gt;"",LOWER(TRIM($AE233))&lt;&gt;"n/a",COUNTIFS($C$2:$C$532,"Yes",$A$2:$A$532,"Neuron",$AE$2:$AE$532,$AE233)&gt;1)
),"Yes","No"),
IF($A233="Cybernet",
IF(OR(
AND($Y233&lt;&gt;"",LOWER(TRIM($Y233))&lt;&gt;"n/a",COUNTIFS($C$2:$C$532,"Yes",$A$2:$A$532,"Cybernet",$Y$2:$Y$532,$Y233)&gt;1),
AND($Z233&lt;&gt;"",LOWER(TRIM($Z233))&lt;&gt;"n/a",COUNTIFS($C$2:$C$532,"Yes",$A$2:$A$532,"Cybernet",$Z$2:$Z$532,$Z233)&gt;1)
),"Yes","No"),
IF(AND($AN233&lt;&gt;"",LOWER(TRIM($AN233))&lt;&gt;"n/a"),
IF(COUNTIFS($C$2:$C$532,"Yes",$A$2:$A$532,$A233,$AN$2:$AN$532,$AN233)&gt;1,"Yes","No"),
"No")
)
)
)</f>
        <v/>
      </c>
      <c r="H233" s="4"/>
      <c r="I233" s="4"/>
      <c r="J233" s="4"/>
      <c r="K233" s="4"/>
      <c r="L233" s="14"/>
      <c r="M233" s="4"/>
      <c r="N233" s="4"/>
      <c r="O233" s="4"/>
      <c r="P233" s="4"/>
      <c r="Q233" s="4"/>
      <c r="R233" s="4"/>
      <c r="S233" s="4"/>
      <c r="T233" s="4"/>
      <c r="U233" s="12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8"/>
      <c r="AH233" s="8"/>
      <c r="AI233" s="8"/>
      <c r="AJ233" s="8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"/>
      <c r="BM233" s="8"/>
      <c r="BN233" s="8"/>
      <c r="BO233" s="8"/>
      <c r="BP233" s="8"/>
      <c r="BQ233" s="8"/>
      <c r="BR233" s="8"/>
      <c r="BS233" s="4" t="str">
        <f>IF($AB233="","",IF((IF(AND($BL233&lt;&gt;"Yes",$BL233&lt;&gt;"N/A"),"Power Cable, ","")&amp;IF(AND($BM233&lt;&gt;"Yes",$BM233&lt;&gt;"N/A"),"Battery, ","")&amp;IF(AND($AG233&lt;&gt;"Yes",$AG233&lt;&gt;"N/A"),"Firmware Download, ","")&amp;IF(AND(OR($AG233="Yes",$AG233="N/A"),$AH233&lt;&gt;"Yes",$AH233&lt;&gt;"N/A"),"Firmware Install, ","")&amp;IF(AND($BQ233&lt;&gt;"Yes",$BQ233&lt;&gt;"N/A"),"Device ID, ","")&amp;IF(AND($BR233&lt;&gt;"Yes",$BR233&lt;&gt;"N/A"),"Epic Beans Relay, ",""))="","",LEFT(IF(AND($BL233&lt;&gt;"Yes",$BL233&lt;&gt;"N/A"),"Power Cable, ","")&amp;IF(AND($BM233&lt;&gt;"Yes",$BM233&lt;&gt;"N/A"),"Battery, ","")&amp;IF(AND($AG233&lt;&gt;"Yes",$AG233&lt;&gt;"N/A"),"Firmware Download, ","")&amp;IF(AND(OR($AG233="Yes",$AG233="N/A"),$AH233&lt;&gt;"Yes",$AH233&lt;&gt;"N/A"),"Firmware Install, ","")&amp;IF(AND($BQ233&lt;&gt;"Yes",$BQ233&lt;&gt;"N/A"),"Device ID, ","")&amp;IF(AND($BR233&lt;&gt;"Yes",$BR233&lt;&gt;"N/A"),"Epic Beans Relay, ",""),LEN(IF(AND($BL233&lt;&gt;"Yes",$BL233&lt;&gt;"N/A"),"Power Cable, ","")&amp;IF(AND($BM233&lt;&gt;"Yes",$BM233&lt;&gt;"N/A"),"Battery, ","")&amp;IF(AND($AG233&lt;&gt;"Yes",$AG233&lt;&gt;"N/A"),"Firmware Download, ","")&amp;IF(AND(OR($AG233="Yes",$AG233="N/A"),$AH233&lt;&gt;"Yes",$AH233&lt;&gt;"N/A"),"Firmware Install, ","")&amp;IF(AND($BQ233&lt;&gt;"Yes",$BQ233&lt;&gt;"N/A"),"Device ID, ","")&amp;IF(AND($BR233&lt;&gt;"Yes",$BR233&lt;&gt;"N/A"),"Epic Beans Relay, ",""))-2)))</f>
        <v/>
      </c>
      <c r="BT233" s="8"/>
      <c r="BU233" s="8" t="str">
        <f>IF($AB233="","",IF($BS233="","Yes","Blocked"))</f>
        <v/>
      </c>
      <c r="BW233" t="str">
        <f>IF($BV233="","",IFERROR(VLOOKUP($BV233,'01_Warehouse_Ledger'!$A:$N,4,FALSE),""))</f>
        <v/>
      </c>
      <c r="BX233" t="str">
        <f>IF($BV233="","",IFERROR(VLOOKUP($BV233,'01_Warehouse_Ledger'!$A:$N,5,FALSE),""))</f>
        <v/>
      </c>
      <c r="BY233" t="str">
        <f>IF($BV233="","",IFERROR(VLOOKUP($BV233,'01_Warehouse_Ledger'!$A:$N,13,FALSE),""))</f>
        <v/>
      </c>
      <c r="CI233" t="str" cm="1">
        <f t="array" ref="CI233">IFERROR(
  IF(ISNUMBER(MATCH(TRIM(SUBSTITUTE(INDEX($X:$X,ROW()),CHAR(160),"")),[1]Weekend_Targets!$B$2:$B$23,0)),
    "TARGET",
    "NO"
  ),
  "LOOKUP_ERROR"
)</f>
        <v>NO</v>
      </c>
      <c r="CJ233" t="str" cm="1">
        <f t="array" aca="1" ref="CJ233" ca="1">_xlfn.LET(_xlpm.h,UPPER(TRIM(CLEAN(SUBSTITUTE($X233,CHAR(160)," ")))), IF(ISNUMBER(MATCH(_xlpm.h,WeekendHostnames,0)),"TARGET",""))</f>
        <v/>
      </c>
      <c r="CK233" t="str">
        <f>UPPER(TRIM(CLEAN(SUBSTITUTE(C233,CHAR(160)," "))))</f>
        <v/>
      </c>
      <c r="CL233" t="str" cm="1">
        <f t="array" ref="CL233">IF(ISNUMBER(MATCH(UPPER(TRIM(CLEAN(SUBSTITUTE(INDEX($X:$X,ROW()),CHAR(160)," ")))),[1]Weekend_Targets!$C$2:$C$23,0)),"TARGET","NO")</f>
        <v>NO</v>
      </c>
      <c r="CM233" t="str">
        <f>_xlfn.TEXTJOIN(", ",TRUE,$C$2:$C$23)</f>
        <v>Yes, Yes, Yes, Yes, Yes, Yes, Yes, Yes, Yes, Yes, Yes, Yes, Yes, Yes, Yes, Yes, Yes, Yes, Yes, Yes, Yes, Yes</v>
      </c>
      <c r="CN233" t="e" cm="1">
        <f t="array" aca="1" ref="CN233" ca="1">COUNTIF(WeekendHostnames,"WNH270OPR403")</f>
        <v>#NAME?</v>
      </c>
      <c r="CO233" s="4"/>
      <c r="CQ233" s="4"/>
    </row>
    <row r="234" spans="1:95" ht="20.25" customHeight="1">
      <c r="A234" s="8"/>
      <c r="B234" s="8"/>
      <c r="C234" s="8"/>
      <c r="E234" s="15" t="str">
        <f>IF($C234&lt;&gt;"Yes","",IF($D234="No","Yes",IF($D234="Yes","No","")))</f>
        <v/>
      </c>
      <c r="F234" s="15" t="str">
        <f>IF($A234="","",IF($A234="Neuron",IF(OR(AND($AA234&lt;&gt;"",LOWER(TRIM($AA234))&lt;&gt;"n/a",COUNTIF($AA$2:$AA$532,$AA234)&gt;1),AND($AB234&lt;&gt;"",LOWER(TRIM($AB234))&lt;&gt;"n/a",COUNTIF($AB$2:$AB$532,$AB234)&gt;1),AND($AE234&lt;&gt;"",LOWER(TRIM($AE234))&lt;&gt;"n/a",COUNTIF($AE$2:$AE$532,$AE234)&gt;1)),"Yes","No"),IF($A234="Cybernet",IF(OR(AND($Y234&lt;&gt;"",LOWER(TRIM($Y234))&lt;&gt;"n/a",COUNTIF($Y$2:$Y$532,$Y234)&gt;1),AND($Z234&lt;&gt;"",LOWER(TRIM($Z234))&lt;&gt;"n/a",COUNTIF($Z$2:$Z$532,$Z234)&gt;1)),"Yes","No"),IF(AND($AN234&lt;&gt;"",LOWER(TRIM($AN234))&lt;&gt;"n/a",COUNTIF($AN$2:$AN$532,$AN234)&gt;1),"Yes","No"))))</f>
        <v/>
      </c>
      <c r="G234" t="str">
        <f>IF($C234&lt;&gt;"Yes","",
IF($A234="Neuron",
IF(OR(
AND($AA234&lt;&gt;"",LOWER(TRIM($AA234))&lt;&gt;"n/a",COUNTIFS($C$2:$C$532,"Yes",$A$2:$A$532,"Neuron",$AA$2:$AA$532,$AA234)&gt;1),
AND($AB234&lt;&gt;"",LOWER(TRIM($AB234))&lt;&gt;"n/a",COUNTIFS($C$2:$C$532,"Yes",$A$2:$A$532,"Neuron",$AB$2:$AB$532,$AB234)&gt;1),
AND($AE234&lt;&gt;"",LOWER(TRIM($AE234))&lt;&gt;"n/a",COUNTIFS($C$2:$C$532,"Yes",$A$2:$A$532,"Neuron",$AE$2:$AE$532,$AE234)&gt;1)
),"Yes","No"),
IF($A234="Cybernet",
IF(OR(
AND($Y234&lt;&gt;"",LOWER(TRIM($Y234))&lt;&gt;"n/a",COUNTIFS($C$2:$C$532,"Yes",$A$2:$A$532,"Cybernet",$Y$2:$Y$532,$Y234)&gt;1),
AND($Z234&lt;&gt;"",LOWER(TRIM($Z234))&lt;&gt;"n/a",COUNTIFS($C$2:$C$532,"Yes",$A$2:$A$532,"Cybernet",$Z$2:$Z$532,$Z234)&gt;1)
),"Yes","No"),
IF(AND($AN234&lt;&gt;"",LOWER(TRIM($AN234))&lt;&gt;"n/a"),
IF(COUNTIFS($C$2:$C$532,"Yes",$A$2:$A$532,$A234,$AN$2:$AN$532,$AN234)&gt;1,"Yes","No"),
"No")
)
)
)</f>
        <v/>
      </c>
      <c r="H234" s="4"/>
      <c r="I234" s="4"/>
      <c r="J234" s="4"/>
      <c r="K234" s="4"/>
      <c r="L234" s="14"/>
      <c r="M234" s="4"/>
      <c r="N234" s="4"/>
      <c r="O234" s="4"/>
      <c r="P234" s="4"/>
      <c r="Q234" s="4"/>
      <c r="R234" s="4"/>
      <c r="S234" s="4"/>
      <c r="T234" s="4"/>
      <c r="U234" s="12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8"/>
      <c r="AH234" s="8"/>
      <c r="AI234" s="8"/>
      <c r="AJ234" s="8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"/>
      <c r="BM234" s="8"/>
      <c r="BN234" s="8"/>
      <c r="BO234" s="8"/>
      <c r="BP234" s="8"/>
      <c r="BQ234" s="8"/>
      <c r="BR234" s="8"/>
      <c r="BS234" s="4" t="str">
        <f>IF($AB234="","",IF((IF(AND($BL234&lt;&gt;"Yes",$BL234&lt;&gt;"N/A"),"Power Cable, ","")&amp;IF(AND($BM234&lt;&gt;"Yes",$BM234&lt;&gt;"N/A"),"Battery, ","")&amp;IF(AND($AG234&lt;&gt;"Yes",$AG234&lt;&gt;"N/A"),"Firmware Download, ","")&amp;IF(AND(OR($AG234="Yes",$AG234="N/A"),$AH234&lt;&gt;"Yes",$AH234&lt;&gt;"N/A"),"Firmware Install, ","")&amp;IF(AND($BQ234&lt;&gt;"Yes",$BQ234&lt;&gt;"N/A"),"Device ID, ","")&amp;IF(AND($BR234&lt;&gt;"Yes",$BR234&lt;&gt;"N/A"),"Epic Beans Relay, ",""))="","",LEFT(IF(AND($BL234&lt;&gt;"Yes",$BL234&lt;&gt;"N/A"),"Power Cable, ","")&amp;IF(AND($BM234&lt;&gt;"Yes",$BM234&lt;&gt;"N/A"),"Battery, ","")&amp;IF(AND($AG234&lt;&gt;"Yes",$AG234&lt;&gt;"N/A"),"Firmware Download, ","")&amp;IF(AND(OR($AG234="Yes",$AG234="N/A"),$AH234&lt;&gt;"Yes",$AH234&lt;&gt;"N/A"),"Firmware Install, ","")&amp;IF(AND($BQ234&lt;&gt;"Yes",$BQ234&lt;&gt;"N/A"),"Device ID, ","")&amp;IF(AND($BR234&lt;&gt;"Yes",$BR234&lt;&gt;"N/A"),"Epic Beans Relay, ",""),LEN(IF(AND($BL234&lt;&gt;"Yes",$BL234&lt;&gt;"N/A"),"Power Cable, ","")&amp;IF(AND($BM234&lt;&gt;"Yes",$BM234&lt;&gt;"N/A"),"Battery, ","")&amp;IF(AND($AG234&lt;&gt;"Yes",$AG234&lt;&gt;"N/A"),"Firmware Download, ","")&amp;IF(AND(OR($AG234="Yes",$AG234="N/A"),$AH234&lt;&gt;"Yes",$AH234&lt;&gt;"N/A"),"Firmware Install, ","")&amp;IF(AND($BQ234&lt;&gt;"Yes",$BQ234&lt;&gt;"N/A"),"Device ID, ","")&amp;IF(AND($BR234&lt;&gt;"Yes",$BR234&lt;&gt;"N/A"),"Epic Beans Relay, ",""))-2)))</f>
        <v/>
      </c>
      <c r="BT234" s="8"/>
      <c r="BU234" s="8" t="str">
        <f>IF($AB234="","",IF($BS234="","Yes","Blocked"))</f>
        <v/>
      </c>
      <c r="BW234" t="str">
        <f>IF($BV234="","",IFERROR(VLOOKUP($BV234,'01_Warehouse_Ledger'!$A:$N,4,FALSE),""))</f>
        <v/>
      </c>
      <c r="BX234" t="str">
        <f>IF($BV234="","",IFERROR(VLOOKUP($BV234,'01_Warehouse_Ledger'!$A:$N,5,FALSE),""))</f>
        <v/>
      </c>
      <c r="BY234" t="str">
        <f>IF($BV234="","",IFERROR(VLOOKUP($BV234,'01_Warehouse_Ledger'!$A:$N,13,FALSE),""))</f>
        <v/>
      </c>
      <c r="CI234" t="str" cm="1">
        <f t="array" ref="CI234">IFERROR(
  IF(ISNUMBER(MATCH(TRIM(SUBSTITUTE(INDEX($X:$X,ROW()),CHAR(160),"")),[1]Weekend_Targets!$B$2:$B$23,0)),
    "TARGET",
    "NO"
  ),
  "LOOKUP_ERROR"
)</f>
        <v>NO</v>
      </c>
      <c r="CJ234" t="str" cm="1">
        <f t="array" aca="1" ref="CJ234" ca="1">_xlfn.LET(_xlpm.h,UPPER(TRIM(CLEAN(SUBSTITUTE($X234,CHAR(160)," ")))), IF(ISNUMBER(MATCH(_xlpm.h,WeekendHostnames,0)),"TARGET",""))</f>
        <v/>
      </c>
      <c r="CK234" t="str">
        <f>UPPER(TRIM(CLEAN(SUBSTITUTE(C234,CHAR(160)," "))))</f>
        <v/>
      </c>
      <c r="CL234" t="str" cm="1">
        <f t="array" ref="CL234">IF(ISNUMBER(MATCH(UPPER(TRIM(CLEAN(SUBSTITUTE(INDEX($X:$X,ROW()),CHAR(160)," ")))),[1]Weekend_Targets!$C$2:$C$23,0)),"TARGET","NO")</f>
        <v>NO</v>
      </c>
      <c r="CM234" t="str">
        <f>_xlfn.TEXTJOIN(", ",TRUE,$C$2:$C$23)</f>
        <v>Yes, Yes, Yes, Yes, Yes, Yes, Yes, Yes, Yes, Yes, Yes, Yes, Yes, Yes, Yes, Yes, Yes, Yes, Yes, Yes, Yes, Yes</v>
      </c>
      <c r="CN234" t="e" cm="1">
        <f t="array" aca="1" ref="CN234" ca="1">COUNTIF(WeekendHostnames,"WNH270OPR403")</f>
        <v>#NAME?</v>
      </c>
      <c r="CO234" s="4"/>
      <c r="CQ234" s="4"/>
    </row>
    <row r="235" spans="1:95" ht="20.25" customHeight="1">
      <c r="A235" s="8"/>
      <c r="B235" s="8"/>
      <c r="C235" s="8"/>
      <c r="E235" s="15" t="str">
        <f>IF($C235&lt;&gt;"Yes","",IF($D235="No","Yes",IF($D235="Yes","No","")))</f>
        <v/>
      </c>
      <c r="F235" s="15" t="str">
        <f>IF($A235="","",IF($A235="Neuron",IF(OR(AND($AA235&lt;&gt;"",LOWER(TRIM($AA235))&lt;&gt;"n/a",COUNTIF($AA$2:$AA$532,$AA235)&gt;1),AND($AB235&lt;&gt;"",LOWER(TRIM($AB235))&lt;&gt;"n/a",COUNTIF($AB$2:$AB$532,$AB235)&gt;1),AND($AE235&lt;&gt;"",LOWER(TRIM($AE235))&lt;&gt;"n/a",COUNTIF($AE$2:$AE$532,$AE235)&gt;1)),"Yes","No"),IF($A235="Cybernet",IF(OR(AND($Y235&lt;&gt;"",LOWER(TRIM($Y235))&lt;&gt;"n/a",COUNTIF($Y$2:$Y$532,$Y235)&gt;1),AND($Z235&lt;&gt;"",LOWER(TRIM($Z235))&lt;&gt;"n/a",COUNTIF($Z$2:$Z$532,$Z235)&gt;1)),"Yes","No"),IF(AND($AN235&lt;&gt;"",LOWER(TRIM($AN235))&lt;&gt;"n/a",COUNTIF($AN$2:$AN$532,$AN235)&gt;1),"Yes","No"))))</f>
        <v/>
      </c>
      <c r="G235" t="str">
        <f>IF($C235&lt;&gt;"Yes","",
IF($A235="Neuron",
IF(OR(
AND($AA235&lt;&gt;"",LOWER(TRIM($AA235))&lt;&gt;"n/a",COUNTIFS($C$2:$C$532,"Yes",$A$2:$A$532,"Neuron",$AA$2:$AA$532,$AA235)&gt;1),
AND($AB235&lt;&gt;"",LOWER(TRIM($AB235))&lt;&gt;"n/a",COUNTIFS($C$2:$C$532,"Yes",$A$2:$A$532,"Neuron",$AB$2:$AB$532,$AB235)&gt;1),
AND($AE235&lt;&gt;"",LOWER(TRIM($AE235))&lt;&gt;"n/a",COUNTIFS($C$2:$C$532,"Yes",$A$2:$A$532,"Neuron",$AE$2:$AE$532,$AE235)&gt;1)
),"Yes","No"),
IF($A235="Cybernet",
IF(OR(
AND($Y235&lt;&gt;"",LOWER(TRIM($Y235))&lt;&gt;"n/a",COUNTIFS($C$2:$C$532,"Yes",$A$2:$A$532,"Cybernet",$Y$2:$Y$532,$Y235)&gt;1),
AND($Z235&lt;&gt;"",LOWER(TRIM($Z235))&lt;&gt;"n/a",COUNTIFS($C$2:$C$532,"Yes",$A$2:$A$532,"Cybernet",$Z$2:$Z$532,$Z235)&gt;1)
),"Yes","No"),
IF(AND($AN235&lt;&gt;"",LOWER(TRIM($AN235))&lt;&gt;"n/a"),
IF(COUNTIFS($C$2:$C$532,"Yes",$A$2:$A$532,$A235,$AN$2:$AN$532,$AN235)&gt;1,"Yes","No"),
"No")
)
)
)</f>
        <v/>
      </c>
      <c r="H235" s="4"/>
      <c r="I235" s="4"/>
      <c r="J235" s="4"/>
      <c r="K235" s="4"/>
      <c r="L235" s="14"/>
      <c r="M235" s="4"/>
      <c r="N235" s="4"/>
      <c r="O235" s="4"/>
      <c r="P235" s="4"/>
      <c r="Q235" s="4"/>
      <c r="R235" s="4"/>
      <c r="S235" s="4"/>
      <c r="T235" s="4"/>
      <c r="U235" s="12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8"/>
      <c r="AH235" s="8"/>
      <c r="AI235" s="8"/>
      <c r="AJ235" s="8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"/>
      <c r="BM235" s="8"/>
      <c r="BN235" s="8"/>
      <c r="BO235" s="8"/>
      <c r="BP235" s="8"/>
      <c r="BQ235" s="8"/>
      <c r="BR235" s="8"/>
      <c r="BS235" s="4" t="str">
        <f>IF($AB235="","",IF((IF(AND($BL235&lt;&gt;"Yes",$BL235&lt;&gt;"N/A"),"Power Cable, ","")&amp;IF(AND($BM235&lt;&gt;"Yes",$BM235&lt;&gt;"N/A"),"Battery, ","")&amp;IF(AND($AG235&lt;&gt;"Yes",$AG235&lt;&gt;"N/A"),"Firmware Download, ","")&amp;IF(AND(OR($AG235="Yes",$AG235="N/A"),$AH235&lt;&gt;"Yes",$AH235&lt;&gt;"N/A"),"Firmware Install, ","")&amp;IF(AND($BQ235&lt;&gt;"Yes",$BQ235&lt;&gt;"N/A"),"Device ID, ","")&amp;IF(AND($BR235&lt;&gt;"Yes",$BR235&lt;&gt;"N/A"),"Epic Beans Relay, ",""))="","",LEFT(IF(AND($BL235&lt;&gt;"Yes",$BL235&lt;&gt;"N/A"),"Power Cable, ","")&amp;IF(AND($BM235&lt;&gt;"Yes",$BM235&lt;&gt;"N/A"),"Battery, ","")&amp;IF(AND($AG235&lt;&gt;"Yes",$AG235&lt;&gt;"N/A"),"Firmware Download, ","")&amp;IF(AND(OR($AG235="Yes",$AG235="N/A"),$AH235&lt;&gt;"Yes",$AH235&lt;&gt;"N/A"),"Firmware Install, ","")&amp;IF(AND($BQ235&lt;&gt;"Yes",$BQ235&lt;&gt;"N/A"),"Device ID, ","")&amp;IF(AND($BR235&lt;&gt;"Yes",$BR235&lt;&gt;"N/A"),"Epic Beans Relay, ",""),LEN(IF(AND($BL235&lt;&gt;"Yes",$BL235&lt;&gt;"N/A"),"Power Cable, ","")&amp;IF(AND($BM235&lt;&gt;"Yes",$BM235&lt;&gt;"N/A"),"Battery, ","")&amp;IF(AND($AG235&lt;&gt;"Yes",$AG235&lt;&gt;"N/A"),"Firmware Download, ","")&amp;IF(AND(OR($AG235="Yes",$AG235="N/A"),$AH235&lt;&gt;"Yes",$AH235&lt;&gt;"N/A"),"Firmware Install, ","")&amp;IF(AND($BQ235&lt;&gt;"Yes",$BQ235&lt;&gt;"N/A"),"Device ID, ","")&amp;IF(AND($BR235&lt;&gt;"Yes",$BR235&lt;&gt;"N/A"),"Epic Beans Relay, ",""))-2)))</f>
        <v/>
      </c>
      <c r="BT235" s="8"/>
      <c r="BU235" s="8" t="str">
        <f>IF($AB235="","",IF($BS235="","Yes","Blocked"))</f>
        <v/>
      </c>
      <c r="BW235" t="str">
        <f>IF($BV235="","",IFERROR(VLOOKUP($BV235,'01_Warehouse_Ledger'!$A:$N,4,FALSE),""))</f>
        <v/>
      </c>
      <c r="BX235" t="str">
        <f>IF($BV235="","",IFERROR(VLOOKUP($BV235,'01_Warehouse_Ledger'!$A:$N,5,FALSE),""))</f>
        <v/>
      </c>
      <c r="BY235" t="str">
        <f>IF($BV235="","",IFERROR(VLOOKUP($BV235,'01_Warehouse_Ledger'!$A:$N,13,FALSE),""))</f>
        <v/>
      </c>
      <c r="CI235" t="str" cm="1">
        <f t="array" ref="CI235">IFERROR(
  IF(ISNUMBER(MATCH(TRIM(SUBSTITUTE(INDEX($X:$X,ROW()),CHAR(160),"")),[1]Weekend_Targets!$B$2:$B$23,0)),
    "TARGET",
    "NO"
  ),
  "LOOKUP_ERROR"
)</f>
        <v>NO</v>
      </c>
      <c r="CJ235" t="str" cm="1">
        <f t="array" aca="1" ref="CJ235" ca="1">_xlfn.LET(_xlpm.h,UPPER(TRIM(CLEAN(SUBSTITUTE($X235,CHAR(160)," ")))), IF(ISNUMBER(MATCH(_xlpm.h,WeekendHostnames,0)),"TARGET",""))</f>
        <v/>
      </c>
      <c r="CK235" t="str">
        <f>UPPER(TRIM(CLEAN(SUBSTITUTE(C235,CHAR(160)," "))))</f>
        <v/>
      </c>
      <c r="CL235" t="str" cm="1">
        <f t="array" ref="CL235">IF(ISNUMBER(MATCH(UPPER(TRIM(CLEAN(SUBSTITUTE(INDEX($X:$X,ROW()),CHAR(160)," ")))),[1]Weekend_Targets!$C$2:$C$23,0)),"TARGET","NO")</f>
        <v>NO</v>
      </c>
      <c r="CM235" t="str">
        <f>_xlfn.TEXTJOIN(", ",TRUE,$C$2:$C$23)</f>
        <v>Yes, Yes, Yes, Yes, Yes, Yes, Yes, Yes, Yes, Yes, Yes, Yes, Yes, Yes, Yes, Yes, Yes, Yes, Yes, Yes, Yes, Yes</v>
      </c>
      <c r="CN235" t="e" cm="1">
        <f t="array" aca="1" ref="CN235" ca="1">COUNTIF(WeekendHostnames,"WNH270OPR403")</f>
        <v>#NAME?</v>
      </c>
      <c r="CO235" s="4"/>
      <c r="CQ235" s="4"/>
    </row>
    <row r="236" spans="1:95" ht="20.25" customHeight="1">
      <c r="A236" s="8"/>
      <c r="B236" s="8"/>
      <c r="C236" s="8"/>
      <c r="E236" s="15" t="str">
        <f>IF($C236&lt;&gt;"Yes","",IF($D236="No","Yes",IF($D236="Yes","No","")))</f>
        <v/>
      </c>
      <c r="F236" s="15" t="str">
        <f>IF($A236="","",IF($A236="Neuron",IF(OR(AND($AA236&lt;&gt;"",LOWER(TRIM($AA236))&lt;&gt;"n/a",COUNTIF($AA$2:$AA$532,$AA236)&gt;1),AND($AB236&lt;&gt;"",LOWER(TRIM($AB236))&lt;&gt;"n/a",COUNTIF($AB$2:$AB$532,$AB236)&gt;1),AND($AE236&lt;&gt;"",LOWER(TRIM($AE236))&lt;&gt;"n/a",COUNTIF($AE$2:$AE$532,$AE236)&gt;1)),"Yes","No"),IF($A236="Cybernet",IF(OR(AND($Y236&lt;&gt;"",LOWER(TRIM($Y236))&lt;&gt;"n/a",COUNTIF($Y$2:$Y$532,$Y236)&gt;1),AND($Z236&lt;&gt;"",LOWER(TRIM($Z236))&lt;&gt;"n/a",COUNTIF($Z$2:$Z$532,$Z236)&gt;1)),"Yes","No"),IF(AND($AN236&lt;&gt;"",LOWER(TRIM($AN236))&lt;&gt;"n/a",COUNTIF($AN$2:$AN$532,$AN236)&gt;1),"Yes","No"))))</f>
        <v/>
      </c>
      <c r="G236" t="str">
        <f>IF($C236&lt;&gt;"Yes","",
IF($A236="Neuron",
IF(OR(
AND($AA236&lt;&gt;"",LOWER(TRIM($AA236))&lt;&gt;"n/a",COUNTIFS($C$2:$C$532,"Yes",$A$2:$A$532,"Neuron",$AA$2:$AA$532,$AA236)&gt;1),
AND($AB236&lt;&gt;"",LOWER(TRIM($AB236))&lt;&gt;"n/a",COUNTIFS($C$2:$C$532,"Yes",$A$2:$A$532,"Neuron",$AB$2:$AB$532,$AB236)&gt;1),
AND($AE236&lt;&gt;"",LOWER(TRIM($AE236))&lt;&gt;"n/a",COUNTIFS($C$2:$C$532,"Yes",$A$2:$A$532,"Neuron",$AE$2:$AE$532,$AE236)&gt;1)
),"Yes","No"),
IF($A236="Cybernet",
IF(OR(
AND($Y236&lt;&gt;"",LOWER(TRIM($Y236))&lt;&gt;"n/a",COUNTIFS($C$2:$C$532,"Yes",$A$2:$A$532,"Cybernet",$Y$2:$Y$532,$Y236)&gt;1),
AND($Z236&lt;&gt;"",LOWER(TRIM($Z236))&lt;&gt;"n/a",COUNTIFS($C$2:$C$532,"Yes",$A$2:$A$532,"Cybernet",$Z$2:$Z$532,$Z236)&gt;1)
),"Yes","No"),
IF(AND($AN236&lt;&gt;"",LOWER(TRIM($AN236))&lt;&gt;"n/a"),
IF(COUNTIFS($C$2:$C$532,"Yes",$A$2:$A$532,$A236,$AN$2:$AN$532,$AN236)&gt;1,"Yes","No"),
"No")
)
)
)</f>
        <v/>
      </c>
      <c r="H236" s="4"/>
      <c r="I236" s="4"/>
      <c r="J236" s="4"/>
      <c r="K236" s="4"/>
      <c r="L236" s="14"/>
      <c r="M236" s="4"/>
      <c r="N236" s="4"/>
      <c r="O236" s="4"/>
      <c r="P236" s="4"/>
      <c r="Q236" s="4"/>
      <c r="R236" s="4"/>
      <c r="S236" s="4"/>
      <c r="T236" s="4"/>
      <c r="U236" s="12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8"/>
      <c r="AH236" s="8"/>
      <c r="AI236" s="8"/>
      <c r="AJ236" s="8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"/>
      <c r="BM236" s="8"/>
      <c r="BN236" s="8"/>
      <c r="BO236" s="8"/>
      <c r="BP236" s="8"/>
      <c r="BQ236" s="8"/>
      <c r="BR236" s="8"/>
      <c r="BS236" s="4" t="str">
        <f>IF($AB236="","",IF((IF(AND($BL236&lt;&gt;"Yes",$BL236&lt;&gt;"N/A"),"Power Cable, ","")&amp;IF(AND($BM236&lt;&gt;"Yes",$BM236&lt;&gt;"N/A"),"Battery, ","")&amp;IF(AND($AG236&lt;&gt;"Yes",$AG236&lt;&gt;"N/A"),"Firmware Download, ","")&amp;IF(AND(OR($AG236="Yes",$AG236="N/A"),$AH236&lt;&gt;"Yes",$AH236&lt;&gt;"N/A"),"Firmware Install, ","")&amp;IF(AND($BQ236&lt;&gt;"Yes",$BQ236&lt;&gt;"N/A"),"Device ID, ","")&amp;IF(AND($BR236&lt;&gt;"Yes",$BR236&lt;&gt;"N/A"),"Epic Beans Relay, ",""))="","",LEFT(IF(AND($BL236&lt;&gt;"Yes",$BL236&lt;&gt;"N/A"),"Power Cable, ","")&amp;IF(AND($BM236&lt;&gt;"Yes",$BM236&lt;&gt;"N/A"),"Battery, ","")&amp;IF(AND($AG236&lt;&gt;"Yes",$AG236&lt;&gt;"N/A"),"Firmware Download, ","")&amp;IF(AND(OR($AG236="Yes",$AG236="N/A"),$AH236&lt;&gt;"Yes",$AH236&lt;&gt;"N/A"),"Firmware Install, ","")&amp;IF(AND($BQ236&lt;&gt;"Yes",$BQ236&lt;&gt;"N/A"),"Device ID, ","")&amp;IF(AND($BR236&lt;&gt;"Yes",$BR236&lt;&gt;"N/A"),"Epic Beans Relay, ",""),LEN(IF(AND($BL236&lt;&gt;"Yes",$BL236&lt;&gt;"N/A"),"Power Cable, ","")&amp;IF(AND($BM236&lt;&gt;"Yes",$BM236&lt;&gt;"N/A"),"Battery, ","")&amp;IF(AND($AG236&lt;&gt;"Yes",$AG236&lt;&gt;"N/A"),"Firmware Download, ","")&amp;IF(AND(OR($AG236="Yes",$AG236="N/A"),$AH236&lt;&gt;"Yes",$AH236&lt;&gt;"N/A"),"Firmware Install, ","")&amp;IF(AND($BQ236&lt;&gt;"Yes",$BQ236&lt;&gt;"N/A"),"Device ID, ","")&amp;IF(AND($BR236&lt;&gt;"Yes",$BR236&lt;&gt;"N/A"),"Epic Beans Relay, ",""))-2)))</f>
        <v/>
      </c>
      <c r="BT236" s="8"/>
      <c r="BU236" s="8" t="str">
        <f>IF($AB236="","",IF($BS236="","Yes","Blocked"))</f>
        <v/>
      </c>
      <c r="BW236" t="str">
        <f>IF($BV236="","",IFERROR(VLOOKUP($BV236,'01_Warehouse_Ledger'!$A:$N,4,FALSE),""))</f>
        <v/>
      </c>
      <c r="BX236" t="str">
        <f>IF($BV236="","",IFERROR(VLOOKUP($BV236,'01_Warehouse_Ledger'!$A:$N,5,FALSE),""))</f>
        <v/>
      </c>
      <c r="BY236" t="str">
        <f>IF($BV236="","",IFERROR(VLOOKUP($BV236,'01_Warehouse_Ledger'!$A:$N,13,FALSE),""))</f>
        <v/>
      </c>
      <c r="CI236" t="str" cm="1">
        <f t="array" ref="CI236">IFERROR(
  IF(ISNUMBER(MATCH(TRIM(SUBSTITUTE(INDEX($X:$X,ROW()),CHAR(160),"")),[1]Weekend_Targets!$B$2:$B$23,0)),
    "TARGET",
    "NO"
  ),
  "LOOKUP_ERROR"
)</f>
        <v>NO</v>
      </c>
      <c r="CJ236" t="str" cm="1">
        <f t="array" aca="1" ref="CJ236" ca="1">_xlfn.LET(_xlpm.h,UPPER(TRIM(CLEAN(SUBSTITUTE($X236,CHAR(160)," ")))), IF(ISNUMBER(MATCH(_xlpm.h,WeekendHostnames,0)),"TARGET",""))</f>
        <v/>
      </c>
      <c r="CK236" t="str">
        <f>UPPER(TRIM(CLEAN(SUBSTITUTE(C236,CHAR(160)," "))))</f>
        <v/>
      </c>
      <c r="CL236" t="str" cm="1">
        <f t="array" ref="CL236">IF(ISNUMBER(MATCH(UPPER(TRIM(CLEAN(SUBSTITUTE(INDEX($X:$X,ROW()),CHAR(160)," ")))),[1]Weekend_Targets!$C$2:$C$23,0)),"TARGET","NO")</f>
        <v>NO</v>
      </c>
      <c r="CM236" t="str">
        <f>_xlfn.TEXTJOIN(", ",TRUE,$C$2:$C$23)</f>
        <v>Yes, Yes, Yes, Yes, Yes, Yes, Yes, Yes, Yes, Yes, Yes, Yes, Yes, Yes, Yes, Yes, Yes, Yes, Yes, Yes, Yes, Yes</v>
      </c>
      <c r="CN236" t="e" cm="1">
        <f t="array" aca="1" ref="CN236" ca="1">COUNTIF(WeekendHostnames,"WNH270OPR403")</f>
        <v>#NAME?</v>
      </c>
      <c r="CO236" s="4"/>
      <c r="CQ236" s="4"/>
    </row>
    <row r="237" spans="1:95" ht="20.25" customHeight="1">
      <c r="A237" s="8"/>
      <c r="B237" s="8"/>
      <c r="C237" s="8"/>
      <c r="E237" s="15" t="str">
        <f>IF($C237&lt;&gt;"Yes","",IF($D237="No","Yes",IF($D237="Yes","No","")))</f>
        <v/>
      </c>
      <c r="F237" s="15" t="str">
        <f>IF($A237="","",IF($A237="Neuron",IF(OR(AND($AA237&lt;&gt;"",LOWER(TRIM($AA237))&lt;&gt;"n/a",COUNTIF($AA$2:$AA$532,$AA237)&gt;1),AND($AB237&lt;&gt;"",LOWER(TRIM($AB237))&lt;&gt;"n/a",COUNTIF($AB$2:$AB$532,$AB237)&gt;1),AND($AE237&lt;&gt;"",LOWER(TRIM($AE237))&lt;&gt;"n/a",COUNTIF($AE$2:$AE$532,$AE237)&gt;1)),"Yes","No"),IF($A237="Cybernet",IF(OR(AND($Y237&lt;&gt;"",LOWER(TRIM($Y237))&lt;&gt;"n/a",COUNTIF($Y$2:$Y$532,$Y237)&gt;1),AND($Z237&lt;&gt;"",LOWER(TRIM($Z237))&lt;&gt;"n/a",COUNTIF($Z$2:$Z$532,$Z237)&gt;1)),"Yes","No"),IF(AND($AN237&lt;&gt;"",LOWER(TRIM($AN237))&lt;&gt;"n/a",COUNTIF($AN$2:$AN$532,$AN237)&gt;1),"Yes","No"))))</f>
        <v/>
      </c>
      <c r="G237" t="str">
        <f>IF($C237&lt;&gt;"Yes","",
IF($A237="Neuron",
IF(OR(
AND($AA237&lt;&gt;"",LOWER(TRIM($AA237))&lt;&gt;"n/a",COUNTIFS($C$2:$C$532,"Yes",$A$2:$A$532,"Neuron",$AA$2:$AA$532,$AA237)&gt;1),
AND($AB237&lt;&gt;"",LOWER(TRIM($AB237))&lt;&gt;"n/a",COUNTIFS($C$2:$C$532,"Yes",$A$2:$A$532,"Neuron",$AB$2:$AB$532,$AB237)&gt;1),
AND($AE237&lt;&gt;"",LOWER(TRIM($AE237))&lt;&gt;"n/a",COUNTIFS($C$2:$C$532,"Yes",$A$2:$A$532,"Neuron",$AE$2:$AE$532,$AE237)&gt;1)
),"Yes","No"),
IF($A237="Cybernet",
IF(OR(
AND($Y237&lt;&gt;"",LOWER(TRIM($Y237))&lt;&gt;"n/a",COUNTIFS($C$2:$C$532,"Yes",$A$2:$A$532,"Cybernet",$Y$2:$Y$532,$Y237)&gt;1),
AND($Z237&lt;&gt;"",LOWER(TRIM($Z237))&lt;&gt;"n/a",COUNTIFS($C$2:$C$532,"Yes",$A$2:$A$532,"Cybernet",$Z$2:$Z$532,$Z237)&gt;1)
),"Yes","No"),
IF(AND($AN237&lt;&gt;"",LOWER(TRIM($AN237))&lt;&gt;"n/a"),
IF(COUNTIFS($C$2:$C$532,"Yes",$A$2:$A$532,$A237,$AN$2:$AN$532,$AN237)&gt;1,"Yes","No"),
"No")
)
)
)</f>
        <v/>
      </c>
      <c r="H237" s="4"/>
      <c r="I237" s="4"/>
      <c r="J237" s="4"/>
      <c r="K237" s="4"/>
      <c r="L237" s="14"/>
      <c r="M237" s="4"/>
      <c r="N237" s="4"/>
      <c r="O237" s="4"/>
      <c r="P237" s="4"/>
      <c r="Q237" s="4"/>
      <c r="R237" s="4"/>
      <c r="S237" s="4"/>
      <c r="T237" s="4"/>
      <c r="U237" s="12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8"/>
      <c r="AH237" s="8"/>
      <c r="AI237" s="8"/>
      <c r="AJ237" s="8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"/>
      <c r="BM237" s="8"/>
      <c r="BN237" s="8"/>
      <c r="BO237" s="8"/>
      <c r="BP237" s="8"/>
      <c r="BQ237" s="8"/>
      <c r="BR237" s="8"/>
      <c r="BS237" s="4" t="str">
        <f>IF($AB237="","",IF((IF(AND($BL237&lt;&gt;"Yes",$BL237&lt;&gt;"N/A"),"Power Cable, ","")&amp;IF(AND($BM237&lt;&gt;"Yes",$BM237&lt;&gt;"N/A"),"Battery, ","")&amp;IF(AND($AG237&lt;&gt;"Yes",$AG237&lt;&gt;"N/A"),"Firmware Download, ","")&amp;IF(AND(OR($AG237="Yes",$AG237="N/A"),$AH237&lt;&gt;"Yes",$AH237&lt;&gt;"N/A"),"Firmware Install, ","")&amp;IF(AND($BQ237&lt;&gt;"Yes",$BQ237&lt;&gt;"N/A"),"Device ID, ","")&amp;IF(AND($BR237&lt;&gt;"Yes",$BR237&lt;&gt;"N/A"),"Epic Beans Relay, ",""))="","",LEFT(IF(AND($BL237&lt;&gt;"Yes",$BL237&lt;&gt;"N/A"),"Power Cable, ","")&amp;IF(AND($BM237&lt;&gt;"Yes",$BM237&lt;&gt;"N/A"),"Battery, ","")&amp;IF(AND($AG237&lt;&gt;"Yes",$AG237&lt;&gt;"N/A"),"Firmware Download, ","")&amp;IF(AND(OR($AG237="Yes",$AG237="N/A"),$AH237&lt;&gt;"Yes",$AH237&lt;&gt;"N/A"),"Firmware Install, ","")&amp;IF(AND($BQ237&lt;&gt;"Yes",$BQ237&lt;&gt;"N/A"),"Device ID, ","")&amp;IF(AND($BR237&lt;&gt;"Yes",$BR237&lt;&gt;"N/A"),"Epic Beans Relay, ",""),LEN(IF(AND($BL237&lt;&gt;"Yes",$BL237&lt;&gt;"N/A"),"Power Cable, ","")&amp;IF(AND($BM237&lt;&gt;"Yes",$BM237&lt;&gt;"N/A"),"Battery, ","")&amp;IF(AND($AG237&lt;&gt;"Yes",$AG237&lt;&gt;"N/A"),"Firmware Download, ","")&amp;IF(AND(OR($AG237="Yes",$AG237="N/A"),$AH237&lt;&gt;"Yes",$AH237&lt;&gt;"N/A"),"Firmware Install, ","")&amp;IF(AND($BQ237&lt;&gt;"Yes",$BQ237&lt;&gt;"N/A"),"Device ID, ","")&amp;IF(AND($BR237&lt;&gt;"Yes",$BR237&lt;&gt;"N/A"),"Epic Beans Relay, ",""))-2)))</f>
        <v/>
      </c>
      <c r="BT237" s="8"/>
      <c r="BU237" s="8" t="str">
        <f>IF($AB237="","",IF($BS237="","Yes","Blocked"))</f>
        <v/>
      </c>
      <c r="BW237" t="str">
        <f>IF($BV237="","",IFERROR(VLOOKUP($BV237,'01_Warehouse_Ledger'!$A:$N,4,FALSE),""))</f>
        <v/>
      </c>
      <c r="BX237" t="str">
        <f>IF($BV237="","",IFERROR(VLOOKUP($BV237,'01_Warehouse_Ledger'!$A:$N,5,FALSE),""))</f>
        <v/>
      </c>
      <c r="BY237" t="str">
        <f>IF($BV237="","",IFERROR(VLOOKUP($BV237,'01_Warehouse_Ledger'!$A:$N,13,FALSE),""))</f>
        <v/>
      </c>
      <c r="CI237" t="str" cm="1">
        <f t="array" ref="CI237">IFERROR(
  IF(ISNUMBER(MATCH(TRIM(SUBSTITUTE(INDEX($X:$X,ROW()),CHAR(160),"")),[1]Weekend_Targets!$B$2:$B$23,0)),
    "TARGET",
    "NO"
  ),
  "LOOKUP_ERROR"
)</f>
        <v>NO</v>
      </c>
      <c r="CJ237" t="str" cm="1">
        <f t="array" aca="1" ref="CJ237" ca="1">_xlfn.LET(_xlpm.h,UPPER(TRIM(CLEAN(SUBSTITUTE($X237,CHAR(160)," ")))), IF(ISNUMBER(MATCH(_xlpm.h,WeekendHostnames,0)),"TARGET",""))</f>
        <v/>
      </c>
      <c r="CK237" t="str">
        <f>UPPER(TRIM(CLEAN(SUBSTITUTE(C237,CHAR(160)," "))))</f>
        <v/>
      </c>
      <c r="CL237" t="str" cm="1">
        <f t="array" ref="CL237">IF(ISNUMBER(MATCH(UPPER(TRIM(CLEAN(SUBSTITUTE(INDEX($X:$X,ROW()),CHAR(160)," ")))),[1]Weekend_Targets!$C$2:$C$23,0)),"TARGET","NO")</f>
        <v>NO</v>
      </c>
      <c r="CM237" t="str">
        <f>_xlfn.TEXTJOIN(", ",TRUE,$C$2:$C$23)</f>
        <v>Yes, Yes, Yes, Yes, Yes, Yes, Yes, Yes, Yes, Yes, Yes, Yes, Yes, Yes, Yes, Yes, Yes, Yes, Yes, Yes, Yes, Yes</v>
      </c>
      <c r="CN237" t="e" cm="1">
        <f t="array" aca="1" ref="CN237" ca="1">COUNTIF(WeekendHostnames,"WNH270OPR403")</f>
        <v>#NAME?</v>
      </c>
      <c r="CO237" s="4"/>
      <c r="CQ237" s="4"/>
    </row>
    <row r="238" spans="1:95" ht="20.25" customHeight="1">
      <c r="A238" s="8"/>
      <c r="B238" s="8"/>
      <c r="C238" s="8"/>
      <c r="E238" s="15" t="str">
        <f>IF($C238&lt;&gt;"Yes","",IF($D238="No","Yes",IF($D238="Yes","No","")))</f>
        <v/>
      </c>
      <c r="F238" s="15" t="str">
        <f>IF($A238="","",IF($A238="Neuron",IF(OR(AND($AA238&lt;&gt;"",LOWER(TRIM($AA238))&lt;&gt;"n/a",COUNTIF($AA$2:$AA$532,$AA238)&gt;1),AND($AB238&lt;&gt;"",LOWER(TRIM($AB238))&lt;&gt;"n/a",COUNTIF($AB$2:$AB$532,$AB238)&gt;1),AND($AE238&lt;&gt;"",LOWER(TRIM($AE238))&lt;&gt;"n/a",COUNTIF($AE$2:$AE$532,$AE238)&gt;1)),"Yes","No"),IF($A238="Cybernet",IF(OR(AND($Y238&lt;&gt;"",LOWER(TRIM($Y238))&lt;&gt;"n/a",COUNTIF($Y$2:$Y$532,$Y238)&gt;1),AND($Z238&lt;&gt;"",LOWER(TRIM($Z238))&lt;&gt;"n/a",COUNTIF($Z$2:$Z$532,$Z238)&gt;1)),"Yes","No"),IF(AND($AN238&lt;&gt;"",LOWER(TRIM($AN238))&lt;&gt;"n/a",COUNTIF($AN$2:$AN$532,$AN238)&gt;1),"Yes","No"))))</f>
        <v/>
      </c>
      <c r="G238" t="str">
        <f>IF($C238&lt;&gt;"Yes","",
IF($A238="Neuron",
IF(OR(
AND($AA238&lt;&gt;"",LOWER(TRIM($AA238))&lt;&gt;"n/a",COUNTIFS($C$2:$C$532,"Yes",$A$2:$A$532,"Neuron",$AA$2:$AA$532,$AA238)&gt;1),
AND($AB238&lt;&gt;"",LOWER(TRIM($AB238))&lt;&gt;"n/a",COUNTIFS($C$2:$C$532,"Yes",$A$2:$A$532,"Neuron",$AB$2:$AB$532,$AB238)&gt;1),
AND($AE238&lt;&gt;"",LOWER(TRIM($AE238))&lt;&gt;"n/a",COUNTIFS($C$2:$C$532,"Yes",$A$2:$A$532,"Neuron",$AE$2:$AE$532,$AE238)&gt;1)
),"Yes","No"),
IF($A238="Cybernet",
IF(OR(
AND($Y238&lt;&gt;"",LOWER(TRIM($Y238))&lt;&gt;"n/a",COUNTIFS($C$2:$C$532,"Yes",$A$2:$A$532,"Cybernet",$Y$2:$Y$532,$Y238)&gt;1),
AND($Z238&lt;&gt;"",LOWER(TRIM($Z238))&lt;&gt;"n/a",COUNTIFS($C$2:$C$532,"Yes",$A$2:$A$532,"Cybernet",$Z$2:$Z$532,$Z238)&gt;1)
),"Yes","No"),
IF(AND($AN238&lt;&gt;"",LOWER(TRIM($AN238))&lt;&gt;"n/a"),
IF(COUNTIFS($C$2:$C$532,"Yes",$A$2:$A$532,$A238,$AN$2:$AN$532,$AN238)&gt;1,"Yes","No"),
"No")
)
)
)</f>
        <v/>
      </c>
      <c r="H238" s="4"/>
      <c r="I238" s="4"/>
      <c r="J238" s="4"/>
      <c r="K238" s="4"/>
      <c r="L238" s="14"/>
      <c r="M238" s="4"/>
      <c r="N238" s="4"/>
      <c r="O238" s="4"/>
      <c r="P238" s="4"/>
      <c r="Q238" s="4"/>
      <c r="R238" s="4"/>
      <c r="S238" s="4"/>
      <c r="T238" s="4"/>
      <c r="U238" s="12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8"/>
      <c r="AH238" s="8"/>
      <c r="AI238" s="8"/>
      <c r="AJ238" s="8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"/>
      <c r="BM238" s="8"/>
      <c r="BN238" s="8"/>
      <c r="BO238" s="8"/>
      <c r="BP238" s="8"/>
      <c r="BQ238" s="8"/>
      <c r="BR238" s="8"/>
      <c r="BS238" s="4" t="str">
        <f>IF($AB238="","",IF((IF(AND($BL238&lt;&gt;"Yes",$BL238&lt;&gt;"N/A"),"Power Cable, ","")&amp;IF(AND($BM238&lt;&gt;"Yes",$BM238&lt;&gt;"N/A"),"Battery, ","")&amp;IF(AND($AG238&lt;&gt;"Yes",$AG238&lt;&gt;"N/A"),"Firmware Download, ","")&amp;IF(AND(OR($AG238="Yes",$AG238="N/A"),$AH238&lt;&gt;"Yes",$AH238&lt;&gt;"N/A"),"Firmware Install, ","")&amp;IF(AND($BQ238&lt;&gt;"Yes",$BQ238&lt;&gt;"N/A"),"Device ID, ","")&amp;IF(AND($BR238&lt;&gt;"Yes",$BR238&lt;&gt;"N/A"),"Epic Beans Relay, ",""))="","",LEFT(IF(AND($BL238&lt;&gt;"Yes",$BL238&lt;&gt;"N/A"),"Power Cable, ","")&amp;IF(AND($BM238&lt;&gt;"Yes",$BM238&lt;&gt;"N/A"),"Battery, ","")&amp;IF(AND($AG238&lt;&gt;"Yes",$AG238&lt;&gt;"N/A"),"Firmware Download, ","")&amp;IF(AND(OR($AG238="Yes",$AG238="N/A"),$AH238&lt;&gt;"Yes",$AH238&lt;&gt;"N/A"),"Firmware Install, ","")&amp;IF(AND($BQ238&lt;&gt;"Yes",$BQ238&lt;&gt;"N/A"),"Device ID, ","")&amp;IF(AND($BR238&lt;&gt;"Yes",$BR238&lt;&gt;"N/A"),"Epic Beans Relay, ",""),LEN(IF(AND($BL238&lt;&gt;"Yes",$BL238&lt;&gt;"N/A"),"Power Cable, ","")&amp;IF(AND($BM238&lt;&gt;"Yes",$BM238&lt;&gt;"N/A"),"Battery, ","")&amp;IF(AND($AG238&lt;&gt;"Yes",$AG238&lt;&gt;"N/A"),"Firmware Download, ","")&amp;IF(AND(OR($AG238="Yes",$AG238="N/A"),$AH238&lt;&gt;"Yes",$AH238&lt;&gt;"N/A"),"Firmware Install, ","")&amp;IF(AND($BQ238&lt;&gt;"Yes",$BQ238&lt;&gt;"N/A"),"Device ID, ","")&amp;IF(AND($BR238&lt;&gt;"Yes",$BR238&lt;&gt;"N/A"),"Epic Beans Relay, ",""))-2)))</f>
        <v/>
      </c>
      <c r="BT238" s="8"/>
      <c r="BU238" s="8" t="str">
        <f>IF($AB238="","",IF($BS238="","Yes","Blocked"))</f>
        <v/>
      </c>
      <c r="BW238" t="str">
        <f>IF($BV238="","",IFERROR(VLOOKUP($BV238,'01_Warehouse_Ledger'!$A:$N,4,FALSE),""))</f>
        <v/>
      </c>
      <c r="BX238" t="str">
        <f>IF($BV238="","",IFERROR(VLOOKUP($BV238,'01_Warehouse_Ledger'!$A:$N,5,FALSE),""))</f>
        <v/>
      </c>
      <c r="BY238" t="str">
        <f>IF($BV238="","",IFERROR(VLOOKUP($BV238,'01_Warehouse_Ledger'!$A:$N,13,FALSE),""))</f>
        <v/>
      </c>
      <c r="CI238" t="str" cm="1">
        <f t="array" ref="CI238">IFERROR(
  IF(ISNUMBER(MATCH(TRIM(SUBSTITUTE(INDEX($X:$X,ROW()),CHAR(160),"")),[1]Weekend_Targets!$B$2:$B$23,0)),
    "TARGET",
    "NO"
  ),
  "LOOKUP_ERROR"
)</f>
        <v>NO</v>
      </c>
      <c r="CJ238" t="str" cm="1">
        <f t="array" aca="1" ref="CJ238" ca="1">_xlfn.LET(_xlpm.h,UPPER(TRIM(CLEAN(SUBSTITUTE($X238,CHAR(160)," ")))), IF(ISNUMBER(MATCH(_xlpm.h,WeekendHostnames,0)),"TARGET",""))</f>
        <v/>
      </c>
      <c r="CK238" t="str">
        <f>UPPER(TRIM(CLEAN(SUBSTITUTE(C238,CHAR(160)," "))))</f>
        <v/>
      </c>
      <c r="CL238" t="str" cm="1">
        <f t="array" ref="CL238">IF(ISNUMBER(MATCH(UPPER(TRIM(CLEAN(SUBSTITUTE(INDEX($X:$X,ROW()),CHAR(160)," ")))),[1]Weekend_Targets!$C$2:$C$23,0)),"TARGET","NO")</f>
        <v>NO</v>
      </c>
      <c r="CM238" t="str">
        <f>_xlfn.TEXTJOIN(", ",TRUE,$C$2:$C$23)</f>
        <v>Yes, Yes, Yes, Yes, Yes, Yes, Yes, Yes, Yes, Yes, Yes, Yes, Yes, Yes, Yes, Yes, Yes, Yes, Yes, Yes, Yes, Yes</v>
      </c>
      <c r="CN238" t="e" cm="1">
        <f t="array" aca="1" ref="CN238" ca="1">COUNTIF(WeekendHostnames,"WNH270OPR403")</f>
        <v>#NAME?</v>
      </c>
      <c r="CO238" s="4"/>
      <c r="CQ238" s="4"/>
    </row>
    <row r="239" spans="1:95" ht="20.25" customHeight="1">
      <c r="A239" s="8"/>
      <c r="B239" s="8"/>
      <c r="C239" s="8"/>
      <c r="E239" s="15" t="str">
        <f>IF($C239&lt;&gt;"Yes","",IF($D239="No","Yes",IF($D239="Yes","No","")))</f>
        <v/>
      </c>
      <c r="F239" s="15" t="str">
        <f>IF($A239="","",IF($A239="Neuron",IF(OR(AND($AA239&lt;&gt;"",LOWER(TRIM($AA239))&lt;&gt;"n/a",COUNTIF($AA$2:$AA$532,$AA239)&gt;1),AND($AB239&lt;&gt;"",LOWER(TRIM($AB239))&lt;&gt;"n/a",COUNTIF($AB$2:$AB$532,$AB239)&gt;1),AND($AE239&lt;&gt;"",LOWER(TRIM($AE239))&lt;&gt;"n/a",COUNTIF($AE$2:$AE$532,$AE239)&gt;1)),"Yes","No"),IF($A239="Cybernet",IF(OR(AND($Y239&lt;&gt;"",LOWER(TRIM($Y239))&lt;&gt;"n/a",COUNTIF($Y$2:$Y$532,$Y239)&gt;1),AND($Z239&lt;&gt;"",LOWER(TRIM($Z239))&lt;&gt;"n/a",COUNTIF($Z$2:$Z$532,$Z239)&gt;1)),"Yes","No"),IF(AND($AN239&lt;&gt;"",LOWER(TRIM($AN239))&lt;&gt;"n/a",COUNTIF($AN$2:$AN$532,$AN239)&gt;1),"Yes","No"))))</f>
        <v/>
      </c>
      <c r="G239" t="str">
        <f>IF($C239&lt;&gt;"Yes","",
IF($A239="Neuron",
IF(OR(
AND($AA239&lt;&gt;"",LOWER(TRIM($AA239))&lt;&gt;"n/a",COUNTIFS($C$2:$C$532,"Yes",$A$2:$A$532,"Neuron",$AA$2:$AA$532,$AA239)&gt;1),
AND($AB239&lt;&gt;"",LOWER(TRIM($AB239))&lt;&gt;"n/a",COUNTIFS($C$2:$C$532,"Yes",$A$2:$A$532,"Neuron",$AB$2:$AB$532,$AB239)&gt;1),
AND($AE239&lt;&gt;"",LOWER(TRIM($AE239))&lt;&gt;"n/a",COUNTIFS($C$2:$C$532,"Yes",$A$2:$A$532,"Neuron",$AE$2:$AE$532,$AE239)&gt;1)
),"Yes","No"),
IF($A239="Cybernet",
IF(OR(
AND($Y239&lt;&gt;"",LOWER(TRIM($Y239))&lt;&gt;"n/a",COUNTIFS($C$2:$C$532,"Yes",$A$2:$A$532,"Cybernet",$Y$2:$Y$532,$Y239)&gt;1),
AND($Z239&lt;&gt;"",LOWER(TRIM($Z239))&lt;&gt;"n/a",COUNTIFS($C$2:$C$532,"Yes",$A$2:$A$532,"Cybernet",$Z$2:$Z$532,$Z239)&gt;1)
),"Yes","No"),
IF(AND($AN239&lt;&gt;"",LOWER(TRIM($AN239))&lt;&gt;"n/a"),
IF(COUNTIFS($C$2:$C$532,"Yes",$A$2:$A$532,$A239,$AN$2:$AN$532,$AN239)&gt;1,"Yes","No"),
"No")
)
)
)</f>
        <v/>
      </c>
      <c r="H239" s="4"/>
      <c r="I239" s="4"/>
      <c r="J239" s="4"/>
      <c r="K239" s="4"/>
      <c r="L239" s="14"/>
      <c r="M239" s="4"/>
      <c r="N239" s="4"/>
      <c r="O239" s="4"/>
      <c r="P239" s="4"/>
      <c r="Q239" s="4"/>
      <c r="R239" s="4"/>
      <c r="S239" s="4"/>
      <c r="T239" s="4"/>
      <c r="U239" s="12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8"/>
      <c r="AH239" s="8"/>
      <c r="AI239" s="8"/>
      <c r="AJ239" s="8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"/>
      <c r="BM239" s="8"/>
      <c r="BN239" s="8"/>
      <c r="BO239" s="8"/>
      <c r="BP239" s="8"/>
      <c r="BQ239" s="8"/>
      <c r="BR239" s="8"/>
      <c r="BS239" s="4" t="str">
        <f>IF($AB239="","",IF((IF(AND($BL239&lt;&gt;"Yes",$BL239&lt;&gt;"N/A"),"Power Cable, ","")&amp;IF(AND($BM239&lt;&gt;"Yes",$BM239&lt;&gt;"N/A"),"Battery, ","")&amp;IF(AND($AG239&lt;&gt;"Yes",$AG239&lt;&gt;"N/A"),"Firmware Download, ","")&amp;IF(AND(OR($AG239="Yes",$AG239="N/A"),$AH239&lt;&gt;"Yes",$AH239&lt;&gt;"N/A"),"Firmware Install, ","")&amp;IF(AND($BQ239&lt;&gt;"Yes",$BQ239&lt;&gt;"N/A"),"Device ID, ","")&amp;IF(AND($BR239&lt;&gt;"Yes",$BR239&lt;&gt;"N/A"),"Epic Beans Relay, ",""))="","",LEFT(IF(AND($BL239&lt;&gt;"Yes",$BL239&lt;&gt;"N/A"),"Power Cable, ","")&amp;IF(AND($BM239&lt;&gt;"Yes",$BM239&lt;&gt;"N/A"),"Battery, ","")&amp;IF(AND($AG239&lt;&gt;"Yes",$AG239&lt;&gt;"N/A"),"Firmware Download, ","")&amp;IF(AND(OR($AG239="Yes",$AG239="N/A"),$AH239&lt;&gt;"Yes",$AH239&lt;&gt;"N/A"),"Firmware Install, ","")&amp;IF(AND($BQ239&lt;&gt;"Yes",$BQ239&lt;&gt;"N/A"),"Device ID, ","")&amp;IF(AND($BR239&lt;&gt;"Yes",$BR239&lt;&gt;"N/A"),"Epic Beans Relay, ",""),LEN(IF(AND($BL239&lt;&gt;"Yes",$BL239&lt;&gt;"N/A"),"Power Cable, ","")&amp;IF(AND($BM239&lt;&gt;"Yes",$BM239&lt;&gt;"N/A"),"Battery, ","")&amp;IF(AND($AG239&lt;&gt;"Yes",$AG239&lt;&gt;"N/A"),"Firmware Download, ","")&amp;IF(AND(OR($AG239="Yes",$AG239="N/A"),$AH239&lt;&gt;"Yes",$AH239&lt;&gt;"N/A"),"Firmware Install, ","")&amp;IF(AND($BQ239&lt;&gt;"Yes",$BQ239&lt;&gt;"N/A"),"Device ID, ","")&amp;IF(AND($BR239&lt;&gt;"Yes",$BR239&lt;&gt;"N/A"),"Epic Beans Relay, ",""))-2)))</f>
        <v/>
      </c>
      <c r="BT239" s="8"/>
      <c r="BU239" s="8" t="str">
        <f>IF($AB239="","",IF($BS239="","Yes","Blocked"))</f>
        <v/>
      </c>
      <c r="BW239" t="str">
        <f>IF($BV239="","",IFERROR(VLOOKUP($BV239,'01_Warehouse_Ledger'!$A:$N,4,FALSE),""))</f>
        <v/>
      </c>
      <c r="BX239" t="str">
        <f>IF($BV239="","",IFERROR(VLOOKUP($BV239,'01_Warehouse_Ledger'!$A:$N,5,FALSE),""))</f>
        <v/>
      </c>
      <c r="BY239" t="str">
        <f>IF($BV239="","",IFERROR(VLOOKUP($BV239,'01_Warehouse_Ledger'!$A:$N,13,FALSE),""))</f>
        <v/>
      </c>
      <c r="CI239" t="str" cm="1">
        <f t="array" ref="CI239">IFERROR(
  IF(ISNUMBER(MATCH(TRIM(SUBSTITUTE(INDEX($X:$X,ROW()),CHAR(160),"")),[1]Weekend_Targets!$B$2:$B$23,0)),
    "TARGET",
    "NO"
  ),
  "LOOKUP_ERROR"
)</f>
        <v>NO</v>
      </c>
      <c r="CJ239" t="str" cm="1">
        <f t="array" aca="1" ref="CJ239" ca="1">_xlfn.LET(_xlpm.h,UPPER(TRIM(CLEAN(SUBSTITUTE($X239,CHAR(160)," ")))), IF(ISNUMBER(MATCH(_xlpm.h,WeekendHostnames,0)),"TARGET",""))</f>
        <v/>
      </c>
      <c r="CK239" t="str">
        <f>UPPER(TRIM(CLEAN(SUBSTITUTE(C239,CHAR(160)," "))))</f>
        <v/>
      </c>
      <c r="CL239" t="str" cm="1">
        <f t="array" ref="CL239">IF(ISNUMBER(MATCH(UPPER(TRIM(CLEAN(SUBSTITUTE(INDEX($X:$X,ROW()),CHAR(160)," ")))),[1]Weekend_Targets!$C$2:$C$23,0)),"TARGET","NO")</f>
        <v>NO</v>
      </c>
      <c r="CM239" t="str">
        <f>_xlfn.TEXTJOIN(", ",TRUE,$C$2:$C$23)</f>
        <v>Yes, Yes, Yes, Yes, Yes, Yes, Yes, Yes, Yes, Yes, Yes, Yes, Yes, Yes, Yes, Yes, Yes, Yes, Yes, Yes, Yes, Yes</v>
      </c>
      <c r="CN239" t="e" cm="1">
        <f t="array" aca="1" ref="CN239" ca="1">COUNTIF(WeekendHostnames,"WNH270OPR403")</f>
        <v>#NAME?</v>
      </c>
      <c r="CO239" s="4"/>
      <c r="CQ239" s="4"/>
    </row>
    <row r="240" spans="1:95" ht="20.25" customHeight="1">
      <c r="A240" s="8"/>
      <c r="B240" s="8"/>
      <c r="C240" s="8"/>
      <c r="E240" s="15" t="str">
        <f>IF($C240&lt;&gt;"Yes","",IF($D240="No","Yes",IF($D240="Yes","No","")))</f>
        <v/>
      </c>
      <c r="F240" s="15" t="str">
        <f>IF($A240="","",IF($A240="Neuron",IF(OR(AND($AA240&lt;&gt;"",LOWER(TRIM($AA240))&lt;&gt;"n/a",COUNTIF($AA$2:$AA$532,$AA240)&gt;1),AND($AB240&lt;&gt;"",LOWER(TRIM($AB240))&lt;&gt;"n/a",COUNTIF($AB$2:$AB$532,$AB240)&gt;1),AND($AE240&lt;&gt;"",LOWER(TRIM($AE240))&lt;&gt;"n/a",COUNTIF($AE$2:$AE$532,$AE240)&gt;1)),"Yes","No"),IF($A240="Cybernet",IF(OR(AND($Y240&lt;&gt;"",LOWER(TRIM($Y240))&lt;&gt;"n/a",COUNTIF($Y$2:$Y$532,$Y240)&gt;1),AND($Z240&lt;&gt;"",LOWER(TRIM($Z240))&lt;&gt;"n/a",COUNTIF($Z$2:$Z$532,$Z240)&gt;1)),"Yes","No"),IF(AND($AN240&lt;&gt;"",LOWER(TRIM($AN240))&lt;&gt;"n/a",COUNTIF($AN$2:$AN$532,$AN240)&gt;1),"Yes","No"))))</f>
        <v/>
      </c>
      <c r="G240" t="str">
        <f>IF($C240&lt;&gt;"Yes","",
IF($A240="Neuron",
IF(OR(
AND($AA240&lt;&gt;"",LOWER(TRIM($AA240))&lt;&gt;"n/a",COUNTIFS($C$2:$C$532,"Yes",$A$2:$A$532,"Neuron",$AA$2:$AA$532,$AA240)&gt;1),
AND($AB240&lt;&gt;"",LOWER(TRIM($AB240))&lt;&gt;"n/a",COUNTIFS($C$2:$C$532,"Yes",$A$2:$A$532,"Neuron",$AB$2:$AB$532,$AB240)&gt;1),
AND($AE240&lt;&gt;"",LOWER(TRIM($AE240))&lt;&gt;"n/a",COUNTIFS($C$2:$C$532,"Yes",$A$2:$A$532,"Neuron",$AE$2:$AE$532,$AE240)&gt;1)
),"Yes","No"),
IF($A240="Cybernet",
IF(OR(
AND($Y240&lt;&gt;"",LOWER(TRIM($Y240))&lt;&gt;"n/a",COUNTIFS($C$2:$C$532,"Yes",$A$2:$A$532,"Cybernet",$Y$2:$Y$532,$Y240)&gt;1),
AND($Z240&lt;&gt;"",LOWER(TRIM($Z240))&lt;&gt;"n/a",COUNTIFS($C$2:$C$532,"Yes",$A$2:$A$532,"Cybernet",$Z$2:$Z$532,$Z240)&gt;1)
),"Yes","No"),
IF(AND($AN240&lt;&gt;"",LOWER(TRIM($AN240))&lt;&gt;"n/a"),
IF(COUNTIFS($C$2:$C$532,"Yes",$A$2:$A$532,$A240,$AN$2:$AN$532,$AN240)&gt;1,"Yes","No"),
"No")
)
)
)</f>
        <v/>
      </c>
      <c r="H240" s="4"/>
      <c r="I240" s="4"/>
      <c r="J240" s="4"/>
      <c r="K240" s="4"/>
      <c r="L240" s="14"/>
      <c r="M240" s="4"/>
      <c r="N240" s="4"/>
      <c r="O240" s="4"/>
      <c r="P240" s="4"/>
      <c r="Q240" s="4"/>
      <c r="R240" s="4"/>
      <c r="S240" s="4"/>
      <c r="T240" s="4"/>
      <c r="U240" s="12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8"/>
      <c r="AH240" s="8"/>
      <c r="AI240" s="8"/>
      <c r="AJ240" s="8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"/>
      <c r="BM240" s="8"/>
      <c r="BN240" s="8"/>
      <c r="BO240" s="8"/>
      <c r="BP240" s="8"/>
      <c r="BQ240" s="8"/>
      <c r="BR240" s="8"/>
      <c r="BS240" s="4" t="str">
        <f>IF($AB240="","",IF((IF(AND($BL240&lt;&gt;"Yes",$BL240&lt;&gt;"N/A"),"Power Cable, ","")&amp;IF(AND($BM240&lt;&gt;"Yes",$BM240&lt;&gt;"N/A"),"Battery, ","")&amp;IF(AND($AG240&lt;&gt;"Yes",$AG240&lt;&gt;"N/A"),"Firmware Download, ","")&amp;IF(AND(OR($AG240="Yes",$AG240="N/A"),$AH240&lt;&gt;"Yes",$AH240&lt;&gt;"N/A"),"Firmware Install, ","")&amp;IF(AND($BQ240&lt;&gt;"Yes",$BQ240&lt;&gt;"N/A"),"Device ID, ","")&amp;IF(AND($BR240&lt;&gt;"Yes",$BR240&lt;&gt;"N/A"),"Epic Beans Relay, ",""))="","",LEFT(IF(AND($BL240&lt;&gt;"Yes",$BL240&lt;&gt;"N/A"),"Power Cable, ","")&amp;IF(AND($BM240&lt;&gt;"Yes",$BM240&lt;&gt;"N/A"),"Battery, ","")&amp;IF(AND($AG240&lt;&gt;"Yes",$AG240&lt;&gt;"N/A"),"Firmware Download, ","")&amp;IF(AND(OR($AG240="Yes",$AG240="N/A"),$AH240&lt;&gt;"Yes",$AH240&lt;&gt;"N/A"),"Firmware Install, ","")&amp;IF(AND($BQ240&lt;&gt;"Yes",$BQ240&lt;&gt;"N/A"),"Device ID, ","")&amp;IF(AND($BR240&lt;&gt;"Yes",$BR240&lt;&gt;"N/A"),"Epic Beans Relay, ",""),LEN(IF(AND($BL240&lt;&gt;"Yes",$BL240&lt;&gt;"N/A"),"Power Cable, ","")&amp;IF(AND($BM240&lt;&gt;"Yes",$BM240&lt;&gt;"N/A"),"Battery, ","")&amp;IF(AND($AG240&lt;&gt;"Yes",$AG240&lt;&gt;"N/A"),"Firmware Download, ","")&amp;IF(AND(OR($AG240="Yes",$AG240="N/A"),$AH240&lt;&gt;"Yes",$AH240&lt;&gt;"N/A"),"Firmware Install, ","")&amp;IF(AND($BQ240&lt;&gt;"Yes",$BQ240&lt;&gt;"N/A"),"Device ID, ","")&amp;IF(AND($BR240&lt;&gt;"Yes",$BR240&lt;&gt;"N/A"),"Epic Beans Relay, ",""))-2)))</f>
        <v/>
      </c>
      <c r="BT240" s="8"/>
      <c r="BU240" s="8" t="str">
        <f>IF($AB240="","",IF($BS240="","Yes","Blocked"))</f>
        <v/>
      </c>
      <c r="BW240" t="str">
        <f>IF($BV240="","",IFERROR(VLOOKUP($BV240,'01_Warehouse_Ledger'!$A:$N,4,FALSE),""))</f>
        <v/>
      </c>
      <c r="BX240" t="str">
        <f>IF($BV240="","",IFERROR(VLOOKUP($BV240,'01_Warehouse_Ledger'!$A:$N,5,FALSE),""))</f>
        <v/>
      </c>
      <c r="BY240" t="str">
        <f>IF($BV240="","",IFERROR(VLOOKUP($BV240,'01_Warehouse_Ledger'!$A:$N,13,FALSE),""))</f>
        <v/>
      </c>
      <c r="CI240" t="str" cm="1">
        <f t="array" ref="CI240">IFERROR(
  IF(ISNUMBER(MATCH(TRIM(SUBSTITUTE(INDEX($X:$X,ROW()),CHAR(160),"")),[1]Weekend_Targets!$B$2:$B$23,0)),
    "TARGET",
    "NO"
  ),
  "LOOKUP_ERROR"
)</f>
        <v>NO</v>
      </c>
      <c r="CJ240" t="str" cm="1">
        <f t="array" aca="1" ref="CJ240" ca="1">_xlfn.LET(_xlpm.h,UPPER(TRIM(CLEAN(SUBSTITUTE($X240,CHAR(160)," ")))), IF(ISNUMBER(MATCH(_xlpm.h,WeekendHostnames,0)),"TARGET",""))</f>
        <v/>
      </c>
      <c r="CK240" t="str">
        <f>UPPER(TRIM(CLEAN(SUBSTITUTE(C240,CHAR(160)," "))))</f>
        <v/>
      </c>
      <c r="CL240" t="str" cm="1">
        <f t="array" ref="CL240">IF(ISNUMBER(MATCH(UPPER(TRIM(CLEAN(SUBSTITUTE(INDEX($X:$X,ROW()),CHAR(160)," ")))),[1]Weekend_Targets!$C$2:$C$23,0)),"TARGET","NO")</f>
        <v>NO</v>
      </c>
      <c r="CM240" t="str">
        <f>_xlfn.TEXTJOIN(", ",TRUE,$C$2:$C$23)</f>
        <v>Yes, Yes, Yes, Yes, Yes, Yes, Yes, Yes, Yes, Yes, Yes, Yes, Yes, Yes, Yes, Yes, Yes, Yes, Yes, Yes, Yes, Yes</v>
      </c>
      <c r="CN240" t="e" cm="1">
        <f t="array" aca="1" ref="CN240" ca="1">COUNTIF(WeekendHostnames,"WNH270OPR403")</f>
        <v>#NAME?</v>
      </c>
      <c r="CO240" s="4"/>
      <c r="CQ240" s="4"/>
    </row>
    <row r="241" spans="1:95" ht="20.25" customHeight="1">
      <c r="A241" s="8"/>
      <c r="B241" s="8"/>
      <c r="C241" s="8"/>
      <c r="E241" s="15" t="str">
        <f>IF($C241&lt;&gt;"Yes","",IF($D241="No","Yes",IF($D241="Yes","No","")))</f>
        <v/>
      </c>
      <c r="F241" s="15" t="str">
        <f>IF($A241="","",IF($A241="Neuron",IF(OR(AND($AA241&lt;&gt;"",LOWER(TRIM($AA241))&lt;&gt;"n/a",COUNTIF($AA$2:$AA$532,$AA241)&gt;1),AND($AB241&lt;&gt;"",LOWER(TRIM($AB241))&lt;&gt;"n/a",COUNTIF($AB$2:$AB$532,$AB241)&gt;1),AND($AE241&lt;&gt;"",LOWER(TRIM($AE241))&lt;&gt;"n/a",COUNTIF($AE$2:$AE$532,$AE241)&gt;1)),"Yes","No"),IF($A241="Cybernet",IF(OR(AND($Y241&lt;&gt;"",LOWER(TRIM($Y241))&lt;&gt;"n/a",COUNTIF($Y$2:$Y$532,$Y241)&gt;1),AND($Z241&lt;&gt;"",LOWER(TRIM($Z241))&lt;&gt;"n/a",COUNTIF($Z$2:$Z$532,$Z241)&gt;1)),"Yes","No"),IF(AND($AN241&lt;&gt;"",LOWER(TRIM($AN241))&lt;&gt;"n/a",COUNTIF($AN$2:$AN$532,$AN241)&gt;1),"Yes","No"))))</f>
        <v/>
      </c>
      <c r="G241" t="str">
        <f>IF($C241&lt;&gt;"Yes","",
IF($A241="Neuron",
IF(OR(
AND($AA241&lt;&gt;"",LOWER(TRIM($AA241))&lt;&gt;"n/a",COUNTIFS($C$2:$C$532,"Yes",$A$2:$A$532,"Neuron",$AA$2:$AA$532,$AA241)&gt;1),
AND($AB241&lt;&gt;"",LOWER(TRIM($AB241))&lt;&gt;"n/a",COUNTIFS($C$2:$C$532,"Yes",$A$2:$A$532,"Neuron",$AB$2:$AB$532,$AB241)&gt;1),
AND($AE241&lt;&gt;"",LOWER(TRIM($AE241))&lt;&gt;"n/a",COUNTIFS($C$2:$C$532,"Yes",$A$2:$A$532,"Neuron",$AE$2:$AE$532,$AE241)&gt;1)
),"Yes","No"),
IF($A241="Cybernet",
IF(OR(
AND($Y241&lt;&gt;"",LOWER(TRIM($Y241))&lt;&gt;"n/a",COUNTIFS($C$2:$C$532,"Yes",$A$2:$A$532,"Cybernet",$Y$2:$Y$532,$Y241)&gt;1),
AND($Z241&lt;&gt;"",LOWER(TRIM($Z241))&lt;&gt;"n/a",COUNTIFS($C$2:$C$532,"Yes",$A$2:$A$532,"Cybernet",$Z$2:$Z$532,$Z241)&gt;1)
),"Yes","No"),
IF(AND($AN241&lt;&gt;"",LOWER(TRIM($AN241))&lt;&gt;"n/a"),
IF(COUNTIFS($C$2:$C$532,"Yes",$A$2:$A$532,$A241,$AN$2:$AN$532,$AN241)&gt;1,"Yes","No"),
"No")
)
)
)</f>
        <v/>
      </c>
      <c r="H241" s="4"/>
      <c r="I241" s="4"/>
      <c r="J241" s="4"/>
      <c r="K241" s="4"/>
      <c r="L241" s="14"/>
      <c r="M241" s="4"/>
      <c r="N241" s="4"/>
      <c r="O241" s="4"/>
      <c r="P241" s="4"/>
      <c r="Q241" s="4"/>
      <c r="R241" s="4"/>
      <c r="S241" s="4"/>
      <c r="T241" s="4"/>
      <c r="U241" s="12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8"/>
      <c r="AH241" s="8"/>
      <c r="AI241" s="8"/>
      <c r="AJ241" s="8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"/>
      <c r="BM241" s="8"/>
      <c r="BN241" s="8"/>
      <c r="BO241" s="8"/>
      <c r="BP241" s="8"/>
      <c r="BQ241" s="8"/>
      <c r="BR241" s="8"/>
      <c r="BS241" s="4" t="str">
        <f>IF($AB241="","",IF((IF(AND($BL241&lt;&gt;"Yes",$BL241&lt;&gt;"N/A"),"Power Cable, ","")&amp;IF(AND($BM241&lt;&gt;"Yes",$BM241&lt;&gt;"N/A"),"Battery, ","")&amp;IF(AND($AG241&lt;&gt;"Yes",$AG241&lt;&gt;"N/A"),"Firmware Download, ","")&amp;IF(AND(OR($AG241="Yes",$AG241="N/A"),$AH241&lt;&gt;"Yes",$AH241&lt;&gt;"N/A"),"Firmware Install, ","")&amp;IF(AND($BQ241&lt;&gt;"Yes",$BQ241&lt;&gt;"N/A"),"Device ID, ","")&amp;IF(AND($BR241&lt;&gt;"Yes",$BR241&lt;&gt;"N/A"),"Epic Beans Relay, ",""))="","",LEFT(IF(AND($BL241&lt;&gt;"Yes",$BL241&lt;&gt;"N/A"),"Power Cable, ","")&amp;IF(AND($BM241&lt;&gt;"Yes",$BM241&lt;&gt;"N/A"),"Battery, ","")&amp;IF(AND($AG241&lt;&gt;"Yes",$AG241&lt;&gt;"N/A"),"Firmware Download, ","")&amp;IF(AND(OR($AG241="Yes",$AG241="N/A"),$AH241&lt;&gt;"Yes",$AH241&lt;&gt;"N/A"),"Firmware Install, ","")&amp;IF(AND($BQ241&lt;&gt;"Yes",$BQ241&lt;&gt;"N/A"),"Device ID, ","")&amp;IF(AND($BR241&lt;&gt;"Yes",$BR241&lt;&gt;"N/A"),"Epic Beans Relay, ",""),LEN(IF(AND($BL241&lt;&gt;"Yes",$BL241&lt;&gt;"N/A"),"Power Cable, ","")&amp;IF(AND($BM241&lt;&gt;"Yes",$BM241&lt;&gt;"N/A"),"Battery, ","")&amp;IF(AND($AG241&lt;&gt;"Yes",$AG241&lt;&gt;"N/A"),"Firmware Download, ","")&amp;IF(AND(OR($AG241="Yes",$AG241="N/A"),$AH241&lt;&gt;"Yes",$AH241&lt;&gt;"N/A"),"Firmware Install, ","")&amp;IF(AND($BQ241&lt;&gt;"Yes",$BQ241&lt;&gt;"N/A"),"Device ID, ","")&amp;IF(AND($BR241&lt;&gt;"Yes",$BR241&lt;&gt;"N/A"),"Epic Beans Relay, ",""))-2)))</f>
        <v/>
      </c>
      <c r="BT241" s="8"/>
      <c r="BU241" s="8" t="str">
        <f>IF($AB241="","",IF($BS241="","Yes","Blocked"))</f>
        <v/>
      </c>
      <c r="BW241" t="str">
        <f>IF($BV241="","",IFERROR(VLOOKUP($BV241,'01_Warehouse_Ledger'!$A:$N,4,FALSE),""))</f>
        <v/>
      </c>
      <c r="BX241" t="str">
        <f>IF($BV241="","",IFERROR(VLOOKUP($BV241,'01_Warehouse_Ledger'!$A:$N,5,FALSE),""))</f>
        <v/>
      </c>
      <c r="BY241" t="str">
        <f>IF($BV241="","",IFERROR(VLOOKUP($BV241,'01_Warehouse_Ledger'!$A:$N,13,FALSE),""))</f>
        <v/>
      </c>
      <c r="CI241" t="str" cm="1">
        <f t="array" ref="CI241">IFERROR(
  IF(ISNUMBER(MATCH(TRIM(SUBSTITUTE(INDEX($X:$X,ROW()),CHAR(160),"")),[1]Weekend_Targets!$B$2:$B$23,0)),
    "TARGET",
    "NO"
  ),
  "LOOKUP_ERROR"
)</f>
        <v>NO</v>
      </c>
      <c r="CJ241" t="str" cm="1">
        <f t="array" aca="1" ref="CJ241" ca="1">_xlfn.LET(_xlpm.h,UPPER(TRIM(CLEAN(SUBSTITUTE($X241,CHAR(160)," ")))), IF(ISNUMBER(MATCH(_xlpm.h,WeekendHostnames,0)),"TARGET",""))</f>
        <v/>
      </c>
      <c r="CK241" t="str">
        <f>UPPER(TRIM(CLEAN(SUBSTITUTE(C241,CHAR(160)," "))))</f>
        <v/>
      </c>
      <c r="CL241" t="str" cm="1">
        <f t="array" ref="CL241">IF(ISNUMBER(MATCH(UPPER(TRIM(CLEAN(SUBSTITUTE(INDEX($X:$X,ROW()),CHAR(160)," ")))),[1]Weekend_Targets!$C$2:$C$23,0)),"TARGET","NO")</f>
        <v>NO</v>
      </c>
      <c r="CM241" t="str">
        <f>_xlfn.TEXTJOIN(", ",TRUE,$C$2:$C$23)</f>
        <v>Yes, Yes, Yes, Yes, Yes, Yes, Yes, Yes, Yes, Yes, Yes, Yes, Yes, Yes, Yes, Yes, Yes, Yes, Yes, Yes, Yes, Yes</v>
      </c>
      <c r="CN241" t="e" cm="1">
        <f t="array" aca="1" ref="CN241" ca="1">COUNTIF(WeekendHostnames,"WNH270OPR403")</f>
        <v>#NAME?</v>
      </c>
      <c r="CO241" s="4"/>
      <c r="CQ241" s="4"/>
    </row>
    <row r="242" spans="1:95" ht="20.25" customHeight="1">
      <c r="A242" s="8"/>
      <c r="B242" s="8"/>
      <c r="C242" s="8"/>
      <c r="E242" s="15" t="str">
        <f>IF($C242&lt;&gt;"Yes","",IF($D242="No","Yes",IF($D242="Yes","No","")))</f>
        <v/>
      </c>
      <c r="F242" s="15" t="str">
        <f>IF($A242="","",IF($A242="Neuron",IF(OR(AND($AA242&lt;&gt;"",LOWER(TRIM($AA242))&lt;&gt;"n/a",COUNTIF($AA$2:$AA$532,$AA242)&gt;1),AND($AB242&lt;&gt;"",LOWER(TRIM($AB242))&lt;&gt;"n/a",COUNTIF($AB$2:$AB$532,$AB242)&gt;1),AND($AE242&lt;&gt;"",LOWER(TRIM($AE242))&lt;&gt;"n/a",COUNTIF($AE$2:$AE$532,$AE242)&gt;1)),"Yes","No"),IF($A242="Cybernet",IF(OR(AND($Y242&lt;&gt;"",LOWER(TRIM($Y242))&lt;&gt;"n/a",COUNTIF($Y$2:$Y$532,$Y242)&gt;1),AND($Z242&lt;&gt;"",LOWER(TRIM($Z242))&lt;&gt;"n/a",COUNTIF($Z$2:$Z$532,$Z242)&gt;1)),"Yes","No"),IF(AND($AN242&lt;&gt;"",LOWER(TRIM($AN242))&lt;&gt;"n/a",COUNTIF($AN$2:$AN$532,$AN242)&gt;1),"Yes","No"))))</f>
        <v/>
      </c>
      <c r="G242" t="str">
        <f>IF($C242&lt;&gt;"Yes","",
IF($A242="Neuron",
IF(OR(
AND($AA242&lt;&gt;"",LOWER(TRIM($AA242))&lt;&gt;"n/a",COUNTIFS($C$2:$C$532,"Yes",$A$2:$A$532,"Neuron",$AA$2:$AA$532,$AA242)&gt;1),
AND($AB242&lt;&gt;"",LOWER(TRIM($AB242))&lt;&gt;"n/a",COUNTIFS($C$2:$C$532,"Yes",$A$2:$A$532,"Neuron",$AB$2:$AB$532,$AB242)&gt;1),
AND($AE242&lt;&gt;"",LOWER(TRIM($AE242))&lt;&gt;"n/a",COUNTIFS($C$2:$C$532,"Yes",$A$2:$A$532,"Neuron",$AE$2:$AE$532,$AE242)&gt;1)
),"Yes","No"),
IF($A242="Cybernet",
IF(OR(
AND($Y242&lt;&gt;"",LOWER(TRIM($Y242))&lt;&gt;"n/a",COUNTIFS($C$2:$C$532,"Yes",$A$2:$A$532,"Cybernet",$Y$2:$Y$532,$Y242)&gt;1),
AND($Z242&lt;&gt;"",LOWER(TRIM($Z242))&lt;&gt;"n/a",COUNTIFS($C$2:$C$532,"Yes",$A$2:$A$532,"Cybernet",$Z$2:$Z$532,$Z242)&gt;1)
),"Yes","No"),
IF(AND($AN242&lt;&gt;"",LOWER(TRIM($AN242))&lt;&gt;"n/a"),
IF(COUNTIFS($C$2:$C$532,"Yes",$A$2:$A$532,$A242,$AN$2:$AN$532,$AN242)&gt;1,"Yes","No"),
"No")
)
)
)</f>
        <v/>
      </c>
      <c r="H242" s="4"/>
      <c r="I242" s="4"/>
      <c r="J242" s="4"/>
      <c r="K242" s="4"/>
      <c r="L242" s="14"/>
      <c r="M242" s="4"/>
      <c r="N242" s="4"/>
      <c r="O242" s="4"/>
      <c r="P242" s="4"/>
      <c r="Q242" s="4"/>
      <c r="R242" s="4"/>
      <c r="S242" s="4"/>
      <c r="T242" s="4"/>
      <c r="U242" s="12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8"/>
      <c r="AH242" s="8"/>
      <c r="AI242" s="8"/>
      <c r="AJ242" s="8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"/>
      <c r="BM242" s="8"/>
      <c r="BN242" s="8"/>
      <c r="BO242" s="8"/>
      <c r="BP242" s="8"/>
      <c r="BQ242" s="8"/>
      <c r="BR242" s="8"/>
      <c r="BS242" s="4" t="str">
        <f>IF($AB242="","",IF((IF(AND($BL242&lt;&gt;"Yes",$BL242&lt;&gt;"N/A"),"Power Cable, ","")&amp;IF(AND($BM242&lt;&gt;"Yes",$BM242&lt;&gt;"N/A"),"Battery, ","")&amp;IF(AND($AG242&lt;&gt;"Yes",$AG242&lt;&gt;"N/A"),"Firmware Download, ","")&amp;IF(AND(OR($AG242="Yes",$AG242="N/A"),$AH242&lt;&gt;"Yes",$AH242&lt;&gt;"N/A"),"Firmware Install, ","")&amp;IF(AND($BQ242&lt;&gt;"Yes",$BQ242&lt;&gt;"N/A"),"Device ID, ","")&amp;IF(AND($BR242&lt;&gt;"Yes",$BR242&lt;&gt;"N/A"),"Epic Beans Relay, ",""))="","",LEFT(IF(AND($BL242&lt;&gt;"Yes",$BL242&lt;&gt;"N/A"),"Power Cable, ","")&amp;IF(AND($BM242&lt;&gt;"Yes",$BM242&lt;&gt;"N/A"),"Battery, ","")&amp;IF(AND($AG242&lt;&gt;"Yes",$AG242&lt;&gt;"N/A"),"Firmware Download, ","")&amp;IF(AND(OR($AG242="Yes",$AG242="N/A"),$AH242&lt;&gt;"Yes",$AH242&lt;&gt;"N/A"),"Firmware Install, ","")&amp;IF(AND($BQ242&lt;&gt;"Yes",$BQ242&lt;&gt;"N/A"),"Device ID, ","")&amp;IF(AND($BR242&lt;&gt;"Yes",$BR242&lt;&gt;"N/A"),"Epic Beans Relay, ",""),LEN(IF(AND($BL242&lt;&gt;"Yes",$BL242&lt;&gt;"N/A"),"Power Cable, ","")&amp;IF(AND($BM242&lt;&gt;"Yes",$BM242&lt;&gt;"N/A"),"Battery, ","")&amp;IF(AND($AG242&lt;&gt;"Yes",$AG242&lt;&gt;"N/A"),"Firmware Download, ","")&amp;IF(AND(OR($AG242="Yes",$AG242="N/A"),$AH242&lt;&gt;"Yes",$AH242&lt;&gt;"N/A"),"Firmware Install, ","")&amp;IF(AND($BQ242&lt;&gt;"Yes",$BQ242&lt;&gt;"N/A"),"Device ID, ","")&amp;IF(AND($BR242&lt;&gt;"Yes",$BR242&lt;&gt;"N/A"),"Epic Beans Relay, ",""))-2)))</f>
        <v/>
      </c>
      <c r="BT242" s="8"/>
      <c r="BU242" s="8" t="str">
        <f>IF($AB242="","",IF($BS242="","Yes","Blocked"))</f>
        <v/>
      </c>
      <c r="BW242" t="str">
        <f>IF($BV242="","",IFERROR(VLOOKUP($BV242,'01_Warehouse_Ledger'!$A:$N,4,FALSE),""))</f>
        <v/>
      </c>
      <c r="BX242" t="str">
        <f>IF($BV242="","",IFERROR(VLOOKUP($BV242,'01_Warehouse_Ledger'!$A:$N,5,FALSE),""))</f>
        <v/>
      </c>
      <c r="BY242" t="str">
        <f>IF($BV242="","",IFERROR(VLOOKUP($BV242,'01_Warehouse_Ledger'!$A:$N,13,FALSE),""))</f>
        <v/>
      </c>
      <c r="CI242" t="str" cm="1">
        <f t="array" ref="CI242">IFERROR(
  IF(ISNUMBER(MATCH(TRIM(SUBSTITUTE(INDEX($X:$X,ROW()),CHAR(160),"")),[1]Weekend_Targets!$B$2:$B$23,0)),
    "TARGET",
    "NO"
  ),
  "LOOKUP_ERROR"
)</f>
        <v>NO</v>
      </c>
      <c r="CJ242" t="str" cm="1">
        <f t="array" aca="1" ref="CJ242" ca="1">_xlfn.LET(_xlpm.h,UPPER(TRIM(CLEAN(SUBSTITUTE($X242,CHAR(160)," ")))), IF(ISNUMBER(MATCH(_xlpm.h,WeekendHostnames,0)),"TARGET",""))</f>
        <v/>
      </c>
      <c r="CK242" t="str">
        <f>UPPER(TRIM(CLEAN(SUBSTITUTE(C242,CHAR(160)," "))))</f>
        <v/>
      </c>
      <c r="CL242" t="str" cm="1">
        <f t="array" ref="CL242">IF(ISNUMBER(MATCH(UPPER(TRIM(CLEAN(SUBSTITUTE(INDEX($X:$X,ROW()),CHAR(160)," ")))),[1]Weekend_Targets!$C$2:$C$23,0)),"TARGET","NO")</f>
        <v>NO</v>
      </c>
      <c r="CM242" t="str">
        <f>_xlfn.TEXTJOIN(", ",TRUE,$C$2:$C$23)</f>
        <v>Yes, Yes, Yes, Yes, Yes, Yes, Yes, Yes, Yes, Yes, Yes, Yes, Yes, Yes, Yes, Yes, Yes, Yes, Yes, Yes, Yes, Yes</v>
      </c>
      <c r="CN242" t="e" cm="1">
        <f t="array" aca="1" ref="CN242" ca="1">COUNTIF(WeekendHostnames,"WNH270OPR403")</f>
        <v>#NAME?</v>
      </c>
      <c r="CO242" s="4"/>
      <c r="CQ242" s="4"/>
    </row>
    <row r="243" spans="1:95" ht="20.25" customHeight="1">
      <c r="A243" s="8"/>
      <c r="B243" s="8"/>
      <c r="C243" s="8"/>
      <c r="E243" s="15" t="str">
        <f>IF($C243&lt;&gt;"Yes","",IF($D243="No","Yes",IF($D243="Yes","No","")))</f>
        <v/>
      </c>
      <c r="F243" s="15" t="str">
        <f>IF($A243="","",IF($A243="Neuron",IF(OR(AND($AA243&lt;&gt;"",LOWER(TRIM($AA243))&lt;&gt;"n/a",COUNTIF($AA$2:$AA$532,$AA243)&gt;1),AND($AB243&lt;&gt;"",LOWER(TRIM($AB243))&lt;&gt;"n/a",COUNTIF($AB$2:$AB$532,$AB243)&gt;1),AND($AE243&lt;&gt;"",LOWER(TRIM($AE243))&lt;&gt;"n/a",COUNTIF($AE$2:$AE$532,$AE243)&gt;1)),"Yes","No"),IF($A243="Cybernet",IF(OR(AND($Y243&lt;&gt;"",LOWER(TRIM($Y243))&lt;&gt;"n/a",COUNTIF($Y$2:$Y$532,$Y243)&gt;1),AND($Z243&lt;&gt;"",LOWER(TRIM($Z243))&lt;&gt;"n/a",COUNTIF($Z$2:$Z$532,$Z243)&gt;1)),"Yes","No"),IF(AND($AN243&lt;&gt;"",LOWER(TRIM($AN243))&lt;&gt;"n/a",COUNTIF($AN$2:$AN$532,$AN243)&gt;1),"Yes","No"))))</f>
        <v/>
      </c>
      <c r="G243" t="str">
        <f>IF($C243&lt;&gt;"Yes","",
IF($A243="Neuron",
IF(OR(
AND($AA243&lt;&gt;"",LOWER(TRIM($AA243))&lt;&gt;"n/a",COUNTIFS($C$2:$C$532,"Yes",$A$2:$A$532,"Neuron",$AA$2:$AA$532,$AA243)&gt;1),
AND($AB243&lt;&gt;"",LOWER(TRIM($AB243))&lt;&gt;"n/a",COUNTIFS($C$2:$C$532,"Yes",$A$2:$A$532,"Neuron",$AB$2:$AB$532,$AB243)&gt;1),
AND($AE243&lt;&gt;"",LOWER(TRIM($AE243))&lt;&gt;"n/a",COUNTIFS($C$2:$C$532,"Yes",$A$2:$A$532,"Neuron",$AE$2:$AE$532,$AE243)&gt;1)
),"Yes","No"),
IF($A243="Cybernet",
IF(OR(
AND($Y243&lt;&gt;"",LOWER(TRIM($Y243))&lt;&gt;"n/a",COUNTIFS($C$2:$C$532,"Yes",$A$2:$A$532,"Cybernet",$Y$2:$Y$532,$Y243)&gt;1),
AND($Z243&lt;&gt;"",LOWER(TRIM($Z243))&lt;&gt;"n/a",COUNTIFS($C$2:$C$532,"Yes",$A$2:$A$532,"Cybernet",$Z$2:$Z$532,$Z243)&gt;1)
),"Yes","No"),
IF(AND($AN243&lt;&gt;"",LOWER(TRIM($AN243))&lt;&gt;"n/a"),
IF(COUNTIFS($C$2:$C$532,"Yes",$A$2:$A$532,$A243,$AN$2:$AN$532,$AN243)&gt;1,"Yes","No"),
"No")
)
)
)</f>
        <v/>
      </c>
      <c r="H243" s="4"/>
      <c r="I243" s="4"/>
      <c r="J243" s="4"/>
      <c r="K243" s="4"/>
      <c r="L243" s="14"/>
      <c r="M243" s="4"/>
      <c r="N243" s="4"/>
      <c r="O243" s="4"/>
      <c r="P243" s="4"/>
      <c r="Q243" s="4"/>
      <c r="R243" s="4"/>
      <c r="S243" s="4"/>
      <c r="T243" s="4"/>
      <c r="U243" s="12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8"/>
      <c r="AH243" s="8"/>
      <c r="AI243" s="8"/>
      <c r="AJ243" s="8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"/>
      <c r="BM243" s="8"/>
      <c r="BN243" s="8"/>
      <c r="BO243" s="8"/>
      <c r="BP243" s="8"/>
      <c r="BQ243" s="8"/>
      <c r="BR243" s="8"/>
      <c r="BS243" s="4" t="str">
        <f>IF($AB243="","",IF((IF(AND($BL243&lt;&gt;"Yes",$BL243&lt;&gt;"N/A"),"Power Cable, ","")&amp;IF(AND($BM243&lt;&gt;"Yes",$BM243&lt;&gt;"N/A"),"Battery, ","")&amp;IF(AND($AG243&lt;&gt;"Yes",$AG243&lt;&gt;"N/A"),"Firmware Download, ","")&amp;IF(AND(OR($AG243="Yes",$AG243="N/A"),$AH243&lt;&gt;"Yes",$AH243&lt;&gt;"N/A"),"Firmware Install, ","")&amp;IF(AND($BQ243&lt;&gt;"Yes",$BQ243&lt;&gt;"N/A"),"Device ID, ","")&amp;IF(AND($BR243&lt;&gt;"Yes",$BR243&lt;&gt;"N/A"),"Epic Beans Relay, ",""))="","",LEFT(IF(AND($BL243&lt;&gt;"Yes",$BL243&lt;&gt;"N/A"),"Power Cable, ","")&amp;IF(AND($BM243&lt;&gt;"Yes",$BM243&lt;&gt;"N/A"),"Battery, ","")&amp;IF(AND($AG243&lt;&gt;"Yes",$AG243&lt;&gt;"N/A"),"Firmware Download, ","")&amp;IF(AND(OR($AG243="Yes",$AG243="N/A"),$AH243&lt;&gt;"Yes",$AH243&lt;&gt;"N/A"),"Firmware Install, ","")&amp;IF(AND($BQ243&lt;&gt;"Yes",$BQ243&lt;&gt;"N/A"),"Device ID, ","")&amp;IF(AND($BR243&lt;&gt;"Yes",$BR243&lt;&gt;"N/A"),"Epic Beans Relay, ",""),LEN(IF(AND($BL243&lt;&gt;"Yes",$BL243&lt;&gt;"N/A"),"Power Cable, ","")&amp;IF(AND($BM243&lt;&gt;"Yes",$BM243&lt;&gt;"N/A"),"Battery, ","")&amp;IF(AND($AG243&lt;&gt;"Yes",$AG243&lt;&gt;"N/A"),"Firmware Download, ","")&amp;IF(AND(OR($AG243="Yes",$AG243="N/A"),$AH243&lt;&gt;"Yes",$AH243&lt;&gt;"N/A"),"Firmware Install, ","")&amp;IF(AND($BQ243&lt;&gt;"Yes",$BQ243&lt;&gt;"N/A"),"Device ID, ","")&amp;IF(AND($BR243&lt;&gt;"Yes",$BR243&lt;&gt;"N/A"),"Epic Beans Relay, ",""))-2)))</f>
        <v/>
      </c>
      <c r="BT243" s="8"/>
      <c r="BU243" s="8" t="str">
        <f>IF($AB243="","",IF($BS243="","Yes","Blocked"))</f>
        <v/>
      </c>
      <c r="BW243" t="str">
        <f>IF($BV243="","",IFERROR(VLOOKUP($BV243,'01_Warehouse_Ledger'!$A:$N,4,FALSE),""))</f>
        <v/>
      </c>
      <c r="BX243" t="str">
        <f>IF($BV243="","",IFERROR(VLOOKUP($BV243,'01_Warehouse_Ledger'!$A:$N,5,FALSE),""))</f>
        <v/>
      </c>
      <c r="BY243" t="str">
        <f>IF($BV243="","",IFERROR(VLOOKUP($BV243,'01_Warehouse_Ledger'!$A:$N,13,FALSE),""))</f>
        <v/>
      </c>
      <c r="CI243" t="str" cm="1">
        <f t="array" ref="CI243">IFERROR(
  IF(ISNUMBER(MATCH(TRIM(SUBSTITUTE(INDEX($X:$X,ROW()),CHAR(160),"")),[1]Weekend_Targets!$B$2:$B$23,0)),
    "TARGET",
    "NO"
  ),
  "LOOKUP_ERROR"
)</f>
        <v>NO</v>
      </c>
      <c r="CJ243" t="str" cm="1">
        <f t="array" aca="1" ref="CJ243" ca="1">_xlfn.LET(_xlpm.h,UPPER(TRIM(CLEAN(SUBSTITUTE($X243,CHAR(160)," ")))), IF(ISNUMBER(MATCH(_xlpm.h,WeekendHostnames,0)),"TARGET",""))</f>
        <v/>
      </c>
      <c r="CK243" t="str">
        <f>UPPER(TRIM(CLEAN(SUBSTITUTE(C243,CHAR(160)," "))))</f>
        <v/>
      </c>
      <c r="CL243" t="str" cm="1">
        <f t="array" ref="CL243">IF(ISNUMBER(MATCH(UPPER(TRIM(CLEAN(SUBSTITUTE(INDEX($X:$X,ROW()),CHAR(160)," ")))),[1]Weekend_Targets!$C$2:$C$23,0)),"TARGET","NO")</f>
        <v>NO</v>
      </c>
      <c r="CM243" t="str">
        <f>_xlfn.TEXTJOIN(", ",TRUE,$C$2:$C$23)</f>
        <v>Yes, Yes, Yes, Yes, Yes, Yes, Yes, Yes, Yes, Yes, Yes, Yes, Yes, Yes, Yes, Yes, Yes, Yes, Yes, Yes, Yes, Yes</v>
      </c>
      <c r="CN243" t="e" cm="1">
        <f t="array" aca="1" ref="CN243" ca="1">COUNTIF(WeekendHostnames,"WNH270OPR403")</f>
        <v>#NAME?</v>
      </c>
      <c r="CO243" s="4"/>
      <c r="CQ243" s="4"/>
    </row>
    <row r="244" spans="1:95" ht="20.25" customHeight="1">
      <c r="A244" s="8"/>
      <c r="B244" s="8"/>
      <c r="C244" s="8"/>
      <c r="E244" s="15" t="str">
        <f>IF($C244&lt;&gt;"Yes","",IF($D244="No","Yes",IF($D244="Yes","No","")))</f>
        <v/>
      </c>
      <c r="F244" s="15" t="str">
        <f>IF($A244="","",IF($A244="Neuron",IF(OR(AND($AA244&lt;&gt;"",LOWER(TRIM($AA244))&lt;&gt;"n/a",COUNTIF($AA$2:$AA$532,$AA244)&gt;1),AND($AB244&lt;&gt;"",LOWER(TRIM($AB244))&lt;&gt;"n/a",COUNTIF($AB$2:$AB$532,$AB244)&gt;1),AND($AE244&lt;&gt;"",LOWER(TRIM($AE244))&lt;&gt;"n/a",COUNTIF($AE$2:$AE$532,$AE244)&gt;1)),"Yes","No"),IF($A244="Cybernet",IF(OR(AND($Y244&lt;&gt;"",LOWER(TRIM($Y244))&lt;&gt;"n/a",COUNTIF($Y$2:$Y$532,$Y244)&gt;1),AND($Z244&lt;&gt;"",LOWER(TRIM($Z244))&lt;&gt;"n/a",COUNTIF($Z$2:$Z$532,$Z244)&gt;1)),"Yes","No"),IF(AND($AN244&lt;&gt;"",LOWER(TRIM($AN244))&lt;&gt;"n/a",COUNTIF($AN$2:$AN$532,$AN244)&gt;1),"Yes","No"))))</f>
        <v/>
      </c>
      <c r="G244" t="str">
        <f>IF($C244&lt;&gt;"Yes","",
IF($A244="Neuron",
IF(OR(
AND($AA244&lt;&gt;"",LOWER(TRIM($AA244))&lt;&gt;"n/a",COUNTIFS($C$2:$C$532,"Yes",$A$2:$A$532,"Neuron",$AA$2:$AA$532,$AA244)&gt;1),
AND($AB244&lt;&gt;"",LOWER(TRIM($AB244))&lt;&gt;"n/a",COUNTIFS($C$2:$C$532,"Yes",$A$2:$A$532,"Neuron",$AB$2:$AB$532,$AB244)&gt;1),
AND($AE244&lt;&gt;"",LOWER(TRIM($AE244))&lt;&gt;"n/a",COUNTIFS($C$2:$C$532,"Yes",$A$2:$A$532,"Neuron",$AE$2:$AE$532,$AE244)&gt;1)
),"Yes","No"),
IF($A244="Cybernet",
IF(OR(
AND($Y244&lt;&gt;"",LOWER(TRIM($Y244))&lt;&gt;"n/a",COUNTIFS($C$2:$C$532,"Yes",$A$2:$A$532,"Cybernet",$Y$2:$Y$532,$Y244)&gt;1),
AND($Z244&lt;&gt;"",LOWER(TRIM($Z244))&lt;&gt;"n/a",COUNTIFS($C$2:$C$532,"Yes",$A$2:$A$532,"Cybernet",$Z$2:$Z$532,$Z244)&gt;1)
),"Yes","No"),
IF(AND($AN244&lt;&gt;"",LOWER(TRIM($AN244))&lt;&gt;"n/a"),
IF(COUNTIFS($C$2:$C$532,"Yes",$A$2:$A$532,$A244,$AN$2:$AN$532,$AN244)&gt;1,"Yes","No"),
"No")
)
)
)</f>
        <v/>
      </c>
      <c r="H244" s="4"/>
      <c r="I244" s="4"/>
      <c r="J244" s="4"/>
      <c r="K244" s="4"/>
      <c r="L244" s="14"/>
      <c r="M244" s="4"/>
      <c r="N244" s="4"/>
      <c r="O244" s="4"/>
      <c r="P244" s="4"/>
      <c r="Q244" s="4"/>
      <c r="R244" s="4"/>
      <c r="S244" s="4"/>
      <c r="T244" s="4"/>
      <c r="U244" s="12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8"/>
      <c r="AH244" s="8"/>
      <c r="AI244" s="8"/>
      <c r="AJ244" s="8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"/>
      <c r="BM244" s="8"/>
      <c r="BN244" s="8"/>
      <c r="BO244" s="8"/>
      <c r="BP244" s="8"/>
      <c r="BQ244" s="8"/>
      <c r="BR244" s="8"/>
      <c r="BS244" s="4" t="str">
        <f>IF($AB244="","",IF((IF(AND($BL244&lt;&gt;"Yes",$BL244&lt;&gt;"N/A"),"Power Cable, ","")&amp;IF(AND($BM244&lt;&gt;"Yes",$BM244&lt;&gt;"N/A"),"Battery, ","")&amp;IF(AND($AG244&lt;&gt;"Yes",$AG244&lt;&gt;"N/A"),"Firmware Download, ","")&amp;IF(AND(OR($AG244="Yes",$AG244="N/A"),$AH244&lt;&gt;"Yes",$AH244&lt;&gt;"N/A"),"Firmware Install, ","")&amp;IF(AND($BQ244&lt;&gt;"Yes",$BQ244&lt;&gt;"N/A"),"Device ID, ","")&amp;IF(AND($BR244&lt;&gt;"Yes",$BR244&lt;&gt;"N/A"),"Epic Beans Relay, ",""))="","",LEFT(IF(AND($BL244&lt;&gt;"Yes",$BL244&lt;&gt;"N/A"),"Power Cable, ","")&amp;IF(AND($BM244&lt;&gt;"Yes",$BM244&lt;&gt;"N/A"),"Battery, ","")&amp;IF(AND($AG244&lt;&gt;"Yes",$AG244&lt;&gt;"N/A"),"Firmware Download, ","")&amp;IF(AND(OR($AG244="Yes",$AG244="N/A"),$AH244&lt;&gt;"Yes",$AH244&lt;&gt;"N/A"),"Firmware Install, ","")&amp;IF(AND($BQ244&lt;&gt;"Yes",$BQ244&lt;&gt;"N/A"),"Device ID, ","")&amp;IF(AND($BR244&lt;&gt;"Yes",$BR244&lt;&gt;"N/A"),"Epic Beans Relay, ",""),LEN(IF(AND($BL244&lt;&gt;"Yes",$BL244&lt;&gt;"N/A"),"Power Cable, ","")&amp;IF(AND($BM244&lt;&gt;"Yes",$BM244&lt;&gt;"N/A"),"Battery, ","")&amp;IF(AND($AG244&lt;&gt;"Yes",$AG244&lt;&gt;"N/A"),"Firmware Download, ","")&amp;IF(AND(OR($AG244="Yes",$AG244="N/A"),$AH244&lt;&gt;"Yes",$AH244&lt;&gt;"N/A"),"Firmware Install, ","")&amp;IF(AND($BQ244&lt;&gt;"Yes",$BQ244&lt;&gt;"N/A"),"Device ID, ","")&amp;IF(AND($BR244&lt;&gt;"Yes",$BR244&lt;&gt;"N/A"),"Epic Beans Relay, ",""))-2)))</f>
        <v/>
      </c>
      <c r="BT244" s="8"/>
      <c r="BU244" s="8" t="str">
        <f>IF($AB244="","",IF($BS244="","Yes","Blocked"))</f>
        <v/>
      </c>
      <c r="BW244" t="str">
        <f>IF($BV244="","",IFERROR(VLOOKUP($BV244,'01_Warehouse_Ledger'!$A:$N,4,FALSE),""))</f>
        <v/>
      </c>
      <c r="BX244" t="str">
        <f>IF($BV244="","",IFERROR(VLOOKUP($BV244,'01_Warehouse_Ledger'!$A:$N,5,FALSE),""))</f>
        <v/>
      </c>
      <c r="BY244" t="str">
        <f>IF($BV244="","",IFERROR(VLOOKUP($BV244,'01_Warehouse_Ledger'!$A:$N,13,FALSE),""))</f>
        <v/>
      </c>
      <c r="CI244" t="str" cm="1">
        <f t="array" ref="CI244">IFERROR(
  IF(ISNUMBER(MATCH(TRIM(SUBSTITUTE(INDEX($X:$X,ROW()),CHAR(160),"")),[1]Weekend_Targets!$B$2:$B$23,0)),
    "TARGET",
    "NO"
  ),
  "LOOKUP_ERROR"
)</f>
        <v>NO</v>
      </c>
      <c r="CJ244" t="str" cm="1">
        <f t="array" aca="1" ref="CJ244" ca="1">_xlfn.LET(_xlpm.h,UPPER(TRIM(CLEAN(SUBSTITUTE($X244,CHAR(160)," ")))), IF(ISNUMBER(MATCH(_xlpm.h,WeekendHostnames,0)),"TARGET",""))</f>
        <v/>
      </c>
      <c r="CK244" t="str">
        <f>UPPER(TRIM(CLEAN(SUBSTITUTE(C244,CHAR(160)," "))))</f>
        <v/>
      </c>
      <c r="CL244" t="str" cm="1">
        <f t="array" ref="CL244">IF(ISNUMBER(MATCH(UPPER(TRIM(CLEAN(SUBSTITUTE(INDEX($X:$X,ROW()),CHAR(160)," ")))),[1]Weekend_Targets!$C$2:$C$23,0)),"TARGET","NO")</f>
        <v>NO</v>
      </c>
      <c r="CM244" t="str">
        <f>_xlfn.TEXTJOIN(", ",TRUE,$C$2:$C$23)</f>
        <v>Yes, Yes, Yes, Yes, Yes, Yes, Yes, Yes, Yes, Yes, Yes, Yes, Yes, Yes, Yes, Yes, Yes, Yes, Yes, Yes, Yes, Yes</v>
      </c>
      <c r="CN244" t="e" cm="1">
        <f t="array" aca="1" ref="CN244" ca="1">COUNTIF(WeekendHostnames,"WNH270OPR403")</f>
        <v>#NAME?</v>
      </c>
      <c r="CO244" s="4"/>
      <c r="CQ244" s="4"/>
    </row>
    <row r="245" spans="1:95" ht="20.25" customHeight="1">
      <c r="A245" s="8"/>
      <c r="B245" s="8"/>
      <c r="C245" s="8"/>
      <c r="E245" s="15" t="str">
        <f>IF($C245&lt;&gt;"Yes","",IF($D245="No","Yes",IF($D245="Yes","No","")))</f>
        <v/>
      </c>
      <c r="F245" s="15" t="str">
        <f>IF($A245="","",IF($A245="Neuron",IF(OR(AND($AA245&lt;&gt;"",LOWER(TRIM($AA245))&lt;&gt;"n/a",COUNTIF($AA$2:$AA$532,$AA245)&gt;1),AND($AB245&lt;&gt;"",LOWER(TRIM($AB245))&lt;&gt;"n/a",COUNTIF($AB$2:$AB$532,$AB245)&gt;1),AND($AE245&lt;&gt;"",LOWER(TRIM($AE245))&lt;&gt;"n/a",COUNTIF($AE$2:$AE$532,$AE245)&gt;1)),"Yes","No"),IF($A245="Cybernet",IF(OR(AND($Y245&lt;&gt;"",LOWER(TRIM($Y245))&lt;&gt;"n/a",COUNTIF($Y$2:$Y$532,$Y245)&gt;1),AND($Z245&lt;&gt;"",LOWER(TRIM($Z245))&lt;&gt;"n/a",COUNTIF($Z$2:$Z$532,$Z245)&gt;1)),"Yes","No"),IF(AND($AN245&lt;&gt;"",LOWER(TRIM($AN245))&lt;&gt;"n/a",COUNTIF($AN$2:$AN$532,$AN245)&gt;1),"Yes","No"))))</f>
        <v/>
      </c>
      <c r="G245" t="str">
        <f>IF($C245&lt;&gt;"Yes","",
IF($A245="Neuron",
IF(OR(
AND($AA245&lt;&gt;"",LOWER(TRIM($AA245))&lt;&gt;"n/a",COUNTIFS($C$2:$C$532,"Yes",$A$2:$A$532,"Neuron",$AA$2:$AA$532,$AA245)&gt;1),
AND($AB245&lt;&gt;"",LOWER(TRIM($AB245))&lt;&gt;"n/a",COUNTIFS($C$2:$C$532,"Yes",$A$2:$A$532,"Neuron",$AB$2:$AB$532,$AB245)&gt;1),
AND($AE245&lt;&gt;"",LOWER(TRIM($AE245))&lt;&gt;"n/a",COUNTIFS($C$2:$C$532,"Yes",$A$2:$A$532,"Neuron",$AE$2:$AE$532,$AE245)&gt;1)
),"Yes","No"),
IF($A245="Cybernet",
IF(OR(
AND($Y245&lt;&gt;"",LOWER(TRIM($Y245))&lt;&gt;"n/a",COUNTIFS($C$2:$C$532,"Yes",$A$2:$A$532,"Cybernet",$Y$2:$Y$532,$Y245)&gt;1),
AND($Z245&lt;&gt;"",LOWER(TRIM($Z245))&lt;&gt;"n/a",COUNTIFS($C$2:$C$532,"Yes",$A$2:$A$532,"Cybernet",$Z$2:$Z$532,$Z245)&gt;1)
),"Yes","No"),
IF(AND($AN245&lt;&gt;"",LOWER(TRIM($AN245))&lt;&gt;"n/a"),
IF(COUNTIFS($C$2:$C$532,"Yes",$A$2:$A$532,$A245,$AN$2:$AN$532,$AN245)&gt;1,"Yes","No"),
"No")
)
)
)</f>
        <v/>
      </c>
      <c r="H245" s="4"/>
      <c r="I245" s="4"/>
      <c r="J245" s="4"/>
      <c r="K245" s="4"/>
      <c r="L245" s="14"/>
      <c r="M245" s="4"/>
      <c r="N245" s="4"/>
      <c r="O245" s="4"/>
      <c r="P245" s="4"/>
      <c r="Q245" s="4"/>
      <c r="R245" s="4"/>
      <c r="S245" s="4"/>
      <c r="T245" s="4"/>
      <c r="U245" s="12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8"/>
      <c r="AH245" s="8"/>
      <c r="AI245" s="8"/>
      <c r="AJ245" s="8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"/>
      <c r="BM245" s="8"/>
      <c r="BN245" s="8"/>
      <c r="BO245" s="8"/>
      <c r="BP245" s="8"/>
      <c r="BQ245" s="8"/>
      <c r="BR245" s="8"/>
      <c r="BS245" s="4" t="str">
        <f>IF($AB245="","",IF((IF(AND($BL245&lt;&gt;"Yes",$BL245&lt;&gt;"N/A"),"Power Cable, ","")&amp;IF(AND($BM245&lt;&gt;"Yes",$BM245&lt;&gt;"N/A"),"Battery, ","")&amp;IF(AND($AG245&lt;&gt;"Yes",$AG245&lt;&gt;"N/A"),"Firmware Download, ","")&amp;IF(AND(OR($AG245="Yes",$AG245="N/A"),$AH245&lt;&gt;"Yes",$AH245&lt;&gt;"N/A"),"Firmware Install, ","")&amp;IF(AND($BQ245&lt;&gt;"Yes",$BQ245&lt;&gt;"N/A"),"Device ID, ","")&amp;IF(AND($BR245&lt;&gt;"Yes",$BR245&lt;&gt;"N/A"),"Epic Beans Relay, ",""))="","",LEFT(IF(AND($BL245&lt;&gt;"Yes",$BL245&lt;&gt;"N/A"),"Power Cable, ","")&amp;IF(AND($BM245&lt;&gt;"Yes",$BM245&lt;&gt;"N/A"),"Battery, ","")&amp;IF(AND($AG245&lt;&gt;"Yes",$AG245&lt;&gt;"N/A"),"Firmware Download, ","")&amp;IF(AND(OR($AG245="Yes",$AG245="N/A"),$AH245&lt;&gt;"Yes",$AH245&lt;&gt;"N/A"),"Firmware Install, ","")&amp;IF(AND($BQ245&lt;&gt;"Yes",$BQ245&lt;&gt;"N/A"),"Device ID, ","")&amp;IF(AND($BR245&lt;&gt;"Yes",$BR245&lt;&gt;"N/A"),"Epic Beans Relay, ",""),LEN(IF(AND($BL245&lt;&gt;"Yes",$BL245&lt;&gt;"N/A"),"Power Cable, ","")&amp;IF(AND($BM245&lt;&gt;"Yes",$BM245&lt;&gt;"N/A"),"Battery, ","")&amp;IF(AND($AG245&lt;&gt;"Yes",$AG245&lt;&gt;"N/A"),"Firmware Download, ","")&amp;IF(AND(OR($AG245="Yes",$AG245="N/A"),$AH245&lt;&gt;"Yes",$AH245&lt;&gt;"N/A"),"Firmware Install, ","")&amp;IF(AND($BQ245&lt;&gt;"Yes",$BQ245&lt;&gt;"N/A"),"Device ID, ","")&amp;IF(AND($BR245&lt;&gt;"Yes",$BR245&lt;&gt;"N/A"),"Epic Beans Relay, ",""))-2)))</f>
        <v/>
      </c>
      <c r="BT245" s="8"/>
      <c r="BU245" s="8" t="str">
        <f>IF($AB245="","",IF($BS245="","Yes","Blocked"))</f>
        <v/>
      </c>
      <c r="BW245" t="str">
        <f>IF($BV245="","",IFERROR(VLOOKUP($BV245,'01_Warehouse_Ledger'!$A:$N,4,FALSE),""))</f>
        <v/>
      </c>
      <c r="BX245" t="str">
        <f>IF($BV245="","",IFERROR(VLOOKUP($BV245,'01_Warehouse_Ledger'!$A:$N,5,FALSE),""))</f>
        <v/>
      </c>
      <c r="BY245" t="str">
        <f>IF($BV245="","",IFERROR(VLOOKUP($BV245,'01_Warehouse_Ledger'!$A:$N,13,FALSE),""))</f>
        <v/>
      </c>
      <c r="CI245" t="str" cm="1">
        <f t="array" ref="CI245">IFERROR(
  IF(ISNUMBER(MATCH(TRIM(SUBSTITUTE(INDEX($X:$X,ROW()),CHAR(160),"")),[1]Weekend_Targets!$B$2:$B$23,0)),
    "TARGET",
    "NO"
  ),
  "LOOKUP_ERROR"
)</f>
        <v>NO</v>
      </c>
      <c r="CJ245" t="str" cm="1">
        <f t="array" aca="1" ref="CJ245" ca="1">_xlfn.LET(_xlpm.h,UPPER(TRIM(CLEAN(SUBSTITUTE($X245,CHAR(160)," ")))), IF(ISNUMBER(MATCH(_xlpm.h,WeekendHostnames,0)),"TARGET",""))</f>
        <v/>
      </c>
      <c r="CK245" t="str">
        <f>UPPER(TRIM(CLEAN(SUBSTITUTE(C245,CHAR(160)," "))))</f>
        <v/>
      </c>
      <c r="CL245" t="str" cm="1">
        <f t="array" ref="CL245">IF(ISNUMBER(MATCH(UPPER(TRIM(CLEAN(SUBSTITUTE(INDEX($X:$X,ROW()),CHAR(160)," ")))),[1]Weekend_Targets!$C$2:$C$23,0)),"TARGET","NO")</f>
        <v>NO</v>
      </c>
      <c r="CM245" t="str">
        <f>_xlfn.TEXTJOIN(", ",TRUE,$C$2:$C$23)</f>
        <v>Yes, Yes, Yes, Yes, Yes, Yes, Yes, Yes, Yes, Yes, Yes, Yes, Yes, Yes, Yes, Yes, Yes, Yes, Yes, Yes, Yes, Yes</v>
      </c>
      <c r="CN245" t="e" cm="1">
        <f t="array" aca="1" ref="CN245" ca="1">COUNTIF(WeekendHostnames,"WNH270OPR403")</f>
        <v>#NAME?</v>
      </c>
      <c r="CO245" s="4"/>
      <c r="CQ245" s="4"/>
    </row>
    <row r="246" spans="1:95" ht="20.25" customHeight="1">
      <c r="A246" s="8"/>
      <c r="B246" s="8"/>
      <c r="C246" s="8"/>
      <c r="E246" s="15" t="str">
        <f>IF($C246&lt;&gt;"Yes","",IF($D246="No","Yes",IF($D246="Yes","No","")))</f>
        <v/>
      </c>
      <c r="F246" s="15" t="str">
        <f>IF($A246="","",IF($A246="Neuron",IF(OR(AND($AA246&lt;&gt;"",LOWER(TRIM($AA246))&lt;&gt;"n/a",COUNTIF($AA$2:$AA$532,$AA246)&gt;1),AND($AB246&lt;&gt;"",LOWER(TRIM($AB246))&lt;&gt;"n/a",COUNTIF($AB$2:$AB$532,$AB246)&gt;1),AND($AE246&lt;&gt;"",LOWER(TRIM($AE246))&lt;&gt;"n/a",COUNTIF($AE$2:$AE$532,$AE246)&gt;1)),"Yes","No"),IF($A246="Cybernet",IF(OR(AND($Y246&lt;&gt;"",LOWER(TRIM($Y246))&lt;&gt;"n/a",COUNTIF($Y$2:$Y$532,$Y246)&gt;1),AND($Z246&lt;&gt;"",LOWER(TRIM($Z246))&lt;&gt;"n/a",COUNTIF($Z$2:$Z$532,$Z246)&gt;1)),"Yes","No"),IF(AND($AN246&lt;&gt;"",LOWER(TRIM($AN246))&lt;&gt;"n/a",COUNTIF($AN$2:$AN$532,$AN246)&gt;1),"Yes","No"))))</f>
        <v/>
      </c>
      <c r="G246" t="str">
        <f>IF($C246&lt;&gt;"Yes","",
IF($A246="Neuron",
IF(OR(
AND($AA246&lt;&gt;"",LOWER(TRIM($AA246))&lt;&gt;"n/a",COUNTIFS($C$2:$C$532,"Yes",$A$2:$A$532,"Neuron",$AA$2:$AA$532,$AA246)&gt;1),
AND($AB246&lt;&gt;"",LOWER(TRIM($AB246))&lt;&gt;"n/a",COUNTIFS($C$2:$C$532,"Yes",$A$2:$A$532,"Neuron",$AB$2:$AB$532,$AB246)&gt;1),
AND($AE246&lt;&gt;"",LOWER(TRIM($AE246))&lt;&gt;"n/a",COUNTIFS($C$2:$C$532,"Yes",$A$2:$A$532,"Neuron",$AE$2:$AE$532,$AE246)&gt;1)
),"Yes","No"),
IF($A246="Cybernet",
IF(OR(
AND($Y246&lt;&gt;"",LOWER(TRIM($Y246))&lt;&gt;"n/a",COUNTIFS($C$2:$C$532,"Yes",$A$2:$A$532,"Cybernet",$Y$2:$Y$532,$Y246)&gt;1),
AND($Z246&lt;&gt;"",LOWER(TRIM($Z246))&lt;&gt;"n/a",COUNTIFS($C$2:$C$532,"Yes",$A$2:$A$532,"Cybernet",$Z$2:$Z$532,$Z246)&gt;1)
),"Yes","No"),
IF(AND($AN246&lt;&gt;"",LOWER(TRIM($AN246))&lt;&gt;"n/a"),
IF(COUNTIFS($C$2:$C$532,"Yes",$A$2:$A$532,$A246,$AN$2:$AN$532,$AN246)&gt;1,"Yes","No"),
"No")
)
)
)</f>
        <v/>
      </c>
      <c r="H246" s="4"/>
      <c r="I246" s="4"/>
      <c r="J246" s="4"/>
      <c r="K246" s="4"/>
      <c r="L246" s="14"/>
      <c r="M246" s="4"/>
      <c r="N246" s="4"/>
      <c r="O246" s="4"/>
      <c r="P246" s="4"/>
      <c r="Q246" s="4"/>
      <c r="R246" s="4"/>
      <c r="S246" s="4"/>
      <c r="T246" s="4"/>
      <c r="U246" s="12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8"/>
      <c r="AH246" s="8"/>
      <c r="AI246" s="8"/>
      <c r="AJ246" s="8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"/>
      <c r="BM246" s="8"/>
      <c r="BN246" s="8"/>
      <c r="BO246" s="8"/>
      <c r="BP246" s="8"/>
      <c r="BQ246" s="8"/>
      <c r="BR246" s="8"/>
      <c r="BS246" s="4" t="str">
        <f>IF($AB246="","",IF((IF(AND($BL246&lt;&gt;"Yes",$BL246&lt;&gt;"N/A"),"Power Cable, ","")&amp;IF(AND($BM246&lt;&gt;"Yes",$BM246&lt;&gt;"N/A"),"Battery, ","")&amp;IF(AND($AG246&lt;&gt;"Yes",$AG246&lt;&gt;"N/A"),"Firmware Download, ","")&amp;IF(AND(OR($AG246="Yes",$AG246="N/A"),$AH246&lt;&gt;"Yes",$AH246&lt;&gt;"N/A"),"Firmware Install, ","")&amp;IF(AND($BQ246&lt;&gt;"Yes",$BQ246&lt;&gt;"N/A"),"Device ID, ","")&amp;IF(AND($BR246&lt;&gt;"Yes",$BR246&lt;&gt;"N/A"),"Epic Beans Relay, ",""))="","",LEFT(IF(AND($BL246&lt;&gt;"Yes",$BL246&lt;&gt;"N/A"),"Power Cable, ","")&amp;IF(AND($BM246&lt;&gt;"Yes",$BM246&lt;&gt;"N/A"),"Battery, ","")&amp;IF(AND($AG246&lt;&gt;"Yes",$AG246&lt;&gt;"N/A"),"Firmware Download, ","")&amp;IF(AND(OR($AG246="Yes",$AG246="N/A"),$AH246&lt;&gt;"Yes",$AH246&lt;&gt;"N/A"),"Firmware Install, ","")&amp;IF(AND($BQ246&lt;&gt;"Yes",$BQ246&lt;&gt;"N/A"),"Device ID, ","")&amp;IF(AND($BR246&lt;&gt;"Yes",$BR246&lt;&gt;"N/A"),"Epic Beans Relay, ",""),LEN(IF(AND($BL246&lt;&gt;"Yes",$BL246&lt;&gt;"N/A"),"Power Cable, ","")&amp;IF(AND($BM246&lt;&gt;"Yes",$BM246&lt;&gt;"N/A"),"Battery, ","")&amp;IF(AND($AG246&lt;&gt;"Yes",$AG246&lt;&gt;"N/A"),"Firmware Download, ","")&amp;IF(AND(OR($AG246="Yes",$AG246="N/A"),$AH246&lt;&gt;"Yes",$AH246&lt;&gt;"N/A"),"Firmware Install, ","")&amp;IF(AND($BQ246&lt;&gt;"Yes",$BQ246&lt;&gt;"N/A"),"Device ID, ","")&amp;IF(AND($BR246&lt;&gt;"Yes",$BR246&lt;&gt;"N/A"),"Epic Beans Relay, ",""))-2)))</f>
        <v/>
      </c>
      <c r="BT246" s="8"/>
      <c r="BU246" s="8" t="str">
        <f>IF($AB246="","",IF($BS246="","Yes","Blocked"))</f>
        <v/>
      </c>
      <c r="BW246" t="str">
        <f>IF($BV246="","",IFERROR(VLOOKUP($BV246,'01_Warehouse_Ledger'!$A:$N,4,FALSE),""))</f>
        <v/>
      </c>
      <c r="BX246" t="str">
        <f>IF($BV246="","",IFERROR(VLOOKUP($BV246,'01_Warehouse_Ledger'!$A:$N,5,FALSE),""))</f>
        <v/>
      </c>
      <c r="BY246" t="str">
        <f>IF($BV246="","",IFERROR(VLOOKUP($BV246,'01_Warehouse_Ledger'!$A:$N,13,FALSE),""))</f>
        <v/>
      </c>
      <c r="CI246" t="str" cm="1">
        <f t="array" ref="CI246">IFERROR(
  IF(ISNUMBER(MATCH(TRIM(SUBSTITUTE(INDEX($X:$X,ROW()),CHAR(160),"")),[1]Weekend_Targets!$B$2:$B$23,0)),
    "TARGET",
    "NO"
  ),
  "LOOKUP_ERROR"
)</f>
        <v>NO</v>
      </c>
      <c r="CJ246" t="str" cm="1">
        <f t="array" aca="1" ref="CJ246" ca="1">_xlfn.LET(_xlpm.h,UPPER(TRIM(CLEAN(SUBSTITUTE($X246,CHAR(160)," ")))), IF(ISNUMBER(MATCH(_xlpm.h,WeekendHostnames,0)),"TARGET",""))</f>
        <v/>
      </c>
      <c r="CK246" t="str">
        <f>UPPER(TRIM(CLEAN(SUBSTITUTE(C246,CHAR(160)," "))))</f>
        <v/>
      </c>
      <c r="CL246" t="str" cm="1">
        <f t="array" ref="CL246">IF(ISNUMBER(MATCH(UPPER(TRIM(CLEAN(SUBSTITUTE(INDEX($X:$X,ROW()),CHAR(160)," ")))),[1]Weekend_Targets!$C$2:$C$23,0)),"TARGET","NO")</f>
        <v>NO</v>
      </c>
      <c r="CM246" t="str">
        <f>_xlfn.TEXTJOIN(", ",TRUE,$C$2:$C$23)</f>
        <v>Yes, Yes, Yes, Yes, Yes, Yes, Yes, Yes, Yes, Yes, Yes, Yes, Yes, Yes, Yes, Yes, Yes, Yes, Yes, Yes, Yes, Yes</v>
      </c>
      <c r="CN246" t="e" cm="1">
        <f t="array" aca="1" ref="CN246" ca="1">COUNTIF(WeekendHostnames,"WNH270OPR403")</f>
        <v>#NAME?</v>
      </c>
      <c r="CO246" s="4"/>
      <c r="CQ246" s="4"/>
    </row>
    <row r="247" spans="1:95" ht="20.25" customHeight="1">
      <c r="A247" s="8"/>
      <c r="B247" s="8"/>
      <c r="C247" s="8"/>
      <c r="E247" s="15" t="str">
        <f>IF($C247&lt;&gt;"Yes","",IF($D247="No","Yes",IF($D247="Yes","No","")))</f>
        <v/>
      </c>
      <c r="F247" s="15" t="str">
        <f>IF($A247="","",IF($A247="Neuron",IF(OR(AND($AA247&lt;&gt;"",LOWER(TRIM($AA247))&lt;&gt;"n/a",COUNTIF($AA$2:$AA$532,$AA247)&gt;1),AND($AB247&lt;&gt;"",LOWER(TRIM($AB247))&lt;&gt;"n/a",COUNTIF($AB$2:$AB$532,$AB247)&gt;1),AND($AE247&lt;&gt;"",LOWER(TRIM($AE247))&lt;&gt;"n/a",COUNTIF($AE$2:$AE$532,$AE247)&gt;1)),"Yes","No"),IF($A247="Cybernet",IF(OR(AND($Y247&lt;&gt;"",LOWER(TRIM($Y247))&lt;&gt;"n/a",COUNTIF($Y$2:$Y$532,$Y247)&gt;1),AND($Z247&lt;&gt;"",LOWER(TRIM($Z247))&lt;&gt;"n/a",COUNTIF($Z$2:$Z$532,$Z247)&gt;1)),"Yes","No"),IF(AND($AN247&lt;&gt;"",LOWER(TRIM($AN247))&lt;&gt;"n/a",COUNTIF($AN$2:$AN$532,$AN247)&gt;1),"Yes","No"))))</f>
        <v/>
      </c>
      <c r="G247" t="str">
        <f>IF($C247&lt;&gt;"Yes","",
IF($A247="Neuron",
IF(OR(
AND($AA247&lt;&gt;"",LOWER(TRIM($AA247))&lt;&gt;"n/a",COUNTIFS($C$2:$C$532,"Yes",$A$2:$A$532,"Neuron",$AA$2:$AA$532,$AA247)&gt;1),
AND($AB247&lt;&gt;"",LOWER(TRIM($AB247))&lt;&gt;"n/a",COUNTIFS($C$2:$C$532,"Yes",$A$2:$A$532,"Neuron",$AB$2:$AB$532,$AB247)&gt;1),
AND($AE247&lt;&gt;"",LOWER(TRIM($AE247))&lt;&gt;"n/a",COUNTIFS($C$2:$C$532,"Yes",$A$2:$A$532,"Neuron",$AE$2:$AE$532,$AE247)&gt;1)
),"Yes","No"),
IF($A247="Cybernet",
IF(OR(
AND($Y247&lt;&gt;"",LOWER(TRIM($Y247))&lt;&gt;"n/a",COUNTIFS($C$2:$C$532,"Yes",$A$2:$A$532,"Cybernet",$Y$2:$Y$532,$Y247)&gt;1),
AND($Z247&lt;&gt;"",LOWER(TRIM($Z247))&lt;&gt;"n/a",COUNTIFS($C$2:$C$532,"Yes",$A$2:$A$532,"Cybernet",$Z$2:$Z$532,$Z247)&gt;1)
),"Yes","No"),
IF(AND($AN247&lt;&gt;"",LOWER(TRIM($AN247))&lt;&gt;"n/a"),
IF(COUNTIFS($C$2:$C$532,"Yes",$A$2:$A$532,$A247,$AN$2:$AN$532,$AN247)&gt;1,"Yes","No"),
"No")
)
)
)</f>
        <v/>
      </c>
      <c r="H247" s="4"/>
      <c r="I247" s="4"/>
      <c r="J247" s="4"/>
      <c r="K247" s="4"/>
      <c r="L247" s="14"/>
      <c r="M247" s="4"/>
      <c r="N247" s="4"/>
      <c r="O247" s="4"/>
      <c r="P247" s="4"/>
      <c r="Q247" s="4"/>
      <c r="R247" s="4"/>
      <c r="S247" s="4"/>
      <c r="T247" s="4"/>
      <c r="U247" s="12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8"/>
      <c r="AH247" s="8"/>
      <c r="AI247" s="8"/>
      <c r="AJ247" s="8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"/>
      <c r="BM247" s="8"/>
      <c r="BN247" s="8"/>
      <c r="BO247" s="8"/>
      <c r="BP247" s="8"/>
      <c r="BQ247" s="8"/>
      <c r="BR247" s="8"/>
      <c r="BS247" s="4" t="str">
        <f>IF($AB247="","",IF((IF(AND($BL247&lt;&gt;"Yes",$BL247&lt;&gt;"N/A"),"Power Cable, ","")&amp;IF(AND($BM247&lt;&gt;"Yes",$BM247&lt;&gt;"N/A"),"Battery, ","")&amp;IF(AND($AG247&lt;&gt;"Yes",$AG247&lt;&gt;"N/A"),"Firmware Download, ","")&amp;IF(AND(OR($AG247="Yes",$AG247="N/A"),$AH247&lt;&gt;"Yes",$AH247&lt;&gt;"N/A"),"Firmware Install, ","")&amp;IF(AND($BQ247&lt;&gt;"Yes",$BQ247&lt;&gt;"N/A"),"Device ID, ","")&amp;IF(AND($BR247&lt;&gt;"Yes",$BR247&lt;&gt;"N/A"),"Epic Beans Relay, ",""))="","",LEFT(IF(AND($BL247&lt;&gt;"Yes",$BL247&lt;&gt;"N/A"),"Power Cable, ","")&amp;IF(AND($BM247&lt;&gt;"Yes",$BM247&lt;&gt;"N/A"),"Battery, ","")&amp;IF(AND($AG247&lt;&gt;"Yes",$AG247&lt;&gt;"N/A"),"Firmware Download, ","")&amp;IF(AND(OR($AG247="Yes",$AG247="N/A"),$AH247&lt;&gt;"Yes",$AH247&lt;&gt;"N/A"),"Firmware Install, ","")&amp;IF(AND($BQ247&lt;&gt;"Yes",$BQ247&lt;&gt;"N/A"),"Device ID, ","")&amp;IF(AND($BR247&lt;&gt;"Yes",$BR247&lt;&gt;"N/A"),"Epic Beans Relay, ",""),LEN(IF(AND($BL247&lt;&gt;"Yes",$BL247&lt;&gt;"N/A"),"Power Cable, ","")&amp;IF(AND($BM247&lt;&gt;"Yes",$BM247&lt;&gt;"N/A"),"Battery, ","")&amp;IF(AND($AG247&lt;&gt;"Yes",$AG247&lt;&gt;"N/A"),"Firmware Download, ","")&amp;IF(AND(OR($AG247="Yes",$AG247="N/A"),$AH247&lt;&gt;"Yes",$AH247&lt;&gt;"N/A"),"Firmware Install, ","")&amp;IF(AND($BQ247&lt;&gt;"Yes",$BQ247&lt;&gt;"N/A"),"Device ID, ","")&amp;IF(AND($BR247&lt;&gt;"Yes",$BR247&lt;&gt;"N/A"),"Epic Beans Relay, ",""))-2)))</f>
        <v/>
      </c>
      <c r="BT247" s="8"/>
      <c r="BU247" s="8" t="str">
        <f>IF($AB247="","",IF($BS247="","Yes","Blocked"))</f>
        <v/>
      </c>
      <c r="BW247" t="str">
        <f>IF($BV247="","",IFERROR(VLOOKUP($BV247,'01_Warehouse_Ledger'!$A:$N,4,FALSE),""))</f>
        <v/>
      </c>
      <c r="BX247" t="str">
        <f>IF($BV247="","",IFERROR(VLOOKUP($BV247,'01_Warehouse_Ledger'!$A:$N,5,FALSE),""))</f>
        <v/>
      </c>
      <c r="BY247" t="str">
        <f>IF($BV247="","",IFERROR(VLOOKUP($BV247,'01_Warehouse_Ledger'!$A:$N,13,FALSE),""))</f>
        <v/>
      </c>
      <c r="CI247" t="str" cm="1">
        <f t="array" ref="CI247">IFERROR(
  IF(ISNUMBER(MATCH(TRIM(SUBSTITUTE(INDEX($X:$X,ROW()),CHAR(160),"")),[1]Weekend_Targets!$B$2:$B$23,0)),
    "TARGET",
    "NO"
  ),
  "LOOKUP_ERROR"
)</f>
        <v>NO</v>
      </c>
      <c r="CJ247" t="str" cm="1">
        <f t="array" aca="1" ref="CJ247" ca="1">_xlfn.LET(_xlpm.h,UPPER(TRIM(CLEAN(SUBSTITUTE($X247,CHAR(160)," ")))), IF(ISNUMBER(MATCH(_xlpm.h,WeekendHostnames,0)),"TARGET",""))</f>
        <v/>
      </c>
      <c r="CK247" t="str">
        <f>UPPER(TRIM(CLEAN(SUBSTITUTE(C247,CHAR(160)," "))))</f>
        <v/>
      </c>
      <c r="CL247" t="str" cm="1">
        <f t="array" ref="CL247">IF(ISNUMBER(MATCH(UPPER(TRIM(CLEAN(SUBSTITUTE(INDEX($X:$X,ROW()),CHAR(160)," ")))),[1]Weekend_Targets!$C$2:$C$23,0)),"TARGET","NO")</f>
        <v>NO</v>
      </c>
      <c r="CM247" t="str">
        <f>_xlfn.TEXTJOIN(", ",TRUE,$C$2:$C$23)</f>
        <v>Yes, Yes, Yes, Yes, Yes, Yes, Yes, Yes, Yes, Yes, Yes, Yes, Yes, Yes, Yes, Yes, Yes, Yes, Yes, Yes, Yes, Yes</v>
      </c>
      <c r="CN247" t="e" cm="1">
        <f t="array" aca="1" ref="CN247" ca="1">COUNTIF(WeekendHostnames,"WNH270OPR403")</f>
        <v>#NAME?</v>
      </c>
      <c r="CO247" s="4"/>
      <c r="CQ247" s="4"/>
    </row>
    <row r="248" spans="1:95" ht="20.25" customHeight="1">
      <c r="A248" s="8"/>
      <c r="B248" s="8"/>
      <c r="C248" s="8"/>
      <c r="E248" s="15" t="str">
        <f>IF($C248&lt;&gt;"Yes","",IF($D248="No","Yes",IF($D248="Yes","No","")))</f>
        <v/>
      </c>
      <c r="F248" s="15" t="str">
        <f>IF($A248="","",IF($A248="Neuron",IF(OR(AND($AA248&lt;&gt;"",LOWER(TRIM($AA248))&lt;&gt;"n/a",COUNTIF($AA$2:$AA$532,$AA248)&gt;1),AND($AB248&lt;&gt;"",LOWER(TRIM($AB248))&lt;&gt;"n/a",COUNTIF($AB$2:$AB$532,$AB248)&gt;1),AND($AE248&lt;&gt;"",LOWER(TRIM($AE248))&lt;&gt;"n/a",COUNTIF($AE$2:$AE$532,$AE248)&gt;1)),"Yes","No"),IF($A248="Cybernet",IF(OR(AND($Y248&lt;&gt;"",LOWER(TRIM($Y248))&lt;&gt;"n/a",COUNTIF($Y$2:$Y$532,$Y248)&gt;1),AND($Z248&lt;&gt;"",LOWER(TRIM($Z248))&lt;&gt;"n/a",COUNTIF($Z$2:$Z$532,$Z248)&gt;1)),"Yes","No"),IF(AND($AN248&lt;&gt;"",LOWER(TRIM($AN248))&lt;&gt;"n/a",COUNTIF($AN$2:$AN$532,$AN248)&gt;1),"Yes","No"))))</f>
        <v/>
      </c>
      <c r="G248" t="str">
        <f>IF($C248&lt;&gt;"Yes","",
IF($A248="Neuron",
IF(OR(
AND($AA248&lt;&gt;"",LOWER(TRIM($AA248))&lt;&gt;"n/a",COUNTIFS($C$2:$C$532,"Yes",$A$2:$A$532,"Neuron",$AA$2:$AA$532,$AA248)&gt;1),
AND($AB248&lt;&gt;"",LOWER(TRIM($AB248))&lt;&gt;"n/a",COUNTIFS($C$2:$C$532,"Yes",$A$2:$A$532,"Neuron",$AB$2:$AB$532,$AB248)&gt;1),
AND($AE248&lt;&gt;"",LOWER(TRIM($AE248))&lt;&gt;"n/a",COUNTIFS($C$2:$C$532,"Yes",$A$2:$A$532,"Neuron",$AE$2:$AE$532,$AE248)&gt;1)
),"Yes","No"),
IF($A248="Cybernet",
IF(OR(
AND($Y248&lt;&gt;"",LOWER(TRIM($Y248))&lt;&gt;"n/a",COUNTIFS($C$2:$C$532,"Yes",$A$2:$A$532,"Cybernet",$Y$2:$Y$532,$Y248)&gt;1),
AND($Z248&lt;&gt;"",LOWER(TRIM($Z248))&lt;&gt;"n/a",COUNTIFS($C$2:$C$532,"Yes",$A$2:$A$532,"Cybernet",$Z$2:$Z$532,$Z248)&gt;1)
),"Yes","No"),
IF(AND($AN248&lt;&gt;"",LOWER(TRIM($AN248))&lt;&gt;"n/a"),
IF(COUNTIFS($C$2:$C$532,"Yes",$A$2:$A$532,$A248,$AN$2:$AN$532,$AN248)&gt;1,"Yes","No"),
"No")
)
)
)</f>
        <v/>
      </c>
      <c r="H248" s="4"/>
      <c r="I248" s="4"/>
      <c r="J248" s="4"/>
      <c r="K248" s="4"/>
      <c r="L248" s="14"/>
      <c r="M248" s="4"/>
      <c r="N248" s="4"/>
      <c r="O248" s="4"/>
      <c r="P248" s="4"/>
      <c r="Q248" s="4"/>
      <c r="R248" s="4"/>
      <c r="S248" s="4"/>
      <c r="T248" s="4"/>
      <c r="U248" s="12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8"/>
      <c r="AH248" s="8"/>
      <c r="AI248" s="8"/>
      <c r="AJ248" s="8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"/>
      <c r="BM248" s="8"/>
      <c r="BN248" s="8"/>
      <c r="BO248" s="8"/>
      <c r="BP248" s="8"/>
      <c r="BQ248" s="8"/>
      <c r="BR248" s="8"/>
      <c r="BS248" s="4" t="str">
        <f>IF($AB248="","",IF((IF(AND($BL248&lt;&gt;"Yes",$BL248&lt;&gt;"N/A"),"Power Cable, ","")&amp;IF(AND($BM248&lt;&gt;"Yes",$BM248&lt;&gt;"N/A"),"Battery, ","")&amp;IF(AND($AG248&lt;&gt;"Yes",$AG248&lt;&gt;"N/A"),"Firmware Download, ","")&amp;IF(AND(OR($AG248="Yes",$AG248="N/A"),$AH248&lt;&gt;"Yes",$AH248&lt;&gt;"N/A"),"Firmware Install, ","")&amp;IF(AND($BQ248&lt;&gt;"Yes",$BQ248&lt;&gt;"N/A"),"Device ID, ","")&amp;IF(AND($BR248&lt;&gt;"Yes",$BR248&lt;&gt;"N/A"),"Epic Beans Relay, ",""))="","",LEFT(IF(AND($BL248&lt;&gt;"Yes",$BL248&lt;&gt;"N/A"),"Power Cable, ","")&amp;IF(AND($BM248&lt;&gt;"Yes",$BM248&lt;&gt;"N/A"),"Battery, ","")&amp;IF(AND($AG248&lt;&gt;"Yes",$AG248&lt;&gt;"N/A"),"Firmware Download, ","")&amp;IF(AND(OR($AG248="Yes",$AG248="N/A"),$AH248&lt;&gt;"Yes",$AH248&lt;&gt;"N/A"),"Firmware Install, ","")&amp;IF(AND($BQ248&lt;&gt;"Yes",$BQ248&lt;&gt;"N/A"),"Device ID, ","")&amp;IF(AND($BR248&lt;&gt;"Yes",$BR248&lt;&gt;"N/A"),"Epic Beans Relay, ",""),LEN(IF(AND($BL248&lt;&gt;"Yes",$BL248&lt;&gt;"N/A"),"Power Cable, ","")&amp;IF(AND($BM248&lt;&gt;"Yes",$BM248&lt;&gt;"N/A"),"Battery, ","")&amp;IF(AND($AG248&lt;&gt;"Yes",$AG248&lt;&gt;"N/A"),"Firmware Download, ","")&amp;IF(AND(OR($AG248="Yes",$AG248="N/A"),$AH248&lt;&gt;"Yes",$AH248&lt;&gt;"N/A"),"Firmware Install, ","")&amp;IF(AND($BQ248&lt;&gt;"Yes",$BQ248&lt;&gt;"N/A"),"Device ID, ","")&amp;IF(AND($BR248&lt;&gt;"Yes",$BR248&lt;&gt;"N/A"),"Epic Beans Relay, ",""))-2)))</f>
        <v/>
      </c>
      <c r="BT248" s="8"/>
      <c r="BU248" s="8" t="str">
        <f>IF($AB248="","",IF($BS248="","Yes","Blocked"))</f>
        <v/>
      </c>
      <c r="BW248" t="str">
        <f>IF($BV248="","",IFERROR(VLOOKUP($BV248,'01_Warehouse_Ledger'!$A:$N,4,FALSE),""))</f>
        <v/>
      </c>
      <c r="BX248" t="str">
        <f>IF($BV248="","",IFERROR(VLOOKUP($BV248,'01_Warehouse_Ledger'!$A:$N,5,FALSE),""))</f>
        <v/>
      </c>
      <c r="BY248" t="str">
        <f>IF($BV248="","",IFERROR(VLOOKUP($BV248,'01_Warehouse_Ledger'!$A:$N,13,FALSE),""))</f>
        <v/>
      </c>
      <c r="CI248" t="str" cm="1">
        <f t="array" ref="CI248">IFERROR(
  IF(ISNUMBER(MATCH(TRIM(SUBSTITUTE(INDEX($X:$X,ROW()),CHAR(160),"")),[1]Weekend_Targets!$B$2:$B$23,0)),
    "TARGET",
    "NO"
  ),
  "LOOKUP_ERROR"
)</f>
        <v>NO</v>
      </c>
      <c r="CJ248" t="str" cm="1">
        <f t="array" aca="1" ref="CJ248" ca="1">_xlfn.LET(_xlpm.h,UPPER(TRIM(CLEAN(SUBSTITUTE($X248,CHAR(160)," ")))), IF(ISNUMBER(MATCH(_xlpm.h,WeekendHostnames,0)),"TARGET",""))</f>
        <v/>
      </c>
      <c r="CK248" t="str">
        <f>UPPER(TRIM(CLEAN(SUBSTITUTE(C248,CHAR(160)," "))))</f>
        <v/>
      </c>
      <c r="CL248" t="str" cm="1">
        <f t="array" ref="CL248">IF(ISNUMBER(MATCH(UPPER(TRIM(CLEAN(SUBSTITUTE(INDEX($X:$X,ROW()),CHAR(160)," ")))),[1]Weekend_Targets!$C$2:$C$23,0)),"TARGET","NO")</f>
        <v>NO</v>
      </c>
      <c r="CM248" t="str">
        <f>_xlfn.TEXTJOIN(", ",TRUE,$C$2:$C$23)</f>
        <v>Yes, Yes, Yes, Yes, Yes, Yes, Yes, Yes, Yes, Yes, Yes, Yes, Yes, Yes, Yes, Yes, Yes, Yes, Yes, Yes, Yes, Yes</v>
      </c>
      <c r="CN248" t="e" cm="1">
        <f t="array" aca="1" ref="CN248" ca="1">COUNTIF(WeekendHostnames,"WNH270OPR403")</f>
        <v>#NAME?</v>
      </c>
      <c r="CO248" s="4"/>
      <c r="CQ248" s="4"/>
    </row>
    <row r="249" spans="1:95" ht="20.25" customHeight="1">
      <c r="A249" s="8"/>
      <c r="B249" s="8"/>
      <c r="C249" s="8"/>
      <c r="E249" s="15" t="str">
        <f>IF($C249&lt;&gt;"Yes","",IF($D249="No","Yes",IF($D249="Yes","No","")))</f>
        <v/>
      </c>
      <c r="F249" s="15" t="str">
        <f>IF($A249="","",IF($A249="Neuron",IF(OR(AND($AA249&lt;&gt;"",LOWER(TRIM($AA249))&lt;&gt;"n/a",COUNTIF($AA$2:$AA$532,$AA249)&gt;1),AND($AB249&lt;&gt;"",LOWER(TRIM($AB249))&lt;&gt;"n/a",COUNTIF($AB$2:$AB$532,$AB249)&gt;1),AND($AE249&lt;&gt;"",LOWER(TRIM($AE249))&lt;&gt;"n/a",COUNTIF($AE$2:$AE$532,$AE249)&gt;1)),"Yes","No"),IF($A249="Cybernet",IF(OR(AND($Y249&lt;&gt;"",LOWER(TRIM($Y249))&lt;&gt;"n/a",COUNTIF($Y$2:$Y$532,$Y249)&gt;1),AND($Z249&lt;&gt;"",LOWER(TRIM($Z249))&lt;&gt;"n/a",COUNTIF($Z$2:$Z$532,$Z249)&gt;1)),"Yes","No"),IF(AND($AN249&lt;&gt;"",LOWER(TRIM($AN249))&lt;&gt;"n/a",COUNTIF($AN$2:$AN$532,$AN249)&gt;1),"Yes","No"))))</f>
        <v/>
      </c>
      <c r="G249" t="str">
        <f>IF($C249&lt;&gt;"Yes","",
IF($A249="Neuron",
IF(OR(
AND($AA249&lt;&gt;"",LOWER(TRIM($AA249))&lt;&gt;"n/a",COUNTIFS($C$2:$C$532,"Yes",$A$2:$A$532,"Neuron",$AA$2:$AA$532,$AA249)&gt;1),
AND($AB249&lt;&gt;"",LOWER(TRIM($AB249))&lt;&gt;"n/a",COUNTIFS($C$2:$C$532,"Yes",$A$2:$A$532,"Neuron",$AB$2:$AB$532,$AB249)&gt;1),
AND($AE249&lt;&gt;"",LOWER(TRIM($AE249))&lt;&gt;"n/a",COUNTIFS($C$2:$C$532,"Yes",$A$2:$A$532,"Neuron",$AE$2:$AE$532,$AE249)&gt;1)
),"Yes","No"),
IF($A249="Cybernet",
IF(OR(
AND($Y249&lt;&gt;"",LOWER(TRIM($Y249))&lt;&gt;"n/a",COUNTIFS($C$2:$C$532,"Yes",$A$2:$A$532,"Cybernet",$Y$2:$Y$532,$Y249)&gt;1),
AND($Z249&lt;&gt;"",LOWER(TRIM($Z249))&lt;&gt;"n/a",COUNTIFS($C$2:$C$532,"Yes",$A$2:$A$532,"Cybernet",$Z$2:$Z$532,$Z249)&gt;1)
),"Yes","No"),
IF(AND($AN249&lt;&gt;"",LOWER(TRIM($AN249))&lt;&gt;"n/a"),
IF(COUNTIFS($C$2:$C$532,"Yes",$A$2:$A$532,$A249,$AN$2:$AN$532,$AN249)&gt;1,"Yes","No"),
"No")
)
)
)</f>
        <v/>
      </c>
      <c r="H249" s="4"/>
      <c r="I249" s="4"/>
      <c r="J249" s="4"/>
      <c r="K249" s="4"/>
      <c r="L249" s="14"/>
      <c r="M249" s="4"/>
      <c r="N249" s="4"/>
      <c r="O249" s="4"/>
      <c r="P249" s="4"/>
      <c r="Q249" s="4"/>
      <c r="R249" s="4"/>
      <c r="S249" s="4"/>
      <c r="T249" s="4"/>
      <c r="U249" s="12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8"/>
      <c r="AH249" s="8"/>
      <c r="AI249" s="8"/>
      <c r="AJ249" s="8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"/>
      <c r="BM249" s="8"/>
      <c r="BN249" s="8"/>
      <c r="BO249" s="8"/>
      <c r="BP249" s="8"/>
      <c r="BQ249" s="8"/>
      <c r="BR249" s="8"/>
      <c r="BS249" s="4" t="str">
        <f>IF($AB249="","",IF((IF(AND($BL249&lt;&gt;"Yes",$BL249&lt;&gt;"N/A"),"Power Cable, ","")&amp;IF(AND($BM249&lt;&gt;"Yes",$BM249&lt;&gt;"N/A"),"Battery, ","")&amp;IF(AND($AG249&lt;&gt;"Yes",$AG249&lt;&gt;"N/A"),"Firmware Download, ","")&amp;IF(AND(OR($AG249="Yes",$AG249="N/A"),$AH249&lt;&gt;"Yes",$AH249&lt;&gt;"N/A"),"Firmware Install, ","")&amp;IF(AND($BQ249&lt;&gt;"Yes",$BQ249&lt;&gt;"N/A"),"Device ID, ","")&amp;IF(AND($BR249&lt;&gt;"Yes",$BR249&lt;&gt;"N/A"),"Epic Beans Relay, ",""))="","",LEFT(IF(AND($BL249&lt;&gt;"Yes",$BL249&lt;&gt;"N/A"),"Power Cable, ","")&amp;IF(AND($BM249&lt;&gt;"Yes",$BM249&lt;&gt;"N/A"),"Battery, ","")&amp;IF(AND($AG249&lt;&gt;"Yes",$AG249&lt;&gt;"N/A"),"Firmware Download, ","")&amp;IF(AND(OR($AG249="Yes",$AG249="N/A"),$AH249&lt;&gt;"Yes",$AH249&lt;&gt;"N/A"),"Firmware Install, ","")&amp;IF(AND($BQ249&lt;&gt;"Yes",$BQ249&lt;&gt;"N/A"),"Device ID, ","")&amp;IF(AND($BR249&lt;&gt;"Yes",$BR249&lt;&gt;"N/A"),"Epic Beans Relay, ",""),LEN(IF(AND($BL249&lt;&gt;"Yes",$BL249&lt;&gt;"N/A"),"Power Cable, ","")&amp;IF(AND($BM249&lt;&gt;"Yes",$BM249&lt;&gt;"N/A"),"Battery, ","")&amp;IF(AND($AG249&lt;&gt;"Yes",$AG249&lt;&gt;"N/A"),"Firmware Download, ","")&amp;IF(AND(OR($AG249="Yes",$AG249="N/A"),$AH249&lt;&gt;"Yes",$AH249&lt;&gt;"N/A"),"Firmware Install, ","")&amp;IF(AND($BQ249&lt;&gt;"Yes",$BQ249&lt;&gt;"N/A"),"Device ID, ","")&amp;IF(AND($BR249&lt;&gt;"Yes",$BR249&lt;&gt;"N/A"),"Epic Beans Relay, ",""))-2)))</f>
        <v/>
      </c>
      <c r="BT249" s="8"/>
      <c r="BU249" s="8" t="str">
        <f>IF($AB249="","",IF($BS249="","Yes","Blocked"))</f>
        <v/>
      </c>
      <c r="BW249" t="str">
        <f>IF($BV249="","",IFERROR(VLOOKUP($BV249,'01_Warehouse_Ledger'!$A:$N,4,FALSE),""))</f>
        <v/>
      </c>
      <c r="BX249" t="str">
        <f>IF($BV249="","",IFERROR(VLOOKUP($BV249,'01_Warehouse_Ledger'!$A:$N,5,FALSE),""))</f>
        <v/>
      </c>
      <c r="BY249" t="str">
        <f>IF($BV249="","",IFERROR(VLOOKUP($BV249,'01_Warehouse_Ledger'!$A:$N,13,FALSE),""))</f>
        <v/>
      </c>
      <c r="CI249" t="str" cm="1">
        <f t="array" ref="CI249">IFERROR(
  IF(ISNUMBER(MATCH(TRIM(SUBSTITUTE(INDEX($X:$X,ROW()),CHAR(160),"")),[1]Weekend_Targets!$B$2:$B$23,0)),
    "TARGET",
    "NO"
  ),
  "LOOKUP_ERROR"
)</f>
        <v>NO</v>
      </c>
      <c r="CJ249" t="str" cm="1">
        <f t="array" aca="1" ref="CJ249" ca="1">_xlfn.LET(_xlpm.h,UPPER(TRIM(CLEAN(SUBSTITUTE($X249,CHAR(160)," ")))), IF(ISNUMBER(MATCH(_xlpm.h,WeekendHostnames,0)),"TARGET",""))</f>
        <v/>
      </c>
      <c r="CK249" t="str">
        <f>UPPER(TRIM(CLEAN(SUBSTITUTE(C249,CHAR(160)," "))))</f>
        <v/>
      </c>
      <c r="CL249" t="str" cm="1">
        <f t="array" ref="CL249">IF(ISNUMBER(MATCH(UPPER(TRIM(CLEAN(SUBSTITUTE(INDEX($X:$X,ROW()),CHAR(160)," ")))),[1]Weekend_Targets!$C$2:$C$23,0)),"TARGET","NO")</f>
        <v>NO</v>
      </c>
      <c r="CM249" t="str">
        <f>_xlfn.TEXTJOIN(", ",TRUE,$C$2:$C$23)</f>
        <v>Yes, Yes, Yes, Yes, Yes, Yes, Yes, Yes, Yes, Yes, Yes, Yes, Yes, Yes, Yes, Yes, Yes, Yes, Yes, Yes, Yes, Yes</v>
      </c>
      <c r="CN249" t="e" cm="1">
        <f t="array" aca="1" ref="CN249" ca="1">COUNTIF(WeekendHostnames,"WNH270OPR403")</f>
        <v>#NAME?</v>
      </c>
      <c r="CO249" s="4"/>
      <c r="CQ249" s="4"/>
    </row>
    <row r="250" spans="1:95" ht="20.25" customHeight="1">
      <c r="A250" s="8"/>
      <c r="B250" s="8"/>
      <c r="C250" s="8"/>
      <c r="E250" s="15" t="str">
        <f>IF($C250&lt;&gt;"Yes","",IF($D250="No","Yes",IF($D250="Yes","No","")))</f>
        <v/>
      </c>
      <c r="F250" s="15" t="str">
        <f>IF($A250="","",IF($A250="Neuron",IF(OR(AND($AA250&lt;&gt;"",LOWER(TRIM($AA250))&lt;&gt;"n/a",COUNTIF($AA$2:$AA$532,$AA250)&gt;1),AND($AB250&lt;&gt;"",LOWER(TRIM($AB250))&lt;&gt;"n/a",COUNTIF($AB$2:$AB$532,$AB250)&gt;1),AND($AE250&lt;&gt;"",LOWER(TRIM($AE250))&lt;&gt;"n/a",COUNTIF($AE$2:$AE$532,$AE250)&gt;1)),"Yes","No"),IF($A250="Cybernet",IF(OR(AND($Y250&lt;&gt;"",LOWER(TRIM($Y250))&lt;&gt;"n/a",COUNTIF($Y$2:$Y$532,$Y250)&gt;1),AND($Z250&lt;&gt;"",LOWER(TRIM($Z250))&lt;&gt;"n/a",COUNTIF($Z$2:$Z$532,$Z250)&gt;1)),"Yes","No"),IF(AND($AN250&lt;&gt;"",LOWER(TRIM($AN250))&lt;&gt;"n/a",COUNTIF($AN$2:$AN$532,$AN250)&gt;1),"Yes","No"))))</f>
        <v/>
      </c>
      <c r="G250" t="str">
        <f>IF($C250&lt;&gt;"Yes","",
IF($A250="Neuron",
IF(OR(
AND($AA250&lt;&gt;"",LOWER(TRIM($AA250))&lt;&gt;"n/a",COUNTIFS($C$2:$C$532,"Yes",$A$2:$A$532,"Neuron",$AA$2:$AA$532,$AA250)&gt;1),
AND($AB250&lt;&gt;"",LOWER(TRIM($AB250))&lt;&gt;"n/a",COUNTIFS($C$2:$C$532,"Yes",$A$2:$A$532,"Neuron",$AB$2:$AB$532,$AB250)&gt;1),
AND($AE250&lt;&gt;"",LOWER(TRIM($AE250))&lt;&gt;"n/a",COUNTIFS($C$2:$C$532,"Yes",$A$2:$A$532,"Neuron",$AE$2:$AE$532,$AE250)&gt;1)
),"Yes","No"),
IF($A250="Cybernet",
IF(OR(
AND($Y250&lt;&gt;"",LOWER(TRIM($Y250))&lt;&gt;"n/a",COUNTIFS($C$2:$C$532,"Yes",$A$2:$A$532,"Cybernet",$Y$2:$Y$532,$Y250)&gt;1),
AND($Z250&lt;&gt;"",LOWER(TRIM($Z250))&lt;&gt;"n/a",COUNTIFS($C$2:$C$532,"Yes",$A$2:$A$532,"Cybernet",$Z$2:$Z$532,$Z250)&gt;1)
),"Yes","No"),
IF(AND($AN250&lt;&gt;"",LOWER(TRIM($AN250))&lt;&gt;"n/a"),
IF(COUNTIFS($C$2:$C$532,"Yes",$A$2:$A$532,$A250,$AN$2:$AN$532,$AN250)&gt;1,"Yes","No"),
"No")
)
)
)</f>
        <v/>
      </c>
      <c r="H250" s="4"/>
      <c r="I250" s="4"/>
      <c r="J250" s="4"/>
      <c r="K250" s="4"/>
      <c r="L250" s="14"/>
      <c r="M250" s="4"/>
      <c r="N250" s="4"/>
      <c r="O250" s="4"/>
      <c r="P250" s="4"/>
      <c r="Q250" s="4"/>
      <c r="R250" s="4"/>
      <c r="S250" s="4"/>
      <c r="T250" s="4"/>
      <c r="U250" s="12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8"/>
      <c r="AH250" s="8"/>
      <c r="AI250" s="8"/>
      <c r="AJ250" s="8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"/>
      <c r="BM250" s="8"/>
      <c r="BN250" s="8"/>
      <c r="BO250" s="8"/>
      <c r="BP250" s="8"/>
      <c r="BQ250" s="8"/>
      <c r="BR250" s="8"/>
      <c r="BS250" s="4" t="str">
        <f>IF($AB250="","",IF((IF(AND($BL250&lt;&gt;"Yes",$BL250&lt;&gt;"N/A"),"Power Cable, ","")&amp;IF(AND($BM250&lt;&gt;"Yes",$BM250&lt;&gt;"N/A"),"Battery, ","")&amp;IF(AND($AG250&lt;&gt;"Yes",$AG250&lt;&gt;"N/A"),"Firmware Download, ","")&amp;IF(AND(OR($AG250="Yes",$AG250="N/A"),$AH250&lt;&gt;"Yes",$AH250&lt;&gt;"N/A"),"Firmware Install, ","")&amp;IF(AND($BQ250&lt;&gt;"Yes",$BQ250&lt;&gt;"N/A"),"Device ID, ","")&amp;IF(AND($BR250&lt;&gt;"Yes",$BR250&lt;&gt;"N/A"),"Epic Beans Relay, ",""))="","",LEFT(IF(AND($BL250&lt;&gt;"Yes",$BL250&lt;&gt;"N/A"),"Power Cable, ","")&amp;IF(AND($BM250&lt;&gt;"Yes",$BM250&lt;&gt;"N/A"),"Battery, ","")&amp;IF(AND($AG250&lt;&gt;"Yes",$AG250&lt;&gt;"N/A"),"Firmware Download, ","")&amp;IF(AND(OR($AG250="Yes",$AG250="N/A"),$AH250&lt;&gt;"Yes",$AH250&lt;&gt;"N/A"),"Firmware Install, ","")&amp;IF(AND($BQ250&lt;&gt;"Yes",$BQ250&lt;&gt;"N/A"),"Device ID, ","")&amp;IF(AND($BR250&lt;&gt;"Yes",$BR250&lt;&gt;"N/A"),"Epic Beans Relay, ",""),LEN(IF(AND($BL250&lt;&gt;"Yes",$BL250&lt;&gt;"N/A"),"Power Cable, ","")&amp;IF(AND($BM250&lt;&gt;"Yes",$BM250&lt;&gt;"N/A"),"Battery, ","")&amp;IF(AND($AG250&lt;&gt;"Yes",$AG250&lt;&gt;"N/A"),"Firmware Download, ","")&amp;IF(AND(OR($AG250="Yes",$AG250="N/A"),$AH250&lt;&gt;"Yes",$AH250&lt;&gt;"N/A"),"Firmware Install, ","")&amp;IF(AND($BQ250&lt;&gt;"Yes",$BQ250&lt;&gt;"N/A"),"Device ID, ","")&amp;IF(AND($BR250&lt;&gt;"Yes",$BR250&lt;&gt;"N/A"),"Epic Beans Relay, ",""))-2)))</f>
        <v/>
      </c>
      <c r="BT250" s="8"/>
      <c r="BU250" s="8" t="str">
        <f>IF($AB250="","",IF($BS250="","Yes","Blocked"))</f>
        <v/>
      </c>
      <c r="BW250" t="str">
        <f>IF($BV250="","",IFERROR(VLOOKUP($BV250,'01_Warehouse_Ledger'!$A:$N,4,FALSE),""))</f>
        <v/>
      </c>
      <c r="BX250" t="str">
        <f>IF($BV250="","",IFERROR(VLOOKUP($BV250,'01_Warehouse_Ledger'!$A:$N,5,FALSE),""))</f>
        <v/>
      </c>
      <c r="BY250" t="str">
        <f>IF($BV250="","",IFERROR(VLOOKUP($BV250,'01_Warehouse_Ledger'!$A:$N,13,FALSE),""))</f>
        <v/>
      </c>
      <c r="CI250" t="str" cm="1">
        <f t="array" ref="CI250">IFERROR(
  IF(ISNUMBER(MATCH(TRIM(SUBSTITUTE(INDEX($X:$X,ROW()),CHAR(160),"")),[1]Weekend_Targets!$B$2:$B$23,0)),
    "TARGET",
    "NO"
  ),
  "LOOKUP_ERROR"
)</f>
        <v>NO</v>
      </c>
      <c r="CJ250" t="str" cm="1">
        <f t="array" aca="1" ref="CJ250" ca="1">_xlfn.LET(_xlpm.h,UPPER(TRIM(CLEAN(SUBSTITUTE($X250,CHAR(160)," ")))), IF(ISNUMBER(MATCH(_xlpm.h,WeekendHostnames,0)),"TARGET",""))</f>
        <v/>
      </c>
      <c r="CK250" t="str">
        <f>UPPER(TRIM(CLEAN(SUBSTITUTE(C250,CHAR(160)," "))))</f>
        <v/>
      </c>
      <c r="CL250" t="str" cm="1">
        <f t="array" ref="CL250">IF(ISNUMBER(MATCH(UPPER(TRIM(CLEAN(SUBSTITUTE(INDEX($X:$X,ROW()),CHAR(160)," ")))),[1]Weekend_Targets!$C$2:$C$23,0)),"TARGET","NO")</f>
        <v>NO</v>
      </c>
      <c r="CM250" t="str">
        <f>_xlfn.TEXTJOIN(", ",TRUE,$C$2:$C$23)</f>
        <v>Yes, Yes, Yes, Yes, Yes, Yes, Yes, Yes, Yes, Yes, Yes, Yes, Yes, Yes, Yes, Yes, Yes, Yes, Yes, Yes, Yes, Yes</v>
      </c>
      <c r="CN250" t="e" cm="1">
        <f t="array" aca="1" ref="CN250" ca="1">COUNTIF(WeekendHostnames,"WNH270OPR403")</f>
        <v>#NAME?</v>
      </c>
      <c r="CO250" s="4"/>
      <c r="CQ250" s="4"/>
    </row>
    <row r="251" spans="1:95" ht="20.25" customHeight="1">
      <c r="A251" s="8"/>
      <c r="B251" s="8"/>
      <c r="C251" s="8"/>
      <c r="E251" s="15" t="str">
        <f>IF($C251&lt;&gt;"Yes","",IF($D251="No","Yes",IF($D251="Yes","No","")))</f>
        <v/>
      </c>
      <c r="F251" s="15" t="str">
        <f>IF($A251="","",IF($A251="Neuron",IF(OR(AND($AA251&lt;&gt;"",LOWER(TRIM($AA251))&lt;&gt;"n/a",COUNTIF($AA$2:$AA$532,$AA251)&gt;1),AND($AB251&lt;&gt;"",LOWER(TRIM($AB251))&lt;&gt;"n/a",COUNTIF($AB$2:$AB$532,$AB251)&gt;1),AND($AE251&lt;&gt;"",LOWER(TRIM($AE251))&lt;&gt;"n/a",COUNTIF($AE$2:$AE$532,$AE251)&gt;1)),"Yes","No"),IF($A251="Cybernet",IF(OR(AND($Y251&lt;&gt;"",LOWER(TRIM($Y251))&lt;&gt;"n/a",COUNTIF($Y$2:$Y$532,$Y251)&gt;1),AND($Z251&lt;&gt;"",LOWER(TRIM($Z251))&lt;&gt;"n/a",COUNTIF($Z$2:$Z$532,$Z251)&gt;1)),"Yes","No"),IF(AND($AN251&lt;&gt;"",LOWER(TRIM($AN251))&lt;&gt;"n/a",COUNTIF($AN$2:$AN$532,$AN251)&gt;1),"Yes","No"))))</f>
        <v/>
      </c>
      <c r="G251" t="str">
        <f>IF($C251&lt;&gt;"Yes","",
IF($A251="Neuron",
IF(OR(
AND($AA251&lt;&gt;"",LOWER(TRIM($AA251))&lt;&gt;"n/a",COUNTIFS($C$2:$C$532,"Yes",$A$2:$A$532,"Neuron",$AA$2:$AA$532,$AA251)&gt;1),
AND($AB251&lt;&gt;"",LOWER(TRIM($AB251))&lt;&gt;"n/a",COUNTIFS($C$2:$C$532,"Yes",$A$2:$A$532,"Neuron",$AB$2:$AB$532,$AB251)&gt;1),
AND($AE251&lt;&gt;"",LOWER(TRIM($AE251))&lt;&gt;"n/a",COUNTIFS($C$2:$C$532,"Yes",$A$2:$A$532,"Neuron",$AE$2:$AE$532,$AE251)&gt;1)
),"Yes","No"),
IF($A251="Cybernet",
IF(OR(
AND($Y251&lt;&gt;"",LOWER(TRIM($Y251))&lt;&gt;"n/a",COUNTIFS($C$2:$C$532,"Yes",$A$2:$A$532,"Cybernet",$Y$2:$Y$532,$Y251)&gt;1),
AND($Z251&lt;&gt;"",LOWER(TRIM($Z251))&lt;&gt;"n/a",COUNTIFS($C$2:$C$532,"Yes",$A$2:$A$532,"Cybernet",$Z$2:$Z$532,$Z251)&gt;1)
),"Yes","No"),
IF(AND($AN251&lt;&gt;"",LOWER(TRIM($AN251))&lt;&gt;"n/a"),
IF(COUNTIFS($C$2:$C$532,"Yes",$A$2:$A$532,$A251,$AN$2:$AN$532,$AN251)&gt;1,"Yes","No"),
"No")
)
)
)</f>
        <v/>
      </c>
      <c r="H251" s="4"/>
      <c r="I251" s="4"/>
      <c r="J251" s="4"/>
      <c r="K251" s="4"/>
      <c r="L251" s="14"/>
      <c r="M251" s="4"/>
      <c r="N251" s="4"/>
      <c r="O251" s="4"/>
      <c r="P251" s="4"/>
      <c r="Q251" s="4"/>
      <c r="R251" s="4"/>
      <c r="S251" s="4"/>
      <c r="T251" s="4"/>
      <c r="U251" s="12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8"/>
      <c r="AH251" s="8"/>
      <c r="AI251" s="8"/>
      <c r="AJ251" s="8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"/>
      <c r="BM251" s="8"/>
      <c r="BN251" s="8"/>
      <c r="BO251" s="8"/>
      <c r="BP251" s="8"/>
      <c r="BQ251" s="8"/>
      <c r="BR251" s="8"/>
      <c r="BS251" s="4" t="str">
        <f>IF($AB251="","",IF((IF(AND($BL251&lt;&gt;"Yes",$BL251&lt;&gt;"N/A"),"Power Cable, ","")&amp;IF(AND($BM251&lt;&gt;"Yes",$BM251&lt;&gt;"N/A"),"Battery, ","")&amp;IF(AND($AG251&lt;&gt;"Yes",$AG251&lt;&gt;"N/A"),"Firmware Download, ","")&amp;IF(AND(OR($AG251="Yes",$AG251="N/A"),$AH251&lt;&gt;"Yes",$AH251&lt;&gt;"N/A"),"Firmware Install, ","")&amp;IF(AND($BQ251&lt;&gt;"Yes",$BQ251&lt;&gt;"N/A"),"Device ID, ","")&amp;IF(AND($BR251&lt;&gt;"Yes",$BR251&lt;&gt;"N/A"),"Epic Beans Relay, ",""))="","",LEFT(IF(AND($BL251&lt;&gt;"Yes",$BL251&lt;&gt;"N/A"),"Power Cable, ","")&amp;IF(AND($BM251&lt;&gt;"Yes",$BM251&lt;&gt;"N/A"),"Battery, ","")&amp;IF(AND($AG251&lt;&gt;"Yes",$AG251&lt;&gt;"N/A"),"Firmware Download, ","")&amp;IF(AND(OR($AG251="Yes",$AG251="N/A"),$AH251&lt;&gt;"Yes",$AH251&lt;&gt;"N/A"),"Firmware Install, ","")&amp;IF(AND($BQ251&lt;&gt;"Yes",$BQ251&lt;&gt;"N/A"),"Device ID, ","")&amp;IF(AND($BR251&lt;&gt;"Yes",$BR251&lt;&gt;"N/A"),"Epic Beans Relay, ",""),LEN(IF(AND($BL251&lt;&gt;"Yes",$BL251&lt;&gt;"N/A"),"Power Cable, ","")&amp;IF(AND($BM251&lt;&gt;"Yes",$BM251&lt;&gt;"N/A"),"Battery, ","")&amp;IF(AND($AG251&lt;&gt;"Yes",$AG251&lt;&gt;"N/A"),"Firmware Download, ","")&amp;IF(AND(OR($AG251="Yes",$AG251="N/A"),$AH251&lt;&gt;"Yes",$AH251&lt;&gt;"N/A"),"Firmware Install, ","")&amp;IF(AND($BQ251&lt;&gt;"Yes",$BQ251&lt;&gt;"N/A"),"Device ID, ","")&amp;IF(AND($BR251&lt;&gt;"Yes",$BR251&lt;&gt;"N/A"),"Epic Beans Relay, ",""))-2)))</f>
        <v/>
      </c>
      <c r="BT251" s="8"/>
      <c r="BU251" s="8" t="str">
        <f>IF($AB251="","",IF($BS251="","Yes","Blocked"))</f>
        <v/>
      </c>
      <c r="BW251" t="str">
        <f>IF($BV251="","",IFERROR(VLOOKUP($BV251,'01_Warehouse_Ledger'!$A:$N,4,FALSE),""))</f>
        <v/>
      </c>
      <c r="BX251" t="str">
        <f>IF($BV251="","",IFERROR(VLOOKUP($BV251,'01_Warehouse_Ledger'!$A:$N,5,FALSE),""))</f>
        <v/>
      </c>
      <c r="BY251" t="str">
        <f>IF($BV251="","",IFERROR(VLOOKUP($BV251,'01_Warehouse_Ledger'!$A:$N,13,FALSE),""))</f>
        <v/>
      </c>
      <c r="CI251" t="str" cm="1">
        <f t="array" ref="CI251">IFERROR(
  IF(ISNUMBER(MATCH(TRIM(SUBSTITUTE(INDEX($X:$X,ROW()),CHAR(160),"")),[1]Weekend_Targets!$B$2:$B$23,0)),
    "TARGET",
    "NO"
  ),
  "LOOKUP_ERROR"
)</f>
        <v>NO</v>
      </c>
      <c r="CJ251" t="str" cm="1">
        <f t="array" aca="1" ref="CJ251" ca="1">_xlfn.LET(_xlpm.h,UPPER(TRIM(CLEAN(SUBSTITUTE($X251,CHAR(160)," ")))), IF(ISNUMBER(MATCH(_xlpm.h,WeekendHostnames,0)),"TARGET",""))</f>
        <v/>
      </c>
      <c r="CK251" t="str">
        <f>UPPER(TRIM(CLEAN(SUBSTITUTE(C251,CHAR(160)," "))))</f>
        <v/>
      </c>
      <c r="CL251" t="str" cm="1">
        <f t="array" ref="CL251">IF(ISNUMBER(MATCH(UPPER(TRIM(CLEAN(SUBSTITUTE(INDEX($X:$X,ROW()),CHAR(160)," ")))),[1]Weekend_Targets!$C$2:$C$23,0)),"TARGET","NO")</f>
        <v>NO</v>
      </c>
      <c r="CM251" t="str">
        <f>_xlfn.TEXTJOIN(", ",TRUE,$C$2:$C$23)</f>
        <v>Yes, Yes, Yes, Yes, Yes, Yes, Yes, Yes, Yes, Yes, Yes, Yes, Yes, Yes, Yes, Yes, Yes, Yes, Yes, Yes, Yes, Yes</v>
      </c>
      <c r="CN251" t="e" cm="1">
        <f t="array" aca="1" ref="CN251" ca="1">COUNTIF(WeekendHostnames,"WNH270OPR403")</f>
        <v>#NAME?</v>
      </c>
      <c r="CO251" s="4"/>
      <c r="CQ251" s="4"/>
    </row>
    <row r="252" spans="1:95" ht="20.25" customHeight="1">
      <c r="A252" s="8"/>
      <c r="B252" s="8"/>
      <c r="C252" s="8"/>
      <c r="E252" s="15" t="str">
        <f>IF($C252&lt;&gt;"Yes","",IF($D252="No","Yes",IF($D252="Yes","No","")))</f>
        <v/>
      </c>
      <c r="F252" s="15" t="str">
        <f>IF($A252="","",IF($A252="Neuron",IF(OR(AND($AA252&lt;&gt;"",LOWER(TRIM($AA252))&lt;&gt;"n/a",COUNTIF($AA$2:$AA$532,$AA252)&gt;1),AND($AB252&lt;&gt;"",LOWER(TRIM($AB252))&lt;&gt;"n/a",COUNTIF($AB$2:$AB$532,$AB252)&gt;1),AND($AE252&lt;&gt;"",LOWER(TRIM($AE252))&lt;&gt;"n/a",COUNTIF($AE$2:$AE$532,$AE252)&gt;1)),"Yes","No"),IF($A252="Cybernet",IF(OR(AND($Y252&lt;&gt;"",LOWER(TRIM($Y252))&lt;&gt;"n/a",COUNTIF($Y$2:$Y$532,$Y252)&gt;1),AND($Z252&lt;&gt;"",LOWER(TRIM($Z252))&lt;&gt;"n/a",COUNTIF($Z$2:$Z$532,$Z252)&gt;1)),"Yes","No"),IF(AND($AN252&lt;&gt;"",LOWER(TRIM($AN252))&lt;&gt;"n/a",COUNTIF($AN$2:$AN$532,$AN252)&gt;1),"Yes","No"))))</f>
        <v/>
      </c>
      <c r="G252" t="str">
        <f>IF($C252&lt;&gt;"Yes","",
IF($A252="Neuron",
IF(OR(
AND($AA252&lt;&gt;"",LOWER(TRIM($AA252))&lt;&gt;"n/a",COUNTIFS($C$2:$C$532,"Yes",$A$2:$A$532,"Neuron",$AA$2:$AA$532,$AA252)&gt;1),
AND($AB252&lt;&gt;"",LOWER(TRIM($AB252))&lt;&gt;"n/a",COUNTIFS($C$2:$C$532,"Yes",$A$2:$A$532,"Neuron",$AB$2:$AB$532,$AB252)&gt;1),
AND($AE252&lt;&gt;"",LOWER(TRIM($AE252))&lt;&gt;"n/a",COUNTIFS($C$2:$C$532,"Yes",$A$2:$A$532,"Neuron",$AE$2:$AE$532,$AE252)&gt;1)
),"Yes","No"),
IF($A252="Cybernet",
IF(OR(
AND($Y252&lt;&gt;"",LOWER(TRIM($Y252))&lt;&gt;"n/a",COUNTIFS($C$2:$C$532,"Yes",$A$2:$A$532,"Cybernet",$Y$2:$Y$532,$Y252)&gt;1),
AND($Z252&lt;&gt;"",LOWER(TRIM($Z252))&lt;&gt;"n/a",COUNTIFS($C$2:$C$532,"Yes",$A$2:$A$532,"Cybernet",$Z$2:$Z$532,$Z252)&gt;1)
),"Yes","No"),
IF(AND($AN252&lt;&gt;"",LOWER(TRIM($AN252))&lt;&gt;"n/a"),
IF(COUNTIFS($C$2:$C$532,"Yes",$A$2:$A$532,$A252,$AN$2:$AN$532,$AN252)&gt;1,"Yes","No"),
"No")
)
)
)</f>
        <v/>
      </c>
      <c r="H252" s="4"/>
      <c r="I252" s="4"/>
      <c r="J252" s="4"/>
      <c r="K252" s="4"/>
      <c r="L252" s="14"/>
      <c r="M252" s="4"/>
      <c r="N252" s="4"/>
      <c r="O252" s="4"/>
      <c r="P252" s="4"/>
      <c r="Q252" s="4"/>
      <c r="R252" s="4"/>
      <c r="S252" s="4"/>
      <c r="T252" s="4"/>
      <c r="U252" s="12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8"/>
      <c r="AH252" s="8"/>
      <c r="AI252" s="8"/>
      <c r="AJ252" s="8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"/>
      <c r="BM252" s="8"/>
      <c r="BN252" s="8"/>
      <c r="BO252" s="8"/>
      <c r="BP252" s="8"/>
      <c r="BQ252" s="8"/>
      <c r="BR252" s="8"/>
      <c r="BS252" s="4" t="str">
        <f>IF($AB252="","",IF((IF(AND($BL252&lt;&gt;"Yes",$BL252&lt;&gt;"N/A"),"Power Cable, ","")&amp;IF(AND($BM252&lt;&gt;"Yes",$BM252&lt;&gt;"N/A"),"Battery, ","")&amp;IF(AND($AG252&lt;&gt;"Yes",$AG252&lt;&gt;"N/A"),"Firmware Download, ","")&amp;IF(AND(OR($AG252="Yes",$AG252="N/A"),$AH252&lt;&gt;"Yes",$AH252&lt;&gt;"N/A"),"Firmware Install, ","")&amp;IF(AND($BQ252&lt;&gt;"Yes",$BQ252&lt;&gt;"N/A"),"Device ID, ","")&amp;IF(AND($BR252&lt;&gt;"Yes",$BR252&lt;&gt;"N/A"),"Epic Beans Relay, ",""))="","",LEFT(IF(AND($BL252&lt;&gt;"Yes",$BL252&lt;&gt;"N/A"),"Power Cable, ","")&amp;IF(AND($BM252&lt;&gt;"Yes",$BM252&lt;&gt;"N/A"),"Battery, ","")&amp;IF(AND($AG252&lt;&gt;"Yes",$AG252&lt;&gt;"N/A"),"Firmware Download, ","")&amp;IF(AND(OR($AG252="Yes",$AG252="N/A"),$AH252&lt;&gt;"Yes",$AH252&lt;&gt;"N/A"),"Firmware Install, ","")&amp;IF(AND($BQ252&lt;&gt;"Yes",$BQ252&lt;&gt;"N/A"),"Device ID, ","")&amp;IF(AND($BR252&lt;&gt;"Yes",$BR252&lt;&gt;"N/A"),"Epic Beans Relay, ",""),LEN(IF(AND($BL252&lt;&gt;"Yes",$BL252&lt;&gt;"N/A"),"Power Cable, ","")&amp;IF(AND($BM252&lt;&gt;"Yes",$BM252&lt;&gt;"N/A"),"Battery, ","")&amp;IF(AND($AG252&lt;&gt;"Yes",$AG252&lt;&gt;"N/A"),"Firmware Download, ","")&amp;IF(AND(OR($AG252="Yes",$AG252="N/A"),$AH252&lt;&gt;"Yes",$AH252&lt;&gt;"N/A"),"Firmware Install, ","")&amp;IF(AND($BQ252&lt;&gt;"Yes",$BQ252&lt;&gt;"N/A"),"Device ID, ","")&amp;IF(AND($BR252&lt;&gt;"Yes",$BR252&lt;&gt;"N/A"),"Epic Beans Relay, ",""))-2)))</f>
        <v/>
      </c>
      <c r="BT252" s="8"/>
      <c r="BU252" s="8" t="str">
        <f>IF($AB252="","",IF($BS252="","Yes","Blocked"))</f>
        <v/>
      </c>
      <c r="BW252" t="str">
        <f>IF($BV252="","",IFERROR(VLOOKUP($BV252,'01_Warehouse_Ledger'!$A:$N,4,FALSE),""))</f>
        <v/>
      </c>
      <c r="BX252" t="str">
        <f>IF($BV252="","",IFERROR(VLOOKUP($BV252,'01_Warehouse_Ledger'!$A:$N,5,FALSE),""))</f>
        <v/>
      </c>
      <c r="BY252" t="str">
        <f>IF($BV252="","",IFERROR(VLOOKUP($BV252,'01_Warehouse_Ledger'!$A:$N,13,FALSE),""))</f>
        <v/>
      </c>
      <c r="CI252" t="str" cm="1">
        <f t="array" ref="CI252">IFERROR(
  IF(ISNUMBER(MATCH(TRIM(SUBSTITUTE(INDEX($X:$X,ROW()),CHAR(160),"")),[1]Weekend_Targets!$B$2:$B$23,0)),
    "TARGET",
    "NO"
  ),
  "LOOKUP_ERROR"
)</f>
        <v>NO</v>
      </c>
      <c r="CJ252" t="str" cm="1">
        <f t="array" aca="1" ref="CJ252" ca="1">_xlfn.LET(_xlpm.h,UPPER(TRIM(CLEAN(SUBSTITUTE($X252,CHAR(160)," ")))), IF(ISNUMBER(MATCH(_xlpm.h,WeekendHostnames,0)),"TARGET",""))</f>
        <v/>
      </c>
      <c r="CK252" t="str">
        <f>UPPER(TRIM(CLEAN(SUBSTITUTE(C252,CHAR(160)," "))))</f>
        <v/>
      </c>
      <c r="CL252" t="str" cm="1">
        <f t="array" ref="CL252">IF(ISNUMBER(MATCH(UPPER(TRIM(CLEAN(SUBSTITUTE(INDEX($X:$X,ROW()),CHAR(160)," ")))),[1]Weekend_Targets!$C$2:$C$23,0)),"TARGET","NO")</f>
        <v>NO</v>
      </c>
      <c r="CM252" t="str">
        <f>_xlfn.TEXTJOIN(", ",TRUE,$C$2:$C$23)</f>
        <v>Yes, Yes, Yes, Yes, Yes, Yes, Yes, Yes, Yes, Yes, Yes, Yes, Yes, Yes, Yes, Yes, Yes, Yes, Yes, Yes, Yes, Yes</v>
      </c>
      <c r="CN252" t="e" cm="1">
        <f t="array" aca="1" ref="CN252" ca="1">COUNTIF(WeekendHostnames,"WNH270OPR403")</f>
        <v>#NAME?</v>
      </c>
      <c r="CO252" s="4"/>
      <c r="CQ252" s="4"/>
    </row>
    <row r="253" spans="1:95" ht="20.25" customHeight="1">
      <c r="A253" s="8"/>
      <c r="B253" s="8"/>
      <c r="C253" s="8"/>
      <c r="E253" s="15" t="str">
        <f>IF($C253&lt;&gt;"Yes","",IF($D253="No","Yes",IF($D253="Yes","No","")))</f>
        <v/>
      </c>
      <c r="F253" s="15" t="str">
        <f>IF($A253="","",IF($A253="Neuron",IF(OR(AND($AA253&lt;&gt;"",LOWER(TRIM($AA253))&lt;&gt;"n/a",COUNTIF($AA$2:$AA$532,$AA253)&gt;1),AND($AB253&lt;&gt;"",LOWER(TRIM($AB253))&lt;&gt;"n/a",COUNTIF($AB$2:$AB$532,$AB253)&gt;1),AND($AE253&lt;&gt;"",LOWER(TRIM($AE253))&lt;&gt;"n/a",COUNTIF($AE$2:$AE$532,$AE253)&gt;1)),"Yes","No"),IF($A253="Cybernet",IF(OR(AND($Y253&lt;&gt;"",LOWER(TRIM($Y253))&lt;&gt;"n/a",COUNTIF($Y$2:$Y$532,$Y253)&gt;1),AND($Z253&lt;&gt;"",LOWER(TRIM($Z253))&lt;&gt;"n/a",COUNTIF($Z$2:$Z$532,$Z253)&gt;1)),"Yes","No"),IF(AND($AN253&lt;&gt;"",LOWER(TRIM($AN253))&lt;&gt;"n/a",COUNTIF($AN$2:$AN$532,$AN253)&gt;1),"Yes","No"))))</f>
        <v/>
      </c>
      <c r="G253" t="str">
        <f>IF($C253&lt;&gt;"Yes","",
IF($A253="Neuron",
IF(OR(
AND($AA253&lt;&gt;"",LOWER(TRIM($AA253))&lt;&gt;"n/a",COUNTIFS($C$2:$C$532,"Yes",$A$2:$A$532,"Neuron",$AA$2:$AA$532,$AA253)&gt;1),
AND($AB253&lt;&gt;"",LOWER(TRIM($AB253))&lt;&gt;"n/a",COUNTIFS($C$2:$C$532,"Yes",$A$2:$A$532,"Neuron",$AB$2:$AB$532,$AB253)&gt;1),
AND($AE253&lt;&gt;"",LOWER(TRIM($AE253))&lt;&gt;"n/a",COUNTIFS($C$2:$C$532,"Yes",$A$2:$A$532,"Neuron",$AE$2:$AE$532,$AE253)&gt;1)
),"Yes","No"),
IF($A253="Cybernet",
IF(OR(
AND($Y253&lt;&gt;"",LOWER(TRIM($Y253))&lt;&gt;"n/a",COUNTIFS($C$2:$C$532,"Yes",$A$2:$A$532,"Cybernet",$Y$2:$Y$532,$Y253)&gt;1),
AND($Z253&lt;&gt;"",LOWER(TRIM($Z253))&lt;&gt;"n/a",COUNTIFS($C$2:$C$532,"Yes",$A$2:$A$532,"Cybernet",$Z$2:$Z$532,$Z253)&gt;1)
),"Yes","No"),
IF(AND($AN253&lt;&gt;"",LOWER(TRIM($AN253))&lt;&gt;"n/a"),
IF(COUNTIFS($C$2:$C$532,"Yes",$A$2:$A$532,$A253,$AN$2:$AN$532,$AN253)&gt;1,"Yes","No"),
"No")
)
)
)</f>
        <v/>
      </c>
      <c r="H253" s="4"/>
      <c r="I253" s="4"/>
      <c r="J253" s="4"/>
      <c r="K253" s="4"/>
      <c r="L253" s="14"/>
      <c r="M253" s="4"/>
      <c r="N253" s="4"/>
      <c r="O253" s="4"/>
      <c r="P253" s="4"/>
      <c r="Q253" s="4"/>
      <c r="R253" s="4"/>
      <c r="S253" s="4"/>
      <c r="T253" s="4"/>
      <c r="U253" s="12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8"/>
      <c r="AH253" s="8"/>
      <c r="AI253" s="8"/>
      <c r="AJ253" s="8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"/>
      <c r="BM253" s="8"/>
      <c r="BN253" s="8"/>
      <c r="BO253" s="8"/>
      <c r="BP253" s="8"/>
      <c r="BQ253" s="8"/>
      <c r="BR253" s="8"/>
      <c r="BS253" s="4" t="str">
        <f>IF($AB253="","",IF((IF(AND($BL253&lt;&gt;"Yes",$BL253&lt;&gt;"N/A"),"Power Cable, ","")&amp;IF(AND($BM253&lt;&gt;"Yes",$BM253&lt;&gt;"N/A"),"Battery, ","")&amp;IF(AND($AG253&lt;&gt;"Yes",$AG253&lt;&gt;"N/A"),"Firmware Download, ","")&amp;IF(AND(OR($AG253="Yes",$AG253="N/A"),$AH253&lt;&gt;"Yes",$AH253&lt;&gt;"N/A"),"Firmware Install, ","")&amp;IF(AND($BQ253&lt;&gt;"Yes",$BQ253&lt;&gt;"N/A"),"Device ID, ","")&amp;IF(AND($BR253&lt;&gt;"Yes",$BR253&lt;&gt;"N/A"),"Epic Beans Relay, ",""))="","",LEFT(IF(AND($BL253&lt;&gt;"Yes",$BL253&lt;&gt;"N/A"),"Power Cable, ","")&amp;IF(AND($BM253&lt;&gt;"Yes",$BM253&lt;&gt;"N/A"),"Battery, ","")&amp;IF(AND($AG253&lt;&gt;"Yes",$AG253&lt;&gt;"N/A"),"Firmware Download, ","")&amp;IF(AND(OR($AG253="Yes",$AG253="N/A"),$AH253&lt;&gt;"Yes",$AH253&lt;&gt;"N/A"),"Firmware Install, ","")&amp;IF(AND($BQ253&lt;&gt;"Yes",$BQ253&lt;&gt;"N/A"),"Device ID, ","")&amp;IF(AND($BR253&lt;&gt;"Yes",$BR253&lt;&gt;"N/A"),"Epic Beans Relay, ",""),LEN(IF(AND($BL253&lt;&gt;"Yes",$BL253&lt;&gt;"N/A"),"Power Cable, ","")&amp;IF(AND($BM253&lt;&gt;"Yes",$BM253&lt;&gt;"N/A"),"Battery, ","")&amp;IF(AND($AG253&lt;&gt;"Yes",$AG253&lt;&gt;"N/A"),"Firmware Download, ","")&amp;IF(AND(OR($AG253="Yes",$AG253="N/A"),$AH253&lt;&gt;"Yes",$AH253&lt;&gt;"N/A"),"Firmware Install, ","")&amp;IF(AND($BQ253&lt;&gt;"Yes",$BQ253&lt;&gt;"N/A"),"Device ID, ","")&amp;IF(AND($BR253&lt;&gt;"Yes",$BR253&lt;&gt;"N/A"),"Epic Beans Relay, ",""))-2)))</f>
        <v/>
      </c>
      <c r="BT253" s="8"/>
      <c r="BU253" s="8" t="str">
        <f>IF($AB253="","",IF($BS253="","Yes","Blocked"))</f>
        <v/>
      </c>
      <c r="BW253" t="str">
        <f>IF($BV253="","",IFERROR(VLOOKUP($BV253,'01_Warehouse_Ledger'!$A:$N,4,FALSE),""))</f>
        <v/>
      </c>
      <c r="BX253" t="str">
        <f>IF($BV253="","",IFERROR(VLOOKUP($BV253,'01_Warehouse_Ledger'!$A:$N,5,FALSE),""))</f>
        <v/>
      </c>
      <c r="BY253" t="str">
        <f>IF($BV253="","",IFERROR(VLOOKUP($BV253,'01_Warehouse_Ledger'!$A:$N,13,FALSE),""))</f>
        <v/>
      </c>
      <c r="CI253" t="str" cm="1">
        <f t="array" ref="CI253">IFERROR(
  IF(ISNUMBER(MATCH(TRIM(SUBSTITUTE(INDEX($X:$X,ROW()),CHAR(160),"")),[1]Weekend_Targets!$B$2:$B$23,0)),
    "TARGET",
    "NO"
  ),
  "LOOKUP_ERROR"
)</f>
        <v>NO</v>
      </c>
      <c r="CJ253" t="str" cm="1">
        <f t="array" aca="1" ref="CJ253" ca="1">_xlfn.LET(_xlpm.h,UPPER(TRIM(CLEAN(SUBSTITUTE($X253,CHAR(160)," ")))), IF(ISNUMBER(MATCH(_xlpm.h,WeekendHostnames,0)),"TARGET",""))</f>
        <v/>
      </c>
      <c r="CK253" t="str">
        <f>UPPER(TRIM(CLEAN(SUBSTITUTE(C253,CHAR(160)," "))))</f>
        <v/>
      </c>
      <c r="CL253" t="str" cm="1">
        <f t="array" ref="CL253">IF(ISNUMBER(MATCH(UPPER(TRIM(CLEAN(SUBSTITUTE(INDEX($X:$X,ROW()),CHAR(160)," ")))),[1]Weekend_Targets!$C$2:$C$23,0)),"TARGET","NO")</f>
        <v>NO</v>
      </c>
      <c r="CM253" t="str">
        <f>_xlfn.TEXTJOIN(", ",TRUE,$C$2:$C$23)</f>
        <v>Yes, Yes, Yes, Yes, Yes, Yes, Yes, Yes, Yes, Yes, Yes, Yes, Yes, Yes, Yes, Yes, Yes, Yes, Yes, Yes, Yes, Yes</v>
      </c>
      <c r="CN253" t="e" cm="1">
        <f t="array" aca="1" ref="CN253" ca="1">COUNTIF(WeekendHostnames,"WNH270OPR403")</f>
        <v>#NAME?</v>
      </c>
      <c r="CO253" s="4"/>
      <c r="CQ253" s="4"/>
    </row>
    <row r="254" spans="1:95" ht="20.25" customHeight="1">
      <c r="A254" s="8"/>
      <c r="B254" s="8"/>
      <c r="C254" s="8"/>
      <c r="E254" s="15" t="str">
        <f>IF($C254&lt;&gt;"Yes","",IF($D254="No","Yes",IF($D254="Yes","No","")))</f>
        <v/>
      </c>
      <c r="F254" s="15" t="str">
        <f>IF($A254="","",IF($A254="Neuron",IF(OR(AND($AA254&lt;&gt;"",LOWER(TRIM($AA254))&lt;&gt;"n/a",COUNTIF($AA$2:$AA$532,$AA254)&gt;1),AND($AB254&lt;&gt;"",LOWER(TRIM($AB254))&lt;&gt;"n/a",COUNTIF($AB$2:$AB$532,$AB254)&gt;1),AND($AE254&lt;&gt;"",LOWER(TRIM($AE254))&lt;&gt;"n/a",COUNTIF($AE$2:$AE$532,$AE254)&gt;1)),"Yes","No"),IF($A254="Cybernet",IF(OR(AND($Y254&lt;&gt;"",LOWER(TRIM($Y254))&lt;&gt;"n/a",COUNTIF($Y$2:$Y$532,$Y254)&gt;1),AND($Z254&lt;&gt;"",LOWER(TRIM($Z254))&lt;&gt;"n/a",COUNTIF($Z$2:$Z$532,$Z254)&gt;1)),"Yes","No"),IF(AND($AN254&lt;&gt;"",LOWER(TRIM($AN254))&lt;&gt;"n/a",COUNTIF($AN$2:$AN$532,$AN254)&gt;1),"Yes","No"))))</f>
        <v/>
      </c>
      <c r="G254" t="str">
        <f>IF($C254&lt;&gt;"Yes","",
IF($A254="Neuron",
IF(OR(
AND($AA254&lt;&gt;"",LOWER(TRIM($AA254))&lt;&gt;"n/a",COUNTIFS($C$2:$C$532,"Yes",$A$2:$A$532,"Neuron",$AA$2:$AA$532,$AA254)&gt;1),
AND($AB254&lt;&gt;"",LOWER(TRIM($AB254))&lt;&gt;"n/a",COUNTIFS($C$2:$C$532,"Yes",$A$2:$A$532,"Neuron",$AB$2:$AB$532,$AB254)&gt;1),
AND($AE254&lt;&gt;"",LOWER(TRIM($AE254))&lt;&gt;"n/a",COUNTIFS($C$2:$C$532,"Yes",$A$2:$A$532,"Neuron",$AE$2:$AE$532,$AE254)&gt;1)
),"Yes","No"),
IF($A254="Cybernet",
IF(OR(
AND($Y254&lt;&gt;"",LOWER(TRIM($Y254))&lt;&gt;"n/a",COUNTIFS($C$2:$C$532,"Yes",$A$2:$A$532,"Cybernet",$Y$2:$Y$532,$Y254)&gt;1),
AND($Z254&lt;&gt;"",LOWER(TRIM($Z254))&lt;&gt;"n/a",COUNTIFS($C$2:$C$532,"Yes",$A$2:$A$532,"Cybernet",$Z$2:$Z$532,$Z254)&gt;1)
),"Yes","No"),
IF(AND($AN254&lt;&gt;"",LOWER(TRIM($AN254))&lt;&gt;"n/a"),
IF(COUNTIFS($C$2:$C$532,"Yes",$A$2:$A$532,$A254,$AN$2:$AN$532,$AN254)&gt;1,"Yes","No"),
"No")
)
)
)</f>
        <v/>
      </c>
      <c r="H254" s="4"/>
      <c r="I254" s="4"/>
      <c r="J254" s="4"/>
      <c r="K254" s="4"/>
      <c r="L254" s="14"/>
      <c r="M254" s="4"/>
      <c r="N254" s="4"/>
      <c r="O254" s="4"/>
      <c r="P254" s="4"/>
      <c r="Q254" s="4"/>
      <c r="R254" s="4"/>
      <c r="S254" s="4"/>
      <c r="T254" s="4"/>
      <c r="U254" s="12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8"/>
      <c r="AH254" s="8"/>
      <c r="AI254" s="8"/>
      <c r="AJ254" s="8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"/>
      <c r="BM254" s="8"/>
      <c r="BN254" s="8"/>
      <c r="BO254" s="8"/>
      <c r="BP254" s="8"/>
      <c r="BQ254" s="8"/>
      <c r="BR254" s="8"/>
      <c r="BS254" s="4" t="str">
        <f>IF($AB254="","",IF((IF(AND($BL254&lt;&gt;"Yes",$BL254&lt;&gt;"N/A"),"Power Cable, ","")&amp;IF(AND($BM254&lt;&gt;"Yes",$BM254&lt;&gt;"N/A"),"Battery, ","")&amp;IF(AND($AG254&lt;&gt;"Yes",$AG254&lt;&gt;"N/A"),"Firmware Download, ","")&amp;IF(AND(OR($AG254="Yes",$AG254="N/A"),$AH254&lt;&gt;"Yes",$AH254&lt;&gt;"N/A"),"Firmware Install, ","")&amp;IF(AND($BQ254&lt;&gt;"Yes",$BQ254&lt;&gt;"N/A"),"Device ID, ","")&amp;IF(AND($BR254&lt;&gt;"Yes",$BR254&lt;&gt;"N/A"),"Epic Beans Relay, ",""))="","",LEFT(IF(AND($BL254&lt;&gt;"Yes",$BL254&lt;&gt;"N/A"),"Power Cable, ","")&amp;IF(AND($BM254&lt;&gt;"Yes",$BM254&lt;&gt;"N/A"),"Battery, ","")&amp;IF(AND($AG254&lt;&gt;"Yes",$AG254&lt;&gt;"N/A"),"Firmware Download, ","")&amp;IF(AND(OR($AG254="Yes",$AG254="N/A"),$AH254&lt;&gt;"Yes",$AH254&lt;&gt;"N/A"),"Firmware Install, ","")&amp;IF(AND($BQ254&lt;&gt;"Yes",$BQ254&lt;&gt;"N/A"),"Device ID, ","")&amp;IF(AND($BR254&lt;&gt;"Yes",$BR254&lt;&gt;"N/A"),"Epic Beans Relay, ",""),LEN(IF(AND($BL254&lt;&gt;"Yes",$BL254&lt;&gt;"N/A"),"Power Cable, ","")&amp;IF(AND($BM254&lt;&gt;"Yes",$BM254&lt;&gt;"N/A"),"Battery, ","")&amp;IF(AND($AG254&lt;&gt;"Yes",$AG254&lt;&gt;"N/A"),"Firmware Download, ","")&amp;IF(AND(OR($AG254="Yes",$AG254="N/A"),$AH254&lt;&gt;"Yes",$AH254&lt;&gt;"N/A"),"Firmware Install, ","")&amp;IF(AND($BQ254&lt;&gt;"Yes",$BQ254&lt;&gt;"N/A"),"Device ID, ","")&amp;IF(AND($BR254&lt;&gt;"Yes",$BR254&lt;&gt;"N/A"),"Epic Beans Relay, ",""))-2)))</f>
        <v/>
      </c>
      <c r="BT254" s="8"/>
      <c r="BU254" s="8" t="str">
        <f>IF($AB254="","",IF($BS254="","Yes","Blocked"))</f>
        <v/>
      </c>
      <c r="BW254" t="str">
        <f>IF($BV254="","",IFERROR(VLOOKUP($BV254,'01_Warehouse_Ledger'!$A:$N,4,FALSE),""))</f>
        <v/>
      </c>
      <c r="BX254" t="str">
        <f>IF($BV254="","",IFERROR(VLOOKUP($BV254,'01_Warehouse_Ledger'!$A:$N,5,FALSE),""))</f>
        <v/>
      </c>
      <c r="BY254" t="str">
        <f>IF($BV254="","",IFERROR(VLOOKUP($BV254,'01_Warehouse_Ledger'!$A:$N,13,FALSE),""))</f>
        <v/>
      </c>
      <c r="CI254" t="str" cm="1">
        <f t="array" ref="CI254">IFERROR(
  IF(ISNUMBER(MATCH(TRIM(SUBSTITUTE(INDEX($X:$X,ROW()),CHAR(160),"")),[1]Weekend_Targets!$B$2:$B$23,0)),
    "TARGET",
    "NO"
  ),
  "LOOKUP_ERROR"
)</f>
        <v>NO</v>
      </c>
      <c r="CJ254" t="str" cm="1">
        <f t="array" aca="1" ref="CJ254" ca="1">_xlfn.LET(_xlpm.h,UPPER(TRIM(CLEAN(SUBSTITUTE($X254,CHAR(160)," ")))), IF(ISNUMBER(MATCH(_xlpm.h,WeekendHostnames,0)),"TARGET",""))</f>
        <v/>
      </c>
      <c r="CK254" t="str">
        <f>UPPER(TRIM(CLEAN(SUBSTITUTE(C254,CHAR(160)," "))))</f>
        <v/>
      </c>
      <c r="CL254" t="str" cm="1">
        <f t="array" ref="CL254">IF(ISNUMBER(MATCH(UPPER(TRIM(CLEAN(SUBSTITUTE(INDEX($X:$X,ROW()),CHAR(160)," ")))),[1]Weekend_Targets!$C$2:$C$23,0)),"TARGET","NO")</f>
        <v>NO</v>
      </c>
      <c r="CM254" t="str">
        <f>_xlfn.TEXTJOIN(", ",TRUE,$C$2:$C$23)</f>
        <v>Yes, Yes, Yes, Yes, Yes, Yes, Yes, Yes, Yes, Yes, Yes, Yes, Yes, Yes, Yes, Yes, Yes, Yes, Yes, Yes, Yes, Yes</v>
      </c>
      <c r="CN254" t="e" cm="1">
        <f t="array" aca="1" ref="CN254" ca="1">COUNTIF(WeekendHostnames,"WNH270OPR403")</f>
        <v>#NAME?</v>
      </c>
      <c r="CO254" s="4"/>
      <c r="CQ254" s="4"/>
    </row>
    <row r="255" spans="1:95" ht="20.25" customHeight="1">
      <c r="A255" s="8"/>
      <c r="B255" s="8"/>
      <c r="C255" s="8"/>
      <c r="E255" s="15" t="str">
        <f>IF($C255&lt;&gt;"Yes","",IF($D255="No","Yes",IF($D255="Yes","No","")))</f>
        <v/>
      </c>
      <c r="F255" s="15" t="str">
        <f>IF($A255="","",IF($A255="Neuron",IF(OR(AND($AA255&lt;&gt;"",LOWER(TRIM($AA255))&lt;&gt;"n/a",COUNTIF($AA$2:$AA$532,$AA255)&gt;1),AND($AB255&lt;&gt;"",LOWER(TRIM($AB255))&lt;&gt;"n/a",COUNTIF($AB$2:$AB$532,$AB255)&gt;1),AND($AE255&lt;&gt;"",LOWER(TRIM($AE255))&lt;&gt;"n/a",COUNTIF($AE$2:$AE$532,$AE255)&gt;1)),"Yes","No"),IF($A255="Cybernet",IF(OR(AND($Y255&lt;&gt;"",LOWER(TRIM($Y255))&lt;&gt;"n/a",COUNTIF($Y$2:$Y$532,$Y255)&gt;1),AND($Z255&lt;&gt;"",LOWER(TRIM($Z255))&lt;&gt;"n/a",COUNTIF($Z$2:$Z$532,$Z255)&gt;1)),"Yes","No"),IF(AND($AN255&lt;&gt;"",LOWER(TRIM($AN255))&lt;&gt;"n/a",COUNTIF($AN$2:$AN$532,$AN255)&gt;1),"Yes","No"))))</f>
        <v/>
      </c>
      <c r="G255" t="str">
        <f>IF($C255&lt;&gt;"Yes","",
IF($A255="Neuron",
IF(OR(
AND($AA255&lt;&gt;"",LOWER(TRIM($AA255))&lt;&gt;"n/a",COUNTIFS($C$2:$C$532,"Yes",$A$2:$A$532,"Neuron",$AA$2:$AA$532,$AA255)&gt;1),
AND($AB255&lt;&gt;"",LOWER(TRIM($AB255))&lt;&gt;"n/a",COUNTIFS($C$2:$C$532,"Yes",$A$2:$A$532,"Neuron",$AB$2:$AB$532,$AB255)&gt;1),
AND($AE255&lt;&gt;"",LOWER(TRIM($AE255))&lt;&gt;"n/a",COUNTIFS($C$2:$C$532,"Yes",$A$2:$A$532,"Neuron",$AE$2:$AE$532,$AE255)&gt;1)
),"Yes","No"),
IF($A255="Cybernet",
IF(OR(
AND($Y255&lt;&gt;"",LOWER(TRIM($Y255))&lt;&gt;"n/a",COUNTIFS($C$2:$C$532,"Yes",$A$2:$A$532,"Cybernet",$Y$2:$Y$532,$Y255)&gt;1),
AND($Z255&lt;&gt;"",LOWER(TRIM($Z255))&lt;&gt;"n/a",COUNTIFS($C$2:$C$532,"Yes",$A$2:$A$532,"Cybernet",$Z$2:$Z$532,$Z255)&gt;1)
),"Yes","No"),
IF(AND($AN255&lt;&gt;"",LOWER(TRIM($AN255))&lt;&gt;"n/a"),
IF(COUNTIFS($C$2:$C$532,"Yes",$A$2:$A$532,$A255,$AN$2:$AN$532,$AN255)&gt;1,"Yes","No"),
"No")
)
)
)</f>
        <v/>
      </c>
      <c r="H255" s="4"/>
      <c r="I255" s="4"/>
      <c r="J255" s="4"/>
      <c r="K255" s="4"/>
      <c r="L255" s="14"/>
      <c r="M255" s="4"/>
      <c r="N255" s="4"/>
      <c r="O255" s="4"/>
      <c r="P255" s="4"/>
      <c r="Q255" s="4"/>
      <c r="R255" s="4"/>
      <c r="S255" s="4"/>
      <c r="T255" s="4"/>
      <c r="U255" s="12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8"/>
      <c r="AH255" s="8"/>
      <c r="AI255" s="8"/>
      <c r="AJ255" s="8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"/>
      <c r="BM255" s="8"/>
      <c r="BN255" s="8"/>
      <c r="BO255" s="8"/>
      <c r="BP255" s="8"/>
      <c r="BQ255" s="8"/>
      <c r="BR255" s="8"/>
      <c r="BS255" s="4" t="str">
        <f>IF($AB255="","",IF((IF(AND($BL255&lt;&gt;"Yes",$BL255&lt;&gt;"N/A"),"Power Cable, ","")&amp;IF(AND($BM255&lt;&gt;"Yes",$BM255&lt;&gt;"N/A"),"Battery, ","")&amp;IF(AND($AG255&lt;&gt;"Yes",$AG255&lt;&gt;"N/A"),"Firmware Download, ","")&amp;IF(AND(OR($AG255="Yes",$AG255="N/A"),$AH255&lt;&gt;"Yes",$AH255&lt;&gt;"N/A"),"Firmware Install, ","")&amp;IF(AND($BQ255&lt;&gt;"Yes",$BQ255&lt;&gt;"N/A"),"Device ID, ","")&amp;IF(AND($BR255&lt;&gt;"Yes",$BR255&lt;&gt;"N/A"),"Epic Beans Relay, ",""))="","",LEFT(IF(AND($BL255&lt;&gt;"Yes",$BL255&lt;&gt;"N/A"),"Power Cable, ","")&amp;IF(AND($BM255&lt;&gt;"Yes",$BM255&lt;&gt;"N/A"),"Battery, ","")&amp;IF(AND($AG255&lt;&gt;"Yes",$AG255&lt;&gt;"N/A"),"Firmware Download, ","")&amp;IF(AND(OR($AG255="Yes",$AG255="N/A"),$AH255&lt;&gt;"Yes",$AH255&lt;&gt;"N/A"),"Firmware Install, ","")&amp;IF(AND($BQ255&lt;&gt;"Yes",$BQ255&lt;&gt;"N/A"),"Device ID, ","")&amp;IF(AND($BR255&lt;&gt;"Yes",$BR255&lt;&gt;"N/A"),"Epic Beans Relay, ",""),LEN(IF(AND($BL255&lt;&gt;"Yes",$BL255&lt;&gt;"N/A"),"Power Cable, ","")&amp;IF(AND($BM255&lt;&gt;"Yes",$BM255&lt;&gt;"N/A"),"Battery, ","")&amp;IF(AND($AG255&lt;&gt;"Yes",$AG255&lt;&gt;"N/A"),"Firmware Download, ","")&amp;IF(AND(OR($AG255="Yes",$AG255="N/A"),$AH255&lt;&gt;"Yes",$AH255&lt;&gt;"N/A"),"Firmware Install, ","")&amp;IF(AND($BQ255&lt;&gt;"Yes",$BQ255&lt;&gt;"N/A"),"Device ID, ","")&amp;IF(AND($BR255&lt;&gt;"Yes",$BR255&lt;&gt;"N/A"),"Epic Beans Relay, ",""))-2)))</f>
        <v/>
      </c>
      <c r="BT255" s="8"/>
      <c r="BU255" s="8" t="str">
        <f>IF($AB255="","",IF($BS255="","Yes","Blocked"))</f>
        <v/>
      </c>
      <c r="BW255" t="str">
        <f>IF($BV255="","",IFERROR(VLOOKUP($BV255,'01_Warehouse_Ledger'!$A:$N,4,FALSE),""))</f>
        <v/>
      </c>
      <c r="BX255" t="str">
        <f>IF($BV255="","",IFERROR(VLOOKUP($BV255,'01_Warehouse_Ledger'!$A:$N,5,FALSE),""))</f>
        <v/>
      </c>
      <c r="BY255" t="str">
        <f>IF($BV255="","",IFERROR(VLOOKUP($BV255,'01_Warehouse_Ledger'!$A:$N,13,FALSE),""))</f>
        <v/>
      </c>
      <c r="CI255" t="str" cm="1">
        <f t="array" ref="CI255">IFERROR(
  IF(ISNUMBER(MATCH(TRIM(SUBSTITUTE(INDEX($X:$X,ROW()),CHAR(160),"")),[1]Weekend_Targets!$B$2:$B$23,0)),
    "TARGET",
    "NO"
  ),
  "LOOKUP_ERROR"
)</f>
        <v>NO</v>
      </c>
      <c r="CJ255" t="str" cm="1">
        <f t="array" aca="1" ref="CJ255" ca="1">_xlfn.LET(_xlpm.h,UPPER(TRIM(CLEAN(SUBSTITUTE($X255,CHAR(160)," ")))), IF(ISNUMBER(MATCH(_xlpm.h,WeekendHostnames,0)),"TARGET",""))</f>
        <v/>
      </c>
      <c r="CK255" t="str">
        <f>UPPER(TRIM(CLEAN(SUBSTITUTE(C255,CHAR(160)," "))))</f>
        <v/>
      </c>
      <c r="CL255" t="str" cm="1">
        <f t="array" ref="CL255">IF(ISNUMBER(MATCH(UPPER(TRIM(CLEAN(SUBSTITUTE(INDEX($X:$X,ROW()),CHAR(160)," ")))),[1]Weekend_Targets!$C$2:$C$23,0)),"TARGET","NO")</f>
        <v>NO</v>
      </c>
      <c r="CM255" t="str">
        <f>_xlfn.TEXTJOIN(", ",TRUE,$C$2:$C$23)</f>
        <v>Yes, Yes, Yes, Yes, Yes, Yes, Yes, Yes, Yes, Yes, Yes, Yes, Yes, Yes, Yes, Yes, Yes, Yes, Yes, Yes, Yes, Yes</v>
      </c>
      <c r="CN255" t="e" cm="1">
        <f t="array" aca="1" ref="CN255" ca="1">COUNTIF(WeekendHostnames,"WNH270OPR403")</f>
        <v>#NAME?</v>
      </c>
      <c r="CO255" s="4"/>
      <c r="CQ255" s="4"/>
    </row>
    <row r="256" spans="1:95" ht="20.25" customHeight="1">
      <c r="A256" s="8"/>
      <c r="B256" s="8"/>
      <c r="C256" s="8"/>
      <c r="E256" s="15" t="str">
        <f>IF($C256&lt;&gt;"Yes","",IF($D256="No","Yes",IF($D256="Yes","No","")))</f>
        <v/>
      </c>
      <c r="F256" s="15" t="str">
        <f>IF($A256="","",IF($A256="Neuron",IF(OR(AND($AA256&lt;&gt;"",LOWER(TRIM($AA256))&lt;&gt;"n/a",COUNTIF($AA$2:$AA$532,$AA256)&gt;1),AND($AB256&lt;&gt;"",LOWER(TRIM($AB256))&lt;&gt;"n/a",COUNTIF($AB$2:$AB$532,$AB256)&gt;1),AND($AE256&lt;&gt;"",LOWER(TRIM($AE256))&lt;&gt;"n/a",COUNTIF($AE$2:$AE$532,$AE256)&gt;1)),"Yes","No"),IF($A256="Cybernet",IF(OR(AND($Y256&lt;&gt;"",LOWER(TRIM($Y256))&lt;&gt;"n/a",COUNTIF($Y$2:$Y$532,$Y256)&gt;1),AND($Z256&lt;&gt;"",LOWER(TRIM($Z256))&lt;&gt;"n/a",COUNTIF($Z$2:$Z$532,$Z256)&gt;1)),"Yes","No"),IF(AND($AN256&lt;&gt;"",LOWER(TRIM($AN256))&lt;&gt;"n/a",COUNTIF($AN$2:$AN$532,$AN256)&gt;1),"Yes","No"))))</f>
        <v/>
      </c>
      <c r="G256" t="str">
        <f>IF($C256&lt;&gt;"Yes","",
IF($A256="Neuron",
IF(OR(
AND($AA256&lt;&gt;"",LOWER(TRIM($AA256))&lt;&gt;"n/a",COUNTIFS($C$2:$C$532,"Yes",$A$2:$A$532,"Neuron",$AA$2:$AA$532,$AA256)&gt;1),
AND($AB256&lt;&gt;"",LOWER(TRIM($AB256))&lt;&gt;"n/a",COUNTIFS($C$2:$C$532,"Yes",$A$2:$A$532,"Neuron",$AB$2:$AB$532,$AB256)&gt;1),
AND($AE256&lt;&gt;"",LOWER(TRIM($AE256))&lt;&gt;"n/a",COUNTIFS($C$2:$C$532,"Yes",$A$2:$A$532,"Neuron",$AE$2:$AE$532,$AE256)&gt;1)
),"Yes","No"),
IF($A256="Cybernet",
IF(OR(
AND($Y256&lt;&gt;"",LOWER(TRIM($Y256))&lt;&gt;"n/a",COUNTIFS($C$2:$C$532,"Yes",$A$2:$A$532,"Cybernet",$Y$2:$Y$532,$Y256)&gt;1),
AND($Z256&lt;&gt;"",LOWER(TRIM($Z256))&lt;&gt;"n/a",COUNTIFS($C$2:$C$532,"Yes",$A$2:$A$532,"Cybernet",$Z$2:$Z$532,$Z256)&gt;1)
),"Yes","No"),
IF(AND($AN256&lt;&gt;"",LOWER(TRIM($AN256))&lt;&gt;"n/a"),
IF(COUNTIFS($C$2:$C$532,"Yes",$A$2:$A$532,$A256,$AN$2:$AN$532,$AN256)&gt;1,"Yes","No"),
"No")
)
)
)</f>
        <v/>
      </c>
      <c r="H256" s="4"/>
      <c r="I256" s="4"/>
      <c r="J256" s="4"/>
      <c r="K256" s="4"/>
      <c r="L256" s="14"/>
      <c r="M256" s="4"/>
      <c r="N256" s="4"/>
      <c r="O256" s="4"/>
      <c r="P256" s="4"/>
      <c r="Q256" s="4"/>
      <c r="R256" s="4"/>
      <c r="S256" s="4"/>
      <c r="T256" s="4"/>
      <c r="U256" s="12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8"/>
      <c r="AH256" s="8"/>
      <c r="AI256" s="8"/>
      <c r="AJ256" s="8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"/>
      <c r="BM256" s="8"/>
      <c r="BN256" s="8"/>
      <c r="BO256" s="8"/>
      <c r="BP256" s="8"/>
      <c r="BQ256" s="8"/>
      <c r="BR256" s="8"/>
      <c r="BS256" s="4" t="str">
        <f>IF($AB256="","",IF((IF(AND($BL256&lt;&gt;"Yes",$BL256&lt;&gt;"N/A"),"Power Cable, ","")&amp;IF(AND($BM256&lt;&gt;"Yes",$BM256&lt;&gt;"N/A"),"Battery, ","")&amp;IF(AND($AG256&lt;&gt;"Yes",$AG256&lt;&gt;"N/A"),"Firmware Download, ","")&amp;IF(AND(OR($AG256="Yes",$AG256="N/A"),$AH256&lt;&gt;"Yes",$AH256&lt;&gt;"N/A"),"Firmware Install, ","")&amp;IF(AND($BQ256&lt;&gt;"Yes",$BQ256&lt;&gt;"N/A"),"Device ID, ","")&amp;IF(AND($BR256&lt;&gt;"Yes",$BR256&lt;&gt;"N/A"),"Epic Beans Relay, ",""))="","",LEFT(IF(AND($BL256&lt;&gt;"Yes",$BL256&lt;&gt;"N/A"),"Power Cable, ","")&amp;IF(AND($BM256&lt;&gt;"Yes",$BM256&lt;&gt;"N/A"),"Battery, ","")&amp;IF(AND($AG256&lt;&gt;"Yes",$AG256&lt;&gt;"N/A"),"Firmware Download, ","")&amp;IF(AND(OR($AG256="Yes",$AG256="N/A"),$AH256&lt;&gt;"Yes",$AH256&lt;&gt;"N/A"),"Firmware Install, ","")&amp;IF(AND($BQ256&lt;&gt;"Yes",$BQ256&lt;&gt;"N/A"),"Device ID, ","")&amp;IF(AND($BR256&lt;&gt;"Yes",$BR256&lt;&gt;"N/A"),"Epic Beans Relay, ",""),LEN(IF(AND($BL256&lt;&gt;"Yes",$BL256&lt;&gt;"N/A"),"Power Cable, ","")&amp;IF(AND($BM256&lt;&gt;"Yes",$BM256&lt;&gt;"N/A"),"Battery, ","")&amp;IF(AND($AG256&lt;&gt;"Yes",$AG256&lt;&gt;"N/A"),"Firmware Download, ","")&amp;IF(AND(OR($AG256="Yes",$AG256="N/A"),$AH256&lt;&gt;"Yes",$AH256&lt;&gt;"N/A"),"Firmware Install, ","")&amp;IF(AND($BQ256&lt;&gt;"Yes",$BQ256&lt;&gt;"N/A"),"Device ID, ","")&amp;IF(AND($BR256&lt;&gt;"Yes",$BR256&lt;&gt;"N/A"),"Epic Beans Relay, ",""))-2)))</f>
        <v/>
      </c>
      <c r="BT256" s="8"/>
      <c r="BU256" s="8" t="str">
        <f>IF($AB256="","",IF($BS256="","Yes","Blocked"))</f>
        <v/>
      </c>
      <c r="BW256" t="str">
        <f>IF($BV256="","",IFERROR(VLOOKUP($BV256,'01_Warehouse_Ledger'!$A:$N,4,FALSE),""))</f>
        <v/>
      </c>
      <c r="BX256" t="str">
        <f>IF($BV256="","",IFERROR(VLOOKUP($BV256,'01_Warehouse_Ledger'!$A:$N,5,FALSE),""))</f>
        <v/>
      </c>
      <c r="BY256" t="str">
        <f>IF($BV256="","",IFERROR(VLOOKUP($BV256,'01_Warehouse_Ledger'!$A:$N,13,FALSE),""))</f>
        <v/>
      </c>
      <c r="CI256" t="str" cm="1">
        <f t="array" ref="CI256">IFERROR(
  IF(ISNUMBER(MATCH(TRIM(SUBSTITUTE(INDEX($X:$X,ROW()),CHAR(160),"")),[1]Weekend_Targets!$B$2:$B$23,0)),
    "TARGET",
    "NO"
  ),
  "LOOKUP_ERROR"
)</f>
        <v>NO</v>
      </c>
      <c r="CJ256" t="str" cm="1">
        <f t="array" aca="1" ref="CJ256" ca="1">_xlfn.LET(_xlpm.h,UPPER(TRIM(CLEAN(SUBSTITUTE($X256,CHAR(160)," ")))), IF(ISNUMBER(MATCH(_xlpm.h,WeekendHostnames,0)),"TARGET",""))</f>
        <v/>
      </c>
      <c r="CK256" t="str">
        <f>UPPER(TRIM(CLEAN(SUBSTITUTE(C256,CHAR(160)," "))))</f>
        <v/>
      </c>
      <c r="CL256" t="str" cm="1">
        <f t="array" ref="CL256">IF(ISNUMBER(MATCH(UPPER(TRIM(CLEAN(SUBSTITUTE(INDEX($X:$X,ROW()),CHAR(160)," ")))),[1]Weekend_Targets!$C$2:$C$23,0)),"TARGET","NO")</f>
        <v>NO</v>
      </c>
      <c r="CM256" t="str">
        <f>_xlfn.TEXTJOIN(", ",TRUE,$C$2:$C$23)</f>
        <v>Yes, Yes, Yes, Yes, Yes, Yes, Yes, Yes, Yes, Yes, Yes, Yes, Yes, Yes, Yes, Yes, Yes, Yes, Yes, Yes, Yes, Yes</v>
      </c>
      <c r="CN256" t="e" cm="1">
        <f t="array" aca="1" ref="CN256" ca="1">COUNTIF(WeekendHostnames,"WNH270OPR403")</f>
        <v>#NAME?</v>
      </c>
      <c r="CO256" s="4"/>
      <c r="CQ256" s="4"/>
    </row>
    <row r="257" spans="1:95" ht="20.25" customHeight="1">
      <c r="A257" s="8"/>
      <c r="B257" s="8"/>
      <c r="C257" s="8"/>
      <c r="E257" s="15" t="str">
        <f>IF($C257&lt;&gt;"Yes","",IF($D257="No","Yes",IF($D257="Yes","No","")))</f>
        <v/>
      </c>
      <c r="F257" s="15" t="str">
        <f>IF($A257="","",IF($A257="Neuron",IF(OR(AND($AA257&lt;&gt;"",LOWER(TRIM($AA257))&lt;&gt;"n/a",COUNTIF($AA$2:$AA$532,$AA257)&gt;1),AND($AB257&lt;&gt;"",LOWER(TRIM($AB257))&lt;&gt;"n/a",COUNTIF($AB$2:$AB$532,$AB257)&gt;1),AND($AE257&lt;&gt;"",LOWER(TRIM($AE257))&lt;&gt;"n/a",COUNTIF($AE$2:$AE$532,$AE257)&gt;1)),"Yes","No"),IF($A257="Cybernet",IF(OR(AND($Y257&lt;&gt;"",LOWER(TRIM($Y257))&lt;&gt;"n/a",COUNTIF($Y$2:$Y$532,$Y257)&gt;1),AND($Z257&lt;&gt;"",LOWER(TRIM($Z257))&lt;&gt;"n/a",COUNTIF($Z$2:$Z$532,$Z257)&gt;1)),"Yes","No"),IF(AND($AN257&lt;&gt;"",LOWER(TRIM($AN257))&lt;&gt;"n/a",COUNTIF($AN$2:$AN$532,$AN257)&gt;1),"Yes","No"))))</f>
        <v/>
      </c>
      <c r="G257" t="str">
        <f>IF($C257&lt;&gt;"Yes","",
IF($A257="Neuron",
IF(OR(
AND($AA257&lt;&gt;"",LOWER(TRIM($AA257))&lt;&gt;"n/a",COUNTIFS($C$2:$C$532,"Yes",$A$2:$A$532,"Neuron",$AA$2:$AA$532,$AA257)&gt;1),
AND($AB257&lt;&gt;"",LOWER(TRIM($AB257))&lt;&gt;"n/a",COUNTIFS($C$2:$C$532,"Yes",$A$2:$A$532,"Neuron",$AB$2:$AB$532,$AB257)&gt;1),
AND($AE257&lt;&gt;"",LOWER(TRIM($AE257))&lt;&gt;"n/a",COUNTIFS($C$2:$C$532,"Yes",$A$2:$A$532,"Neuron",$AE$2:$AE$532,$AE257)&gt;1)
),"Yes","No"),
IF($A257="Cybernet",
IF(OR(
AND($Y257&lt;&gt;"",LOWER(TRIM($Y257))&lt;&gt;"n/a",COUNTIFS($C$2:$C$532,"Yes",$A$2:$A$532,"Cybernet",$Y$2:$Y$532,$Y257)&gt;1),
AND($Z257&lt;&gt;"",LOWER(TRIM($Z257))&lt;&gt;"n/a",COUNTIFS($C$2:$C$532,"Yes",$A$2:$A$532,"Cybernet",$Z$2:$Z$532,$Z257)&gt;1)
),"Yes","No"),
IF(AND($AN257&lt;&gt;"",LOWER(TRIM($AN257))&lt;&gt;"n/a"),
IF(COUNTIFS($C$2:$C$532,"Yes",$A$2:$A$532,$A257,$AN$2:$AN$532,$AN257)&gt;1,"Yes","No"),
"No")
)
)
)</f>
        <v/>
      </c>
      <c r="H257" s="4"/>
      <c r="I257" s="4"/>
      <c r="J257" s="4"/>
      <c r="K257" s="4"/>
      <c r="L257" s="14"/>
      <c r="M257" s="4"/>
      <c r="N257" s="4"/>
      <c r="O257" s="4"/>
      <c r="P257" s="4"/>
      <c r="Q257" s="4"/>
      <c r="R257" s="4"/>
      <c r="S257" s="4"/>
      <c r="T257" s="4"/>
      <c r="U257" s="12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8"/>
      <c r="AH257" s="8"/>
      <c r="AI257" s="8"/>
      <c r="AJ257" s="8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"/>
      <c r="BM257" s="8"/>
      <c r="BN257" s="8"/>
      <c r="BO257" s="8"/>
      <c r="BP257" s="8"/>
      <c r="BQ257" s="8"/>
      <c r="BR257" s="8"/>
      <c r="BS257" s="4" t="str">
        <f>IF($AB257="","",IF((IF(AND($BL257&lt;&gt;"Yes",$BL257&lt;&gt;"N/A"),"Power Cable, ","")&amp;IF(AND($BM257&lt;&gt;"Yes",$BM257&lt;&gt;"N/A"),"Battery, ","")&amp;IF(AND($AG257&lt;&gt;"Yes",$AG257&lt;&gt;"N/A"),"Firmware Download, ","")&amp;IF(AND(OR($AG257="Yes",$AG257="N/A"),$AH257&lt;&gt;"Yes",$AH257&lt;&gt;"N/A"),"Firmware Install, ","")&amp;IF(AND($BQ257&lt;&gt;"Yes",$BQ257&lt;&gt;"N/A"),"Device ID, ","")&amp;IF(AND($BR257&lt;&gt;"Yes",$BR257&lt;&gt;"N/A"),"Epic Beans Relay, ",""))="","",LEFT(IF(AND($BL257&lt;&gt;"Yes",$BL257&lt;&gt;"N/A"),"Power Cable, ","")&amp;IF(AND($BM257&lt;&gt;"Yes",$BM257&lt;&gt;"N/A"),"Battery, ","")&amp;IF(AND($AG257&lt;&gt;"Yes",$AG257&lt;&gt;"N/A"),"Firmware Download, ","")&amp;IF(AND(OR($AG257="Yes",$AG257="N/A"),$AH257&lt;&gt;"Yes",$AH257&lt;&gt;"N/A"),"Firmware Install, ","")&amp;IF(AND($BQ257&lt;&gt;"Yes",$BQ257&lt;&gt;"N/A"),"Device ID, ","")&amp;IF(AND($BR257&lt;&gt;"Yes",$BR257&lt;&gt;"N/A"),"Epic Beans Relay, ",""),LEN(IF(AND($BL257&lt;&gt;"Yes",$BL257&lt;&gt;"N/A"),"Power Cable, ","")&amp;IF(AND($BM257&lt;&gt;"Yes",$BM257&lt;&gt;"N/A"),"Battery, ","")&amp;IF(AND($AG257&lt;&gt;"Yes",$AG257&lt;&gt;"N/A"),"Firmware Download, ","")&amp;IF(AND(OR($AG257="Yes",$AG257="N/A"),$AH257&lt;&gt;"Yes",$AH257&lt;&gt;"N/A"),"Firmware Install, ","")&amp;IF(AND($BQ257&lt;&gt;"Yes",$BQ257&lt;&gt;"N/A"),"Device ID, ","")&amp;IF(AND($BR257&lt;&gt;"Yes",$BR257&lt;&gt;"N/A"),"Epic Beans Relay, ",""))-2)))</f>
        <v/>
      </c>
      <c r="BT257" s="8"/>
      <c r="BU257" s="8" t="str">
        <f>IF($AB257="","",IF($BS257="","Yes","Blocked"))</f>
        <v/>
      </c>
      <c r="BW257" t="str">
        <f>IF($BV257="","",IFERROR(VLOOKUP($BV257,'01_Warehouse_Ledger'!$A:$N,4,FALSE),""))</f>
        <v/>
      </c>
      <c r="BX257" t="str">
        <f>IF($BV257="","",IFERROR(VLOOKUP($BV257,'01_Warehouse_Ledger'!$A:$N,5,FALSE),""))</f>
        <v/>
      </c>
      <c r="BY257" t="str">
        <f>IF($BV257="","",IFERROR(VLOOKUP($BV257,'01_Warehouse_Ledger'!$A:$N,13,FALSE),""))</f>
        <v/>
      </c>
      <c r="CI257" t="str" cm="1">
        <f t="array" ref="CI257">IFERROR(
  IF(ISNUMBER(MATCH(TRIM(SUBSTITUTE(INDEX($X:$X,ROW()),CHAR(160),"")),[1]Weekend_Targets!$B$2:$B$23,0)),
    "TARGET",
    "NO"
  ),
  "LOOKUP_ERROR"
)</f>
        <v>NO</v>
      </c>
      <c r="CJ257" t="str" cm="1">
        <f t="array" aca="1" ref="CJ257" ca="1">_xlfn.LET(_xlpm.h,UPPER(TRIM(CLEAN(SUBSTITUTE($X257,CHAR(160)," ")))), IF(ISNUMBER(MATCH(_xlpm.h,WeekendHostnames,0)),"TARGET",""))</f>
        <v/>
      </c>
      <c r="CK257" t="str">
        <f>UPPER(TRIM(CLEAN(SUBSTITUTE(C257,CHAR(160)," "))))</f>
        <v/>
      </c>
      <c r="CL257" t="str" cm="1">
        <f t="array" ref="CL257">IF(ISNUMBER(MATCH(UPPER(TRIM(CLEAN(SUBSTITUTE(INDEX($X:$X,ROW()),CHAR(160)," ")))),[1]Weekend_Targets!$C$2:$C$23,0)),"TARGET","NO")</f>
        <v>NO</v>
      </c>
      <c r="CM257" t="str">
        <f>_xlfn.TEXTJOIN(", ",TRUE,$C$2:$C$23)</f>
        <v>Yes, Yes, Yes, Yes, Yes, Yes, Yes, Yes, Yes, Yes, Yes, Yes, Yes, Yes, Yes, Yes, Yes, Yes, Yes, Yes, Yes, Yes</v>
      </c>
      <c r="CN257" t="e" cm="1">
        <f t="array" aca="1" ref="CN257" ca="1">COUNTIF(WeekendHostnames,"WNH270OPR403")</f>
        <v>#NAME?</v>
      </c>
      <c r="CO257" s="4"/>
      <c r="CQ257" s="4"/>
    </row>
    <row r="258" spans="1:95" ht="20.25" customHeight="1">
      <c r="A258" s="8"/>
      <c r="B258" s="8"/>
      <c r="C258" s="8"/>
      <c r="E258" s="15" t="str">
        <f>IF($C258&lt;&gt;"Yes","",IF($D258="No","Yes",IF($D258="Yes","No","")))</f>
        <v/>
      </c>
      <c r="F258" s="15" t="str">
        <f>IF($A258="","",IF($A258="Neuron",IF(OR(AND($AA258&lt;&gt;"",LOWER(TRIM($AA258))&lt;&gt;"n/a",COUNTIF($AA$2:$AA$532,$AA258)&gt;1),AND($AB258&lt;&gt;"",LOWER(TRIM($AB258))&lt;&gt;"n/a",COUNTIF($AB$2:$AB$532,$AB258)&gt;1),AND($AE258&lt;&gt;"",LOWER(TRIM($AE258))&lt;&gt;"n/a",COUNTIF($AE$2:$AE$532,$AE258)&gt;1)),"Yes","No"),IF($A258="Cybernet",IF(OR(AND($Y258&lt;&gt;"",LOWER(TRIM($Y258))&lt;&gt;"n/a",COUNTIF($Y$2:$Y$532,$Y258)&gt;1),AND($Z258&lt;&gt;"",LOWER(TRIM($Z258))&lt;&gt;"n/a",COUNTIF($Z$2:$Z$532,$Z258)&gt;1)),"Yes","No"),IF(AND($AN258&lt;&gt;"",LOWER(TRIM($AN258))&lt;&gt;"n/a",COUNTIF($AN$2:$AN$532,$AN258)&gt;1),"Yes","No"))))</f>
        <v/>
      </c>
      <c r="G258" t="str">
        <f>IF($C258&lt;&gt;"Yes","",
IF($A258="Neuron",
IF(OR(
AND($AA258&lt;&gt;"",LOWER(TRIM($AA258))&lt;&gt;"n/a",COUNTIFS($C$2:$C$532,"Yes",$A$2:$A$532,"Neuron",$AA$2:$AA$532,$AA258)&gt;1),
AND($AB258&lt;&gt;"",LOWER(TRIM($AB258))&lt;&gt;"n/a",COUNTIFS($C$2:$C$532,"Yes",$A$2:$A$532,"Neuron",$AB$2:$AB$532,$AB258)&gt;1),
AND($AE258&lt;&gt;"",LOWER(TRIM($AE258))&lt;&gt;"n/a",COUNTIFS($C$2:$C$532,"Yes",$A$2:$A$532,"Neuron",$AE$2:$AE$532,$AE258)&gt;1)
),"Yes","No"),
IF($A258="Cybernet",
IF(OR(
AND($Y258&lt;&gt;"",LOWER(TRIM($Y258))&lt;&gt;"n/a",COUNTIFS($C$2:$C$532,"Yes",$A$2:$A$532,"Cybernet",$Y$2:$Y$532,$Y258)&gt;1),
AND($Z258&lt;&gt;"",LOWER(TRIM($Z258))&lt;&gt;"n/a",COUNTIFS($C$2:$C$532,"Yes",$A$2:$A$532,"Cybernet",$Z$2:$Z$532,$Z258)&gt;1)
),"Yes","No"),
IF(AND($AN258&lt;&gt;"",LOWER(TRIM($AN258))&lt;&gt;"n/a"),
IF(COUNTIFS($C$2:$C$532,"Yes",$A$2:$A$532,$A258,$AN$2:$AN$532,$AN258)&gt;1,"Yes","No"),
"No")
)
)
)</f>
        <v/>
      </c>
      <c r="H258" s="4"/>
      <c r="I258" s="4"/>
      <c r="J258" s="4"/>
      <c r="K258" s="4"/>
      <c r="L258" s="14"/>
      <c r="M258" s="4"/>
      <c r="N258" s="4"/>
      <c r="O258" s="4"/>
      <c r="P258" s="4"/>
      <c r="Q258" s="4"/>
      <c r="R258" s="4"/>
      <c r="S258" s="4"/>
      <c r="T258" s="4"/>
      <c r="U258" s="12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8"/>
      <c r="AH258" s="8"/>
      <c r="AI258" s="8"/>
      <c r="AJ258" s="8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"/>
      <c r="BM258" s="8"/>
      <c r="BN258" s="8"/>
      <c r="BO258" s="8"/>
      <c r="BP258" s="8"/>
      <c r="BQ258" s="8"/>
      <c r="BR258" s="8"/>
      <c r="BS258" s="4" t="str">
        <f>IF($AB258="","",IF((IF(AND($BL258&lt;&gt;"Yes",$BL258&lt;&gt;"N/A"),"Power Cable, ","")&amp;IF(AND($BM258&lt;&gt;"Yes",$BM258&lt;&gt;"N/A"),"Battery, ","")&amp;IF(AND($AG258&lt;&gt;"Yes",$AG258&lt;&gt;"N/A"),"Firmware Download, ","")&amp;IF(AND(OR($AG258="Yes",$AG258="N/A"),$AH258&lt;&gt;"Yes",$AH258&lt;&gt;"N/A"),"Firmware Install, ","")&amp;IF(AND($BQ258&lt;&gt;"Yes",$BQ258&lt;&gt;"N/A"),"Device ID, ","")&amp;IF(AND($BR258&lt;&gt;"Yes",$BR258&lt;&gt;"N/A"),"Epic Beans Relay, ",""))="","",LEFT(IF(AND($BL258&lt;&gt;"Yes",$BL258&lt;&gt;"N/A"),"Power Cable, ","")&amp;IF(AND($BM258&lt;&gt;"Yes",$BM258&lt;&gt;"N/A"),"Battery, ","")&amp;IF(AND($AG258&lt;&gt;"Yes",$AG258&lt;&gt;"N/A"),"Firmware Download, ","")&amp;IF(AND(OR($AG258="Yes",$AG258="N/A"),$AH258&lt;&gt;"Yes",$AH258&lt;&gt;"N/A"),"Firmware Install, ","")&amp;IF(AND($BQ258&lt;&gt;"Yes",$BQ258&lt;&gt;"N/A"),"Device ID, ","")&amp;IF(AND($BR258&lt;&gt;"Yes",$BR258&lt;&gt;"N/A"),"Epic Beans Relay, ",""),LEN(IF(AND($BL258&lt;&gt;"Yes",$BL258&lt;&gt;"N/A"),"Power Cable, ","")&amp;IF(AND($BM258&lt;&gt;"Yes",$BM258&lt;&gt;"N/A"),"Battery, ","")&amp;IF(AND($AG258&lt;&gt;"Yes",$AG258&lt;&gt;"N/A"),"Firmware Download, ","")&amp;IF(AND(OR($AG258="Yes",$AG258="N/A"),$AH258&lt;&gt;"Yes",$AH258&lt;&gt;"N/A"),"Firmware Install, ","")&amp;IF(AND($BQ258&lt;&gt;"Yes",$BQ258&lt;&gt;"N/A"),"Device ID, ","")&amp;IF(AND($BR258&lt;&gt;"Yes",$BR258&lt;&gt;"N/A"),"Epic Beans Relay, ",""))-2)))</f>
        <v/>
      </c>
      <c r="BT258" s="8"/>
      <c r="BU258" s="8" t="str">
        <f>IF($AB258="","",IF($BS258="","Yes","Blocked"))</f>
        <v/>
      </c>
      <c r="BW258" t="str">
        <f>IF($BV258="","",IFERROR(VLOOKUP($BV258,'01_Warehouse_Ledger'!$A:$N,4,FALSE),""))</f>
        <v/>
      </c>
      <c r="BX258" t="str">
        <f>IF($BV258="","",IFERROR(VLOOKUP($BV258,'01_Warehouse_Ledger'!$A:$N,5,FALSE),""))</f>
        <v/>
      </c>
      <c r="BY258" t="str">
        <f>IF($BV258="","",IFERROR(VLOOKUP($BV258,'01_Warehouse_Ledger'!$A:$N,13,FALSE),""))</f>
        <v/>
      </c>
      <c r="CI258" t="str" cm="1">
        <f t="array" ref="CI258">IFERROR(
  IF(ISNUMBER(MATCH(TRIM(SUBSTITUTE(INDEX($X:$X,ROW()),CHAR(160),"")),[1]Weekend_Targets!$B$2:$B$23,0)),
    "TARGET",
    "NO"
  ),
  "LOOKUP_ERROR"
)</f>
        <v>NO</v>
      </c>
      <c r="CJ258" t="str" cm="1">
        <f t="array" aca="1" ref="CJ258" ca="1">_xlfn.LET(_xlpm.h,UPPER(TRIM(CLEAN(SUBSTITUTE($X258,CHAR(160)," ")))), IF(ISNUMBER(MATCH(_xlpm.h,WeekendHostnames,0)),"TARGET",""))</f>
        <v/>
      </c>
      <c r="CK258" t="str">
        <f>UPPER(TRIM(CLEAN(SUBSTITUTE(C258,CHAR(160)," "))))</f>
        <v/>
      </c>
      <c r="CL258" t="str" cm="1">
        <f t="array" ref="CL258">IF(ISNUMBER(MATCH(UPPER(TRIM(CLEAN(SUBSTITUTE(INDEX($X:$X,ROW()),CHAR(160)," ")))),[1]Weekend_Targets!$C$2:$C$23,0)),"TARGET","NO")</f>
        <v>NO</v>
      </c>
      <c r="CM258" t="str">
        <f>_xlfn.TEXTJOIN(", ",TRUE,$C$2:$C$23)</f>
        <v>Yes, Yes, Yes, Yes, Yes, Yes, Yes, Yes, Yes, Yes, Yes, Yes, Yes, Yes, Yes, Yes, Yes, Yes, Yes, Yes, Yes, Yes</v>
      </c>
      <c r="CN258" t="e" cm="1">
        <f t="array" aca="1" ref="CN258" ca="1">COUNTIF(WeekendHostnames,"WNH270OPR403")</f>
        <v>#NAME?</v>
      </c>
      <c r="CO258" s="4"/>
      <c r="CQ258" s="4"/>
    </row>
    <row r="259" spans="1:95" ht="20.25" customHeight="1">
      <c r="A259" s="8"/>
      <c r="B259" s="8"/>
      <c r="C259" s="8"/>
      <c r="E259" s="15" t="str">
        <f>IF($C259&lt;&gt;"Yes","",IF($D259="No","Yes",IF($D259="Yes","No","")))</f>
        <v/>
      </c>
      <c r="F259" s="15" t="str">
        <f>IF($A259="","",IF($A259="Neuron",IF(OR(AND($AA259&lt;&gt;"",LOWER(TRIM($AA259))&lt;&gt;"n/a",COUNTIF($AA$2:$AA$532,$AA259)&gt;1),AND($AB259&lt;&gt;"",LOWER(TRIM($AB259))&lt;&gt;"n/a",COUNTIF($AB$2:$AB$532,$AB259)&gt;1),AND($AE259&lt;&gt;"",LOWER(TRIM($AE259))&lt;&gt;"n/a",COUNTIF($AE$2:$AE$532,$AE259)&gt;1)),"Yes","No"),IF($A259="Cybernet",IF(OR(AND($Y259&lt;&gt;"",LOWER(TRIM($Y259))&lt;&gt;"n/a",COUNTIF($Y$2:$Y$532,$Y259)&gt;1),AND($Z259&lt;&gt;"",LOWER(TRIM($Z259))&lt;&gt;"n/a",COUNTIF($Z$2:$Z$532,$Z259)&gt;1)),"Yes","No"),IF(AND($AN259&lt;&gt;"",LOWER(TRIM($AN259))&lt;&gt;"n/a",COUNTIF($AN$2:$AN$532,$AN259)&gt;1),"Yes","No"))))</f>
        <v/>
      </c>
      <c r="G259" t="str">
        <f>IF($C259&lt;&gt;"Yes","",
IF($A259="Neuron",
IF(OR(
AND($AA259&lt;&gt;"",LOWER(TRIM($AA259))&lt;&gt;"n/a",COUNTIFS($C$2:$C$532,"Yes",$A$2:$A$532,"Neuron",$AA$2:$AA$532,$AA259)&gt;1),
AND($AB259&lt;&gt;"",LOWER(TRIM($AB259))&lt;&gt;"n/a",COUNTIFS($C$2:$C$532,"Yes",$A$2:$A$532,"Neuron",$AB$2:$AB$532,$AB259)&gt;1),
AND($AE259&lt;&gt;"",LOWER(TRIM($AE259))&lt;&gt;"n/a",COUNTIFS($C$2:$C$532,"Yes",$A$2:$A$532,"Neuron",$AE$2:$AE$532,$AE259)&gt;1)
),"Yes","No"),
IF($A259="Cybernet",
IF(OR(
AND($Y259&lt;&gt;"",LOWER(TRIM($Y259))&lt;&gt;"n/a",COUNTIFS($C$2:$C$532,"Yes",$A$2:$A$532,"Cybernet",$Y$2:$Y$532,$Y259)&gt;1),
AND($Z259&lt;&gt;"",LOWER(TRIM($Z259))&lt;&gt;"n/a",COUNTIFS($C$2:$C$532,"Yes",$A$2:$A$532,"Cybernet",$Z$2:$Z$532,$Z259)&gt;1)
),"Yes","No"),
IF(AND($AN259&lt;&gt;"",LOWER(TRIM($AN259))&lt;&gt;"n/a"),
IF(COUNTIFS($C$2:$C$532,"Yes",$A$2:$A$532,$A259,$AN$2:$AN$532,$AN259)&gt;1,"Yes","No"),
"No")
)
)
)</f>
        <v/>
      </c>
      <c r="H259" s="4"/>
      <c r="I259" s="4"/>
      <c r="J259" s="4"/>
      <c r="K259" s="4"/>
      <c r="L259" s="14"/>
      <c r="M259" s="4"/>
      <c r="N259" s="4"/>
      <c r="O259" s="4"/>
      <c r="P259" s="4"/>
      <c r="Q259" s="4"/>
      <c r="R259" s="4"/>
      <c r="S259" s="4"/>
      <c r="T259" s="4"/>
      <c r="U259" s="12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8"/>
      <c r="AH259" s="8"/>
      <c r="AI259" s="8"/>
      <c r="AJ259" s="8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"/>
      <c r="BM259" s="8"/>
      <c r="BN259" s="8"/>
      <c r="BO259" s="8"/>
      <c r="BP259" s="8"/>
      <c r="BQ259" s="8"/>
      <c r="BR259" s="8"/>
      <c r="BS259" s="4" t="str">
        <f>IF($AB259="","",IF((IF(AND($BL259&lt;&gt;"Yes",$BL259&lt;&gt;"N/A"),"Power Cable, ","")&amp;IF(AND($BM259&lt;&gt;"Yes",$BM259&lt;&gt;"N/A"),"Battery, ","")&amp;IF(AND($AG259&lt;&gt;"Yes",$AG259&lt;&gt;"N/A"),"Firmware Download, ","")&amp;IF(AND(OR($AG259="Yes",$AG259="N/A"),$AH259&lt;&gt;"Yes",$AH259&lt;&gt;"N/A"),"Firmware Install, ","")&amp;IF(AND($BQ259&lt;&gt;"Yes",$BQ259&lt;&gt;"N/A"),"Device ID, ","")&amp;IF(AND($BR259&lt;&gt;"Yes",$BR259&lt;&gt;"N/A"),"Epic Beans Relay, ",""))="","",LEFT(IF(AND($BL259&lt;&gt;"Yes",$BL259&lt;&gt;"N/A"),"Power Cable, ","")&amp;IF(AND($BM259&lt;&gt;"Yes",$BM259&lt;&gt;"N/A"),"Battery, ","")&amp;IF(AND($AG259&lt;&gt;"Yes",$AG259&lt;&gt;"N/A"),"Firmware Download, ","")&amp;IF(AND(OR($AG259="Yes",$AG259="N/A"),$AH259&lt;&gt;"Yes",$AH259&lt;&gt;"N/A"),"Firmware Install, ","")&amp;IF(AND($BQ259&lt;&gt;"Yes",$BQ259&lt;&gt;"N/A"),"Device ID, ","")&amp;IF(AND($BR259&lt;&gt;"Yes",$BR259&lt;&gt;"N/A"),"Epic Beans Relay, ",""),LEN(IF(AND($BL259&lt;&gt;"Yes",$BL259&lt;&gt;"N/A"),"Power Cable, ","")&amp;IF(AND($BM259&lt;&gt;"Yes",$BM259&lt;&gt;"N/A"),"Battery, ","")&amp;IF(AND($AG259&lt;&gt;"Yes",$AG259&lt;&gt;"N/A"),"Firmware Download, ","")&amp;IF(AND(OR($AG259="Yes",$AG259="N/A"),$AH259&lt;&gt;"Yes",$AH259&lt;&gt;"N/A"),"Firmware Install, ","")&amp;IF(AND($BQ259&lt;&gt;"Yes",$BQ259&lt;&gt;"N/A"),"Device ID, ","")&amp;IF(AND($BR259&lt;&gt;"Yes",$BR259&lt;&gt;"N/A"),"Epic Beans Relay, ",""))-2)))</f>
        <v/>
      </c>
      <c r="BT259" s="8"/>
      <c r="BU259" s="8" t="str">
        <f>IF($AB259="","",IF($BS259="","Yes","Blocked"))</f>
        <v/>
      </c>
      <c r="BW259" t="str">
        <f>IF($BV259="","",IFERROR(VLOOKUP($BV259,'01_Warehouse_Ledger'!$A:$N,4,FALSE),""))</f>
        <v/>
      </c>
      <c r="BX259" t="str">
        <f>IF($BV259="","",IFERROR(VLOOKUP($BV259,'01_Warehouse_Ledger'!$A:$N,5,FALSE),""))</f>
        <v/>
      </c>
      <c r="BY259" t="str">
        <f>IF($BV259="","",IFERROR(VLOOKUP($BV259,'01_Warehouse_Ledger'!$A:$N,13,FALSE),""))</f>
        <v/>
      </c>
      <c r="CI259" t="str" cm="1">
        <f t="array" ref="CI259">IFERROR(
  IF(ISNUMBER(MATCH(TRIM(SUBSTITUTE(INDEX($X:$X,ROW()),CHAR(160),"")),[1]Weekend_Targets!$B$2:$B$23,0)),
    "TARGET",
    "NO"
  ),
  "LOOKUP_ERROR"
)</f>
        <v>NO</v>
      </c>
      <c r="CJ259" t="str" cm="1">
        <f t="array" aca="1" ref="CJ259" ca="1">_xlfn.LET(_xlpm.h,UPPER(TRIM(CLEAN(SUBSTITUTE($X259,CHAR(160)," ")))), IF(ISNUMBER(MATCH(_xlpm.h,WeekendHostnames,0)),"TARGET",""))</f>
        <v/>
      </c>
      <c r="CK259" t="str">
        <f>UPPER(TRIM(CLEAN(SUBSTITUTE(C259,CHAR(160)," "))))</f>
        <v/>
      </c>
      <c r="CL259" t="str" cm="1">
        <f t="array" ref="CL259">IF(ISNUMBER(MATCH(UPPER(TRIM(CLEAN(SUBSTITUTE(INDEX($X:$X,ROW()),CHAR(160)," ")))),[1]Weekend_Targets!$C$2:$C$23,0)),"TARGET","NO")</f>
        <v>NO</v>
      </c>
      <c r="CM259" t="str">
        <f>_xlfn.TEXTJOIN(", ",TRUE,$C$2:$C$23)</f>
        <v>Yes, Yes, Yes, Yes, Yes, Yes, Yes, Yes, Yes, Yes, Yes, Yes, Yes, Yes, Yes, Yes, Yes, Yes, Yes, Yes, Yes, Yes</v>
      </c>
      <c r="CN259" t="e" cm="1">
        <f t="array" aca="1" ref="CN259" ca="1">COUNTIF(WeekendHostnames,"WNH270OPR403")</f>
        <v>#NAME?</v>
      </c>
      <c r="CO259" s="4"/>
      <c r="CQ259" s="4"/>
    </row>
    <row r="260" spans="1:95" ht="20.25" customHeight="1">
      <c r="A260" s="8"/>
      <c r="B260" s="8"/>
      <c r="C260" s="8"/>
      <c r="E260" s="15" t="str">
        <f>IF($C260&lt;&gt;"Yes","",IF($D260="No","Yes",IF($D260="Yes","No","")))</f>
        <v/>
      </c>
      <c r="F260" s="15" t="str">
        <f>IF($A260="","",IF($A260="Neuron",IF(OR(AND($AA260&lt;&gt;"",LOWER(TRIM($AA260))&lt;&gt;"n/a",COUNTIF($AA$2:$AA$532,$AA260)&gt;1),AND($AB260&lt;&gt;"",LOWER(TRIM($AB260))&lt;&gt;"n/a",COUNTIF($AB$2:$AB$532,$AB260)&gt;1),AND($AE260&lt;&gt;"",LOWER(TRIM($AE260))&lt;&gt;"n/a",COUNTIF($AE$2:$AE$532,$AE260)&gt;1)),"Yes","No"),IF($A260="Cybernet",IF(OR(AND($Y260&lt;&gt;"",LOWER(TRIM($Y260))&lt;&gt;"n/a",COUNTIF($Y$2:$Y$532,$Y260)&gt;1),AND($Z260&lt;&gt;"",LOWER(TRIM($Z260))&lt;&gt;"n/a",COUNTIF($Z$2:$Z$532,$Z260)&gt;1)),"Yes","No"),IF(AND($AN260&lt;&gt;"",LOWER(TRIM($AN260))&lt;&gt;"n/a",COUNTIF($AN$2:$AN$532,$AN260)&gt;1),"Yes","No"))))</f>
        <v/>
      </c>
      <c r="G260" t="str">
        <f>IF($C260&lt;&gt;"Yes","",
IF($A260="Neuron",
IF(OR(
AND($AA260&lt;&gt;"",LOWER(TRIM($AA260))&lt;&gt;"n/a",COUNTIFS($C$2:$C$532,"Yes",$A$2:$A$532,"Neuron",$AA$2:$AA$532,$AA260)&gt;1),
AND($AB260&lt;&gt;"",LOWER(TRIM($AB260))&lt;&gt;"n/a",COUNTIFS($C$2:$C$532,"Yes",$A$2:$A$532,"Neuron",$AB$2:$AB$532,$AB260)&gt;1),
AND($AE260&lt;&gt;"",LOWER(TRIM($AE260))&lt;&gt;"n/a",COUNTIFS($C$2:$C$532,"Yes",$A$2:$A$532,"Neuron",$AE$2:$AE$532,$AE260)&gt;1)
),"Yes","No"),
IF($A260="Cybernet",
IF(OR(
AND($Y260&lt;&gt;"",LOWER(TRIM($Y260))&lt;&gt;"n/a",COUNTIFS($C$2:$C$532,"Yes",$A$2:$A$532,"Cybernet",$Y$2:$Y$532,$Y260)&gt;1),
AND($Z260&lt;&gt;"",LOWER(TRIM($Z260))&lt;&gt;"n/a",COUNTIFS($C$2:$C$532,"Yes",$A$2:$A$532,"Cybernet",$Z$2:$Z$532,$Z260)&gt;1)
),"Yes","No"),
IF(AND($AN260&lt;&gt;"",LOWER(TRIM($AN260))&lt;&gt;"n/a"),
IF(COUNTIFS($C$2:$C$532,"Yes",$A$2:$A$532,$A260,$AN$2:$AN$532,$AN260)&gt;1,"Yes","No"),
"No")
)
)
)</f>
        <v/>
      </c>
      <c r="H260" s="4"/>
      <c r="I260" s="4"/>
      <c r="J260" s="4"/>
      <c r="K260" s="4"/>
      <c r="L260" s="14"/>
      <c r="M260" s="4"/>
      <c r="N260" s="4"/>
      <c r="O260" s="4"/>
      <c r="P260" s="4"/>
      <c r="Q260" s="4"/>
      <c r="R260" s="4"/>
      <c r="S260" s="4"/>
      <c r="T260" s="4"/>
      <c r="U260" s="12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8"/>
      <c r="AH260" s="8"/>
      <c r="AI260" s="8"/>
      <c r="AJ260" s="8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"/>
      <c r="BM260" s="8"/>
      <c r="BN260" s="8"/>
      <c r="BO260" s="8"/>
      <c r="BP260" s="8"/>
      <c r="BQ260" s="8"/>
      <c r="BR260" s="8"/>
      <c r="BS260" s="4" t="str">
        <f>IF($AB260="","",IF((IF(AND($BL260&lt;&gt;"Yes",$BL260&lt;&gt;"N/A"),"Power Cable, ","")&amp;IF(AND($BM260&lt;&gt;"Yes",$BM260&lt;&gt;"N/A"),"Battery, ","")&amp;IF(AND($AG260&lt;&gt;"Yes",$AG260&lt;&gt;"N/A"),"Firmware Download, ","")&amp;IF(AND(OR($AG260="Yes",$AG260="N/A"),$AH260&lt;&gt;"Yes",$AH260&lt;&gt;"N/A"),"Firmware Install, ","")&amp;IF(AND($BQ260&lt;&gt;"Yes",$BQ260&lt;&gt;"N/A"),"Device ID, ","")&amp;IF(AND($BR260&lt;&gt;"Yes",$BR260&lt;&gt;"N/A"),"Epic Beans Relay, ",""))="","",LEFT(IF(AND($BL260&lt;&gt;"Yes",$BL260&lt;&gt;"N/A"),"Power Cable, ","")&amp;IF(AND($BM260&lt;&gt;"Yes",$BM260&lt;&gt;"N/A"),"Battery, ","")&amp;IF(AND($AG260&lt;&gt;"Yes",$AG260&lt;&gt;"N/A"),"Firmware Download, ","")&amp;IF(AND(OR($AG260="Yes",$AG260="N/A"),$AH260&lt;&gt;"Yes",$AH260&lt;&gt;"N/A"),"Firmware Install, ","")&amp;IF(AND($BQ260&lt;&gt;"Yes",$BQ260&lt;&gt;"N/A"),"Device ID, ","")&amp;IF(AND($BR260&lt;&gt;"Yes",$BR260&lt;&gt;"N/A"),"Epic Beans Relay, ",""),LEN(IF(AND($BL260&lt;&gt;"Yes",$BL260&lt;&gt;"N/A"),"Power Cable, ","")&amp;IF(AND($BM260&lt;&gt;"Yes",$BM260&lt;&gt;"N/A"),"Battery, ","")&amp;IF(AND($AG260&lt;&gt;"Yes",$AG260&lt;&gt;"N/A"),"Firmware Download, ","")&amp;IF(AND(OR($AG260="Yes",$AG260="N/A"),$AH260&lt;&gt;"Yes",$AH260&lt;&gt;"N/A"),"Firmware Install, ","")&amp;IF(AND($BQ260&lt;&gt;"Yes",$BQ260&lt;&gt;"N/A"),"Device ID, ","")&amp;IF(AND($BR260&lt;&gt;"Yes",$BR260&lt;&gt;"N/A"),"Epic Beans Relay, ",""))-2)))</f>
        <v/>
      </c>
      <c r="BT260" s="8"/>
      <c r="BU260" s="8" t="str">
        <f>IF($AB260="","",IF($BS260="","Yes","Blocked"))</f>
        <v/>
      </c>
      <c r="BW260" t="str">
        <f>IF($BV260="","",IFERROR(VLOOKUP($BV260,'01_Warehouse_Ledger'!$A:$N,4,FALSE),""))</f>
        <v/>
      </c>
      <c r="BX260" t="str">
        <f>IF($BV260="","",IFERROR(VLOOKUP($BV260,'01_Warehouse_Ledger'!$A:$N,5,FALSE),""))</f>
        <v/>
      </c>
      <c r="BY260" t="str">
        <f>IF($BV260="","",IFERROR(VLOOKUP($BV260,'01_Warehouse_Ledger'!$A:$N,13,FALSE),""))</f>
        <v/>
      </c>
      <c r="CI260" t="str" cm="1">
        <f t="array" ref="CI260">IFERROR(
  IF(ISNUMBER(MATCH(TRIM(SUBSTITUTE(INDEX($X:$X,ROW()),CHAR(160),"")),[1]Weekend_Targets!$B$2:$B$23,0)),
    "TARGET",
    "NO"
  ),
  "LOOKUP_ERROR"
)</f>
        <v>NO</v>
      </c>
      <c r="CJ260" t="str" cm="1">
        <f t="array" aca="1" ref="CJ260" ca="1">_xlfn.LET(_xlpm.h,UPPER(TRIM(CLEAN(SUBSTITUTE($X260,CHAR(160)," ")))), IF(ISNUMBER(MATCH(_xlpm.h,WeekendHostnames,0)),"TARGET",""))</f>
        <v/>
      </c>
      <c r="CK260" t="str">
        <f>UPPER(TRIM(CLEAN(SUBSTITUTE(C260,CHAR(160)," "))))</f>
        <v/>
      </c>
      <c r="CL260" t="str" cm="1">
        <f t="array" ref="CL260">IF(ISNUMBER(MATCH(UPPER(TRIM(CLEAN(SUBSTITUTE(INDEX($X:$X,ROW()),CHAR(160)," ")))),[1]Weekend_Targets!$C$2:$C$23,0)),"TARGET","NO")</f>
        <v>NO</v>
      </c>
      <c r="CM260" t="str">
        <f>_xlfn.TEXTJOIN(", ",TRUE,$C$2:$C$23)</f>
        <v>Yes, Yes, Yes, Yes, Yes, Yes, Yes, Yes, Yes, Yes, Yes, Yes, Yes, Yes, Yes, Yes, Yes, Yes, Yes, Yes, Yes, Yes</v>
      </c>
      <c r="CN260" t="e" cm="1">
        <f t="array" aca="1" ref="CN260" ca="1">COUNTIF(WeekendHostnames,"WNH270OPR403")</f>
        <v>#NAME?</v>
      </c>
      <c r="CO260" s="4"/>
      <c r="CQ260" s="4"/>
    </row>
    <row r="261" spans="1:95" ht="20.25" customHeight="1">
      <c r="A261" s="8"/>
      <c r="B261" s="8"/>
      <c r="C261" s="8"/>
      <c r="E261" s="15" t="str">
        <f>IF($C261&lt;&gt;"Yes","",IF($D261="No","Yes",IF($D261="Yes","No","")))</f>
        <v/>
      </c>
      <c r="F261" s="15" t="str">
        <f>IF($A261="","",IF($A261="Neuron",IF(OR(AND($AA261&lt;&gt;"",LOWER(TRIM($AA261))&lt;&gt;"n/a",COUNTIF($AA$2:$AA$532,$AA261)&gt;1),AND($AB261&lt;&gt;"",LOWER(TRIM($AB261))&lt;&gt;"n/a",COUNTIF($AB$2:$AB$532,$AB261)&gt;1),AND($AE261&lt;&gt;"",LOWER(TRIM($AE261))&lt;&gt;"n/a",COUNTIF($AE$2:$AE$532,$AE261)&gt;1)),"Yes","No"),IF($A261="Cybernet",IF(OR(AND($Y261&lt;&gt;"",LOWER(TRIM($Y261))&lt;&gt;"n/a",COUNTIF($Y$2:$Y$532,$Y261)&gt;1),AND($Z261&lt;&gt;"",LOWER(TRIM($Z261))&lt;&gt;"n/a",COUNTIF($Z$2:$Z$532,$Z261)&gt;1)),"Yes","No"),IF(AND($AN261&lt;&gt;"",LOWER(TRIM($AN261))&lt;&gt;"n/a",COUNTIF($AN$2:$AN$532,$AN261)&gt;1),"Yes","No"))))</f>
        <v/>
      </c>
      <c r="G261" t="str">
        <f>IF($C261&lt;&gt;"Yes","",
IF($A261="Neuron",
IF(OR(
AND($AA261&lt;&gt;"",LOWER(TRIM($AA261))&lt;&gt;"n/a",COUNTIFS($C$2:$C$532,"Yes",$A$2:$A$532,"Neuron",$AA$2:$AA$532,$AA261)&gt;1),
AND($AB261&lt;&gt;"",LOWER(TRIM($AB261))&lt;&gt;"n/a",COUNTIFS($C$2:$C$532,"Yes",$A$2:$A$532,"Neuron",$AB$2:$AB$532,$AB261)&gt;1),
AND($AE261&lt;&gt;"",LOWER(TRIM($AE261))&lt;&gt;"n/a",COUNTIFS($C$2:$C$532,"Yes",$A$2:$A$532,"Neuron",$AE$2:$AE$532,$AE261)&gt;1)
),"Yes","No"),
IF($A261="Cybernet",
IF(OR(
AND($Y261&lt;&gt;"",LOWER(TRIM($Y261))&lt;&gt;"n/a",COUNTIFS($C$2:$C$532,"Yes",$A$2:$A$532,"Cybernet",$Y$2:$Y$532,$Y261)&gt;1),
AND($Z261&lt;&gt;"",LOWER(TRIM($Z261))&lt;&gt;"n/a",COUNTIFS($C$2:$C$532,"Yes",$A$2:$A$532,"Cybernet",$Z$2:$Z$532,$Z261)&gt;1)
),"Yes","No"),
IF(AND($AN261&lt;&gt;"",LOWER(TRIM($AN261))&lt;&gt;"n/a"),
IF(COUNTIFS($C$2:$C$532,"Yes",$A$2:$A$532,$A261,$AN$2:$AN$532,$AN261)&gt;1,"Yes","No"),
"No")
)
)
)</f>
        <v/>
      </c>
      <c r="H261" s="4"/>
      <c r="I261" s="4"/>
      <c r="J261" s="4"/>
      <c r="K261" s="4"/>
      <c r="L261" s="14"/>
      <c r="M261" s="4"/>
      <c r="N261" s="4"/>
      <c r="O261" s="4"/>
      <c r="P261" s="4"/>
      <c r="Q261" s="4"/>
      <c r="R261" s="4"/>
      <c r="S261" s="4"/>
      <c r="T261" s="4"/>
      <c r="U261" s="12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8"/>
      <c r="AH261" s="8"/>
      <c r="AI261" s="8"/>
      <c r="AJ261" s="8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"/>
      <c r="BM261" s="8"/>
      <c r="BN261" s="8"/>
      <c r="BO261" s="8"/>
      <c r="BP261" s="8"/>
      <c r="BQ261" s="8"/>
      <c r="BR261" s="8"/>
      <c r="BS261" s="4" t="str">
        <f>IF($AB261="","",IF((IF(AND($BL261&lt;&gt;"Yes",$BL261&lt;&gt;"N/A"),"Power Cable, ","")&amp;IF(AND($BM261&lt;&gt;"Yes",$BM261&lt;&gt;"N/A"),"Battery, ","")&amp;IF(AND($AG261&lt;&gt;"Yes",$AG261&lt;&gt;"N/A"),"Firmware Download, ","")&amp;IF(AND(OR($AG261="Yes",$AG261="N/A"),$AH261&lt;&gt;"Yes",$AH261&lt;&gt;"N/A"),"Firmware Install, ","")&amp;IF(AND($BQ261&lt;&gt;"Yes",$BQ261&lt;&gt;"N/A"),"Device ID, ","")&amp;IF(AND($BR261&lt;&gt;"Yes",$BR261&lt;&gt;"N/A"),"Epic Beans Relay, ",""))="","",LEFT(IF(AND($BL261&lt;&gt;"Yes",$BL261&lt;&gt;"N/A"),"Power Cable, ","")&amp;IF(AND($BM261&lt;&gt;"Yes",$BM261&lt;&gt;"N/A"),"Battery, ","")&amp;IF(AND($AG261&lt;&gt;"Yes",$AG261&lt;&gt;"N/A"),"Firmware Download, ","")&amp;IF(AND(OR($AG261="Yes",$AG261="N/A"),$AH261&lt;&gt;"Yes",$AH261&lt;&gt;"N/A"),"Firmware Install, ","")&amp;IF(AND($BQ261&lt;&gt;"Yes",$BQ261&lt;&gt;"N/A"),"Device ID, ","")&amp;IF(AND($BR261&lt;&gt;"Yes",$BR261&lt;&gt;"N/A"),"Epic Beans Relay, ",""),LEN(IF(AND($BL261&lt;&gt;"Yes",$BL261&lt;&gt;"N/A"),"Power Cable, ","")&amp;IF(AND($BM261&lt;&gt;"Yes",$BM261&lt;&gt;"N/A"),"Battery, ","")&amp;IF(AND($AG261&lt;&gt;"Yes",$AG261&lt;&gt;"N/A"),"Firmware Download, ","")&amp;IF(AND(OR($AG261="Yes",$AG261="N/A"),$AH261&lt;&gt;"Yes",$AH261&lt;&gt;"N/A"),"Firmware Install, ","")&amp;IF(AND($BQ261&lt;&gt;"Yes",$BQ261&lt;&gt;"N/A"),"Device ID, ","")&amp;IF(AND($BR261&lt;&gt;"Yes",$BR261&lt;&gt;"N/A"),"Epic Beans Relay, ",""))-2)))</f>
        <v/>
      </c>
      <c r="BT261" s="8"/>
      <c r="BU261" s="8" t="str">
        <f>IF($AB261="","",IF($BS261="","Yes","Blocked"))</f>
        <v/>
      </c>
      <c r="BW261" t="str">
        <f>IF($BV261="","",IFERROR(VLOOKUP($BV261,'01_Warehouse_Ledger'!$A:$N,4,FALSE),""))</f>
        <v/>
      </c>
      <c r="BX261" t="str">
        <f>IF($BV261="","",IFERROR(VLOOKUP($BV261,'01_Warehouse_Ledger'!$A:$N,5,FALSE),""))</f>
        <v/>
      </c>
      <c r="BY261" t="str">
        <f>IF($BV261="","",IFERROR(VLOOKUP($BV261,'01_Warehouse_Ledger'!$A:$N,13,FALSE),""))</f>
        <v/>
      </c>
      <c r="CI261" t="str" cm="1">
        <f t="array" ref="CI261">IFERROR(
  IF(ISNUMBER(MATCH(TRIM(SUBSTITUTE(INDEX($X:$X,ROW()),CHAR(160),"")),[1]Weekend_Targets!$B$2:$B$23,0)),
    "TARGET",
    "NO"
  ),
  "LOOKUP_ERROR"
)</f>
        <v>NO</v>
      </c>
      <c r="CJ261" t="str" cm="1">
        <f t="array" aca="1" ref="CJ261" ca="1">_xlfn.LET(_xlpm.h,UPPER(TRIM(CLEAN(SUBSTITUTE($X261,CHAR(160)," ")))), IF(ISNUMBER(MATCH(_xlpm.h,WeekendHostnames,0)),"TARGET",""))</f>
        <v/>
      </c>
      <c r="CK261" t="str">
        <f>UPPER(TRIM(CLEAN(SUBSTITUTE(C261,CHAR(160)," "))))</f>
        <v/>
      </c>
      <c r="CL261" t="str" cm="1">
        <f t="array" ref="CL261">IF(ISNUMBER(MATCH(UPPER(TRIM(CLEAN(SUBSTITUTE(INDEX($X:$X,ROW()),CHAR(160)," ")))),[1]Weekend_Targets!$C$2:$C$23,0)),"TARGET","NO")</f>
        <v>NO</v>
      </c>
      <c r="CM261" t="str">
        <f>_xlfn.TEXTJOIN(", ",TRUE,$C$2:$C$23)</f>
        <v>Yes, Yes, Yes, Yes, Yes, Yes, Yes, Yes, Yes, Yes, Yes, Yes, Yes, Yes, Yes, Yes, Yes, Yes, Yes, Yes, Yes, Yes</v>
      </c>
      <c r="CN261" t="e" cm="1">
        <f t="array" aca="1" ref="CN261" ca="1">COUNTIF(WeekendHostnames,"WNH270OPR403")</f>
        <v>#NAME?</v>
      </c>
      <c r="CO261" s="4"/>
      <c r="CQ261" s="4"/>
    </row>
    <row r="262" spans="1:95" ht="20.25" customHeight="1">
      <c r="A262" s="8"/>
      <c r="B262" s="8"/>
      <c r="C262" s="8"/>
      <c r="E262" s="15" t="str">
        <f>IF($C262&lt;&gt;"Yes","",IF($D262="No","Yes",IF($D262="Yes","No","")))</f>
        <v/>
      </c>
      <c r="F262" s="15" t="str">
        <f>IF($A262="","",IF($A262="Neuron",IF(OR(AND($AA262&lt;&gt;"",LOWER(TRIM($AA262))&lt;&gt;"n/a",COUNTIF($AA$2:$AA$532,$AA262)&gt;1),AND($AB262&lt;&gt;"",LOWER(TRIM($AB262))&lt;&gt;"n/a",COUNTIF($AB$2:$AB$532,$AB262)&gt;1),AND($AE262&lt;&gt;"",LOWER(TRIM($AE262))&lt;&gt;"n/a",COUNTIF($AE$2:$AE$532,$AE262)&gt;1)),"Yes","No"),IF($A262="Cybernet",IF(OR(AND($Y262&lt;&gt;"",LOWER(TRIM($Y262))&lt;&gt;"n/a",COUNTIF($Y$2:$Y$532,$Y262)&gt;1),AND($Z262&lt;&gt;"",LOWER(TRIM($Z262))&lt;&gt;"n/a",COUNTIF($Z$2:$Z$532,$Z262)&gt;1)),"Yes","No"),IF(AND($AN262&lt;&gt;"",LOWER(TRIM($AN262))&lt;&gt;"n/a",COUNTIF($AN$2:$AN$532,$AN262)&gt;1),"Yes","No"))))</f>
        <v/>
      </c>
      <c r="G262" t="str">
        <f>IF($C262&lt;&gt;"Yes","",
IF($A262="Neuron",
IF(OR(
AND($AA262&lt;&gt;"",LOWER(TRIM($AA262))&lt;&gt;"n/a",COUNTIFS($C$2:$C$532,"Yes",$A$2:$A$532,"Neuron",$AA$2:$AA$532,$AA262)&gt;1),
AND($AB262&lt;&gt;"",LOWER(TRIM($AB262))&lt;&gt;"n/a",COUNTIFS($C$2:$C$532,"Yes",$A$2:$A$532,"Neuron",$AB$2:$AB$532,$AB262)&gt;1),
AND($AE262&lt;&gt;"",LOWER(TRIM($AE262))&lt;&gt;"n/a",COUNTIFS($C$2:$C$532,"Yes",$A$2:$A$532,"Neuron",$AE$2:$AE$532,$AE262)&gt;1)
),"Yes","No"),
IF($A262="Cybernet",
IF(OR(
AND($Y262&lt;&gt;"",LOWER(TRIM($Y262))&lt;&gt;"n/a",COUNTIFS($C$2:$C$532,"Yes",$A$2:$A$532,"Cybernet",$Y$2:$Y$532,$Y262)&gt;1),
AND($Z262&lt;&gt;"",LOWER(TRIM($Z262))&lt;&gt;"n/a",COUNTIFS($C$2:$C$532,"Yes",$A$2:$A$532,"Cybernet",$Z$2:$Z$532,$Z262)&gt;1)
),"Yes","No"),
IF(AND($AN262&lt;&gt;"",LOWER(TRIM($AN262))&lt;&gt;"n/a"),
IF(COUNTIFS($C$2:$C$532,"Yes",$A$2:$A$532,$A262,$AN$2:$AN$532,$AN262)&gt;1,"Yes","No"),
"No")
)
)
)</f>
        <v/>
      </c>
      <c r="H262" s="4"/>
      <c r="I262" s="4"/>
      <c r="J262" s="4"/>
      <c r="K262" s="4"/>
      <c r="L262" s="14"/>
      <c r="M262" s="4"/>
      <c r="N262" s="4"/>
      <c r="O262" s="4"/>
      <c r="P262" s="4"/>
      <c r="Q262" s="4"/>
      <c r="R262" s="4"/>
      <c r="S262" s="4"/>
      <c r="T262" s="4"/>
      <c r="U262" s="12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8"/>
      <c r="AH262" s="8"/>
      <c r="AI262" s="8"/>
      <c r="AJ262" s="8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"/>
      <c r="BM262" s="8"/>
      <c r="BN262" s="8"/>
      <c r="BO262" s="8"/>
      <c r="BP262" s="8"/>
      <c r="BQ262" s="8"/>
      <c r="BR262" s="8"/>
      <c r="BS262" s="4" t="str">
        <f>IF($AB262="","",IF((IF(AND($BL262&lt;&gt;"Yes",$BL262&lt;&gt;"N/A"),"Power Cable, ","")&amp;IF(AND($BM262&lt;&gt;"Yes",$BM262&lt;&gt;"N/A"),"Battery, ","")&amp;IF(AND($AG262&lt;&gt;"Yes",$AG262&lt;&gt;"N/A"),"Firmware Download, ","")&amp;IF(AND(OR($AG262="Yes",$AG262="N/A"),$AH262&lt;&gt;"Yes",$AH262&lt;&gt;"N/A"),"Firmware Install, ","")&amp;IF(AND($BQ262&lt;&gt;"Yes",$BQ262&lt;&gt;"N/A"),"Device ID, ","")&amp;IF(AND($BR262&lt;&gt;"Yes",$BR262&lt;&gt;"N/A"),"Epic Beans Relay, ",""))="","",LEFT(IF(AND($BL262&lt;&gt;"Yes",$BL262&lt;&gt;"N/A"),"Power Cable, ","")&amp;IF(AND($BM262&lt;&gt;"Yes",$BM262&lt;&gt;"N/A"),"Battery, ","")&amp;IF(AND($AG262&lt;&gt;"Yes",$AG262&lt;&gt;"N/A"),"Firmware Download, ","")&amp;IF(AND(OR($AG262="Yes",$AG262="N/A"),$AH262&lt;&gt;"Yes",$AH262&lt;&gt;"N/A"),"Firmware Install, ","")&amp;IF(AND($BQ262&lt;&gt;"Yes",$BQ262&lt;&gt;"N/A"),"Device ID, ","")&amp;IF(AND($BR262&lt;&gt;"Yes",$BR262&lt;&gt;"N/A"),"Epic Beans Relay, ",""),LEN(IF(AND($BL262&lt;&gt;"Yes",$BL262&lt;&gt;"N/A"),"Power Cable, ","")&amp;IF(AND($BM262&lt;&gt;"Yes",$BM262&lt;&gt;"N/A"),"Battery, ","")&amp;IF(AND($AG262&lt;&gt;"Yes",$AG262&lt;&gt;"N/A"),"Firmware Download, ","")&amp;IF(AND(OR($AG262="Yes",$AG262="N/A"),$AH262&lt;&gt;"Yes",$AH262&lt;&gt;"N/A"),"Firmware Install, ","")&amp;IF(AND($BQ262&lt;&gt;"Yes",$BQ262&lt;&gt;"N/A"),"Device ID, ","")&amp;IF(AND($BR262&lt;&gt;"Yes",$BR262&lt;&gt;"N/A"),"Epic Beans Relay, ",""))-2)))</f>
        <v/>
      </c>
      <c r="BT262" s="8"/>
      <c r="BU262" s="8" t="str">
        <f>IF($AB262="","",IF($BS262="","Yes","Blocked"))</f>
        <v/>
      </c>
      <c r="BW262" t="str">
        <f>IF($BV262="","",IFERROR(VLOOKUP($BV262,'01_Warehouse_Ledger'!$A:$N,4,FALSE),""))</f>
        <v/>
      </c>
      <c r="BX262" t="str">
        <f>IF($BV262="","",IFERROR(VLOOKUP($BV262,'01_Warehouse_Ledger'!$A:$N,5,FALSE),""))</f>
        <v/>
      </c>
      <c r="BY262" t="str">
        <f>IF($BV262="","",IFERROR(VLOOKUP($BV262,'01_Warehouse_Ledger'!$A:$N,13,FALSE),""))</f>
        <v/>
      </c>
      <c r="CI262" t="str" cm="1">
        <f t="array" ref="CI262">IFERROR(
  IF(ISNUMBER(MATCH(TRIM(SUBSTITUTE(INDEX($X:$X,ROW()),CHAR(160),"")),[1]Weekend_Targets!$B$2:$B$23,0)),
    "TARGET",
    "NO"
  ),
  "LOOKUP_ERROR"
)</f>
        <v>NO</v>
      </c>
      <c r="CJ262" t="str" cm="1">
        <f t="array" aca="1" ref="CJ262" ca="1">_xlfn.LET(_xlpm.h,UPPER(TRIM(CLEAN(SUBSTITUTE($X262,CHAR(160)," ")))), IF(ISNUMBER(MATCH(_xlpm.h,WeekendHostnames,0)),"TARGET",""))</f>
        <v/>
      </c>
      <c r="CK262" t="str">
        <f>UPPER(TRIM(CLEAN(SUBSTITUTE(C262,CHAR(160)," "))))</f>
        <v/>
      </c>
      <c r="CL262" t="str" cm="1">
        <f t="array" ref="CL262">IF(ISNUMBER(MATCH(UPPER(TRIM(CLEAN(SUBSTITUTE(INDEX($X:$X,ROW()),CHAR(160)," ")))),[1]Weekend_Targets!$C$2:$C$23,0)),"TARGET","NO")</f>
        <v>NO</v>
      </c>
      <c r="CM262" t="str">
        <f>_xlfn.TEXTJOIN(", ",TRUE,$C$2:$C$23)</f>
        <v>Yes, Yes, Yes, Yes, Yes, Yes, Yes, Yes, Yes, Yes, Yes, Yes, Yes, Yes, Yes, Yes, Yes, Yes, Yes, Yes, Yes, Yes</v>
      </c>
      <c r="CN262" t="e" cm="1">
        <f t="array" aca="1" ref="CN262" ca="1">COUNTIF(WeekendHostnames,"WNH270OPR403")</f>
        <v>#NAME?</v>
      </c>
      <c r="CO262" s="4"/>
      <c r="CQ262" s="4"/>
    </row>
    <row r="263" spans="1:95" ht="20.25" customHeight="1">
      <c r="A263" s="8"/>
      <c r="B263" s="8"/>
      <c r="C263" s="8"/>
      <c r="E263" s="15" t="str">
        <f>IF($C263&lt;&gt;"Yes","",IF($D263="No","Yes",IF($D263="Yes","No","")))</f>
        <v/>
      </c>
      <c r="F263" s="15" t="str">
        <f>IF($A263="","",IF($A263="Neuron",IF(OR(AND($AA263&lt;&gt;"",LOWER(TRIM($AA263))&lt;&gt;"n/a",COUNTIF($AA$2:$AA$532,$AA263)&gt;1),AND($AB263&lt;&gt;"",LOWER(TRIM($AB263))&lt;&gt;"n/a",COUNTIF($AB$2:$AB$532,$AB263)&gt;1),AND($AE263&lt;&gt;"",LOWER(TRIM($AE263))&lt;&gt;"n/a",COUNTIF($AE$2:$AE$532,$AE263)&gt;1)),"Yes","No"),IF($A263="Cybernet",IF(OR(AND($Y263&lt;&gt;"",LOWER(TRIM($Y263))&lt;&gt;"n/a",COUNTIF($Y$2:$Y$532,$Y263)&gt;1),AND($Z263&lt;&gt;"",LOWER(TRIM($Z263))&lt;&gt;"n/a",COUNTIF($Z$2:$Z$532,$Z263)&gt;1)),"Yes","No"),IF(AND($AN263&lt;&gt;"",LOWER(TRIM($AN263))&lt;&gt;"n/a",COUNTIF($AN$2:$AN$532,$AN263)&gt;1),"Yes","No"))))</f>
        <v/>
      </c>
      <c r="G263" t="str">
        <f>IF($C263&lt;&gt;"Yes","",
IF($A263="Neuron",
IF(OR(
AND($AA263&lt;&gt;"",LOWER(TRIM($AA263))&lt;&gt;"n/a",COUNTIFS($C$2:$C$532,"Yes",$A$2:$A$532,"Neuron",$AA$2:$AA$532,$AA263)&gt;1),
AND($AB263&lt;&gt;"",LOWER(TRIM($AB263))&lt;&gt;"n/a",COUNTIFS($C$2:$C$532,"Yes",$A$2:$A$532,"Neuron",$AB$2:$AB$532,$AB263)&gt;1),
AND($AE263&lt;&gt;"",LOWER(TRIM($AE263))&lt;&gt;"n/a",COUNTIFS($C$2:$C$532,"Yes",$A$2:$A$532,"Neuron",$AE$2:$AE$532,$AE263)&gt;1)
),"Yes","No"),
IF($A263="Cybernet",
IF(OR(
AND($Y263&lt;&gt;"",LOWER(TRIM($Y263))&lt;&gt;"n/a",COUNTIFS($C$2:$C$532,"Yes",$A$2:$A$532,"Cybernet",$Y$2:$Y$532,$Y263)&gt;1),
AND($Z263&lt;&gt;"",LOWER(TRIM($Z263))&lt;&gt;"n/a",COUNTIFS($C$2:$C$532,"Yes",$A$2:$A$532,"Cybernet",$Z$2:$Z$532,$Z263)&gt;1)
),"Yes","No"),
IF(AND($AN263&lt;&gt;"",LOWER(TRIM($AN263))&lt;&gt;"n/a"),
IF(COUNTIFS($C$2:$C$532,"Yes",$A$2:$A$532,$A263,$AN$2:$AN$532,$AN263)&gt;1,"Yes","No"),
"No")
)
)
)</f>
        <v/>
      </c>
      <c r="H263" s="4"/>
      <c r="I263" s="4"/>
      <c r="J263" s="4"/>
      <c r="K263" s="4"/>
      <c r="L263" s="14"/>
      <c r="M263" s="4"/>
      <c r="N263" s="4"/>
      <c r="O263" s="4"/>
      <c r="P263" s="4"/>
      <c r="Q263" s="4"/>
      <c r="R263" s="4"/>
      <c r="S263" s="4"/>
      <c r="T263" s="4"/>
      <c r="U263" s="12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8"/>
      <c r="AH263" s="8"/>
      <c r="AI263" s="8"/>
      <c r="AJ263" s="8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"/>
      <c r="BM263" s="8"/>
      <c r="BN263" s="8"/>
      <c r="BO263" s="8"/>
      <c r="BP263" s="8"/>
      <c r="BQ263" s="8"/>
      <c r="BR263" s="8"/>
      <c r="BS263" s="4" t="str">
        <f>IF($AB263="","",IF((IF(AND($BL263&lt;&gt;"Yes",$BL263&lt;&gt;"N/A"),"Power Cable, ","")&amp;IF(AND($BM263&lt;&gt;"Yes",$BM263&lt;&gt;"N/A"),"Battery, ","")&amp;IF(AND($AG263&lt;&gt;"Yes",$AG263&lt;&gt;"N/A"),"Firmware Download, ","")&amp;IF(AND(OR($AG263="Yes",$AG263="N/A"),$AH263&lt;&gt;"Yes",$AH263&lt;&gt;"N/A"),"Firmware Install, ","")&amp;IF(AND($BQ263&lt;&gt;"Yes",$BQ263&lt;&gt;"N/A"),"Device ID, ","")&amp;IF(AND($BR263&lt;&gt;"Yes",$BR263&lt;&gt;"N/A"),"Epic Beans Relay, ",""))="","",LEFT(IF(AND($BL263&lt;&gt;"Yes",$BL263&lt;&gt;"N/A"),"Power Cable, ","")&amp;IF(AND($BM263&lt;&gt;"Yes",$BM263&lt;&gt;"N/A"),"Battery, ","")&amp;IF(AND($AG263&lt;&gt;"Yes",$AG263&lt;&gt;"N/A"),"Firmware Download, ","")&amp;IF(AND(OR($AG263="Yes",$AG263="N/A"),$AH263&lt;&gt;"Yes",$AH263&lt;&gt;"N/A"),"Firmware Install, ","")&amp;IF(AND($BQ263&lt;&gt;"Yes",$BQ263&lt;&gt;"N/A"),"Device ID, ","")&amp;IF(AND($BR263&lt;&gt;"Yes",$BR263&lt;&gt;"N/A"),"Epic Beans Relay, ",""),LEN(IF(AND($BL263&lt;&gt;"Yes",$BL263&lt;&gt;"N/A"),"Power Cable, ","")&amp;IF(AND($BM263&lt;&gt;"Yes",$BM263&lt;&gt;"N/A"),"Battery, ","")&amp;IF(AND($AG263&lt;&gt;"Yes",$AG263&lt;&gt;"N/A"),"Firmware Download, ","")&amp;IF(AND(OR($AG263="Yes",$AG263="N/A"),$AH263&lt;&gt;"Yes",$AH263&lt;&gt;"N/A"),"Firmware Install, ","")&amp;IF(AND($BQ263&lt;&gt;"Yes",$BQ263&lt;&gt;"N/A"),"Device ID, ","")&amp;IF(AND($BR263&lt;&gt;"Yes",$BR263&lt;&gt;"N/A"),"Epic Beans Relay, ",""))-2)))</f>
        <v/>
      </c>
      <c r="BT263" s="8"/>
      <c r="BU263" s="8" t="str">
        <f>IF($AB263="","",IF($BS263="","Yes","Blocked"))</f>
        <v/>
      </c>
      <c r="BW263" t="str">
        <f>IF($BV263="","",IFERROR(VLOOKUP($BV263,'01_Warehouse_Ledger'!$A:$N,4,FALSE),""))</f>
        <v/>
      </c>
      <c r="BX263" t="str">
        <f>IF($BV263="","",IFERROR(VLOOKUP($BV263,'01_Warehouse_Ledger'!$A:$N,5,FALSE),""))</f>
        <v/>
      </c>
      <c r="BY263" t="str">
        <f>IF($BV263="","",IFERROR(VLOOKUP($BV263,'01_Warehouse_Ledger'!$A:$N,13,FALSE),""))</f>
        <v/>
      </c>
      <c r="CI263" t="str" cm="1">
        <f t="array" ref="CI263">IFERROR(
  IF(ISNUMBER(MATCH(TRIM(SUBSTITUTE(INDEX($X:$X,ROW()),CHAR(160),"")),[1]Weekend_Targets!$B$2:$B$23,0)),
    "TARGET",
    "NO"
  ),
  "LOOKUP_ERROR"
)</f>
        <v>NO</v>
      </c>
      <c r="CJ263" t="str" cm="1">
        <f t="array" aca="1" ref="CJ263" ca="1">_xlfn.LET(_xlpm.h,UPPER(TRIM(CLEAN(SUBSTITUTE($X263,CHAR(160)," ")))), IF(ISNUMBER(MATCH(_xlpm.h,WeekendHostnames,0)),"TARGET",""))</f>
        <v/>
      </c>
      <c r="CK263" t="str">
        <f>UPPER(TRIM(CLEAN(SUBSTITUTE(C263,CHAR(160)," "))))</f>
        <v/>
      </c>
      <c r="CL263" t="str" cm="1">
        <f t="array" ref="CL263">IF(ISNUMBER(MATCH(UPPER(TRIM(CLEAN(SUBSTITUTE(INDEX($X:$X,ROW()),CHAR(160)," ")))),[1]Weekend_Targets!$C$2:$C$23,0)),"TARGET","NO")</f>
        <v>NO</v>
      </c>
      <c r="CM263" t="str">
        <f>_xlfn.TEXTJOIN(", ",TRUE,$C$2:$C$23)</f>
        <v>Yes, Yes, Yes, Yes, Yes, Yes, Yes, Yes, Yes, Yes, Yes, Yes, Yes, Yes, Yes, Yes, Yes, Yes, Yes, Yes, Yes, Yes</v>
      </c>
      <c r="CN263" t="e" cm="1">
        <f t="array" aca="1" ref="CN263" ca="1">COUNTIF(WeekendHostnames,"WNH270OPR403")</f>
        <v>#NAME?</v>
      </c>
      <c r="CO263" s="4"/>
      <c r="CQ263" s="4"/>
    </row>
    <row r="264" spans="1:95" ht="20.25" customHeight="1">
      <c r="A264" s="8"/>
      <c r="B264" s="8"/>
      <c r="C264" s="8"/>
      <c r="E264" s="15" t="str">
        <f>IF($C264&lt;&gt;"Yes","",IF($D264="No","Yes",IF($D264="Yes","No","")))</f>
        <v/>
      </c>
      <c r="F264" s="15" t="str">
        <f>IF($A264="","",IF($A264="Neuron",IF(OR(AND($AA264&lt;&gt;"",LOWER(TRIM($AA264))&lt;&gt;"n/a",COUNTIF($AA$2:$AA$532,$AA264)&gt;1),AND($AB264&lt;&gt;"",LOWER(TRIM($AB264))&lt;&gt;"n/a",COUNTIF($AB$2:$AB$532,$AB264)&gt;1),AND($AE264&lt;&gt;"",LOWER(TRIM($AE264))&lt;&gt;"n/a",COUNTIF($AE$2:$AE$532,$AE264)&gt;1)),"Yes","No"),IF($A264="Cybernet",IF(OR(AND($Y264&lt;&gt;"",LOWER(TRIM($Y264))&lt;&gt;"n/a",COUNTIF($Y$2:$Y$532,$Y264)&gt;1),AND($Z264&lt;&gt;"",LOWER(TRIM($Z264))&lt;&gt;"n/a",COUNTIF($Z$2:$Z$532,$Z264)&gt;1)),"Yes","No"),IF(AND($AN264&lt;&gt;"",LOWER(TRIM($AN264))&lt;&gt;"n/a",COUNTIF($AN$2:$AN$532,$AN264)&gt;1),"Yes","No"))))</f>
        <v/>
      </c>
      <c r="G264" t="str">
        <f>IF($C264&lt;&gt;"Yes","",
IF($A264="Neuron",
IF(OR(
AND($AA264&lt;&gt;"",LOWER(TRIM($AA264))&lt;&gt;"n/a",COUNTIFS($C$2:$C$532,"Yes",$A$2:$A$532,"Neuron",$AA$2:$AA$532,$AA264)&gt;1),
AND($AB264&lt;&gt;"",LOWER(TRIM($AB264))&lt;&gt;"n/a",COUNTIFS($C$2:$C$532,"Yes",$A$2:$A$532,"Neuron",$AB$2:$AB$532,$AB264)&gt;1),
AND($AE264&lt;&gt;"",LOWER(TRIM($AE264))&lt;&gt;"n/a",COUNTIFS($C$2:$C$532,"Yes",$A$2:$A$532,"Neuron",$AE$2:$AE$532,$AE264)&gt;1)
),"Yes","No"),
IF($A264="Cybernet",
IF(OR(
AND($Y264&lt;&gt;"",LOWER(TRIM($Y264))&lt;&gt;"n/a",COUNTIFS($C$2:$C$532,"Yes",$A$2:$A$532,"Cybernet",$Y$2:$Y$532,$Y264)&gt;1),
AND($Z264&lt;&gt;"",LOWER(TRIM($Z264))&lt;&gt;"n/a",COUNTIFS($C$2:$C$532,"Yes",$A$2:$A$532,"Cybernet",$Z$2:$Z$532,$Z264)&gt;1)
),"Yes","No"),
IF(AND($AN264&lt;&gt;"",LOWER(TRIM($AN264))&lt;&gt;"n/a"),
IF(COUNTIFS($C$2:$C$532,"Yes",$A$2:$A$532,$A264,$AN$2:$AN$532,$AN264)&gt;1,"Yes","No"),
"No")
)
)
)</f>
        <v/>
      </c>
      <c r="H264" s="4"/>
      <c r="I264" s="4"/>
      <c r="J264" s="4"/>
      <c r="K264" s="4"/>
      <c r="L264" s="14"/>
      <c r="M264" s="4"/>
      <c r="N264" s="4"/>
      <c r="O264" s="4"/>
      <c r="P264" s="4"/>
      <c r="Q264" s="4"/>
      <c r="R264" s="4"/>
      <c r="S264" s="4"/>
      <c r="T264" s="4"/>
      <c r="U264" s="12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8"/>
      <c r="AH264" s="8"/>
      <c r="AI264" s="8"/>
      <c r="AJ264" s="8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"/>
      <c r="BM264" s="8"/>
      <c r="BN264" s="8"/>
      <c r="BO264" s="8"/>
      <c r="BP264" s="8"/>
      <c r="BQ264" s="8"/>
      <c r="BR264" s="8"/>
      <c r="BS264" s="4" t="str">
        <f>IF($AB264="","",IF((IF(AND($BL264&lt;&gt;"Yes",$BL264&lt;&gt;"N/A"),"Power Cable, ","")&amp;IF(AND($BM264&lt;&gt;"Yes",$BM264&lt;&gt;"N/A"),"Battery, ","")&amp;IF(AND($AG264&lt;&gt;"Yes",$AG264&lt;&gt;"N/A"),"Firmware Download, ","")&amp;IF(AND(OR($AG264="Yes",$AG264="N/A"),$AH264&lt;&gt;"Yes",$AH264&lt;&gt;"N/A"),"Firmware Install, ","")&amp;IF(AND($BQ264&lt;&gt;"Yes",$BQ264&lt;&gt;"N/A"),"Device ID, ","")&amp;IF(AND($BR264&lt;&gt;"Yes",$BR264&lt;&gt;"N/A"),"Epic Beans Relay, ",""))="","",LEFT(IF(AND($BL264&lt;&gt;"Yes",$BL264&lt;&gt;"N/A"),"Power Cable, ","")&amp;IF(AND($BM264&lt;&gt;"Yes",$BM264&lt;&gt;"N/A"),"Battery, ","")&amp;IF(AND($AG264&lt;&gt;"Yes",$AG264&lt;&gt;"N/A"),"Firmware Download, ","")&amp;IF(AND(OR($AG264="Yes",$AG264="N/A"),$AH264&lt;&gt;"Yes",$AH264&lt;&gt;"N/A"),"Firmware Install, ","")&amp;IF(AND($BQ264&lt;&gt;"Yes",$BQ264&lt;&gt;"N/A"),"Device ID, ","")&amp;IF(AND($BR264&lt;&gt;"Yes",$BR264&lt;&gt;"N/A"),"Epic Beans Relay, ",""),LEN(IF(AND($BL264&lt;&gt;"Yes",$BL264&lt;&gt;"N/A"),"Power Cable, ","")&amp;IF(AND($BM264&lt;&gt;"Yes",$BM264&lt;&gt;"N/A"),"Battery, ","")&amp;IF(AND($AG264&lt;&gt;"Yes",$AG264&lt;&gt;"N/A"),"Firmware Download, ","")&amp;IF(AND(OR($AG264="Yes",$AG264="N/A"),$AH264&lt;&gt;"Yes",$AH264&lt;&gt;"N/A"),"Firmware Install, ","")&amp;IF(AND($BQ264&lt;&gt;"Yes",$BQ264&lt;&gt;"N/A"),"Device ID, ","")&amp;IF(AND($BR264&lt;&gt;"Yes",$BR264&lt;&gt;"N/A"),"Epic Beans Relay, ",""))-2)))</f>
        <v/>
      </c>
      <c r="BT264" s="8"/>
      <c r="BU264" s="8" t="str">
        <f>IF($AB264="","",IF($BS264="","Yes","Blocked"))</f>
        <v/>
      </c>
      <c r="BW264" t="str">
        <f>IF($BV264="","",IFERROR(VLOOKUP($BV264,'01_Warehouse_Ledger'!$A:$N,4,FALSE),""))</f>
        <v/>
      </c>
      <c r="BX264" t="str">
        <f>IF($BV264="","",IFERROR(VLOOKUP($BV264,'01_Warehouse_Ledger'!$A:$N,5,FALSE),""))</f>
        <v/>
      </c>
      <c r="BY264" t="str">
        <f>IF($BV264="","",IFERROR(VLOOKUP($BV264,'01_Warehouse_Ledger'!$A:$N,13,FALSE),""))</f>
        <v/>
      </c>
      <c r="CI264" t="str" cm="1">
        <f t="array" ref="CI264">IFERROR(
  IF(ISNUMBER(MATCH(TRIM(SUBSTITUTE(INDEX($X:$X,ROW()),CHAR(160),"")),[1]Weekend_Targets!$B$2:$B$23,0)),
    "TARGET",
    "NO"
  ),
  "LOOKUP_ERROR"
)</f>
        <v>NO</v>
      </c>
      <c r="CJ264" t="str" cm="1">
        <f t="array" aca="1" ref="CJ264" ca="1">_xlfn.LET(_xlpm.h,UPPER(TRIM(CLEAN(SUBSTITUTE($X264,CHAR(160)," ")))), IF(ISNUMBER(MATCH(_xlpm.h,WeekendHostnames,0)),"TARGET",""))</f>
        <v/>
      </c>
      <c r="CK264" t="str">
        <f>UPPER(TRIM(CLEAN(SUBSTITUTE(C264,CHAR(160)," "))))</f>
        <v/>
      </c>
      <c r="CL264" t="str" cm="1">
        <f t="array" ref="CL264">IF(ISNUMBER(MATCH(UPPER(TRIM(CLEAN(SUBSTITUTE(INDEX($X:$X,ROW()),CHAR(160)," ")))),[1]Weekend_Targets!$C$2:$C$23,0)),"TARGET","NO")</f>
        <v>NO</v>
      </c>
      <c r="CM264" t="str">
        <f>_xlfn.TEXTJOIN(", ",TRUE,$C$2:$C$23)</f>
        <v>Yes, Yes, Yes, Yes, Yes, Yes, Yes, Yes, Yes, Yes, Yes, Yes, Yes, Yes, Yes, Yes, Yes, Yes, Yes, Yes, Yes, Yes</v>
      </c>
      <c r="CN264" t="e" cm="1">
        <f t="array" aca="1" ref="CN264" ca="1">COUNTIF(WeekendHostnames,"WNH270OPR403")</f>
        <v>#NAME?</v>
      </c>
      <c r="CO264" s="4"/>
      <c r="CQ264" s="4"/>
    </row>
    <row r="265" spans="1:95" ht="20.25" customHeight="1">
      <c r="A265" s="8"/>
      <c r="B265" s="8"/>
      <c r="C265" s="8"/>
      <c r="E265" s="15" t="str">
        <f>IF($C265&lt;&gt;"Yes","",IF($D265="No","Yes",IF($D265="Yes","No","")))</f>
        <v/>
      </c>
      <c r="F265" s="15" t="str">
        <f>IF($A265="","",IF($A265="Neuron",IF(OR(AND($AA265&lt;&gt;"",LOWER(TRIM($AA265))&lt;&gt;"n/a",COUNTIF($AA$2:$AA$532,$AA265)&gt;1),AND($AB265&lt;&gt;"",LOWER(TRIM($AB265))&lt;&gt;"n/a",COUNTIF($AB$2:$AB$532,$AB265)&gt;1),AND($AE265&lt;&gt;"",LOWER(TRIM($AE265))&lt;&gt;"n/a",COUNTIF($AE$2:$AE$532,$AE265)&gt;1)),"Yes","No"),IF($A265="Cybernet",IF(OR(AND($Y265&lt;&gt;"",LOWER(TRIM($Y265))&lt;&gt;"n/a",COUNTIF($Y$2:$Y$532,$Y265)&gt;1),AND($Z265&lt;&gt;"",LOWER(TRIM($Z265))&lt;&gt;"n/a",COUNTIF($Z$2:$Z$532,$Z265)&gt;1)),"Yes","No"),IF(AND($AN265&lt;&gt;"",LOWER(TRIM($AN265))&lt;&gt;"n/a",COUNTIF($AN$2:$AN$532,$AN265)&gt;1),"Yes","No"))))</f>
        <v/>
      </c>
      <c r="G265" t="str">
        <f>IF($C265&lt;&gt;"Yes","",
IF($A265="Neuron",
IF(OR(
AND($AA265&lt;&gt;"",LOWER(TRIM($AA265))&lt;&gt;"n/a",COUNTIFS($C$2:$C$532,"Yes",$A$2:$A$532,"Neuron",$AA$2:$AA$532,$AA265)&gt;1),
AND($AB265&lt;&gt;"",LOWER(TRIM($AB265))&lt;&gt;"n/a",COUNTIFS($C$2:$C$532,"Yes",$A$2:$A$532,"Neuron",$AB$2:$AB$532,$AB265)&gt;1),
AND($AE265&lt;&gt;"",LOWER(TRIM($AE265))&lt;&gt;"n/a",COUNTIFS($C$2:$C$532,"Yes",$A$2:$A$532,"Neuron",$AE$2:$AE$532,$AE265)&gt;1)
),"Yes","No"),
IF($A265="Cybernet",
IF(OR(
AND($Y265&lt;&gt;"",LOWER(TRIM($Y265))&lt;&gt;"n/a",COUNTIFS($C$2:$C$532,"Yes",$A$2:$A$532,"Cybernet",$Y$2:$Y$532,$Y265)&gt;1),
AND($Z265&lt;&gt;"",LOWER(TRIM($Z265))&lt;&gt;"n/a",COUNTIFS($C$2:$C$532,"Yes",$A$2:$A$532,"Cybernet",$Z$2:$Z$532,$Z265)&gt;1)
),"Yes","No"),
IF(AND($AN265&lt;&gt;"",LOWER(TRIM($AN265))&lt;&gt;"n/a"),
IF(COUNTIFS($C$2:$C$532,"Yes",$A$2:$A$532,$A265,$AN$2:$AN$532,$AN265)&gt;1,"Yes","No"),
"No")
)
)
)</f>
        <v/>
      </c>
      <c r="H265" s="4"/>
      <c r="I265" s="4"/>
      <c r="J265" s="4"/>
      <c r="K265" s="4"/>
      <c r="L265" s="14"/>
      <c r="M265" s="4"/>
      <c r="N265" s="4"/>
      <c r="O265" s="4"/>
      <c r="P265" s="4"/>
      <c r="Q265" s="4"/>
      <c r="R265" s="4"/>
      <c r="S265" s="4"/>
      <c r="T265" s="4"/>
      <c r="U265" s="12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8"/>
      <c r="AH265" s="8"/>
      <c r="AI265" s="8"/>
      <c r="AJ265" s="8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"/>
      <c r="BM265" s="8"/>
      <c r="BN265" s="8"/>
      <c r="BO265" s="8"/>
      <c r="BP265" s="8"/>
      <c r="BQ265" s="8"/>
      <c r="BR265" s="8"/>
      <c r="BS265" s="4" t="str">
        <f>IF($AB265="","",IF((IF(AND($BL265&lt;&gt;"Yes",$BL265&lt;&gt;"N/A"),"Power Cable, ","")&amp;IF(AND($BM265&lt;&gt;"Yes",$BM265&lt;&gt;"N/A"),"Battery, ","")&amp;IF(AND($AG265&lt;&gt;"Yes",$AG265&lt;&gt;"N/A"),"Firmware Download, ","")&amp;IF(AND(OR($AG265="Yes",$AG265="N/A"),$AH265&lt;&gt;"Yes",$AH265&lt;&gt;"N/A"),"Firmware Install, ","")&amp;IF(AND($BQ265&lt;&gt;"Yes",$BQ265&lt;&gt;"N/A"),"Device ID, ","")&amp;IF(AND($BR265&lt;&gt;"Yes",$BR265&lt;&gt;"N/A"),"Epic Beans Relay, ",""))="","",LEFT(IF(AND($BL265&lt;&gt;"Yes",$BL265&lt;&gt;"N/A"),"Power Cable, ","")&amp;IF(AND($BM265&lt;&gt;"Yes",$BM265&lt;&gt;"N/A"),"Battery, ","")&amp;IF(AND($AG265&lt;&gt;"Yes",$AG265&lt;&gt;"N/A"),"Firmware Download, ","")&amp;IF(AND(OR($AG265="Yes",$AG265="N/A"),$AH265&lt;&gt;"Yes",$AH265&lt;&gt;"N/A"),"Firmware Install, ","")&amp;IF(AND($BQ265&lt;&gt;"Yes",$BQ265&lt;&gt;"N/A"),"Device ID, ","")&amp;IF(AND($BR265&lt;&gt;"Yes",$BR265&lt;&gt;"N/A"),"Epic Beans Relay, ",""),LEN(IF(AND($BL265&lt;&gt;"Yes",$BL265&lt;&gt;"N/A"),"Power Cable, ","")&amp;IF(AND($BM265&lt;&gt;"Yes",$BM265&lt;&gt;"N/A"),"Battery, ","")&amp;IF(AND($AG265&lt;&gt;"Yes",$AG265&lt;&gt;"N/A"),"Firmware Download, ","")&amp;IF(AND(OR($AG265="Yes",$AG265="N/A"),$AH265&lt;&gt;"Yes",$AH265&lt;&gt;"N/A"),"Firmware Install, ","")&amp;IF(AND($BQ265&lt;&gt;"Yes",$BQ265&lt;&gt;"N/A"),"Device ID, ","")&amp;IF(AND($BR265&lt;&gt;"Yes",$BR265&lt;&gt;"N/A"),"Epic Beans Relay, ",""))-2)))</f>
        <v/>
      </c>
      <c r="BT265" s="8"/>
      <c r="BU265" s="8" t="str">
        <f>IF($AB265="","",IF($BS265="","Yes","Blocked"))</f>
        <v/>
      </c>
      <c r="BW265" t="str">
        <f>IF($BV265="","",IFERROR(VLOOKUP($BV265,'01_Warehouse_Ledger'!$A:$N,4,FALSE),""))</f>
        <v/>
      </c>
      <c r="BX265" t="str">
        <f>IF($BV265="","",IFERROR(VLOOKUP($BV265,'01_Warehouse_Ledger'!$A:$N,5,FALSE),""))</f>
        <v/>
      </c>
      <c r="BY265" t="str">
        <f>IF($BV265="","",IFERROR(VLOOKUP($BV265,'01_Warehouse_Ledger'!$A:$N,13,FALSE),""))</f>
        <v/>
      </c>
      <c r="CI265" t="str" cm="1">
        <f t="array" ref="CI265">IFERROR(
  IF(ISNUMBER(MATCH(TRIM(SUBSTITUTE(INDEX($X:$X,ROW()),CHAR(160),"")),[1]Weekend_Targets!$B$2:$B$23,0)),
    "TARGET",
    "NO"
  ),
  "LOOKUP_ERROR"
)</f>
        <v>NO</v>
      </c>
      <c r="CJ265" t="str" cm="1">
        <f t="array" aca="1" ref="CJ265" ca="1">_xlfn.LET(_xlpm.h,UPPER(TRIM(CLEAN(SUBSTITUTE($X265,CHAR(160)," ")))), IF(ISNUMBER(MATCH(_xlpm.h,WeekendHostnames,0)),"TARGET",""))</f>
        <v/>
      </c>
      <c r="CK265" t="str">
        <f>UPPER(TRIM(CLEAN(SUBSTITUTE(C265,CHAR(160)," "))))</f>
        <v/>
      </c>
      <c r="CL265" t="str" cm="1">
        <f t="array" ref="CL265">IF(ISNUMBER(MATCH(UPPER(TRIM(CLEAN(SUBSTITUTE(INDEX($X:$X,ROW()),CHAR(160)," ")))),[1]Weekend_Targets!$C$2:$C$23,0)),"TARGET","NO")</f>
        <v>NO</v>
      </c>
      <c r="CM265" t="str">
        <f>_xlfn.TEXTJOIN(", ",TRUE,$C$2:$C$23)</f>
        <v>Yes, Yes, Yes, Yes, Yes, Yes, Yes, Yes, Yes, Yes, Yes, Yes, Yes, Yes, Yes, Yes, Yes, Yes, Yes, Yes, Yes, Yes</v>
      </c>
      <c r="CN265" t="e" cm="1">
        <f t="array" aca="1" ref="CN265" ca="1">COUNTIF(WeekendHostnames,"WNH270OPR403")</f>
        <v>#NAME?</v>
      </c>
      <c r="CO265" s="4"/>
      <c r="CQ265" s="4"/>
    </row>
    <row r="266" spans="1:95" ht="20.25" customHeight="1">
      <c r="A266" s="8"/>
      <c r="B266" s="8"/>
      <c r="C266" s="8"/>
      <c r="E266" s="15" t="str">
        <f>IF($C266&lt;&gt;"Yes","",IF($D266="No","Yes",IF($D266="Yes","No","")))</f>
        <v/>
      </c>
      <c r="F266" s="15" t="str">
        <f>IF($A266="","",IF($A266="Neuron",IF(OR(AND($AA266&lt;&gt;"",LOWER(TRIM($AA266))&lt;&gt;"n/a",COUNTIF($AA$2:$AA$532,$AA266)&gt;1),AND($AB266&lt;&gt;"",LOWER(TRIM($AB266))&lt;&gt;"n/a",COUNTIF($AB$2:$AB$532,$AB266)&gt;1),AND($AE266&lt;&gt;"",LOWER(TRIM($AE266))&lt;&gt;"n/a",COUNTIF($AE$2:$AE$532,$AE266)&gt;1)),"Yes","No"),IF($A266="Cybernet",IF(OR(AND($Y266&lt;&gt;"",LOWER(TRIM($Y266))&lt;&gt;"n/a",COUNTIF($Y$2:$Y$532,$Y266)&gt;1),AND($Z266&lt;&gt;"",LOWER(TRIM($Z266))&lt;&gt;"n/a",COUNTIF($Z$2:$Z$532,$Z266)&gt;1)),"Yes","No"),IF(AND($AN266&lt;&gt;"",LOWER(TRIM($AN266))&lt;&gt;"n/a",COUNTIF($AN$2:$AN$532,$AN266)&gt;1),"Yes","No"))))</f>
        <v/>
      </c>
      <c r="G266" t="str">
        <f>IF($C266&lt;&gt;"Yes","",
IF($A266="Neuron",
IF(OR(
AND($AA266&lt;&gt;"",LOWER(TRIM($AA266))&lt;&gt;"n/a",COUNTIFS($C$2:$C$532,"Yes",$A$2:$A$532,"Neuron",$AA$2:$AA$532,$AA266)&gt;1),
AND($AB266&lt;&gt;"",LOWER(TRIM($AB266))&lt;&gt;"n/a",COUNTIFS($C$2:$C$532,"Yes",$A$2:$A$532,"Neuron",$AB$2:$AB$532,$AB266)&gt;1),
AND($AE266&lt;&gt;"",LOWER(TRIM($AE266))&lt;&gt;"n/a",COUNTIFS($C$2:$C$532,"Yes",$A$2:$A$532,"Neuron",$AE$2:$AE$532,$AE266)&gt;1)
),"Yes","No"),
IF($A266="Cybernet",
IF(OR(
AND($Y266&lt;&gt;"",LOWER(TRIM($Y266))&lt;&gt;"n/a",COUNTIFS($C$2:$C$532,"Yes",$A$2:$A$532,"Cybernet",$Y$2:$Y$532,$Y266)&gt;1),
AND($Z266&lt;&gt;"",LOWER(TRIM($Z266))&lt;&gt;"n/a",COUNTIFS($C$2:$C$532,"Yes",$A$2:$A$532,"Cybernet",$Z$2:$Z$532,$Z266)&gt;1)
),"Yes","No"),
IF(AND($AN266&lt;&gt;"",LOWER(TRIM($AN266))&lt;&gt;"n/a"),
IF(COUNTIFS($C$2:$C$532,"Yes",$A$2:$A$532,$A266,$AN$2:$AN$532,$AN266)&gt;1,"Yes","No"),
"No")
)
)
)</f>
        <v/>
      </c>
      <c r="H266" s="4"/>
      <c r="I266" s="4"/>
      <c r="J266" s="4"/>
      <c r="K266" s="4"/>
      <c r="L266" s="14"/>
      <c r="M266" s="4"/>
      <c r="N266" s="4"/>
      <c r="O266" s="4"/>
      <c r="P266" s="4"/>
      <c r="Q266" s="4"/>
      <c r="R266" s="4"/>
      <c r="S266" s="4"/>
      <c r="T266" s="4"/>
      <c r="U266" s="12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8"/>
      <c r="AH266" s="8"/>
      <c r="AI266" s="8"/>
      <c r="AJ266" s="8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"/>
      <c r="BM266" s="8"/>
      <c r="BN266" s="8"/>
      <c r="BO266" s="8"/>
      <c r="BP266" s="8"/>
      <c r="BQ266" s="8"/>
      <c r="BR266" s="8"/>
      <c r="BS266" s="4" t="str">
        <f>IF($AB266="","",IF((IF(AND($BL266&lt;&gt;"Yes",$BL266&lt;&gt;"N/A"),"Power Cable, ","")&amp;IF(AND($BM266&lt;&gt;"Yes",$BM266&lt;&gt;"N/A"),"Battery, ","")&amp;IF(AND($AG266&lt;&gt;"Yes",$AG266&lt;&gt;"N/A"),"Firmware Download, ","")&amp;IF(AND(OR($AG266="Yes",$AG266="N/A"),$AH266&lt;&gt;"Yes",$AH266&lt;&gt;"N/A"),"Firmware Install, ","")&amp;IF(AND($BQ266&lt;&gt;"Yes",$BQ266&lt;&gt;"N/A"),"Device ID, ","")&amp;IF(AND($BR266&lt;&gt;"Yes",$BR266&lt;&gt;"N/A"),"Epic Beans Relay, ",""))="","",LEFT(IF(AND($BL266&lt;&gt;"Yes",$BL266&lt;&gt;"N/A"),"Power Cable, ","")&amp;IF(AND($BM266&lt;&gt;"Yes",$BM266&lt;&gt;"N/A"),"Battery, ","")&amp;IF(AND($AG266&lt;&gt;"Yes",$AG266&lt;&gt;"N/A"),"Firmware Download, ","")&amp;IF(AND(OR($AG266="Yes",$AG266="N/A"),$AH266&lt;&gt;"Yes",$AH266&lt;&gt;"N/A"),"Firmware Install, ","")&amp;IF(AND($BQ266&lt;&gt;"Yes",$BQ266&lt;&gt;"N/A"),"Device ID, ","")&amp;IF(AND($BR266&lt;&gt;"Yes",$BR266&lt;&gt;"N/A"),"Epic Beans Relay, ",""),LEN(IF(AND($BL266&lt;&gt;"Yes",$BL266&lt;&gt;"N/A"),"Power Cable, ","")&amp;IF(AND($BM266&lt;&gt;"Yes",$BM266&lt;&gt;"N/A"),"Battery, ","")&amp;IF(AND($AG266&lt;&gt;"Yes",$AG266&lt;&gt;"N/A"),"Firmware Download, ","")&amp;IF(AND(OR($AG266="Yes",$AG266="N/A"),$AH266&lt;&gt;"Yes",$AH266&lt;&gt;"N/A"),"Firmware Install, ","")&amp;IF(AND($BQ266&lt;&gt;"Yes",$BQ266&lt;&gt;"N/A"),"Device ID, ","")&amp;IF(AND($BR266&lt;&gt;"Yes",$BR266&lt;&gt;"N/A"),"Epic Beans Relay, ",""))-2)))</f>
        <v/>
      </c>
      <c r="BT266" s="8"/>
      <c r="BU266" s="8" t="str">
        <f>IF($AB266="","",IF($BS266="","Yes","Blocked"))</f>
        <v/>
      </c>
      <c r="BW266" t="str">
        <f>IF($BV266="","",IFERROR(VLOOKUP($BV266,'01_Warehouse_Ledger'!$A:$N,4,FALSE),""))</f>
        <v/>
      </c>
      <c r="BX266" t="str">
        <f>IF($BV266="","",IFERROR(VLOOKUP($BV266,'01_Warehouse_Ledger'!$A:$N,5,FALSE),""))</f>
        <v/>
      </c>
      <c r="BY266" t="str">
        <f>IF($BV266="","",IFERROR(VLOOKUP($BV266,'01_Warehouse_Ledger'!$A:$N,13,FALSE),""))</f>
        <v/>
      </c>
      <c r="CI266" t="str" cm="1">
        <f t="array" ref="CI266">IFERROR(
  IF(ISNUMBER(MATCH(TRIM(SUBSTITUTE(INDEX($X:$X,ROW()),CHAR(160),"")),[1]Weekend_Targets!$B$2:$B$23,0)),
    "TARGET",
    "NO"
  ),
  "LOOKUP_ERROR"
)</f>
        <v>NO</v>
      </c>
      <c r="CJ266" t="str" cm="1">
        <f t="array" aca="1" ref="CJ266" ca="1">_xlfn.LET(_xlpm.h,UPPER(TRIM(CLEAN(SUBSTITUTE($X266,CHAR(160)," ")))), IF(ISNUMBER(MATCH(_xlpm.h,WeekendHostnames,0)),"TARGET",""))</f>
        <v/>
      </c>
      <c r="CK266" t="str">
        <f>UPPER(TRIM(CLEAN(SUBSTITUTE(C266,CHAR(160)," "))))</f>
        <v/>
      </c>
      <c r="CL266" t="str" cm="1">
        <f t="array" ref="CL266">IF(ISNUMBER(MATCH(UPPER(TRIM(CLEAN(SUBSTITUTE(INDEX($X:$X,ROW()),CHAR(160)," ")))),[1]Weekend_Targets!$C$2:$C$23,0)),"TARGET","NO")</f>
        <v>NO</v>
      </c>
      <c r="CM266" t="str">
        <f>_xlfn.TEXTJOIN(", ",TRUE,$C$2:$C$23)</f>
        <v>Yes, Yes, Yes, Yes, Yes, Yes, Yes, Yes, Yes, Yes, Yes, Yes, Yes, Yes, Yes, Yes, Yes, Yes, Yes, Yes, Yes, Yes</v>
      </c>
      <c r="CN266" t="e" cm="1">
        <f t="array" aca="1" ref="CN266" ca="1">COUNTIF(WeekendHostnames,"WNH270OPR403")</f>
        <v>#NAME?</v>
      </c>
      <c r="CO266" s="4"/>
      <c r="CQ266" s="4"/>
    </row>
    <row r="267" spans="1:95" ht="20.25" customHeight="1">
      <c r="A267" s="8"/>
      <c r="B267" s="8"/>
      <c r="C267" s="8"/>
      <c r="E267" s="15" t="str">
        <f>IF($C267&lt;&gt;"Yes","",IF($D267="No","Yes",IF($D267="Yes","No","")))</f>
        <v/>
      </c>
      <c r="F267" s="15" t="str">
        <f>IF($A267="","",IF($A267="Neuron",IF(OR(AND($AA267&lt;&gt;"",LOWER(TRIM($AA267))&lt;&gt;"n/a",COUNTIF($AA$2:$AA$532,$AA267)&gt;1),AND($AB267&lt;&gt;"",LOWER(TRIM($AB267))&lt;&gt;"n/a",COUNTIF($AB$2:$AB$532,$AB267)&gt;1),AND($AE267&lt;&gt;"",LOWER(TRIM($AE267))&lt;&gt;"n/a",COUNTIF($AE$2:$AE$532,$AE267)&gt;1)),"Yes","No"),IF($A267="Cybernet",IF(OR(AND($Y267&lt;&gt;"",LOWER(TRIM($Y267))&lt;&gt;"n/a",COUNTIF($Y$2:$Y$532,$Y267)&gt;1),AND($Z267&lt;&gt;"",LOWER(TRIM($Z267))&lt;&gt;"n/a",COUNTIF($Z$2:$Z$532,$Z267)&gt;1)),"Yes","No"),IF(AND($AN267&lt;&gt;"",LOWER(TRIM($AN267))&lt;&gt;"n/a",COUNTIF($AN$2:$AN$532,$AN267)&gt;1),"Yes","No"))))</f>
        <v/>
      </c>
      <c r="G267" t="str">
        <f>IF($C267&lt;&gt;"Yes","",
IF($A267="Neuron",
IF(OR(
AND($AA267&lt;&gt;"",LOWER(TRIM($AA267))&lt;&gt;"n/a",COUNTIFS($C$2:$C$532,"Yes",$A$2:$A$532,"Neuron",$AA$2:$AA$532,$AA267)&gt;1),
AND($AB267&lt;&gt;"",LOWER(TRIM($AB267))&lt;&gt;"n/a",COUNTIFS($C$2:$C$532,"Yes",$A$2:$A$532,"Neuron",$AB$2:$AB$532,$AB267)&gt;1),
AND($AE267&lt;&gt;"",LOWER(TRIM($AE267))&lt;&gt;"n/a",COUNTIFS($C$2:$C$532,"Yes",$A$2:$A$532,"Neuron",$AE$2:$AE$532,$AE267)&gt;1)
),"Yes","No"),
IF($A267="Cybernet",
IF(OR(
AND($Y267&lt;&gt;"",LOWER(TRIM($Y267))&lt;&gt;"n/a",COUNTIFS($C$2:$C$532,"Yes",$A$2:$A$532,"Cybernet",$Y$2:$Y$532,$Y267)&gt;1),
AND($Z267&lt;&gt;"",LOWER(TRIM($Z267))&lt;&gt;"n/a",COUNTIFS($C$2:$C$532,"Yes",$A$2:$A$532,"Cybernet",$Z$2:$Z$532,$Z267)&gt;1)
),"Yes","No"),
IF(AND($AN267&lt;&gt;"",LOWER(TRIM($AN267))&lt;&gt;"n/a"),
IF(COUNTIFS($C$2:$C$532,"Yes",$A$2:$A$532,$A267,$AN$2:$AN$532,$AN267)&gt;1,"Yes","No"),
"No")
)
)
)</f>
        <v/>
      </c>
      <c r="H267" s="4"/>
      <c r="I267" s="4"/>
      <c r="J267" s="4"/>
      <c r="K267" s="4"/>
      <c r="L267" s="14"/>
      <c r="M267" s="4"/>
      <c r="N267" s="4"/>
      <c r="O267" s="4"/>
      <c r="P267" s="4"/>
      <c r="Q267" s="4"/>
      <c r="R267" s="4"/>
      <c r="S267" s="4"/>
      <c r="T267" s="4"/>
      <c r="U267" s="12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8"/>
      <c r="AH267" s="8"/>
      <c r="AI267" s="8"/>
      <c r="AJ267" s="8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"/>
      <c r="BM267" s="8"/>
      <c r="BN267" s="8"/>
      <c r="BO267" s="8"/>
      <c r="BP267" s="8"/>
      <c r="BQ267" s="8"/>
      <c r="BR267" s="8"/>
      <c r="BS267" s="4" t="str">
        <f>IF($AB267="","",IF((IF(AND($BL267&lt;&gt;"Yes",$BL267&lt;&gt;"N/A"),"Power Cable, ","")&amp;IF(AND($BM267&lt;&gt;"Yes",$BM267&lt;&gt;"N/A"),"Battery, ","")&amp;IF(AND($AG267&lt;&gt;"Yes",$AG267&lt;&gt;"N/A"),"Firmware Download, ","")&amp;IF(AND(OR($AG267="Yes",$AG267="N/A"),$AH267&lt;&gt;"Yes",$AH267&lt;&gt;"N/A"),"Firmware Install, ","")&amp;IF(AND($BQ267&lt;&gt;"Yes",$BQ267&lt;&gt;"N/A"),"Device ID, ","")&amp;IF(AND($BR267&lt;&gt;"Yes",$BR267&lt;&gt;"N/A"),"Epic Beans Relay, ",""))="","",LEFT(IF(AND($BL267&lt;&gt;"Yes",$BL267&lt;&gt;"N/A"),"Power Cable, ","")&amp;IF(AND($BM267&lt;&gt;"Yes",$BM267&lt;&gt;"N/A"),"Battery, ","")&amp;IF(AND($AG267&lt;&gt;"Yes",$AG267&lt;&gt;"N/A"),"Firmware Download, ","")&amp;IF(AND(OR($AG267="Yes",$AG267="N/A"),$AH267&lt;&gt;"Yes",$AH267&lt;&gt;"N/A"),"Firmware Install, ","")&amp;IF(AND($BQ267&lt;&gt;"Yes",$BQ267&lt;&gt;"N/A"),"Device ID, ","")&amp;IF(AND($BR267&lt;&gt;"Yes",$BR267&lt;&gt;"N/A"),"Epic Beans Relay, ",""),LEN(IF(AND($BL267&lt;&gt;"Yes",$BL267&lt;&gt;"N/A"),"Power Cable, ","")&amp;IF(AND($BM267&lt;&gt;"Yes",$BM267&lt;&gt;"N/A"),"Battery, ","")&amp;IF(AND($AG267&lt;&gt;"Yes",$AG267&lt;&gt;"N/A"),"Firmware Download, ","")&amp;IF(AND(OR($AG267="Yes",$AG267="N/A"),$AH267&lt;&gt;"Yes",$AH267&lt;&gt;"N/A"),"Firmware Install, ","")&amp;IF(AND($BQ267&lt;&gt;"Yes",$BQ267&lt;&gt;"N/A"),"Device ID, ","")&amp;IF(AND($BR267&lt;&gt;"Yes",$BR267&lt;&gt;"N/A"),"Epic Beans Relay, ",""))-2)))</f>
        <v/>
      </c>
      <c r="BT267" s="8"/>
      <c r="BU267" s="8" t="str">
        <f>IF($AB267="","",IF($BS267="","Yes","Blocked"))</f>
        <v/>
      </c>
      <c r="BW267" t="str">
        <f>IF($BV267="","",IFERROR(VLOOKUP($BV267,'01_Warehouse_Ledger'!$A:$N,4,FALSE),""))</f>
        <v/>
      </c>
      <c r="BX267" t="str">
        <f>IF($BV267="","",IFERROR(VLOOKUP($BV267,'01_Warehouse_Ledger'!$A:$N,5,FALSE),""))</f>
        <v/>
      </c>
      <c r="BY267" t="str">
        <f>IF($BV267="","",IFERROR(VLOOKUP($BV267,'01_Warehouse_Ledger'!$A:$N,13,FALSE),""))</f>
        <v/>
      </c>
      <c r="CI267" t="str" cm="1">
        <f t="array" ref="CI267">IFERROR(
  IF(ISNUMBER(MATCH(TRIM(SUBSTITUTE(INDEX($X:$X,ROW()),CHAR(160),"")),[1]Weekend_Targets!$B$2:$B$23,0)),
    "TARGET",
    "NO"
  ),
  "LOOKUP_ERROR"
)</f>
        <v>NO</v>
      </c>
      <c r="CJ267" t="str" cm="1">
        <f t="array" aca="1" ref="CJ267" ca="1">_xlfn.LET(_xlpm.h,UPPER(TRIM(CLEAN(SUBSTITUTE($X267,CHAR(160)," ")))), IF(ISNUMBER(MATCH(_xlpm.h,WeekendHostnames,0)),"TARGET",""))</f>
        <v/>
      </c>
      <c r="CK267" t="str">
        <f>UPPER(TRIM(CLEAN(SUBSTITUTE(C267,CHAR(160)," "))))</f>
        <v/>
      </c>
      <c r="CL267" t="str" cm="1">
        <f t="array" ref="CL267">IF(ISNUMBER(MATCH(UPPER(TRIM(CLEAN(SUBSTITUTE(INDEX($X:$X,ROW()),CHAR(160)," ")))),[1]Weekend_Targets!$C$2:$C$23,0)),"TARGET","NO")</f>
        <v>NO</v>
      </c>
      <c r="CM267" t="str">
        <f>_xlfn.TEXTJOIN(", ",TRUE,$C$2:$C$23)</f>
        <v>Yes, Yes, Yes, Yes, Yes, Yes, Yes, Yes, Yes, Yes, Yes, Yes, Yes, Yes, Yes, Yes, Yes, Yes, Yes, Yes, Yes, Yes</v>
      </c>
      <c r="CN267" t="e" cm="1">
        <f t="array" aca="1" ref="CN267" ca="1">COUNTIF(WeekendHostnames,"WNH270OPR403")</f>
        <v>#NAME?</v>
      </c>
      <c r="CO267" s="4"/>
      <c r="CQ267" s="4"/>
    </row>
    <row r="268" spans="1:95" ht="20.25" customHeight="1">
      <c r="A268" s="8"/>
      <c r="B268" s="8"/>
      <c r="C268" s="8"/>
      <c r="E268" s="15" t="str">
        <f>IF($C268&lt;&gt;"Yes","",IF($D268="No","Yes",IF($D268="Yes","No","")))</f>
        <v/>
      </c>
      <c r="F268" s="15" t="str">
        <f>IF($A268="","",IF($A268="Neuron",IF(OR(AND($AA268&lt;&gt;"",LOWER(TRIM($AA268))&lt;&gt;"n/a",COUNTIF($AA$2:$AA$532,$AA268)&gt;1),AND($AB268&lt;&gt;"",LOWER(TRIM($AB268))&lt;&gt;"n/a",COUNTIF($AB$2:$AB$532,$AB268)&gt;1),AND($AE268&lt;&gt;"",LOWER(TRIM($AE268))&lt;&gt;"n/a",COUNTIF($AE$2:$AE$532,$AE268)&gt;1)),"Yes","No"),IF($A268="Cybernet",IF(OR(AND($Y268&lt;&gt;"",LOWER(TRIM($Y268))&lt;&gt;"n/a",COUNTIF($Y$2:$Y$532,$Y268)&gt;1),AND($Z268&lt;&gt;"",LOWER(TRIM($Z268))&lt;&gt;"n/a",COUNTIF($Z$2:$Z$532,$Z268)&gt;1)),"Yes","No"),IF(AND($AN268&lt;&gt;"",LOWER(TRIM($AN268))&lt;&gt;"n/a",COUNTIF($AN$2:$AN$532,$AN268)&gt;1),"Yes","No"))))</f>
        <v/>
      </c>
      <c r="G268" t="str">
        <f>IF($C268&lt;&gt;"Yes","",
IF($A268="Neuron",
IF(OR(
AND($AA268&lt;&gt;"",LOWER(TRIM($AA268))&lt;&gt;"n/a",COUNTIFS($C$2:$C$532,"Yes",$A$2:$A$532,"Neuron",$AA$2:$AA$532,$AA268)&gt;1),
AND($AB268&lt;&gt;"",LOWER(TRIM($AB268))&lt;&gt;"n/a",COUNTIFS($C$2:$C$532,"Yes",$A$2:$A$532,"Neuron",$AB$2:$AB$532,$AB268)&gt;1),
AND($AE268&lt;&gt;"",LOWER(TRIM($AE268))&lt;&gt;"n/a",COUNTIFS($C$2:$C$532,"Yes",$A$2:$A$532,"Neuron",$AE$2:$AE$532,$AE268)&gt;1)
),"Yes","No"),
IF($A268="Cybernet",
IF(OR(
AND($Y268&lt;&gt;"",LOWER(TRIM($Y268))&lt;&gt;"n/a",COUNTIFS($C$2:$C$532,"Yes",$A$2:$A$532,"Cybernet",$Y$2:$Y$532,$Y268)&gt;1),
AND($Z268&lt;&gt;"",LOWER(TRIM($Z268))&lt;&gt;"n/a",COUNTIFS($C$2:$C$532,"Yes",$A$2:$A$532,"Cybernet",$Z$2:$Z$532,$Z268)&gt;1)
),"Yes","No"),
IF(AND($AN268&lt;&gt;"",LOWER(TRIM($AN268))&lt;&gt;"n/a"),
IF(COUNTIFS($C$2:$C$532,"Yes",$A$2:$A$532,$A268,$AN$2:$AN$532,$AN268)&gt;1,"Yes","No"),
"No")
)
)
)</f>
        <v/>
      </c>
      <c r="H268" s="4"/>
      <c r="I268" s="4"/>
      <c r="J268" s="4"/>
      <c r="K268" s="4"/>
      <c r="L268" s="14"/>
      <c r="M268" s="4"/>
      <c r="N268" s="4"/>
      <c r="O268" s="4"/>
      <c r="P268" s="4"/>
      <c r="Q268" s="4"/>
      <c r="R268" s="4"/>
      <c r="S268" s="4"/>
      <c r="T268" s="4"/>
      <c r="U268" s="12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8"/>
      <c r="AH268" s="8"/>
      <c r="AI268" s="8"/>
      <c r="AJ268" s="8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"/>
      <c r="BM268" s="8"/>
      <c r="BN268" s="8"/>
      <c r="BO268" s="8"/>
      <c r="BP268" s="8"/>
      <c r="BQ268" s="8"/>
      <c r="BR268" s="8"/>
      <c r="BS268" s="4" t="str">
        <f>IF($AB268="","",IF((IF(AND($BL268&lt;&gt;"Yes",$BL268&lt;&gt;"N/A"),"Power Cable, ","")&amp;IF(AND($BM268&lt;&gt;"Yes",$BM268&lt;&gt;"N/A"),"Battery, ","")&amp;IF(AND($AG268&lt;&gt;"Yes",$AG268&lt;&gt;"N/A"),"Firmware Download, ","")&amp;IF(AND(OR($AG268="Yes",$AG268="N/A"),$AH268&lt;&gt;"Yes",$AH268&lt;&gt;"N/A"),"Firmware Install, ","")&amp;IF(AND($BQ268&lt;&gt;"Yes",$BQ268&lt;&gt;"N/A"),"Device ID, ","")&amp;IF(AND($BR268&lt;&gt;"Yes",$BR268&lt;&gt;"N/A"),"Epic Beans Relay, ",""))="","",LEFT(IF(AND($BL268&lt;&gt;"Yes",$BL268&lt;&gt;"N/A"),"Power Cable, ","")&amp;IF(AND($BM268&lt;&gt;"Yes",$BM268&lt;&gt;"N/A"),"Battery, ","")&amp;IF(AND($AG268&lt;&gt;"Yes",$AG268&lt;&gt;"N/A"),"Firmware Download, ","")&amp;IF(AND(OR($AG268="Yes",$AG268="N/A"),$AH268&lt;&gt;"Yes",$AH268&lt;&gt;"N/A"),"Firmware Install, ","")&amp;IF(AND($BQ268&lt;&gt;"Yes",$BQ268&lt;&gt;"N/A"),"Device ID, ","")&amp;IF(AND($BR268&lt;&gt;"Yes",$BR268&lt;&gt;"N/A"),"Epic Beans Relay, ",""),LEN(IF(AND($BL268&lt;&gt;"Yes",$BL268&lt;&gt;"N/A"),"Power Cable, ","")&amp;IF(AND($BM268&lt;&gt;"Yes",$BM268&lt;&gt;"N/A"),"Battery, ","")&amp;IF(AND($AG268&lt;&gt;"Yes",$AG268&lt;&gt;"N/A"),"Firmware Download, ","")&amp;IF(AND(OR($AG268="Yes",$AG268="N/A"),$AH268&lt;&gt;"Yes",$AH268&lt;&gt;"N/A"),"Firmware Install, ","")&amp;IF(AND($BQ268&lt;&gt;"Yes",$BQ268&lt;&gt;"N/A"),"Device ID, ","")&amp;IF(AND($BR268&lt;&gt;"Yes",$BR268&lt;&gt;"N/A"),"Epic Beans Relay, ",""))-2)))</f>
        <v/>
      </c>
      <c r="BT268" s="8"/>
      <c r="BU268" s="8" t="str">
        <f>IF($AB268="","",IF($BS268="","Yes","Blocked"))</f>
        <v/>
      </c>
      <c r="BW268" t="str">
        <f>IF($BV268="","",IFERROR(VLOOKUP($BV268,'01_Warehouse_Ledger'!$A:$N,4,FALSE),""))</f>
        <v/>
      </c>
      <c r="BX268" t="str">
        <f>IF($BV268="","",IFERROR(VLOOKUP($BV268,'01_Warehouse_Ledger'!$A:$N,5,FALSE),""))</f>
        <v/>
      </c>
      <c r="BY268" t="str">
        <f>IF($BV268="","",IFERROR(VLOOKUP($BV268,'01_Warehouse_Ledger'!$A:$N,13,FALSE),""))</f>
        <v/>
      </c>
      <c r="CI268" t="str" cm="1">
        <f t="array" ref="CI268">IFERROR(
  IF(ISNUMBER(MATCH(TRIM(SUBSTITUTE(INDEX($X:$X,ROW()),CHAR(160),"")),[1]Weekend_Targets!$B$2:$B$23,0)),
    "TARGET",
    "NO"
  ),
  "LOOKUP_ERROR"
)</f>
        <v>NO</v>
      </c>
      <c r="CJ268" t="str" cm="1">
        <f t="array" aca="1" ref="CJ268" ca="1">_xlfn.LET(_xlpm.h,UPPER(TRIM(CLEAN(SUBSTITUTE($X268,CHAR(160)," ")))), IF(ISNUMBER(MATCH(_xlpm.h,WeekendHostnames,0)),"TARGET",""))</f>
        <v/>
      </c>
      <c r="CK268" t="str">
        <f>UPPER(TRIM(CLEAN(SUBSTITUTE(C268,CHAR(160)," "))))</f>
        <v/>
      </c>
      <c r="CL268" t="str" cm="1">
        <f t="array" ref="CL268">IF(ISNUMBER(MATCH(UPPER(TRIM(CLEAN(SUBSTITUTE(INDEX($X:$X,ROW()),CHAR(160)," ")))),[1]Weekend_Targets!$C$2:$C$23,0)),"TARGET","NO")</f>
        <v>NO</v>
      </c>
      <c r="CM268" t="str">
        <f>_xlfn.TEXTJOIN(", ",TRUE,$C$2:$C$23)</f>
        <v>Yes, Yes, Yes, Yes, Yes, Yes, Yes, Yes, Yes, Yes, Yes, Yes, Yes, Yes, Yes, Yes, Yes, Yes, Yes, Yes, Yes, Yes</v>
      </c>
      <c r="CN268" t="e" cm="1">
        <f t="array" aca="1" ref="CN268" ca="1">COUNTIF(WeekendHostnames,"WNH270OPR403")</f>
        <v>#NAME?</v>
      </c>
      <c r="CO268" s="4"/>
      <c r="CQ268" s="4"/>
    </row>
    <row r="269" spans="1:95" ht="20.25" customHeight="1">
      <c r="A269" s="8"/>
      <c r="B269" s="8"/>
      <c r="C269" s="8"/>
      <c r="E269" s="15" t="str">
        <f>IF($C269&lt;&gt;"Yes","",IF($D269="No","Yes",IF($D269="Yes","No","")))</f>
        <v/>
      </c>
      <c r="F269" s="15" t="str">
        <f>IF($A269="","",IF($A269="Neuron",IF(OR(AND($AA269&lt;&gt;"",LOWER(TRIM($AA269))&lt;&gt;"n/a",COUNTIF($AA$2:$AA$532,$AA269)&gt;1),AND($AB269&lt;&gt;"",LOWER(TRIM($AB269))&lt;&gt;"n/a",COUNTIF($AB$2:$AB$532,$AB269)&gt;1),AND($AE269&lt;&gt;"",LOWER(TRIM($AE269))&lt;&gt;"n/a",COUNTIF($AE$2:$AE$532,$AE269)&gt;1)),"Yes","No"),IF($A269="Cybernet",IF(OR(AND($Y269&lt;&gt;"",LOWER(TRIM($Y269))&lt;&gt;"n/a",COUNTIF($Y$2:$Y$532,$Y269)&gt;1),AND($Z269&lt;&gt;"",LOWER(TRIM($Z269))&lt;&gt;"n/a",COUNTIF($Z$2:$Z$532,$Z269)&gt;1)),"Yes","No"),IF(AND($AN269&lt;&gt;"",LOWER(TRIM($AN269))&lt;&gt;"n/a",COUNTIF($AN$2:$AN$532,$AN269)&gt;1),"Yes","No"))))</f>
        <v/>
      </c>
      <c r="G269" t="str">
        <f>IF($C269&lt;&gt;"Yes","",
IF($A269="Neuron",
IF(OR(
AND($AA269&lt;&gt;"",LOWER(TRIM($AA269))&lt;&gt;"n/a",COUNTIFS($C$2:$C$532,"Yes",$A$2:$A$532,"Neuron",$AA$2:$AA$532,$AA269)&gt;1),
AND($AB269&lt;&gt;"",LOWER(TRIM($AB269))&lt;&gt;"n/a",COUNTIFS($C$2:$C$532,"Yes",$A$2:$A$532,"Neuron",$AB$2:$AB$532,$AB269)&gt;1),
AND($AE269&lt;&gt;"",LOWER(TRIM($AE269))&lt;&gt;"n/a",COUNTIFS($C$2:$C$532,"Yes",$A$2:$A$532,"Neuron",$AE$2:$AE$532,$AE269)&gt;1)
),"Yes","No"),
IF($A269="Cybernet",
IF(OR(
AND($Y269&lt;&gt;"",LOWER(TRIM($Y269))&lt;&gt;"n/a",COUNTIFS($C$2:$C$532,"Yes",$A$2:$A$532,"Cybernet",$Y$2:$Y$532,$Y269)&gt;1),
AND($Z269&lt;&gt;"",LOWER(TRIM($Z269))&lt;&gt;"n/a",COUNTIFS($C$2:$C$532,"Yes",$A$2:$A$532,"Cybernet",$Z$2:$Z$532,$Z269)&gt;1)
),"Yes","No"),
IF(AND($AN269&lt;&gt;"",LOWER(TRIM($AN269))&lt;&gt;"n/a"),
IF(COUNTIFS($C$2:$C$532,"Yes",$A$2:$A$532,$A269,$AN$2:$AN$532,$AN269)&gt;1,"Yes","No"),
"No")
)
)
)</f>
        <v/>
      </c>
      <c r="H269" s="4"/>
      <c r="I269" s="4"/>
      <c r="J269" s="4"/>
      <c r="K269" s="4"/>
      <c r="L269" s="14"/>
      <c r="M269" s="4"/>
      <c r="N269" s="4"/>
      <c r="O269" s="4"/>
      <c r="P269" s="4"/>
      <c r="Q269" s="4"/>
      <c r="R269" s="4"/>
      <c r="S269" s="4"/>
      <c r="T269" s="4"/>
      <c r="U269" s="12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8"/>
      <c r="AH269" s="8"/>
      <c r="AI269" s="8"/>
      <c r="AJ269" s="8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"/>
      <c r="BM269" s="8"/>
      <c r="BN269" s="8"/>
      <c r="BO269" s="8"/>
      <c r="BP269" s="8"/>
      <c r="BQ269" s="8"/>
      <c r="BR269" s="8"/>
      <c r="BS269" s="4" t="str">
        <f>IF($AB269="","",IF((IF(AND($BL269&lt;&gt;"Yes",$BL269&lt;&gt;"N/A"),"Power Cable, ","")&amp;IF(AND($BM269&lt;&gt;"Yes",$BM269&lt;&gt;"N/A"),"Battery, ","")&amp;IF(AND($AG269&lt;&gt;"Yes",$AG269&lt;&gt;"N/A"),"Firmware Download, ","")&amp;IF(AND(OR($AG269="Yes",$AG269="N/A"),$AH269&lt;&gt;"Yes",$AH269&lt;&gt;"N/A"),"Firmware Install, ","")&amp;IF(AND($BQ269&lt;&gt;"Yes",$BQ269&lt;&gt;"N/A"),"Device ID, ","")&amp;IF(AND($BR269&lt;&gt;"Yes",$BR269&lt;&gt;"N/A"),"Epic Beans Relay, ",""))="","",LEFT(IF(AND($BL269&lt;&gt;"Yes",$BL269&lt;&gt;"N/A"),"Power Cable, ","")&amp;IF(AND($BM269&lt;&gt;"Yes",$BM269&lt;&gt;"N/A"),"Battery, ","")&amp;IF(AND($AG269&lt;&gt;"Yes",$AG269&lt;&gt;"N/A"),"Firmware Download, ","")&amp;IF(AND(OR($AG269="Yes",$AG269="N/A"),$AH269&lt;&gt;"Yes",$AH269&lt;&gt;"N/A"),"Firmware Install, ","")&amp;IF(AND($BQ269&lt;&gt;"Yes",$BQ269&lt;&gt;"N/A"),"Device ID, ","")&amp;IF(AND($BR269&lt;&gt;"Yes",$BR269&lt;&gt;"N/A"),"Epic Beans Relay, ",""),LEN(IF(AND($BL269&lt;&gt;"Yes",$BL269&lt;&gt;"N/A"),"Power Cable, ","")&amp;IF(AND($BM269&lt;&gt;"Yes",$BM269&lt;&gt;"N/A"),"Battery, ","")&amp;IF(AND($AG269&lt;&gt;"Yes",$AG269&lt;&gt;"N/A"),"Firmware Download, ","")&amp;IF(AND(OR($AG269="Yes",$AG269="N/A"),$AH269&lt;&gt;"Yes",$AH269&lt;&gt;"N/A"),"Firmware Install, ","")&amp;IF(AND($BQ269&lt;&gt;"Yes",$BQ269&lt;&gt;"N/A"),"Device ID, ","")&amp;IF(AND($BR269&lt;&gt;"Yes",$BR269&lt;&gt;"N/A"),"Epic Beans Relay, ",""))-2)))</f>
        <v/>
      </c>
      <c r="BT269" s="8"/>
      <c r="BU269" s="8" t="str">
        <f>IF($AB269="","",IF($BS269="","Yes","Blocked"))</f>
        <v/>
      </c>
      <c r="BW269" t="str">
        <f>IF($BV269="","",IFERROR(VLOOKUP($BV269,'01_Warehouse_Ledger'!$A:$N,4,FALSE),""))</f>
        <v/>
      </c>
      <c r="BX269" t="str">
        <f>IF($BV269="","",IFERROR(VLOOKUP($BV269,'01_Warehouse_Ledger'!$A:$N,5,FALSE),""))</f>
        <v/>
      </c>
      <c r="BY269" t="str">
        <f>IF($BV269="","",IFERROR(VLOOKUP($BV269,'01_Warehouse_Ledger'!$A:$N,13,FALSE),""))</f>
        <v/>
      </c>
      <c r="CI269" t="str" cm="1">
        <f t="array" ref="CI269">IFERROR(
  IF(ISNUMBER(MATCH(TRIM(SUBSTITUTE(INDEX($X:$X,ROW()),CHAR(160),"")),[1]Weekend_Targets!$B$2:$B$23,0)),
    "TARGET",
    "NO"
  ),
  "LOOKUP_ERROR"
)</f>
        <v>NO</v>
      </c>
      <c r="CJ269" t="str" cm="1">
        <f t="array" aca="1" ref="CJ269" ca="1">_xlfn.LET(_xlpm.h,UPPER(TRIM(CLEAN(SUBSTITUTE($X269,CHAR(160)," ")))), IF(ISNUMBER(MATCH(_xlpm.h,WeekendHostnames,0)),"TARGET",""))</f>
        <v/>
      </c>
      <c r="CK269" t="str">
        <f>UPPER(TRIM(CLEAN(SUBSTITUTE(C269,CHAR(160)," "))))</f>
        <v/>
      </c>
      <c r="CL269" t="str" cm="1">
        <f t="array" ref="CL269">IF(ISNUMBER(MATCH(UPPER(TRIM(CLEAN(SUBSTITUTE(INDEX($X:$X,ROW()),CHAR(160)," ")))),[1]Weekend_Targets!$C$2:$C$23,0)),"TARGET","NO")</f>
        <v>NO</v>
      </c>
      <c r="CM269" t="str">
        <f>_xlfn.TEXTJOIN(", ",TRUE,$C$2:$C$23)</f>
        <v>Yes, Yes, Yes, Yes, Yes, Yes, Yes, Yes, Yes, Yes, Yes, Yes, Yes, Yes, Yes, Yes, Yes, Yes, Yes, Yes, Yes, Yes</v>
      </c>
      <c r="CN269" t="e" cm="1">
        <f t="array" aca="1" ref="CN269" ca="1">COUNTIF(WeekendHostnames,"WNH270OPR403")</f>
        <v>#NAME?</v>
      </c>
      <c r="CO269" s="4"/>
      <c r="CQ269" s="4"/>
    </row>
    <row r="270" spans="1:95" ht="20.25" customHeight="1">
      <c r="A270" s="8"/>
      <c r="B270" s="8"/>
      <c r="C270" s="8"/>
      <c r="E270" s="15" t="str">
        <f>IF($C270&lt;&gt;"Yes","",IF($D270="No","Yes",IF($D270="Yes","No","")))</f>
        <v/>
      </c>
      <c r="F270" s="15" t="str">
        <f>IF($A270="","",IF($A270="Neuron",IF(OR(AND($AA270&lt;&gt;"",LOWER(TRIM($AA270))&lt;&gt;"n/a",COUNTIF($AA$2:$AA$532,$AA270)&gt;1),AND($AB270&lt;&gt;"",LOWER(TRIM($AB270))&lt;&gt;"n/a",COUNTIF($AB$2:$AB$532,$AB270)&gt;1),AND($AE270&lt;&gt;"",LOWER(TRIM($AE270))&lt;&gt;"n/a",COUNTIF($AE$2:$AE$532,$AE270)&gt;1)),"Yes","No"),IF($A270="Cybernet",IF(OR(AND($Y270&lt;&gt;"",LOWER(TRIM($Y270))&lt;&gt;"n/a",COUNTIF($Y$2:$Y$532,$Y270)&gt;1),AND($Z270&lt;&gt;"",LOWER(TRIM($Z270))&lt;&gt;"n/a",COUNTIF($Z$2:$Z$532,$Z270)&gt;1)),"Yes","No"),IF(AND($AN270&lt;&gt;"",LOWER(TRIM($AN270))&lt;&gt;"n/a",COUNTIF($AN$2:$AN$532,$AN270)&gt;1),"Yes","No"))))</f>
        <v/>
      </c>
      <c r="G270" t="str">
        <f>IF($C270&lt;&gt;"Yes","",
IF($A270="Neuron",
IF(OR(
AND($AA270&lt;&gt;"",LOWER(TRIM($AA270))&lt;&gt;"n/a",COUNTIFS($C$2:$C$532,"Yes",$A$2:$A$532,"Neuron",$AA$2:$AA$532,$AA270)&gt;1),
AND($AB270&lt;&gt;"",LOWER(TRIM($AB270))&lt;&gt;"n/a",COUNTIFS($C$2:$C$532,"Yes",$A$2:$A$532,"Neuron",$AB$2:$AB$532,$AB270)&gt;1),
AND($AE270&lt;&gt;"",LOWER(TRIM($AE270))&lt;&gt;"n/a",COUNTIFS($C$2:$C$532,"Yes",$A$2:$A$532,"Neuron",$AE$2:$AE$532,$AE270)&gt;1)
),"Yes","No"),
IF($A270="Cybernet",
IF(OR(
AND($Y270&lt;&gt;"",LOWER(TRIM($Y270))&lt;&gt;"n/a",COUNTIFS($C$2:$C$532,"Yes",$A$2:$A$532,"Cybernet",$Y$2:$Y$532,$Y270)&gt;1),
AND($Z270&lt;&gt;"",LOWER(TRIM($Z270))&lt;&gt;"n/a",COUNTIFS($C$2:$C$532,"Yes",$A$2:$A$532,"Cybernet",$Z$2:$Z$532,$Z270)&gt;1)
),"Yes","No"),
IF(AND($AN270&lt;&gt;"",LOWER(TRIM($AN270))&lt;&gt;"n/a"),
IF(COUNTIFS($C$2:$C$532,"Yes",$A$2:$A$532,$A270,$AN$2:$AN$532,$AN270)&gt;1,"Yes","No"),
"No")
)
)
)</f>
        <v/>
      </c>
      <c r="H270" s="4"/>
      <c r="I270" s="4"/>
      <c r="J270" s="4"/>
      <c r="K270" s="4"/>
      <c r="L270" s="14"/>
      <c r="M270" s="4"/>
      <c r="N270" s="4"/>
      <c r="O270" s="4"/>
      <c r="P270" s="4"/>
      <c r="Q270" s="4"/>
      <c r="R270" s="4"/>
      <c r="S270" s="4"/>
      <c r="T270" s="4"/>
      <c r="U270" s="12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8"/>
      <c r="AH270" s="8"/>
      <c r="AI270" s="8"/>
      <c r="AJ270" s="8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"/>
      <c r="BM270" s="8"/>
      <c r="BN270" s="8"/>
      <c r="BO270" s="8"/>
      <c r="BP270" s="8"/>
      <c r="BQ270" s="8"/>
      <c r="BR270" s="8"/>
      <c r="BS270" s="4" t="str">
        <f>IF($AB270="","",IF((IF(AND($BL270&lt;&gt;"Yes",$BL270&lt;&gt;"N/A"),"Power Cable, ","")&amp;IF(AND($BM270&lt;&gt;"Yes",$BM270&lt;&gt;"N/A"),"Battery, ","")&amp;IF(AND($AG270&lt;&gt;"Yes",$AG270&lt;&gt;"N/A"),"Firmware Download, ","")&amp;IF(AND(OR($AG270="Yes",$AG270="N/A"),$AH270&lt;&gt;"Yes",$AH270&lt;&gt;"N/A"),"Firmware Install, ","")&amp;IF(AND($BQ270&lt;&gt;"Yes",$BQ270&lt;&gt;"N/A"),"Device ID, ","")&amp;IF(AND($BR270&lt;&gt;"Yes",$BR270&lt;&gt;"N/A"),"Epic Beans Relay, ",""))="","",LEFT(IF(AND($BL270&lt;&gt;"Yes",$BL270&lt;&gt;"N/A"),"Power Cable, ","")&amp;IF(AND($BM270&lt;&gt;"Yes",$BM270&lt;&gt;"N/A"),"Battery, ","")&amp;IF(AND($AG270&lt;&gt;"Yes",$AG270&lt;&gt;"N/A"),"Firmware Download, ","")&amp;IF(AND(OR($AG270="Yes",$AG270="N/A"),$AH270&lt;&gt;"Yes",$AH270&lt;&gt;"N/A"),"Firmware Install, ","")&amp;IF(AND($BQ270&lt;&gt;"Yes",$BQ270&lt;&gt;"N/A"),"Device ID, ","")&amp;IF(AND($BR270&lt;&gt;"Yes",$BR270&lt;&gt;"N/A"),"Epic Beans Relay, ",""),LEN(IF(AND($BL270&lt;&gt;"Yes",$BL270&lt;&gt;"N/A"),"Power Cable, ","")&amp;IF(AND($BM270&lt;&gt;"Yes",$BM270&lt;&gt;"N/A"),"Battery, ","")&amp;IF(AND($AG270&lt;&gt;"Yes",$AG270&lt;&gt;"N/A"),"Firmware Download, ","")&amp;IF(AND(OR($AG270="Yes",$AG270="N/A"),$AH270&lt;&gt;"Yes",$AH270&lt;&gt;"N/A"),"Firmware Install, ","")&amp;IF(AND($BQ270&lt;&gt;"Yes",$BQ270&lt;&gt;"N/A"),"Device ID, ","")&amp;IF(AND($BR270&lt;&gt;"Yes",$BR270&lt;&gt;"N/A"),"Epic Beans Relay, ",""))-2)))</f>
        <v/>
      </c>
      <c r="BT270" s="8"/>
      <c r="BU270" s="8" t="str">
        <f>IF($AB270="","",IF($BS270="","Yes","Blocked"))</f>
        <v/>
      </c>
      <c r="BW270" t="str">
        <f>IF($BV270="","",IFERROR(VLOOKUP($BV270,'01_Warehouse_Ledger'!$A:$N,4,FALSE),""))</f>
        <v/>
      </c>
      <c r="BX270" t="str">
        <f>IF($BV270="","",IFERROR(VLOOKUP($BV270,'01_Warehouse_Ledger'!$A:$N,5,FALSE),""))</f>
        <v/>
      </c>
      <c r="BY270" t="str">
        <f>IF($BV270="","",IFERROR(VLOOKUP($BV270,'01_Warehouse_Ledger'!$A:$N,13,FALSE),""))</f>
        <v/>
      </c>
      <c r="CI270" t="str" cm="1">
        <f t="array" ref="CI270">IFERROR(
  IF(ISNUMBER(MATCH(TRIM(SUBSTITUTE(INDEX($X:$X,ROW()),CHAR(160),"")),[1]Weekend_Targets!$B$2:$B$23,0)),
    "TARGET",
    "NO"
  ),
  "LOOKUP_ERROR"
)</f>
        <v>NO</v>
      </c>
      <c r="CJ270" t="str" cm="1">
        <f t="array" aca="1" ref="CJ270" ca="1">_xlfn.LET(_xlpm.h,UPPER(TRIM(CLEAN(SUBSTITUTE($X270,CHAR(160)," ")))), IF(ISNUMBER(MATCH(_xlpm.h,WeekendHostnames,0)),"TARGET",""))</f>
        <v/>
      </c>
      <c r="CK270" t="str">
        <f>UPPER(TRIM(CLEAN(SUBSTITUTE(C270,CHAR(160)," "))))</f>
        <v/>
      </c>
      <c r="CL270" t="str" cm="1">
        <f t="array" ref="CL270">IF(ISNUMBER(MATCH(UPPER(TRIM(CLEAN(SUBSTITUTE(INDEX($X:$X,ROW()),CHAR(160)," ")))),[1]Weekend_Targets!$C$2:$C$23,0)),"TARGET","NO")</f>
        <v>NO</v>
      </c>
      <c r="CM270" t="str">
        <f>_xlfn.TEXTJOIN(", ",TRUE,$C$2:$C$23)</f>
        <v>Yes, Yes, Yes, Yes, Yes, Yes, Yes, Yes, Yes, Yes, Yes, Yes, Yes, Yes, Yes, Yes, Yes, Yes, Yes, Yes, Yes, Yes</v>
      </c>
      <c r="CN270" t="e" cm="1">
        <f t="array" aca="1" ref="CN270" ca="1">COUNTIF(WeekendHostnames,"WNH270OPR403")</f>
        <v>#NAME?</v>
      </c>
      <c r="CO270" s="4"/>
      <c r="CQ270" s="4"/>
    </row>
    <row r="271" spans="1:95" ht="20.25" customHeight="1">
      <c r="A271" s="8"/>
      <c r="B271" s="8"/>
      <c r="C271" s="8"/>
      <c r="E271" s="15" t="str">
        <f>IF($C271&lt;&gt;"Yes","",IF($D271="No","Yes",IF($D271="Yes","No","")))</f>
        <v/>
      </c>
      <c r="F271" s="15" t="str">
        <f>IF($A271="","",IF($A271="Neuron",IF(OR(AND($AA271&lt;&gt;"",LOWER(TRIM($AA271))&lt;&gt;"n/a",COUNTIF($AA$2:$AA$532,$AA271)&gt;1),AND($AB271&lt;&gt;"",LOWER(TRIM($AB271))&lt;&gt;"n/a",COUNTIF($AB$2:$AB$532,$AB271)&gt;1),AND($AE271&lt;&gt;"",LOWER(TRIM($AE271))&lt;&gt;"n/a",COUNTIF($AE$2:$AE$532,$AE271)&gt;1)),"Yes","No"),IF($A271="Cybernet",IF(OR(AND($Y271&lt;&gt;"",LOWER(TRIM($Y271))&lt;&gt;"n/a",COUNTIF($Y$2:$Y$532,$Y271)&gt;1),AND($Z271&lt;&gt;"",LOWER(TRIM($Z271))&lt;&gt;"n/a",COUNTIF($Z$2:$Z$532,$Z271)&gt;1)),"Yes","No"),IF(AND($AN271&lt;&gt;"",LOWER(TRIM($AN271))&lt;&gt;"n/a",COUNTIF($AN$2:$AN$532,$AN271)&gt;1),"Yes","No"))))</f>
        <v/>
      </c>
      <c r="G271" t="str">
        <f>IF($C271&lt;&gt;"Yes","",
IF($A271="Neuron",
IF(OR(
AND($AA271&lt;&gt;"",LOWER(TRIM($AA271))&lt;&gt;"n/a",COUNTIFS($C$2:$C$532,"Yes",$A$2:$A$532,"Neuron",$AA$2:$AA$532,$AA271)&gt;1),
AND($AB271&lt;&gt;"",LOWER(TRIM($AB271))&lt;&gt;"n/a",COUNTIFS($C$2:$C$532,"Yes",$A$2:$A$532,"Neuron",$AB$2:$AB$532,$AB271)&gt;1),
AND($AE271&lt;&gt;"",LOWER(TRIM($AE271))&lt;&gt;"n/a",COUNTIFS($C$2:$C$532,"Yes",$A$2:$A$532,"Neuron",$AE$2:$AE$532,$AE271)&gt;1)
),"Yes","No"),
IF($A271="Cybernet",
IF(OR(
AND($Y271&lt;&gt;"",LOWER(TRIM($Y271))&lt;&gt;"n/a",COUNTIFS($C$2:$C$532,"Yes",$A$2:$A$532,"Cybernet",$Y$2:$Y$532,$Y271)&gt;1),
AND($Z271&lt;&gt;"",LOWER(TRIM($Z271))&lt;&gt;"n/a",COUNTIFS($C$2:$C$532,"Yes",$A$2:$A$532,"Cybernet",$Z$2:$Z$532,$Z271)&gt;1)
),"Yes","No"),
IF(AND($AN271&lt;&gt;"",LOWER(TRIM($AN271))&lt;&gt;"n/a"),
IF(COUNTIFS($C$2:$C$532,"Yes",$A$2:$A$532,$A271,$AN$2:$AN$532,$AN271)&gt;1,"Yes","No"),
"No")
)
)
)</f>
        <v/>
      </c>
      <c r="H271" s="4"/>
      <c r="I271" s="4"/>
      <c r="J271" s="4"/>
      <c r="K271" s="4"/>
      <c r="L271" s="14"/>
      <c r="M271" s="4"/>
      <c r="N271" s="4"/>
      <c r="O271" s="4"/>
      <c r="P271" s="4"/>
      <c r="Q271" s="4"/>
      <c r="R271" s="4"/>
      <c r="S271" s="4"/>
      <c r="T271" s="4"/>
      <c r="U271" s="12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8"/>
      <c r="AH271" s="8"/>
      <c r="AI271" s="8"/>
      <c r="AJ271" s="8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"/>
      <c r="BM271" s="8"/>
      <c r="BN271" s="8"/>
      <c r="BO271" s="8"/>
      <c r="BP271" s="8"/>
      <c r="BQ271" s="8"/>
      <c r="BR271" s="8"/>
      <c r="BS271" s="4" t="str">
        <f>IF($AB271="","",IF((IF(AND($BL271&lt;&gt;"Yes",$BL271&lt;&gt;"N/A"),"Power Cable, ","")&amp;IF(AND($BM271&lt;&gt;"Yes",$BM271&lt;&gt;"N/A"),"Battery, ","")&amp;IF(AND($AG271&lt;&gt;"Yes",$AG271&lt;&gt;"N/A"),"Firmware Download, ","")&amp;IF(AND(OR($AG271="Yes",$AG271="N/A"),$AH271&lt;&gt;"Yes",$AH271&lt;&gt;"N/A"),"Firmware Install, ","")&amp;IF(AND($BQ271&lt;&gt;"Yes",$BQ271&lt;&gt;"N/A"),"Device ID, ","")&amp;IF(AND($BR271&lt;&gt;"Yes",$BR271&lt;&gt;"N/A"),"Epic Beans Relay, ",""))="","",LEFT(IF(AND($BL271&lt;&gt;"Yes",$BL271&lt;&gt;"N/A"),"Power Cable, ","")&amp;IF(AND($BM271&lt;&gt;"Yes",$BM271&lt;&gt;"N/A"),"Battery, ","")&amp;IF(AND($AG271&lt;&gt;"Yes",$AG271&lt;&gt;"N/A"),"Firmware Download, ","")&amp;IF(AND(OR($AG271="Yes",$AG271="N/A"),$AH271&lt;&gt;"Yes",$AH271&lt;&gt;"N/A"),"Firmware Install, ","")&amp;IF(AND($BQ271&lt;&gt;"Yes",$BQ271&lt;&gt;"N/A"),"Device ID, ","")&amp;IF(AND($BR271&lt;&gt;"Yes",$BR271&lt;&gt;"N/A"),"Epic Beans Relay, ",""),LEN(IF(AND($BL271&lt;&gt;"Yes",$BL271&lt;&gt;"N/A"),"Power Cable, ","")&amp;IF(AND($BM271&lt;&gt;"Yes",$BM271&lt;&gt;"N/A"),"Battery, ","")&amp;IF(AND($AG271&lt;&gt;"Yes",$AG271&lt;&gt;"N/A"),"Firmware Download, ","")&amp;IF(AND(OR($AG271="Yes",$AG271="N/A"),$AH271&lt;&gt;"Yes",$AH271&lt;&gt;"N/A"),"Firmware Install, ","")&amp;IF(AND($BQ271&lt;&gt;"Yes",$BQ271&lt;&gt;"N/A"),"Device ID, ","")&amp;IF(AND($BR271&lt;&gt;"Yes",$BR271&lt;&gt;"N/A"),"Epic Beans Relay, ",""))-2)))</f>
        <v/>
      </c>
      <c r="BT271" s="8"/>
      <c r="BU271" s="8" t="str">
        <f>IF($AB271="","",IF($BS271="","Yes","Blocked"))</f>
        <v/>
      </c>
      <c r="BW271" t="str">
        <f>IF($BV271="","",IFERROR(VLOOKUP($BV271,'01_Warehouse_Ledger'!$A:$N,4,FALSE),""))</f>
        <v/>
      </c>
      <c r="BX271" t="str">
        <f>IF($BV271="","",IFERROR(VLOOKUP($BV271,'01_Warehouse_Ledger'!$A:$N,5,FALSE),""))</f>
        <v/>
      </c>
      <c r="BY271" t="str">
        <f>IF($BV271="","",IFERROR(VLOOKUP($BV271,'01_Warehouse_Ledger'!$A:$N,13,FALSE),""))</f>
        <v/>
      </c>
      <c r="CI271" t="str" cm="1">
        <f t="array" ref="CI271">IFERROR(
  IF(ISNUMBER(MATCH(TRIM(SUBSTITUTE(INDEX($X:$X,ROW()),CHAR(160),"")),[1]Weekend_Targets!$B$2:$B$23,0)),
    "TARGET",
    "NO"
  ),
  "LOOKUP_ERROR"
)</f>
        <v>NO</v>
      </c>
      <c r="CJ271" t="str" cm="1">
        <f t="array" aca="1" ref="CJ271" ca="1">_xlfn.LET(_xlpm.h,UPPER(TRIM(CLEAN(SUBSTITUTE($X271,CHAR(160)," ")))), IF(ISNUMBER(MATCH(_xlpm.h,WeekendHostnames,0)),"TARGET",""))</f>
        <v/>
      </c>
      <c r="CK271" t="str">
        <f>UPPER(TRIM(CLEAN(SUBSTITUTE(C271,CHAR(160)," "))))</f>
        <v/>
      </c>
      <c r="CL271" t="str" cm="1">
        <f t="array" ref="CL271">IF(ISNUMBER(MATCH(UPPER(TRIM(CLEAN(SUBSTITUTE(INDEX($X:$X,ROW()),CHAR(160)," ")))),[1]Weekend_Targets!$C$2:$C$23,0)),"TARGET","NO")</f>
        <v>NO</v>
      </c>
      <c r="CM271" t="str">
        <f>_xlfn.TEXTJOIN(", ",TRUE,$C$2:$C$23)</f>
        <v>Yes, Yes, Yes, Yes, Yes, Yes, Yes, Yes, Yes, Yes, Yes, Yes, Yes, Yes, Yes, Yes, Yes, Yes, Yes, Yes, Yes, Yes</v>
      </c>
      <c r="CN271" t="e" cm="1">
        <f t="array" aca="1" ref="CN271" ca="1">COUNTIF(WeekendHostnames,"WNH270OPR403")</f>
        <v>#NAME?</v>
      </c>
      <c r="CO271" s="4"/>
      <c r="CQ271" s="4"/>
    </row>
    <row r="272" spans="1:95" ht="20.25" customHeight="1">
      <c r="A272" s="8"/>
      <c r="B272" s="8"/>
      <c r="C272" s="8"/>
      <c r="E272" s="15" t="str">
        <f>IF($C272&lt;&gt;"Yes","",IF($D272="No","Yes",IF($D272="Yes","No","")))</f>
        <v/>
      </c>
      <c r="F272" s="15" t="str">
        <f>IF($A272="","",IF($A272="Neuron",IF(OR(AND($AA272&lt;&gt;"",LOWER(TRIM($AA272))&lt;&gt;"n/a",COUNTIF($AA$2:$AA$532,$AA272)&gt;1),AND($AB272&lt;&gt;"",LOWER(TRIM($AB272))&lt;&gt;"n/a",COUNTIF($AB$2:$AB$532,$AB272)&gt;1),AND($AE272&lt;&gt;"",LOWER(TRIM($AE272))&lt;&gt;"n/a",COUNTIF($AE$2:$AE$532,$AE272)&gt;1)),"Yes","No"),IF($A272="Cybernet",IF(OR(AND($Y272&lt;&gt;"",LOWER(TRIM($Y272))&lt;&gt;"n/a",COUNTIF($Y$2:$Y$532,$Y272)&gt;1),AND($Z272&lt;&gt;"",LOWER(TRIM($Z272))&lt;&gt;"n/a",COUNTIF($Z$2:$Z$532,$Z272)&gt;1)),"Yes","No"),IF(AND($AN272&lt;&gt;"",LOWER(TRIM($AN272))&lt;&gt;"n/a",COUNTIF($AN$2:$AN$532,$AN272)&gt;1),"Yes","No"))))</f>
        <v/>
      </c>
      <c r="G272" t="str">
        <f>IF($C272&lt;&gt;"Yes","",
IF($A272="Neuron",
IF(OR(
AND($AA272&lt;&gt;"",LOWER(TRIM($AA272))&lt;&gt;"n/a",COUNTIFS($C$2:$C$532,"Yes",$A$2:$A$532,"Neuron",$AA$2:$AA$532,$AA272)&gt;1),
AND($AB272&lt;&gt;"",LOWER(TRIM($AB272))&lt;&gt;"n/a",COUNTIFS($C$2:$C$532,"Yes",$A$2:$A$532,"Neuron",$AB$2:$AB$532,$AB272)&gt;1),
AND($AE272&lt;&gt;"",LOWER(TRIM($AE272))&lt;&gt;"n/a",COUNTIFS($C$2:$C$532,"Yes",$A$2:$A$532,"Neuron",$AE$2:$AE$532,$AE272)&gt;1)
),"Yes","No"),
IF($A272="Cybernet",
IF(OR(
AND($Y272&lt;&gt;"",LOWER(TRIM($Y272))&lt;&gt;"n/a",COUNTIFS($C$2:$C$532,"Yes",$A$2:$A$532,"Cybernet",$Y$2:$Y$532,$Y272)&gt;1),
AND($Z272&lt;&gt;"",LOWER(TRIM($Z272))&lt;&gt;"n/a",COUNTIFS($C$2:$C$532,"Yes",$A$2:$A$532,"Cybernet",$Z$2:$Z$532,$Z272)&gt;1)
),"Yes","No"),
IF(AND($AN272&lt;&gt;"",LOWER(TRIM($AN272))&lt;&gt;"n/a"),
IF(COUNTIFS($C$2:$C$532,"Yes",$A$2:$A$532,$A272,$AN$2:$AN$532,$AN272)&gt;1,"Yes","No"),
"No")
)
)
)</f>
        <v/>
      </c>
      <c r="H272" s="4"/>
      <c r="I272" s="4"/>
      <c r="J272" s="4"/>
      <c r="K272" s="4"/>
      <c r="L272" s="14"/>
      <c r="M272" s="4"/>
      <c r="N272" s="4"/>
      <c r="O272" s="4"/>
      <c r="P272" s="4"/>
      <c r="Q272" s="4"/>
      <c r="R272" s="4"/>
      <c r="S272" s="4"/>
      <c r="T272" s="4"/>
      <c r="U272" s="12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8"/>
      <c r="AH272" s="8"/>
      <c r="AI272" s="8"/>
      <c r="AJ272" s="8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"/>
      <c r="BM272" s="8"/>
      <c r="BN272" s="8"/>
      <c r="BO272" s="8"/>
      <c r="BP272" s="8"/>
      <c r="BQ272" s="8"/>
      <c r="BR272" s="8"/>
      <c r="BS272" s="4" t="str">
        <f>IF($AB272="","",IF((IF(AND($BL272&lt;&gt;"Yes",$BL272&lt;&gt;"N/A"),"Power Cable, ","")&amp;IF(AND($BM272&lt;&gt;"Yes",$BM272&lt;&gt;"N/A"),"Battery, ","")&amp;IF(AND($AG272&lt;&gt;"Yes",$AG272&lt;&gt;"N/A"),"Firmware Download, ","")&amp;IF(AND(OR($AG272="Yes",$AG272="N/A"),$AH272&lt;&gt;"Yes",$AH272&lt;&gt;"N/A"),"Firmware Install, ","")&amp;IF(AND($BQ272&lt;&gt;"Yes",$BQ272&lt;&gt;"N/A"),"Device ID, ","")&amp;IF(AND($BR272&lt;&gt;"Yes",$BR272&lt;&gt;"N/A"),"Epic Beans Relay, ",""))="","",LEFT(IF(AND($BL272&lt;&gt;"Yes",$BL272&lt;&gt;"N/A"),"Power Cable, ","")&amp;IF(AND($BM272&lt;&gt;"Yes",$BM272&lt;&gt;"N/A"),"Battery, ","")&amp;IF(AND($AG272&lt;&gt;"Yes",$AG272&lt;&gt;"N/A"),"Firmware Download, ","")&amp;IF(AND(OR($AG272="Yes",$AG272="N/A"),$AH272&lt;&gt;"Yes",$AH272&lt;&gt;"N/A"),"Firmware Install, ","")&amp;IF(AND($BQ272&lt;&gt;"Yes",$BQ272&lt;&gt;"N/A"),"Device ID, ","")&amp;IF(AND($BR272&lt;&gt;"Yes",$BR272&lt;&gt;"N/A"),"Epic Beans Relay, ",""),LEN(IF(AND($BL272&lt;&gt;"Yes",$BL272&lt;&gt;"N/A"),"Power Cable, ","")&amp;IF(AND($BM272&lt;&gt;"Yes",$BM272&lt;&gt;"N/A"),"Battery, ","")&amp;IF(AND($AG272&lt;&gt;"Yes",$AG272&lt;&gt;"N/A"),"Firmware Download, ","")&amp;IF(AND(OR($AG272="Yes",$AG272="N/A"),$AH272&lt;&gt;"Yes",$AH272&lt;&gt;"N/A"),"Firmware Install, ","")&amp;IF(AND($BQ272&lt;&gt;"Yes",$BQ272&lt;&gt;"N/A"),"Device ID, ","")&amp;IF(AND($BR272&lt;&gt;"Yes",$BR272&lt;&gt;"N/A"),"Epic Beans Relay, ",""))-2)))</f>
        <v/>
      </c>
      <c r="BT272" s="8"/>
      <c r="BU272" s="8" t="str">
        <f>IF($AB272="","",IF($BS272="","Yes","Blocked"))</f>
        <v/>
      </c>
      <c r="BW272" t="str">
        <f>IF($BV272="","",IFERROR(VLOOKUP($BV272,'01_Warehouse_Ledger'!$A:$N,4,FALSE),""))</f>
        <v/>
      </c>
      <c r="BX272" t="str">
        <f>IF($BV272="","",IFERROR(VLOOKUP($BV272,'01_Warehouse_Ledger'!$A:$N,5,FALSE),""))</f>
        <v/>
      </c>
      <c r="BY272" t="str">
        <f>IF($BV272="","",IFERROR(VLOOKUP($BV272,'01_Warehouse_Ledger'!$A:$N,13,FALSE),""))</f>
        <v/>
      </c>
      <c r="CI272" t="str" cm="1">
        <f t="array" ref="CI272">IFERROR(
  IF(ISNUMBER(MATCH(TRIM(SUBSTITUTE(INDEX($X:$X,ROW()),CHAR(160),"")),[1]Weekend_Targets!$B$2:$B$23,0)),
    "TARGET",
    "NO"
  ),
  "LOOKUP_ERROR"
)</f>
        <v>NO</v>
      </c>
      <c r="CJ272" t="str" cm="1">
        <f t="array" aca="1" ref="CJ272" ca="1">_xlfn.LET(_xlpm.h,UPPER(TRIM(CLEAN(SUBSTITUTE($X272,CHAR(160)," ")))), IF(ISNUMBER(MATCH(_xlpm.h,WeekendHostnames,0)),"TARGET",""))</f>
        <v/>
      </c>
      <c r="CK272" t="str">
        <f>UPPER(TRIM(CLEAN(SUBSTITUTE(C272,CHAR(160)," "))))</f>
        <v/>
      </c>
      <c r="CL272" t="str" cm="1">
        <f t="array" ref="CL272">IF(ISNUMBER(MATCH(UPPER(TRIM(CLEAN(SUBSTITUTE(INDEX($X:$X,ROW()),CHAR(160)," ")))),[1]Weekend_Targets!$C$2:$C$23,0)),"TARGET","NO")</f>
        <v>NO</v>
      </c>
      <c r="CM272" t="str">
        <f>_xlfn.TEXTJOIN(", ",TRUE,$C$2:$C$23)</f>
        <v>Yes, Yes, Yes, Yes, Yes, Yes, Yes, Yes, Yes, Yes, Yes, Yes, Yes, Yes, Yes, Yes, Yes, Yes, Yes, Yes, Yes, Yes</v>
      </c>
      <c r="CN272" t="e" cm="1">
        <f t="array" aca="1" ref="CN272" ca="1">COUNTIF(WeekendHostnames,"WNH270OPR403")</f>
        <v>#NAME?</v>
      </c>
      <c r="CO272" s="4"/>
      <c r="CQ272" s="4"/>
    </row>
    <row r="273" spans="1:95" ht="20.25" customHeight="1">
      <c r="A273" s="8"/>
      <c r="B273" s="8"/>
      <c r="C273" s="8"/>
      <c r="E273" s="15" t="str">
        <f>IF($C273&lt;&gt;"Yes","",IF($D273="No","Yes",IF($D273="Yes","No","")))</f>
        <v/>
      </c>
      <c r="F273" s="15" t="str">
        <f>IF($A273="","",IF($A273="Neuron",IF(OR(AND($AA273&lt;&gt;"",LOWER(TRIM($AA273))&lt;&gt;"n/a",COUNTIF($AA$2:$AA$532,$AA273)&gt;1),AND($AB273&lt;&gt;"",LOWER(TRIM($AB273))&lt;&gt;"n/a",COUNTIF($AB$2:$AB$532,$AB273)&gt;1),AND($AE273&lt;&gt;"",LOWER(TRIM($AE273))&lt;&gt;"n/a",COUNTIF($AE$2:$AE$532,$AE273)&gt;1)),"Yes","No"),IF($A273="Cybernet",IF(OR(AND($Y273&lt;&gt;"",LOWER(TRIM($Y273))&lt;&gt;"n/a",COUNTIF($Y$2:$Y$532,$Y273)&gt;1),AND($Z273&lt;&gt;"",LOWER(TRIM($Z273))&lt;&gt;"n/a",COUNTIF($Z$2:$Z$532,$Z273)&gt;1)),"Yes","No"),IF(AND($AN273&lt;&gt;"",LOWER(TRIM($AN273))&lt;&gt;"n/a",COUNTIF($AN$2:$AN$532,$AN273)&gt;1),"Yes","No"))))</f>
        <v/>
      </c>
      <c r="G273" t="str">
        <f>IF($C273&lt;&gt;"Yes","",
IF($A273="Neuron",
IF(OR(
AND($AA273&lt;&gt;"",LOWER(TRIM($AA273))&lt;&gt;"n/a",COUNTIFS($C$2:$C$532,"Yes",$A$2:$A$532,"Neuron",$AA$2:$AA$532,$AA273)&gt;1),
AND($AB273&lt;&gt;"",LOWER(TRIM($AB273))&lt;&gt;"n/a",COUNTIFS($C$2:$C$532,"Yes",$A$2:$A$532,"Neuron",$AB$2:$AB$532,$AB273)&gt;1),
AND($AE273&lt;&gt;"",LOWER(TRIM($AE273))&lt;&gt;"n/a",COUNTIFS($C$2:$C$532,"Yes",$A$2:$A$532,"Neuron",$AE$2:$AE$532,$AE273)&gt;1)
),"Yes","No"),
IF($A273="Cybernet",
IF(OR(
AND($Y273&lt;&gt;"",LOWER(TRIM($Y273))&lt;&gt;"n/a",COUNTIFS($C$2:$C$532,"Yes",$A$2:$A$532,"Cybernet",$Y$2:$Y$532,$Y273)&gt;1),
AND($Z273&lt;&gt;"",LOWER(TRIM($Z273))&lt;&gt;"n/a",COUNTIFS($C$2:$C$532,"Yes",$A$2:$A$532,"Cybernet",$Z$2:$Z$532,$Z273)&gt;1)
),"Yes","No"),
IF(AND($AN273&lt;&gt;"",LOWER(TRIM($AN273))&lt;&gt;"n/a"),
IF(COUNTIFS($C$2:$C$532,"Yes",$A$2:$A$532,$A273,$AN$2:$AN$532,$AN273)&gt;1,"Yes","No"),
"No")
)
)
)</f>
        <v/>
      </c>
      <c r="H273" s="4"/>
      <c r="I273" s="4"/>
      <c r="J273" s="4"/>
      <c r="K273" s="4"/>
      <c r="L273" s="14"/>
      <c r="M273" s="4"/>
      <c r="N273" s="4"/>
      <c r="O273" s="4"/>
      <c r="P273" s="4"/>
      <c r="Q273" s="4"/>
      <c r="R273" s="4"/>
      <c r="S273" s="4"/>
      <c r="T273" s="4"/>
      <c r="U273" s="12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8"/>
      <c r="AH273" s="8"/>
      <c r="AI273" s="8"/>
      <c r="AJ273" s="8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"/>
      <c r="BM273" s="8"/>
      <c r="BN273" s="8"/>
      <c r="BO273" s="8"/>
      <c r="BP273" s="8"/>
      <c r="BQ273" s="8"/>
      <c r="BR273" s="8"/>
      <c r="BS273" s="4" t="str">
        <f>IF($AB273="","",IF((IF(AND($BL273&lt;&gt;"Yes",$BL273&lt;&gt;"N/A"),"Power Cable, ","")&amp;IF(AND($BM273&lt;&gt;"Yes",$BM273&lt;&gt;"N/A"),"Battery, ","")&amp;IF(AND($AG273&lt;&gt;"Yes",$AG273&lt;&gt;"N/A"),"Firmware Download, ","")&amp;IF(AND(OR($AG273="Yes",$AG273="N/A"),$AH273&lt;&gt;"Yes",$AH273&lt;&gt;"N/A"),"Firmware Install, ","")&amp;IF(AND($BQ273&lt;&gt;"Yes",$BQ273&lt;&gt;"N/A"),"Device ID, ","")&amp;IF(AND($BR273&lt;&gt;"Yes",$BR273&lt;&gt;"N/A"),"Epic Beans Relay, ",""))="","",LEFT(IF(AND($BL273&lt;&gt;"Yes",$BL273&lt;&gt;"N/A"),"Power Cable, ","")&amp;IF(AND($BM273&lt;&gt;"Yes",$BM273&lt;&gt;"N/A"),"Battery, ","")&amp;IF(AND($AG273&lt;&gt;"Yes",$AG273&lt;&gt;"N/A"),"Firmware Download, ","")&amp;IF(AND(OR($AG273="Yes",$AG273="N/A"),$AH273&lt;&gt;"Yes",$AH273&lt;&gt;"N/A"),"Firmware Install, ","")&amp;IF(AND($BQ273&lt;&gt;"Yes",$BQ273&lt;&gt;"N/A"),"Device ID, ","")&amp;IF(AND($BR273&lt;&gt;"Yes",$BR273&lt;&gt;"N/A"),"Epic Beans Relay, ",""),LEN(IF(AND($BL273&lt;&gt;"Yes",$BL273&lt;&gt;"N/A"),"Power Cable, ","")&amp;IF(AND($BM273&lt;&gt;"Yes",$BM273&lt;&gt;"N/A"),"Battery, ","")&amp;IF(AND($AG273&lt;&gt;"Yes",$AG273&lt;&gt;"N/A"),"Firmware Download, ","")&amp;IF(AND(OR($AG273="Yes",$AG273="N/A"),$AH273&lt;&gt;"Yes",$AH273&lt;&gt;"N/A"),"Firmware Install, ","")&amp;IF(AND($BQ273&lt;&gt;"Yes",$BQ273&lt;&gt;"N/A"),"Device ID, ","")&amp;IF(AND($BR273&lt;&gt;"Yes",$BR273&lt;&gt;"N/A"),"Epic Beans Relay, ",""))-2)))</f>
        <v/>
      </c>
      <c r="BT273" s="8"/>
      <c r="BU273" s="8" t="str">
        <f>IF($AB273="","",IF($BS273="","Yes","Blocked"))</f>
        <v/>
      </c>
      <c r="BW273" t="str">
        <f>IF($BV273="","",IFERROR(VLOOKUP($BV273,'01_Warehouse_Ledger'!$A:$N,4,FALSE),""))</f>
        <v/>
      </c>
      <c r="BX273" t="str">
        <f>IF($BV273="","",IFERROR(VLOOKUP($BV273,'01_Warehouse_Ledger'!$A:$N,5,FALSE),""))</f>
        <v/>
      </c>
      <c r="BY273" t="str">
        <f>IF($BV273="","",IFERROR(VLOOKUP($BV273,'01_Warehouse_Ledger'!$A:$N,13,FALSE),""))</f>
        <v/>
      </c>
      <c r="CI273" t="str" cm="1">
        <f t="array" ref="CI273">IFERROR(
  IF(ISNUMBER(MATCH(TRIM(SUBSTITUTE(INDEX($X:$X,ROW()),CHAR(160),"")),[1]Weekend_Targets!$B$2:$B$23,0)),
    "TARGET",
    "NO"
  ),
  "LOOKUP_ERROR"
)</f>
        <v>NO</v>
      </c>
      <c r="CJ273" t="str" cm="1">
        <f t="array" aca="1" ref="CJ273" ca="1">_xlfn.LET(_xlpm.h,UPPER(TRIM(CLEAN(SUBSTITUTE($X273,CHAR(160)," ")))), IF(ISNUMBER(MATCH(_xlpm.h,WeekendHostnames,0)),"TARGET",""))</f>
        <v/>
      </c>
      <c r="CK273" t="str">
        <f>UPPER(TRIM(CLEAN(SUBSTITUTE(C273,CHAR(160)," "))))</f>
        <v/>
      </c>
      <c r="CL273" t="str" cm="1">
        <f t="array" ref="CL273">IF(ISNUMBER(MATCH(UPPER(TRIM(CLEAN(SUBSTITUTE(INDEX($X:$X,ROW()),CHAR(160)," ")))),[1]Weekend_Targets!$C$2:$C$23,0)),"TARGET","NO")</f>
        <v>NO</v>
      </c>
      <c r="CM273" t="str">
        <f>_xlfn.TEXTJOIN(", ",TRUE,$C$2:$C$23)</f>
        <v>Yes, Yes, Yes, Yes, Yes, Yes, Yes, Yes, Yes, Yes, Yes, Yes, Yes, Yes, Yes, Yes, Yes, Yes, Yes, Yes, Yes, Yes</v>
      </c>
      <c r="CN273" t="e" cm="1">
        <f t="array" aca="1" ref="CN273" ca="1">COUNTIF(WeekendHostnames,"WNH270OPR403")</f>
        <v>#NAME?</v>
      </c>
      <c r="CO273" s="4"/>
      <c r="CQ273" s="4"/>
    </row>
    <row r="274" spans="1:95" ht="20.25" customHeight="1">
      <c r="A274" s="8"/>
      <c r="B274" s="8"/>
      <c r="C274" s="8"/>
      <c r="E274" s="15" t="str">
        <f>IF($C274&lt;&gt;"Yes","",IF($D274="No","Yes",IF($D274="Yes","No","")))</f>
        <v/>
      </c>
      <c r="F274" s="15" t="str">
        <f>IF($A274="","",IF($A274="Neuron",IF(OR(AND($AA274&lt;&gt;"",LOWER(TRIM($AA274))&lt;&gt;"n/a",COUNTIF($AA$2:$AA$532,$AA274)&gt;1),AND($AB274&lt;&gt;"",LOWER(TRIM($AB274))&lt;&gt;"n/a",COUNTIF($AB$2:$AB$532,$AB274)&gt;1),AND($AE274&lt;&gt;"",LOWER(TRIM($AE274))&lt;&gt;"n/a",COUNTIF($AE$2:$AE$532,$AE274)&gt;1)),"Yes","No"),IF($A274="Cybernet",IF(OR(AND($Y274&lt;&gt;"",LOWER(TRIM($Y274))&lt;&gt;"n/a",COUNTIF($Y$2:$Y$532,$Y274)&gt;1),AND($Z274&lt;&gt;"",LOWER(TRIM($Z274))&lt;&gt;"n/a",COUNTIF($Z$2:$Z$532,$Z274)&gt;1)),"Yes","No"),IF(AND($AN274&lt;&gt;"",LOWER(TRIM($AN274))&lt;&gt;"n/a",COUNTIF($AN$2:$AN$532,$AN274)&gt;1),"Yes","No"))))</f>
        <v/>
      </c>
      <c r="G274" t="str">
        <f>IF($C274&lt;&gt;"Yes","",
IF($A274="Neuron",
IF(OR(
AND($AA274&lt;&gt;"",LOWER(TRIM($AA274))&lt;&gt;"n/a",COUNTIFS($C$2:$C$532,"Yes",$A$2:$A$532,"Neuron",$AA$2:$AA$532,$AA274)&gt;1),
AND($AB274&lt;&gt;"",LOWER(TRIM($AB274))&lt;&gt;"n/a",COUNTIFS($C$2:$C$532,"Yes",$A$2:$A$532,"Neuron",$AB$2:$AB$532,$AB274)&gt;1),
AND($AE274&lt;&gt;"",LOWER(TRIM($AE274))&lt;&gt;"n/a",COUNTIFS($C$2:$C$532,"Yes",$A$2:$A$532,"Neuron",$AE$2:$AE$532,$AE274)&gt;1)
),"Yes","No"),
IF($A274="Cybernet",
IF(OR(
AND($Y274&lt;&gt;"",LOWER(TRIM($Y274))&lt;&gt;"n/a",COUNTIFS($C$2:$C$532,"Yes",$A$2:$A$532,"Cybernet",$Y$2:$Y$532,$Y274)&gt;1),
AND($Z274&lt;&gt;"",LOWER(TRIM($Z274))&lt;&gt;"n/a",COUNTIFS($C$2:$C$532,"Yes",$A$2:$A$532,"Cybernet",$Z$2:$Z$532,$Z274)&gt;1)
),"Yes","No"),
IF(AND($AN274&lt;&gt;"",LOWER(TRIM($AN274))&lt;&gt;"n/a"),
IF(COUNTIFS($C$2:$C$532,"Yes",$A$2:$A$532,$A274,$AN$2:$AN$532,$AN274)&gt;1,"Yes","No"),
"No")
)
)
)</f>
        <v/>
      </c>
      <c r="H274" s="4"/>
      <c r="I274" s="4"/>
      <c r="J274" s="4"/>
      <c r="K274" s="4"/>
      <c r="L274" s="14"/>
      <c r="M274" s="4"/>
      <c r="N274" s="4"/>
      <c r="O274" s="4"/>
      <c r="P274" s="4"/>
      <c r="Q274" s="4"/>
      <c r="R274" s="4"/>
      <c r="S274" s="4"/>
      <c r="T274" s="4"/>
      <c r="U274" s="12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8"/>
      <c r="AH274" s="8"/>
      <c r="AI274" s="8"/>
      <c r="AJ274" s="8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"/>
      <c r="BM274" s="8"/>
      <c r="BN274" s="8"/>
      <c r="BO274" s="8"/>
      <c r="BP274" s="8"/>
      <c r="BQ274" s="8"/>
      <c r="BR274" s="8"/>
      <c r="BS274" s="4" t="str">
        <f>IF($AB274="","",IF((IF(AND($BL274&lt;&gt;"Yes",$BL274&lt;&gt;"N/A"),"Power Cable, ","")&amp;IF(AND($BM274&lt;&gt;"Yes",$BM274&lt;&gt;"N/A"),"Battery, ","")&amp;IF(AND($AG274&lt;&gt;"Yes",$AG274&lt;&gt;"N/A"),"Firmware Download, ","")&amp;IF(AND(OR($AG274="Yes",$AG274="N/A"),$AH274&lt;&gt;"Yes",$AH274&lt;&gt;"N/A"),"Firmware Install, ","")&amp;IF(AND($BQ274&lt;&gt;"Yes",$BQ274&lt;&gt;"N/A"),"Device ID, ","")&amp;IF(AND($BR274&lt;&gt;"Yes",$BR274&lt;&gt;"N/A"),"Epic Beans Relay, ",""))="","",LEFT(IF(AND($BL274&lt;&gt;"Yes",$BL274&lt;&gt;"N/A"),"Power Cable, ","")&amp;IF(AND($BM274&lt;&gt;"Yes",$BM274&lt;&gt;"N/A"),"Battery, ","")&amp;IF(AND($AG274&lt;&gt;"Yes",$AG274&lt;&gt;"N/A"),"Firmware Download, ","")&amp;IF(AND(OR($AG274="Yes",$AG274="N/A"),$AH274&lt;&gt;"Yes",$AH274&lt;&gt;"N/A"),"Firmware Install, ","")&amp;IF(AND($BQ274&lt;&gt;"Yes",$BQ274&lt;&gt;"N/A"),"Device ID, ","")&amp;IF(AND($BR274&lt;&gt;"Yes",$BR274&lt;&gt;"N/A"),"Epic Beans Relay, ",""),LEN(IF(AND($BL274&lt;&gt;"Yes",$BL274&lt;&gt;"N/A"),"Power Cable, ","")&amp;IF(AND($BM274&lt;&gt;"Yes",$BM274&lt;&gt;"N/A"),"Battery, ","")&amp;IF(AND($AG274&lt;&gt;"Yes",$AG274&lt;&gt;"N/A"),"Firmware Download, ","")&amp;IF(AND(OR($AG274="Yes",$AG274="N/A"),$AH274&lt;&gt;"Yes",$AH274&lt;&gt;"N/A"),"Firmware Install, ","")&amp;IF(AND($BQ274&lt;&gt;"Yes",$BQ274&lt;&gt;"N/A"),"Device ID, ","")&amp;IF(AND($BR274&lt;&gt;"Yes",$BR274&lt;&gt;"N/A"),"Epic Beans Relay, ",""))-2)))</f>
        <v/>
      </c>
      <c r="BT274" s="8"/>
      <c r="BU274" s="8" t="str">
        <f>IF($AB274="","",IF($BS274="","Yes","Blocked"))</f>
        <v/>
      </c>
      <c r="BW274" t="str">
        <f>IF($BV274="","",IFERROR(VLOOKUP($BV274,'01_Warehouse_Ledger'!$A:$N,4,FALSE),""))</f>
        <v/>
      </c>
      <c r="BX274" t="str">
        <f>IF($BV274="","",IFERROR(VLOOKUP($BV274,'01_Warehouse_Ledger'!$A:$N,5,FALSE),""))</f>
        <v/>
      </c>
      <c r="BY274" t="str">
        <f>IF($BV274="","",IFERROR(VLOOKUP($BV274,'01_Warehouse_Ledger'!$A:$N,13,FALSE),""))</f>
        <v/>
      </c>
      <c r="CI274" t="str" cm="1">
        <f t="array" ref="CI274">IFERROR(
  IF(ISNUMBER(MATCH(TRIM(SUBSTITUTE(INDEX($X:$X,ROW()),CHAR(160),"")),[1]Weekend_Targets!$B$2:$B$23,0)),
    "TARGET",
    "NO"
  ),
  "LOOKUP_ERROR"
)</f>
        <v>NO</v>
      </c>
      <c r="CJ274" t="str" cm="1">
        <f t="array" aca="1" ref="CJ274" ca="1">_xlfn.LET(_xlpm.h,UPPER(TRIM(CLEAN(SUBSTITUTE($X274,CHAR(160)," ")))), IF(ISNUMBER(MATCH(_xlpm.h,WeekendHostnames,0)),"TARGET",""))</f>
        <v/>
      </c>
      <c r="CK274" t="str">
        <f>UPPER(TRIM(CLEAN(SUBSTITUTE(C274,CHAR(160)," "))))</f>
        <v/>
      </c>
      <c r="CL274" t="str" cm="1">
        <f t="array" ref="CL274">IF(ISNUMBER(MATCH(UPPER(TRIM(CLEAN(SUBSTITUTE(INDEX($X:$X,ROW()),CHAR(160)," ")))),[1]Weekend_Targets!$C$2:$C$23,0)),"TARGET","NO")</f>
        <v>NO</v>
      </c>
      <c r="CM274" t="str">
        <f>_xlfn.TEXTJOIN(", ",TRUE,$C$2:$C$23)</f>
        <v>Yes, Yes, Yes, Yes, Yes, Yes, Yes, Yes, Yes, Yes, Yes, Yes, Yes, Yes, Yes, Yes, Yes, Yes, Yes, Yes, Yes, Yes</v>
      </c>
      <c r="CN274" t="e" cm="1">
        <f t="array" aca="1" ref="CN274" ca="1">COUNTIF(WeekendHostnames,"WNH270OPR403")</f>
        <v>#NAME?</v>
      </c>
      <c r="CO274" s="4"/>
      <c r="CQ274" s="4"/>
    </row>
    <row r="275" spans="1:95" ht="20.25" customHeight="1">
      <c r="A275" s="8"/>
      <c r="B275" s="8"/>
      <c r="C275" s="8"/>
      <c r="E275" s="15" t="str">
        <f>IF($C275&lt;&gt;"Yes","",IF($D275="No","Yes",IF($D275="Yes","No","")))</f>
        <v/>
      </c>
      <c r="F275" s="15" t="str">
        <f>IF($A275="","",IF($A275="Neuron",IF(OR(AND($AA275&lt;&gt;"",LOWER(TRIM($AA275))&lt;&gt;"n/a",COUNTIF($AA$2:$AA$532,$AA275)&gt;1),AND($AB275&lt;&gt;"",LOWER(TRIM($AB275))&lt;&gt;"n/a",COUNTIF($AB$2:$AB$532,$AB275)&gt;1),AND($AE275&lt;&gt;"",LOWER(TRIM($AE275))&lt;&gt;"n/a",COUNTIF($AE$2:$AE$532,$AE275)&gt;1)),"Yes","No"),IF($A275="Cybernet",IF(OR(AND($Y275&lt;&gt;"",LOWER(TRIM($Y275))&lt;&gt;"n/a",COUNTIF($Y$2:$Y$532,$Y275)&gt;1),AND($Z275&lt;&gt;"",LOWER(TRIM($Z275))&lt;&gt;"n/a",COUNTIF($Z$2:$Z$532,$Z275)&gt;1)),"Yes","No"),IF(AND($AN275&lt;&gt;"",LOWER(TRIM($AN275))&lt;&gt;"n/a",COUNTIF($AN$2:$AN$532,$AN275)&gt;1),"Yes","No"))))</f>
        <v/>
      </c>
      <c r="G275" t="str">
        <f>IF($C275&lt;&gt;"Yes","",
IF($A275="Neuron",
IF(OR(
AND($AA275&lt;&gt;"",LOWER(TRIM($AA275))&lt;&gt;"n/a",COUNTIFS($C$2:$C$532,"Yes",$A$2:$A$532,"Neuron",$AA$2:$AA$532,$AA275)&gt;1),
AND($AB275&lt;&gt;"",LOWER(TRIM($AB275))&lt;&gt;"n/a",COUNTIFS($C$2:$C$532,"Yes",$A$2:$A$532,"Neuron",$AB$2:$AB$532,$AB275)&gt;1),
AND($AE275&lt;&gt;"",LOWER(TRIM($AE275))&lt;&gt;"n/a",COUNTIFS($C$2:$C$532,"Yes",$A$2:$A$532,"Neuron",$AE$2:$AE$532,$AE275)&gt;1)
),"Yes","No"),
IF($A275="Cybernet",
IF(OR(
AND($Y275&lt;&gt;"",LOWER(TRIM($Y275))&lt;&gt;"n/a",COUNTIFS($C$2:$C$532,"Yes",$A$2:$A$532,"Cybernet",$Y$2:$Y$532,$Y275)&gt;1),
AND($Z275&lt;&gt;"",LOWER(TRIM($Z275))&lt;&gt;"n/a",COUNTIFS($C$2:$C$532,"Yes",$A$2:$A$532,"Cybernet",$Z$2:$Z$532,$Z275)&gt;1)
),"Yes","No"),
IF(AND($AN275&lt;&gt;"",LOWER(TRIM($AN275))&lt;&gt;"n/a"),
IF(COUNTIFS($C$2:$C$532,"Yes",$A$2:$A$532,$A275,$AN$2:$AN$532,$AN275)&gt;1,"Yes","No"),
"No")
)
)
)</f>
        <v/>
      </c>
      <c r="H275" s="4"/>
      <c r="I275" s="4"/>
      <c r="J275" s="4"/>
      <c r="K275" s="4"/>
      <c r="L275" s="14"/>
      <c r="M275" s="4"/>
      <c r="N275" s="4"/>
      <c r="O275" s="4"/>
      <c r="P275" s="4"/>
      <c r="Q275" s="4"/>
      <c r="R275" s="4"/>
      <c r="S275" s="4"/>
      <c r="T275" s="4"/>
      <c r="U275" s="12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8"/>
      <c r="AH275" s="8"/>
      <c r="AI275" s="8"/>
      <c r="AJ275" s="8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"/>
      <c r="BM275" s="8"/>
      <c r="BN275" s="8"/>
      <c r="BO275" s="8"/>
      <c r="BP275" s="8"/>
      <c r="BQ275" s="8"/>
      <c r="BR275" s="8"/>
      <c r="BS275" s="4" t="str">
        <f>IF($AB275="","",IF((IF(AND($BL275&lt;&gt;"Yes",$BL275&lt;&gt;"N/A"),"Power Cable, ","")&amp;IF(AND($BM275&lt;&gt;"Yes",$BM275&lt;&gt;"N/A"),"Battery, ","")&amp;IF(AND($AG275&lt;&gt;"Yes",$AG275&lt;&gt;"N/A"),"Firmware Download, ","")&amp;IF(AND(OR($AG275="Yes",$AG275="N/A"),$AH275&lt;&gt;"Yes",$AH275&lt;&gt;"N/A"),"Firmware Install, ","")&amp;IF(AND($BQ275&lt;&gt;"Yes",$BQ275&lt;&gt;"N/A"),"Device ID, ","")&amp;IF(AND($BR275&lt;&gt;"Yes",$BR275&lt;&gt;"N/A"),"Epic Beans Relay, ",""))="","",LEFT(IF(AND($BL275&lt;&gt;"Yes",$BL275&lt;&gt;"N/A"),"Power Cable, ","")&amp;IF(AND($BM275&lt;&gt;"Yes",$BM275&lt;&gt;"N/A"),"Battery, ","")&amp;IF(AND($AG275&lt;&gt;"Yes",$AG275&lt;&gt;"N/A"),"Firmware Download, ","")&amp;IF(AND(OR($AG275="Yes",$AG275="N/A"),$AH275&lt;&gt;"Yes",$AH275&lt;&gt;"N/A"),"Firmware Install, ","")&amp;IF(AND($BQ275&lt;&gt;"Yes",$BQ275&lt;&gt;"N/A"),"Device ID, ","")&amp;IF(AND($BR275&lt;&gt;"Yes",$BR275&lt;&gt;"N/A"),"Epic Beans Relay, ",""),LEN(IF(AND($BL275&lt;&gt;"Yes",$BL275&lt;&gt;"N/A"),"Power Cable, ","")&amp;IF(AND($BM275&lt;&gt;"Yes",$BM275&lt;&gt;"N/A"),"Battery, ","")&amp;IF(AND($AG275&lt;&gt;"Yes",$AG275&lt;&gt;"N/A"),"Firmware Download, ","")&amp;IF(AND(OR($AG275="Yes",$AG275="N/A"),$AH275&lt;&gt;"Yes",$AH275&lt;&gt;"N/A"),"Firmware Install, ","")&amp;IF(AND($BQ275&lt;&gt;"Yes",$BQ275&lt;&gt;"N/A"),"Device ID, ","")&amp;IF(AND($BR275&lt;&gt;"Yes",$BR275&lt;&gt;"N/A"),"Epic Beans Relay, ",""))-2)))</f>
        <v/>
      </c>
      <c r="BT275" s="8"/>
      <c r="BU275" s="8" t="str">
        <f>IF($AB275="","",IF($BS275="","Yes","Blocked"))</f>
        <v/>
      </c>
      <c r="BW275" t="str">
        <f>IF($BV275="","",IFERROR(VLOOKUP($BV275,'01_Warehouse_Ledger'!$A:$N,4,FALSE),""))</f>
        <v/>
      </c>
      <c r="BX275" t="str">
        <f>IF($BV275="","",IFERROR(VLOOKUP($BV275,'01_Warehouse_Ledger'!$A:$N,5,FALSE),""))</f>
        <v/>
      </c>
      <c r="BY275" t="str">
        <f>IF($BV275="","",IFERROR(VLOOKUP($BV275,'01_Warehouse_Ledger'!$A:$N,13,FALSE),""))</f>
        <v/>
      </c>
      <c r="CI275" t="str" cm="1">
        <f t="array" ref="CI275">IFERROR(
  IF(ISNUMBER(MATCH(TRIM(SUBSTITUTE(INDEX($X:$X,ROW()),CHAR(160),"")),[1]Weekend_Targets!$B$2:$B$23,0)),
    "TARGET",
    "NO"
  ),
  "LOOKUP_ERROR"
)</f>
        <v>NO</v>
      </c>
      <c r="CJ275" t="str" cm="1">
        <f t="array" aca="1" ref="CJ275" ca="1">_xlfn.LET(_xlpm.h,UPPER(TRIM(CLEAN(SUBSTITUTE($X275,CHAR(160)," ")))), IF(ISNUMBER(MATCH(_xlpm.h,WeekendHostnames,0)),"TARGET",""))</f>
        <v/>
      </c>
      <c r="CK275" t="str">
        <f>UPPER(TRIM(CLEAN(SUBSTITUTE(C275,CHAR(160)," "))))</f>
        <v/>
      </c>
      <c r="CL275" t="str" cm="1">
        <f t="array" ref="CL275">IF(ISNUMBER(MATCH(UPPER(TRIM(CLEAN(SUBSTITUTE(INDEX($X:$X,ROW()),CHAR(160)," ")))),[1]Weekend_Targets!$C$2:$C$23,0)),"TARGET","NO")</f>
        <v>NO</v>
      </c>
      <c r="CM275" t="str">
        <f>_xlfn.TEXTJOIN(", ",TRUE,$C$2:$C$23)</f>
        <v>Yes, Yes, Yes, Yes, Yes, Yes, Yes, Yes, Yes, Yes, Yes, Yes, Yes, Yes, Yes, Yes, Yes, Yes, Yes, Yes, Yes, Yes</v>
      </c>
      <c r="CN275" t="e" cm="1">
        <f t="array" aca="1" ref="CN275" ca="1">COUNTIF(WeekendHostnames,"WNH270OPR403")</f>
        <v>#NAME?</v>
      </c>
      <c r="CO275" s="4"/>
      <c r="CQ275" s="4"/>
    </row>
    <row r="276" spans="1:95" ht="20.25" customHeight="1">
      <c r="A276" s="8"/>
      <c r="B276" s="8"/>
      <c r="C276" s="8"/>
      <c r="E276" s="15" t="str">
        <f>IF($C276&lt;&gt;"Yes","",IF($D276="No","Yes",IF($D276="Yes","No","")))</f>
        <v/>
      </c>
      <c r="F276" s="15" t="str">
        <f>IF($A276="","",IF($A276="Neuron",IF(OR(AND($AA276&lt;&gt;"",LOWER(TRIM($AA276))&lt;&gt;"n/a",COUNTIF($AA$2:$AA$532,$AA276)&gt;1),AND($AB276&lt;&gt;"",LOWER(TRIM($AB276))&lt;&gt;"n/a",COUNTIF($AB$2:$AB$532,$AB276)&gt;1),AND($AE276&lt;&gt;"",LOWER(TRIM($AE276))&lt;&gt;"n/a",COUNTIF($AE$2:$AE$532,$AE276)&gt;1)),"Yes","No"),IF($A276="Cybernet",IF(OR(AND($Y276&lt;&gt;"",LOWER(TRIM($Y276))&lt;&gt;"n/a",COUNTIF($Y$2:$Y$532,$Y276)&gt;1),AND($Z276&lt;&gt;"",LOWER(TRIM($Z276))&lt;&gt;"n/a",COUNTIF($Z$2:$Z$532,$Z276)&gt;1)),"Yes","No"),IF(AND($AN276&lt;&gt;"",LOWER(TRIM($AN276))&lt;&gt;"n/a",COUNTIF($AN$2:$AN$532,$AN276)&gt;1),"Yes","No"))))</f>
        <v/>
      </c>
      <c r="G276" t="str">
        <f>IF($C276&lt;&gt;"Yes","",
IF($A276="Neuron",
IF(OR(
AND($AA276&lt;&gt;"",LOWER(TRIM($AA276))&lt;&gt;"n/a",COUNTIFS($C$2:$C$532,"Yes",$A$2:$A$532,"Neuron",$AA$2:$AA$532,$AA276)&gt;1),
AND($AB276&lt;&gt;"",LOWER(TRIM($AB276))&lt;&gt;"n/a",COUNTIFS($C$2:$C$532,"Yes",$A$2:$A$532,"Neuron",$AB$2:$AB$532,$AB276)&gt;1),
AND($AE276&lt;&gt;"",LOWER(TRIM($AE276))&lt;&gt;"n/a",COUNTIFS($C$2:$C$532,"Yes",$A$2:$A$532,"Neuron",$AE$2:$AE$532,$AE276)&gt;1)
),"Yes","No"),
IF($A276="Cybernet",
IF(OR(
AND($Y276&lt;&gt;"",LOWER(TRIM($Y276))&lt;&gt;"n/a",COUNTIFS($C$2:$C$532,"Yes",$A$2:$A$532,"Cybernet",$Y$2:$Y$532,$Y276)&gt;1),
AND($Z276&lt;&gt;"",LOWER(TRIM($Z276))&lt;&gt;"n/a",COUNTIFS($C$2:$C$532,"Yes",$A$2:$A$532,"Cybernet",$Z$2:$Z$532,$Z276)&gt;1)
),"Yes","No"),
IF(AND($AN276&lt;&gt;"",LOWER(TRIM($AN276))&lt;&gt;"n/a"),
IF(COUNTIFS($C$2:$C$532,"Yes",$A$2:$A$532,$A276,$AN$2:$AN$532,$AN276)&gt;1,"Yes","No"),
"No")
)
)
)</f>
        <v/>
      </c>
      <c r="H276" s="4"/>
      <c r="I276" s="4"/>
      <c r="J276" s="4"/>
      <c r="K276" s="4"/>
      <c r="L276" s="14"/>
      <c r="M276" s="4"/>
      <c r="N276" s="4"/>
      <c r="O276" s="4"/>
      <c r="P276" s="4"/>
      <c r="Q276" s="4"/>
      <c r="R276" s="4"/>
      <c r="S276" s="4"/>
      <c r="T276" s="4"/>
      <c r="U276" s="12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8"/>
      <c r="AH276" s="8"/>
      <c r="AI276" s="8"/>
      <c r="AJ276" s="8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"/>
      <c r="BM276" s="8"/>
      <c r="BN276" s="8"/>
      <c r="BO276" s="8"/>
      <c r="BP276" s="8"/>
      <c r="BQ276" s="8"/>
      <c r="BR276" s="8"/>
      <c r="BS276" s="4" t="str">
        <f>IF($AB276="","",IF((IF(AND($BL276&lt;&gt;"Yes",$BL276&lt;&gt;"N/A"),"Power Cable, ","")&amp;IF(AND($BM276&lt;&gt;"Yes",$BM276&lt;&gt;"N/A"),"Battery, ","")&amp;IF(AND($AG276&lt;&gt;"Yes",$AG276&lt;&gt;"N/A"),"Firmware Download, ","")&amp;IF(AND(OR($AG276="Yes",$AG276="N/A"),$AH276&lt;&gt;"Yes",$AH276&lt;&gt;"N/A"),"Firmware Install, ","")&amp;IF(AND($BQ276&lt;&gt;"Yes",$BQ276&lt;&gt;"N/A"),"Device ID, ","")&amp;IF(AND($BR276&lt;&gt;"Yes",$BR276&lt;&gt;"N/A"),"Epic Beans Relay, ",""))="","",LEFT(IF(AND($BL276&lt;&gt;"Yes",$BL276&lt;&gt;"N/A"),"Power Cable, ","")&amp;IF(AND($BM276&lt;&gt;"Yes",$BM276&lt;&gt;"N/A"),"Battery, ","")&amp;IF(AND($AG276&lt;&gt;"Yes",$AG276&lt;&gt;"N/A"),"Firmware Download, ","")&amp;IF(AND(OR($AG276="Yes",$AG276="N/A"),$AH276&lt;&gt;"Yes",$AH276&lt;&gt;"N/A"),"Firmware Install, ","")&amp;IF(AND($BQ276&lt;&gt;"Yes",$BQ276&lt;&gt;"N/A"),"Device ID, ","")&amp;IF(AND($BR276&lt;&gt;"Yes",$BR276&lt;&gt;"N/A"),"Epic Beans Relay, ",""),LEN(IF(AND($BL276&lt;&gt;"Yes",$BL276&lt;&gt;"N/A"),"Power Cable, ","")&amp;IF(AND($BM276&lt;&gt;"Yes",$BM276&lt;&gt;"N/A"),"Battery, ","")&amp;IF(AND($AG276&lt;&gt;"Yes",$AG276&lt;&gt;"N/A"),"Firmware Download, ","")&amp;IF(AND(OR($AG276="Yes",$AG276="N/A"),$AH276&lt;&gt;"Yes",$AH276&lt;&gt;"N/A"),"Firmware Install, ","")&amp;IF(AND($BQ276&lt;&gt;"Yes",$BQ276&lt;&gt;"N/A"),"Device ID, ","")&amp;IF(AND($BR276&lt;&gt;"Yes",$BR276&lt;&gt;"N/A"),"Epic Beans Relay, ",""))-2)))</f>
        <v/>
      </c>
      <c r="BT276" s="8"/>
      <c r="BU276" s="8" t="str">
        <f>IF($AB276="","",IF($BS276="","Yes","Blocked"))</f>
        <v/>
      </c>
      <c r="BW276" t="str">
        <f>IF($BV276="","",IFERROR(VLOOKUP($BV276,'01_Warehouse_Ledger'!$A:$N,4,FALSE),""))</f>
        <v/>
      </c>
      <c r="BX276" t="str">
        <f>IF($BV276="","",IFERROR(VLOOKUP($BV276,'01_Warehouse_Ledger'!$A:$N,5,FALSE),""))</f>
        <v/>
      </c>
      <c r="BY276" t="str">
        <f>IF($BV276="","",IFERROR(VLOOKUP($BV276,'01_Warehouse_Ledger'!$A:$N,13,FALSE),""))</f>
        <v/>
      </c>
      <c r="CI276" t="str" cm="1">
        <f t="array" ref="CI276">IFERROR(
  IF(ISNUMBER(MATCH(TRIM(SUBSTITUTE(INDEX($X:$X,ROW()),CHAR(160),"")),[1]Weekend_Targets!$B$2:$B$23,0)),
    "TARGET",
    "NO"
  ),
  "LOOKUP_ERROR"
)</f>
        <v>NO</v>
      </c>
      <c r="CJ276" t="str" cm="1">
        <f t="array" aca="1" ref="CJ276" ca="1">_xlfn.LET(_xlpm.h,UPPER(TRIM(CLEAN(SUBSTITUTE($X276,CHAR(160)," ")))), IF(ISNUMBER(MATCH(_xlpm.h,WeekendHostnames,0)),"TARGET",""))</f>
        <v/>
      </c>
      <c r="CK276" t="str">
        <f>UPPER(TRIM(CLEAN(SUBSTITUTE(C276,CHAR(160)," "))))</f>
        <v/>
      </c>
      <c r="CL276" t="str" cm="1">
        <f t="array" ref="CL276">IF(ISNUMBER(MATCH(UPPER(TRIM(CLEAN(SUBSTITUTE(INDEX($X:$X,ROW()),CHAR(160)," ")))),[1]Weekend_Targets!$C$2:$C$23,0)),"TARGET","NO")</f>
        <v>NO</v>
      </c>
      <c r="CM276" t="str">
        <f>_xlfn.TEXTJOIN(", ",TRUE,$C$2:$C$23)</f>
        <v>Yes, Yes, Yes, Yes, Yes, Yes, Yes, Yes, Yes, Yes, Yes, Yes, Yes, Yes, Yes, Yes, Yes, Yes, Yes, Yes, Yes, Yes</v>
      </c>
      <c r="CN276" t="e" cm="1">
        <f t="array" aca="1" ref="CN276" ca="1">COUNTIF(WeekendHostnames,"WNH270OPR403")</f>
        <v>#NAME?</v>
      </c>
      <c r="CO276" s="4"/>
      <c r="CQ276" s="4"/>
    </row>
    <row r="277" spans="1:95" ht="20.25" customHeight="1">
      <c r="A277" s="8"/>
      <c r="B277" s="8"/>
      <c r="C277" s="8"/>
      <c r="E277" s="15" t="str">
        <f>IF($C277&lt;&gt;"Yes","",IF($D277="No","Yes",IF($D277="Yes","No","")))</f>
        <v/>
      </c>
      <c r="F277" s="15" t="str">
        <f>IF($A277="","",IF($A277="Neuron",IF(OR(AND($AA277&lt;&gt;"",LOWER(TRIM($AA277))&lt;&gt;"n/a",COUNTIF($AA$2:$AA$532,$AA277)&gt;1),AND($AB277&lt;&gt;"",LOWER(TRIM($AB277))&lt;&gt;"n/a",COUNTIF($AB$2:$AB$532,$AB277)&gt;1),AND($AE277&lt;&gt;"",LOWER(TRIM($AE277))&lt;&gt;"n/a",COUNTIF($AE$2:$AE$532,$AE277)&gt;1)),"Yes","No"),IF($A277="Cybernet",IF(OR(AND($Y277&lt;&gt;"",LOWER(TRIM($Y277))&lt;&gt;"n/a",COUNTIF($Y$2:$Y$532,$Y277)&gt;1),AND($Z277&lt;&gt;"",LOWER(TRIM($Z277))&lt;&gt;"n/a",COUNTIF($Z$2:$Z$532,$Z277)&gt;1)),"Yes","No"),IF(AND($AN277&lt;&gt;"",LOWER(TRIM($AN277))&lt;&gt;"n/a",COUNTIF($AN$2:$AN$532,$AN277)&gt;1),"Yes","No"))))</f>
        <v/>
      </c>
      <c r="G277" t="str">
        <f>IF($C277&lt;&gt;"Yes","",
IF($A277="Neuron",
IF(OR(
AND($AA277&lt;&gt;"",LOWER(TRIM($AA277))&lt;&gt;"n/a",COUNTIFS($C$2:$C$532,"Yes",$A$2:$A$532,"Neuron",$AA$2:$AA$532,$AA277)&gt;1),
AND($AB277&lt;&gt;"",LOWER(TRIM($AB277))&lt;&gt;"n/a",COUNTIFS($C$2:$C$532,"Yes",$A$2:$A$532,"Neuron",$AB$2:$AB$532,$AB277)&gt;1),
AND($AE277&lt;&gt;"",LOWER(TRIM($AE277))&lt;&gt;"n/a",COUNTIFS($C$2:$C$532,"Yes",$A$2:$A$532,"Neuron",$AE$2:$AE$532,$AE277)&gt;1)
),"Yes","No"),
IF($A277="Cybernet",
IF(OR(
AND($Y277&lt;&gt;"",LOWER(TRIM($Y277))&lt;&gt;"n/a",COUNTIFS($C$2:$C$532,"Yes",$A$2:$A$532,"Cybernet",$Y$2:$Y$532,$Y277)&gt;1),
AND($Z277&lt;&gt;"",LOWER(TRIM($Z277))&lt;&gt;"n/a",COUNTIFS($C$2:$C$532,"Yes",$A$2:$A$532,"Cybernet",$Z$2:$Z$532,$Z277)&gt;1)
),"Yes","No"),
IF(AND($AN277&lt;&gt;"",LOWER(TRIM($AN277))&lt;&gt;"n/a"),
IF(COUNTIFS($C$2:$C$532,"Yes",$A$2:$A$532,$A277,$AN$2:$AN$532,$AN277)&gt;1,"Yes","No"),
"No")
)
)
)</f>
        <v/>
      </c>
      <c r="H277" s="4"/>
      <c r="I277" s="4"/>
      <c r="J277" s="4"/>
      <c r="K277" s="4"/>
      <c r="L277" s="14"/>
      <c r="M277" s="4"/>
      <c r="N277" s="4"/>
      <c r="O277" s="4"/>
      <c r="P277" s="4"/>
      <c r="Q277" s="4"/>
      <c r="R277" s="4"/>
      <c r="S277" s="4"/>
      <c r="T277" s="4"/>
      <c r="U277" s="12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8"/>
      <c r="AH277" s="8"/>
      <c r="AI277" s="8"/>
      <c r="AJ277" s="8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"/>
      <c r="BM277" s="8"/>
      <c r="BN277" s="8"/>
      <c r="BO277" s="8"/>
      <c r="BP277" s="8"/>
      <c r="BQ277" s="8"/>
      <c r="BR277" s="8"/>
      <c r="BS277" s="4" t="str">
        <f>IF($AB277="","",IF((IF(AND($BL277&lt;&gt;"Yes",$BL277&lt;&gt;"N/A"),"Power Cable, ","")&amp;IF(AND($BM277&lt;&gt;"Yes",$BM277&lt;&gt;"N/A"),"Battery, ","")&amp;IF(AND($AG277&lt;&gt;"Yes",$AG277&lt;&gt;"N/A"),"Firmware Download, ","")&amp;IF(AND(OR($AG277="Yes",$AG277="N/A"),$AH277&lt;&gt;"Yes",$AH277&lt;&gt;"N/A"),"Firmware Install, ","")&amp;IF(AND($BQ277&lt;&gt;"Yes",$BQ277&lt;&gt;"N/A"),"Device ID, ","")&amp;IF(AND($BR277&lt;&gt;"Yes",$BR277&lt;&gt;"N/A"),"Epic Beans Relay, ",""))="","",LEFT(IF(AND($BL277&lt;&gt;"Yes",$BL277&lt;&gt;"N/A"),"Power Cable, ","")&amp;IF(AND($BM277&lt;&gt;"Yes",$BM277&lt;&gt;"N/A"),"Battery, ","")&amp;IF(AND($AG277&lt;&gt;"Yes",$AG277&lt;&gt;"N/A"),"Firmware Download, ","")&amp;IF(AND(OR($AG277="Yes",$AG277="N/A"),$AH277&lt;&gt;"Yes",$AH277&lt;&gt;"N/A"),"Firmware Install, ","")&amp;IF(AND($BQ277&lt;&gt;"Yes",$BQ277&lt;&gt;"N/A"),"Device ID, ","")&amp;IF(AND($BR277&lt;&gt;"Yes",$BR277&lt;&gt;"N/A"),"Epic Beans Relay, ",""),LEN(IF(AND($BL277&lt;&gt;"Yes",$BL277&lt;&gt;"N/A"),"Power Cable, ","")&amp;IF(AND($BM277&lt;&gt;"Yes",$BM277&lt;&gt;"N/A"),"Battery, ","")&amp;IF(AND($AG277&lt;&gt;"Yes",$AG277&lt;&gt;"N/A"),"Firmware Download, ","")&amp;IF(AND(OR($AG277="Yes",$AG277="N/A"),$AH277&lt;&gt;"Yes",$AH277&lt;&gt;"N/A"),"Firmware Install, ","")&amp;IF(AND($BQ277&lt;&gt;"Yes",$BQ277&lt;&gt;"N/A"),"Device ID, ","")&amp;IF(AND($BR277&lt;&gt;"Yes",$BR277&lt;&gt;"N/A"),"Epic Beans Relay, ",""))-2)))</f>
        <v/>
      </c>
      <c r="BT277" s="8"/>
      <c r="BU277" s="8" t="str">
        <f>IF($AB277="","",IF($BS277="","Yes","Blocked"))</f>
        <v/>
      </c>
      <c r="BW277" t="str">
        <f>IF($BV277="","",IFERROR(VLOOKUP($BV277,'01_Warehouse_Ledger'!$A:$N,4,FALSE),""))</f>
        <v/>
      </c>
      <c r="BX277" t="str">
        <f>IF($BV277="","",IFERROR(VLOOKUP($BV277,'01_Warehouse_Ledger'!$A:$N,5,FALSE),""))</f>
        <v/>
      </c>
      <c r="BY277" t="str">
        <f>IF($BV277="","",IFERROR(VLOOKUP($BV277,'01_Warehouse_Ledger'!$A:$N,13,FALSE),""))</f>
        <v/>
      </c>
      <c r="CI277" t="str" cm="1">
        <f t="array" ref="CI277">IFERROR(
  IF(ISNUMBER(MATCH(TRIM(SUBSTITUTE(INDEX($X:$X,ROW()),CHAR(160),"")),[1]Weekend_Targets!$B$2:$B$23,0)),
    "TARGET",
    "NO"
  ),
  "LOOKUP_ERROR"
)</f>
        <v>NO</v>
      </c>
      <c r="CJ277" t="str" cm="1">
        <f t="array" aca="1" ref="CJ277" ca="1">_xlfn.LET(_xlpm.h,UPPER(TRIM(CLEAN(SUBSTITUTE($X277,CHAR(160)," ")))), IF(ISNUMBER(MATCH(_xlpm.h,WeekendHostnames,0)),"TARGET",""))</f>
        <v/>
      </c>
      <c r="CK277" t="str">
        <f>UPPER(TRIM(CLEAN(SUBSTITUTE(C277,CHAR(160)," "))))</f>
        <v/>
      </c>
      <c r="CL277" t="str" cm="1">
        <f t="array" ref="CL277">IF(ISNUMBER(MATCH(UPPER(TRIM(CLEAN(SUBSTITUTE(INDEX($X:$X,ROW()),CHAR(160)," ")))),[1]Weekend_Targets!$C$2:$C$23,0)),"TARGET","NO")</f>
        <v>NO</v>
      </c>
      <c r="CM277" t="str">
        <f>_xlfn.TEXTJOIN(", ",TRUE,$C$2:$C$23)</f>
        <v>Yes, Yes, Yes, Yes, Yes, Yes, Yes, Yes, Yes, Yes, Yes, Yes, Yes, Yes, Yes, Yes, Yes, Yes, Yes, Yes, Yes, Yes</v>
      </c>
      <c r="CN277" t="e" cm="1">
        <f t="array" aca="1" ref="CN277" ca="1">COUNTIF(WeekendHostnames,"WNH270OPR403")</f>
        <v>#NAME?</v>
      </c>
      <c r="CO277" s="4"/>
      <c r="CQ277" s="4"/>
    </row>
    <row r="278" spans="1:95" ht="20.25" customHeight="1">
      <c r="A278" s="8"/>
      <c r="B278" s="8"/>
      <c r="C278" s="8"/>
      <c r="E278" s="15" t="str">
        <f>IF($C278&lt;&gt;"Yes","",IF($D278="No","Yes",IF($D278="Yes","No","")))</f>
        <v/>
      </c>
      <c r="F278" s="15" t="str">
        <f>IF($A278="","",IF($A278="Neuron",IF(OR(AND($AA278&lt;&gt;"",LOWER(TRIM($AA278))&lt;&gt;"n/a",COUNTIF($AA$2:$AA$532,$AA278)&gt;1),AND($AB278&lt;&gt;"",LOWER(TRIM($AB278))&lt;&gt;"n/a",COUNTIF($AB$2:$AB$532,$AB278)&gt;1),AND($AE278&lt;&gt;"",LOWER(TRIM($AE278))&lt;&gt;"n/a",COUNTIF($AE$2:$AE$532,$AE278)&gt;1)),"Yes","No"),IF($A278="Cybernet",IF(OR(AND($Y278&lt;&gt;"",LOWER(TRIM($Y278))&lt;&gt;"n/a",COUNTIF($Y$2:$Y$532,$Y278)&gt;1),AND($Z278&lt;&gt;"",LOWER(TRIM($Z278))&lt;&gt;"n/a",COUNTIF($Z$2:$Z$532,$Z278)&gt;1)),"Yes","No"),IF(AND($AN278&lt;&gt;"",LOWER(TRIM($AN278))&lt;&gt;"n/a",COUNTIF($AN$2:$AN$532,$AN278)&gt;1),"Yes","No"))))</f>
        <v/>
      </c>
      <c r="G278" t="str">
        <f>IF($C278&lt;&gt;"Yes","",
IF($A278="Neuron",
IF(OR(
AND($AA278&lt;&gt;"",LOWER(TRIM($AA278))&lt;&gt;"n/a",COUNTIFS($C$2:$C$532,"Yes",$A$2:$A$532,"Neuron",$AA$2:$AA$532,$AA278)&gt;1),
AND($AB278&lt;&gt;"",LOWER(TRIM($AB278))&lt;&gt;"n/a",COUNTIFS($C$2:$C$532,"Yes",$A$2:$A$532,"Neuron",$AB$2:$AB$532,$AB278)&gt;1),
AND($AE278&lt;&gt;"",LOWER(TRIM($AE278))&lt;&gt;"n/a",COUNTIFS($C$2:$C$532,"Yes",$A$2:$A$532,"Neuron",$AE$2:$AE$532,$AE278)&gt;1)
),"Yes","No"),
IF($A278="Cybernet",
IF(OR(
AND($Y278&lt;&gt;"",LOWER(TRIM($Y278))&lt;&gt;"n/a",COUNTIFS($C$2:$C$532,"Yes",$A$2:$A$532,"Cybernet",$Y$2:$Y$532,$Y278)&gt;1),
AND($Z278&lt;&gt;"",LOWER(TRIM($Z278))&lt;&gt;"n/a",COUNTIFS($C$2:$C$532,"Yes",$A$2:$A$532,"Cybernet",$Z$2:$Z$532,$Z278)&gt;1)
),"Yes","No"),
IF(AND($AN278&lt;&gt;"",LOWER(TRIM($AN278))&lt;&gt;"n/a"),
IF(COUNTIFS($C$2:$C$532,"Yes",$A$2:$A$532,$A278,$AN$2:$AN$532,$AN278)&gt;1,"Yes","No"),
"No")
)
)
)</f>
        <v/>
      </c>
      <c r="H278" s="4"/>
      <c r="I278" s="4"/>
      <c r="J278" s="4"/>
      <c r="K278" s="4"/>
      <c r="L278" s="14"/>
      <c r="M278" s="4"/>
      <c r="N278" s="4"/>
      <c r="O278" s="4"/>
      <c r="P278" s="4"/>
      <c r="Q278" s="4"/>
      <c r="R278" s="4"/>
      <c r="S278" s="4"/>
      <c r="T278" s="4"/>
      <c r="U278" s="12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8"/>
      <c r="AH278" s="8"/>
      <c r="AI278" s="8"/>
      <c r="AJ278" s="8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"/>
      <c r="BM278" s="8"/>
      <c r="BN278" s="8"/>
      <c r="BO278" s="8"/>
      <c r="BP278" s="8"/>
      <c r="BQ278" s="8"/>
      <c r="BR278" s="8"/>
      <c r="BS278" s="4" t="str">
        <f>IF($AB278="","",IF((IF(AND($BL278&lt;&gt;"Yes",$BL278&lt;&gt;"N/A"),"Power Cable, ","")&amp;IF(AND($BM278&lt;&gt;"Yes",$BM278&lt;&gt;"N/A"),"Battery, ","")&amp;IF(AND($AG278&lt;&gt;"Yes",$AG278&lt;&gt;"N/A"),"Firmware Download, ","")&amp;IF(AND(OR($AG278="Yes",$AG278="N/A"),$AH278&lt;&gt;"Yes",$AH278&lt;&gt;"N/A"),"Firmware Install, ","")&amp;IF(AND($BQ278&lt;&gt;"Yes",$BQ278&lt;&gt;"N/A"),"Device ID, ","")&amp;IF(AND($BR278&lt;&gt;"Yes",$BR278&lt;&gt;"N/A"),"Epic Beans Relay, ",""))="","",LEFT(IF(AND($BL278&lt;&gt;"Yes",$BL278&lt;&gt;"N/A"),"Power Cable, ","")&amp;IF(AND($BM278&lt;&gt;"Yes",$BM278&lt;&gt;"N/A"),"Battery, ","")&amp;IF(AND($AG278&lt;&gt;"Yes",$AG278&lt;&gt;"N/A"),"Firmware Download, ","")&amp;IF(AND(OR($AG278="Yes",$AG278="N/A"),$AH278&lt;&gt;"Yes",$AH278&lt;&gt;"N/A"),"Firmware Install, ","")&amp;IF(AND($BQ278&lt;&gt;"Yes",$BQ278&lt;&gt;"N/A"),"Device ID, ","")&amp;IF(AND($BR278&lt;&gt;"Yes",$BR278&lt;&gt;"N/A"),"Epic Beans Relay, ",""),LEN(IF(AND($BL278&lt;&gt;"Yes",$BL278&lt;&gt;"N/A"),"Power Cable, ","")&amp;IF(AND($BM278&lt;&gt;"Yes",$BM278&lt;&gt;"N/A"),"Battery, ","")&amp;IF(AND($AG278&lt;&gt;"Yes",$AG278&lt;&gt;"N/A"),"Firmware Download, ","")&amp;IF(AND(OR($AG278="Yes",$AG278="N/A"),$AH278&lt;&gt;"Yes",$AH278&lt;&gt;"N/A"),"Firmware Install, ","")&amp;IF(AND($BQ278&lt;&gt;"Yes",$BQ278&lt;&gt;"N/A"),"Device ID, ","")&amp;IF(AND($BR278&lt;&gt;"Yes",$BR278&lt;&gt;"N/A"),"Epic Beans Relay, ",""))-2)))</f>
        <v/>
      </c>
      <c r="BT278" s="8"/>
      <c r="BU278" s="8" t="str">
        <f>IF($AB278="","",IF($BS278="","Yes","Blocked"))</f>
        <v/>
      </c>
      <c r="BW278" t="str">
        <f>IF($BV278="","",IFERROR(VLOOKUP($BV278,'01_Warehouse_Ledger'!$A:$N,4,FALSE),""))</f>
        <v/>
      </c>
      <c r="BX278" t="str">
        <f>IF($BV278="","",IFERROR(VLOOKUP($BV278,'01_Warehouse_Ledger'!$A:$N,5,FALSE),""))</f>
        <v/>
      </c>
      <c r="BY278" t="str">
        <f>IF($BV278="","",IFERROR(VLOOKUP($BV278,'01_Warehouse_Ledger'!$A:$N,13,FALSE),""))</f>
        <v/>
      </c>
      <c r="CI278" t="str" cm="1">
        <f t="array" ref="CI278">IFERROR(
  IF(ISNUMBER(MATCH(TRIM(SUBSTITUTE(INDEX($X:$X,ROW()),CHAR(160),"")),[1]Weekend_Targets!$B$2:$B$23,0)),
    "TARGET",
    "NO"
  ),
  "LOOKUP_ERROR"
)</f>
        <v>NO</v>
      </c>
      <c r="CJ278" t="str" cm="1">
        <f t="array" aca="1" ref="CJ278" ca="1">_xlfn.LET(_xlpm.h,UPPER(TRIM(CLEAN(SUBSTITUTE($X278,CHAR(160)," ")))), IF(ISNUMBER(MATCH(_xlpm.h,WeekendHostnames,0)),"TARGET",""))</f>
        <v/>
      </c>
      <c r="CK278" t="str">
        <f>UPPER(TRIM(CLEAN(SUBSTITUTE(C278,CHAR(160)," "))))</f>
        <v/>
      </c>
      <c r="CL278" t="str" cm="1">
        <f t="array" ref="CL278">IF(ISNUMBER(MATCH(UPPER(TRIM(CLEAN(SUBSTITUTE(INDEX($X:$X,ROW()),CHAR(160)," ")))),[1]Weekend_Targets!$C$2:$C$23,0)),"TARGET","NO")</f>
        <v>NO</v>
      </c>
      <c r="CM278" t="str">
        <f>_xlfn.TEXTJOIN(", ",TRUE,$C$2:$C$23)</f>
        <v>Yes, Yes, Yes, Yes, Yes, Yes, Yes, Yes, Yes, Yes, Yes, Yes, Yes, Yes, Yes, Yes, Yes, Yes, Yes, Yes, Yes, Yes</v>
      </c>
      <c r="CN278" t="e" cm="1">
        <f t="array" aca="1" ref="CN278" ca="1">COUNTIF(WeekendHostnames,"WNH270OPR403")</f>
        <v>#NAME?</v>
      </c>
      <c r="CO278" s="4"/>
      <c r="CQ278" s="4"/>
    </row>
    <row r="279" spans="1:95" ht="20.25" customHeight="1">
      <c r="A279" s="8"/>
      <c r="B279" s="8"/>
      <c r="C279" s="8"/>
      <c r="E279" s="15" t="str">
        <f>IF($C279&lt;&gt;"Yes","",IF($D279="No","Yes",IF($D279="Yes","No","")))</f>
        <v/>
      </c>
      <c r="F279" s="15" t="str">
        <f>IF($A279="","",IF($A279="Neuron",IF(OR(AND($AA279&lt;&gt;"",LOWER(TRIM($AA279))&lt;&gt;"n/a",COUNTIF($AA$2:$AA$532,$AA279)&gt;1),AND($AB279&lt;&gt;"",LOWER(TRIM($AB279))&lt;&gt;"n/a",COUNTIF($AB$2:$AB$532,$AB279)&gt;1),AND($AE279&lt;&gt;"",LOWER(TRIM($AE279))&lt;&gt;"n/a",COUNTIF($AE$2:$AE$532,$AE279)&gt;1)),"Yes","No"),IF($A279="Cybernet",IF(OR(AND($Y279&lt;&gt;"",LOWER(TRIM($Y279))&lt;&gt;"n/a",COUNTIF($Y$2:$Y$532,$Y279)&gt;1),AND($Z279&lt;&gt;"",LOWER(TRIM($Z279))&lt;&gt;"n/a",COUNTIF($Z$2:$Z$532,$Z279)&gt;1)),"Yes","No"),IF(AND($AN279&lt;&gt;"",LOWER(TRIM($AN279))&lt;&gt;"n/a",COUNTIF($AN$2:$AN$532,$AN279)&gt;1),"Yes","No"))))</f>
        <v/>
      </c>
      <c r="G279" t="str">
        <f>IF($C279&lt;&gt;"Yes","",
IF($A279="Neuron",
IF(OR(
AND($AA279&lt;&gt;"",LOWER(TRIM($AA279))&lt;&gt;"n/a",COUNTIFS($C$2:$C$532,"Yes",$A$2:$A$532,"Neuron",$AA$2:$AA$532,$AA279)&gt;1),
AND($AB279&lt;&gt;"",LOWER(TRIM($AB279))&lt;&gt;"n/a",COUNTIFS($C$2:$C$532,"Yes",$A$2:$A$532,"Neuron",$AB$2:$AB$532,$AB279)&gt;1),
AND($AE279&lt;&gt;"",LOWER(TRIM($AE279))&lt;&gt;"n/a",COUNTIFS($C$2:$C$532,"Yes",$A$2:$A$532,"Neuron",$AE$2:$AE$532,$AE279)&gt;1)
),"Yes","No"),
IF($A279="Cybernet",
IF(OR(
AND($Y279&lt;&gt;"",LOWER(TRIM($Y279))&lt;&gt;"n/a",COUNTIFS($C$2:$C$532,"Yes",$A$2:$A$532,"Cybernet",$Y$2:$Y$532,$Y279)&gt;1),
AND($Z279&lt;&gt;"",LOWER(TRIM($Z279))&lt;&gt;"n/a",COUNTIFS($C$2:$C$532,"Yes",$A$2:$A$532,"Cybernet",$Z$2:$Z$532,$Z279)&gt;1)
),"Yes","No"),
IF(AND($AN279&lt;&gt;"",LOWER(TRIM($AN279))&lt;&gt;"n/a"),
IF(COUNTIFS($C$2:$C$532,"Yes",$A$2:$A$532,$A279,$AN$2:$AN$532,$AN279)&gt;1,"Yes","No"),
"No")
)
)
)</f>
        <v/>
      </c>
      <c r="H279" s="4"/>
      <c r="I279" s="4"/>
      <c r="J279" s="4"/>
      <c r="K279" s="4"/>
      <c r="L279" s="14"/>
      <c r="M279" s="4"/>
      <c r="N279" s="4"/>
      <c r="O279" s="4"/>
      <c r="P279" s="4"/>
      <c r="Q279" s="4"/>
      <c r="R279" s="4"/>
      <c r="S279" s="4"/>
      <c r="T279" s="4"/>
      <c r="U279" s="12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8"/>
      <c r="AH279" s="8"/>
      <c r="AI279" s="8"/>
      <c r="AJ279" s="8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"/>
      <c r="BM279" s="8"/>
      <c r="BN279" s="8"/>
      <c r="BO279" s="8"/>
      <c r="BP279" s="8"/>
      <c r="BQ279" s="8"/>
      <c r="BR279" s="8"/>
      <c r="BS279" s="4" t="str">
        <f>IF($AB279="","",IF((IF(AND($BL279&lt;&gt;"Yes",$BL279&lt;&gt;"N/A"),"Power Cable, ","")&amp;IF(AND($BM279&lt;&gt;"Yes",$BM279&lt;&gt;"N/A"),"Battery, ","")&amp;IF(AND($AG279&lt;&gt;"Yes",$AG279&lt;&gt;"N/A"),"Firmware Download, ","")&amp;IF(AND(OR($AG279="Yes",$AG279="N/A"),$AH279&lt;&gt;"Yes",$AH279&lt;&gt;"N/A"),"Firmware Install, ","")&amp;IF(AND($BQ279&lt;&gt;"Yes",$BQ279&lt;&gt;"N/A"),"Device ID, ","")&amp;IF(AND($BR279&lt;&gt;"Yes",$BR279&lt;&gt;"N/A"),"Epic Beans Relay, ",""))="","",LEFT(IF(AND($BL279&lt;&gt;"Yes",$BL279&lt;&gt;"N/A"),"Power Cable, ","")&amp;IF(AND($BM279&lt;&gt;"Yes",$BM279&lt;&gt;"N/A"),"Battery, ","")&amp;IF(AND($AG279&lt;&gt;"Yes",$AG279&lt;&gt;"N/A"),"Firmware Download, ","")&amp;IF(AND(OR($AG279="Yes",$AG279="N/A"),$AH279&lt;&gt;"Yes",$AH279&lt;&gt;"N/A"),"Firmware Install, ","")&amp;IF(AND($BQ279&lt;&gt;"Yes",$BQ279&lt;&gt;"N/A"),"Device ID, ","")&amp;IF(AND($BR279&lt;&gt;"Yes",$BR279&lt;&gt;"N/A"),"Epic Beans Relay, ",""),LEN(IF(AND($BL279&lt;&gt;"Yes",$BL279&lt;&gt;"N/A"),"Power Cable, ","")&amp;IF(AND($BM279&lt;&gt;"Yes",$BM279&lt;&gt;"N/A"),"Battery, ","")&amp;IF(AND($AG279&lt;&gt;"Yes",$AG279&lt;&gt;"N/A"),"Firmware Download, ","")&amp;IF(AND(OR($AG279="Yes",$AG279="N/A"),$AH279&lt;&gt;"Yes",$AH279&lt;&gt;"N/A"),"Firmware Install, ","")&amp;IF(AND($BQ279&lt;&gt;"Yes",$BQ279&lt;&gt;"N/A"),"Device ID, ","")&amp;IF(AND($BR279&lt;&gt;"Yes",$BR279&lt;&gt;"N/A"),"Epic Beans Relay, ",""))-2)))</f>
        <v/>
      </c>
      <c r="BT279" s="8"/>
      <c r="BU279" s="8" t="str">
        <f>IF($AB279="","",IF($BS279="","Yes","Blocked"))</f>
        <v/>
      </c>
      <c r="BW279" t="str">
        <f>IF($BV279="","",IFERROR(VLOOKUP($BV279,'01_Warehouse_Ledger'!$A:$N,4,FALSE),""))</f>
        <v/>
      </c>
      <c r="BX279" t="str">
        <f>IF($BV279="","",IFERROR(VLOOKUP($BV279,'01_Warehouse_Ledger'!$A:$N,5,FALSE),""))</f>
        <v/>
      </c>
      <c r="BY279" t="str">
        <f>IF($BV279="","",IFERROR(VLOOKUP($BV279,'01_Warehouse_Ledger'!$A:$N,13,FALSE),""))</f>
        <v/>
      </c>
      <c r="CI279" t="str" cm="1">
        <f t="array" ref="CI279">IFERROR(
  IF(ISNUMBER(MATCH(TRIM(SUBSTITUTE(INDEX($X:$X,ROW()),CHAR(160),"")),[1]Weekend_Targets!$B$2:$B$23,0)),
    "TARGET",
    "NO"
  ),
  "LOOKUP_ERROR"
)</f>
        <v>NO</v>
      </c>
      <c r="CJ279" t="str" cm="1">
        <f t="array" aca="1" ref="CJ279" ca="1">_xlfn.LET(_xlpm.h,UPPER(TRIM(CLEAN(SUBSTITUTE($X279,CHAR(160)," ")))), IF(ISNUMBER(MATCH(_xlpm.h,WeekendHostnames,0)),"TARGET",""))</f>
        <v/>
      </c>
      <c r="CK279" t="str">
        <f>UPPER(TRIM(CLEAN(SUBSTITUTE(C279,CHAR(160)," "))))</f>
        <v/>
      </c>
      <c r="CL279" t="str" cm="1">
        <f t="array" ref="CL279">IF(ISNUMBER(MATCH(UPPER(TRIM(CLEAN(SUBSTITUTE(INDEX($X:$X,ROW()),CHAR(160)," ")))),[1]Weekend_Targets!$C$2:$C$23,0)),"TARGET","NO")</f>
        <v>NO</v>
      </c>
      <c r="CM279" t="str">
        <f>_xlfn.TEXTJOIN(", ",TRUE,$C$2:$C$23)</f>
        <v>Yes, Yes, Yes, Yes, Yes, Yes, Yes, Yes, Yes, Yes, Yes, Yes, Yes, Yes, Yes, Yes, Yes, Yes, Yes, Yes, Yes, Yes</v>
      </c>
      <c r="CN279" t="e" cm="1">
        <f t="array" aca="1" ref="CN279" ca="1">COUNTIF(WeekendHostnames,"WNH270OPR403")</f>
        <v>#NAME?</v>
      </c>
      <c r="CO279" s="4"/>
      <c r="CQ279" s="4"/>
    </row>
    <row r="280" spans="1:95" ht="20.25" customHeight="1">
      <c r="A280" s="8"/>
      <c r="B280" s="8"/>
      <c r="C280" s="8"/>
      <c r="E280" s="15" t="str">
        <f>IF($C280&lt;&gt;"Yes","",IF($D280="No","Yes",IF($D280="Yes","No","")))</f>
        <v/>
      </c>
      <c r="F280" s="15" t="str">
        <f>IF($A280="","",IF($A280="Neuron",IF(OR(AND($AA280&lt;&gt;"",LOWER(TRIM($AA280))&lt;&gt;"n/a",COUNTIF($AA$2:$AA$532,$AA280)&gt;1),AND($AB280&lt;&gt;"",LOWER(TRIM($AB280))&lt;&gt;"n/a",COUNTIF($AB$2:$AB$532,$AB280)&gt;1),AND($AE280&lt;&gt;"",LOWER(TRIM($AE280))&lt;&gt;"n/a",COUNTIF($AE$2:$AE$532,$AE280)&gt;1)),"Yes","No"),IF($A280="Cybernet",IF(OR(AND($Y280&lt;&gt;"",LOWER(TRIM($Y280))&lt;&gt;"n/a",COUNTIF($Y$2:$Y$532,$Y280)&gt;1),AND($Z280&lt;&gt;"",LOWER(TRIM($Z280))&lt;&gt;"n/a",COUNTIF($Z$2:$Z$532,$Z280)&gt;1)),"Yes","No"),IF(AND($AN280&lt;&gt;"",LOWER(TRIM($AN280))&lt;&gt;"n/a",COUNTIF($AN$2:$AN$532,$AN280)&gt;1),"Yes","No"))))</f>
        <v/>
      </c>
      <c r="G280" t="str">
        <f>IF($C280&lt;&gt;"Yes","",
IF($A280="Neuron",
IF(OR(
AND($AA280&lt;&gt;"",LOWER(TRIM($AA280))&lt;&gt;"n/a",COUNTIFS($C$2:$C$532,"Yes",$A$2:$A$532,"Neuron",$AA$2:$AA$532,$AA280)&gt;1),
AND($AB280&lt;&gt;"",LOWER(TRIM($AB280))&lt;&gt;"n/a",COUNTIFS($C$2:$C$532,"Yes",$A$2:$A$532,"Neuron",$AB$2:$AB$532,$AB280)&gt;1),
AND($AE280&lt;&gt;"",LOWER(TRIM($AE280))&lt;&gt;"n/a",COUNTIFS($C$2:$C$532,"Yes",$A$2:$A$532,"Neuron",$AE$2:$AE$532,$AE280)&gt;1)
),"Yes","No"),
IF($A280="Cybernet",
IF(OR(
AND($Y280&lt;&gt;"",LOWER(TRIM($Y280))&lt;&gt;"n/a",COUNTIFS($C$2:$C$532,"Yes",$A$2:$A$532,"Cybernet",$Y$2:$Y$532,$Y280)&gt;1),
AND($Z280&lt;&gt;"",LOWER(TRIM($Z280))&lt;&gt;"n/a",COUNTIFS($C$2:$C$532,"Yes",$A$2:$A$532,"Cybernet",$Z$2:$Z$532,$Z280)&gt;1)
),"Yes","No"),
IF(AND($AN280&lt;&gt;"",LOWER(TRIM($AN280))&lt;&gt;"n/a"),
IF(COUNTIFS($C$2:$C$532,"Yes",$A$2:$A$532,$A280,$AN$2:$AN$532,$AN280)&gt;1,"Yes","No"),
"No")
)
)
)</f>
        <v/>
      </c>
      <c r="H280" s="4"/>
      <c r="I280" s="4"/>
      <c r="J280" s="4"/>
      <c r="K280" s="4"/>
      <c r="L280" s="14"/>
      <c r="M280" s="4"/>
      <c r="N280" s="4"/>
      <c r="O280" s="4"/>
      <c r="P280" s="4"/>
      <c r="Q280" s="4"/>
      <c r="R280" s="4"/>
      <c r="S280" s="4"/>
      <c r="T280" s="4"/>
      <c r="U280" s="12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8"/>
      <c r="AH280" s="8"/>
      <c r="AI280" s="8"/>
      <c r="AJ280" s="8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"/>
      <c r="BM280" s="8"/>
      <c r="BN280" s="8"/>
      <c r="BO280" s="8"/>
      <c r="BP280" s="8"/>
      <c r="BQ280" s="8"/>
      <c r="BR280" s="8"/>
      <c r="BS280" s="4" t="str">
        <f>IF($AB280="","",IF((IF(AND($BL280&lt;&gt;"Yes",$BL280&lt;&gt;"N/A"),"Power Cable, ","")&amp;IF(AND($BM280&lt;&gt;"Yes",$BM280&lt;&gt;"N/A"),"Battery, ","")&amp;IF(AND($AG280&lt;&gt;"Yes",$AG280&lt;&gt;"N/A"),"Firmware Download, ","")&amp;IF(AND(OR($AG280="Yes",$AG280="N/A"),$AH280&lt;&gt;"Yes",$AH280&lt;&gt;"N/A"),"Firmware Install, ","")&amp;IF(AND($BQ280&lt;&gt;"Yes",$BQ280&lt;&gt;"N/A"),"Device ID, ","")&amp;IF(AND($BR280&lt;&gt;"Yes",$BR280&lt;&gt;"N/A"),"Epic Beans Relay, ",""))="","",LEFT(IF(AND($BL280&lt;&gt;"Yes",$BL280&lt;&gt;"N/A"),"Power Cable, ","")&amp;IF(AND($BM280&lt;&gt;"Yes",$BM280&lt;&gt;"N/A"),"Battery, ","")&amp;IF(AND($AG280&lt;&gt;"Yes",$AG280&lt;&gt;"N/A"),"Firmware Download, ","")&amp;IF(AND(OR($AG280="Yes",$AG280="N/A"),$AH280&lt;&gt;"Yes",$AH280&lt;&gt;"N/A"),"Firmware Install, ","")&amp;IF(AND($BQ280&lt;&gt;"Yes",$BQ280&lt;&gt;"N/A"),"Device ID, ","")&amp;IF(AND($BR280&lt;&gt;"Yes",$BR280&lt;&gt;"N/A"),"Epic Beans Relay, ",""),LEN(IF(AND($BL280&lt;&gt;"Yes",$BL280&lt;&gt;"N/A"),"Power Cable, ","")&amp;IF(AND($BM280&lt;&gt;"Yes",$BM280&lt;&gt;"N/A"),"Battery, ","")&amp;IF(AND($AG280&lt;&gt;"Yes",$AG280&lt;&gt;"N/A"),"Firmware Download, ","")&amp;IF(AND(OR($AG280="Yes",$AG280="N/A"),$AH280&lt;&gt;"Yes",$AH280&lt;&gt;"N/A"),"Firmware Install, ","")&amp;IF(AND($BQ280&lt;&gt;"Yes",$BQ280&lt;&gt;"N/A"),"Device ID, ","")&amp;IF(AND($BR280&lt;&gt;"Yes",$BR280&lt;&gt;"N/A"),"Epic Beans Relay, ",""))-2)))</f>
        <v/>
      </c>
      <c r="BT280" s="8"/>
      <c r="BU280" s="8" t="str">
        <f>IF($AB280="","",IF($BS280="","Yes","Blocked"))</f>
        <v/>
      </c>
      <c r="BW280" t="str">
        <f>IF($BV280="","",IFERROR(VLOOKUP($BV280,'01_Warehouse_Ledger'!$A:$N,4,FALSE),""))</f>
        <v/>
      </c>
      <c r="BX280" t="str">
        <f>IF($BV280="","",IFERROR(VLOOKUP($BV280,'01_Warehouse_Ledger'!$A:$N,5,FALSE),""))</f>
        <v/>
      </c>
      <c r="BY280" t="str">
        <f>IF($BV280="","",IFERROR(VLOOKUP($BV280,'01_Warehouse_Ledger'!$A:$N,13,FALSE),""))</f>
        <v/>
      </c>
      <c r="CI280" t="str" cm="1">
        <f t="array" ref="CI280">IFERROR(
  IF(ISNUMBER(MATCH(TRIM(SUBSTITUTE(INDEX($X:$X,ROW()),CHAR(160),"")),[1]Weekend_Targets!$B$2:$B$23,0)),
    "TARGET",
    "NO"
  ),
  "LOOKUP_ERROR"
)</f>
        <v>NO</v>
      </c>
      <c r="CJ280" t="str" cm="1">
        <f t="array" aca="1" ref="CJ280" ca="1">_xlfn.LET(_xlpm.h,UPPER(TRIM(CLEAN(SUBSTITUTE($X280,CHAR(160)," ")))), IF(ISNUMBER(MATCH(_xlpm.h,WeekendHostnames,0)),"TARGET",""))</f>
        <v/>
      </c>
      <c r="CK280" t="str">
        <f>UPPER(TRIM(CLEAN(SUBSTITUTE(C280,CHAR(160)," "))))</f>
        <v/>
      </c>
      <c r="CL280" t="str" cm="1">
        <f t="array" ref="CL280">IF(ISNUMBER(MATCH(UPPER(TRIM(CLEAN(SUBSTITUTE(INDEX($X:$X,ROW()),CHAR(160)," ")))),[1]Weekend_Targets!$C$2:$C$23,0)),"TARGET","NO")</f>
        <v>NO</v>
      </c>
      <c r="CM280" t="str">
        <f>_xlfn.TEXTJOIN(", ",TRUE,$C$2:$C$23)</f>
        <v>Yes, Yes, Yes, Yes, Yes, Yes, Yes, Yes, Yes, Yes, Yes, Yes, Yes, Yes, Yes, Yes, Yes, Yes, Yes, Yes, Yes, Yes</v>
      </c>
      <c r="CN280" t="e" cm="1">
        <f t="array" aca="1" ref="CN280" ca="1">COUNTIF(WeekendHostnames,"WNH270OPR403")</f>
        <v>#NAME?</v>
      </c>
      <c r="CO280" s="4"/>
      <c r="CQ280" s="4"/>
    </row>
    <row r="281" spans="1:95" ht="20.25" customHeight="1">
      <c r="A281" s="8"/>
      <c r="B281" s="8"/>
      <c r="C281" s="8"/>
      <c r="E281" s="15" t="str">
        <f>IF($C281&lt;&gt;"Yes","",IF($D281="No","Yes",IF($D281="Yes","No","")))</f>
        <v/>
      </c>
      <c r="F281" s="15" t="str">
        <f>IF($A281="","",IF($A281="Neuron",IF(OR(AND($AA281&lt;&gt;"",LOWER(TRIM($AA281))&lt;&gt;"n/a",COUNTIF($AA$2:$AA$532,$AA281)&gt;1),AND($AB281&lt;&gt;"",LOWER(TRIM($AB281))&lt;&gt;"n/a",COUNTIF($AB$2:$AB$532,$AB281)&gt;1),AND($AE281&lt;&gt;"",LOWER(TRIM($AE281))&lt;&gt;"n/a",COUNTIF($AE$2:$AE$532,$AE281)&gt;1)),"Yes","No"),IF($A281="Cybernet",IF(OR(AND($Y281&lt;&gt;"",LOWER(TRIM($Y281))&lt;&gt;"n/a",COUNTIF($Y$2:$Y$532,$Y281)&gt;1),AND($Z281&lt;&gt;"",LOWER(TRIM($Z281))&lt;&gt;"n/a",COUNTIF($Z$2:$Z$532,$Z281)&gt;1)),"Yes","No"),IF(AND($AN281&lt;&gt;"",LOWER(TRIM($AN281))&lt;&gt;"n/a",COUNTIF($AN$2:$AN$532,$AN281)&gt;1),"Yes","No"))))</f>
        <v/>
      </c>
      <c r="G281" t="str">
        <f>IF($C281&lt;&gt;"Yes","",
IF($A281="Neuron",
IF(OR(
AND($AA281&lt;&gt;"",LOWER(TRIM($AA281))&lt;&gt;"n/a",COUNTIFS($C$2:$C$532,"Yes",$A$2:$A$532,"Neuron",$AA$2:$AA$532,$AA281)&gt;1),
AND($AB281&lt;&gt;"",LOWER(TRIM($AB281))&lt;&gt;"n/a",COUNTIFS($C$2:$C$532,"Yes",$A$2:$A$532,"Neuron",$AB$2:$AB$532,$AB281)&gt;1),
AND($AE281&lt;&gt;"",LOWER(TRIM($AE281))&lt;&gt;"n/a",COUNTIFS($C$2:$C$532,"Yes",$A$2:$A$532,"Neuron",$AE$2:$AE$532,$AE281)&gt;1)
),"Yes","No"),
IF($A281="Cybernet",
IF(OR(
AND($Y281&lt;&gt;"",LOWER(TRIM($Y281))&lt;&gt;"n/a",COUNTIFS($C$2:$C$532,"Yes",$A$2:$A$532,"Cybernet",$Y$2:$Y$532,$Y281)&gt;1),
AND($Z281&lt;&gt;"",LOWER(TRIM($Z281))&lt;&gt;"n/a",COUNTIFS($C$2:$C$532,"Yes",$A$2:$A$532,"Cybernet",$Z$2:$Z$532,$Z281)&gt;1)
),"Yes","No"),
IF(AND($AN281&lt;&gt;"",LOWER(TRIM($AN281))&lt;&gt;"n/a"),
IF(COUNTIFS($C$2:$C$532,"Yes",$A$2:$A$532,$A281,$AN$2:$AN$532,$AN281)&gt;1,"Yes","No"),
"No")
)
)
)</f>
        <v/>
      </c>
      <c r="H281" s="4"/>
      <c r="I281" s="4"/>
      <c r="J281" s="4"/>
      <c r="K281" s="4"/>
      <c r="L281" s="14"/>
      <c r="M281" s="4"/>
      <c r="N281" s="4"/>
      <c r="O281" s="4"/>
      <c r="P281" s="4"/>
      <c r="Q281" s="4"/>
      <c r="R281" s="4"/>
      <c r="S281" s="4"/>
      <c r="T281" s="4"/>
      <c r="U281" s="12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8"/>
      <c r="AH281" s="8"/>
      <c r="AI281" s="8"/>
      <c r="AJ281" s="8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"/>
      <c r="BM281" s="8"/>
      <c r="BN281" s="8"/>
      <c r="BO281" s="8"/>
      <c r="BP281" s="8"/>
      <c r="BQ281" s="8"/>
      <c r="BR281" s="8"/>
      <c r="BS281" s="4" t="str">
        <f>IF($AB281="","",IF((IF(AND($BL281&lt;&gt;"Yes",$BL281&lt;&gt;"N/A"),"Power Cable, ","")&amp;IF(AND($BM281&lt;&gt;"Yes",$BM281&lt;&gt;"N/A"),"Battery, ","")&amp;IF(AND($AG281&lt;&gt;"Yes",$AG281&lt;&gt;"N/A"),"Firmware Download, ","")&amp;IF(AND(OR($AG281="Yes",$AG281="N/A"),$AH281&lt;&gt;"Yes",$AH281&lt;&gt;"N/A"),"Firmware Install, ","")&amp;IF(AND($BQ281&lt;&gt;"Yes",$BQ281&lt;&gt;"N/A"),"Device ID, ","")&amp;IF(AND($BR281&lt;&gt;"Yes",$BR281&lt;&gt;"N/A"),"Epic Beans Relay, ",""))="","",LEFT(IF(AND($BL281&lt;&gt;"Yes",$BL281&lt;&gt;"N/A"),"Power Cable, ","")&amp;IF(AND($BM281&lt;&gt;"Yes",$BM281&lt;&gt;"N/A"),"Battery, ","")&amp;IF(AND($AG281&lt;&gt;"Yes",$AG281&lt;&gt;"N/A"),"Firmware Download, ","")&amp;IF(AND(OR($AG281="Yes",$AG281="N/A"),$AH281&lt;&gt;"Yes",$AH281&lt;&gt;"N/A"),"Firmware Install, ","")&amp;IF(AND($BQ281&lt;&gt;"Yes",$BQ281&lt;&gt;"N/A"),"Device ID, ","")&amp;IF(AND($BR281&lt;&gt;"Yes",$BR281&lt;&gt;"N/A"),"Epic Beans Relay, ",""),LEN(IF(AND($BL281&lt;&gt;"Yes",$BL281&lt;&gt;"N/A"),"Power Cable, ","")&amp;IF(AND($BM281&lt;&gt;"Yes",$BM281&lt;&gt;"N/A"),"Battery, ","")&amp;IF(AND($AG281&lt;&gt;"Yes",$AG281&lt;&gt;"N/A"),"Firmware Download, ","")&amp;IF(AND(OR($AG281="Yes",$AG281="N/A"),$AH281&lt;&gt;"Yes",$AH281&lt;&gt;"N/A"),"Firmware Install, ","")&amp;IF(AND($BQ281&lt;&gt;"Yes",$BQ281&lt;&gt;"N/A"),"Device ID, ","")&amp;IF(AND($BR281&lt;&gt;"Yes",$BR281&lt;&gt;"N/A"),"Epic Beans Relay, ",""))-2)))</f>
        <v/>
      </c>
      <c r="BT281" s="8"/>
      <c r="BU281" s="8" t="str">
        <f>IF($AB281="","",IF($BS281="","Yes","Blocked"))</f>
        <v/>
      </c>
      <c r="BW281" t="str">
        <f>IF($BV281="","",IFERROR(VLOOKUP($BV281,'01_Warehouse_Ledger'!$A:$N,4,FALSE),""))</f>
        <v/>
      </c>
      <c r="BX281" t="str">
        <f>IF($BV281="","",IFERROR(VLOOKUP($BV281,'01_Warehouse_Ledger'!$A:$N,5,FALSE),""))</f>
        <v/>
      </c>
      <c r="BY281" t="str">
        <f>IF($BV281="","",IFERROR(VLOOKUP($BV281,'01_Warehouse_Ledger'!$A:$N,13,FALSE),""))</f>
        <v/>
      </c>
      <c r="CI281" t="str" cm="1">
        <f t="array" ref="CI281">IFERROR(
  IF(ISNUMBER(MATCH(TRIM(SUBSTITUTE(INDEX($X:$X,ROW()),CHAR(160),"")),[1]Weekend_Targets!$B$2:$B$23,0)),
    "TARGET",
    "NO"
  ),
  "LOOKUP_ERROR"
)</f>
        <v>NO</v>
      </c>
      <c r="CJ281" t="str" cm="1">
        <f t="array" aca="1" ref="CJ281" ca="1">_xlfn.LET(_xlpm.h,UPPER(TRIM(CLEAN(SUBSTITUTE($X281,CHAR(160)," ")))), IF(ISNUMBER(MATCH(_xlpm.h,WeekendHostnames,0)),"TARGET",""))</f>
        <v/>
      </c>
      <c r="CK281" t="str">
        <f>UPPER(TRIM(CLEAN(SUBSTITUTE(C281,CHAR(160)," "))))</f>
        <v/>
      </c>
      <c r="CL281" t="str" cm="1">
        <f t="array" ref="CL281">IF(ISNUMBER(MATCH(UPPER(TRIM(CLEAN(SUBSTITUTE(INDEX($X:$X,ROW()),CHAR(160)," ")))),[1]Weekend_Targets!$C$2:$C$23,0)),"TARGET","NO")</f>
        <v>NO</v>
      </c>
      <c r="CM281" t="str">
        <f>_xlfn.TEXTJOIN(", ",TRUE,$C$2:$C$23)</f>
        <v>Yes, Yes, Yes, Yes, Yes, Yes, Yes, Yes, Yes, Yes, Yes, Yes, Yes, Yes, Yes, Yes, Yes, Yes, Yes, Yes, Yes, Yes</v>
      </c>
      <c r="CN281" t="e" cm="1">
        <f t="array" aca="1" ref="CN281" ca="1">COUNTIF(WeekendHostnames,"WNH270OPR403")</f>
        <v>#NAME?</v>
      </c>
      <c r="CO281" s="4"/>
      <c r="CQ281" s="4"/>
    </row>
    <row r="282" spans="1:95" ht="20.25" customHeight="1">
      <c r="A282" s="8"/>
      <c r="B282" s="8"/>
      <c r="C282" s="8"/>
      <c r="E282" s="15" t="str">
        <f>IF($C282&lt;&gt;"Yes","",IF($D282="No","Yes",IF($D282="Yes","No","")))</f>
        <v/>
      </c>
      <c r="F282" s="15" t="str">
        <f>IF($A282="","",IF($A282="Neuron",IF(OR(AND($AA282&lt;&gt;"",LOWER(TRIM($AA282))&lt;&gt;"n/a",COUNTIF($AA$2:$AA$532,$AA282)&gt;1),AND($AB282&lt;&gt;"",LOWER(TRIM($AB282))&lt;&gt;"n/a",COUNTIF($AB$2:$AB$532,$AB282)&gt;1),AND($AE282&lt;&gt;"",LOWER(TRIM($AE282))&lt;&gt;"n/a",COUNTIF($AE$2:$AE$532,$AE282)&gt;1)),"Yes","No"),IF($A282="Cybernet",IF(OR(AND($Y282&lt;&gt;"",LOWER(TRIM($Y282))&lt;&gt;"n/a",COUNTIF($Y$2:$Y$532,$Y282)&gt;1),AND($Z282&lt;&gt;"",LOWER(TRIM($Z282))&lt;&gt;"n/a",COUNTIF($Z$2:$Z$532,$Z282)&gt;1)),"Yes","No"),IF(AND($AN282&lt;&gt;"",LOWER(TRIM($AN282))&lt;&gt;"n/a",COUNTIF($AN$2:$AN$532,$AN282)&gt;1),"Yes","No"))))</f>
        <v/>
      </c>
      <c r="G282" t="str">
        <f>IF($C282&lt;&gt;"Yes","",
IF($A282="Neuron",
IF(OR(
AND($AA282&lt;&gt;"",LOWER(TRIM($AA282))&lt;&gt;"n/a",COUNTIFS($C$2:$C$532,"Yes",$A$2:$A$532,"Neuron",$AA$2:$AA$532,$AA282)&gt;1),
AND($AB282&lt;&gt;"",LOWER(TRIM($AB282))&lt;&gt;"n/a",COUNTIFS($C$2:$C$532,"Yes",$A$2:$A$532,"Neuron",$AB$2:$AB$532,$AB282)&gt;1),
AND($AE282&lt;&gt;"",LOWER(TRIM($AE282))&lt;&gt;"n/a",COUNTIFS($C$2:$C$532,"Yes",$A$2:$A$532,"Neuron",$AE$2:$AE$532,$AE282)&gt;1)
),"Yes","No"),
IF($A282="Cybernet",
IF(OR(
AND($Y282&lt;&gt;"",LOWER(TRIM($Y282))&lt;&gt;"n/a",COUNTIFS($C$2:$C$532,"Yes",$A$2:$A$532,"Cybernet",$Y$2:$Y$532,$Y282)&gt;1),
AND($Z282&lt;&gt;"",LOWER(TRIM($Z282))&lt;&gt;"n/a",COUNTIFS($C$2:$C$532,"Yes",$A$2:$A$532,"Cybernet",$Z$2:$Z$532,$Z282)&gt;1)
),"Yes","No"),
IF(AND($AN282&lt;&gt;"",LOWER(TRIM($AN282))&lt;&gt;"n/a"),
IF(COUNTIFS($C$2:$C$532,"Yes",$A$2:$A$532,$A282,$AN$2:$AN$532,$AN282)&gt;1,"Yes","No"),
"No")
)
)
)</f>
        <v/>
      </c>
      <c r="H282" s="4"/>
      <c r="I282" s="4"/>
      <c r="J282" s="4"/>
      <c r="K282" s="4"/>
      <c r="L282" s="14"/>
      <c r="M282" s="4"/>
      <c r="N282" s="4"/>
      <c r="O282" s="4"/>
      <c r="P282" s="4"/>
      <c r="Q282" s="4"/>
      <c r="R282" s="4"/>
      <c r="S282" s="4"/>
      <c r="T282" s="4"/>
      <c r="U282" s="12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8"/>
      <c r="AH282" s="8"/>
      <c r="AI282" s="8"/>
      <c r="AJ282" s="8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"/>
      <c r="BM282" s="8"/>
      <c r="BN282" s="8"/>
      <c r="BO282" s="8"/>
      <c r="BP282" s="8"/>
      <c r="BQ282" s="8"/>
      <c r="BR282" s="8"/>
      <c r="BS282" s="4" t="str">
        <f>IF($AB282="","",IF((IF(AND($BL282&lt;&gt;"Yes",$BL282&lt;&gt;"N/A"),"Power Cable, ","")&amp;IF(AND($BM282&lt;&gt;"Yes",$BM282&lt;&gt;"N/A"),"Battery, ","")&amp;IF(AND($AG282&lt;&gt;"Yes",$AG282&lt;&gt;"N/A"),"Firmware Download, ","")&amp;IF(AND(OR($AG282="Yes",$AG282="N/A"),$AH282&lt;&gt;"Yes",$AH282&lt;&gt;"N/A"),"Firmware Install, ","")&amp;IF(AND($BQ282&lt;&gt;"Yes",$BQ282&lt;&gt;"N/A"),"Device ID, ","")&amp;IF(AND($BR282&lt;&gt;"Yes",$BR282&lt;&gt;"N/A"),"Epic Beans Relay, ",""))="","",LEFT(IF(AND($BL282&lt;&gt;"Yes",$BL282&lt;&gt;"N/A"),"Power Cable, ","")&amp;IF(AND($BM282&lt;&gt;"Yes",$BM282&lt;&gt;"N/A"),"Battery, ","")&amp;IF(AND($AG282&lt;&gt;"Yes",$AG282&lt;&gt;"N/A"),"Firmware Download, ","")&amp;IF(AND(OR($AG282="Yes",$AG282="N/A"),$AH282&lt;&gt;"Yes",$AH282&lt;&gt;"N/A"),"Firmware Install, ","")&amp;IF(AND($BQ282&lt;&gt;"Yes",$BQ282&lt;&gt;"N/A"),"Device ID, ","")&amp;IF(AND($BR282&lt;&gt;"Yes",$BR282&lt;&gt;"N/A"),"Epic Beans Relay, ",""),LEN(IF(AND($BL282&lt;&gt;"Yes",$BL282&lt;&gt;"N/A"),"Power Cable, ","")&amp;IF(AND($BM282&lt;&gt;"Yes",$BM282&lt;&gt;"N/A"),"Battery, ","")&amp;IF(AND($AG282&lt;&gt;"Yes",$AG282&lt;&gt;"N/A"),"Firmware Download, ","")&amp;IF(AND(OR($AG282="Yes",$AG282="N/A"),$AH282&lt;&gt;"Yes",$AH282&lt;&gt;"N/A"),"Firmware Install, ","")&amp;IF(AND($BQ282&lt;&gt;"Yes",$BQ282&lt;&gt;"N/A"),"Device ID, ","")&amp;IF(AND($BR282&lt;&gt;"Yes",$BR282&lt;&gt;"N/A"),"Epic Beans Relay, ",""))-2)))</f>
        <v/>
      </c>
      <c r="BT282" s="8"/>
      <c r="BU282" s="8" t="str">
        <f>IF($AB282="","",IF($BS282="","Yes","Blocked"))</f>
        <v/>
      </c>
      <c r="BW282" t="str">
        <f>IF($BV282="","",IFERROR(VLOOKUP($BV282,'01_Warehouse_Ledger'!$A:$N,4,FALSE),""))</f>
        <v/>
      </c>
      <c r="BX282" t="str">
        <f>IF($BV282="","",IFERROR(VLOOKUP($BV282,'01_Warehouse_Ledger'!$A:$N,5,FALSE),""))</f>
        <v/>
      </c>
      <c r="BY282" t="str">
        <f>IF($BV282="","",IFERROR(VLOOKUP($BV282,'01_Warehouse_Ledger'!$A:$N,13,FALSE),""))</f>
        <v/>
      </c>
      <c r="CI282" t="str" cm="1">
        <f t="array" ref="CI282">IFERROR(
  IF(ISNUMBER(MATCH(TRIM(SUBSTITUTE(INDEX($X:$X,ROW()),CHAR(160),"")),[1]Weekend_Targets!$B$2:$B$23,0)),
    "TARGET",
    "NO"
  ),
  "LOOKUP_ERROR"
)</f>
        <v>NO</v>
      </c>
      <c r="CJ282" t="str" cm="1">
        <f t="array" aca="1" ref="CJ282" ca="1">_xlfn.LET(_xlpm.h,UPPER(TRIM(CLEAN(SUBSTITUTE($X282,CHAR(160)," ")))), IF(ISNUMBER(MATCH(_xlpm.h,WeekendHostnames,0)),"TARGET",""))</f>
        <v/>
      </c>
      <c r="CK282" t="str">
        <f>UPPER(TRIM(CLEAN(SUBSTITUTE(C282,CHAR(160)," "))))</f>
        <v/>
      </c>
      <c r="CL282" t="str" cm="1">
        <f t="array" ref="CL282">IF(ISNUMBER(MATCH(UPPER(TRIM(CLEAN(SUBSTITUTE(INDEX($X:$X,ROW()),CHAR(160)," ")))),[1]Weekend_Targets!$C$2:$C$23,0)),"TARGET","NO")</f>
        <v>NO</v>
      </c>
      <c r="CM282" t="str">
        <f>_xlfn.TEXTJOIN(", ",TRUE,$C$2:$C$23)</f>
        <v>Yes, Yes, Yes, Yes, Yes, Yes, Yes, Yes, Yes, Yes, Yes, Yes, Yes, Yes, Yes, Yes, Yes, Yes, Yes, Yes, Yes, Yes</v>
      </c>
      <c r="CN282" t="e" cm="1">
        <f t="array" aca="1" ref="CN282" ca="1">COUNTIF(WeekendHostnames,"WNH270OPR403")</f>
        <v>#NAME?</v>
      </c>
      <c r="CO282" s="4"/>
      <c r="CQ282" s="4"/>
    </row>
    <row r="283" spans="1:95" ht="20.25" customHeight="1">
      <c r="A283" s="8"/>
      <c r="B283" s="8"/>
      <c r="C283" s="8"/>
      <c r="E283" s="15" t="str">
        <f>IF($C283&lt;&gt;"Yes","",IF($D283="No","Yes",IF($D283="Yes","No","")))</f>
        <v/>
      </c>
      <c r="F283" s="15" t="str">
        <f>IF($A283="","",IF($A283="Neuron",IF(OR(AND($AA283&lt;&gt;"",LOWER(TRIM($AA283))&lt;&gt;"n/a",COUNTIF($AA$2:$AA$532,$AA283)&gt;1),AND($AB283&lt;&gt;"",LOWER(TRIM($AB283))&lt;&gt;"n/a",COUNTIF($AB$2:$AB$532,$AB283)&gt;1),AND($AE283&lt;&gt;"",LOWER(TRIM($AE283))&lt;&gt;"n/a",COUNTIF($AE$2:$AE$532,$AE283)&gt;1)),"Yes","No"),IF($A283="Cybernet",IF(OR(AND($Y283&lt;&gt;"",LOWER(TRIM($Y283))&lt;&gt;"n/a",COUNTIF($Y$2:$Y$532,$Y283)&gt;1),AND($Z283&lt;&gt;"",LOWER(TRIM($Z283))&lt;&gt;"n/a",COUNTIF($Z$2:$Z$532,$Z283)&gt;1)),"Yes","No"),IF(AND($AN283&lt;&gt;"",LOWER(TRIM($AN283))&lt;&gt;"n/a",COUNTIF($AN$2:$AN$532,$AN283)&gt;1),"Yes","No"))))</f>
        <v/>
      </c>
      <c r="G283" t="str">
        <f>IF($C283&lt;&gt;"Yes","",
IF($A283="Neuron",
IF(OR(
AND($AA283&lt;&gt;"",LOWER(TRIM($AA283))&lt;&gt;"n/a",COUNTIFS($C$2:$C$532,"Yes",$A$2:$A$532,"Neuron",$AA$2:$AA$532,$AA283)&gt;1),
AND($AB283&lt;&gt;"",LOWER(TRIM($AB283))&lt;&gt;"n/a",COUNTIFS($C$2:$C$532,"Yes",$A$2:$A$532,"Neuron",$AB$2:$AB$532,$AB283)&gt;1),
AND($AE283&lt;&gt;"",LOWER(TRIM($AE283))&lt;&gt;"n/a",COUNTIFS($C$2:$C$532,"Yes",$A$2:$A$532,"Neuron",$AE$2:$AE$532,$AE283)&gt;1)
),"Yes","No"),
IF($A283="Cybernet",
IF(OR(
AND($Y283&lt;&gt;"",LOWER(TRIM($Y283))&lt;&gt;"n/a",COUNTIFS($C$2:$C$532,"Yes",$A$2:$A$532,"Cybernet",$Y$2:$Y$532,$Y283)&gt;1),
AND($Z283&lt;&gt;"",LOWER(TRIM($Z283))&lt;&gt;"n/a",COUNTIFS($C$2:$C$532,"Yes",$A$2:$A$532,"Cybernet",$Z$2:$Z$532,$Z283)&gt;1)
),"Yes","No"),
IF(AND($AN283&lt;&gt;"",LOWER(TRIM($AN283))&lt;&gt;"n/a"),
IF(COUNTIFS($C$2:$C$532,"Yes",$A$2:$A$532,$A283,$AN$2:$AN$532,$AN283)&gt;1,"Yes","No"),
"No")
)
)
)</f>
        <v/>
      </c>
      <c r="H283" s="4"/>
      <c r="I283" s="4"/>
      <c r="J283" s="4"/>
      <c r="K283" s="4"/>
      <c r="L283" s="14"/>
      <c r="M283" s="4"/>
      <c r="N283" s="4"/>
      <c r="O283" s="4"/>
      <c r="P283" s="4"/>
      <c r="Q283" s="4"/>
      <c r="R283" s="4"/>
      <c r="S283" s="4"/>
      <c r="T283" s="4"/>
      <c r="U283" s="12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8"/>
      <c r="AH283" s="8"/>
      <c r="AI283" s="8"/>
      <c r="AJ283" s="8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"/>
      <c r="BM283" s="8"/>
      <c r="BN283" s="8"/>
      <c r="BO283" s="8"/>
      <c r="BP283" s="8"/>
      <c r="BQ283" s="8"/>
      <c r="BR283" s="8"/>
      <c r="BS283" s="4" t="str">
        <f>IF($AB283="","",IF((IF(AND($BL283&lt;&gt;"Yes",$BL283&lt;&gt;"N/A"),"Power Cable, ","")&amp;IF(AND($BM283&lt;&gt;"Yes",$BM283&lt;&gt;"N/A"),"Battery, ","")&amp;IF(AND($AG283&lt;&gt;"Yes",$AG283&lt;&gt;"N/A"),"Firmware Download, ","")&amp;IF(AND(OR($AG283="Yes",$AG283="N/A"),$AH283&lt;&gt;"Yes",$AH283&lt;&gt;"N/A"),"Firmware Install, ","")&amp;IF(AND($BQ283&lt;&gt;"Yes",$BQ283&lt;&gt;"N/A"),"Device ID, ","")&amp;IF(AND($BR283&lt;&gt;"Yes",$BR283&lt;&gt;"N/A"),"Epic Beans Relay, ",""))="","",LEFT(IF(AND($BL283&lt;&gt;"Yes",$BL283&lt;&gt;"N/A"),"Power Cable, ","")&amp;IF(AND($BM283&lt;&gt;"Yes",$BM283&lt;&gt;"N/A"),"Battery, ","")&amp;IF(AND($AG283&lt;&gt;"Yes",$AG283&lt;&gt;"N/A"),"Firmware Download, ","")&amp;IF(AND(OR($AG283="Yes",$AG283="N/A"),$AH283&lt;&gt;"Yes",$AH283&lt;&gt;"N/A"),"Firmware Install, ","")&amp;IF(AND($BQ283&lt;&gt;"Yes",$BQ283&lt;&gt;"N/A"),"Device ID, ","")&amp;IF(AND($BR283&lt;&gt;"Yes",$BR283&lt;&gt;"N/A"),"Epic Beans Relay, ",""),LEN(IF(AND($BL283&lt;&gt;"Yes",$BL283&lt;&gt;"N/A"),"Power Cable, ","")&amp;IF(AND($BM283&lt;&gt;"Yes",$BM283&lt;&gt;"N/A"),"Battery, ","")&amp;IF(AND($AG283&lt;&gt;"Yes",$AG283&lt;&gt;"N/A"),"Firmware Download, ","")&amp;IF(AND(OR($AG283="Yes",$AG283="N/A"),$AH283&lt;&gt;"Yes",$AH283&lt;&gt;"N/A"),"Firmware Install, ","")&amp;IF(AND($BQ283&lt;&gt;"Yes",$BQ283&lt;&gt;"N/A"),"Device ID, ","")&amp;IF(AND($BR283&lt;&gt;"Yes",$BR283&lt;&gt;"N/A"),"Epic Beans Relay, ",""))-2)))</f>
        <v/>
      </c>
      <c r="BT283" s="8"/>
      <c r="BU283" s="8" t="str">
        <f>IF($AB283="","",IF($BS283="","Yes","Blocked"))</f>
        <v/>
      </c>
      <c r="BW283" t="str">
        <f>IF($BV283="","",IFERROR(VLOOKUP($BV283,'01_Warehouse_Ledger'!$A:$N,4,FALSE),""))</f>
        <v/>
      </c>
      <c r="BX283" t="str">
        <f>IF($BV283="","",IFERROR(VLOOKUP($BV283,'01_Warehouse_Ledger'!$A:$N,5,FALSE),""))</f>
        <v/>
      </c>
      <c r="BY283" t="str">
        <f>IF($BV283="","",IFERROR(VLOOKUP($BV283,'01_Warehouse_Ledger'!$A:$N,13,FALSE),""))</f>
        <v/>
      </c>
      <c r="CI283" t="str" cm="1">
        <f t="array" ref="CI283">IFERROR(
  IF(ISNUMBER(MATCH(TRIM(SUBSTITUTE(INDEX($X:$X,ROW()),CHAR(160),"")),[1]Weekend_Targets!$B$2:$B$23,0)),
    "TARGET",
    "NO"
  ),
  "LOOKUP_ERROR"
)</f>
        <v>NO</v>
      </c>
      <c r="CJ283" t="str" cm="1">
        <f t="array" aca="1" ref="CJ283" ca="1">_xlfn.LET(_xlpm.h,UPPER(TRIM(CLEAN(SUBSTITUTE($X283,CHAR(160)," ")))), IF(ISNUMBER(MATCH(_xlpm.h,WeekendHostnames,0)),"TARGET",""))</f>
        <v/>
      </c>
      <c r="CK283" t="str">
        <f>UPPER(TRIM(CLEAN(SUBSTITUTE(C283,CHAR(160)," "))))</f>
        <v/>
      </c>
      <c r="CL283" t="str" cm="1">
        <f t="array" ref="CL283">IF(ISNUMBER(MATCH(UPPER(TRIM(CLEAN(SUBSTITUTE(INDEX($X:$X,ROW()),CHAR(160)," ")))),[1]Weekend_Targets!$C$2:$C$23,0)),"TARGET","NO")</f>
        <v>NO</v>
      </c>
      <c r="CM283" t="str">
        <f>_xlfn.TEXTJOIN(", ",TRUE,$C$2:$C$23)</f>
        <v>Yes, Yes, Yes, Yes, Yes, Yes, Yes, Yes, Yes, Yes, Yes, Yes, Yes, Yes, Yes, Yes, Yes, Yes, Yes, Yes, Yes, Yes</v>
      </c>
      <c r="CN283" t="e" cm="1">
        <f t="array" aca="1" ref="CN283" ca="1">COUNTIF(WeekendHostnames,"WNH270OPR403")</f>
        <v>#NAME?</v>
      </c>
      <c r="CO283" s="4"/>
      <c r="CQ283" s="4"/>
    </row>
    <row r="284" spans="1:95" ht="20.25" customHeight="1">
      <c r="A284" s="8"/>
      <c r="B284" s="8"/>
      <c r="C284" s="8"/>
      <c r="E284" s="15" t="str">
        <f>IF($C284&lt;&gt;"Yes","",IF($D284="No","Yes",IF($D284="Yes","No","")))</f>
        <v/>
      </c>
      <c r="F284" s="15" t="str">
        <f>IF($A284="","",IF($A284="Neuron",IF(OR(AND($AA284&lt;&gt;"",LOWER(TRIM($AA284))&lt;&gt;"n/a",COUNTIF($AA$2:$AA$532,$AA284)&gt;1),AND($AB284&lt;&gt;"",LOWER(TRIM($AB284))&lt;&gt;"n/a",COUNTIF($AB$2:$AB$532,$AB284)&gt;1),AND($AE284&lt;&gt;"",LOWER(TRIM($AE284))&lt;&gt;"n/a",COUNTIF($AE$2:$AE$532,$AE284)&gt;1)),"Yes","No"),IF($A284="Cybernet",IF(OR(AND($Y284&lt;&gt;"",LOWER(TRIM($Y284))&lt;&gt;"n/a",COUNTIF($Y$2:$Y$532,$Y284)&gt;1),AND($Z284&lt;&gt;"",LOWER(TRIM($Z284))&lt;&gt;"n/a",COUNTIF($Z$2:$Z$532,$Z284)&gt;1)),"Yes","No"),IF(AND($AN284&lt;&gt;"",LOWER(TRIM($AN284))&lt;&gt;"n/a",COUNTIF($AN$2:$AN$532,$AN284)&gt;1),"Yes","No"))))</f>
        <v/>
      </c>
      <c r="G284" t="str">
        <f>IF($C284&lt;&gt;"Yes","",
IF($A284="Neuron",
IF(OR(
AND($AA284&lt;&gt;"",LOWER(TRIM($AA284))&lt;&gt;"n/a",COUNTIFS($C$2:$C$532,"Yes",$A$2:$A$532,"Neuron",$AA$2:$AA$532,$AA284)&gt;1),
AND($AB284&lt;&gt;"",LOWER(TRIM($AB284))&lt;&gt;"n/a",COUNTIFS($C$2:$C$532,"Yes",$A$2:$A$532,"Neuron",$AB$2:$AB$532,$AB284)&gt;1),
AND($AE284&lt;&gt;"",LOWER(TRIM($AE284))&lt;&gt;"n/a",COUNTIFS($C$2:$C$532,"Yes",$A$2:$A$532,"Neuron",$AE$2:$AE$532,$AE284)&gt;1)
),"Yes","No"),
IF($A284="Cybernet",
IF(OR(
AND($Y284&lt;&gt;"",LOWER(TRIM($Y284))&lt;&gt;"n/a",COUNTIFS($C$2:$C$532,"Yes",$A$2:$A$532,"Cybernet",$Y$2:$Y$532,$Y284)&gt;1),
AND($Z284&lt;&gt;"",LOWER(TRIM($Z284))&lt;&gt;"n/a",COUNTIFS($C$2:$C$532,"Yes",$A$2:$A$532,"Cybernet",$Z$2:$Z$532,$Z284)&gt;1)
),"Yes","No"),
IF(AND($AN284&lt;&gt;"",LOWER(TRIM($AN284))&lt;&gt;"n/a"),
IF(COUNTIFS($C$2:$C$532,"Yes",$A$2:$A$532,$A284,$AN$2:$AN$532,$AN284)&gt;1,"Yes","No"),
"No")
)
)
)</f>
        <v/>
      </c>
      <c r="H284" s="4"/>
      <c r="I284" s="4"/>
      <c r="J284" s="4"/>
      <c r="K284" s="4"/>
      <c r="L284" s="14"/>
      <c r="M284" s="4"/>
      <c r="N284" s="4"/>
      <c r="O284" s="4"/>
      <c r="P284" s="4"/>
      <c r="Q284" s="4"/>
      <c r="R284" s="4"/>
      <c r="S284" s="4"/>
      <c r="T284" s="4"/>
      <c r="U284" s="12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8"/>
      <c r="AH284" s="8"/>
      <c r="AI284" s="8"/>
      <c r="AJ284" s="8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"/>
      <c r="BM284" s="8"/>
      <c r="BN284" s="8"/>
      <c r="BO284" s="8"/>
      <c r="BP284" s="8"/>
      <c r="BQ284" s="8"/>
      <c r="BR284" s="8"/>
      <c r="BS284" s="4" t="str">
        <f>IF($AB284="","",IF((IF(AND($BL284&lt;&gt;"Yes",$BL284&lt;&gt;"N/A"),"Power Cable, ","")&amp;IF(AND($BM284&lt;&gt;"Yes",$BM284&lt;&gt;"N/A"),"Battery, ","")&amp;IF(AND($AG284&lt;&gt;"Yes",$AG284&lt;&gt;"N/A"),"Firmware Download, ","")&amp;IF(AND(OR($AG284="Yes",$AG284="N/A"),$AH284&lt;&gt;"Yes",$AH284&lt;&gt;"N/A"),"Firmware Install, ","")&amp;IF(AND($BQ284&lt;&gt;"Yes",$BQ284&lt;&gt;"N/A"),"Device ID, ","")&amp;IF(AND($BR284&lt;&gt;"Yes",$BR284&lt;&gt;"N/A"),"Epic Beans Relay, ",""))="","",LEFT(IF(AND($BL284&lt;&gt;"Yes",$BL284&lt;&gt;"N/A"),"Power Cable, ","")&amp;IF(AND($BM284&lt;&gt;"Yes",$BM284&lt;&gt;"N/A"),"Battery, ","")&amp;IF(AND($AG284&lt;&gt;"Yes",$AG284&lt;&gt;"N/A"),"Firmware Download, ","")&amp;IF(AND(OR($AG284="Yes",$AG284="N/A"),$AH284&lt;&gt;"Yes",$AH284&lt;&gt;"N/A"),"Firmware Install, ","")&amp;IF(AND($BQ284&lt;&gt;"Yes",$BQ284&lt;&gt;"N/A"),"Device ID, ","")&amp;IF(AND($BR284&lt;&gt;"Yes",$BR284&lt;&gt;"N/A"),"Epic Beans Relay, ",""),LEN(IF(AND($BL284&lt;&gt;"Yes",$BL284&lt;&gt;"N/A"),"Power Cable, ","")&amp;IF(AND($BM284&lt;&gt;"Yes",$BM284&lt;&gt;"N/A"),"Battery, ","")&amp;IF(AND($AG284&lt;&gt;"Yes",$AG284&lt;&gt;"N/A"),"Firmware Download, ","")&amp;IF(AND(OR($AG284="Yes",$AG284="N/A"),$AH284&lt;&gt;"Yes",$AH284&lt;&gt;"N/A"),"Firmware Install, ","")&amp;IF(AND($BQ284&lt;&gt;"Yes",$BQ284&lt;&gt;"N/A"),"Device ID, ","")&amp;IF(AND($BR284&lt;&gt;"Yes",$BR284&lt;&gt;"N/A"),"Epic Beans Relay, ",""))-2)))</f>
        <v/>
      </c>
      <c r="BT284" s="8"/>
      <c r="BU284" s="8" t="str">
        <f>IF($AB284="","",IF($BS284="","Yes","Blocked"))</f>
        <v/>
      </c>
      <c r="BW284" t="str">
        <f>IF($BV284="","",IFERROR(VLOOKUP($BV284,'01_Warehouse_Ledger'!$A:$N,4,FALSE),""))</f>
        <v/>
      </c>
      <c r="BX284" t="str">
        <f>IF($BV284="","",IFERROR(VLOOKUP($BV284,'01_Warehouse_Ledger'!$A:$N,5,FALSE),""))</f>
        <v/>
      </c>
      <c r="BY284" t="str">
        <f>IF($BV284="","",IFERROR(VLOOKUP($BV284,'01_Warehouse_Ledger'!$A:$N,13,FALSE),""))</f>
        <v/>
      </c>
      <c r="CI284" t="str" cm="1">
        <f t="array" ref="CI284">IFERROR(
  IF(ISNUMBER(MATCH(TRIM(SUBSTITUTE(INDEX($X:$X,ROW()),CHAR(160),"")),[1]Weekend_Targets!$B$2:$B$23,0)),
    "TARGET",
    "NO"
  ),
  "LOOKUP_ERROR"
)</f>
        <v>NO</v>
      </c>
      <c r="CJ284" t="str" cm="1">
        <f t="array" aca="1" ref="CJ284" ca="1">_xlfn.LET(_xlpm.h,UPPER(TRIM(CLEAN(SUBSTITUTE($X284,CHAR(160)," ")))), IF(ISNUMBER(MATCH(_xlpm.h,WeekendHostnames,0)),"TARGET",""))</f>
        <v/>
      </c>
      <c r="CK284" t="str">
        <f>UPPER(TRIM(CLEAN(SUBSTITUTE(C284,CHAR(160)," "))))</f>
        <v/>
      </c>
      <c r="CL284" t="str" cm="1">
        <f t="array" ref="CL284">IF(ISNUMBER(MATCH(UPPER(TRIM(CLEAN(SUBSTITUTE(INDEX($X:$X,ROW()),CHAR(160)," ")))),[1]Weekend_Targets!$C$2:$C$23,0)),"TARGET","NO")</f>
        <v>NO</v>
      </c>
      <c r="CM284" t="str">
        <f>_xlfn.TEXTJOIN(", ",TRUE,$C$2:$C$23)</f>
        <v>Yes, Yes, Yes, Yes, Yes, Yes, Yes, Yes, Yes, Yes, Yes, Yes, Yes, Yes, Yes, Yes, Yes, Yes, Yes, Yes, Yes, Yes</v>
      </c>
      <c r="CN284" t="e" cm="1">
        <f t="array" aca="1" ref="CN284" ca="1">COUNTIF(WeekendHostnames,"WNH270OPR403")</f>
        <v>#NAME?</v>
      </c>
      <c r="CO284" s="4"/>
      <c r="CQ284" s="4"/>
    </row>
    <row r="285" spans="1:95" ht="20.25" customHeight="1">
      <c r="A285" s="8"/>
      <c r="B285" s="8"/>
      <c r="C285" s="8"/>
      <c r="E285" s="15" t="str">
        <f>IF($C285&lt;&gt;"Yes","",IF($D285="No","Yes",IF($D285="Yes","No","")))</f>
        <v/>
      </c>
      <c r="F285" s="15" t="str">
        <f>IF($A285="","",IF($A285="Neuron",IF(OR(AND($AA285&lt;&gt;"",LOWER(TRIM($AA285))&lt;&gt;"n/a",COUNTIF($AA$2:$AA$532,$AA285)&gt;1),AND($AB285&lt;&gt;"",LOWER(TRIM($AB285))&lt;&gt;"n/a",COUNTIF($AB$2:$AB$532,$AB285)&gt;1),AND($AE285&lt;&gt;"",LOWER(TRIM($AE285))&lt;&gt;"n/a",COUNTIF($AE$2:$AE$532,$AE285)&gt;1)),"Yes","No"),IF($A285="Cybernet",IF(OR(AND($Y285&lt;&gt;"",LOWER(TRIM($Y285))&lt;&gt;"n/a",COUNTIF($Y$2:$Y$532,$Y285)&gt;1),AND($Z285&lt;&gt;"",LOWER(TRIM($Z285))&lt;&gt;"n/a",COUNTIF($Z$2:$Z$532,$Z285)&gt;1)),"Yes","No"),IF(AND($AN285&lt;&gt;"",LOWER(TRIM($AN285))&lt;&gt;"n/a",COUNTIF($AN$2:$AN$532,$AN285)&gt;1),"Yes","No"))))</f>
        <v/>
      </c>
      <c r="G285" t="str">
        <f>IF($C285&lt;&gt;"Yes","",
IF($A285="Neuron",
IF(OR(
AND($AA285&lt;&gt;"",LOWER(TRIM($AA285))&lt;&gt;"n/a",COUNTIFS($C$2:$C$532,"Yes",$A$2:$A$532,"Neuron",$AA$2:$AA$532,$AA285)&gt;1),
AND($AB285&lt;&gt;"",LOWER(TRIM($AB285))&lt;&gt;"n/a",COUNTIFS($C$2:$C$532,"Yes",$A$2:$A$532,"Neuron",$AB$2:$AB$532,$AB285)&gt;1),
AND($AE285&lt;&gt;"",LOWER(TRIM($AE285))&lt;&gt;"n/a",COUNTIFS($C$2:$C$532,"Yes",$A$2:$A$532,"Neuron",$AE$2:$AE$532,$AE285)&gt;1)
),"Yes","No"),
IF($A285="Cybernet",
IF(OR(
AND($Y285&lt;&gt;"",LOWER(TRIM($Y285))&lt;&gt;"n/a",COUNTIFS($C$2:$C$532,"Yes",$A$2:$A$532,"Cybernet",$Y$2:$Y$532,$Y285)&gt;1),
AND($Z285&lt;&gt;"",LOWER(TRIM($Z285))&lt;&gt;"n/a",COUNTIFS($C$2:$C$532,"Yes",$A$2:$A$532,"Cybernet",$Z$2:$Z$532,$Z285)&gt;1)
),"Yes","No"),
IF(AND($AN285&lt;&gt;"",LOWER(TRIM($AN285))&lt;&gt;"n/a"),
IF(COUNTIFS($C$2:$C$532,"Yes",$A$2:$A$532,$A285,$AN$2:$AN$532,$AN285)&gt;1,"Yes","No"),
"No")
)
)
)</f>
        <v/>
      </c>
      <c r="H285" s="4"/>
      <c r="I285" s="4"/>
      <c r="J285" s="4"/>
      <c r="K285" s="4"/>
      <c r="L285" s="14"/>
      <c r="M285" s="4"/>
      <c r="N285" s="4"/>
      <c r="O285" s="4"/>
      <c r="P285" s="4"/>
      <c r="Q285" s="4"/>
      <c r="R285" s="4"/>
      <c r="S285" s="4"/>
      <c r="T285" s="4"/>
      <c r="U285" s="12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8"/>
      <c r="AH285" s="8"/>
      <c r="AI285" s="8"/>
      <c r="AJ285" s="8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"/>
      <c r="BM285" s="8"/>
      <c r="BN285" s="8"/>
      <c r="BO285" s="8"/>
      <c r="BP285" s="8"/>
      <c r="BQ285" s="8"/>
      <c r="BR285" s="8"/>
      <c r="BS285" s="4" t="str">
        <f>IF($AB285="","",IF((IF(AND($BL285&lt;&gt;"Yes",$BL285&lt;&gt;"N/A"),"Power Cable, ","")&amp;IF(AND($BM285&lt;&gt;"Yes",$BM285&lt;&gt;"N/A"),"Battery, ","")&amp;IF(AND($AG285&lt;&gt;"Yes",$AG285&lt;&gt;"N/A"),"Firmware Download, ","")&amp;IF(AND(OR($AG285="Yes",$AG285="N/A"),$AH285&lt;&gt;"Yes",$AH285&lt;&gt;"N/A"),"Firmware Install, ","")&amp;IF(AND($BQ285&lt;&gt;"Yes",$BQ285&lt;&gt;"N/A"),"Device ID, ","")&amp;IF(AND($BR285&lt;&gt;"Yes",$BR285&lt;&gt;"N/A"),"Epic Beans Relay, ",""))="","",LEFT(IF(AND($BL285&lt;&gt;"Yes",$BL285&lt;&gt;"N/A"),"Power Cable, ","")&amp;IF(AND($BM285&lt;&gt;"Yes",$BM285&lt;&gt;"N/A"),"Battery, ","")&amp;IF(AND($AG285&lt;&gt;"Yes",$AG285&lt;&gt;"N/A"),"Firmware Download, ","")&amp;IF(AND(OR($AG285="Yes",$AG285="N/A"),$AH285&lt;&gt;"Yes",$AH285&lt;&gt;"N/A"),"Firmware Install, ","")&amp;IF(AND($BQ285&lt;&gt;"Yes",$BQ285&lt;&gt;"N/A"),"Device ID, ","")&amp;IF(AND($BR285&lt;&gt;"Yes",$BR285&lt;&gt;"N/A"),"Epic Beans Relay, ",""),LEN(IF(AND($BL285&lt;&gt;"Yes",$BL285&lt;&gt;"N/A"),"Power Cable, ","")&amp;IF(AND($BM285&lt;&gt;"Yes",$BM285&lt;&gt;"N/A"),"Battery, ","")&amp;IF(AND($AG285&lt;&gt;"Yes",$AG285&lt;&gt;"N/A"),"Firmware Download, ","")&amp;IF(AND(OR($AG285="Yes",$AG285="N/A"),$AH285&lt;&gt;"Yes",$AH285&lt;&gt;"N/A"),"Firmware Install, ","")&amp;IF(AND($BQ285&lt;&gt;"Yes",$BQ285&lt;&gt;"N/A"),"Device ID, ","")&amp;IF(AND($BR285&lt;&gt;"Yes",$BR285&lt;&gt;"N/A"),"Epic Beans Relay, ",""))-2)))</f>
        <v/>
      </c>
      <c r="BT285" s="8"/>
      <c r="BU285" s="8" t="str">
        <f>IF($AB285="","",IF($BS285="","Yes","Blocked"))</f>
        <v/>
      </c>
      <c r="BW285" t="str">
        <f>IF($BV285="","",IFERROR(VLOOKUP($BV285,'01_Warehouse_Ledger'!$A:$N,4,FALSE),""))</f>
        <v/>
      </c>
      <c r="BX285" t="str">
        <f>IF($BV285="","",IFERROR(VLOOKUP($BV285,'01_Warehouse_Ledger'!$A:$N,5,FALSE),""))</f>
        <v/>
      </c>
      <c r="BY285" t="str">
        <f>IF($BV285="","",IFERROR(VLOOKUP($BV285,'01_Warehouse_Ledger'!$A:$N,13,FALSE),""))</f>
        <v/>
      </c>
      <c r="CI285" t="str" cm="1">
        <f t="array" ref="CI285">IFERROR(
  IF(ISNUMBER(MATCH(TRIM(SUBSTITUTE(INDEX($X:$X,ROW()),CHAR(160),"")),[1]Weekend_Targets!$B$2:$B$23,0)),
    "TARGET",
    "NO"
  ),
  "LOOKUP_ERROR"
)</f>
        <v>NO</v>
      </c>
      <c r="CJ285" t="str" cm="1">
        <f t="array" aca="1" ref="CJ285" ca="1">_xlfn.LET(_xlpm.h,UPPER(TRIM(CLEAN(SUBSTITUTE($X285,CHAR(160)," ")))), IF(ISNUMBER(MATCH(_xlpm.h,WeekendHostnames,0)),"TARGET",""))</f>
        <v/>
      </c>
      <c r="CK285" t="str">
        <f>UPPER(TRIM(CLEAN(SUBSTITUTE(C285,CHAR(160)," "))))</f>
        <v/>
      </c>
      <c r="CL285" t="str" cm="1">
        <f t="array" ref="CL285">IF(ISNUMBER(MATCH(UPPER(TRIM(CLEAN(SUBSTITUTE(INDEX($X:$X,ROW()),CHAR(160)," ")))),[1]Weekend_Targets!$C$2:$C$23,0)),"TARGET","NO")</f>
        <v>NO</v>
      </c>
      <c r="CM285" t="str">
        <f>_xlfn.TEXTJOIN(", ",TRUE,$C$2:$C$23)</f>
        <v>Yes, Yes, Yes, Yes, Yes, Yes, Yes, Yes, Yes, Yes, Yes, Yes, Yes, Yes, Yes, Yes, Yes, Yes, Yes, Yes, Yes, Yes</v>
      </c>
      <c r="CN285" t="e" cm="1">
        <f t="array" aca="1" ref="CN285" ca="1">COUNTIF(WeekendHostnames,"WNH270OPR403")</f>
        <v>#NAME?</v>
      </c>
      <c r="CO285" s="4"/>
      <c r="CQ285" s="4"/>
    </row>
    <row r="286" spans="1:95" ht="20.25" customHeight="1">
      <c r="A286" s="8"/>
      <c r="B286" s="8"/>
      <c r="C286" s="8"/>
      <c r="E286" s="15" t="str">
        <f>IF($C286&lt;&gt;"Yes","",IF($D286="No","Yes",IF($D286="Yes","No","")))</f>
        <v/>
      </c>
      <c r="F286" s="15" t="str">
        <f>IF($A286="","",IF($A286="Neuron",IF(OR(AND($AA286&lt;&gt;"",LOWER(TRIM($AA286))&lt;&gt;"n/a",COUNTIF($AA$2:$AA$532,$AA286)&gt;1),AND($AB286&lt;&gt;"",LOWER(TRIM($AB286))&lt;&gt;"n/a",COUNTIF($AB$2:$AB$532,$AB286)&gt;1),AND($AE286&lt;&gt;"",LOWER(TRIM($AE286))&lt;&gt;"n/a",COUNTIF($AE$2:$AE$532,$AE286)&gt;1)),"Yes","No"),IF($A286="Cybernet",IF(OR(AND($Y286&lt;&gt;"",LOWER(TRIM($Y286))&lt;&gt;"n/a",COUNTIF($Y$2:$Y$532,$Y286)&gt;1),AND($Z286&lt;&gt;"",LOWER(TRIM($Z286))&lt;&gt;"n/a",COUNTIF($Z$2:$Z$532,$Z286)&gt;1)),"Yes","No"),IF(AND($AN286&lt;&gt;"",LOWER(TRIM($AN286))&lt;&gt;"n/a",COUNTIF($AN$2:$AN$532,$AN286)&gt;1),"Yes","No"))))</f>
        <v/>
      </c>
      <c r="G286" t="str">
        <f>IF($C286&lt;&gt;"Yes","",
IF($A286="Neuron",
IF(OR(
AND($AA286&lt;&gt;"",LOWER(TRIM($AA286))&lt;&gt;"n/a",COUNTIFS($C$2:$C$532,"Yes",$A$2:$A$532,"Neuron",$AA$2:$AA$532,$AA286)&gt;1),
AND($AB286&lt;&gt;"",LOWER(TRIM($AB286))&lt;&gt;"n/a",COUNTIFS($C$2:$C$532,"Yes",$A$2:$A$532,"Neuron",$AB$2:$AB$532,$AB286)&gt;1),
AND($AE286&lt;&gt;"",LOWER(TRIM($AE286))&lt;&gt;"n/a",COUNTIFS($C$2:$C$532,"Yes",$A$2:$A$532,"Neuron",$AE$2:$AE$532,$AE286)&gt;1)
),"Yes","No"),
IF($A286="Cybernet",
IF(OR(
AND($Y286&lt;&gt;"",LOWER(TRIM($Y286))&lt;&gt;"n/a",COUNTIFS($C$2:$C$532,"Yes",$A$2:$A$532,"Cybernet",$Y$2:$Y$532,$Y286)&gt;1),
AND($Z286&lt;&gt;"",LOWER(TRIM($Z286))&lt;&gt;"n/a",COUNTIFS($C$2:$C$532,"Yes",$A$2:$A$532,"Cybernet",$Z$2:$Z$532,$Z286)&gt;1)
),"Yes","No"),
IF(AND($AN286&lt;&gt;"",LOWER(TRIM($AN286))&lt;&gt;"n/a"),
IF(COUNTIFS($C$2:$C$532,"Yes",$A$2:$A$532,$A286,$AN$2:$AN$532,$AN286)&gt;1,"Yes","No"),
"No")
)
)
)</f>
        <v/>
      </c>
      <c r="H286" s="4"/>
      <c r="I286" s="4"/>
      <c r="J286" s="4"/>
      <c r="K286" s="4"/>
      <c r="L286" s="14"/>
      <c r="M286" s="4"/>
      <c r="N286" s="4"/>
      <c r="O286" s="4"/>
      <c r="P286" s="4"/>
      <c r="Q286" s="4"/>
      <c r="R286" s="4"/>
      <c r="S286" s="4"/>
      <c r="T286" s="4"/>
      <c r="U286" s="12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8"/>
      <c r="AH286" s="8"/>
      <c r="AI286" s="8"/>
      <c r="AJ286" s="8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"/>
      <c r="BM286" s="8"/>
      <c r="BN286" s="8"/>
      <c r="BO286" s="8"/>
      <c r="BP286" s="8"/>
      <c r="BQ286" s="8"/>
      <c r="BR286" s="8"/>
      <c r="BS286" s="4" t="str">
        <f>IF($AB286="","",IF((IF(AND($BL286&lt;&gt;"Yes",$BL286&lt;&gt;"N/A"),"Power Cable, ","")&amp;IF(AND($BM286&lt;&gt;"Yes",$BM286&lt;&gt;"N/A"),"Battery, ","")&amp;IF(AND($AG286&lt;&gt;"Yes",$AG286&lt;&gt;"N/A"),"Firmware Download, ","")&amp;IF(AND(OR($AG286="Yes",$AG286="N/A"),$AH286&lt;&gt;"Yes",$AH286&lt;&gt;"N/A"),"Firmware Install, ","")&amp;IF(AND($BQ286&lt;&gt;"Yes",$BQ286&lt;&gt;"N/A"),"Device ID, ","")&amp;IF(AND($BR286&lt;&gt;"Yes",$BR286&lt;&gt;"N/A"),"Epic Beans Relay, ",""))="","",LEFT(IF(AND($BL286&lt;&gt;"Yes",$BL286&lt;&gt;"N/A"),"Power Cable, ","")&amp;IF(AND($BM286&lt;&gt;"Yes",$BM286&lt;&gt;"N/A"),"Battery, ","")&amp;IF(AND($AG286&lt;&gt;"Yes",$AG286&lt;&gt;"N/A"),"Firmware Download, ","")&amp;IF(AND(OR($AG286="Yes",$AG286="N/A"),$AH286&lt;&gt;"Yes",$AH286&lt;&gt;"N/A"),"Firmware Install, ","")&amp;IF(AND($BQ286&lt;&gt;"Yes",$BQ286&lt;&gt;"N/A"),"Device ID, ","")&amp;IF(AND($BR286&lt;&gt;"Yes",$BR286&lt;&gt;"N/A"),"Epic Beans Relay, ",""),LEN(IF(AND($BL286&lt;&gt;"Yes",$BL286&lt;&gt;"N/A"),"Power Cable, ","")&amp;IF(AND($BM286&lt;&gt;"Yes",$BM286&lt;&gt;"N/A"),"Battery, ","")&amp;IF(AND($AG286&lt;&gt;"Yes",$AG286&lt;&gt;"N/A"),"Firmware Download, ","")&amp;IF(AND(OR($AG286="Yes",$AG286="N/A"),$AH286&lt;&gt;"Yes",$AH286&lt;&gt;"N/A"),"Firmware Install, ","")&amp;IF(AND($BQ286&lt;&gt;"Yes",$BQ286&lt;&gt;"N/A"),"Device ID, ","")&amp;IF(AND($BR286&lt;&gt;"Yes",$BR286&lt;&gt;"N/A"),"Epic Beans Relay, ",""))-2)))</f>
        <v/>
      </c>
      <c r="BT286" s="8"/>
      <c r="BU286" s="8" t="str">
        <f>IF($AB286="","",IF($BS286="","Yes","Blocked"))</f>
        <v/>
      </c>
      <c r="BW286" t="str">
        <f>IF($BV286="","",IFERROR(VLOOKUP($BV286,'01_Warehouse_Ledger'!$A:$N,4,FALSE),""))</f>
        <v/>
      </c>
      <c r="BX286" t="str">
        <f>IF($BV286="","",IFERROR(VLOOKUP($BV286,'01_Warehouse_Ledger'!$A:$N,5,FALSE),""))</f>
        <v/>
      </c>
      <c r="BY286" t="str">
        <f>IF($BV286="","",IFERROR(VLOOKUP($BV286,'01_Warehouse_Ledger'!$A:$N,13,FALSE),""))</f>
        <v/>
      </c>
      <c r="CI286" t="str" cm="1">
        <f t="array" ref="CI286">IFERROR(
  IF(ISNUMBER(MATCH(TRIM(SUBSTITUTE(INDEX($X:$X,ROW()),CHAR(160),"")),[1]Weekend_Targets!$B$2:$B$23,0)),
    "TARGET",
    "NO"
  ),
  "LOOKUP_ERROR"
)</f>
        <v>NO</v>
      </c>
      <c r="CJ286" t="str" cm="1">
        <f t="array" aca="1" ref="CJ286" ca="1">_xlfn.LET(_xlpm.h,UPPER(TRIM(CLEAN(SUBSTITUTE($X286,CHAR(160)," ")))), IF(ISNUMBER(MATCH(_xlpm.h,WeekendHostnames,0)),"TARGET",""))</f>
        <v/>
      </c>
      <c r="CK286" t="str">
        <f>UPPER(TRIM(CLEAN(SUBSTITUTE(C286,CHAR(160)," "))))</f>
        <v/>
      </c>
      <c r="CL286" t="str" cm="1">
        <f t="array" ref="CL286">IF(ISNUMBER(MATCH(UPPER(TRIM(CLEAN(SUBSTITUTE(INDEX($X:$X,ROW()),CHAR(160)," ")))),[1]Weekend_Targets!$C$2:$C$23,0)),"TARGET","NO")</f>
        <v>NO</v>
      </c>
      <c r="CM286" t="str">
        <f>_xlfn.TEXTJOIN(", ",TRUE,$C$2:$C$23)</f>
        <v>Yes, Yes, Yes, Yes, Yes, Yes, Yes, Yes, Yes, Yes, Yes, Yes, Yes, Yes, Yes, Yes, Yes, Yes, Yes, Yes, Yes, Yes</v>
      </c>
      <c r="CN286" t="e" cm="1">
        <f t="array" aca="1" ref="CN286" ca="1">COUNTIF(WeekendHostnames,"WNH270OPR403")</f>
        <v>#NAME?</v>
      </c>
      <c r="CO286" s="4"/>
      <c r="CQ286" s="4"/>
    </row>
    <row r="287" spans="1:95" ht="20.25" customHeight="1">
      <c r="A287" s="8"/>
      <c r="B287" s="8"/>
      <c r="C287" s="8"/>
      <c r="E287" s="15" t="str">
        <f>IF($C287&lt;&gt;"Yes","",IF($D287="No","Yes",IF($D287="Yes","No","")))</f>
        <v/>
      </c>
      <c r="F287" s="15" t="str">
        <f>IF($A287="","",IF($A287="Neuron",IF(OR(AND($AA287&lt;&gt;"",LOWER(TRIM($AA287))&lt;&gt;"n/a",COUNTIF($AA$2:$AA$532,$AA287)&gt;1),AND($AB287&lt;&gt;"",LOWER(TRIM($AB287))&lt;&gt;"n/a",COUNTIF($AB$2:$AB$532,$AB287)&gt;1),AND($AE287&lt;&gt;"",LOWER(TRIM($AE287))&lt;&gt;"n/a",COUNTIF($AE$2:$AE$532,$AE287)&gt;1)),"Yes","No"),IF($A287="Cybernet",IF(OR(AND($Y287&lt;&gt;"",LOWER(TRIM($Y287))&lt;&gt;"n/a",COUNTIF($Y$2:$Y$532,$Y287)&gt;1),AND($Z287&lt;&gt;"",LOWER(TRIM($Z287))&lt;&gt;"n/a",COUNTIF($Z$2:$Z$532,$Z287)&gt;1)),"Yes","No"),IF(AND($AN287&lt;&gt;"",LOWER(TRIM($AN287))&lt;&gt;"n/a",COUNTIF($AN$2:$AN$532,$AN287)&gt;1),"Yes","No"))))</f>
        <v/>
      </c>
      <c r="G287" t="str">
        <f>IF($C287&lt;&gt;"Yes","",
IF($A287="Neuron",
IF(OR(
AND($AA287&lt;&gt;"",LOWER(TRIM($AA287))&lt;&gt;"n/a",COUNTIFS($C$2:$C$532,"Yes",$A$2:$A$532,"Neuron",$AA$2:$AA$532,$AA287)&gt;1),
AND($AB287&lt;&gt;"",LOWER(TRIM($AB287))&lt;&gt;"n/a",COUNTIFS($C$2:$C$532,"Yes",$A$2:$A$532,"Neuron",$AB$2:$AB$532,$AB287)&gt;1),
AND($AE287&lt;&gt;"",LOWER(TRIM($AE287))&lt;&gt;"n/a",COUNTIFS($C$2:$C$532,"Yes",$A$2:$A$532,"Neuron",$AE$2:$AE$532,$AE287)&gt;1)
),"Yes","No"),
IF($A287="Cybernet",
IF(OR(
AND($Y287&lt;&gt;"",LOWER(TRIM($Y287))&lt;&gt;"n/a",COUNTIFS($C$2:$C$532,"Yes",$A$2:$A$532,"Cybernet",$Y$2:$Y$532,$Y287)&gt;1),
AND($Z287&lt;&gt;"",LOWER(TRIM($Z287))&lt;&gt;"n/a",COUNTIFS($C$2:$C$532,"Yes",$A$2:$A$532,"Cybernet",$Z$2:$Z$532,$Z287)&gt;1)
),"Yes","No"),
IF(AND($AN287&lt;&gt;"",LOWER(TRIM($AN287))&lt;&gt;"n/a"),
IF(COUNTIFS($C$2:$C$532,"Yes",$A$2:$A$532,$A287,$AN$2:$AN$532,$AN287)&gt;1,"Yes","No"),
"No")
)
)
)</f>
        <v/>
      </c>
      <c r="H287" s="4"/>
      <c r="I287" s="4"/>
      <c r="J287" s="4"/>
      <c r="K287" s="4"/>
      <c r="L287" s="14"/>
      <c r="M287" s="4"/>
      <c r="N287" s="4"/>
      <c r="O287" s="4"/>
      <c r="P287" s="4"/>
      <c r="Q287" s="4"/>
      <c r="R287" s="4"/>
      <c r="S287" s="4"/>
      <c r="T287" s="4"/>
      <c r="U287" s="12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8"/>
      <c r="AH287" s="8"/>
      <c r="AI287" s="8"/>
      <c r="AJ287" s="8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"/>
      <c r="BM287" s="8"/>
      <c r="BN287" s="8"/>
      <c r="BO287" s="8"/>
      <c r="BP287" s="8"/>
      <c r="BQ287" s="8"/>
      <c r="BR287" s="8"/>
      <c r="BS287" s="4" t="str">
        <f>IF($AB287="","",IF((IF(AND($BL287&lt;&gt;"Yes",$BL287&lt;&gt;"N/A"),"Power Cable, ","")&amp;IF(AND($BM287&lt;&gt;"Yes",$BM287&lt;&gt;"N/A"),"Battery, ","")&amp;IF(AND($AG287&lt;&gt;"Yes",$AG287&lt;&gt;"N/A"),"Firmware Download, ","")&amp;IF(AND(OR($AG287="Yes",$AG287="N/A"),$AH287&lt;&gt;"Yes",$AH287&lt;&gt;"N/A"),"Firmware Install, ","")&amp;IF(AND($BQ287&lt;&gt;"Yes",$BQ287&lt;&gt;"N/A"),"Device ID, ","")&amp;IF(AND($BR287&lt;&gt;"Yes",$BR287&lt;&gt;"N/A"),"Epic Beans Relay, ",""))="","",LEFT(IF(AND($BL287&lt;&gt;"Yes",$BL287&lt;&gt;"N/A"),"Power Cable, ","")&amp;IF(AND($BM287&lt;&gt;"Yes",$BM287&lt;&gt;"N/A"),"Battery, ","")&amp;IF(AND($AG287&lt;&gt;"Yes",$AG287&lt;&gt;"N/A"),"Firmware Download, ","")&amp;IF(AND(OR($AG287="Yes",$AG287="N/A"),$AH287&lt;&gt;"Yes",$AH287&lt;&gt;"N/A"),"Firmware Install, ","")&amp;IF(AND($BQ287&lt;&gt;"Yes",$BQ287&lt;&gt;"N/A"),"Device ID, ","")&amp;IF(AND($BR287&lt;&gt;"Yes",$BR287&lt;&gt;"N/A"),"Epic Beans Relay, ",""),LEN(IF(AND($BL287&lt;&gt;"Yes",$BL287&lt;&gt;"N/A"),"Power Cable, ","")&amp;IF(AND($BM287&lt;&gt;"Yes",$BM287&lt;&gt;"N/A"),"Battery, ","")&amp;IF(AND($AG287&lt;&gt;"Yes",$AG287&lt;&gt;"N/A"),"Firmware Download, ","")&amp;IF(AND(OR($AG287="Yes",$AG287="N/A"),$AH287&lt;&gt;"Yes",$AH287&lt;&gt;"N/A"),"Firmware Install, ","")&amp;IF(AND($BQ287&lt;&gt;"Yes",$BQ287&lt;&gt;"N/A"),"Device ID, ","")&amp;IF(AND($BR287&lt;&gt;"Yes",$BR287&lt;&gt;"N/A"),"Epic Beans Relay, ",""))-2)))</f>
        <v/>
      </c>
      <c r="BT287" s="8"/>
      <c r="BU287" s="8" t="str">
        <f>IF($AB287="","",IF($BS287="","Yes","Blocked"))</f>
        <v/>
      </c>
      <c r="BW287" t="str">
        <f>IF($BV287="","",IFERROR(VLOOKUP($BV287,'01_Warehouse_Ledger'!$A:$N,4,FALSE),""))</f>
        <v/>
      </c>
      <c r="BX287" t="str">
        <f>IF($BV287="","",IFERROR(VLOOKUP($BV287,'01_Warehouse_Ledger'!$A:$N,5,FALSE),""))</f>
        <v/>
      </c>
      <c r="BY287" t="str">
        <f>IF($BV287="","",IFERROR(VLOOKUP($BV287,'01_Warehouse_Ledger'!$A:$N,13,FALSE),""))</f>
        <v/>
      </c>
      <c r="CI287" t="str" cm="1">
        <f t="array" ref="CI287">IFERROR(
  IF(ISNUMBER(MATCH(TRIM(SUBSTITUTE(INDEX($X:$X,ROW()),CHAR(160),"")),[1]Weekend_Targets!$B$2:$B$23,0)),
    "TARGET",
    "NO"
  ),
  "LOOKUP_ERROR"
)</f>
        <v>NO</v>
      </c>
      <c r="CJ287" t="str" cm="1">
        <f t="array" aca="1" ref="CJ287" ca="1">_xlfn.LET(_xlpm.h,UPPER(TRIM(CLEAN(SUBSTITUTE($X287,CHAR(160)," ")))), IF(ISNUMBER(MATCH(_xlpm.h,WeekendHostnames,0)),"TARGET",""))</f>
        <v/>
      </c>
      <c r="CK287" t="str">
        <f>UPPER(TRIM(CLEAN(SUBSTITUTE(C287,CHAR(160)," "))))</f>
        <v/>
      </c>
      <c r="CL287" t="str" cm="1">
        <f t="array" ref="CL287">IF(ISNUMBER(MATCH(UPPER(TRIM(CLEAN(SUBSTITUTE(INDEX($X:$X,ROW()),CHAR(160)," ")))),[1]Weekend_Targets!$C$2:$C$23,0)),"TARGET","NO")</f>
        <v>NO</v>
      </c>
      <c r="CM287" t="str">
        <f>_xlfn.TEXTJOIN(", ",TRUE,$C$2:$C$23)</f>
        <v>Yes, Yes, Yes, Yes, Yes, Yes, Yes, Yes, Yes, Yes, Yes, Yes, Yes, Yes, Yes, Yes, Yes, Yes, Yes, Yes, Yes, Yes</v>
      </c>
      <c r="CN287" t="e" cm="1">
        <f t="array" aca="1" ref="CN287" ca="1">COUNTIF(WeekendHostnames,"WNH270OPR403")</f>
        <v>#NAME?</v>
      </c>
      <c r="CO287" s="4"/>
      <c r="CQ287" s="4"/>
    </row>
    <row r="288" spans="1:95" ht="20.25" customHeight="1">
      <c r="A288" s="8"/>
      <c r="B288" s="8"/>
      <c r="C288" s="8"/>
      <c r="E288" s="15" t="str">
        <f>IF($C288&lt;&gt;"Yes","",IF($D288="No","Yes",IF($D288="Yes","No","")))</f>
        <v/>
      </c>
      <c r="F288" s="15" t="str">
        <f>IF($A288="","",IF($A288="Neuron",IF(OR(AND($AA288&lt;&gt;"",LOWER(TRIM($AA288))&lt;&gt;"n/a",COUNTIF($AA$2:$AA$532,$AA288)&gt;1),AND($AB288&lt;&gt;"",LOWER(TRIM($AB288))&lt;&gt;"n/a",COUNTIF($AB$2:$AB$532,$AB288)&gt;1),AND($AE288&lt;&gt;"",LOWER(TRIM($AE288))&lt;&gt;"n/a",COUNTIF($AE$2:$AE$532,$AE288)&gt;1)),"Yes","No"),IF($A288="Cybernet",IF(OR(AND($Y288&lt;&gt;"",LOWER(TRIM($Y288))&lt;&gt;"n/a",COUNTIF($Y$2:$Y$532,$Y288)&gt;1),AND($Z288&lt;&gt;"",LOWER(TRIM($Z288))&lt;&gt;"n/a",COUNTIF($Z$2:$Z$532,$Z288)&gt;1)),"Yes","No"),IF(AND($AN288&lt;&gt;"",LOWER(TRIM($AN288))&lt;&gt;"n/a",COUNTIF($AN$2:$AN$532,$AN288)&gt;1),"Yes","No"))))</f>
        <v/>
      </c>
      <c r="G288" t="str">
        <f>IF($C288&lt;&gt;"Yes","",
IF($A288="Neuron",
IF(OR(
AND($AA288&lt;&gt;"",LOWER(TRIM($AA288))&lt;&gt;"n/a",COUNTIFS($C$2:$C$532,"Yes",$A$2:$A$532,"Neuron",$AA$2:$AA$532,$AA288)&gt;1),
AND($AB288&lt;&gt;"",LOWER(TRIM($AB288))&lt;&gt;"n/a",COUNTIFS($C$2:$C$532,"Yes",$A$2:$A$532,"Neuron",$AB$2:$AB$532,$AB288)&gt;1),
AND($AE288&lt;&gt;"",LOWER(TRIM($AE288))&lt;&gt;"n/a",COUNTIFS($C$2:$C$532,"Yes",$A$2:$A$532,"Neuron",$AE$2:$AE$532,$AE288)&gt;1)
),"Yes","No"),
IF($A288="Cybernet",
IF(OR(
AND($Y288&lt;&gt;"",LOWER(TRIM($Y288))&lt;&gt;"n/a",COUNTIFS($C$2:$C$532,"Yes",$A$2:$A$532,"Cybernet",$Y$2:$Y$532,$Y288)&gt;1),
AND($Z288&lt;&gt;"",LOWER(TRIM($Z288))&lt;&gt;"n/a",COUNTIFS($C$2:$C$532,"Yes",$A$2:$A$532,"Cybernet",$Z$2:$Z$532,$Z288)&gt;1)
),"Yes","No"),
IF(AND($AN288&lt;&gt;"",LOWER(TRIM($AN288))&lt;&gt;"n/a"),
IF(COUNTIFS($C$2:$C$532,"Yes",$A$2:$A$532,$A288,$AN$2:$AN$532,$AN288)&gt;1,"Yes","No"),
"No")
)
)
)</f>
        <v/>
      </c>
      <c r="H288" s="4"/>
      <c r="I288" s="4"/>
      <c r="J288" s="4"/>
      <c r="K288" s="4"/>
      <c r="L288" s="14"/>
      <c r="M288" s="4"/>
      <c r="N288" s="4"/>
      <c r="O288" s="4"/>
      <c r="P288" s="4"/>
      <c r="Q288" s="4"/>
      <c r="R288" s="4"/>
      <c r="S288" s="4"/>
      <c r="T288" s="4"/>
      <c r="U288" s="12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8"/>
      <c r="AH288" s="8"/>
      <c r="AI288" s="8"/>
      <c r="AJ288" s="8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"/>
      <c r="BM288" s="8"/>
      <c r="BN288" s="8"/>
      <c r="BO288" s="8"/>
      <c r="BP288" s="8"/>
      <c r="BQ288" s="8"/>
      <c r="BR288" s="8"/>
      <c r="BS288" s="4" t="str">
        <f>IF($AB288="","",IF((IF(AND($BL288&lt;&gt;"Yes",$BL288&lt;&gt;"N/A"),"Power Cable, ","")&amp;IF(AND($BM288&lt;&gt;"Yes",$BM288&lt;&gt;"N/A"),"Battery, ","")&amp;IF(AND($AG288&lt;&gt;"Yes",$AG288&lt;&gt;"N/A"),"Firmware Download, ","")&amp;IF(AND(OR($AG288="Yes",$AG288="N/A"),$AH288&lt;&gt;"Yes",$AH288&lt;&gt;"N/A"),"Firmware Install, ","")&amp;IF(AND($BQ288&lt;&gt;"Yes",$BQ288&lt;&gt;"N/A"),"Device ID, ","")&amp;IF(AND($BR288&lt;&gt;"Yes",$BR288&lt;&gt;"N/A"),"Epic Beans Relay, ",""))="","",LEFT(IF(AND($BL288&lt;&gt;"Yes",$BL288&lt;&gt;"N/A"),"Power Cable, ","")&amp;IF(AND($BM288&lt;&gt;"Yes",$BM288&lt;&gt;"N/A"),"Battery, ","")&amp;IF(AND($AG288&lt;&gt;"Yes",$AG288&lt;&gt;"N/A"),"Firmware Download, ","")&amp;IF(AND(OR($AG288="Yes",$AG288="N/A"),$AH288&lt;&gt;"Yes",$AH288&lt;&gt;"N/A"),"Firmware Install, ","")&amp;IF(AND($BQ288&lt;&gt;"Yes",$BQ288&lt;&gt;"N/A"),"Device ID, ","")&amp;IF(AND($BR288&lt;&gt;"Yes",$BR288&lt;&gt;"N/A"),"Epic Beans Relay, ",""),LEN(IF(AND($BL288&lt;&gt;"Yes",$BL288&lt;&gt;"N/A"),"Power Cable, ","")&amp;IF(AND($BM288&lt;&gt;"Yes",$BM288&lt;&gt;"N/A"),"Battery, ","")&amp;IF(AND($AG288&lt;&gt;"Yes",$AG288&lt;&gt;"N/A"),"Firmware Download, ","")&amp;IF(AND(OR($AG288="Yes",$AG288="N/A"),$AH288&lt;&gt;"Yes",$AH288&lt;&gt;"N/A"),"Firmware Install, ","")&amp;IF(AND($BQ288&lt;&gt;"Yes",$BQ288&lt;&gt;"N/A"),"Device ID, ","")&amp;IF(AND($BR288&lt;&gt;"Yes",$BR288&lt;&gt;"N/A"),"Epic Beans Relay, ",""))-2)))</f>
        <v/>
      </c>
      <c r="BT288" s="8"/>
      <c r="BU288" s="8" t="str">
        <f>IF($AB288="","",IF($BS288="","Yes","Blocked"))</f>
        <v/>
      </c>
      <c r="BW288" t="str">
        <f>IF($BV288="","",IFERROR(VLOOKUP($BV288,'01_Warehouse_Ledger'!$A:$N,4,FALSE),""))</f>
        <v/>
      </c>
      <c r="BX288" t="str">
        <f>IF($BV288="","",IFERROR(VLOOKUP($BV288,'01_Warehouse_Ledger'!$A:$N,5,FALSE),""))</f>
        <v/>
      </c>
      <c r="BY288" t="str">
        <f>IF($BV288="","",IFERROR(VLOOKUP($BV288,'01_Warehouse_Ledger'!$A:$N,13,FALSE),""))</f>
        <v/>
      </c>
      <c r="CI288" t="str" cm="1">
        <f t="array" ref="CI288">IFERROR(
  IF(ISNUMBER(MATCH(TRIM(SUBSTITUTE(INDEX($X:$X,ROW()),CHAR(160),"")),[1]Weekend_Targets!$B$2:$B$23,0)),
    "TARGET",
    "NO"
  ),
  "LOOKUP_ERROR"
)</f>
        <v>NO</v>
      </c>
      <c r="CJ288" t="str" cm="1">
        <f t="array" aca="1" ref="CJ288" ca="1">_xlfn.LET(_xlpm.h,UPPER(TRIM(CLEAN(SUBSTITUTE($X288,CHAR(160)," ")))), IF(ISNUMBER(MATCH(_xlpm.h,WeekendHostnames,0)),"TARGET",""))</f>
        <v/>
      </c>
      <c r="CK288" t="str">
        <f>UPPER(TRIM(CLEAN(SUBSTITUTE(C288,CHAR(160)," "))))</f>
        <v/>
      </c>
      <c r="CL288" t="str" cm="1">
        <f t="array" ref="CL288">IF(ISNUMBER(MATCH(UPPER(TRIM(CLEAN(SUBSTITUTE(INDEX($X:$X,ROW()),CHAR(160)," ")))),[1]Weekend_Targets!$C$2:$C$23,0)),"TARGET","NO")</f>
        <v>NO</v>
      </c>
      <c r="CM288" t="str">
        <f>_xlfn.TEXTJOIN(", ",TRUE,$C$2:$C$23)</f>
        <v>Yes, Yes, Yes, Yes, Yes, Yes, Yes, Yes, Yes, Yes, Yes, Yes, Yes, Yes, Yes, Yes, Yes, Yes, Yes, Yes, Yes, Yes</v>
      </c>
      <c r="CN288" t="e" cm="1">
        <f t="array" aca="1" ref="CN288" ca="1">COUNTIF(WeekendHostnames,"WNH270OPR403")</f>
        <v>#NAME?</v>
      </c>
      <c r="CO288" s="4"/>
      <c r="CQ288" s="4"/>
    </row>
    <row r="289" spans="1:95" ht="20.25" customHeight="1">
      <c r="A289" s="8"/>
      <c r="B289" s="8"/>
      <c r="C289" s="8"/>
      <c r="E289" s="15" t="str">
        <f>IF($C289&lt;&gt;"Yes","",IF($D289="No","Yes",IF($D289="Yes","No","")))</f>
        <v/>
      </c>
      <c r="F289" s="15" t="str">
        <f>IF($A289="","",IF($A289="Neuron",IF(OR(AND($AA289&lt;&gt;"",LOWER(TRIM($AA289))&lt;&gt;"n/a",COUNTIF($AA$2:$AA$532,$AA289)&gt;1),AND($AB289&lt;&gt;"",LOWER(TRIM($AB289))&lt;&gt;"n/a",COUNTIF($AB$2:$AB$532,$AB289)&gt;1),AND($AE289&lt;&gt;"",LOWER(TRIM($AE289))&lt;&gt;"n/a",COUNTIF($AE$2:$AE$532,$AE289)&gt;1)),"Yes","No"),IF($A289="Cybernet",IF(OR(AND($Y289&lt;&gt;"",LOWER(TRIM($Y289))&lt;&gt;"n/a",COUNTIF($Y$2:$Y$532,$Y289)&gt;1),AND($Z289&lt;&gt;"",LOWER(TRIM($Z289))&lt;&gt;"n/a",COUNTIF($Z$2:$Z$532,$Z289)&gt;1)),"Yes","No"),IF(AND($AN289&lt;&gt;"",LOWER(TRIM($AN289))&lt;&gt;"n/a",COUNTIF($AN$2:$AN$532,$AN289)&gt;1),"Yes","No"))))</f>
        <v/>
      </c>
      <c r="G289" t="str">
        <f>IF($C289&lt;&gt;"Yes","",
IF($A289="Neuron",
IF(OR(
AND($AA289&lt;&gt;"",LOWER(TRIM($AA289))&lt;&gt;"n/a",COUNTIFS($C$2:$C$532,"Yes",$A$2:$A$532,"Neuron",$AA$2:$AA$532,$AA289)&gt;1),
AND($AB289&lt;&gt;"",LOWER(TRIM($AB289))&lt;&gt;"n/a",COUNTIFS($C$2:$C$532,"Yes",$A$2:$A$532,"Neuron",$AB$2:$AB$532,$AB289)&gt;1),
AND($AE289&lt;&gt;"",LOWER(TRIM($AE289))&lt;&gt;"n/a",COUNTIFS($C$2:$C$532,"Yes",$A$2:$A$532,"Neuron",$AE$2:$AE$532,$AE289)&gt;1)
),"Yes","No"),
IF($A289="Cybernet",
IF(OR(
AND($Y289&lt;&gt;"",LOWER(TRIM($Y289))&lt;&gt;"n/a",COUNTIFS($C$2:$C$532,"Yes",$A$2:$A$532,"Cybernet",$Y$2:$Y$532,$Y289)&gt;1),
AND($Z289&lt;&gt;"",LOWER(TRIM($Z289))&lt;&gt;"n/a",COUNTIFS($C$2:$C$532,"Yes",$A$2:$A$532,"Cybernet",$Z$2:$Z$532,$Z289)&gt;1)
),"Yes","No"),
IF(AND($AN289&lt;&gt;"",LOWER(TRIM($AN289))&lt;&gt;"n/a"),
IF(COUNTIFS($C$2:$C$532,"Yes",$A$2:$A$532,$A289,$AN$2:$AN$532,$AN289)&gt;1,"Yes","No"),
"No")
)
)
)</f>
        <v/>
      </c>
      <c r="H289" s="4"/>
      <c r="I289" s="4"/>
      <c r="J289" s="4"/>
      <c r="K289" s="4"/>
      <c r="L289" s="14"/>
      <c r="M289" s="4"/>
      <c r="N289" s="4"/>
      <c r="O289" s="4"/>
      <c r="P289" s="4"/>
      <c r="Q289" s="4"/>
      <c r="R289" s="4"/>
      <c r="S289" s="4"/>
      <c r="T289" s="4"/>
      <c r="U289" s="12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8"/>
      <c r="AH289" s="8"/>
      <c r="AI289" s="8"/>
      <c r="AJ289" s="8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"/>
      <c r="BM289" s="8"/>
      <c r="BN289" s="8"/>
      <c r="BO289" s="8"/>
      <c r="BP289" s="8"/>
      <c r="BQ289" s="8"/>
      <c r="BR289" s="8"/>
      <c r="BS289" s="4" t="str">
        <f>IF($AB289="","",IF((IF(AND($BL289&lt;&gt;"Yes",$BL289&lt;&gt;"N/A"),"Power Cable, ","")&amp;IF(AND($BM289&lt;&gt;"Yes",$BM289&lt;&gt;"N/A"),"Battery, ","")&amp;IF(AND($AG289&lt;&gt;"Yes",$AG289&lt;&gt;"N/A"),"Firmware Download, ","")&amp;IF(AND(OR($AG289="Yes",$AG289="N/A"),$AH289&lt;&gt;"Yes",$AH289&lt;&gt;"N/A"),"Firmware Install, ","")&amp;IF(AND($BQ289&lt;&gt;"Yes",$BQ289&lt;&gt;"N/A"),"Device ID, ","")&amp;IF(AND($BR289&lt;&gt;"Yes",$BR289&lt;&gt;"N/A"),"Epic Beans Relay, ",""))="","",LEFT(IF(AND($BL289&lt;&gt;"Yes",$BL289&lt;&gt;"N/A"),"Power Cable, ","")&amp;IF(AND($BM289&lt;&gt;"Yes",$BM289&lt;&gt;"N/A"),"Battery, ","")&amp;IF(AND($AG289&lt;&gt;"Yes",$AG289&lt;&gt;"N/A"),"Firmware Download, ","")&amp;IF(AND(OR($AG289="Yes",$AG289="N/A"),$AH289&lt;&gt;"Yes",$AH289&lt;&gt;"N/A"),"Firmware Install, ","")&amp;IF(AND($BQ289&lt;&gt;"Yes",$BQ289&lt;&gt;"N/A"),"Device ID, ","")&amp;IF(AND($BR289&lt;&gt;"Yes",$BR289&lt;&gt;"N/A"),"Epic Beans Relay, ",""),LEN(IF(AND($BL289&lt;&gt;"Yes",$BL289&lt;&gt;"N/A"),"Power Cable, ","")&amp;IF(AND($BM289&lt;&gt;"Yes",$BM289&lt;&gt;"N/A"),"Battery, ","")&amp;IF(AND($AG289&lt;&gt;"Yes",$AG289&lt;&gt;"N/A"),"Firmware Download, ","")&amp;IF(AND(OR($AG289="Yes",$AG289="N/A"),$AH289&lt;&gt;"Yes",$AH289&lt;&gt;"N/A"),"Firmware Install, ","")&amp;IF(AND($BQ289&lt;&gt;"Yes",$BQ289&lt;&gt;"N/A"),"Device ID, ","")&amp;IF(AND($BR289&lt;&gt;"Yes",$BR289&lt;&gt;"N/A"),"Epic Beans Relay, ",""))-2)))</f>
        <v/>
      </c>
      <c r="BT289" s="8"/>
      <c r="BU289" s="8" t="str">
        <f>IF($AB289="","",IF($BS289="","Yes","Blocked"))</f>
        <v/>
      </c>
      <c r="BW289" t="str">
        <f>IF($BV289="","",IFERROR(VLOOKUP($BV289,'01_Warehouse_Ledger'!$A:$N,4,FALSE),""))</f>
        <v/>
      </c>
      <c r="BX289" t="str">
        <f>IF($BV289="","",IFERROR(VLOOKUP($BV289,'01_Warehouse_Ledger'!$A:$N,5,FALSE),""))</f>
        <v/>
      </c>
      <c r="BY289" t="str">
        <f>IF($BV289="","",IFERROR(VLOOKUP($BV289,'01_Warehouse_Ledger'!$A:$N,13,FALSE),""))</f>
        <v/>
      </c>
      <c r="CI289" t="str" cm="1">
        <f t="array" ref="CI289">IFERROR(
  IF(ISNUMBER(MATCH(TRIM(SUBSTITUTE(INDEX($X:$X,ROW()),CHAR(160),"")),[1]Weekend_Targets!$B$2:$B$23,0)),
    "TARGET",
    "NO"
  ),
  "LOOKUP_ERROR"
)</f>
        <v>NO</v>
      </c>
      <c r="CJ289" t="str" cm="1">
        <f t="array" aca="1" ref="CJ289" ca="1">_xlfn.LET(_xlpm.h,UPPER(TRIM(CLEAN(SUBSTITUTE($X289,CHAR(160)," ")))), IF(ISNUMBER(MATCH(_xlpm.h,WeekendHostnames,0)),"TARGET",""))</f>
        <v/>
      </c>
      <c r="CK289" t="str">
        <f>UPPER(TRIM(CLEAN(SUBSTITUTE(C289,CHAR(160)," "))))</f>
        <v/>
      </c>
      <c r="CL289" t="str" cm="1">
        <f t="array" ref="CL289">IF(ISNUMBER(MATCH(UPPER(TRIM(CLEAN(SUBSTITUTE(INDEX($X:$X,ROW()),CHAR(160)," ")))),[1]Weekend_Targets!$C$2:$C$23,0)),"TARGET","NO")</f>
        <v>NO</v>
      </c>
      <c r="CM289" t="str">
        <f>_xlfn.TEXTJOIN(", ",TRUE,$C$2:$C$23)</f>
        <v>Yes, Yes, Yes, Yes, Yes, Yes, Yes, Yes, Yes, Yes, Yes, Yes, Yes, Yes, Yes, Yes, Yes, Yes, Yes, Yes, Yes, Yes</v>
      </c>
      <c r="CN289" t="e" cm="1">
        <f t="array" aca="1" ref="CN289" ca="1">COUNTIF(WeekendHostnames,"WNH270OPR403")</f>
        <v>#NAME?</v>
      </c>
      <c r="CO289" s="4"/>
      <c r="CQ289" s="4"/>
    </row>
    <row r="290" spans="1:95" ht="20.25" customHeight="1">
      <c r="A290" s="8"/>
      <c r="B290" s="8"/>
      <c r="C290" s="8"/>
      <c r="E290" s="15" t="str">
        <f>IF($C290&lt;&gt;"Yes","",IF($D290="No","Yes",IF($D290="Yes","No","")))</f>
        <v/>
      </c>
      <c r="F290" s="15" t="str">
        <f>IF($A290="","",IF($A290="Neuron",IF(OR(AND($AA290&lt;&gt;"",LOWER(TRIM($AA290))&lt;&gt;"n/a",COUNTIF($AA$2:$AA$532,$AA290)&gt;1),AND($AB290&lt;&gt;"",LOWER(TRIM($AB290))&lt;&gt;"n/a",COUNTIF($AB$2:$AB$532,$AB290)&gt;1),AND($AE290&lt;&gt;"",LOWER(TRIM($AE290))&lt;&gt;"n/a",COUNTIF($AE$2:$AE$532,$AE290)&gt;1)),"Yes","No"),IF($A290="Cybernet",IF(OR(AND($Y290&lt;&gt;"",LOWER(TRIM($Y290))&lt;&gt;"n/a",COUNTIF($Y$2:$Y$532,$Y290)&gt;1),AND($Z290&lt;&gt;"",LOWER(TRIM($Z290))&lt;&gt;"n/a",COUNTIF($Z$2:$Z$532,$Z290)&gt;1)),"Yes","No"),IF(AND($AN290&lt;&gt;"",LOWER(TRIM($AN290))&lt;&gt;"n/a",COUNTIF($AN$2:$AN$532,$AN290)&gt;1),"Yes","No"))))</f>
        <v/>
      </c>
      <c r="G290" t="str">
        <f>IF($C290&lt;&gt;"Yes","",
IF($A290="Neuron",
IF(OR(
AND($AA290&lt;&gt;"",LOWER(TRIM($AA290))&lt;&gt;"n/a",COUNTIFS($C$2:$C$532,"Yes",$A$2:$A$532,"Neuron",$AA$2:$AA$532,$AA290)&gt;1),
AND($AB290&lt;&gt;"",LOWER(TRIM($AB290))&lt;&gt;"n/a",COUNTIFS($C$2:$C$532,"Yes",$A$2:$A$532,"Neuron",$AB$2:$AB$532,$AB290)&gt;1),
AND($AE290&lt;&gt;"",LOWER(TRIM($AE290))&lt;&gt;"n/a",COUNTIFS($C$2:$C$532,"Yes",$A$2:$A$532,"Neuron",$AE$2:$AE$532,$AE290)&gt;1)
),"Yes","No"),
IF($A290="Cybernet",
IF(OR(
AND($Y290&lt;&gt;"",LOWER(TRIM($Y290))&lt;&gt;"n/a",COUNTIFS($C$2:$C$532,"Yes",$A$2:$A$532,"Cybernet",$Y$2:$Y$532,$Y290)&gt;1),
AND($Z290&lt;&gt;"",LOWER(TRIM($Z290))&lt;&gt;"n/a",COUNTIFS($C$2:$C$532,"Yes",$A$2:$A$532,"Cybernet",$Z$2:$Z$532,$Z290)&gt;1)
),"Yes","No"),
IF(AND($AN290&lt;&gt;"",LOWER(TRIM($AN290))&lt;&gt;"n/a"),
IF(COUNTIFS($C$2:$C$532,"Yes",$A$2:$A$532,$A290,$AN$2:$AN$532,$AN290)&gt;1,"Yes","No"),
"No")
)
)
)</f>
        <v/>
      </c>
      <c r="H290" s="4"/>
      <c r="I290" s="4"/>
      <c r="J290" s="4"/>
      <c r="K290" s="4"/>
      <c r="L290" s="14"/>
      <c r="M290" s="4"/>
      <c r="N290" s="4"/>
      <c r="O290" s="4"/>
      <c r="P290" s="4"/>
      <c r="Q290" s="4"/>
      <c r="R290" s="4"/>
      <c r="S290" s="4"/>
      <c r="T290" s="4"/>
      <c r="U290" s="12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8"/>
      <c r="AH290" s="8"/>
      <c r="AI290" s="8"/>
      <c r="AJ290" s="8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"/>
      <c r="BM290" s="8"/>
      <c r="BN290" s="8"/>
      <c r="BO290" s="8"/>
      <c r="BP290" s="8"/>
      <c r="BQ290" s="8"/>
      <c r="BR290" s="8"/>
      <c r="BS290" s="4" t="str">
        <f>IF($AB290="","",IF((IF(AND($BL290&lt;&gt;"Yes",$BL290&lt;&gt;"N/A"),"Power Cable, ","")&amp;IF(AND($BM290&lt;&gt;"Yes",$BM290&lt;&gt;"N/A"),"Battery, ","")&amp;IF(AND($AG290&lt;&gt;"Yes",$AG290&lt;&gt;"N/A"),"Firmware Download, ","")&amp;IF(AND(OR($AG290="Yes",$AG290="N/A"),$AH290&lt;&gt;"Yes",$AH290&lt;&gt;"N/A"),"Firmware Install, ","")&amp;IF(AND($BQ290&lt;&gt;"Yes",$BQ290&lt;&gt;"N/A"),"Device ID, ","")&amp;IF(AND($BR290&lt;&gt;"Yes",$BR290&lt;&gt;"N/A"),"Epic Beans Relay, ",""))="","",LEFT(IF(AND($BL290&lt;&gt;"Yes",$BL290&lt;&gt;"N/A"),"Power Cable, ","")&amp;IF(AND($BM290&lt;&gt;"Yes",$BM290&lt;&gt;"N/A"),"Battery, ","")&amp;IF(AND($AG290&lt;&gt;"Yes",$AG290&lt;&gt;"N/A"),"Firmware Download, ","")&amp;IF(AND(OR($AG290="Yes",$AG290="N/A"),$AH290&lt;&gt;"Yes",$AH290&lt;&gt;"N/A"),"Firmware Install, ","")&amp;IF(AND($BQ290&lt;&gt;"Yes",$BQ290&lt;&gt;"N/A"),"Device ID, ","")&amp;IF(AND($BR290&lt;&gt;"Yes",$BR290&lt;&gt;"N/A"),"Epic Beans Relay, ",""),LEN(IF(AND($BL290&lt;&gt;"Yes",$BL290&lt;&gt;"N/A"),"Power Cable, ","")&amp;IF(AND($BM290&lt;&gt;"Yes",$BM290&lt;&gt;"N/A"),"Battery, ","")&amp;IF(AND($AG290&lt;&gt;"Yes",$AG290&lt;&gt;"N/A"),"Firmware Download, ","")&amp;IF(AND(OR($AG290="Yes",$AG290="N/A"),$AH290&lt;&gt;"Yes",$AH290&lt;&gt;"N/A"),"Firmware Install, ","")&amp;IF(AND($BQ290&lt;&gt;"Yes",$BQ290&lt;&gt;"N/A"),"Device ID, ","")&amp;IF(AND($BR290&lt;&gt;"Yes",$BR290&lt;&gt;"N/A"),"Epic Beans Relay, ",""))-2)))</f>
        <v/>
      </c>
      <c r="BT290" s="8"/>
      <c r="BU290" s="8" t="str">
        <f>IF($AB290="","",IF($BS290="","Yes","Blocked"))</f>
        <v/>
      </c>
      <c r="BW290" t="str">
        <f>IF($BV290="","",IFERROR(VLOOKUP($BV290,'01_Warehouse_Ledger'!$A:$N,4,FALSE),""))</f>
        <v/>
      </c>
      <c r="BX290" t="str">
        <f>IF($BV290="","",IFERROR(VLOOKUP($BV290,'01_Warehouse_Ledger'!$A:$N,5,FALSE),""))</f>
        <v/>
      </c>
      <c r="BY290" t="str">
        <f>IF($BV290="","",IFERROR(VLOOKUP($BV290,'01_Warehouse_Ledger'!$A:$N,13,FALSE),""))</f>
        <v/>
      </c>
      <c r="CI290" t="str" cm="1">
        <f t="array" ref="CI290">IFERROR(
  IF(ISNUMBER(MATCH(TRIM(SUBSTITUTE(INDEX($X:$X,ROW()),CHAR(160),"")),[1]Weekend_Targets!$B$2:$B$23,0)),
    "TARGET",
    "NO"
  ),
  "LOOKUP_ERROR"
)</f>
        <v>NO</v>
      </c>
      <c r="CJ290" t="str" cm="1">
        <f t="array" aca="1" ref="CJ290" ca="1">_xlfn.LET(_xlpm.h,UPPER(TRIM(CLEAN(SUBSTITUTE($X290,CHAR(160)," ")))), IF(ISNUMBER(MATCH(_xlpm.h,WeekendHostnames,0)),"TARGET",""))</f>
        <v/>
      </c>
      <c r="CK290" t="str">
        <f>UPPER(TRIM(CLEAN(SUBSTITUTE(C290,CHAR(160)," "))))</f>
        <v/>
      </c>
      <c r="CL290" t="str" cm="1">
        <f t="array" ref="CL290">IF(ISNUMBER(MATCH(UPPER(TRIM(CLEAN(SUBSTITUTE(INDEX($X:$X,ROW()),CHAR(160)," ")))),[1]Weekend_Targets!$C$2:$C$23,0)),"TARGET","NO")</f>
        <v>NO</v>
      </c>
      <c r="CM290" t="str">
        <f>_xlfn.TEXTJOIN(", ",TRUE,$C$2:$C$23)</f>
        <v>Yes, Yes, Yes, Yes, Yes, Yes, Yes, Yes, Yes, Yes, Yes, Yes, Yes, Yes, Yes, Yes, Yes, Yes, Yes, Yes, Yes, Yes</v>
      </c>
      <c r="CN290" t="e" cm="1">
        <f t="array" aca="1" ref="CN290" ca="1">COUNTIF(WeekendHostnames,"WNH270OPR403")</f>
        <v>#NAME?</v>
      </c>
      <c r="CO290" s="4"/>
      <c r="CQ290" s="4"/>
    </row>
    <row r="291" spans="1:95" ht="20.25" customHeight="1">
      <c r="A291" s="8"/>
      <c r="B291" s="8"/>
      <c r="C291" s="8"/>
      <c r="E291" s="15" t="str">
        <f>IF($C291&lt;&gt;"Yes","",IF($D291="No","Yes",IF($D291="Yes","No","")))</f>
        <v/>
      </c>
      <c r="F291" s="15" t="str">
        <f>IF($A291="","",IF($A291="Neuron",IF(OR(AND($AA291&lt;&gt;"",LOWER(TRIM($AA291))&lt;&gt;"n/a",COUNTIF($AA$2:$AA$532,$AA291)&gt;1),AND($AB291&lt;&gt;"",LOWER(TRIM($AB291))&lt;&gt;"n/a",COUNTIF($AB$2:$AB$532,$AB291)&gt;1),AND($AE291&lt;&gt;"",LOWER(TRIM($AE291))&lt;&gt;"n/a",COUNTIF($AE$2:$AE$532,$AE291)&gt;1)),"Yes","No"),IF($A291="Cybernet",IF(OR(AND($Y291&lt;&gt;"",LOWER(TRIM($Y291))&lt;&gt;"n/a",COUNTIF($Y$2:$Y$532,$Y291)&gt;1),AND($Z291&lt;&gt;"",LOWER(TRIM($Z291))&lt;&gt;"n/a",COUNTIF($Z$2:$Z$532,$Z291)&gt;1)),"Yes","No"),IF(AND($AN291&lt;&gt;"",LOWER(TRIM($AN291))&lt;&gt;"n/a",COUNTIF($AN$2:$AN$532,$AN291)&gt;1),"Yes","No"))))</f>
        <v/>
      </c>
      <c r="G291" t="str">
        <f>IF($C291&lt;&gt;"Yes","",
IF($A291="Neuron",
IF(OR(
AND($AA291&lt;&gt;"",LOWER(TRIM($AA291))&lt;&gt;"n/a",COUNTIFS($C$2:$C$532,"Yes",$A$2:$A$532,"Neuron",$AA$2:$AA$532,$AA291)&gt;1),
AND($AB291&lt;&gt;"",LOWER(TRIM($AB291))&lt;&gt;"n/a",COUNTIFS($C$2:$C$532,"Yes",$A$2:$A$532,"Neuron",$AB$2:$AB$532,$AB291)&gt;1),
AND($AE291&lt;&gt;"",LOWER(TRIM($AE291))&lt;&gt;"n/a",COUNTIFS($C$2:$C$532,"Yes",$A$2:$A$532,"Neuron",$AE$2:$AE$532,$AE291)&gt;1)
),"Yes","No"),
IF($A291="Cybernet",
IF(OR(
AND($Y291&lt;&gt;"",LOWER(TRIM($Y291))&lt;&gt;"n/a",COUNTIFS($C$2:$C$532,"Yes",$A$2:$A$532,"Cybernet",$Y$2:$Y$532,$Y291)&gt;1),
AND($Z291&lt;&gt;"",LOWER(TRIM($Z291))&lt;&gt;"n/a",COUNTIFS($C$2:$C$532,"Yes",$A$2:$A$532,"Cybernet",$Z$2:$Z$532,$Z291)&gt;1)
),"Yes","No"),
IF(AND($AN291&lt;&gt;"",LOWER(TRIM($AN291))&lt;&gt;"n/a"),
IF(COUNTIFS($C$2:$C$532,"Yes",$A$2:$A$532,$A291,$AN$2:$AN$532,$AN291)&gt;1,"Yes","No"),
"No")
)
)
)</f>
        <v/>
      </c>
      <c r="H291" s="4"/>
      <c r="I291" s="4"/>
      <c r="J291" s="4"/>
      <c r="K291" s="4"/>
      <c r="L291" s="14"/>
      <c r="M291" s="4"/>
      <c r="N291" s="4"/>
      <c r="O291" s="4"/>
      <c r="P291" s="4"/>
      <c r="Q291" s="4"/>
      <c r="R291" s="4"/>
      <c r="S291" s="4"/>
      <c r="T291" s="4"/>
      <c r="U291" s="12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8"/>
      <c r="AH291" s="8"/>
      <c r="AI291" s="8"/>
      <c r="AJ291" s="8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"/>
      <c r="BM291" s="8"/>
      <c r="BN291" s="8"/>
      <c r="BO291" s="8"/>
      <c r="BP291" s="8"/>
      <c r="BQ291" s="8"/>
      <c r="BR291" s="8"/>
      <c r="BS291" s="4" t="str">
        <f>IF($AB291="","",IF((IF(AND($BL291&lt;&gt;"Yes",$BL291&lt;&gt;"N/A"),"Power Cable, ","")&amp;IF(AND($BM291&lt;&gt;"Yes",$BM291&lt;&gt;"N/A"),"Battery, ","")&amp;IF(AND($AG291&lt;&gt;"Yes",$AG291&lt;&gt;"N/A"),"Firmware Download, ","")&amp;IF(AND(OR($AG291="Yes",$AG291="N/A"),$AH291&lt;&gt;"Yes",$AH291&lt;&gt;"N/A"),"Firmware Install, ","")&amp;IF(AND($BQ291&lt;&gt;"Yes",$BQ291&lt;&gt;"N/A"),"Device ID, ","")&amp;IF(AND($BR291&lt;&gt;"Yes",$BR291&lt;&gt;"N/A"),"Epic Beans Relay, ",""))="","",LEFT(IF(AND($BL291&lt;&gt;"Yes",$BL291&lt;&gt;"N/A"),"Power Cable, ","")&amp;IF(AND($BM291&lt;&gt;"Yes",$BM291&lt;&gt;"N/A"),"Battery, ","")&amp;IF(AND($AG291&lt;&gt;"Yes",$AG291&lt;&gt;"N/A"),"Firmware Download, ","")&amp;IF(AND(OR($AG291="Yes",$AG291="N/A"),$AH291&lt;&gt;"Yes",$AH291&lt;&gt;"N/A"),"Firmware Install, ","")&amp;IF(AND($BQ291&lt;&gt;"Yes",$BQ291&lt;&gt;"N/A"),"Device ID, ","")&amp;IF(AND($BR291&lt;&gt;"Yes",$BR291&lt;&gt;"N/A"),"Epic Beans Relay, ",""),LEN(IF(AND($BL291&lt;&gt;"Yes",$BL291&lt;&gt;"N/A"),"Power Cable, ","")&amp;IF(AND($BM291&lt;&gt;"Yes",$BM291&lt;&gt;"N/A"),"Battery, ","")&amp;IF(AND($AG291&lt;&gt;"Yes",$AG291&lt;&gt;"N/A"),"Firmware Download, ","")&amp;IF(AND(OR($AG291="Yes",$AG291="N/A"),$AH291&lt;&gt;"Yes",$AH291&lt;&gt;"N/A"),"Firmware Install, ","")&amp;IF(AND($BQ291&lt;&gt;"Yes",$BQ291&lt;&gt;"N/A"),"Device ID, ","")&amp;IF(AND($BR291&lt;&gt;"Yes",$BR291&lt;&gt;"N/A"),"Epic Beans Relay, ",""))-2)))</f>
        <v/>
      </c>
      <c r="BT291" s="8"/>
      <c r="BU291" s="8" t="str">
        <f>IF($AB291="","",IF($BS291="","Yes","Blocked"))</f>
        <v/>
      </c>
      <c r="BW291" t="str">
        <f>IF($BV291="","",IFERROR(VLOOKUP($BV291,'01_Warehouse_Ledger'!$A:$N,4,FALSE),""))</f>
        <v/>
      </c>
      <c r="BX291" t="str">
        <f>IF($BV291="","",IFERROR(VLOOKUP($BV291,'01_Warehouse_Ledger'!$A:$N,5,FALSE),""))</f>
        <v/>
      </c>
      <c r="BY291" t="str">
        <f>IF($BV291="","",IFERROR(VLOOKUP($BV291,'01_Warehouse_Ledger'!$A:$N,13,FALSE),""))</f>
        <v/>
      </c>
      <c r="CI291" t="str" cm="1">
        <f t="array" ref="CI291">IFERROR(
  IF(ISNUMBER(MATCH(TRIM(SUBSTITUTE(INDEX($X:$X,ROW()),CHAR(160),"")),[1]Weekend_Targets!$B$2:$B$23,0)),
    "TARGET",
    "NO"
  ),
  "LOOKUP_ERROR"
)</f>
        <v>NO</v>
      </c>
      <c r="CJ291" t="str" cm="1">
        <f t="array" aca="1" ref="CJ291" ca="1">_xlfn.LET(_xlpm.h,UPPER(TRIM(CLEAN(SUBSTITUTE($X291,CHAR(160)," ")))), IF(ISNUMBER(MATCH(_xlpm.h,WeekendHostnames,0)),"TARGET",""))</f>
        <v/>
      </c>
      <c r="CK291" t="str">
        <f>UPPER(TRIM(CLEAN(SUBSTITUTE(C291,CHAR(160)," "))))</f>
        <v/>
      </c>
      <c r="CL291" t="str" cm="1">
        <f t="array" ref="CL291">IF(ISNUMBER(MATCH(UPPER(TRIM(CLEAN(SUBSTITUTE(INDEX($X:$X,ROW()),CHAR(160)," ")))),[1]Weekend_Targets!$C$2:$C$23,0)),"TARGET","NO")</f>
        <v>NO</v>
      </c>
      <c r="CM291" t="str">
        <f>_xlfn.TEXTJOIN(", ",TRUE,$C$2:$C$23)</f>
        <v>Yes, Yes, Yes, Yes, Yes, Yes, Yes, Yes, Yes, Yes, Yes, Yes, Yes, Yes, Yes, Yes, Yes, Yes, Yes, Yes, Yes, Yes</v>
      </c>
      <c r="CN291" t="e" cm="1">
        <f t="array" aca="1" ref="CN291" ca="1">COUNTIF(WeekendHostnames,"WNH270OPR403")</f>
        <v>#NAME?</v>
      </c>
      <c r="CO291" s="4"/>
      <c r="CQ291" s="4"/>
    </row>
    <row r="292" spans="1:95" ht="20.25" customHeight="1">
      <c r="A292" s="8"/>
      <c r="B292" s="8"/>
      <c r="C292" s="8"/>
      <c r="E292" s="15" t="str">
        <f>IF($C292&lt;&gt;"Yes","",IF($D292="No","Yes",IF($D292="Yes","No","")))</f>
        <v/>
      </c>
      <c r="F292" s="15" t="str">
        <f>IF($A292="","",IF($A292="Neuron",IF(OR(AND($AA292&lt;&gt;"",LOWER(TRIM($AA292))&lt;&gt;"n/a",COUNTIF($AA$2:$AA$532,$AA292)&gt;1),AND($AB292&lt;&gt;"",LOWER(TRIM($AB292))&lt;&gt;"n/a",COUNTIF($AB$2:$AB$532,$AB292)&gt;1),AND($AE292&lt;&gt;"",LOWER(TRIM($AE292))&lt;&gt;"n/a",COUNTIF($AE$2:$AE$532,$AE292)&gt;1)),"Yes","No"),IF($A292="Cybernet",IF(OR(AND($Y292&lt;&gt;"",LOWER(TRIM($Y292))&lt;&gt;"n/a",COUNTIF($Y$2:$Y$532,$Y292)&gt;1),AND($Z292&lt;&gt;"",LOWER(TRIM($Z292))&lt;&gt;"n/a",COUNTIF($Z$2:$Z$532,$Z292)&gt;1)),"Yes","No"),IF(AND($AN292&lt;&gt;"",LOWER(TRIM($AN292))&lt;&gt;"n/a",COUNTIF($AN$2:$AN$532,$AN292)&gt;1),"Yes","No"))))</f>
        <v/>
      </c>
      <c r="G292" t="str">
        <f>IF($C292&lt;&gt;"Yes","",
IF($A292="Neuron",
IF(OR(
AND($AA292&lt;&gt;"",LOWER(TRIM($AA292))&lt;&gt;"n/a",COUNTIFS($C$2:$C$532,"Yes",$A$2:$A$532,"Neuron",$AA$2:$AA$532,$AA292)&gt;1),
AND($AB292&lt;&gt;"",LOWER(TRIM($AB292))&lt;&gt;"n/a",COUNTIFS($C$2:$C$532,"Yes",$A$2:$A$532,"Neuron",$AB$2:$AB$532,$AB292)&gt;1),
AND($AE292&lt;&gt;"",LOWER(TRIM($AE292))&lt;&gt;"n/a",COUNTIFS($C$2:$C$532,"Yes",$A$2:$A$532,"Neuron",$AE$2:$AE$532,$AE292)&gt;1)
),"Yes","No"),
IF($A292="Cybernet",
IF(OR(
AND($Y292&lt;&gt;"",LOWER(TRIM($Y292))&lt;&gt;"n/a",COUNTIFS($C$2:$C$532,"Yes",$A$2:$A$532,"Cybernet",$Y$2:$Y$532,$Y292)&gt;1),
AND($Z292&lt;&gt;"",LOWER(TRIM($Z292))&lt;&gt;"n/a",COUNTIFS($C$2:$C$532,"Yes",$A$2:$A$532,"Cybernet",$Z$2:$Z$532,$Z292)&gt;1)
),"Yes","No"),
IF(AND($AN292&lt;&gt;"",LOWER(TRIM($AN292))&lt;&gt;"n/a"),
IF(COUNTIFS($C$2:$C$532,"Yes",$A$2:$A$532,$A292,$AN$2:$AN$532,$AN292)&gt;1,"Yes","No"),
"No")
)
)
)</f>
        <v/>
      </c>
      <c r="H292" s="4"/>
      <c r="I292" s="4"/>
      <c r="J292" s="4"/>
      <c r="K292" s="4"/>
      <c r="L292" s="14"/>
      <c r="M292" s="4"/>
      <c r="N292" s="4"/>
      <c r="O292" s="4"/>
      <c r="P292" s="4"/>
      <c r="Q292" s="4"/>
      <c r="R292" s="4"/>
      <c r="S292" s="4"/>
      <c r="T292" s="4"/>
      <c r="U292" s="12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8"/>
      <c r="AH292" s="8"/>
      <c r="AI292" s="8"/>
      <c r="AJ292" s="8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"/>
      <c r="BM292" s="8"/>
      <c r="BN292" s="8"/>
      <c r="BO292" s="8"/>
      <c r="BP292" s="8"/>
      <c r="BQ292" s="8"/>
      <c r="BR292" s="8"/>
      <c r="BS292" s="4" t="str">
        <f>IF($AB292="","",IF((IF(AND($BL292&lt;&gt;"Yes",$BL292&lt;&gt;"N/A"),"Power Cable, ","")&amp;IF(AND($BM292&lt;&gt;"Yes",$BM292&lt;&gt;"N/A"),"Battery, ","")&amp;IF(AND($AG292&lt;&gt;"Yes",$AG292&lt;&gt;"N/A"),"Firmware Download, ","")&amp;IF(AND(OR($AG292="Yes",$AG292="N/A"),$AH292&lt;&gt;"Yes",$AH292&lt;&gt;"N/A"),"Firmware Install, ","")&amp;IF(AND($BQ292&lt;&gt;"Yes",$BQ292&lt;&gt;"N/A"),"Device ID, ","")&amp;IF(AND($BR292&lt;&gt;"Yes",$BR292&lt;&gt;"N/A"),"Epic Beans Relay, ",""))="","",LEFT(IF(AND($BL292&lt;&gt;"Yes",$BL292&lt;&gt;"N/A"),"Power Cable, ","")&amp;IF(AND($BM292&lt;&gt;"Yes",$BM292&lt;&gt;"N/A"),"Battery, ","")&amp;IF(AND($AG292&lt;&gt;"Yes",$AG292&lt;&gt;"N/A"),"Firmware Download, ","")&amp;IF(AND(OR($AG292="Yes",$AG292="N/A"),$AH292&lt;&gt;"Yes",$AH292&lt;&gt;"N/A"),"Firmware Install, ","")&amp;IF(AND($BQ292&lt;&gt;"Yes",$BQ292&lt;&gt;"N/A"),"Device ID, ","")&amp;IF(AND($BR292&lt;&gt;"Yes",$BR292&lt;&gt;"N/A"),"Epic Beans Relay, ",""),LEN(IF(AND($BL292&lt;&gt;"Yes",$BL292&lt;&gt;"N/A"),"Power Cable, ","")&amp;IF(AND($BM292&lt;&gt;"Yes",$BM292&lt;&gt;"N/A"),"Battery, ","")&amp;IF(AND($AG292&lt;&gt;"Yes",$AG292&lt;&gt;"N/A"),"Firmware Download, ","")&amp;IF(AND(OR($AG292="Yes",$AG292="N/A"),$AH292&lt;&gt;"Yes",$AH292&lt;&gt;"N/A"),"Firmware Install, ","")&amp;IF(AND($BQ292&lt;&gt;"Yes",$BQ292&lt;&gt;"N/A"),"Device ID, ","")&amp;IF(AND($BR292&lt;&gt;"Yes",$BR292&lt;&gt;"N/A"),"Epic Beans Relay, ",""))-2)))</f>
        <v/>
      </c>
      <c r="BT292" s="8"/>
      <c r="BU292" s="8" t="str">
        <f>IF($AB292="","",IF($BS292="","Yes","Blocked"))</f>
        <v/>
      </c>
      <c r="BW292" t="str">
        <f>IF($BV292="","",IFERROR(VLOOKUP($BV292,'01_Warehouse_Ledger'!$A:$N,4,FALSE),""))</f>
        <v/>
      </c>
      <c r="BX292" t="str">
        <f>IF($BV292="","",IFERROR(VLOOKUP($BV292,'01_Warehouse_Ledger'!$A:$N,5,FALSE),""))</f>
        <v/>
      </c>
      <c r="BY292" t="str">
        <f>IF($BV292="","",IFERROR(VLOOKUP($BV292,'01_Warehouse_Ledger'!$A:$N,13,FALSE),""))</f>
        <v/>
      </c>
      <c r="CI292" t="str" cm="1">
        <f t="array" ref="CI292">IFERROR(
  IF(ISNUMBER(MATCH(TRIM(SUBSTITUTE(INDEX($X:$X,ROW()),CHAR(160),"")),[1]Weekend_Targets!$B$2:$B$23,0)),
    "TARGET",
    "NO"
  ),
  "LOOKUP_ERROR"
)</f>
        <v>NO</v>
      </c>
      <c r="CJ292" t="str" cm="1">
        <f t="array" aca="1" ref="CJ292" ca="1">_xlfn.LET(_xlpm.h,UPPER(TRIM(CLEAN(SUBSTITUTE($X292,CHAR(160)," ")))), IF(ISNUMBER(MATCH(_xlpm.h,WeekendHostnames,0)),"TARGET",""))</f>
        <v/>
      </c>
      <c r="CK292" t="str">
        <f>UPPER(TRIM(CLEAN(SUBSTITUTE(C292,CHAR(160)," "))))</f>
        <v/>
      </c>
      <c r="CL292" t="str" cm="1">
        <f t="array" ref="CL292">IF(ISNUMBER(MATCH(UPPER(TRIM(CLEAN(SUBSTITUTE(INDEX($X:$X,ROW()),CHAR(160)," ")))),[1]Weekend_Targets!$C$2:$C$23,0)),"TARGET","NO")</f>
        <v>NO</v>
      </c>
      <c r="CM292" t="str">
        <f>_xlfn.TEXTJOIN(", ",TRUE,$C$2:$C$23)</f>
        <v>Yes, Yes, Yes, Yes, Yes, Yes, Yes, Yes, Yes, Yes, Yes, Yes, Yes, Yes, Yes, Yes, Yes, Yes, Yes, Yes, Yes, Yes</v>
      </c>
      <c r="CN292" t="e" cm="1">
        <f t="array" aca="1" ref="CN292" ca="1">COUNTIF(WeekendHostnames,"WNH270OPR403")</f>
        <v>#NAME?</v>
      </c>
      <c r="CO292" s="4"/>
      <c r="CQ292" s="4"/>
    </row>
    <row r="293" spans="1:95" ht="20.25" customHeight="1">
      <c r="A293" s="8"/>
      <c r="B293" s="8"/>
      <c r="C293" s="8"/>
      <c r="E293" s="15" t="str">
        <f>IF($C293&lt;&gt;"Yes","",IF($D293="No","Yes",IF($D293="Yes","No","")))</f>
        <v/>
      </c>
      <c r="F293" s="15" t="str">
        <f>IF($A293="","",IF($A293="Neuron",IF(OR(AND($AA293&lt;&gt;"",LOWER(TRIM($AA293))&lt;&gt;"n/a",COUNTIF($AA$2:$AA$532,$AA293)&gt;1),AND($AB293&lt;&gt;"",LOWER(TRIM($AB293))&lt;&gt;"n/a",COUNTIF($AB$2:$AB$532,$AB293)&gt;1),AND($AE293&lt;&gt;"",LOWER(TRIM($AE293))&lt;&gt;"n/a",COUNTIF($AE$2:$AE$532,$AE293)&gt;1)),"Yes","No"),IF($A293="Cybernet",IF(OR(AND($Y293&lt;&gt;"",LOWER(TRIM($Y293))&lt;&gt;"n/a",COUNTIF($Y$2:$Y$532,$Y293)&gt;1),AND($Z293&lt;&gt;"",LOWER(TRIM($Z293))&lt;&gt;"n/a",COUNTIF($Z$2:$Z$532,$Z293)&gt;1)),"Yes","No"),IF(AND($AN293&lt;&gt;"",LOWER(TRIM($AN293))&lt;&gt;"n/a",COUNTIF($AN$2:$AN$532,$AN293)&gt;1),"Yes","No"))))</f>
        <v/>
      </c>
      <c r="G293" t="str">
        <f>IF($C293&lt;&gt;"Yes","",
IF($A293="Neuron",
IF(OR(
AND($AA293&lt;&gt;"",LOWER(TRIM($AA293))&lt;&gt;"n/a",COUNTIFS($C$2:$C$532,"Yes",$A$2:$A$532,"Neuron",$AA$2:$AA$532,$AA293)&gt;1),
AND($AB293&lt;&gt;"",LOWER(TRIM($AB293))&lt;&gt;"n/a",COUNTIFS($C$2:$C$532,"Yes",$A$2:$A$532,"Neuron",$AB$2:$AB$532,$AB293)&gt;1),
AND($AE293&lt;&gt;"",LOWER(TRIM($AE293))&lt;&gt;"n/a",COUNTIFS($C$2:$C$532,"Yes",$A$2:$A$532,"Neuron",$AE$2:$AE$532,$AE293)&gt;1)
),"Yes","No"),
IF($A293="Cybernet",
IF(OR(
AND($Y293&lt;&gt;"",LOWER(TRIM($Y293))&lt;&gt;"n/a",COUNTIFS($C$2:$C$532,"Yes",$A$2:$A$532,"Cybernet",$Y$2:$Y$532,$Y293)&gt;1),
AND($Z293&lt;&gt;"",LOWER(TRIM($Z293))&lt;&gt;"n/a",COUNTIFS($C$2:$C$532,"Yes",$A$2:$A$532,"Cybernet",$Z$2:$Z$532,$Z293)&gt;1)
),"Yes","No"),
IF(AND($AN293&lt;&gt;"",LOWER(TRIM($AN293))&lt;&gt;"n/a"),
IF(COUNTIFS($C$2:$C$532,"Yes",$A$2:$A$532,$A293,$AN$2:$AN$532,$AN293)&gt;1,"Yes","No"),
"No")
)
)
)</f>
        <v/>
      </c>
      <c r="H293" s="4"/>
      <c r="I293" s="4"/>
      <c r="J293" s="4"/>
      <c r="K293" s="4"/>
      <c r="L293" s="14"/>
      <c r="M293" s="4"/>
      <c r="N293" s="4"/>
      <c r="O293" s="4"/>
      <c r="P293" s="4"/>
      <c r="Q293" s="4"/>
      <c r="R293" s="4"/>
      <c r="S293" s="4"/>
      <c r="T293" s="4"/>
      <c r="U293" s="12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8"/>
      <c r="AH293" s="8"/>
      <c r="AI293" s="8"/>
      <c r="AJ293" s="8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"/>
      <c r="BM293" s="8"/>
      <c r="BN293" s="8"/>
      <c r="BO293" s="8"/>
      <c r="BP293" s="8"/>
      <c r="BQ293" s="8"/>
      <c r="BR293" s="8"/>
      <c r="BS293" s="4" t="str">
        <f>IF($AB293="","",IF((IF(AND($BL293&lt;&gt;"Yes",$BL293&lt;&gt;"N/A"),"Power Cable, ","")&amp;IF(AND($BM293&lt;&gt;"Yes",$BM293&lt;&gt;"N/A"),"Battery, ","")&amp;IF(AND($AG293&lt;&gt;"Yes",$AG293&lt;&gt;"N/A"),"Firmware Download, ","")&amp;IF(AND(OR($AG293="Yes",$AG293="N/A"),$AH293&lt;&gt;"Yes",$AH293&lt;&gt;"N/A"),"Firmware Install, ","")&amp;IF(AND($BQ293&lt;&gt;"Yes",$BQ293&lt;&gt;"N/A"),"Device ID, ","")&amp;IF(AND($BR293&lt;&gt;"Yes",$BR293&lt;&gt;"N/A"),"Epic Beans Relay, ",""))="","",LEFT(IF(AND($BL293&lt;&gt;"Yes",$BL293&lt;&gt;"N/A"),"Power Cable, ","")&amp;IF(AND($BM293&lt;&gt;"Yes",$BM293&lt;&gt;"N/A"),"Battery, ","")&amp;IF(AND($AG293&lt;&gt;"Yes",$AG293&lt;&gt;"N/A"),"Firmware Download, ","")&amp;IF(AND(OR($AG293="Yes",$AG293="N/A"),$AH293&lt;&gt;"Yes",$AH293&lt;&gt;"N/A"),"Firmware Install, ","")&amp;IF(AND($BQ293&lt;&gt;"Yes",$BQ293&lt;&gt;"N/A"),"Device ID, ","")&amp;IF(AND($BR293&lt;&gt;"Yes",$BR293&lt;&gt;"N/A"),"Epic Beans Relay, ",""),LEN(IF(AND($BL293&lt;&gt;"Yes",$BL293&lt;&gt;"N/A"),"Power Cable, ","")&amp;IF(AND($BM293&lt;&gt;"Yes",$BM293&lt;&gt;"N/A"),"Battery, ","")&amp;IF(AND($AG293&lt;&gt;"Yes",$AG293&lt;&gt;"N/A"),"Firmware Download, ","")&amp;IF(AND(OR($AG293="Yes",$AG293="N/A"),$AH293&lt;&gt;"Yes",$AH293&lt;&gt;"N/A"),"Firmware Install, ","")&amp;IF(AND($BQ293&lt;&gt;"Yes",$BQ293&lt;&gt;"N/A"),"Device ID, ","")&amp;IF(AND($BR293&lt;&gt;"Yes",$BR293&lt;&gt;"N/A"),"Epic Beans Relay, ",""))-2)))</f>
        <v/>
      </c>
      <c r="BT293" s="8"/>
      <c r="BU293" s="8" t="str">
        <f>IF($AB293="","",IF($BS293="","Yes","Blocked"))</f>
        <v/>
      </c>
      <c r="BW293" t="str">
        <f>IF($BV293="","",IFERROR(VLOOKUP($BV293,'01_Warehouse_Ledger'!$A:$N,4,FALSE),""))</f>
        <v/>
      </c>
      <c r="BX293" t="str">
        <f>IF($BV293="","",IFERROR(VLOOKUP($BV293,'01_Warehouse_Ledger'!$A:$N,5,FALSE),""))</f>
        <v/>
      </c>
      <c r="BY293" t="str">
        <f>IF($BV293="","",IFERROR(VLOOKUP($BV293,'01_Warehouse_Ledger'!$A:$N,13,FALSE),""))</f>
        <v/>
      </c>
      <c r="CI293" t="str" cm="1">
        <f t="array" ref="CI293">IFERROR(
  IF(ISNUMBER(MATCH(TRIM(SUBSTITUTE(INDEX($X:$X,ROW()),CHAR(160),"")),[1]Weekend_Targets!$B$2:$B$23,0)),
    "TARGET",
    "NO"
  ),
  "LOOKUP_ERROR"
)</f>
        <v>NO</v>
      </c>
      <c r="CJ293" t="str" cm="1">
        <f t="array" aca="1" ref="CJ293" ca="1">_xlfn.LET(_xlpm.h,UPPER(TRIM(CLEAN(SUBSTITUTE($X293,CHAR(160)," ")))), IF(ISNUMBER(MATCH(_xlpm.h,WeekendHostnames,0)),"TARGET",""))</f>
        <v/>
      </c>
      <c r="CK293" t="str">
        <f>UPPER(TRIM(CLEAN(SUBSTITUTE(C293,CHAR(160)," "))))</f>
        <v/>
      </c>
      <c r="CL293" t="str" cm="1">
        <f t="array" ref="CL293">IF(ISNUMBER(MATCH(UPPER(TRIM(CLEAN(SUBSTITUTE(INDEX($X:$X,ROW()),CHAR(160)," ")))),[1]Weekend_Targets!$C$2:$C$23,0)),"TARGET","NO")</f>
        <v>NO</v>
      </c>
      <c r="CM293" t="str">
        <f>_xlfn.TEXTJOIN(", ",TRUE,$C$2:$C$23)</f>
        <v>Yes, Yes, Yes, Yes, Yes, Yes, Yes, Yes, Yes, Yes, Yes, Yes, Yes, Yes, Yes, Yes, Yes, Yes, Yes, Yes, Yes, Yes</v>
      </c>
      <c r="CN293" t="e" cm="1">
        <f t="array" aca="1" ref="CN293" ca="1">COUNTIF(WeekendHostnames,"WNH270OPR403")</f>
        <v>#NAME?</v>
      </c>
      <c r="CO293" s="4"/>
      <c r="CQ293" s="4"/>
    </row>
    <row r="294" spans="1:95" ht="20.25" customHeight="1">
      <c r="A294" s="8"/>
      <c r="B294" s="8"/>
      <c r="C294" s="8"/>
      <c r="E294" s="15" t="str">
        <f>IF($C294&lt;&gt;"Yes","",IF($D294="No","Yes",IF($D294="Yes","No","")))</f>
        <v/>
      </c>
      <c r="F294" s="15" t="str">
        <f>IF($A294="","",IF($A294="Neuron",IF(OR(AND($AA294&lt;&gt;"",LOWER(TRIM($AA294))&lt;&gt;"n/a",COUNTIF($AA$2:$AA$532,$AA294)&gt;1),AND($AB294&lt;&gt;"",LOWER(TRIM($AB294))&lt;&gt;"n/a",COUNTIF($AB$2:$AB$532,$AB294)&gt;1),AND($AE294&lt;&gt;"",LOWER(TRIM($AE294))&lt;&gt;"n/a",COUNTIF($AE$2:$AE$532,$AE294)&gt;1)),"Yes","No"),IF($A294="Cybernet",IF(OR(AND($Y294&lt;&gt;"",LOWER(TRIM($Y294))&lt;&gt;"n/a",COUNTIF($Y$2:$Y$532,$Y294)&gt;1),AND($Z294&lt;&gt;"",LOWER(TRIM($Z294))&lt;&gt;"n/a",COUNTIF($Z$2:$Z$532,$Z294)&gt;1)),"Yes","No"),IF(AND($AN294&lt;&gt;"",LOWER(TRIM($AN294))&lt;&gt;"n/a",COUNTIF($AN$2:$AN$532,$AN294)&gt;1),"Yes","No"))))</f>
        <v/>
      </c>
      <c r="G294" t="str">
        <f>IF($C294&lt;&gt;"Yes","",
IF($A294="Neuron",
IF(OR(
AND($AA294&lt;&gt;"",LOWER(TRIM($AA294))&lt;&gt;"n/a",COUNTIFS($C$2:$C$532,"Yes",$A$2:$A$532,"Neuron",$AA$2:$AA$532,$AA294)&gt;1),
AND($AB294&lt;&gt;"",LOWER(TRIM($AB294))&lt;&gt;"n/a",COUNTIFS($C$2:$C$532,"Yes",$A$2:$A$532,"Neuron",$AB$2:$AB$532,$AB294)&gt;1),
AND($AE294&lt;&gt;"",LOWER(TRIM($AE294))&lt;&gt;"n/a",COUNTIFS($C$2:$C$532,"Yes",$A$2:$A$532,"Neuron",$AE$2:$AE$532,$AE294)&gt;1)
),"Yes","No"),
IF($A294="Cybernet",
IF(OR(
AND($Y294&lt;&gt;"",LOWER(TRIM($Y294))&lt;&gt;"n/a",COUNTIFS($C$2:$C$532,"Yes",$A$2:$A$532,"Cybernet",$Y$2:$Y$532,$Y294)&gt;1),
AND($Z294&lt;&gt;"",LOWER(TRIM($Z294))&lt;&gt;"n/a",COUNTIFS($C$2:$C$532,"Yes",$A$2:$A$532,"Cybernet",$Z$2:$Z$532,$Z294)&gt;1)
),"Yes","No"),
IF(AND($AN294&lt;&gt;"",LOWER(TRIM($AN294))&lt;&gt;"n/a"),
IF(COUNTIFS($C$2:$C$532,"Yes",$A$2:$A$532,$A294,$AN$2:$AN$532,$AN294)&gt;1,"Yes","No"),
"No")
)
)
)</f>
        <v/>
      </c>
      <c r="H294" s="4"/>
      <c r="I294" s="4"/>
      <c r="J294" s="4"/>
      <c r="K294" s="4"/>
      <c r="L294" s="14"/>
      <c r="M294" s="4"/>
      <c r="N294" s="4"/>
      <c r="O294" s="4"/>
      <c r="P294" s="4"/>
      <c r="Q294" s="4"/>
      <c r="R294" s="4"/>
      <c r="S294" s="4"/>
      <c r="T294" s="4"/>
      <c r="U294" s="12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8"/>
      <c r="AH294" s="8"/>
      <c r="AI294" s="8"/>
      <c r="AJ294" s="8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"/>
      <c r="BM294" s="8"/>
      <c r="BN294" s="8"/>
      <c r="BO294" s="8"/>
      <c r="BP294" s="8"/>
      <c r="BQ294" s="8"/>
      <c r="BR294" s="8"/>
      <c r="BS294" s="4" t="str">
        <f>IF($AB294="","",IF((IF(AND($BL294&lt;&gt;"Yes",$BL294&lt;&gt;"N/A"),"Power Cable, ","")&amp;IF(AND($BM294&lt;&gt;"Yes",$BM294&lt;&gt;"N/A"),"Battery, ","")&amp;IF(AND($AG294&lt;&gt;"Yes",$AG294&lt;&gt;"N/A"),"Firmware Download, ","")&amp;IF(AND(OR($AG294="Yes",$AG294="N/A"),$AH294&lt;&gt;"Yes",$AH294&lt;&gt;"N/A"),"Firmware Install, ","")&amp;IF(AND($BQ294&lt;&gt;"Yes",$BQ294&lt;&gt;"N/A"),"Device ID, ","")&amp;IF(AND($BR294&lt;&gt;"Yes",$BR294&lt;&gt;"N/A"),"Epic Beans Relay, ",""))="","",LEFT(IF(AND($BL294&lt;&gt;"Yes",$BL294&lt;&gt;"N/A"),"Power Cable, ","")&amp;IF(AND($BM294&lt;&gt;"Yes",$BM294&lt;&gt;"N/A"),"Battery, ","")&amp;IF(AND($AG294&lt;&gt;"Yes",$AG294&lt;&gt;"N/A"),"Firmware Download, ","")&amp;IF(AND(OR($AG294="Yes",$AG294="N/A"),$AH294&lt;&gt;"Yes",$AH294&lt;&gt;"N/A"),"Firmware Install, ","")&amp;IF(AND($BQ294&lt;&gt;"Yes",$BQ294&lt;&gt;"N/A"),"Device ID, ","")&amp;IF(AND($BR294&lt;&gt;"Yes",$BR294&lt;&gt;"N/A"),"Epic Beans Relay, ",""),LEN(IF(AND($BL294&lt;&gt;"Yes",$BL294&lt;&gt;"N/A"),"Power Cable, ","")&amp;IF(AND($BM294&lt;&gt;"Yes",$BM294&lt;&gt;"N/A"),"Battery, ","")&amp;IF(AND($AG294&lt;&gt;"Yes",$AG294&lt;&gt;"N/A"),"Firmware Download, ","")&amp;IF(AND(OR($AG294="Yes",$AG294="N/A"),$AH294&lt;&gt;"Yes",$AH294&lt;&gt;"N/A"),"Firmware Install, ","")&amp;IF(AND($BQ294&lt;&gt;"Yes",$BQ294&lt;&gt;"N/A"),"Device ID, ","")&amp;IF(AND($BR294&lt;&gt;"Yes",$BR294&lt;&gt;"N/A"),"Epic Beans Relay, ",""))-2)))</f>
        <v/>
      </c>
      <c r="BT294" s="8"/>
      <c r="BU294" s="8" t="str">
        <f>IF($AB294="","",IF($BS294="","Yes","Blocked"))</f>
        <v/>
      </c>
      <c r="BW294" t="str">
        <f>IF($BV294="","",IFERROR(VLOOKUP($BV294,'01_Warehouse_Ledger'!$A:$N,4,FALSE),""))</f>
        <v/>
      </c>
      <c r="BX294" t="str">
        <f>IF($BV294="","",IFERROR(VLOOKUP($BV294,'01_Warehouse_Ledger'!$A:$N,5,FALSE),""))</f>
        <v/>
      </c>
      <c r="BY294" t="str">
        <f>IF($BV294="","",IFERROR(VLOOKUP($BV294,'01_Warehouse_Ledger'!$A:$N,13,FALSE),""))</f>
        <v/>
      </c>
      <c r="CI294" t="str" cm="1">
        <f t="array" ref="CI294">IFERROR(
  IF(ISNUMBER(MATCH(TRIM(SUBSTITUTE(INDEX($X:$X,ROW()),CHAR(160),"")),[1]Weekend_Targets!$B$2:$B$23,0)),
    "TARGET",
    "NO"
  ),
  "LOOKUP_ERROR"
)</f>
        <v>NO</v>
      </c>
      <c r="CJ294" t="str" cm="1">
        <f t="array" aca="1" ref="CJ294" ca="1">_xlfn.LET(_xlpm.h,UPPER(TRIM(CLEAN(SUBSTITUTE($X294,CHAR(160)," ")))), IF(ISNUMBER(MATCH(_xlpm.h,WeekendHostnames,0)),"TARGET",""))</f>
        <v/>
      </c>
      <c r="CK294" t="str">
        <f>UPPER(TRIM(CLEAN(SUBSTITUTE(C294,CHAR(160)," "))))</f>
        <v/>
      </c>
      <c r="CL294" t="str" cm="1">
        <f t="array" ref="CL294">IF(ISNUMBER(MATCH(UPPER(TRIM(CLEAN(SUBSTITUTE(INDEX($X:$X,ROW()),CHAR(160)," ")))),[1]Weekend_Targets!$C$2:$C$23,0)),"TARGET","NO")</f>
        <v>NO</v>
      </c>
      <c r="CM294" t="str">
        <f>_xlfn.TEXTJOIN(", ",TRUE,$C$2:$C$23)</f>
        <v>Yes, Yes, Yes, Yes, Yes, Yes, Yes, Yes, Yes, Yes, Yes, Yes, Yes, Yes, Yes, Yes, Yes, Yes, Yes, Yes, Yes, Yes</v>
      </c>
      <c r="CN294" t="e" cm="1">
        <f t="array" aca="1" ref="CN294" ca="1">COUNTIF(WeekendHostnames,"WNH270OPR403")</f>
        <v>#NAME?</v>
      </c>
      <c r="CO294" s="4"/>
      <c r="CQ294" s="4"/>
    </row>
    <row r="295" spans="1:95" ht="20.25" customHeight="1">
      <c r="A295" s="8"/>
      <c r="B295" s="8"/>
      <c r="C295" s="8"/>
      <c r="E295" s="15" t="str">
        <f>IF($C295&lt;&gt;"Yes","",IF($D295="No","Yes",IF($D295="Yes","No","")))</f>
        <v/>
      </c>
      <c r="F295" s="15" t="str">
        <f>IF($A295="","",IF($A295="Neuron",IF(OR(AND($AA295&lt;&gt;"",LOWER(TRIM($AA295))&lt;&gt;"n/a",COUNTIF($AA$2:$AA$532,$AA295)&gt;1),AND($AB295&lt;&gt;"",LOWER(TRIM($AB295))&lt;&gt;"n/a",COUNTIF($AB$2:$AB$532,$AB295)&gt;1),AND($AE295&lt;&gt;"",LOWER(TRIM($AE295))&lt;&gt;"n/a",COUNTIF($AE$2:$AE$532,$AE295)&gt;1)),"Yes","No"),IF($A295="Cybernet",IF(OR(AND($Y295&lt;&gt;"",LOWER(TRIM($Y295))&lt;&gt;"n/a",COUNTIF($Y$2:$Y$532,$Y295)&gt;1),AND($Z295&lt;&gt;"",LOWER(TRIM($Z295))&lt;&gt;"n/a",COUNTIF($Z$2:$Z$532,$Z295)&gt;1)),"Yes","No"),IF(AND($AN295&lt;&gt;"",LOWER(TRIM($AN295))&lt;&gt;"n/a",COUNTIF($AN$2:$AN$532,$AN295)&gt;1),"Yes","No"))))</f>
        <v/>
      </c>
      <c r="G295" t="str">
        <f>IF($C295&lt;&gt;"Yes","",
IF($A295="Neuron",
IF(OR(
AND($AA295&lt;&gt;"",LOWER(TRIM($AA295))&lt;&gt;"n/a",COUNTIFS($C$2:$C$532,"Yes",$A$2:$A$532,"Neuron",$AA$2:$AA$532,$AA295)&gt;1),
AND($AB295&lt;&gt;"",LOWER(TRIM($AB295))&lt;&gt;"n/a",COUNTIFS($C$2:$C$532,"Yes",$A$2:$A$532,"Neuron",$AB$2:$AB$532,$AB295)&gt;1),
AND($AE295&lt;&gt;"",LOWER(TRIM($AE295))&lt;&gt;"n/a",COUNTIFS($C$2:$C$532,"Yes",$A$2:$A$532,"Neuron",$AE$2:$AE$532,$AE295)&gt;1)
),"Yes","No"),
IF($A295="Cybernet",
IF(OR(
AND($Y295&lt;&gt;"",LOWER(TRIM($Y295))&lt;&gt;"n/a",COUNTIFS($C$2:$C$532,"Yes",$A$2:$A$532,"Cybernet",$Y$2:$Y$532,$Y295)&gt;1),
AND($Z295&lt;&gt;"",LOWER(TRIM($Z295))&lt;&gt;"n/a",COUNTIFS($C$2:$C$532,"Yes",$A$2:$A$532,"Cybernet",$Z$2:$Z$532,$Z295)&gt;1)
),"Yes","No"),
IF(AND($AN295&lt;&gt;"",LOWER(TRIM($AN295))&lt;&gt;"n/a"),
IF(COUNTIFS($C$2:$C$532,"Yes",$A$2:$A$532,$A295,$AN$2:$AN$532,$AN295)&gt;1,"Yes","No"),
"No")
)
)
)</f>
        <v/>
      </c>
      <c r="H295" s="4"/>
      <c r="I295" s="4"/>
      <c r="J295" s="4"/>
      <c r="K295" s="4"/>
      <c r="L295" s="14"/>
      <c r="M295" s="4"/>
      <c r="N295" s="4"/>
      <c r="O295" s="4"/>
      <c r="P295" s="4"/>
      <c r="Q295" s="4"/>
      <c r="R295" s="4"/>
      <c r="S295" s="4"/>
      <c r="T295" s="4"/>
      <c r="U295" s="12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8"/>
      <c r="AH295" s="8"/>
      <c r="AI295" s="8"/>
      <c r="AJ295" s="8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"/>
      <c r="BM295" s="8"/>
      <c r="BN295" s="8"/>
      <c r="BO295" s="8"/>
      <c r="BP295" s="8"/>
      <c r="BQ295" s="8"/>
      <c r="BR295" s="8"/>
      <c r="BS295" s="4" t="str">
        <f>IF($AB295="","",IF((IF(AND($BL295&lt;&gt;"Yes",$BL295&lt;&gt;"N/A"),"Power Cable, ","")&amp;IF(AND($BM295&lt;&gt;"Yes",$BM295&lt;&gt;"N/A"),"Battery, ","")&amp;IF(AND($AG295&lt;&gt;"Yes",$AG295&lt;&gt;"N/A"),"Firmware Download, ","")&amp;IF(AND(OR($AG295="Yes",$AG295="N/A"),$AH295&lt;&gt;"Yes",$AH295&lt;&gt;"N/A"),"Firmware Install, ","")&amp;IF(AND($BQ295&lt;&gt;"Yes",$BQ295&lt;&gt;"N/A"),"Device ID, ","")&amp;IF(AND($BR295&lt;&gt;"Yes",$BR295&lt;&gt;"N/A"),"Epic Beans Relay, ",""))="","",LEFT(IF(AND($BL295&lt;&gt;"Yes",$BL295&lt;&gt;"N/A"),"Power Cable, ","")&amp;IF(AND($BM295&lt;&gt;"Yes",$BM295&lt;&gt;"N/A"),"Battery, ","")&amp;IF(AND($AG295&lt;&gt;"Yes",$AG295&lt;&gt;"N/A"),"Firmware Download, ","")&amp;IF(AND(OR($AG295="Yes",$AG295="N/A"),$AH295&lt;&gt;"Yes",$AH295&lt;&gt;"N/A"),"Firmware Install, ","")&amp;IF(AND($BQ295&lt;&gt;"Yes",$BQ295&lt;&gt;"N/A"),"Device ID, ","")&amp;IF(AND($BR295&lt;&gt;"Yes",$BR295&lt;&gt;"N/A"),"Epic Beans Relay, ",""),LEN(IF(AND($BL295&lt;&gt;"Yes",$BL295&lt;&gt;"N/A"),"Power Cable, ","")&amp;IF(AND($BM295&lt;&gt;"Yes",$BM295&lt;&gt;"N/A"),"Battery, ","")&amp;IF(AND($AG295&lt;&gt;"Yes",$AG295&lt;&gt;"N/A"),"Firmware Download, ","")&amp;IF(AND(OR($AG295="Yes",$AG295="N/A"),$AH295&lt;&gt;"Yes",$AH295&lt;&gt;"N/A"),"Firmware Install, ","")&amp;IF(AND($BQ295&lt;&gt;"Yes",$BQ295&lt;&gt;"N/A"),"Device ID, ","")&amp;IF(AND($BR295&lt;&gt;"Yes",$BR295&lt;&gt;"N/A"),"Epic Beans Relay, ",""))-2)))</f>
        <v/>
      </c>
      <c r="BT295" s="8"/>
      <c r="BU295" s="8" t="str">
        <f>IF($AB295="","",IF($BS295="","Yes","Blocked"))</f>
        <v/>
      </c>
      <c r="BW295" t="str">
        <f>IF($BV295="","",IFERROR(VLOOKUP($BV295,'01_Warehouse_Ledger'!$A:$N,4,FALSE),""))</f>
        <v/>
      </c>
      <c r="BX295" t="str">
        <f>IF($BV295="","",IFERROR(VLOOKUP($BV295,'01_Warehouse_Ledger'!$A:$N,5,FALSE),""))</f>
        <v/>
      </c>
      <c r="BY295" t="str">
        <f>IF($BV295="","",IFERROR(VLOOKUP($BV295,'01_Warehouse_Ledger'!$A:$N,13,FALSE),""))</f>
        <v/>
      </c>
      <c r="CI295" t="str" cm="1">
        <f t="array" ref="CI295">IFERROR(
  IF(ISNUMBER(MATCH(TRIM(SUBSTITUTE(INDEX($X:$X,ROW()),CHAR(160),"")),[1]Weekend_Targets!$B$2:$B$23,0)),
    "TARGET",
    "NO"
  ),
  "LOOKUP_ERROR"
)</f>
        <v>NO</v>
      </c>
      <c r="CJ295" t="str" cm="1">
        <f t="array" aca="1" ref="CJ295" ca="1">_xlfn.LET(_xlpm.h,UPPER(TRIM(CLEAN(SUBSTITUTE($X295,CHAR(160)," ")))), IF(ISNUMBER(MATCH(_xlpm.h,WeekendHostnames,0)),"TARGET",""))</f>
        <v/>
      </c>
      <c r="CK295" t="str">
        <f>UPPER(TRIM(CLEAN(SUBSTITUTE(C295,CHAR(160)," "))))</f>
        <v/>
      </c>
      <c r="CL295" t="str" cm="1">
        <f t="array" ref="CL295">IF(ISNUMBER(MATCH(UPPER(TRIM(CLEAN(SUBSTITUTE(INDEX($X:$X,ROW()),CHAR(160)," ")))),[1]Weekend_Targets!$C$2:$C$23,0)),"TARGET","NO")</f>
        <v>NO</v>
      </c>
      <c r="CM295" t="str">
        <f>_xlfn.TEXTJOIN(", ",TRUE,$C$2:$C$23)</f>
        <v>Yes, Yes, Yes, Yes, Yes, Yes, Yes, Yes, Yes, Yes, Yes, Yes, Yes, Yes, Yes, Yes, Yes, Yes, Yes, Yes, Yes, Yes</v>
      </c>
      <c r="CN295" t="e" cm="1">
        <f t="array" aca="1" ref="CN295" ca="1">COUNTIF(WeekendHostnames,"WNH270OPR403")</f>
        <v>#NAME?</v>
      </c>
      <c r="CO295" s="4"/>
      <c r="CQ295" s="4"/>
    </row>
    <row r="296" spans="1:95" ht="20.25" customHeight="1">
      <c r="A296" s="8"/>
      <c r="B296" s="8"/>
      <c r="C296" s="8"/>
      <c r="E296" s="15" t="str">
        <f>IF($C296&lt;&gt;"Yes","",IF($D296="No","Yes",IF($D296="Yes","No","")))</f>
        <v/>
      </c>
      <c r="F296" s="15" t="str">
        <f>IF($A296="","",IF($A296="Neuron",IF(OR(AND($AA296&lt;&gt;"",LOWER(TRIM($AA296))&lt;&gt;"n/a",COUNTIF($AA$2:$AA$532,$AA296)&gt;1),AND($AB296&lt;&gt;"",LOWER(TRIM($AB296))&lt;&gt;"n/a",COUNTIF($AB$2:$AB$532,$AB296)&gt;1),AND($AE296&lt;&gt;"",LOWER(TRIM($AE296))&lt;&gt;"n/a",COUNTIF($AE$2:$AE$532,$AE296)&gt;1)),"Yes","No"),IF($A296="Cybernet",IF(OR(AND($Y296&lt;&gt;"",LOWER(TRIM($Y296))&lt;&gt;"n/a",COUNTIF($Y$2:$Y$532,$Y296)&gt;1),AND($Z296&lt;&gt;"",LOWER(TRIM($Z296))&lt;&gt;"n/a",COUNTIF($Z$2:$Z$532,$Z296)&gt;1)),"Yes","No"),IF(AND($AN296&lt;&gt;"",LOWER(TRIM($AN296))&lt;&gt;"n/a",COUNTIF($AN$2:$AN$532,$AN296)&gt;1),"Yes","No"))))</f>
        <v/>
      </c>
      <c r="G296" t="str">
        <f>IF($C296&lt;&gt;"Yes","",
IF($A296="Neuron",
IF(OR(
AND($AA296&lt;&gt;"",LOWER(TRIM($AA296))&lt;&gt;"n/a",COUNTIFS($C$2:$C$532,"Yes",$A$2:$A$532,"Neuron",$AA$2:$AA$532,$AA296)&gt;1),
AND($AB296&lt;&gt;"",LOWER(TRIM($AB296))&lt;&gt;"n/a",COUNTIFS($C$2:$C$532,"Yes",$A$2:$A$532,"Neuron",$AB$2:$AB$532,$AB296)&gt;1),
AND($AE296&lt;&gt;"",LOWER(TRIM($AE296))&lt;&gt;"n/a",COUNTIFS($C$2:$C$532,"Yes",$A$2:$A$532,"Neuron",$AE$2:$AE$532,$AE296)&gt;1)
),"Yes","No"),
IF($A296="Cybernet",
IF(OR(
AND($Y296&lt;&gt;"",LOWER(TRIM($Y296))&lt;&gt;"n/a",COUNTIFS($C$2:$C$532,"Yes",$A$2:$A$532,"Cybernet",$Y$2:$Y$532,$Y296)&gt;1),
AND($Z296&lt;&gt;"",LOWER(TRIM($Z296))&lt;&gt;"n/a",COUNTIFS($C$2:$C$532,"Yes",$A$2:$A$532,"Cybernet",$Z$2:$Z$532,$Z296)&gt;1)
),"Yes","No"),
IF(AND($AN296&lt;&gt;"",LOWER(TRIM($AN296))&lt;&gt;"n/a"),
IF(COUNTIFS($C$2:$C$532,"Yes",$A$2:$A$532,$A296,$AN$2:$AN$532,$AN296)&gt;1,"Yes","No"),
"No")
)
)
)</f>
        <v/>
      </c>
      <c r="H296" s="4"/>
      <c r="I296" s="4"/>
      <c r="J296" s="4"/>
      <c r="K296" s="4"/>
      <c r="L296" s="14"/>
      <c r="M296" s="4"/>
      <c r="N296" s="4"/>
      <c r="O296" s="4"/>
      <c r="P296" s="4"/>
      <c r="Q296" s="4"/>
      <c r="R296" s="4"/>
      <c r="S296" s="4"/>
      <c r="T296" s="4"/>
      <c r="U296" s="12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8"/>
      <c r="AH296" s="8"/>
      <c r="AI296" s="8"/>
      <c r="AJ296" s="8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"/>
      <c r="BM296" s="8"/>
      <c r="BN296" s="8"/>
      <c r="BO296" s="8"/>
      <c r="BP296" s="8"/>
      <c r="BQ296" s="8"/>
      <c r="BR296" s="8"/>
      <c r="BS296" s="4" t="str">
        <f>IF($AB296="","",IF((IF(AND($BL296&lt;&gt;"Yes",$BL296&lt;&gt;"N/A"),"Power Cable, ","")&amp;IF(AND($BM296&lt;&gt;"Yes",$BM296&lt;&gt;"N/A"),"Battery, ","")&amp;IF(AND($AG296&lt;&gt;"Yes",$AG296&lt;&gt;"N/A"),"Firmware Download, ","")&amp;IF(AND(OR($AG296="Yes",$AG296="N/A"),$AH296&lt;&gt;"Yes",$AH296&lt;&gt;"N/A"),"Firmware Install, ","")&amp;IF(AND($BQ296&lt;&gt;"Yes",$BQ296&lt;&gt;"N/A"),"Device ID, ","")&amp;IF(AND($BR296&lt;&gt;"Yes",$BR296&lt;&gt;"N/A"),"Epic Beans Relay, ",""))="","",LEFT(IF(AND($BL296&lt;&gt;"Yes",$BL296&lt;&gt;"N/A"),"Power Cable, ","")&amp;IF(AND($BM296&lt;&gt;"Yes",$BM296&lt;&gt;"N/A"),"Battery, ","")&amp;IF(AND($AG296&lt;&gt;"Yes",$AG296&lt;&gt;"N/A"),"Firmware Download, ","")&amp;IF(AND(OR($AG296="Yes",$AG296="N/A"),$AH296&lt;&gt;"Yes",$AH296&lt;&gt;"N/A"),"Firmware Install, ","")&amp;IF(AND($BQ296&lt;&gt;"Yes",$BQ296&lt;&gt;"N/A"),"Device ID, ","")&amp;IF(AND($BR296&lt;&gt;"Yes",$BR296&lt;&gt;"N/A"),"Epic Beans Relay, ",""),LEN(IF(AND($BL296&lt;&gt;"Yes",$BL296&lt;&gt;"N/A"),"Power Cable, ","")&amp;IF(AND($BM296&lt;&gt;"Yes",$BM296&lt;&gt;"N/A"),"Battery, ","")&amp;IF(AND($AG296&lt;&gt;"Yes",$AG296&lt;&gt;"N/A"),"Firmware Download, ","")&amp;IF(AND(OR($AG296="Yes",$AG296="N/A"),$AH296&lt;&gt;"Yes",$AH296&lt;&gt;"N/A"),"Firmware Install, ","")&amp;IF(AND($BQ296&lt;&gt;"Yes",$BQ296&lt;&gt;"N/A"),"Device ID, ","")&amp;IF(AND($BR296&lt;&gt;"Yes",$BR296&lt;&gt;"N/A"),"Epic Beans Relay, ",""))-2)))</f>
        <v/>
      </c>
      <c r="BT296" s="8"/>
      <c r="BU296" s="8" t="str">
        <f>IF($AB296="","",IF($BS296="","Yes","Blocked"))</f>
        <v/>
      </c>
      <c r="BW296" t="str">
        <f>IF($BV296="","",IFERROR(VLOOKUP($BV296,'01_Warehouse_Ledger'!$A:$N,4,FALSE),""))</f>
        <v/>
      </c>
      <c r="BX296" t="str">
        <f>IF($BV296="","",IFERROR(VLOOKUP($BV296,'01_Warehouse_Ledger'!$A:$N,5,FALSE),""))</f>
        <v/>
      </c>
      <c r="BY296" t="str">
        <f>IF($BV296="","",IFERROR(VLOOKUP($BV296,'01_Warehouse_Ledger'!$A:$N,13,FALSE),""))</f>
        <v/>
      </c>
      <c r="CI296" t="str" cm="1">
        <f t="array" ref="CI296">IFERROR(
  IF(ISNUMBER(MATCH(TRIM(SUBSTITUTE(INDEX($X:$X,ROW()),CHAR(160),"")),[1]Weekend_Targets!$B$2:$B$23,0)),
    "TARGET",
    "NO"
  ),
  "LOOKUP_ERROR"
)</f>
        <v>NO</v>
      </c>
      <c r="CJ296" t="str" cm="1">
        <f t="array" aca="1" ref="CJ296" ca="1">_xlfn.LET(_xlpm.h,UPPER(TRIM(CLEAN(SUBSTITUTE($X296,CHAR(160)," ")))), IF(ISNUMBER(MATCH(_xlpm.h,WeekendHostnames,0)),"TARGET",""))</f>
        <v/>
      </c>
      <c r="CK296" t="str">
        <f>UPPER(TRIM(CLEAN(SUBSTITUTE(C296,CHAR(160)," "))))</f>
        <v/>
      </c>
      <c r="CL296" t="str" cm="1">
        <f t="array" ref="CL296">IF(ISNUMBER(MATCH(UPPER(TRIM(CLEAN(SUBSTITUTE(INDEX($X:$X,ROW()),CHAR(160)," ")))),[1]Weekend_Targets!$C$2:$C$23,0)),"TARGET","NO")</f>
        <v>NO</v>
      </c>
      <c r="CM296" t="str">
        <f>_xlfn.TEXTJOIN(", ",TRUE,$C$2:$C$23)</f>
        <v>Yes, Yes, Yes, Yes, Yes, Yes, Yes, Yes, Yes, Yes, Yes, Yes, Yes, Yes, Yes, Yes, Yes, Yes, Yes, Yes, Yes, Yes</v>
      </c>
      <c r="CN296" t="e" cm="1">
        <f t="array" aca="1" ref="CN296" ca="1">COUNTIF(WeekendHostnames,"WNH270OPR403")</f>
        <v>#NAME?</v>
      </c>
      <c r="CO296" s="4"/>
      <c r="CQ296" s="4"/>
    </row>
    <row r="297" spans="1:95" ht="20.25" customHeight="1">
      <c r="A297" s="8"/>
      <c r="B297" s="8"/>
      <c r="C297" s="8"/>
      <c r="E297" s="15" t="str">
        <f>IF($C297&lt;&gt;"Yes","",IF($D297="No","Yes",IF($D297="Yes","No","")))</f>
        <v/>
      </c>
      <c r="F297" s="15" t="str">
        <f>IF($A297="","",IF($A297="Neuron",IF(OR(AND($AA297&lt;&gt;"",LOWER(TRIM($AA297))&lt;&gt;"n/a",COUNTIF($AA$2:$AA$532,$AA297)&gt;1),AND($AB297&lt;&gt;"",LOWER(TRIM($AB297))&lt;&gt;"n/a",COUNTIF($AB$2:$AB$532,$AB297)&gt;1),AND($AE297&lt;&gt;"",LOWER(TRIM($AE297))&lt;&gt;"n/a",COUNTIF($AE$2:$AE$532,$AE297)&gt;1)),"Yes","No"),IF($A297="Cybernet",IF(OR(AND($Y297&lt;&gt;"",LOWER(TRIM($Y297))&lt;&gt;"n/a",COUNTIF($Y$2:$Y$532,$Y297)&gt;1),AND($Z297&lt;&gt;"",LOWER(TRIM($Z297))&lt;&gt;"n/a",COUNTIF($Z$2:$Z$532,$Z297)&gt;1)),"Yes","No"),IF(AND($AN297&lt;&gt;"",LOWER(TRIM($AN297))&lt;&gt;"n/a",COUNTIF($AN$2:$AN$532,$AN297)&gt;1),"Yes","No"))))</f>
        <v/>
      </c>
      <c r="G297" t="str">
        <f>IF($C297&lt;&gt;"Yes","",
IF($A297="Neuron",
IF(OR(
AND($AA297&lt;&gt;"",LOWER(TRIM($AA297))&lt;&gt;"n/a",COUNTIFS($C$2:$C$532,"Yes",$A$2:$A$532,"Neuron",$AA$2:$AA$532,$AA297)&gt;1),
AND($AB297&lt;&gt;"",LOWER(TRIM($AB297))&lt;&gt;"n/a",COUNTIFS($C$2:$C$532,"Yes",$A$2:$A$532,"Neuron",$AB$2:$AB$532,$AB297)&gt;1),
AND($AE297&lt;&gt;"",LOWER(TRIM($AE297))&lt;&gt;"n/a",COUNTIFS($C$2:$C$532,"Yes",$A$2:$A$532,"Neuron",$AE$2:$AE$532,$AE297)&gt;1)
),"Yes","No"),
IF($A297="Cybernet",
IF(OR(
AND($Y297&lt;&gt;"",LOWER(TRIM($Y297))&lt;&gt;"n/a",COUNTIFS($C$2:$C$532,"Yes",$A$2:$A$532,"Cybernet",$Y$2:$Y$532,$Y297)&gt;1),
AND($Z297&lt;&gt;"",LOWER(TRIM($Z297))&lt;&gt;"n/a",COUNTIFS($C$2:$C$532,"Yes",$A$2:$A$532,"Cybernet",$Z$2:$Z$532,$Z297)&gt;1)
),"Yes","No"),
IF(AND($AN297&lt;&gt;"",LOWER(TRIM($AN297))&lt;&gt;"n/a"),
IF(COUNTIFS($C$2:$C$532,"Yes",$A$2:$A$532,$A297,$AN$2:$AN$532,$AN297)&gt;1,"Yes","No"),
"No")
)
)
)</f>
        <v/>
      </c>
      <c r="H297" s="4"/>
      <c r="I297" s="4"/>
      <c r="J297" s="4"/>
      <c r="K297" s="4"/>
      <c r="L297" s="14"/>
      <c r="M297" s="4"/>
      <c r="N297" s="4"/>
      <c r="O297" s="4"/>
      <c r="P297" s="4"/>
      <c r="Q297" s="4"/>
      <c r="R297" s="4"/>
      <c r="S297" s="4"/>
      <c r="T297" s="4"/>
      <c r="U297" s="12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8"/>
      <c r="AH297" s="8"/>
      <c r="AI297" s="8"/>
      <c r="AJ297" s="8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"/>
      <c r="BM297" s="8"/>
      <c r="BN297" s="8"/>
      <c r="BO297" s="8"/>
      <c r="BP297" s="8"/>
      <c r="BQ297" s="8"/>
      <c r="BR297" s="8"/>
      <c r="BS297" s="4" t="str">
        <f>IF($AB297="","",IF((IF(AND($BL297&lt;&gt;"Yes",$BL297&lt;&gt;"N/A"),"Power Cable, ","")&amp;IF(AND($BM297&lt;&gt;"Yes",$BM297&lt;&gt;"N/A"),"Battery, ","")&amp;IF(AND($AG297&lt;&gt;"Yes",$AG297&lt;&gt;"N/A"),"Firmware Download, ","")&amp;IF(AND(OR($AG297="Yes",$AG297="N/A"),$AH297&lt;&gt;"Yes",$AH297&lt;&gt;"N/A"),"Firmware Install, ","")&amp;IF(AND($BQ297&lt;&gt;"Yes",$BQ297&lt;&gt;"N/A"),"Device ID, ","")&amp;IF(AND($BR297&lt;&gt;"Yes",$BR297&lt;&gt;"N/A"),"Epic Beans Relay, ",""))="","",LEFT(IF(AND($BL297&lt;&gt;"Yes",$BL297&lt;&gt;"N/A"),"Power Cable, ","")&amp;IF(AND($BM297&lt;&gt;"Yes",$BM297&lt;&gt;"N/A"),"Battery, ","")&amp;IF(AND($AG297&lt;&gt;"Yes",$AG297&lt;&gt;"N/A"),"Firmware Download, ","")&amp;IF(AND(OR($AG297="Yes",$AG297="N/A"),$AH297&lt;&gt;"Yes",$AH297&lt;&gt;"N/A"),"Firmware Install, ","")&amp;IF(AND($BQ297&lt;&gt;"Yes",$BQ297&lt;&gt;"N/A"),"Device ID, ","")&amp;IF(AND($BR297&lt;&gt;"Yes",$BR297&lt;&gt;"N/A"),"Epic Beans Relay, ",""),LEN(IF(AND($BL297&lt;&gt;"Yes",$BL297&lt;&gt;"N/A"),"Power Cable, ","")&amp;IF(AND($BM297&lt;&gt;"Yes",$BM297&lt;&gt;"N/A"),"Battery, ","")&amp;IF(AND($AG297&lt;&gt;"Yes",$AG297&lt;&gt;"N/A"),"Firmware Download, ","")&amp;IF(AND(OR($AG297="Yes",$AG297="N/A"),$AH297&lt;&gt;"Yes",$AH297&lt;&gt;"N/A"),"Firmware Install, ","")&amp;IF(AND($BQ297&lt;&gt;"Yes",$BQ297&lt;&gt;"N/A"),"Device ID, ","")&amp;IF(AND($BR297&lt;&gt;"Yes",$BR297&lt;&gt;"N/A"),"Epic Beans Relay, ",""))-2)))</f>
        <v/>
      </c>
      <c r="BT297" s="8"/>
      <c r="BU297" s="8" t="str">
        <f>IF($AB297="","",IF($BS297="","Yes","Blocked"))</f>
        <v/>
      </c>
      <c r="BW297" t="str">
        <f>IF($BV297="","",IFERROR(VLOOKUP($BV297,'01_Warehouse_Ledger'!$A:$N,4,FALSE),""))</f>
        <v/>
      </c>
      <c r="BX297" t="str">
        <f>IF($BV297="","",IFERROR(VLOOKUP($BV297,'01_Warehouse_Ledger'!$A:$N,5,FALSE),""))</f>
        <v/>
      </c>
      <c r="BY297" t="str">
        <f>IF($BV297="","",IFERROR(VLOOKUP($BV297,'01_Warehouse_Ledger'!$A:$N,13,FALSE),""))</f>
        <v/>
      </c>
      <c r="CI297" t="str" cm="1">
        <f t="array" ref="CI297">IFERROR(
  IF(ISNUMBER(MATCH(TRIM(SUBSTITUTE(INDEX($X:$X,ROW()),CHAR(160),"")),[1]Weekend_Targets!$B$2:$B$23,0)),
    "TARGET",
    "NO"
  ),
  "LOOKUP_ERROR"
)</f>
        <v>NO</v>
      </c>
      <c r="CJ297" t="str" cm="1">
        <f t="array" aca="1" ref="CJ297" ca="1">_xlfn.LET(_xlpm.h,UPPER(TRIM(CLEAN(SUBSTITUTE($X297,CHAR(160)," ")))), IF(ISNUMBER(MATCH(_xlpm.h,WeekendHostnames,0)),"TARGET",""))</f>
        <v/>
      </c>
      <c r="CK297" t="str">
        <f>UPPER(TRIM(CLEAN(SUBSTITUTE(C297,CHAR(160)," "))))</f>
        <v/>
      </c>
      <c r="CL297" t="str" cm="1">
        <f t="array" ref="CL297">IF(ISNUMBER(MATCH(UPPER(TRIM(CLEAN(SUBSTITUTE(INDEX($X:$X,ROW()),CHAR(160)," ")))),[1]Weekend_Targets!$C$2:$C$23,0)),"TARGET","NO")</f>
        <v>NO</v>
      </c>
      <c r="CM297" t="str">
        <f>_xlfn.TEXTJOIN(", ",TRUE,$C$2:$C$23)</f>
        <v>Yes, Yes, Yes, Yes, Yes, Yes, Yes, Yes, Yes, Yes, Yes, Yes, Yes, Yes, Yes, Yes, Yes, Yes, Yes, Yes, Yes, Yes</v>
      </c>
      <c r="CN297" t="e" cm="1">
        <f t="array" aca="1" ref="CN297" ca="1">COUNTIF(WeekendHostnames,"WNH270OPR403")</f>
        <v>#NAME?</v>
      </c>
      <c r="CO297" s="4"/>
      <c r="CQ297" s="4"/>
    </row>
    <row r="298" spans="1:95" ht="20.25" customHeight="1">
      <c r="A298" s="8"/>
      <c r="B298" s="8"/>
      <c r="C298" s="8"/>
      <c r="E298" s="15" t="str">
        <f>IF($C298&lt;&gt;"Yes","",IF($D298="No","Yes",IF($D298="Yes","No","")))</f>
        <v/>
      </c>
      <c r="F298" s="15" t="str">
        <f>IF($A298="","",IF($A298="Neuron",IF(OR(AND($AA298&lt;&gt;"",LOWER(TRIM($AA298))&lt;&gt;"n/a",COUNTIF($AA$2:$AA$532,$AA298)&gt;1),AND($AB298&lt;&gt;"",LOWER(TRIM($AB298))&lt;&gt;"n/a",COUNTIF($AB$2:$AB$532,$AB298)&gt;1),AND($AE298&lt;&gt;"",LOWER(TRIM($AE298))&lt;&gt;"n/a",COUNTIF($AE$2:$AE$532,$AE298)&gt;1)),"Yes","No"),IF($A298="Cybernet",IF(OR(AND($Y298&lt;&gt;"",LOWER(TRIM($Y298))&lt;&gt;"n/a",COUNTIF($Y$2:$Y$532,$Y298)&gt;1),AND($Z298&lt;&gt;"",LOWER(TRIM($Z298))&lt;&gt;"n/a",COUNTIF($Z$2:$Z$532,$Z298)&gt;1)),"Yes","No"),IF(AND($AN298&lt;&gt;"",LOWER(TRIM($AN298))&lt;&gt;"n/a",COUNTIF($AN$2:$AN$532,$AN298)&gt;1),"Yes","No"))))</f>
        <v/>
      </c>
      <c r="G298" t="str">
        <f>IF($C298&lt;&gt;"Yes","",
IF($A298="Neuron",
IF(OR(
AND($AA298&lt;&gt;"",LOWER(TRIM($AA298))&lt;&gt;"n/a",COUNTIFS($C$2:$C$532,"Yes",$A$2:$A$532,"Neuron",$AA$2:$AA$532,$AA298)&gt;1),
AND($AB298&lt;&gt;"",LOWER(TRIM($AB298))&lt;&gt;"n/a",COUNTIFS($C$2:$C$532,"Yes",$A$2:$A$532,"Neuron",$AB$2:$AB$532,$AB298)&gt;1),
AND($AE298&lt;&gt;"",LOWER(TRIM($AE298))&lt;&gt;"n/a",COUNTIFS($C$2:$C$532,"Yes",$A$2:$A$532,"Neuron",$AE$2:$AE$532,$AE298)&gt;1)
),"Yes","No"),
IF($A298="Cybernet",
IF(OR(
AND($Y298&lt;&gt;"",LOWER(TRIM($Y298))&lt;&gt;"n/a",COUNTIFS($C$2:$C$532,"Yes",$A$2:$A$532,"Cybernet",$Y$2:$Y$532,$Y298)&gt;1),
AND($Z298&lt;&gt;"",LOWER(TRIM($Z298))&lt;&gt;"n/a",COUNTIFS($C$2:$C$532,"Yes",$A$2:$A$532,"Cybernet",$Z$2:$Z$532,$Z298)&gt;1)
),"Yes","No"),
IF(AND($AN298&lt;&gt;"",LOWER(TRIM($AN298))&lt;&gt;"n/a"),
IF(COUNTIFS($C$2:$C$532,"Yes",$A$2:$A$532,$A298,$AN$2:$AN$532,$AN298)&gt;1,"Yes","No"),
"No")
)
)
)</f>
        <v/>
      </c>
      <c r="H298" s="4"/>
      <c r="I298" s="4"/>
      <c r="J298" s="4"/>
      <c r="K298" s="4"/>
      <c r="L298" s="14"/>
      <c r="M298" s="4"/>
      <c r="N298" s="4"/>
      <c r="O298" s="4"/>
      <c r="P298" s="4"/>
      <c r="Q298" s="4"/>
      <c r="R298" s="4"/>
      <c r="S298" s="4"/>
      <c r="T298" s="4"/>
      <c r="U298" s="12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8"/>
      <c r="AH298" s="8"/>
      <c r="AI298" s="8"/>
      <c r="AJ298" s="8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"/>
      <c r="BM298" s="8"/>
      <c r="BN298" s="8"/>
      <c r="BO298" s="8"/>
      <c r="BP298" s="8"/>
      <c r="BQ298" s="8"/>
      <c r="BR298" s="8"/>
      <c r="BS298" s="4" t="str">
        <f>IF($AB298="","",IF((IF(AND($BL298&lt;&gt;"Yes",$BL298&lt;&gt;"N/A"),"Power Cable, ","")&amp;IF(AND($BM298&lt;&gt;"Yes",$BM298&lt;&gt;"N/A"),"Battery, ","")&amp;IF(AND($AG298&lt;&gt;"Yes",$AG298&lt;&gt;"N/A"),"Firmware Download, ","")&amp;IF(AND(OR($AG298="Yes",$AG298="N/A"),$AH298&lt;&gt;"Yes",$AH298&lt;&gt;"N/A"),"Firmware Install, ","")&amp;IF(AND($BQ298&lt;&gt;"Yes",$BQ298&lt;&gt;"N/A"),"Device ID, ","")&amp;IF(AND($BR298&lt;&gt;"Yes",$BR298&lt;&gt;"N/A"),"Epic Beans Relay, ",""))="","",LEFT(IF(AND($BL298&lt;&gt;"Yes",$BL298&lt;&gt;"N/A"),"Power Cable, ","")&amp;IF(AND($BM298&lt;&gt;"Yes",$BM298&lt;&gt;"N/A"),"Battery, ","")&amp;IF(AND($AG298&lt;&gt;"Yes",$AG298&lt;&gt;"N/A"),"Firmware Download, ","")&amp;IF(AND(OR($AG298="Yes",$AG298="N/A"),$AH298&lt;&gt;"Yes",$AH298&lt;&gt;"N/A"),"Firmware Install, ","")&amp;IF(AND($BQ298&lt;&gt;"Yes",$BQ298&lt;&gt;"N/A"),"Device ID, ","")&amp;IF(AND($BR298&lt;&gt;"Yes",$BR298&lt;&gt;"N/A"),"Epic Beans Relay, ",""),LEN(IF(AND($BL298&lt;&gt;"Yes",$BL298&lt;&gt;"N/A"),"Power Cable, ","")&amp;IF(AND($BM298&lt;&gt;"Yes",$BM298&lt;&gt;"N/A"),"Battery, ","")&amp;IF(AND($AG298&lt;&gt;"Yes",$AG298&lt;&gt;"N/A"),"Firmware Download, ","")&amp;IF(AND(OR($AG298="Yes",$AG298="N/A"),$AH298&lt;&gt;"Yes",$AH298&lt;&gt;"N/A"),"Firmware Install, ","")&amp;IF(AND($BQ298&lt;&gt;"Yes",$BQ298&lt;&gt;"N/A"),"Device ID, ","")&amp;IF(AND($BR298&lt;&gt;"Yes",$BR298&lt;&gt;"N/A"),"Epic Beans Relay, ",""))-2)))</f>
        <v/>
      </c>
      <c r="BT298" s="8"/>
      <c r="BU298" s="8" t="str">
        <f>IF($AB298="","",IF($BS298="","Yes","Blocked"))</f>
        <v/>
      </c>
      <c r="BW298" t="str">
        <f>IF($BV298="","",IFERROR(VLOOKUP($BV298,'01_Warehouse_Ledger'!$A:$N,4,FALSE),""))</f>
        <v/>
      </c>
      <c r="BX298" t="str">
        <f>IF($BV298="","",IFERROR(VLOOKUP($BV298,'01_Warehouse_Ledger'!$A:$N,5,FALSE),""))</f>
        <v/>
      </c>
      <c r="BY298" t="str">
        <f>IF($BV298="","",IFERROR(VLOOKUP($BV298,'01_Warehouse_Ledger'!$A:$N,13,FALSE),""))</f>
        <v/>
      </c>
      <c r="CI298" t="str" cm="1">
        <f t="array" ref="CI298">IFERROR(
  IF(ISNUMBER(MATCH(TRIM(SUBSTITUTE(INDEX($X:$X,ROW()),CHAR(160),"")),[1]Weekend_Targets!$B$2:$B$23,0)),
    "TARGET",
    "NO"
  ),
  "LOOKUP_ERROR"
)</f>
        <v>NO</v>
      </c>
      <c r="CJ298" t="str" cm="1">
        <f t="array" aca="1" ref="CJ298" ca="1">_xlfn.LET(_xlpm.h,UPPER(TRIM(CLEAN(SUBSTITUTE($X298,CHAR(160)," ")))), IF(ISNUMBER(MATCH(_xlpm.h,WeekendHostnames,0)),"TARGET",""))</f>
        <v/>
      </c>
      <c r="CK298" t="str">
        <f>UPPER(TRIM(CLEAN(SUBSTITUTE(C298,CHAR(160)," "))))</f>
        <v/>
      </c>
      <c r="CL298" t="str" cm="1">
        <f t="array" ref="CL298">IF(ISNUMBER(MATCH(UPPER(TRIM(CLEAN(SUBSTITUTE(INDEX($X:$X,ROW()),CHAR(160)," ")))),[1]Weekend_Targets!$C$2:$C$23,0)),"TARGET","NO")</f>
        <v>NO</v>
      </c>
      <c r="CM298" t="str">
        <f>_xlfn.TEXTJOIN(", ",TRUE,$C$2:$C$23)</f>
        <v>Yes, Yes, Yes, Yes, Yes, Yes, Yes, Yes, Yes, Yes, Yes, Yes, Yes, Yes, Yes, Yes, Yes, Yes, Yes, Yes, Yes, Yes</v>
      </c>
      <c r="CN298" t="e" cm="1">
        <f t="array" aca="1" ref="CN298" ca="1">COUNTIF(WeekendHostnames,"WNH270OPR403")</f>
        <v>#NAME?</v>
      </c>
      <c r="CO298" s="4"/>
      <c r="CQ298" s="4"/>
    </row>
    <row r="299" spans="1:95" ht="20.25" customHeight="1">
      <c r="A299" s="8"/>
      <c r="B299" s="8"/>
      <c r="C299" s="8"/>
      <c r="E299" s="15" t="str">
        <f>IF($C299&lt;&gt;"Yes","",IF($D299="No","Yes",IF($D299="Yes","No","")))</f>
        <v/>
      </c>
      <c r="F299" s="15" t="str">
        <f>IF($A299="","",IF($A299="Neuron",IF(OR(AND($AA299&lt;&gt;"",LOWER(TRIM($AA299))&lt;&gt;"n/a",COUNTIF($AA$2:$AA$532,$AA299)&gt;1),AND($AB299&lt;&gt;"",LOWER(TRIM($AB299))&lt;&gt;"n/a",COUNTIF($AB$2:$AB$532,$AB299)&gt;1),AND($AE299&lt;&gt;"",LOWER(TRIM($AE299))&lt;&gt;"n/a",COUNTIF($AE$2:$AE$532,$AE299)&gt;1)),"Yes","No"),IF($A299="Cybernet",IF(OR(AND($Y299&lt;&gt;"",LOWER(TRIM($Y299))&lt;&gt;"n/a",COUNTIF($Y$2:$Y$532,$Y299)&gt;1),AND($Z299&lt;&gt;"",LOWER(TRIM($Z299))&lt;&gt;"n/a",COUNTIF($Z$2:$Z$532,$Z299)&gt;1)),"Yes","No"),IF(AND($AN299&lt;&gt;"",LOWER(TRIM($AN299))&lt;&gt;"n/a",COUNTIF($AN$2:$AN$532,$AN299)&gt;1),"Yes","No"))))</f>
        <v/>
      </c>
      <c r="G299" t="str">
        <f>IF($C299&lt;&gt;"Yes","",
IF($A299="Neuron",
IF(OR(
AND($AA299&lt;&gt;"",LOWER(TRIM($AA299))&lt;&gt;"n/a",COUNTIFS($C$2:$C$532,"Yes",$A$2:$A$532,"Neuron",$AA$2:$AA$532,$AA299)&gt;1),
AND($AB299&lt;&gt;"",LOWER(TRIM($AB299))&lt;&gt;"n/a",COUNTIFS($C$2:$C$532,"Yes",$A$2:$A$532,"Neuron",$AB$2:$AB$532,$AB299)&gt;1),
AND($AE299&lt;&gt;"",LOWER(TRIM($AE299))&lt;&gt;"n/a",COUNTIFS($C$2:$C$532,"Yes",$A$2:$A$532,"Neuron",$AE$2:$AE$532,$AE299)&gt;1)
),"Yes","No"),
IF($A299="Cybernet",
IF(OR(
AND($Y299&lt;&gt;"",LOWER(TRIM($Y299))&lt;&gt;"n/a",COUNTIFS($C$2:$C$532,"Yes",$A$2:$A$532,"Cybernet",$Y$2:$Y$532,$Y299)&gt;1),
AND($Z299&lt;&gt;"",LOWER(TRIM($Z299))&lt;&gt;"n/a",COUNTIFS($C$2:$C$532,"Yes",$A$2:$A$532,"Cybernet",$Z$2:$Z$532,$Z299)&gt;1)
),"Yes","No"),
IF(AND($AN299&lt;&gt;"",LOWER(TRIM($AN299))&lt;&gt;"n/a"),
IF(COUNTIFS($C$2:$C$532,"Yes",$A$2:$A$532,$A299,$AN$2:$AN$532,$AN299)&gt;1,"Yes","No"),
"No")
)
)
)</f>
        <v/>
      </c>
      <c r="H299" s="4"/>
      <c r="I299" s="4"/>
      <c r="J299" s="4"/>
      <c r="K299" s="4"/>
      <c r="L299" s="14"/>
      <c r="M299" s="4"/>
      <c r="N299" s="4"/>
      <c r="O299" s="4"/>
      <c r="P299" s="4"/>
      <c r="Q299" s="4"/>
      <c r="R299" s="4"/>
      <c r="S299" s="4"/>
      <c r="T299" s="4"/>
      <c r="U299" s="12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8"/>
      <c r="AH299" s="8"/>
      <c r="AI299" s="8"/>
      <c r="AJ299" s="8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"/>
      <c r="BM299" s="8"/>
      <c r="BN299" s="8"/>
      <c r="BO299" s="8"/>
      <c r="BP299" s="8"/>
      <c r="BQ299" s="8"/>
      <c r="BR299" s="8"/>
      <c r="BS299" s="4" t="str">
        <f>IF($AB299="","",IF((IF(AND($BL299&lt;&gt;"Yes",$BL299&lt;&gt;"N/A"),"Power Cable, ","")&amp;IF(AND($BM299&lt;&gt;"Yes",$BM299&lt;&gt;"N/A"),"Battery, ","")&amp;IF(AND($AG299&lt;&gt;"Yes",$AG299&lt;&gt;"N/A"),"Firmware Download, ","")&amp;IF(AND(OR($AG299="Yes",$AG299="N/A"),$AH299&lt;&gt;"Yes",$AH299&lt;&gt;"N/A"),"Firmware Install, ","")&amp;IF(AND($BQ299&lt;&gt;"Yes",$BQ299&lt;&gt;"N/A"),"Device ID, ","")&amp;IF(AND($BR299&lt;&gt;"Yes",$BR299&lt;&gt;"N/A"),"Epic Beans Relay, ",""))="","",LEFT(IF(AND($BL299&lt;&gt;"Yes",$BL299&lt;&gt;"N/A"),"Power Cable, ","")&amp;IF(AND($BM299&lt;&gt;"Yes",$BM299&lt;&gt;"N/A"),"Battery, ","")&amp;IF(AND($AG299&lt;&gt;"Yes",$AG299&lt;&gt;"N/A"),"Firmware Download, ","")&amp;IF(AND(OR($AG299="Yes",$AG299="N/A"),$AH299&lt;&gt;"Yes",$AH299&lt;&gt;"N/A"),"Firmware Install, ","")&amp;IF(AND($BQ299&lt;&gt;"Yes",$BQ299&lt;&gt;"N/A"),"Device ID, ","")&amp;IF(AND($BR299&lt;&gt;"Yes",$BR299&lt;&gt;"N/A"),"Epic Beans Relay, ",""),LEN(IF(AND($BL299&lt;&gt;"Yes",$BL299&lt;&gt;"N/A"),"Power Cable, ","")&amp;IF(AND($BM299&lt;&gt;"Yes",$BM299&lt;&gt;"N/A"),"Battery, ","")&amp;IF(AND($AG299&lt;&gt;"Yes",$AG299&lt;&gt;"N/A"),"Firmware Download, ","")&amp;IF(AND(OR($AG299="Yes",$AG299="N/A"),$AH299&lt;&gt;"Yes",$AH299&lt;&gt;"N/A"),"Firmware Install, ","")&amp;IF(AND($BQ299&lt;&gt;"Yes",$BQ299&lt;&gt;"N/A"),"Device ID, ","")&amp;IF(AND($BR299&lt;&gt;"Yes",$BR299&lt;&gt;"N/A"),"Epic Beans Relay, ",""))-2)))</f>
        <v/>
      </c>
      <c r="BT299" s="8"/>
      <c r="BU299" s="8" t="str">
        <f>IF($AB299="","",IF($BS299="","Yes","Blocked"))</f>
        <v/>
      </c>
      <c r="BW299" t="str">
        <f>IF($BV299="","",IFERROR(VLOOKUP($BV299,'01_Warehouse_Ledger'!$A:$N,4,FALSE),""))</f>
        <v/>
      </c>
      <c r="BX299" t="str">
        <f>IF($BV299="","",IFERROR(VLOOKUP($BV299,'01_Warehouse_Ledger'!$A:$N,5,FALSE),""))</f>
        <v/>
      </c>
      <c r="BY299" t="str">
        <f>IF($BV299="","",IFERROR(VLOOKUP($BV299,'01_Warehouse_Ledger'!$A:$N,13,FALSE),""))</f>
        <v/>
      </c>
      <c r="CI299" t="str" cm="1">
        <f t="array" ref="CI299">IFERROR(
  IF(ISNUMBER(MATCH(TRIM(SUBSTITUTE(INDEX($X:$X,ROW()),CHAR(160),"")),[1]Weekend_Targets!$B$2:$B$23,0)),
    "TARGET",
    "NO"
  ),
  "LOOKUP_ERROR"
)</f>
        <v>NO</v>
      </c>
      <c r="CJ299" t="str" cm="1">
        <f t="array" aca="1" ref="CJ299" ca="1">_xlfn.LET(_xlpm.h,UPPER(TRIM(CLEAN(SUBSTITUTE($X299,CHAR(160)," ")))), IF(ISNUMBER(MATCH(_xlpm.h,WeekendHostnames,0)),"TARGET",""))</f>
        <v/>
      </c>
      <c r="CK299" t="str">
        <f>UPPER(TRIM(CLEAN(SUBSTITUTE(C299,CHAR(160)," "))))</f>
        <v/>
      </c>
      <c r="CL299" t="str" cm="1">
        <f t="array" ref="CL299">IF(ISNUMBER(MATCH(UPPER(TRIM(CLEAN(SUBSTITUTE(INDEX($X:$X,ROW()),CHAR(160)," ")))),[1]Weekend_Targets!$C$2:$C$23,0)),"TARGET","NO")</f>
        <v>NO</v>
      </c>
      <c r="CM299" t="str">
        <f>_xlfn.TEXTJOIN(", ",TRUE,$C$2:$C$23)</f>
        <v>Yes, Yes, Yes, Yes, Yes, Yes, Yes, Yes, Yes, Yes, Yes, Yes, Yes, Yes, Yes, Yes, Yes, Yes, Yes, Yes, Yes, Yes</v>
      </c>
      <c r="CN299" t="e" cm="1">
        <f t="array" aca="1" ref="CN299" ca="1">COUNTIF(WeekendHostnames,"WNH270OPR403")</f>
        <v>#NAME?</v>
      </c>
      <c r="CO299" s="4"/>
      <c r="CQ299" s="4"/>
    </row>
    <row r="300" spans="1:95" ht="20.25" customHeight="1">
      <c r="A300" s="8"/>
      <c r="B300" s="8"/>
      <c r="C300" s="8"/>
      <c r="E300" s="15" t="str">
        <f>IF($C300&lt;&gt;"Yes","",IF($D300="No","Yes",IF($D300="Yes","No","")))</f>
        <v/>
      </c>
      <c r="F300" s="15" t="str">
        <f>IF($A300="","",IF($A300="Neuron",IF(OR(AND($AA300&lt;&gt;"",LOWER(TRIM($AA300))&lt;&gt;"n/a",COUNTIF($AA$2:$AA$532,$AA300)&gt;1),AND($AB300&lt;&gt;"",LOWER(TRIM($AB300))&lt;&gt;"n/a",COUNTIF($AB$2:$AB$532,$AB300)&gt;1),AND($AE300&lt;&gt;"",LOWER(TRIM($AE300))&lt;&gt;"n/a",COUNTIF($AE$2:$AE$532,$AE300)&gt;1)),"Yes","No"),IF($A300="Cybernet",IF(OR(AND($Y300&lt;&gt;"",LOWER(TRIM($Y300))&lt;&gt;"n/a",COUNTIF($Y$2:$Y$532,$Y300)&gt;1),AND($Z300&lt;&gt;"",LOWER(TRIM($Z300))&lt;&gt;"n/a",COUNTIF($Z$2:$Z$532,$Z300)&gt;1)),"Yes","No"),IF(AND($AN300&lt;&gt;"",LOWER(TRIM($AN300))&lt;&gt;"n/a",COUNTIF($AN$2:$AN$532,$AN300)&gt;1),"Yes","No"))))</f>
        <v/>
      </c>
      <c r="G300" t="str">
        <f>IF($C300&lt;&gt;"Yes","",
IF($A300="Neuron",
IF(OR(
AND($AA300&lt;&gt;"",LOWER(TRIM($AA300))&lt;&gt;"n/a",COUNTIFS($C$2:$C$532,"Yes",$A$2:$A$532,"Neuron",$AA$2:$AA$532,$AA300)&gt;1),
AND($AB300&lt;&gt;"",LOWER(TRIM($AB300))&lt;&gt;"n/a",COUNTIFS($C$2:$C$532,"Yes",$A$2:$A$532,"Neuron",$AB$2:$AB$532,$AB300)&gt;1),
AND($AE300&lt;&gt;"",LOWER(TRIM($AE300))&lt;&gt;"n/a",COUNTIFS($C$2:$C$532,"Yes",$A$2:$A$532,"Neuron",$AE$2:$AE$532,$AE300)&gt;1)
),"Yes","No"),
IF($A300="Cybernet",
IF(OR(
AND($Y300&lt;&gt;"",LOWER(TRIM($Y300))&lt;&gt;"n/a",COUNTIFS($C$2:$C$532,"Yes",$A$2:$A$532,"Cybernet",$Y$2:$Y$532,$Y300)&gt;1),
AND($Z300&lt;&gt;"",LOWER(TRIM($Z300))&lt;&gt;"n/a",COUNTIFS($C$2:$C$532,"Yes",$A$2:$A$532,"Cybernet",$Z$2:$Z$532,$Z300)&gt;1)
),"Yes","No"),
IF(AND($AN300&lt;&gt;"",LOWER(TRIM($AN300))&lt;&gt;"n/a"),
IF(COUNTIFS($C$2:$C$532,"Yes",$A$2:$A$532,$A300,$AN$2:$AN$532,$AN300)&gt;1,"Yes","No"),
"No")
)
)
)</f>
        <v/>
      </c>
      <c r="H300" s="4"/>
      <c r="I300" s="4"/>
      <c r="J300" s="4"/>
      <c r="K300" s="4"/>
      <c r="L300" s="14"/>
      <c r="M300" s="4"/>
      <c r="N300" s="4"/>
      <c r="O300" s="4"/>
      <c r="P300" s="4"/>
      <c r="Q300" s="4"/>
      <c r="R300" s="4"/>
      <c r="S300" s="4"/>
      <c r="T300" s="4"/>
      <c r="U300" s="12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8"/>
      <c r="AH300" s="8"/>
      <c r="AI300" s="8"/>
      <c r="AJ300" s="8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"/>
      <c r="BM300" s="8"/>
      <c r="BN300" s="8"/>
      <c r="BO300" s="8"/>
      <c r="BP300" s="8"/>
      <c r="BQ300" s="8"/>
      <c r="BR300" s="8"/>
      <c r="BS300" s="4" t="str">
        <f>IF($AB300="","",IF((IF(AND($BL300&lt;&gt;"Yes",$BL300&lt;&gt;"N/A"),"Power Cable, ","")&amp;IF(AND($BM300&lt;&gt;"Yes",$BM300&lt;&gt;"N/A"),"Battery, ","")&amp;IF(AND($AG300&lt;&gt;"Yes",$AG300&lt;&gt;"N/A"),"Firmware Download, ","")&amp;IF(AND(OR($AG300="Yes",$AG300="N/A"),$AH300&lt;&gt;"Yes",$AH300&lt;&gt;"N/A"),"Firmware Install, ","")&amp;IF(AND($BQ300&lt;&gt;"Yes",$BQ300&lt;&gt;"N/A"),"Device ID, ","")&amp;IF(AND($BR300&lt;&gt;"Yes",$BR300&lt;&gt;"N/A"),"Epic Beans Relay, ",""))="","",LEFT(IF(AND($BL300&lt;&gt;"Yes",$BL300&lt;&gt;"N/A"),"Power Cable, ","")&amp;IF(AND($BM300&lt;&gt;"Yes",$BM300&lt;&gt;"N/A"),"Battery, ","")&amp;IF(AND($AG300&lt;&gt;"Yes",$AG300&lt;&gt;"N/A"),"Firmware Download, ","")&amp;IF(AND(OR($AG300="Yes",$AG300="N/A"),$AH300&lt;&gt;"Yes",$AH300&lt;&gt;"N/A"),"Firmware Install, ","")&amp;IF(AND($BQ300&lt;&gt;"Yes",$BQ300&lt;&gt;"N/A"),"Device ID, ","")&amp;IF(AND($BR300&lt;&gt;"Yes",$BR300&lt;&gt;"N/A"),"Epic Beans Relay, ",""),LEN(IF(AND($BL300&lt;&gt;"Yes",$BL300&lt;&gt;"N/A"),"Power Cable, ","")&amp;IF(AND($BM300&lt;&gt;"Yes",$BM300&lt;&gt;"N/A"),"Battery, ","")&amp;IF(AND($AG300&lt;&gt;"Yes",$AG300&lt;&gt;"N/A"),"Firmware Download, ","")&amp;IF(AND(OR($AG300="Yes",$AG300="N/A"),$AH300&lt;&gt;"Yes",$AH300&lt;&gt;"N/A"),"Firmware Install, ","")&amp;IF(AND($BQ300&lt;&gt;"Yes",$BQ300&lt;&gt;"N/A"),"Device ID, ","")&amp;IF(AND($BR300&lt;&gt;"Yes",$BR300&lt;&gt;"N/A"),"Epic Beans Relay, ",""))-2)))</f>
        <v/>
      </c>
      <c r="BT300" s="8"/>
      <c r="BU300" s="8" t="str">
        <f>IF($AB300="","",IF($BS300="","Yes","Blocked"))</f>
        <v/>
      </c>
      <c r="BW300" t="str">
        <f>IF($BV300="","",IFERROR(VLOOKUP($BV300,'01_Warehouse_Ledger'!$A:$N,4,FALSE),""))</f>
        <v/>
      </c>
      <c r="BX300" t="str">
        <f>IF($BV300="","",IFERROR(VLOOKUP($BV300,'01_Warehouse_Ledger'!$A:$N,5,FALSE),""))</f>
        <v/>
      </c>
      <c r="BY300" t="str">
        <f>IF($BV300="","",IFERROR(VLOOKUP($BV300,'01_Warehouse_Ledger'!$A:$N,13,FALSE),""))</f>
        <v/>
      </c>
      <c r="CI300" t="str" cm="1">
        <f t="array" ref="CI300">IFERROR(
  IF(ISNUMBER(MATCH(TRIM(SUBSTITUTE(INDEX($X:$X,ROW()),CHAR(160),"")),[1]Weekend_Targets!$B$2:$B$23,0)),
    "TARGET",
    "NO"
  ),
  "LOOKUP_ERROR"
)</f>
        <v>NO</v>
      </c>
      <c r="CJ300" t="str" cm="1">
        <f t="array" aca="1" ref="CJ300" ca="1">_xlfn.LET(_xlpm.h,UPPER(TRIM(CLEAN(SUBSTITUTE($X300,CHAR(160)," ")))), IF(ISNUMBER(MATCH(_xlpm.h,WeekendHostnames,0)),"TARGET",""))</f>
        <v/>
      </c>
      <c r="CK300" t="str">
        <f>UPPER(TRIM(CLEAN(SUBSTITUTE(C300,CHAR(160)," "))))</f>
        <v/>
      </c>
      <c r="CL300" t="str" cm="1">
        <f t="array" ref="CL300">IF(ISNUMBER(MATCH(UPPER(TRIM(CLEAN(SUBSTITUTE(INDEX($X:$X,ROW()),CHAR(160)," ")))),[1]Weekend_Targets!$C$2:$C$23,0)),"TARGET","NO")</f>
        <v>NO</v>
      </c>
      <c r="CM300" t="str">
        <f>_xlfn.TEXTJOIN(", ",TRUE,$C$2:$C$23)</f>
        <v>Yes, Yes, Yes, Yes, Yes, Yes, Yes, Yes, Yes, Yes, Yes, Yes, Yes, Yes, Yes, Yes, Yes, Yes, Yes, Yes, Yes, Yes</v>
      </c>
      <c r="CN300" t="e" cm="1">
        <f t="array" aca="1" ref="CN300" ca="1">COUNTIF(WeekendHostnames,"WNH270OPR403")</f>
        <v>#NAME?</v>
      </c>
      <c r="CO300" s="4"/>
      <c r="CQ300" s="4"/>
    </row>
    <row r="301" spans="1:95" ht="20.25" customHeight="1">
      <c r="A301" s="8"/>
      <c r="B301" s="8"/>
      <c r="C301" s="8"/>
      <c r="E301" s="15" t="str">
        <f>IF($C301&lt;&gt;"Yes","",IF($D301="No","Yes",IF($D301="Yes","No","")))</f>
        <v/>
      </c>
      <c r="F301" s="15" t="str">
        <f>IF($A301="","",IF($A301="Neuron",IF(OR(AND($AA301&lt;&gt;"",LOWER(TRIM($AA301))&lt;&gt;"n/a",COUNTIF($AA$2:$AA$532,$AA301)&gt;1),AND($AB301&lt;&gt;"",LOWER(TRIM($AB301))&lt;&gt;"n/a",COUNTIF($AB$2:$AB$532,$AB301)&gt;1),AND($AE301&lt;&gt;"",LOWER(TRIM($AE301))&lt;&gt;"n/a",COUNTIF($AE$2:$AE$532,$AE301)&gt;1)),"Yes","No"),IF($A301="Cybernet",IF(OR(AND($Y301&lt;&gt;"",LOWER(TRIM($Y301))&lt;&gt;"n/a",COUNTIF($Y$2:$Y$532,$Y301)&gt;1),AND($Z301&lt;&gt;"",LOWER(TRIM($Z301))&lt;&gt;"n/a",COUNTIF($Z$2:$Z$532,$Z301)&gt;1)),"Yes","No"),IF(AND($AN301&lt;&gt;"",LOWER(TRIM($AN301))&lt;&gt;"n/a",COUNTIF($AN$2:$AN$532,$AN301)&gt;1),"Yes","No"))))</f>
        <v/>
      </c>
      <c r="G301" t="str">
        <f>IF($C301&lt;&gt;"Yes","",
IF($A301="Neuron",
IF(OR(
AND($AA301&lt;&gt;"",LOWER(TRIM($AA301))&lt;&gt;"n/a",COUNTIFS($C$2:$C$532,"Yes",$A$2:$A$532,"Neuron",$AA$2:$AA$532,$AA301)&gt;1),
AND($AB301&lt;&gt;"",LOWER(TRIM($AB301))&lt;&gt;"n/a",COUNTIFS($C$2:$C$532,"Yes",$A$2:$A$532,"Neuron",$AB$2:$AB$532,$AB301)&gt;1),
AND($AE301&lt;&gt;"",LOWER(TRIM($AE301))&lt;&gt;"n/a",COUNTIFS($C$2:$C$532,"Yes",$A$2:$A$532,"Neuron",$AE$2:$AE$532,$AE301)&gt;1)
),"Yes","No"),
IF($A301="Cybernet",
IF(OR(
AND($Y301&lt;&gt;"",LOWER(TRIM($Y301))&lt;&gt;"n/a",COUNTIFS($C$2:$C$532,"Yes",$A$2:$A$532,"Cybernet",$Y$2:$Y$532,$Y301)&gt;1),
AND($Z301&lt;&gt;"",LOWER(TRIM($Z301))&lt;&gt;"n/a",COUNTIFS($C$2:$C$532,"Yes",$A$2:$A$532,"Cybernet",$Z$2:$Z$532,$Z301)&gt;1)
),"Yes","No"),
IF(AND($AN301&lt;&gt;"",LOWER(TRIM($AN301))&lt;&gt;"n/a"),
IF(COUNTIFS($C$2:$C$532,"Yes",$A$2:$A$532,$A301,$AN$2:$AN$532,$AN301)&gt;1,"Yes","No"),
"No")
)
)
)</f>
        <v/>
      </c>
      <c r="H301" s="4"/>
      <c r="I301" s="4"/>
      <c r="J301" s="4"/>
      <c r="K301" s="4"/>
      <c r="L301" s="14"/>
      <c r="M301" s="4"/>
      <c r="N301" s="4"/>
      <c r="O301" s="4"/>
      <c r="P301" s="4"/>
      <c r="Q301" s="4"/>
      <c r="R301" s="4"/>
      <c r="S301" s="4"/>
      <c r="T301" s="4"/>
      <c r="U301" s="12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8"/>
      <c r="AH301" s="8"/>
      <c r="AI301" s="8"/>
      <c r="AJ301" s="8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"/>
      <c r="BM301" s="8"/>
      <c r="BN301" s="8"/>
      <c r="BO301" s="8"/>
      <c r="BP301" s="8"/>
      <c r="BQ301" s="8"/>
      <c r="BR301" s="8"/>
      <c r="BS301" s="4" t="str">
        <f>IF($AB301="","",IF((IF(AND($BL301&lt;&gt;"Yes",$BL301&lt;&gt;"N/A"),"Power Cable, ","")&amp;IF(AND($BM301&lt;&gt;"Yes",$BM301&lt;&gt;"N/A"),"Battery, ","")&amp;IF(AND($AG301&lt;&gt;"Yes",$AG301&lt;&gt;"N/A"),"Firmware Download, ","")&amp;IF(AND(OR($AG301="Yes",$AG301="N/A"),$AH301&lt;&gt;"Yes",$AH301&lt;&gt;"N/A"),"Firmware Install, ","")&amp;IF(AND($BQ301&lt;&gt;"Yes",$BQ301&lt;&gt;"N/A"),"Device ID, ","")&amp;IF(AND($BR301&lt;&gt;"Yes",$BR301&lt;&gt;"N/A"),"Epic Beans Relay, ",""))="","",LEFT(IF(AND($BL301&lt;&gt;"Yes",$BL301&lt;&gt;"N/A"),"Power Cable, ","")&amp;IF(AND($BM301&lt;&gt;"Yes",$BM301&lt;&gt;"N/A"),"Battery, ","")&amp;IF(AND($AG301&lt;&gt;"Yes",$AG301&lt;&gt;"N/A"),"Firmware Download, ","")&amp;IF(AND(OR($AG301="Yes",$AG301="N/A"),$AH301&lt;&gt;"Yes",$AH301&lt;&gt;"N/A"),"Firmware Install, ","")&amp;IF(AND($BQ301&lt;&gt;"Yes",$BQ301&lt;&gt;"N/A"),"Device ID, ","")&amp;IF(AND($BR301&lt;&gt;"Yes",$BR301&lt;&gt;"N/A"),"Epic Beans Relay, ",""),LEN(IF(AND($BL301&lt;&gt;"Yes",$BL301&lt;&gt;"N/A"),"Power Cable, ","")&amp;IF(AND($BM301&lt;&gt;"Yes",$BM301&lt;&gt;"N/A"),"Battery, ","")&amp;IF(AND($AG301&lt;&gt;"Yes",$AG301&lt;&gt;"N/A"),"Firmware Download, ","")&amp;IF(AND(OR($AG301="Yes",$AG301="N/A"),$AH301&lt;&gt;"Yes",$AH301&lt;&gt;"N/A"),"Firmware Install, ","")&amp;IF(AND($BQ301&lt;&gt;"Yes",$BQ301&lt;&gt;"N/A"),"Device ID, ","")&amp;IF(AND($BR301&lt;&gt;"Yes",$BR301&lt;&gt;"N/A"),"Epic Beans Relay, ",""))-2)))</f>
        <v/>
      </c>
      <c r="BT301" s="8"/>
      <c r="BU301" s="8" t="str">
        <f>IF($AB301="","",IF($BS301="","Yes","Blocked"))</f>
        <v/>
      </c>
      <c r="BW301" t="str">
        <f>IF($BV301="","",IFERROR(VLOOKUP($BV301,'01_Warehouse_Ledger'!$A:$N,4,FALSE),""))</f>
        <v/>
      </c>
      <c r="BX301" t="str">
        <f>IF($BV301="","",IFERROR(VLOOKUP($BV301,'01_Warehouse_Ledger'!$A:$N,5,FALSE),""))</f>
        <v/>
      </c>
      <c r="BY301" t="str">
        <f>IF($BV301="","",IFERROR(VLOOKUP($BV301,'01_Warehouse_Ledger'!$A:$N,13,FALSE),""))</f>
        <v/>
      </c>
      <c r="CI301" t="str" cm="1">
        <f t="array" ref="CI301">IFERROR(
  IF(ISNUMBER(MATCH(TRIM(SUBSTITUTE(INDEX($X:$X,ROW()),CHAR(160),"")),[1]Weekend_Targets!$B$2:$B$23,0)),
    "TARGET",
    "NO"
  ),
  "LOOKUP_ERROR"
)</f>
        <v>NO</v>
      </c>
      <c r="CJ301" t="str" cm="1">
        <f t="array" aca="1" ref="CJ301" ca="1">_xlfn.LET(_xlpm.h,UPPER(TRIM(CLEAN(SUBSTITUTE($X301,CHAR(160)," ")))), IF(ISNUMBER(MATCH(_xlpm.h,WeekendHostnames,0)),"TARGET",""))</f>
        <v/>
      </c>
      <c r="CK301" t="str">
        <f>UPPER(TRIM(CLEAN(SUBSTITUTE(C301,CHAR(160)," "))))</f>
        <v/>
      </c>
      <c r="CL301" t="str" cm="1">
        <f t="array" ref="CL301">IF(ISNUMBER(MATCH(UPPER(TRIM(CLEAN(SUBSTITUTE(INDEX($X:$X,ROW()),CHAR(160)," ")))),[1]Weekend_Targets!$C$2:$C$23,0)),"TARGET","NO")</f>
        <v>NO</v>
      </c>
      <c r="CM301" t="str">
        <f>_xlfn.TEXTJOIN(", ",TRUE,$C$2:$C$23)</f>
        <v>Yes, Yes, Yes, Yes, Yes, Yes, Yes, Yes, Yes, Yes, Yes, Yes, Yes, Yes, Yes, Yes, Yes, Yes, Yes, Yes, Yes, Yes</v>
      </c>
      <c r="CN301" t="e" cm="1">
        <f t="array" aca="1" ref="CN301" ca="1">COUNTIF(WeekendHostnames,"WNH270OPR403")</f>
        <v>#NAME?</v>
      </c>
      <c r="CO301" s="4"/>
      <c r="CQ301" s="4"/>
    </row>
    <row r="302" spans="1:95" ht="20.25" customHeight="1">
      <c r="A302" s="8"/>
      <c r="B302" s="8"/>
      <c r="C302" s="8"/>
      <c r="E302" s="15" t="str">
        <f>IF($C302&lt;&gt;"Yes","",IF($D302="No","Yes",IF($D302="Yes","No","")))</f>
        <v/>
      </c>
      <c r="F302" s="15" t="str">
        <f>IF($A302="","",IF($A302="Neuron",IF(OR(AND($AA302&lt;&gt;"",LOWER(TRIM($AA302))&lt;&gt;"n/a",COUNTIF($AA$2:$AA$532,$AA302)&gt;1),AND($AB302&lt;&gt;"",LOWER(TRIM($AB302))&lt;&gt;"n/a",COUNTIF($AB$2:$AB$532,$AB302)&gt;1),AND($AE302&lt;&gt;"",LOWER(TRIM($AE302))&lt;&gt;"n/a",COUNTIF($AE$2:$AE$532,$AE302)&gt;1)),"Yes","No"),IF($A302="Cybernet",IF(OR(AND($Y302&lt;&gt;"",LOWER(TRIM($Y302))&lt;&gt;"n/a",COUNTIF($Y$2:$Y$532,$Y302)&gt;1),AND($Z302&lt;&gt;"",LOWER(TRIM($Z302))&lt;&gt;"n/a",COUNTIF($Z$2:$Z$532,$Z302)&gt;1)),"Yes","No"),IF(AND($AN302&lt;&gt;"",LOWER(TRIM($AN302))&lt;&gt;"n/a",COUNTIF($AN$2:$AN$532,$AN302)&gt;1),"Yes","No"))))</f>
        <v/>
      </c>
      <c r="G302" t="str">
        <f>IF($C302&lt;&gt;"Yes","",
IF($A302="Neuron",
IF(OR(
AND($AA302&lt;&gt;"",LOWER(TRIM($AA302))&lt;&gt;"n/a",COUNTIFS($C$2:$C$532,"Yes",$A$2:$A$532,"Neuron",$AA$2:$AA$532,$AA302)&gt;1),
AND($AB302&lt;&gt;"",LOWER(TRIM($AB302))&lt;&gt;"n/a",COUNTIFS($C$2:$C$532,"Yes",$A$2:$A$532,"Neuron",$AB$2:$AB$532,$AB302)&gt;1),
AND($AE302&lt;&gt;"",LOWER(TRIM($AE302))&lt;&gt;"n/a",COUNTIFS($C$2:$C$532,"Yes",$A$2:$A$532,"Neuron",$AE$2:$AE$532,$AE302)&gt;1)
),"Yes","No"),
IF($A302="Cybernet",
IF(OR(
AND($Y302&lt;&gt;"",LOWER(TRIM($Y302))&lt;&gt;"n/a",COUNTIFS($C$2:$C$532,"Yes",$A$2:$A$532,"Cybernet",$Y$2:$Y$532,$Y302)&gt;1),
AND($Z302&lt;&gt;"",LOWER(TRIM($Z302))&lt;&gt;"n/a",COUNTIFS($C$2:$C$532,"Yes",$A$2:$A$532,"Cybernet",$Z$2:$Z$532,$Z302)&gt;1)
),"Yes","No"),
IF(AND($AN302&lt;&gt;"",LOWER(TRIM($AN302))&lt;&gt;"n/a"),
IF(COUNTIFS($C$2:$C$532,"Yes",$A$2:$A$532,$A302,$AN$2:$AN$532,$AN302)&gt;1,"Yes","No"),
"No")
)
)
)</f>
        <v/>
      </c>
      <c r="H302" s="4"/>
      <c r="I302" s="4"/>
      <c r="J302" s="4"/>
      <c r="K302" s="4"/>
      <c r="L302" s="14"/>
      <c r="M302" s="4"/>
      <c r="N302" s="4"/>
      <c r="O302" s="4"/>
      <c r="P302" s="4"/>
      <c r="Q302" s="4"/>
      <c r="R302" s="4"/>
      <c r="S302" s="4"/>
      <c r="T302" s="4"/>
      <c r="U302" s="12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8"/>
      <c r="AH302" s="8"/>
      <c r="AI302" s="8"/>
      <c r="AJ302" s="8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"/>
      <c r="BM302" s="8"/>
      <c r="BN302" s="8"/>
      <c r="BO302" s="8"/>
      <c r="BP302" s="8"/>
      <c r="BQ302" s="8"/>
      <c r="BR302" s="8"/>
      <c r="BS302" s="4" t="str">
        <f>IF($AB302="","",IF((IF(AND($BL302&lt;&gt;"Yes",$BL302&lt;&gt;"N/A"),"Power Cable, ","")&amp;IF(AND($BM302&lt;&gt;"Yes",$BM302&lt;&gt;"N/A"),"Battery, ","")&amp;IF(AND($AG302&lt;&gt;"Yes",$AG302&lt;&gt;"N/A"),"Firmware Download, ","")&amp;IF(AND(OR($AG302="Yes",$AG302="N/A"),$AH302&lt;&gt;"Yes",$AH302&lt;&gt;"N/A"),"Firmware Install, ","")&amp;IF(AND($BQ302&lt;&gt;"Yes",$BQ302&lt;&gt;"N/A"),"Device ID, ","")&amp;IF(AND($BR302&lt;&gt;"Yes",$BR302&lt;&gt;"N/A"),"Epic Beans Relay, ",""))="","",LEFT(IF(AND($BL302&lt;&gt;"Yes",$BL302&lt;&gt;"N/A"),"Power Cable, ","")&amp;IF(AND($BM302&lt;&gt;"Yes",$BM302&lt;&gt;"N/A"),"Battery, ","")&amp;IF(AND($AG302&lt;&gt;"Yes",$AG302&lt;&gt;"N/A"),"Firmware Download, ","")&amp;IF(AND(OR($AG302="Yes",$AG302="N/A"),$AH302&lt;&gt;"Yes",$AH302&lt;&gt;"N/A"),"Firmware Install, ","")&amp;IF(AND($BQ302&lt;&gt;"Yes",$BQ302&lt;&gt;"N/A"),"Device ID, ","")&amp;IF(AND($BR302&lt;&gt;"Yes",$BR302&lt;&gt;"N/A"),"Epic Beans Relay, ",""),LEN(IF(AND($BL302&lt;&gt;"Yes",$BL302&lt;&gt;"N/A"),"Power Cable, ","")&amp;IF(AND($BM302&lt;&gt;"Yes",$BM302&lt;&gt;"N/A"),"Battery, ","")&amp;IF(AND($AG302&lt;&gt;"Yes",$AG302&lt;&gt;"N/A"),"Firmware Download, ","")&amp;IF(AND(OR($AG302="Yes",$AG302="N/A"),$AH302&lt;&gt;"Yes",$AH302&lt;&gt;"N/A"),"Firmware Install, ","")&amp;IF(AND($BQ302&lt;&gt;"Yes",$BQ302&lt;&gt;"N/A"),"Device ID, ","")&amp;IF(AND($BR302&lt;&gt;"Yes",$BR302&lt;&gt;"N/A"),"Epic Beans Relay, ",""))-2)))</f>
        <v/>
      </c>
      <c r="BT302" s="8"/>
      <c r="BU302" s="8" t="str">
        <f>IF($AB302="","",IF($BS302="","Yes","Blocked"))</f>
        <v/>
      </c>
      <c r="BW302" t="str">
        <f>IF($BV302="","",IFERROR(VLOOKUP($BV302,'01_Warehouse_Ledger'!$A:$N,4,FALSE),""))</f>
        <v/>
      </c>
      <c r="BX302" t="str">
        <f>IF($BV302="","",IFERROR(VLOOKUP($BV302,'01_Warehouse_Ledger'!$A:$N,5,FALSE),""))</f>
        <v/>
      </c>
      <c r="BY302" t="str">
        <f>IF($BV302="","",IFERROR(VLOOKUP($BV302,'01_Warehouse_Ledger'!$A:$N,13,FALSE),""))</f>
        <v/>
      </c>
      <c r="CI302" t="str" cm="1">
        <f t="array" ref="CI302">IFERROR(
  IF(ISNUMBER(MATCH(TRIM(SUBSTITUTE(INDEX($X:$X,ROW()),CHAR(160),"")),[1]Weekend_Targets!$B$2:$B$23,0)),
    "TARGET",
    "NO"
  ),
  "LOOKUP_ERROR"
)</f>
        <v>NO</v>
      </c>
      <c r="CJ302" t="str" cm="1">
        <f t="array" aca="1" ref="CJ302" ca="1">_xlfn.LET(_xlpm.h,UPPER(TRIM(CLEAN(SUBSTITUTE($X302,CHAR(160)," ")))), IF(ISNUMBER(MATCH(_xlpm.h,WeekendHostnames,0)),"TARGET",""))</f>
        <v/>
      </c>
      <c r="CK302" t="str">
        <f>UPPER(TRIM(CLEAN(SUBSTITUTE(C302,CHAR(160)," "))))</f>
        <v/>
      </c>
      <c r="CL302" t="str" cm="1">
        <f t="array" ref="CL302">IF(ISNUMBER(MATCH(UPPER(TRIM(CLEAN(SUBSTITUTE(INDEX($X:$X,ROW()),CHAR(160)," ")))),[1]Weekend_Targets!$C$2:$C$23,0)),"TARGET","NO")</f>
        <v>NO</v>
      </c>
      <c r="CM302" t="str">
        <f>_xlfn.TEXTJOIN(", ",TRUE,$C$2:$C$23)</f>
        <v>Yes, Yes, Yes, Yes, Yes, Yes, Yes, Yes, Yes, Yes, Yes, Yes, Yes, Yes, Yes, Yes, Yes, Yes, Yes, Yes, Yes, Yes</v>
      </c>
      <c r="CN302" t="e" cm="1">
        <f t="array" aca="1" ref="CN302" ca="1">COUNTIF(WeekendHostnames,"WNH270OPR403")</f>
        <v>#NAME?</v>
      </c>
      <c r="CO302" s="4"/>
      <c r="CQ302" s="4"/>
    </row>
    <row r="303" spans="1:95" ht="20.25" customHeight="1">
      <c r="A303" s="8"/>
      <c r="B303" s="8"/>
      <c r="C303" s="8"/>
      <c r="E303" s="15" t="str">
        <f>IF($C303&lt;&gt;"Yes","",IF($D303="No","Yes",IF($D303="Yes","No","")))</f>
        <v/>
      </c>
      <c r="F303" s="15" t="str">
        <f>IF($A303="","",IF($A303="Neuron",IF(OR(AND($AA303&lt;&gt;"",LOWER(TRIM($AA303))&lt;&gt;"n/a",COUNTIF($AA$2:$AA$532,$AA303)&gt;1),AND($AB303&lt;&gt;"",LOWER(TRIM($AB303))&lt;&gt;"n/a",COUNTIF($AB$2:$AB$532,$AB303)&gt;1),AND($AE303&lt;&gt;"",LOWER(TRIM($AE303))&lt;&gt;"n/a",COUNTIF($AE$2:$AE$532,$AE303)&gt;1)),"Yes","No"),IF($A303="Cybernet",IF(OR(AND($Y303&lt;&gt;"",LOWER(TRIM($Y303))&lt;&gt;"n/a",COUNTIF($Y$2:$Y$532,$Y303)&gt;1),AND($Z303&lt;&gt;"",LOWER(TRIM($Z303))&lt;&gt;"n/a",COUNTIF($Z$2:$Z$532,$Z303)&gt;1)),"Yes","No"),IF(AND($AN303&lt;&gt;"",LOWER(TRIM($AN303))&lt;&gt;"n/a",COUNTIF($AN$2:$AN$532,$AN303)&gt;1),"Yes","No"))))</f>
        <v/>
      </c>
      <c r="G303" t="str">
        <f>IF($C303&lt;&gt;"Yes","",
IF($A303="Neuron",
IF(OR(
AND($AA303&lt;&gt;"",LOWER(TRIM($AA303))&lt;&gt;"n/a",COUNTIFS($C$2:$C$532,"Yes",$A$2:$A$532,"Neuron",$AA$2:$AA$532,$AA303)&gt;1),
AND($AB303&lt;&gt;"",LOWER(TRIM($AB303))&lt;&gt;"n/a",COUNTIFS($C$2:$C$532,"Yes",$A$2:$A$532,"Neuron",$AB$2:$AB$532,$AB303)&gt;1),
AND($AE303&lt;&gt;"",LOWER(TRIM($AE303))&lt;&gt;"n/a",COUNTIFS($C$2:$C$532,"Yes",$A$2:$A$532,"Neuron",$AE$2:$AE$532,$AE303)&gt;1)
),"Yes","No"),
IF($A303="Cybernet",
IF(OR(
AND($Y303&lt;&gt;"",LOWER(TRIM($Y303))&lt;&gt;"n/a",COUNTIFS($C$2:$C$532,"Yes",$A$2:$A$532,"Cybernet",$Y$2:$Y$532,$Y303)&gt;1),
AND($Z303&lt;&gt;"",LOWER(TRIM($Z303))&lt;&gt;"n/a",COUNTIFS($C$2:$C$532,"Yes",$A$2:$A$532,"Cybernet",$Z$2:$Z$532,$Z303)&gt;1)
),"Yes","No"),
IF(AND($AN303&lt;&gt;"",LOWER(TRIM($AN303))&lt;&gt;"n/a"),
IF(COUNTIFS($C$2:$C$532,"Yes",$A$2:$A$532,$A303,$AN$2:$AN$532,$AN303)&gt;1,"Yes","No"),
"No")
)
)
)</f>
        <v/>
      </c>
      <c r="H303" s="4"/>
      <c r="I303" s="4"/>
      <c r="J303" s="4"/>
      <c r="K303" s="4"/>
      <c r="L303" s="14"/>
      <c r="M303" s="4"/>
      <c r="N303" s="4"/>
      <c r="O303" s="4"/>
      <c r="P303" s="4"/>
      <c r="Q303" s="4"/>
      <c r="R303" s="4"/>
      <c r="S303" s="4"/>
      <c r="T303" s="4"/>
      <c r="U303" s="12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8"/>
      <c r="AH303" s="8"/>
      <c r="AI303" s="8"/>
      <c r="AJ303" s="8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"/>
      <c r="BM303" s="8"/>
      <c r="BN303" s="8"/>
      <c r="BO303" s="8"/>
      <c r="BP303" s="8"/>
      <c r="BQ303" s="8"/>
      <c r="BR303" s="8"/>
      <c r="BS303" s="4" t="str">
        <f>IF($AB303="","",IF((IF(AND($BL303&lt;&gt;"Yes",$BL303&lt;&gt;"N/A"),"Power Cable, ","")&amp;IF(AND($BM303&lt;&gt;"Yes",$BM303&lt;&gt;"N/A"),"Battery, ","")&amp;IF(AND($AG303&lt;&gt;"Yes",$AG303&lt;&gt;"N/A"),"Firmware Download, ","")&amp;IF(AND(OR($AG303="Yes",$AG303="N/A"),$AH303&lt;&gt;"Yes",$AH303&lt;&gt;"N/A"),"Firmware Install, ","")&amp;IF(AND($BQ303&lt;&gt;"Yes",$BQ303&lt;&gt;"N/A"),"Device ID, ","")&amp;IF(AND($BR303&lt;&gt;"Yes",$BR303&lt;&gt;"N/A"),"Epic Beans Relay, ",""))="","",LEFT(IF(AND($BL303&lt;&gt;"Yes",$BL303&lt;&gt;"N/A"),"Power Cable, ","")&amp;IF(AND($BM303&lt;&gt;"Yes",$BM303&lt;&gt;"N/A"),"Battery, ","")&amp;IF(AND($AG303&lt;&gt;"Yes",$AG303&lt;&gt;"N/A"),"Firmware Download, ","")&amp;IF(AND(OR($AG303="Yes",$AG303="N/A"),$AH303&lt;&gt;"Yes",$AH303&lt;&gt;"N/A"),"Firmware Install, ","")&amp;IF(AND($BQ303&lt;&gt;"Yes",$BQ303&lt;&gt;"N/A"),"Device ID, ","")&amp;IF(AND($BR303&lt;&gt;"Yes",$BR303&lt;&gt;"N/A"),"Epic Beans Relay, ",""),LEN(IF(AND($BL303&lt;&gt;"Yes",$BL303&lt;&gt;"N/A"),"Power Cable, ","")&amp;IF(AND($BM303&lt;&gt;"Yes",$BM303&lt;&gt;"N/A"),"Battery, ","")&amp;IF(AND($AG303&lt;&gt;"Yes",$AG303&lt;&gt;"N/A"),"Firmware Download, ","")&amp;IF(AND(OR($AG303="Yes",$AG303="N/A"),$AH303&lt;&gt;"Yes",$AH303&lt;&gt;"N/A"),"Firmware Install, ","")&amp;IF(AND($BQ303&lt;&gt;"Yes",$BQ303&lt;&gt;"N/A"),"Device ID, ","")&amp;IF(AND($BR303&lt;&gt;"Yes",$BR303&lt;&gt;"N/A"),"Epic Beans Relay, ",""))-2)))</f>
        <v/>
      </c>
      <c r="BT303" s="8"/>
      <c r="BU303" s="8" t="str">
        <f>IF($AB303="","",IF($BS303="","Yes","Blocked"))</f>
        <v/>
      </c>
      <c r="BW303" t="str">
        <f>IF($BV303="","",IFERROR(VLOOKUP($BV303,'01_Warehouse_Ledger'!$A:$N,4,FALSE),""))</f>
        <v/>
      </c>
      <c r="BX303" t="str">
        <f>IF($BV303="","",IFERROR(VLOOKUP($BV303,'01_Warehouse_Ledger'!$A:$N,5,FALSE),""))</f>
        <v/>
      </c>
      <c r="BY303" t="str">
        <f>IF($BV303="","",IFERROR(VLOOKUP($BV303,'01_Warehouse_Ledger'!$A:$N,13,FALSE),""))</f>
        <v/>
      </c>
      <c r="CI303" t="str" cm="1">
        <f t="array" ref="CI303">IFERROR(
  IF(ISNUMBER(MATCH(TRIM(SUBSTITUTE(INDEX($X:$X,ROW()),CHAR(160),"")),[1]Weekend_Targets!$B$2:$B$23,0)),
    "TARGET",
    "NO"
  ),
  "LOOKUP_ERROR"
)</f>
        <v>NO</v>
      </c>
      <c r="CJ303" t="str" cm="1">
        <f t="array" aca="1" ref="CJ303" ca="1">_xlfn.LET(_xlpm.h,UPPER(TRIM(CLEAN(SUBSTITUTE($X303,CHAR(160)," ")))), IF(ISNUMBER(MATCH(_xlpm.h,WeekendHostnames,0)),"TARGET",""))</f>
        <v/>
      </c>
      <c r="CK303" t="str">
        <f>UPPER(TRIM(CLEAN(SUBSTITUTE(C303,CHAR(160)," "))))</f>
        <v/>
      </c>
      <c r="CL303" t="str" cm="1">
        <f t="array" ref="CL303">IF(ISNUMBER(MATCH(UPPER(TRIM(CLEAN(SUBSTITUTE(INDEX($X:$X,ROW()),CHAR(160)," ")))),[1]Weekend_Targets!$C$2:$C$23,0)),"TARGET","NO")</f>
        <v>NO</v>
      </c>
      <c r="CM303" t="str">
        <f>_xlfn.TEXTJOIN(", ",TRUE,$C$2:$C$23)</f>
        <v>Yes, Yes, Yes, Yes, Yes, Yes, Yes, Yes, Yes, Yes, Yes, Yes, Yes, Yes, Yes, Yes, Yes, Yes, Yes, Yes, Yes, Yes</v>
      </c>
      <c r="CN303" t="e" cm="1">
        <f t="array" aca="1" ref="CN303" ca="1">COUNTIF(WeekendHostnames,"WNH270OPR403")</f>
        <v>#NAME?</v>
      </c>
      <c r="CO303" s="4"/>
      <c r="CQ303" s="4"/>
    </row>
    <row r="304" spans="1:95" ht="20.25" customHeight="1">
      <c r="A304" s="8"/>
      <c r="B304" s="8"/>
      <c r="C304" s="8"/>
      <c r="E304" s="15" t="str">
        <f>IF($C304&lt;&gt;"Yes","",IF($D304="No","Yes",IF($D304="Yes","No","")))</f>
        <v/>
      </c>
      <c r="F304" s="15" t="str">
        <f>IF($A304="","",IF($A304="Neuron",IF(OR(AND($AA304&lt;&gt;"",LOWER(TRIM($AA304))&lt;&gt;"n/a",COUNTIF($AA$2:$AA$532,$AA304)&gt;1),AND($AB304&lt;&gt;"",LOWER(TRIM($AB304))&lt;&gt;"n/a",COUNTIF($AB$2:$AB$532,$AB304)&gt;1),AND($AE304&lt;&gt;"",LOWER(TRIM($AE304))&lt;&gt;"n/a",COUNTIF($AE$2:$AE$532,$AE304)&gt;1)),"Yes","No"),IF($A304="Cybernet",IF(OR(AND($Y304&lt;&gt;"",LOWER(TRIM($Y304))&lt;&gt;"n/a",COUNTIF($Y$2:$Y$532,$Y304)&gt;1),AND($Z304&lt;&gt;"",LOWER(TRIM($Z304))&lt;&gt;"n/a",COUNTIF($Z$2:$Z$532,$Z304)&gt;1)),"Yes","No"),IF(AND($AN304&lt;&gt;"",LOWER(TRIM($AN304))&lt;&gt;"n/a",COUNTIF($AN$2:$AN$532,$AN304)&gt;1),"Yes","No"))))</f>
        <v/>
      </c>
      <c r="G304" t="str">
        <f>IF($C304&lt;&gt;"Yes","",
IF($A304="Neuron",
IF(OR(
AND($AA304&lt;&gt;"",LOWER(TRIM($AA304))&lt;&gt;"n/a",COUNTIFS($C$2:$C$532,"Yes",$A$2:$A$532,"Neuron",$AA$2:$AA$532,$AA304)&gt;1),
AND($AB304&lt;&gt;"",LOWER(TRIM($AB304))&lt;&gt;"n/a",COUNTIFS($C$2:$C$532,"Yes",$A$2:$A$532,"Neuron",$AB$2:$AB$532,$AB304)&gt;1),
AND($AE304&lt;&gt;"",LOWER(TRIM($AE304))&lt;&gt;"n/a",COUNTIFS($C$2:$C$532,"Yes",$A$2:$A$532,"Neuron",$AE$2:$AE$532,$AE304)&gt;1)
),"Yes","No"),
IF($A304="Cybernet",
IF(OR(
AND($Y304&lt;&gt;"",LOWER(TRIM($Y304))&lt;&gt;"n/a",COUNTIFS($C$2:$C$532,"Yes",$A$2:$A$532,"Cybernet",$Y$2:$Y$532,$Y304)&gt;1),
AND($Z304&lt;&gt;"",LOWER(TRIM($Z304))&lt;&gt;"n/a",COUNTIFS($C$2:$C$532,"Yes",$A$2:$A$532,"Cybernet",$Z$2:$Z$532,$Z304)&gt;1)
),"Yes","No"),
IF(AND($AN304&lt;&gt;"",LOWER(TRIM($AN304))&lt;&gt;"n/a"),
IF(COUNTIFS($C$2:$C$532,"Yes",$A$2:$A$532,$A304,$AN$2:$AN$532,$AN304)&gt;1,"Yes","No"),
"No")
)
)
)</f>
        <v/>
      </c>
      <c r="H304" s="4"/>
      <c r="I304" s="4"/>
      <c r="J304" s="4"/>
      <c r="K304" s="4"/>
      <c r="L304" s="14"/>
      <c r="M304" s="4"/>
      <c r="N304" s="4"/>
      <c r="O304" s="4"/>
      <c r="P304" s="4"/>
      <c r="Q304" s="4"/>
      <c r="R304" s="4"/>
      <c r="S304" s="4"/>
      <c r="T304" s="4"/>
      <c r="U304" s="12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8"/>
      <c r="AH304" s="8"/>
      <c r="AI304" s="8"/>
      <c r="AJ304" s="8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"/>
      <c r="BM304" s="8"/>
      <c r="BN304" s="8"/>
      <c r="BO304" s="8"/>
      <c r="BP304" s="8"/>
      <c r="BQ304" s="8"/>
      <c r="BR304" s="8"/>
      <c r="BS304" s="4" t="str">
        <f>IF($AB304="","",IF((IF(AND($BL304&lt;&gt;"Yes",$BL304&lt;&gt;"N/A"),"Power Cable, ","")&amp;IF(AND($BM304&lt;&gt;"Yes",$BM304&lt;&gt;"N/A"),"Battery, ","")&amp;IF(AND($AG304&lt;&gt;"Yes",$AG304&lt;&gt;"N/A"),"Firmware Download, ","")&amp;IF(AND(OR($AG304="Yes",$AG304="N/A"),$AH304&lt;&gt;"Yes",$AH304&lt;&gt;"N/A"),"Firmware Install, ","")&amp;IF(AND($BQ304&lt;&gt;"Yes",$BQ304&lt;&gt;"N/A"),"Device ID, ","")&amp;IF(AND($BR304&lt;&gt;"Yes",$BR304&lt;&gt;"N/A"),"Epic Beans Relay, ",""))="","",LEFT(IF(AND($BL304&lt;&gt;"Yes",$BL304&lt;&gt;"N/A"),"Power Cable, ","")&amp;IF(AND($BM304&lt;&gt;"Yes",$BM304&lt;&gt;"N/A"),"Battery, ","")&amp;IF(AND($AG304&lt;&gt;"Yes",$AG304&lt;&gt;"N/A"),"Firmware Download, ","")&amp;IF(AND(OR($AG304="Yes",$AG304="N/A"),$AH304&lt;&gt;"Yes",$AH304&lt;&gt;"N/A"),"Firmware Install, ","")&amp;IF(AND($BQ304&lt;&gt;"Yes",$BQ304&lt;&gt;"N/A"),"Device ID, ","")&amp;IF(AND($BR304&lt;&gt;"Yes",$BR304&lt;&gt;"N/A"),"Epic Beans Relay, ",""),LEN(IF(AND($BL304&lt;&gt;"Yes",$BL304&lt;&gt;"N/A"),"Power Cable, ","")&amp;IF(AND($BM304&lt;&gt;"Yes",$BM304&lt;&gt;"N/A"),"Battery, ","")&amp;IF(AND($AG304&lt;&gt;"Yes",$AG304&lt;&gt;"N/A"),"Firmware Download, ","")&amp;IF(AND(OR($AG304="Yes",$AG304="N/A"),$AH304&lt;&gt;"Yes",$AH304&lt;&gt;"N/A"),"Firmware Install, ","")&amp;IF(AND($BQ304&lt;&gt;"Yes",$BQ304&lt;&gt;"N/A"),"Device ID, ","")&amp;IF(AND($BR304&lt;&gt;"Yes",$BR304&lt;&gt;"N/A"),"Epic Beans Relay, ",""))-2)))</f>
        <v/>
      </c>
      <c r="BT304" s="8"/>
      <c r="BU304" s="8" t="str">
        <f>IF($AB304="","",IF($BS304="","Yes","Blocked"))</f>
        <v/>
      </c>
      <c r="BW304" t="str">
        <f>IF($BV304="","",IFERROR(VLOOKUP($BV304,'01_Warehouse_Ledger'!$A:$N,4,FALSE),""))</f>
        <v/>
      </c>
      <c r="BX304" t="str">
        <f>IF($BV304="","",IFERROR(VLOOKUP($BV304,'01_Warehouse_Ledger'!$A:$N,5,FALSE),""))</f>
        <v/>
      </c>
      <c r="BY304" t="str">
        <f>IF($BV304="","",IFERROR(VLOOKUP($BV304,'01_Warehouse_Ledger'!$A:$N,13,FALSE),""))</f>
        <v/>
      </c>
      <c r="CI304" t="str" cm="1">
        <f t="array" ref="CI304">IFERROR(
  IF(ISNUMBER(MATCH(TRIM(SUBSTITUTE(INDEX($X:$X,ROW()),CHAR(160),"")),[1]Weekend_Targets!$B$2:$B$23,0)),
    "TARGET",
    "NO"
  ),
  "LOOKUP_ERROR"
)</f>
        <v>NO</v>
      </c>
      <c r="CJ304" t="str" cm="1">
        <f t="array" aca="1" ref="CJ304" ca="1">_xlfn.LET(_xlpm.h,UPPER(TRIM(CLEAN(SUBSTITUTE($X304,CHAR(160)," ")))), IF(ISNUMBER(MATCH(_xlpm.h,WeekendHostnames,0)),"TARGET",""))</f>
        <v/>
      </c>
      <c r="CK304" t="str">
        <f>UPPER(TRIM(CLEAN(SUBSTITUTE(C304,CHAR(160)," "))))</f>
        <v/>
      </c>
      <c r="CL304" t="str" cm="1">
        <f t="array" ref="CL304">IF(ISNUMBER(MATCH(UPPER(TRIM(CLEAN(SUBSTITUTE(INDEX($X:$X,ROW()),CHAR(160)," ")))),[1]Weekend_Targets!$C$2:$C$23,0)),"TARGET","NO")</f>
        <v>NO</v>
      </c>
      <c r="CM304" t="str">
        <f>_xlfn.TEXTJOIN(", ",TRUE,$C$2:$C$23)</f>
        <v>Yes, Yes, Yes, Yes, Yes, Yes, Yes, Yes, Yes, Yes, Yes, Yes, Yes, Yes, Yes, Yes, Yes, Yes, Yes, Yes, Yes, Yes</v>
      </c>
      <c r="CN304" t="e" cm="1">
        <f t="array" aca="1" ref="CN304" ca="1">COUNTIF(WeekendHostnames,"WNH270OPR403")</f>
        <v>#NAME?</v>
      </c>
      <c r="CO304" s="4"/>
      <c r="CQ304" s="4"/>
    </row>
    <row r="305" spans="1:95" ht="20.25" customHeight="1">
      <c r="A305" s="8"/>
      <c r="B305" s="8"/>
      <c r="C305" s="8"/>
      <c r="E305" s="15" t="str">
        <f>IF($C305&lt;&gt;"Yes","",IF($D305="No","Yes",IF($D305="Yes","No","")))</f>
        <v/>
      </c>
      <c r="F305" s="15" t="str">
        <f>IF($A305="","",IF($A305="Neuron",IF(OR(AND($AA305&lt;&gt;"",LOWER(TRIM($AA305))&lt;&gt;"n/a",COUNTIF($AA$2:$AA$532,$AA305)&gt;1),AND($AB305&lt;&gt;"",LOWER(TRIM($AB305))&lt;&gt;"n/a",COUNTIF($AB$2:$AB$532,$AB305)&gt;1),AND($AE305&lt;&gt;"",LOWER(TRIM($AE305))&lt;&gt;"n/a",COUNTIF($AE$2:$AE$532,$AE305)&gt;1)),"Yes","No"),IF($A305="Cybernet",IF(OR(AND($Y305&lt;&gt;"",LOWER(TRIM($Y305))&lt;&gt;"n/a",COUNTIF($Y$2:$Y$532,$Y305)&gt;1),AND($Z305&lt;&gt;"",LOWER(TRIM($Z305))&lt;&gt;"n/a",COUNTIF($Z$2:$Z$532,$Z305)&gt;1)),"Yes","No"),IF(AND($AN305&lt;&gt;"",LOWER(TRIM($AN305))&lt;&gt;"n/a",COUNTIF($AN$2:$AN$532,$AN305)&gt;1),"Yes","No"))))</f>
        <v/>
      </c>
      <c r="G305" t="str">
        <f>IF($C305&lt;&gt;"Yes","",
IF($A305="Neuron",
IF(OR(
AND($AA305&lt;&gt;"",LOWER(TRIM($AA305))&lt;&gt;"n/a",COUNTIFS($C$2:$C$532,"Yes",$A$2:$A$532,"Neuron",$AA$2:$AA$532,$AA305)&gt;1),
AND($AB305&lt;&gt;"",LOWER(TRIM($AB305))&lt;&gt;"n/a",COUNTIFS($C$2:$C$532,"Yes",$A$2:$A$532,"Neuron",$AB$2:$AB$532,$AB305)&gt;1),
AND($AE305&lt;&gt;"",LOWER(TRIM($AE305))&lt;&gt;"n/a",COUNTIFS($C$2:$C$532,"Yes",$A$2:$A$532,"Neuron",$AE$2:$AE$532,$AE305)&gt;1)
),"Yes","No"),
IF($A305="Cybernet",
IF(OR(
AND($Y305&lt;&gt;"",LOWER(TRIM($Y305))&lt;&gt;"n/a",COUNTIFS($C$2:$C$532,"Yes",$A$2:$A$532,"Cybernet",$Y$2:$Y$532,$Y305)&gt;1),
AND($Z305&lt;&gt;"",LOWER(TRIM($Z305))&lt;&gt;"n/a",COUNTIFS($C$2:$C$532,"Yes",$A$2:$A$532,"Cybernet",$Z$2:$Z$532,$Z305)&gt;1)
),"Yes","No"),
IF(AND($AN305&lt;&gt;"",LOWER(TRIM($AN305))&lt;&gt;"n/a"),
IF(COUNTIFS($C$2:$C$532,"Yes",$A$2:$A$532,$A305,$AN$2:$AN$532,$AN305)&gt;1,"Yes","No"),
"No")
)
)
)</f>
        <v/>
      </c>
      <c r="H305" s="4"/>
      <c r="I305" s="4"/>
      <c r="J305" s="4"/>
      <c r="K305" s="4"/>
      <c r="L305" s="14"/>
      <c r="M305" s="4"/>
      <c r="N305" s="4"/>
      <c r="O305" s="4"/>
      <c r="P305" s="4"/>
      <c r="Q305" s="4"/>
      <c r="R305" s="4"/>
      <c r="S305" s="4"/>
      <c r="T305" s="4"/>
      <c r="U305" s="12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8"/>
      <c r="AH305" s="8"/>
      <c r="AI305" s="8"/>
      <c r="AJ305" s="8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"/>
      <c r="BM305" s="8"/>
      <c r="BN305" s="8"/>
      <c r="BO305" s="8"/>
      <c r="BP305" s="8"/>
      <c r="BQ305" s="8"/>
      <c r="BR305" s="8"/>
      <c r="BS305" s="4" t="str">
        <f>IF($AB305="","",IF((IF(AND($BL305&lt;&gt;"Yes",$BL305&lt;&gt;"N/A"),"Power Cable, ","")&amp;IF(AND($BM305&lt;&gt;"Yes",$BM305&lt;&gt;"N/A"),"Battery, ","")&amp;IF(AND($AG305&lt;&gt;"Yes",$AG305&lt;&gt;"N/A"),"Firmware Download, ","")&amp;IF(AND(OR($AG305="Yes",$AG305="N/A"),$AH305&lt;&gt;"Yes",$AH305&lt;&gt;"N/A"),"Firmware Install, ","")&amp;IF(AND($BQ305&lt;&gt;"Yes",$BQ305&lt;&gt;"N/A"),"Device ID, ","")&amp;IF(AND($BR305&lt;&gt;"Yes",$BR305&lt;&gt;"N/A"),"Epic Beans Relay, ",""))="","",LEFT(IF(AND($BL305&lt;&gt;"Yes",$BL305&lt;&gt;"N/A"),"Power Cable, ","")&amp;IF(AND($BM305&lt;&gt;"Yes",$BM305&lt;&gt;"N/A"),"Battery, ","")&amp;IF(AND($AG305&lt;&gt;"Yes",$AG305&lt;&gt;"N/A"),"Firmware Download, ","")&amp;IF(AND(OR($AG305="Yes",$AG305="N/A"),$AH305&lt;&gt;"Yes",$AH305&lt;&gt;"N/A"),"Firmware Install, ","")&amp;IF(AND($BQ305&lt;&gt;"Yes",$BQ305&lt;&gt;"N/A"),"Device ID, ","")&amp;IF(AND($BR305&lt;&gt;"Yes",$BR305&lt;&gt;"N/A"),"Epic Beans Relay, ",""),LEN(IF(AND($BL305&lt;&gt;"Yes",$BL305&lt;&gt;"N/A"),"Power Cable, ","")&amp;IF(AND($BM305&lt;&gt;"Yes",$BM305&lt;&gt;"N/A"),"Battery, ","")&amp;IF(AND($AG305&lt;&gt;"Yes",$AG305&lt;&gt;"N/A"),"Firmware Download, ","")&amp;IF(AND(OR($AG305="Yes",$AG305="N/A"),$AH305&lt;&gt;"Yes",$AH305&lt;&gt;"N/A"),"Firmware Install, ","")&amp;IF(AND($BQ305&lt;&gt;"Yes",$BQ305&lt;&gt;"N/A"),"Device ID, ","")&amp;IF(AND($BR305&lt;&gt;"Yes",$BR305&lt;&gt;"N/A"),"Epic Beans Relay, ",""))-2)))</f>
        <v/>
      </c>
      <c r="BT305" s="8"/>
      <c r="BU305" s="8" t="str">
        <f>IF($AB305="","",IF($BS305="","Yes","Blocked"))</f>
        <v/>
      </c>
      <c r="BW305" t="str">
        <f>IF($BV305="","",IFERROR(VLOOKUP($BV305,'01_Warehouse_Ledger'!$A:$N,4,FALSE),""))</f>
        <v/>
      </c>
      <c r="BX305" t="str">
        <f>IF($BV305="","",IFERROR(VLOOKUP($BV305,'01_Warehouse_Ledger'!$A:$N,5,FALSE),""))</f>
        <v/>
      </c>
      <c r="BY305" t="str">
        <f>IF($BV305="","",IFERROR(VLOOKUP($BV305,'01_Warehouse_Ledger'!$A:$N,13,FALSE),""))</f>
        <v/>
      </c>
      <c r="CI305" t="str" cm="1">
        <f t="array" ref="CI305">IFERROR(
  IF(ISNUMBER(MATCH(TRIM(SUBSTITUTE(INDEX($X:$X,ROW()),CHAR(160),"")),[1]Weekend_Targets!$B$2:$B$23,0)),
    "TARGET",
    "NO"
  ),
  "LOOKUP_ERROR"
)</f>
        <v>NO</v>
      </c>
      <c r="CJ305" t="str" cm="1">
        <f t="array" aca="1" ref="CJ305" ca="1">_xlfn.LET(_xlpm.h,UPPER(TRIM(CLEAN(SUBSTITUTE($X305,CHAR(160)," ")))), IF(ISNUMBER(MATCH(_xlpm.h,WeekendHostnames,0)),"TARGET",""))</f>
        <v/>
      </c>
      <c r="CK305" t="str">
        <f>UPPER(TRIM(CLEAN(SUBSTITUTE(C305,CHAR(160)," "))))</f>
        <v/>
      </c>
      <c r="CL305" t="str" cm="1">
        <f t="array" ref="CL305">IF(ISNUMBER(MATCH(UPPER(TRIM(CLEAN(SUBSTITUTE(INDEX($X:$X,ROW()),CHAR(160)," ")))),[1]Weekend_Targets!$C$2:$C$23,0)),"TARGET","NO")</f>
        <v>NO</v>
      </c>
      <c r="CM305" t="str">
        <f>_xlfn.TEXTJOIN(", ",TRUE,$C$2:$C$23)</f>
        <v>Yes, Yes, Yes, Yes, Yes, Yes, Yes, Yes, Yes, Yes, Yes, Yes, Yes, Yes, Yes, Yes, Yes, Yes, Yes, Yes, Yes, Yes</v>
      </c>
      <c r="CN305" t="e" cm="1">
        <f t="array" aca="1" ref="CN305" ca="1">COUNTIF(WeekendHostnames,"WNH270OPR403")</f>
        <v>#NAME?</v>
      </c>
      <c r="CO305" s="4"/>
      <c r="CQ305" s="4"/>
    </row>
    <row r="306" spans="1:95" ht="20.25" customHeight="1">
      <c r="A306" s="8"/>
      <c r="B306" s="8"/>
      <c r="C306" s="8"/>
      <c r="E306" s="15" t="str">
        <f>IF($C306&lt;&gt;"Yes","",IF($D306="No","Yes",IF($D306="Yes","No","")))</f>
        <v/>
      </c>
      <c r="F306" s="15" t="str">
        <f>IF($A306="","",IF($A306="Neuron",IF(OR(AND($AA306&lt;&gt;"",LOWER(TRIM($AA306))&lt;&gt;"n/a",COUNTIF($AA$2:$AA$532,$AA306)&gt;1),AND($AB306&lt;&gt;"",LOWER(TRIM($AB306))&lt;&gt;"n/a",COUNTIF($AB$2:$AB$532,$AB306)&gt;1),AND($AE306&lt;&gt;"",LOWER(TRIM($AE306))&lt;&gt;"n/a",COUNTIF($AE$2:$AE$532,$AE306)&gt;1)),"Yes","No"),IF($A306="Cybernet",IF(OR(AND($Y306&lt;&gt;"",LOWER(TRIM($Y306))&lt;&gt;"n/a",COUNTIF($Y$2:$Y$532,$Y306)&gt;1),AND($Z306&lt;&gt;"",LOWER(TRIM($Z306))&lt;&gt;"n/a",COUNTIF($Z$2:$Z$532,$Z306)&gt;1)),"Yes","No"),IF(AND($AN306&lt;&gt;"",LOWER(TRIM($AN306))&lt;&gt;"n/a",COUNTIF($AN$2:$AN$532,$AN306)&gt;1),"Yes","No"))))</f>
        <v/>
      </c>
      <c r="G306" t="str">
        <f>IF($C306&lt;&gt;"Yes","",
IF($A306="Neuron",
IF(OR(
AND($AA306&lt;&gt;"",LOWER(TRIM($AA306))&lt;&gt;"n/a",COUNTIFS($C$2:$C$532,"Yes",$A$2:$A$532,"Neuron",$AA$2:$AA$532,$AA306)&gt;1),
AND($AB306&lt;&gt;"",LOWER(TRIM($AB306))&lt;&gt;"n/a",COUNTIFS($C$2:$C$532,"Yes",$A$2:$A$532,"Neuron",$AB$2:$AB$532,$AB306)&gt;1),
AND($AE306&lt;&gt;"",LOWER(TRIM($AE306))&lt;&gt;"n/a",COUNTIFS($C$2:$C$532,"Yes",$A$2:$A$532,"Neuron",$AE$2:$AE$532,$AE306)&gt;1)
),"Yes","No"),
IF($A306="Cybernet",
IF(OR(
AND($Y306&lt;&gt;"",LOWER(TRIM($Y306))&lt;&gt;"n/a",COUNTIFS($C$2:$C$532,"Yes",$A$2:$A$532,"Cybernet",$Y$2:$Y$532,$Y306)&gt;1),
AND($Z306&lt;&gt;"",LOWER(TRIM($Z306))&lt;&gt;"n/a",COUNTIFS($C$2:$C$532,"Yes",$A$2:$A$532,"Cybernet",$Z$2:$Z$532,$Z306)&gt;1)
),"Yes","No"),
IF(AND($AN306&lt;&gt;"",LOWER(TRIM($AN306))&lt;&gt;"n/a"),
IF(COUNTIFS($C$2:$C$532,"Yes",$A$2:$A$532,$A306,$AN$2:$AN$532,$AN306)&gt;1,"Yes","No"),
"No")
)
)
)</f>
        <v/>
      </c>
      <c r="H306" s="4"/>
      <c r="I306" s="4"/>
      <c r="J306" s="4"/>
      <c r="K306" s="4"/>
      <c r="L306" s="14"/>
      <c r="M306" s="4"/>
      <c r="N306" s="4"/>
      <c r="O306" s="4"/>
      <c r="P306" s="4"/>
      <c r="Q306" s="4"/>
      <c r="R306" s="4"/>
      <c r="S306" s="4"/>
      <c r="T306" s="4"/>
      <c r="U306" s="12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8"/>
      <c r="AH306" s="8"/>
      <c r="AI306" s="8"/>
      <c r="AJ306" s="8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"/>
      <c r="BM306" s="8"/>
      <c r="BN306" s="8"/>
      <c r="BO306" s="8"/>
      <c r="BP306" s="8"/>
      <c r="BQ306" s="8"/>
      <c r="BR306" s="8"/>
      <c r="BS306" s="4" t="str">
        <f>IF($AB306="","",IF((IF(AND($BL306&lt;&gt;"Yes",$BL306&lt;&gt;"N/A"),"Power Cable, ","")&amp;IF(AND($BM306&lt;&gt;"Yes",$BM306&lt;&gt;"N/A"),"Battery, ","")&amp;IF(AND($AG306&lt;&gt;"Yes",$AG306&lt;&gt;"N/A"),"Firmware Download, ","")&amp;IF(AND(OR($AG306="Yes",$AG306="N/A"),$AH306&lt;&gt;"Yes",$AH306&lt;&gt;"N/A"),"Firmware Install, ","")&amp;IF(AND($BQ306&lt;&gt;"Yes",$BQ306&lt;&gt;"N/A"),"Device ID, ","")&amp;IF(AND($BR306&lt;&gt;"Yes",$BR306&lt;&gt;"N/A"),"Epic Beans Relay, ",""))="","",LEFT(IF(AND($BL306&lt;&gt;"Yes",$BL306&lt;&gt;"N/A"),"Power Cable, ","")&amp;IF(AND($BM306&lt;&gt;"Yes",$BM306&lt;&gt;"N/A"),"Battery, ","")&amp;IF(AND($AG306&lt;&gt;"Yes",$AG306&lt;&gt;"N/A"),"Firmware Download, ","")&amp;IF(AND(OR($AG306="Yes",$AG306="N/A"),$AH306&lt;&gt;"Yes",$AH306&lt;&gt;"N/A"),"Firmware Install, ","")&amp;IF(AND($BQ306&lt;&gt;"Yes",$BQ306&lt;&gt;"N/A"),"Device ID, ","")&amp;IF(AND($BR306&lt;&gt;"Yes",$BR306&lt;&gt;"N/A"),"Epic Beans Relay, ",""),LEN(IF(AND($BL306&lt;&gt;"Yes",$BL306&lt;&gt;"N/A"),"Power Cable, ","")&amp;IF(AND($BM306&lt;&gt;"Yes",$BM306&lt;&gt;"N/A"),"Battery, ","")&amp;IF(AND($AG306&lt;&gt;"Yes",$AG306&lt;&gt;"N/A"),"Firmware Download, ","")&amp;IF(AND(OR($AG306="Yes",$AG306="N/A"),$AH306&lt;&gt;"Yes",$AH306&lt;&gt;"N/A"),"Firmware Install, ","")&amp;IF(AND($BQ306&lt;&gt;"Yes",$BQ306&lt;&gt;"N/A"),"Device ID, ","")&amp;IF(AND($BR306&lt;&gt;"Yes",$BR306&lt;&gt;"N/A"),"Epic Beans Relay, ",""))-2)))</f>
        <v/>
      </c>
      <c r="BT306" s="8"/>
      <c r="BU306" s="8" t="str">
        <f>IF($AB306="","",IF($BS306="","Yes","Blocked"))</f>
        <v/>
      </c>
      <c r="BW306" t="str">
        <f>IF($BV306="","",IFERROR(VLOOKUP($BV306,'01_Warehouse_Ledger'!$A:$N,4,FALSE),""))</f>
        <v/>
      </c>
      <c r="BX306" t="str">
        <f>IF($BV306="","",IFERROR(VLOOKUP($BV306,'01_Warehouse_Ledger'!$A:$N,5,FALSE),""))</f>
        <v/>
      </c>
      <c r="BY306" t="str">
        <f>IF($BV306="","",IFERROR(VLOOKUP($BV306,'01_Warehouse_Ledger'!$A:$N,13,FALSE),""))</f>
        <v/>
      </c>
      <c r="CI306" t="str" cm="1">
        <f t="array" ref="CI306">IFERROR(
  IF(ISNUMBER(MATCH(TRIM(SUBSTITUTE(INDEX($X:$X,ROW()),CHAR(160),"")),[1]Weekend_Targets!$B$2:$B$23,0)),
    "TARGET",
    "NO"
  ),
  "LOOKUP_ERROR"
)</f>
        <v>NO</v>
      </c>
      <c r="CJ306" t="str" cm="1">
        <f t="array" aca="1" ref="CJ306" ca="1">_xlfn.LET(_xlpm.h,UPPER(TRIM(CLEAN(SUBSTITUTE($X306,CHAR(160)," ")))), IF(ISNUMBER(MATCH(_xlpm.h,WeekendHostnames,0)),"TARGET",""))</f>
        <v/>
      </c>
      <c r="CK306" t="str">
        <f>UPPER(TRIM(CLEAN(SUBSTITUTE(C306,CHAR(160)," "))))</f>
        <v/>
      </c>
      <c r="CL306" t="str" cm="1">
        <f t="array" ref="CL306">IF(ISNUMBER(MATCH(UPPER(TRIM(CLEAN(SUBSTITUTE(INDEX($X:$X,ROW()),CHAR(160)," ")))),[1]Weekend_Targets!$C$2:$C$23,0)),"TARGET","NO")</f>
        <v>NO</v>
      </c>
      <c r="CM306" t="str">
        <f>_xlfn.TEXTJOIN(", ",TRUE,$C$2:$C$23)</f>
        <v>Yes, Yes, Yes, Yes, Yes, Yes, Yes, Yes, Yes, Yes, Yes, Yes, Yes, Yes, Yes, Yes, Yes, Yes, Yes, Yes, Yes, Yes</v>
      </c>
      <c r="CN306" t="e" cm="1">
        <f t="array" aca="1" ref="CN306" ca="1">COUNTIF(WeekendHostnames,"WNH270OPR403")</f>
        <v>#NAME?</v>
      </c>
      <c r="CO306" s="4"/>
      <c r="CQ306" s="4"/>
    </row>
    <row r="307" spans="1:95" ht="20.25" customHeight="1">
      <c r="A307" s="8"/>
      <c r="B307" s="8"/>
      <c r="C307" s="8"/>
      <c r="E307" s="15" t="str">
        <f>IF($C307&lt;&gt;"Yes","",IF($D307="No","Yes",IF($D307="Yes","No","")))</f>
        <v/>
      </c>
      <c r="F307" s="15" t="str">
        <f>IF($A307="","",IF($A307="Neuron",IF(OR(AND($AA307&lt;&gt;"",LOWER(TRIM($AA307))&lt;&gt;"n/a",COUNTIF($AA$2:$AA$532,$AA307)&gt;1),AND($AB307&lt;&gt;"",LOWER(TRIM($AB307))&lt;&gt;"n/a",COUNTIF($AB$2:$AB$532,$AB307)&gt;1),AND($AE307&lt;&gt;"",LOWER(TRIM($AE307))&lt;&gt;"n/a",COUNTIF($AE$2:$AE$532,$AE307)&gt;1)),"Yes","No"),IF($A307="Cybernet",IF(OR(AND($Y307&lt;&gt;"",LOWER(TRIM($Y307))&lt;&gt;"n/a",COUNTIF($Y$2:$Y$532,$Y307)&gt;1),AND($Z307&lt;&gt;"",LOWER(TRIM($Z307))&lt;&gt;"n/a",COUNTIF($Z$2:$Z$532,$Z307)&gt;1)),"Yes","No"),IF(AND($AN307&lt;&gt;"",LOWER(TRIM($AN307))&lt;&gt;"n/a",COUNTIF($AN$2:$AN$532,$AN307)&gt;1),"Yes","No"))))</f>
        <v/>
      </c>
      <c r="G307" t="str">
        <f>IF($C307&lt;&gt;"Yes","",
IF($A307="Neuron",
IF(OR(
AND($AA307&lt;&gt;"",LOWER(TRIM($AA307))&lt;&gt;"n/a",COUNTIFS($C$2:$C$532,"Yes",$A$2:$A$532,"Neuron",$AA$2:$AA$532,$AA307)&gt;1),
AND($AB307&lt;&gt;"",LOWER(TRIM($AB307))&lt;&gt;"n/a",COUNTIFS($C$2:$C$532,"Yes",$A$2:$A$532,"Neuron",$AB$2:$AB$532,$AB307)&gt;1),
AND($AE307&lt;&gt;"",LOWER(TRIM($AE307))&lt;&gt;"n/a",COUNTIFS($C$2:$C$532,"Yes",$A$2:$A$532,"Neuron",$AE$2:$AE$532,$AE307)&gt;1)
),"Yes","No"),
IF($A307="Cybernet",
IF(OR(
AND($Y307&lt;&gt;"",LOWER(TRIM($Y307))&lt;&gt;"n/a",COUNTIFS($C$2:$C$532,"Yes",$A$2:$A$532,"Cybernet",$Y$2:$Y$532,$Y307)&gt;1),
AND($Z307&lt;&gt;"",LOWER(TRIM($Z307))&lt;&gt;"n/a",COUNTIFS($C$2:$C$532,"Yes",$A$2:$A$532,"Cybernet",$Z$2:$Z$532,$Z307)&gt;1)
),"Yes","No"),
IF(AND($AN307&lt;&gt;"",LOWER(TRIM($AN307))&lt;&gt;"n/a"),
IF(COUNTIFS($C$2:$C$532,"Yes",$A$2:$A$532,$A307,$AN$2:$AN$532,$AN307)&gt;1,"Yes","No"),
"No")
)
)
)</f>
        <v/>
      </c>
      <c r="H307" s="4"/>
      <c r="I307" s="4"/>
      <c r="J307" s="4"/>
      <c r="K307" s="4"/>
      <c r="L307" s="14"/>
      <c r="M307" s="4"/>
      <c r="N307" s="4"/>
      <c r="O307" s="4"/>
      <c r="P307" s="4"/>
      <c r="Q307" s="4"/>
      <c r="R307" s="4"/>
      <c r="S307" s="4"/>
      <c r="T307" s="4"/>
      <c r="U307" s="12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8"/>
      <c r="AH307" s="8"/>
      <c r="AI307" s="8"/>
      <c r="AJ307" s="8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"/>
      <c r="BM307" s="8"/>
      <c r="BN307" s="8"/>
      <c r="BO307" s="8"/>
      <c r="BP307" s="8"/>
      <c r="BQ307" s="8"/>
      <c r="BR307" s="8"/>
      <c r="BS307" s="4" t="str">
        <f>IF($AB307="","",IF((IF(AND($BL307&lt;&gt;"Yes",$BL307&lt;&gt;"N/A"),"Power Cable, ","")&amp;IF(AND($BM307&lt;&gt;"Yes",$BM307&lt;&gt;"N/A"),"Battery, ","")&amp;IF(AND($AG307&lt;&gt;"Yes",$AG307&lt;&gt;"N/A"),"Firmware Download, ","")&amp;IF(AND(OR($AG307="Yes",$AG307="N/A"),$AH307&lt;&gt;"Yes",$AH307&lt;&gt;"N/A"),"Firmware Install, ","")&amp;IF(AND($BQ307&lt;&gt;"Yes",$BQ307&lt;&gt;"N/A"),"Device ID, ","")&amp;IF(AND($BR307&lt;&gt;"Yes",$BR307&lt;&gt;"N/A"),"Epic Beans Relay, ",""))="","",LEFT(IF(AND($BL307&lt;&gt;"Yes",$BL307&lt;&gt;"N/A"),"Power Cable, ","")&amp;IF(AND($BM307&lt;&gt;"Yes",$BM307&lt;&gt;"N/A"),"Battery, ","")&amp;IF(AND($AG307&lt;&gt;"Yes",$AG307&lt;&gt;"N/A"),"Firmware Download, ","")&amp;IF(AND(OR($AG307="Yes",$AG307="N/A"),$AH307&lt;&gt;"Yes",$AH307&lt;&gt;"N/A"),"Firmware Install, ","")&amp;IF(AND($BQ307&lt;&gt;"Yes",$BQ307&lt;&gt;"N/A"),"Device ID, ","")&amp;IF(AND($BR307&lt;&gt;"Yes",$BR307&lt;&gt;"N/A"),"Epic Beans Relay, ",""),LEN(IF(AND($BL307&lt;&gt;"Yes",$BL307&lt;&gt;"N/A"),"Power Cable, ","")&amp;IF(AND($BM307&lt;&gt;"Yes",$BM307&lt;&gt;"N/A"),"Battery, ","")&amp;IF(AND($AG307&lt;&gt;"Yes",$AG307&lt;&gt;"N/A"),"Firmware Download, ","")&amp;IF(AND(OR($AG307="Yes",$AG307="N/A"),$AH307&lt;&gt;"Yes",$AH307&lt;&gt;"N/A"),"Firmware Install, ","")&amp;IF(AND($BQ307&lt;&gt;"Yes",$BQ307&lt;&gt;"N/A"),"Device ID, ","")&amp;IF(AND($BR307&lt;&gt;"Yes",$BR307&lt;&gt;"N/A"),"Epic Beans Relay, ",""))-2)))</f>
        <v/>
      </c>
      <c r="BT307" s="8"/>
      <c r="BU307" s="8" t="str">
        <f>IF($AB307="","",IF($BS307="","Yes","Blocked"))</f>
        <v/>
      </c>
      <c r="BW307" t="str">
        <f>IF($BV307="","",IFERROR(VLOOKUP($BV307,'01_Warehouse_Ledger'!$A:$N,4,FALSE),""))</f>
        <v/>
      </c>
      <c r="BX307" t="str">
        <f>IF($BV307="","",IFERROR(VLOOKUP($BV307,'01_Warehouse_Ledger'!$A:$N,5,FALSE),""))</f>
        <v/>
      </c>
      <c r="BY307" t="str">
        <f>IF($BV307="","",IFERROR(VLOOKUP($BV307,'01_Warehouse_Ledger'!$A:$N,13,FALSE),""))</f>
        <v/>
      </c>
      <c r="CI307" t="str" cm="1">
        <f t="array" ref="CI307">IFERROR(
  IF(ISNUMBER(MATCH(TRIM(SUBSTITUTE(INDEX($X:$X,ROW()),CHAR(160),"")),[1]Weekend_Targets!$B$2:$B$23,0)),
    "TARGET",
    "NO"
  ),
  "LOOKUP_ERROR"
)</f>
        <v>NO</v>
      </c>
      <c r="CJ307" t="str" cm="1">
        <f t="array" aca="1" ref="CJ307" ca="1">_xlfn.LET(_xlpm.h,UPPER(TRIM(CLEAN(SUBSTITUTE($X307,CHAR(160)," ")))), IF(ISNUMBER(MATCH(_xlpm.h,WeekendHostnames,0)),"TARGET",""))</f>
        <v/>
      </c>
      <c r="CK307" t="str">
        <f>UPPER(TRIM(CLEAN(SUBSTITUTE(C307,CHAR(160)," "))))</f>
        <v/>
      </c>
      <c r="CL307" t="str" cm="1">
        <f t="array" ref="CL307">IF(ISNUMBER(MATCH(UPPER(TRIM(CLEAN(SUBSTITUTE(INDEX($X:$X,ROW()),CHAR(160)," ")))),[1]Weekend_Targets!$C$2:$C$23,0)),"TARGET","NO")</f>
        <v>NO</v>
      </c>
      <c r="CM307" t="str">
        <f>_xlfn.TEXTJOIN(", ",TRUE,$C$2:$C$23)</f>
        <v>Yes, Yes, Yes, Yes, Yes, Yes, Yes, Yes, Yes, Yes, Yes, Yes, Yes, Yes, Yes, Yes, Yes, Yes, Yes, Yes, Yes, Yes</v>
      </c>
      <c r="CN307" t="e" cm="1">
        <f t="array" aca="1" ref="CN307" ca="1">COUNTIF(WeekendHostnames,"WNH270OPR403")</f>
        <v>#NAME?</v>
      </c>
      <c r="CO307" s="4"/>
      <c r="CQ307" s="4"/>
    </row>
    <row r="308" spans="1:95" ht="20.25" customHeight="1">
      <c r="E308" s="15" t="str">
        <f>IF($C308&lt;&gt;"Yes","",IF($D308="No","Yes",IF($D308="Yes","No","")))</f>
        <v/>
      </c>
      <c r="F308" s="15" t="str">
        <f>IF($A308="","",IF($A308="Neuron",IF(OR(AND($AA308&lt;&gt;"",LOWER(TRIM($AA308))&lt;&gt;"n/a",COUNTIF($AA$2:$AA$532,$AA308)&gt;1),AND($AB308&lt;&gt;"",LOWER(TRIM($AB308))&lt;&gt;"n/a",COUNTIF($AB$2:$AB$532,$AB308)&gt;1),AND($AE308&lt;&gt;"",LOWER(TRIM($AE308))&lt;&gt;"n/a",COUNTIF($AE$2:$AE$532,$AE308)&gt;1)),"Yes","No"),IF($A308="Cybernet",IF(OR(AND($Y308&lt;&gt;"",LOWER(TRIM($Y308))&lt;&gt;"n/a",COUNTIF($Y$2:$Y$532,$Y308)&gt;1),AND($Z308&lt;&gt;"",LOWER(TRIM($Z308))&lt;&gt;"n/a",COUNTIF($Z$2:$Z$532,$Z308)&gt;1)),"Yes","No"),IF(AND($AN308&lt;&gt;"",LOWER(TRIM($AN308))&lt;&gt;"n/a",COUNTIF($AN$2:$AN$532,$AN308)&gt;1),"Yes","No"))))</f>
        <v/>
      </c>
      <c r="G308" t="str">
        <f>IF($C308&lt;&gt;"Yes","",
IF($A308="Neuron",
IF(OR(
AND($AA308&lt;&gt;"",LOWER(TRIM($AA308))&lt;&gt;"n/a",COUNTIFS($C$2:$C$532,"Yes",$A$2:$A$532,"Neuron",$AA$2:$AA$532,$AA308)&gt;1),
AND($AB308&lt;&gt;"",LOWER(TRIM($AB308))&lt;&gt;"n/a",COUNTIFS($C$2:$C$532,"Yes",$A$2:$A$532,"Neuron",$AB$2:$AB$532,$AB308)&gt;1),
AND($AE308&lt;&gt;"",LOWER(TRIM($AE308))&lt;&gt;"n/a",COUNTIFS($C$2:$C$532,"Yes",$A$2:$A$532,"Neuron",$AE$2:$AE$532,$AE308)&gt;1)
),"Yes","No"),
IF($A308="Cybernet",
IF(OR(
AND($Y308&lt;&gt;"",LOWER(TRIM($Y308))&lt;&gt;"n/a",COUNTIFS($C$2:$C$532,"Yes",$A$2:$A$532,"Cybernet",$Y$2:$Y$532,$Y308)&gt;1),
AND($Z308&lt;&gt;"",LOWER(TRIM($Z308))&lt;&gt;"n/a",COUNTIFS($C$2:$C$532,"Yes",$A$2:$A$532,"Cybernet",$Z$2:$Z$532,$Z308)&gt;1)
),"Yes","No"),
IF(AND($AN308&lt;&gt;"",LOWER(TRIM($AN308))&lt;&gt;"n/a"),
IF(COUNTIFS($C$2:$C$532,"Yes",$A$2:$A$532,$A308,$AN$2:$AN$532,$AN308)&gt;1,"Yes","No"),
"No")
)
)
)</f>
        <v/>
      </c>
      <c r="V308"/>
      <c r="X308"/>
      <c r="BS308" s="4" t="str">
        <f>IF($AB308="","",IF((IF(AND($BL308&lt;&gt;"Yes",$BL308&lt;&gt;"N/A"),"Power Cable, ","")&amp;IF(AND($BM308&lt;&gt;"Yes",$BM308&lt;&gt;"N/A"),"Battery, ","")&amp;IF(AND($AG308&lt;&gt;"Yes",$AG308&lt;&gt;"N/A"),"Firmware Download, ","")&amp;IF(AND(OR($AG308="Yes",$AG308="N/A"),$AH308&lt;&gt;"Yes",$AH308&lt;&gt;"N/A"),"Firmware Install, ","")&amp;IF(AND($BQ308&lt;&gt;"Yes",$BQ308&lt;&gt;"N/A"),"Device ID, ","")&amp;IF(AND($BR308&lt;&gt;"Yes",$BR308&lt;&gt;"N/A"),"Epic Beans Relay, ",""))="","",LEFT(IF(AND($BL308&lt;&gt;"Yes",$BL308&lt;&gt;"N/A"),"Power Cable, ","")&amp;IF(AND($BM308&lt;&gt;"Yes",$BM308&lt;&gt;"N/A"),"Battery, ","")&amp;IF(AND($AG308&lt;&gt;"Yes",$AG308&lt;&gt;"N/A"),"Firmware Download, ","")&amp;IF(AND(OR($AG308="Yes",$AG308="N/A"),$AH308&lt;&gt;"Yes",$AH308&lt;&gt;"N/A"),"Firmware Install, ","")&amp;IF(AND($BQ308&lt;&gt;"Yes",$BQ308&lt;&gt;"N/A"),"Device ID, ","")&amp;IF(AND($BR308&lt;&gt;"Yes",$BR308&lt;&gt;"N/A"),"Epic Beans Relay, ",""),LEN(IF(AND($BL308&lt;&gt;"Yes",$BL308&lt;&gt;"N/A"),"Power Cable, ","")&amp;IF(AND($BM308&lt;&gt;"Yes",$BM308&lt;&gt;"N/A"),"Battery, ","")&amp;IF(AND($AG308&lt;&gt;"Yes",$AG308&lt;&gt;"N/A"),"Firmware Download, ","")&amp;IF(AND(OR($AG308="Yes",$AG308="N/A"),$AH308&lt;&gt;"Yes",$AH308&lt;&gt;"N/A"),"Firmware Install, ","")&amp;IF(AND($BQ308&lt;&gt;"Yes",$BQ308&lt;&gt;"N/A"),"Device ID, ","")&amp;IF(AND($BR308&lt;&gt;"Yes",$BR308&lt;&gt;"N/A"),"Epic Beans Relay, ",""))-2)))</f>
        <v/>
      </c>
      <c r="BU308" s="8" t="str">
        <f>IF($AB308="","",IF($BS308="","Yes","Blocked"))</f>
        <v/>
      </c>
      <c r="BW308" t="str">
        <f>IF($BV308="","",IFERROR(VLOOKUP($BV308,'01_Warehouse_Ledger'!$A:$N,4,FALSE),""))</f>
        <v/>
      </c>
      <c r="BX308" t="str">
        <f>IF($BV308="","",IFERROR(VLOOKUP($BV308,'01_Warehouse_Ledger'!$A:$N,5,FALSE),""))</f>
        <v/>
      </c>
      <c r="BY308" t="str">
        <f>IF($BV308="","",IFERROR(VLOOKUP($BV308,'01_Warehouse_Ledger'!$A:$N,13,FALSE),""))</f>
        <v/>
      </c>
      <c r="CI308" t="str" cm="1">
        <f t="array" ref="CI308">IFERROR(
  IF(ISNUMBER(MATCH(TRIM(SUBSTITUTE(INDEX($X:$X,ROW()),CHAR(160),"")),[1]Weekend_Targets!$B$2:$B$23,0)),
    "TARGET",
    "NO"
  ),
  "LOOKUP_ERROR"
)</f>
        <v>NO</v>
      </c>
      <c r="CJ308" t="str" cm="1">
        <f t="array" aca="1" ref="CJ308" ca="1">_xlfn.LET(_xlpm.h,UPPER(TRIM(CLEAN(SUBSTITUTE($X308,CHAR(160)," ")))), IF(ISNUMBER(MATCH(_xlpm.h,WeekendHostnames,0)),"TARGET",""))</f>
        <v/>
      </c>
      <c r="CK308" t="str">
        <f>UPPER(TRIM(CLEAN(SUBSTITUTE(C308,CHAR(160)," "))))</f>
        <v/>
      </c>
      <c r="CL308" t="str" cm="1">
        <f t="array" ref="CL308">IF(ISNUMBER(MATCH(UPPER(TRIM(CLEAN(SUBSTITUTE(INDEX($X:$X,ROW()),CHAR(160)," ")))),[1]Weekend_Targets!$C$2:$C$23,0)),"TARGET","NO")</f>
        <v>NO</v>
      </c>
      <c r="CM308" t="str">
        <f>_xlfn.TEXTJOIN(", ",TRUE,$C$2:$C$23)</f>
        <v>Yes, Yes, Yes, Yes, Yes, Yes, Yes, Yes, Yes, Yes, Yes, Yes, Yes, Yes, Yes, Yes, Yes, Yes, Yes, Yes, Yes, Yes</v>
      </c>
      <c r="CN308" t="e" cm="1">
        <f t="array" aca="1" ref="CN308" ca="1">COUNTIF(WeekendHostnames,"WNH270OPR403")</f>
        <v>#NAME?</v>
      </c>
    </row>
    <row r="309" spans="1:95" ht="20.25" customHeight="1">
      <c r="E309" s="15" t="str">
        <f>IF($C309&lt;&gt;"Yes","",IF($D309="No","Yes",IF($D309="Yes","No","")))</f>
        <v/>
      </c>
      <c r="F309" s="15" t="str">
        <f>IF($A309="","",IF($A309="Neuron",IF(OR(AND($AA309&lt;&gt;"",LOWER(TRIM($AA309))&lt;&gt;"n/a",COUNTIF($AA$2:$AA$532,$AA309)&gt;1),AND($AB309&lt;&gt;"",LOWER(TRIM($AB309))&lt;&gt;"n/a",COUNTIF($AB$2:$AB$532,$AB309)&gt;1),AND($AE309&lt;&gt;"",LOWER(TRIM($AE309))&lt;&gt;"n/a",COUNTIF($AE$2:$AE$532,$AE309)&gt;1)),"Yes","No"),IF($A309="Cybernet",IF(OR(AND($Y309&lt;&gt;"",LOWER(TRIM($Y309))&lt;&gt;"n/a",COUNTIF($Y$2:$Y$532,$Y309)&gt;1),AND($Z309&lt;&gt;"",LOWER(TRIM($Z309))&lt;&gt;"n/a",COUNTIF($Z$2:$Z$532,$Z309)&gt;1)),"Yes","No"),IF(AND($AN309&lt;&gt;"",LOWER(TRIM($AN309))&lt;&gt;"n/a",COUNTIF($AN$2:$AN$532,$AN309)&gt;1),"Yes","No"))))</f>
        <v/>
      </c>
      <c r="G309" t="str">
        <f>IF($C309&lt;&gt;"Yes","",
IF($A309="Neuron",
IF(OR(
AND($AA309&lt;&gt;"",LOWER(TRIM($AA309))&lt;&gt;"n/a",COUNTIFS($C$2:$C$532,"Yes",$A$2:$A$532,"Neuron",$AA$2:$AA$532,$AA309)&gt;1),
AND($AB309&lt;&gt;"",LOWER(TRIM($AB309))&lt;&gt;"n/a",COUNTIFS($C$2:$C$532,"Yes",$A$2:$A$532,"Neuron",$AB$2:$AB$532,$AB309)&gt;1),
AND($AE309&lt;&gt;"",LOWER(TRIM($AE309))&lt;&gt;"n/a",COUNTIFS($C$2:$C$532,"Yes",$A$2:$A$532,"Neuron",$AE$2:$AE$532,$AE309)&gt;1)
),"Yes","No"),
IF($A309="Cybernet",
IF(OR(
AND($Y309&lt;&gt;"",LOWER(TRIM($Y309))&lt;&gt;"n/a",COUNTIFS($C$2:$C$532,"Yes",$A$2:$A$532,"Cybernet",$Y$2:$Y$532,$Y309)&gt;1),
AND($Z309&lt;&gt;"",LOWER(TRIM($Z309))&lt;&gt;"n/a",COUNTIFS($C$2:$C$532,"Yes",$A$2:$A$532,"Cybernet",$Z$2:$Z$532,$Z309)&gt;1)
),"Yes","No"),
IF(AND($AN309&lt;&gt;"",LOWER(TRIM($AN309))&lt;&gt;"n/a"),
IF(COUNTIFS($C$2:$C$532,"Yes",$A$2:$A$532,$A309,$AN$2:$AN$532,$AN309)&gt;1,"Yes","No"),
"No")
)
)
)</f>
        <v/>
      </c>
      <c r="V309"/>
      <c r="X309"/>
      <c r="BS309" s="4" t="str">
        <f>IF($AB309="","",IF((IF(AND($BL309&lt;&gt;"Yes",$BL309&lt;&gt;"N/A"),"Power Cable, ","")&amp;IF(AND($BM309&lt;&gt;"Yes",$BM309&lt;&gt;"N/A"),"Battery, ","")&amp;IF(AND($AG309&lt;&gt;"Yes",$AG309&lt;&gt;"N/A"),"Firmware Download, ","")&amp;IF(AND(OR($AG309="Yes",$AG309="N/A"),$AH309&lt;&gt;"Yes",$AH309&lt;&gt;"N/A"),"Firmware Install, ","")&amp;IF(AND($BQ309&lt;&gt;"Yes",$BQ309&lt;&gt;"N/A"),"Device ID, ","")&amp;IF(AND($BR309&lt;&gt;"Yes",$BR309&lt;&gt;"N/A"),"Epic Beans Relay, ",""))="","",LEFT(IF(AND($BL309&lt;&gt;"Yes",$BL309&lt;&gt;"N/A"),"Power Cable, ","")&amp;IF(AND($BM309&lt;&gt;"Yes",$BM309&lt;&gt;"N/A"),"Battery, ","")&amp;IF(AND($AG309&lt;&gt;"Yes",$AG309&lt;&gt;"N/A"),"Firmware Download, ","")&amp;IF(AND(OR($AG309="Yes",$AG309="N/A"),$AH309&lt;&gt;"Yes",$AH309&lt;&gt;"N/A"),"Firmware Install, ","")&amp;IF(AND($BQ309&lt;&gt;"Yes",$BQ309&lt;&gt;"N/A"),"Device ID, ","")&amp;IF(AND($BR309&lt;&gt;"Yes",$BR309&lt;&gt;"N/A"),"Epic Beans Relay, ",""),LEN(IF(AND($BL309&lt;&gt;"Yes",$BL309&lt;&gt;"N/A"),"Power Cable, ","")&amp;IF(AND($BM309&lt;&gt;"Yes",$BM309&lt;&gt;"N/A"),"Battery, ","")&amp;IF(AND($AG309&lt;&gt;"Yes",$AG309&lt;&gt;"N/A"),"Firmware Download, ","")&amp;IF(AND(OR($AG309="Yes",$AG309="N/A"),$AH309&lt;&gt;"Yes",$AH309&lt;&gt;"N/A"),"Firmware Install, ","")&amp;IF(AND($BQ309&lt;&gt;"Yes",$BQ309&lt;&gt;"N/A"),"Device ID, ","")&amp;IF(AND($BR309&lt;&gt;"Yes",$BR309&lt;&gt;"N/A"),"Epic Beans Relay, ",""))-2)))</f>
        <v/>
      </c>
      <c r="BU309" s="8" t="str">
        <f>IF($AB309="","",IF($BS309="","Yes","Blocked"))</f>
        <v/>
      </c>
      <c r="BW309" t="str">
        <f>IF($BV309="","",IFERROR(VLOOKUP($BV309,'01_Warehouse_Ledger'!$A:$N,4,FALSE),""))</f>
        <v/>
      </c>
      <c r="BX309" t="str">
        <f>IF($BV309="","",IFERROR(VLOOKUP($BV309,'01_Warehouse_Ledger'!$A:$N,5,FALSE),""))</f>
        <v/>
      </c>
      <c r="BY309" t="str">
        <f>IF($BV309="","",IFERROR(VLOOKUP($BV309,'01_Warehouse_Ledger'!$A:$N,13,FALSE),""))</f>
        <v/>
      </c>
      <c r="CI309" t="str" cm="1">
        <f t="array" ref="CI309">IFERROR(
  IF(ISNUMBER(MATCH(TRIM(SUBSTITUTE(INDEX($X:$X,ROW()),CHAR(160),"")),[1]Weekend_Targets!$B$2:$B$23,0)),
    "TARGET",
    "NO"
  ),
  "LOOKUP_ERROR"
)</f>
        <v>NO</v>
      </c>
      <c r="CJ309" t="str" cm="1">
        <f t="array" aca="1" ref="CJ309" ca="1">_xlfn.LET(_xlpm.h,UPPER(TRIM(CLEAN(SUBSTITUTE($X309,CHAR(160)," ")))), IF(ISNUMBER(MATCH(_xlpm.h,WeekendHostnames,0)),"TARGET",""))</f>
        <v/>
      </c>
      <c r="CK309" t="str">
        <f>UPPER(TRIM(CLEAN(SUBSTITUTE(C309,CHAR(160)," "))))</f>
        <v/>
      </c>
      <c r="CL309" t="str" cm="1">
        <f t="array" ref="CL309">IF(ISNUMBER(MATCH(UPPER(TRIM(CLEAN(SUBSTITUTE(INDEX($X:$X,ROW()),CHAR(160)," ")))),[1]Weekend_Targets!$C$2:$C$23,0)),"TARGET","NO")</f>
        <v>NO</v>
      </c>
      <c r="CM309" t="str">
        <f>_xlfn.TEXTJOIN(", ",TRUE,$C$2:$C$23)</f>
        <v>Yes, Yes, Yes, Yes, Yes, Yes, Yes, Yes, Yes, Yes, Yes, Yes, Yes, Yes, Yes, Yes, Yes, Yes, Yes, Yes, Yes, Yes</v>
      </c>
      <c r="CN309" t="e" cm="1">
        <f t="array" aca="1" ref="CN309" ca="1">COUNTIF(WeekendHostnames,"WNH270OPR403")</f>
        <v>#NAME?</v>
      </c>
    </row>
    <row r="310" spans="1:95" ht="20.25" customHeight="1">
      <c r="E310" s="15" t="str">
        <f>IF($C310&lt;&gt;"Yes","",IF($D310="No","Yes",IF($D310="Yes","No","")))</f>
        <v/>
      </c>
      <c r="F310" s="15" t="str">
        <f>IF($A310="","",IF($A310="Neuron",IF(OR(AND($AA310&lt;&gt;"",LOWER(TRIM($AA310))&lt;&gt;"n/a",COUNTIF($AA$2:$AA$532,$AA310)&gt;1),AND($AB310&lt;&gt;"",LOWER(TRIM($AB310))&lt;&gt;"n/a",COUNTIF($AB$2:$AB$532,$AB310)&gt;1),AND($AE310&lt;&gt;"",LOWER(TRIM($AE310))&lt;&gt;"n/a",COUNTIF($AE$2:$AE$532,$AE310)&gt;1)),"Yes","No"),IF($A310="Cybernet",IF(OR(AND($Y310&lt;&gt;"",LOWER(TRIM($Y310))&lt;&gt;"n/a",COUNTIF($Y$2:$Y$532,$Y310)&gt;1),AND($Z310&lt;&gt;"",LOWER(TRIM($Z310))&lt;&gt;"n/a",COUNTIF($Z$2:$Z$532,$Z310)&gt;1)),"Yes","No"),IF(AND($AN310&lt;&gt;"",LOWER(TRIM($AN310))&lt;&gt;"n/a",COUNTIF($AN$2:$AN$532,$AN310)&gt;1),"Yes","No"))))</f>
        <v/>
      </c>
      <c r="G310" t="str">
        <f>IF($C310&lt;&gt;"Yes","",
IF($A310="Neuron",
IF(OR(
AND($AA310&lt;&gt;"",LOWER(TRIM($AA310))&lt;&gt;"n/a",COUNTIFS($C$2:$C$532,"Yes",$A$2:$A$532,"Neuron",$AA$2:$AA$532,$AA310)&gt;1),
AND($AB310&lt;&gt;"",LOWER(TRIM($AB310))&lt;&gt;"n/a",COUNTIFS($C$2:$C$532,"Yes",$A$2:$A$532,"Neuron",$AB$2:$AB$532,$AB310)&gt;1),
AND($AE310&lt;&gt;"",LOWER(TRIM($AE310))&lt;&gt;"n/a",COUNTIFS($C$2:$C$532,"Yes",$A$2:$A$532,"Neuron",$AE$2:$AE$532,$AE310)&gt;1)
),"Yes","No"),
IF($A310="Cybernet",
IF(OR(
AND($Y310&lt;&gt;"",LOWER(TRIM($Y310))&lt;&gt;"n/a",COUNTIFS($C$2:$C$532,"Yes",$A$2:$A$532,"Cybernet",$Y$2:$Y$532,$Y310)&gt;1),
AND($Z310&lt;&gt;"",LOWER(TRIM($Z310))&lt;&gt;"n/a",COUNTIFS($C$2:$C$532,"Yes",$A$2:$A$532,"Cybernet",$Z$2:$Z$532,$Z310)&gt;1)
),"Yes","No"),
IF(AND($AN310&lt;&gt;"",LOWER(TRIM($AN310))&lt;&gt;"n/a"),
IF(COUNTIFS($C$2:$C$532,"Yes",$A$2:$A$532,$A310,$AN$2:$AN$532,$AN310)&gt;1,"Yes","No"),
"No")
)
)
)</f>
        <v/>
      </c>
      <c r="V310"/>
      <c r="X310"/>
      <c r="BS310" s="4" t="str">
        <f>IF($AB310="","",IF((IF(AND($BL310&lt;&gt;"Yes",$BL310&lt;&gt;"N/A"),"Power Cable, ","")&amp;IF(AND($BM310&lt;&gt;"Yes",$BM310&lt;&gt;"N/A"),"Battery, ","")&amp;IF(AND($AG310&lt;&gt;"Yes",$AG310&lt;&gt;"N/A"),"Firmware Download, ","")&amp;IF(AND(OR($AG310="Yes",$AG310="N/A"),$AH310&lt;&gt;"Yes",$AH310&lt;&gt;"N/A"),"Firmware Install, ","")&amp;IF(AND($BQ310&lt;&gt;"Yes",$BQ310&lt;&gt;"N/A"),"Device ID, ","")&amp;IF(AND($BR310&lt;&gt;"Yes",$BR310&lt;&gt;"N/A"),"Epic Beans Relay, ",""))="","",LEFT(IF(AND($BL310&lt;&gt;"Yes",$BL310&lt;&gt;"N/A"),"Power Cable, ","")&amp;IF(AND($BM310&lt;&gt;"Yes",$BM310&lt;&gt;"N/A"),"Battery, ","")&amp;IF(AND($AG310&lt;&gt;"Yes",$AG310&lt;&gt;"N/A"),"Firmware Download, ","")&amp;IF(AND(OR($AG310="Yes",$AG310="N/A"),$AH310&lt;&gt;"Yes",$AH310&lt;&gt;"N/A"),"Firmware Install, ","")&amp;IF(AND($BQ310&lt;&gt;"Yes",$BQ310&lt;&gt;"N/A"),"Device ID, ","")&amp;IF(AND($BR310&lt;&gt;"Yes",$BR310&lt;&gt;"N/A"),"Epic Beans Relay, ",""),LEN(IF(AND($BL310&lt;&gt;"Yes",$BL310&lt;&gt;"N/A"),"Power Cable, ","")&amp;IF(AND($BM310&lt;&gt;"Yes",$BM310&lt;&gt;"N/A"),"Battery, ","")&amp;IF(AND($AG310&lt;&gt;"Yes",$AG310&lt;&gt;"N/A"),"Firmware Download, ","")&amp;IF(AND(OR($AG310="Yes",$AG310="N/A"),$AH310&lt;&gt;"Yes",$AH310&lt;&gt;"N/A"),"Firmware Install, ","")&amp;IF(AND($BQ310&lt;&gt;"Yes",$BQ310&lt;&gt;"N/A"),"Device ID, ","")&amp;IF(AND($BR310&lt;&gt;"Yes",$BR310&lt;&gt;"N/A"),"Epic Beans Relay, ",""))-2)))</f>
        <v/>
      </c>
      <c r="BU310" s="8" t="str">
        <f>IF($AB310="","",IF($BS310="","Yes","Blocked"))</f>
        <v/>
      </c>
      <c r="BW310" t="str">
        <f>IF($BV310="","",IFERROR(VLOOKUP($BV310,'01_Warehouse_Ledger'!$A:$N,4,FALSE),""))</f>
        <v/>
      </c>
      <c r="BX310" t="str">
        <f>IF($BV310="","",IFERROR(VLOOKUP($BV310,'01_Warehouse_Ledger'!$A:$N,5,FALSE),""))</f>
        <v/>
      </c>
      <c r="BY310" t="str">
        <f>IF($BV310="","",IFERROR(VLOOKUP($BV310,'01_Warehouse_Ledger'!$A:$N,13,FALSE),""))</f>
        <v/>
      </c>
      <c r="CI310" t="str" cm="1">
        <f t="array" ref="CI310">IFERROR(
  IF(ISNUMBER(MATCH(TRIM(SUBSTITUTE(INDEX($X:$X,ROW()),CHAR(160),"")),[1]Weekend_Targets!$B$2:$B$23,0)),
    "TARGET",
    "NO"
  ),
  "LOOKUP_ERROR"
)</f>
        <v>NO</v>
      </c>
      <c r="CJ310" t="str" cm="1">
        <f t="array" aca="1" ref="CJ310" ca="1">_xlfn.LET(_xlpm.h,UPPER(TRIM(CLEAN(SUBSTITUTE($X310,CHAR(160)," ")))), IF(ISNUMBER(MATCH(_xlpm.h,WeekendHostnames,0)),"TARGET",""))</f>
        <v/>
      </c>
      <c r="CK310" t="str">
        <f>UPPER(TRIM(CLEAN(SUBSTITUTE(C310,CHAR(160)," "))))</f>
        <v/>
      </c>
      <c r="CL310" t="str" cm="1">
        <f t="array" ref="CL310">IF(ISNUMBER(MATCH(UPPER(TRIM(CLEAN(SUBSTITUTE(INDEX($X:$X,ROW()),CHAR(160)," ")))),[1]Weekend_Targets!$C$2:$C$23,0)),"TARGET","NO")</f>
        <v>NO</v>
      </c>
      <c r="CM310" t="str">
        <f>_xlfn.TEXTJOIN(", ",TRUE,$C$2:$C$23)</f>
        <v>Yes, Yes, Yes, Yes, Yes, Yes, Yes, Yes, Yes, Yes, Yes, Yes, Yes, Yes, Yes, Yes, Yes, Yes, Yes, Yes, Yes, Yes</v>
      </c>
      <c r="CN310" t="e" cm="1">
        <f t="array" aca="1" ref="CN310" ca="1">COUNTIF(WeekendHostnames,"WNH270OPR403")</f>
        <v>#NAME?</v>
      </c>
    </row>
    <row r="311" spans="1:95" ht="20.25" customHeight="1">
      <c r="E311" s="15" t="str">
        <f>IF($C311&lt;&gt;"Yes","",IF($D311="No","Yes",IF($D311="Yes","No","")))</f>
        <v/>
      </c>
      <c r="F311" s="15" t="str">
        <f>IF($A311="","",IF($A311="Neuron",IF(OR(AND($AA311&lt;&gt;"",LOWER(TRIM($AA311))&lt;&gt;"n/a",COUNTIF($AA$2:$AA$532,$AA311)&gt;1),AND($AB311&lt;&gt;"",LOWER(TRIM($AB311))&lt;&gt;"n/a",COUNTIF($AB$2:$AB$532,$AB311)&gt;1),AND($AE311&lt;&gt;"",LOWER(TRIM($AE311))&lt;&gt;"n/a",COUNTIF($AE$2:$AE$532,$AE311)&gt;1)),"Yes","No"),IF($A311="Cybernet",IF(OR(AND($Y311&lt;&gt;"",LOWER(TRIM($Y311))&lt;&gt;"n/a",COUNTIF($Y$2:$Y$532,$Y311)&gt;1),AND($Z311&lt;&gt;"",LOWER(TRIM($Z311))&lt;&gt;"n/a",COUNTIF($Z$2:$Z$532,$Z311)&gt;1)),"Yes","No"),IF(AND($AN311&lt;&gt;"",LOWER(TRIM($AN311))&lt;&gt;"n/a",COUNTIF($AN$2:$AN$532,$AN311)&gt;1),"Yes","No"))))</f>
        <v/>
      </c>
      <c r="G311" t="str">
        <f>IF($C311&lt;&gt;"Yes","",
IF($A311="Neuron",
IF(OR(
AND($AA311&lt;&gt;"",LOWER(TRIM($AA311))&lt;&gt;"n/a",COUNTIFS($C$2:$C$532,"Yes",$A$2:$A$532,"Neuron",$AA$2:$AA$532,$AA311)&gt;1),
AND($AB311&lt;&gt;"",LOWER(TRIM($AB311))&lt;&gt;"n/a",COUNTIFS($C$2:$C$532,"Yes",$A$2:$A$532,"Neuron",$AB$2:$AB$532,$AB311)&gt;1),
AND($AE311&lt;&gt;"",LOWER(TRIM($AE311))&lt;&gt;"n/a",COUNTIFS($C$2:$C$532,"Yes",$A$2:$A$532,"Neuron",$AE$2:$AE$532,$AE311)&gt;1)
),"Yes","No"),
IF($A311="Cybernet",
IF(OR(
AND($Y311&lt;&gt;"",LOWER(TRIM($Y311))&lt;&gt;"n/a",COUNTIFS($C$2:$C$532,"Yes",$A$2:$A$532,"Cybernet",$Y$2:$Y$532,$Y311)&gt;1),
AND($Z311&lt;&gt;"",LOWER(TRIM($Z311))&lt;&gt;"n/a",COUNTIFS($C$2:$C$532,"Yes",$A$2:$A$532,"Cybernet",$Z$2:$Z$532,$Z311)&gt;1)
),"Yes","No"),
IF(AND($AN311&lt;&gt;"",LOWER(TRIM($AN311))&lt;&gt;"n/a"),
IF(COUNTIFS($C$2:$C$532,"Yes",$A$2:$A$532,$A311,$AN$2:$AN$532,$AN311)&gt;1,"Yes","No"),
"No")
)
)
)</f>
        <v/>
      </c>
      <c r="V311"/>
      <c r="X311"/>
      <c r="BS311" s="4" t="str">
        <f>IF($AB311="","",IF((IF(AND($BL311&lt;&gt;"Yes",$BL311&lt;&gt;"N/A"),"Power Cable, ","")&amp;IF(AND($BM311&lt;&gt;"Yes",$BM311&lt;&gt;"N/A"),"Battery, ","")&amp;IF(AND($AG311&lt;&gt;"Yes",$AG311&lt;&gt;"N/A"),"Firmware Download, ","")&amp;IF(AND(OR($AG311="Yes",$AG311="N/A"),$AH311&lt;&gt;"Yes",$AH311&lt;&gt;"N/A"),"Firmware Install, ","")&amp;IF(AND($BQ311&lt;&gt;"Yes",$BQ311&lt;&gt;"N/A"),"Device ID, ","")&amp;IF(AND($BR311&lt;&gt;"Yes",$BR311&lt;&gt;"N/A"),"Epic Beans Relay, ",""))="","",LEFT(IF(AND($BL311&lt;&gt;"Yes",$BL311&lt;&gt;"N/A"),"Power Cable, ","")&amp;IF(AND($BM311&lt;&gt;"Yes",$BM311&lt;&gt;"N/A"),"Battery, ","")&amp;IF(AND($AG311&lt;&gt;"Yes",$AG311&lt;&gt;"N/A"),"Firmware Download, ","")&amp;IF(AND(OR($AG311="Yes",$AG311="N/A"),$AH311&lt;&gt;"Yes",$AH311&lt;&gt;"N/A"),"Firmware Install, ","")&amp;IF(AND($BQ311&lt;&gt;"Yes",$BQ311&lt;&gt;"N/A"),"Device ID, ","")&amp;IF(AND($BR311&lt;&gt;"Yes",$BR311&lt;&gt;"N/A"),"Epic Beans Relay, ",""),LEN(IF(AND($BL311&lt;&gt;"Yes",$BL311&lt;&gt;"N/A"),"Power Cable, ","")&amp;IF(AND($BM311&lt;&gt;"Yes",$BM311&lt;&gt;"N/A"),"Battery, ","")&amp;IF(AND($AG311&lt;&gt;"Yes",$AG311&lt;&gt;"N/A"),"Firmware Download, ","")&amp;IF(AND(OR($AG311="Yes",$AG311="N/A"),$AH311&lt;&gt;"Yes",$AH311&lt;&gt;"N/A"),"Firmware Install, ","")&amp;IF(AND($BQ311&lt;&gt;"Yes",$BQ311&lt;&gt;"N/A"),"Device ID, ","")&amp;IF(AND($BR311&lt;&gt;"Yes",$BR311&lt;&gt;"N/A"),"Epic Beans Relay, ",""))-2)))</f>
        <v/>
      </c>
      <c r="BU311" s="8" t="str">
        <f>IF($AB311="","",IF($BS311="","Yes","Blocked"))</f>
        <v/>
      </c>
      <c r="BW311" t="str">
        <f>IF($BV311="","",IFERROR(VLOOKUP($BV311,'01_Warehouse_Ledger'!$A:$N,4,FALSE),""))</f>
        <v/>
      </c>
      <c r="BX311" t="str">
        <f>IF($BV311="","",IFERROR(VLOOKUP($BV311,'01_Warehouse_Ledger'!$A:$N,5,FALSE),""))</f>
        <v/>
      </c>
      <c r="BY311" t="str">
        <f>IF($BV311="","",IFERROR(VLOOKUP($BV311,'01_Warehouse_Ledger'!$A:$N,13,FALSE),""))</f>
        <v/>
      </c>
      <c r="CI311" t="str" cm="1">
        <f t="array" ref="CI311">IFERROR(
  IF(ISNUMBER(MATCH(TRIM(SUBSTITUTE(INDEX($X:$X,ROW()),CHAR(160),"")),[1]Weekend_Targets!$B$2:$B$23,0)),
    "TARGET",
    "NO"
  ),
  "LOOKUP_ERROR"
)</f>
        <v>NO</v>
      </c>
      <c r="CJ311" t="str" cm="1">
        <f t="array" aca="1" ref="CJ311" ca="1">_xlfn.LET(_xlpm.h,UPPER(TRIM(CLEAN(SUBSTITUTE($X311,CHAR(160)," ")))), IF(ISNUMBER(MATCH(_xlpm.h,WeekendHostnames,0)),"TARGET",""))</f>
        <v/>
      </c>
      <c r="CK311" t="str">
        <f>UPPER(TRIM(CLEAN(SUBSTITUTE(C311,CHAR(160)," "))))</f>
        <v/>
      </c>
      <c r="CL311" t="str" cm="1">
        <f t="array" ref="CL311">IF(ISNUMBER(MATCH(UPPER(TRIM(CLEAN(SUBSTITUTE(INDEX($X:$X,ROW()),CHAR(160)," ")))),[1]Weekend_Targets!$C$2:$C$23,0)),"TARGET","NO")</f>
        <v>NO</v>
      </c>
      <c r="CM311" t="str">
        <f>_xlfn.TEXTJOIN(", ",TRUE,$C$2:$C$23)</f>
        <v>Yes, Yes, Yes, Yes, Yes, Yes, Yes, Yes, Yes, Yes, Yes, Yes, Yes, Yes, Yes, Yes, Yes, Yes, Yes, Yes, Yes, Yes</v>
      </c>
      <c r="CN311" t="e" cm="1">
        <f t="array" aca="1" ref="CN311" ca="1">COUNTIF(WeekendHostnames,"WNH270OPR403")</f>
        <v>#NAME?</v>
      </c>
    </row>
    <row r="312" spans="1:95" ht="20.25" customHeight="1">
      <c r="E312" s="15" t="str">
        <f>IF($C312&lt;&gt;"Yes","",IF($D312="No","Yes",IF($D312="Yes","No","")))</f>
        <v/>
      </c>
      <c r="F312" s="15" t="str">
        <f>IF($A312="","",IF($A312="Neuron",IF(OR(AND($AA312&lt;&gt;"",LOWER(TRIM($AA312))&lt;&gt;"n/a",COUNTIF($AA$2:$AA$532,$AA312)&gt;1),AND($AB312&lt;&gt;"",LOWER(TRIM($AB312))&lt;&gt;"n/a",COUNTIF($AB$2:$AB$532,$AB312)&gt;1),AND($AE312&lt;&gt;"",LOWER(TRIM($AE312))&lt;&gt;"n/a",COUNTIF($AE$2:$AE$532,$AE312)&gt;1)),"Yes","No"),IF($A312="Cybernet",IF(OR(AND($Y312&lt;&gt;"",LOWER(TRIM($Y312))&lt;&gt;"n/a",COUNTIF($Y$2:$Y$532,$Y312)&gt;1),AND($Z312&lt;&gt;"",LOWER(TRIM($Z312))&lt;&gt;"n/a",COUNTIF($Z$2:$Z$532,$Z312)&gt;1)),"Yes","No"),IF(AND($AN312&lt;&gt;"",LOWER(TRIM($AN312))&lt;&gt;"n/a",COUNTIF($AN$2:$AN$532,$AN312)&gt;1),"Yes","No"))))</f>
        <v/>
      </c>
      <c r="G312" t="str">
        <f>IF($C312&lt;&gt;"Yes","",
IF($A312="Neuron",
IF(OR(
AND($AA312&lt;&gt;"",LOWER(TRIM($AA312))&lt;&gt;"n/a",COUNTIFS($C$2:$C$532,"Yes",$A$2:$A$532,"Neuron",$AA$2:$AA$532,$AA312)&gt;1),
AND($AB312&lt;&gt;"",LOWER(TRIM($AB312))&lt;&gt;"n/a",COUNTIFS($C$2:$C$532,"Yes",$A$2:$A$532,"Neuron",$AB$2:$AB$532,$AB312)&gt;1),
AND($AE312&lt;&gt;"",LOWER(TRIM($AE312))&lt;&gt;"n/a",COUNTIFS($C$2:$C$532,"Yes",$A$2:$A$532,"Neuron",$AE$2:$AE$532,$AE312)&gt;1)
),"Yes","No"),
IF($A312="Cybernet",
IF(OR(
AND($Y312&lt;&gt;"",LOWER(TRIM($Y312))&lt;&gt;"n/a",COUNTIFS($C$2:$C$532,"Yes",$A$2:$A$532,"Cybernet",$Y$2:$Y$532,$Y312)&gt;1),
AND($Z312&lt;&gt;"",LOWER(TRIM($Z312))&lt;&gt;"n/a",COUNTIFS($C$2:$C$532,"Yes",$A$2:$A$532,"Cybernet",$Z$2:$Z$532,$Z312)&gt;1)
),"Yes","No"),
IF(AND($AN312&lt;&gt;"",LOWER(TRIM($AN312))&lt;&gt;"n/a"),
IF(COUNTIFS($C$2:$C$532,"Yes",$A$2:$A$532,$A312,$AN$2:$AN$532,$AN312)&gt;1,"Yes","No"),
"No")
)
)
)</f>
        <v/>
      </c>
      <c r="V312"/>
      <c r="X312"/>
      <c r="BS312" s="4" t="str">
        <f>IF($AB312="","",IF((IF(AND($BL312&lt;&gt;"Yes",$BL312&lt;&gt;"N/A"),"Power Cable, ","")&amp;IF(AND($BM312&lt;&gt;"Yes",$BM312&lt;&gt;"N/A"),"Battery, ","")&amp;IF(AND($AG312&lt;&gt;"Yes",$AG312&lt;&gt;"N/A"),"Firmware Download, ","")&amp;IF(AND(OR($AG312="Yes",$AG312="N/A"),$AH312&lt;&gt;"Yes",$AH312&lt;&gt;"N/A"),"Firmware Install, ","")&amp;IF(AND($BQ312&lt;&gt;"Yes",$BQ312&lt;&gt;"N/A"),"Device ID, ","")&amp;IF(AND($BR312&lt;&gt;"Yes",$BR312&lt;&gt;"N/A"),"Epic Beans Relay, ",""))="","",LEFT(IF(AND($BL312&lt;&gt;"Yes",$BL312&lt;&gt;"N/A"),"Power Cable, ","")&amp;IF(AND($BM312&lt;&gt;"Yes",$BM312&lt;&gt;"N/A"),"Battery, ","")&amp;IF(AND($AG312&lt;&gt;"Yes",$AG312&lt;&gt;"N/A"),"Firmware Download, ","")&amp;IF(AND(OR($AG312="Yes",$AG312="N/A"),$AH312&lt;&gt;"Yes",$AH312&lt;&gt;"N/A"),"Firmware Install, ","")&amp;IF(AND($BQ312&lt;&gt;"Yes",$BQ312&lt;&gt;"N/A"),"Device ID, ","")&amp;IF(AND($BR312&lt;&gt;"Yes",$BR312&lt;&gt;"N/A"),"Epic Beans Relay, ",""),LEN(IF(AND($BL312&lt;&gt;"Yes",$BL312&lt;&gt;"N/A"),"Power Cable, ","")&amp;IF(AND($BM312&lt;&gt;"Yes",$BM312&lt;&gt;"N/A"),"Battery, ","")&amp;IF(AND($AG312&lt;&gt;"Yes",$AG312&lt;&gt;"N/A"),"Firmware Download, ","")&amp;IF(AND(OR($AG312="Yes",$AG312="N/A"),$AH312&lt;&gt;"Yes",$AH312&lt;&gt;"N/A"),"Firmware Install, ","")&amp;IF(AND($BQ312&lt;&gt;"Yes",$BQ312&lt;&gt;"N/A"),"Device ID, ","")&amp;IF(AND($BR312&lt;&gt;"Yes",$BR312&lt;&gt;"N/A"),"Epic Beans Relay, ",""))-2)))</f>
        <v/>
      </c>
      <c r="BU312" s="8" t="str">
        <f>IF($AB312="","",IF($BS312="","Yes","Blocked"))</f>
        <v/>
      </c>
      <c r="BW312" t="str">
        <f>IF($BV312="","",IFERROR(VLOOKUP($BV312,'01_Warehouse_Ledger'!$A:$N,4,FALSE),""))</f>
        <v/>
      </c>
      <c r="BX312" t="str">
        <f>IF($BV312="","",IFERROR(VLOOKUP($BV312,'01_Warehouse_Ledger'!$A:$N,5,FALSE),""))</f>
        <v/>
      </c>
      <c r="BY312" t="str">
        <f>IF($BV312="","",IFERROR(VLOOKUP($BV312,'01_Warehouse_Ledger'!$A:$N,13,FALSE),""))</f>
        <v/>
      </c>
      <c r="CI312" t="str" cm="1">
        <f t="array" ref="CI312">IFERROR(
  IF(ISNUMBER(MATCH(TRIM(SUBSTITUTE(INDEX($X:$X,ROW()),CHAR(160),"")),[1]Weekend_Targets!$B$2:$B$23,0)),
    "TARGET",
    "NO"
  ),
  "LOOKUP_ERROR"
)</f>
        <v>NO</v>
      </c>
      <c r="CJ312" t="str" cm="1">
        <f t="array" aca="1" ref="CJ312" ca="1">_xlfn.LET(_xlpm.h,UPPER(TRIM(CLEAN(SUBSTITUTE($X312,CHAR(160)," ")))), IF(ISNUMBER(MATCH(_xlpm.h,WeekendHostnames,0)),"TARGET",""))</f>
        <v/>
      </c>
      <c r="CK312" t="str">
        <f>UPPER(TRIM(CLEAN(SUBSTITUTE(C312,CHAR(160)," "))))</f>
        <v/>
      </c>
      <c r="CL312" t="str" cm="1">
        <f t="array" ref="CL312">IF(ISNUMBER(MATCH(UPPER(TRIM(CLEAN(SUBSTITUTE(INDEX($X:$X,ROW()),CHAR(160)," ")))),[1]Weekend_Targets!$C$2:$C$23,0)),"TARGET","NO")</f>
        <v>NO</v>
      </c>
      <c r="CM312" t="str">
        <f>_xlfn.TEXTJOIN(", ",TRUE,$C$2:$C$23)</f>
        <v>Yes, Yes, Yes, Yes, Yes, Yes, Yes, Yes, Yes, Yes, Yes, Yes, Yes, Yes, Yes, Yes, Yes, Yes, Yes, Yes, Yes, Yes</v>
      </c>
      <c r="CN312" t="e" cm="1">
        <f t="array" aca="1" ref="CN312" ca="1">COUNTIF(WeekendHostnames,"WNH270OPR403")</f>
        <v>#NAME?</v>
      </c>
    </row>
    <row r="313" spans="1:95" ht="20.25" customHeight="1">
      <c r="E313" s="15" t="str">
        <f>IF($C313&lt;&gt;"Yes","",IF($D313="No","Yes",IF($D313="Yes","No","")))</f>
        <v/>
      </c>
      <c r="F313" s="15" t="str">
        <f>IF($A313="","",IF($A313="Neuron",IF(OR(AND($AA313&lt;&gt;"",LOWER(TRIM($AA313))&lt;&gt;"n/a",COUNTIF($AA$2:$AA$532,$AA313)&gt;1),AND($AB313&lt;&gt;"",LOWER(TRIM($AB313))&lt;&gt;"n/a",COUNTIF($AB$2:$AB$532,$AB313)&gt;1),AND($AE313&lt;&gt;"",LOWER(TRIM($AE313))&lt;&gt;"n/a",COUNTIF($AE$2:$AE$532,$AE313)&gt;1)),"Yes","No"),IF($A313="Cybernet",IF(OR(AND($Y313&lt;&gt;"",LOWER(TRIM($Y313))&lt;&gt;"n/a",COUNTIF($Y$2:$Y$532,$Y313)&gt;1),AND($Z313&lt;&gt;"",LOWER(TRIM($Z313))&lt;&gt;"n/a",COUNTIF($Z$2:$Z$532,$Z313)&gt;1)),"Yes","No"),IF(AND($AN313&lt;&gt;"",LOWER(TRIM($AN313))&lt;&gt;"n/a",COUNTIF($AN$2:$AN$532,$AN313)&gt;1),"Yes","No"))))</f>
        <v/>
      </c>
      <c r="G313" t="str">
        <f>IF($C313&lt;&gt;"Yes","",
IF($A313="Neuron",
IF(OR(
AND($AA313&lt;&gt;"",LOWER(TRIM($AA313))&lt;&gt;"n/a",COUNTIFS($C$2:$C$532,"Yes",$A$2:$A$532,"Neuron",$AA$2:$AA$532,$AA313)&gt;1),
AND($AB313&lt;&gt;"",LOWER(TRIM($AB313))&lt;&gt;"n/a",COUNTIFS($C$2:$C$532,"Yes",$A$2:$A$532,"Neuron",$AB$2:$AB$532,$AB313)&gt;1),
AND($AE313&lt;&gt;"",LOWER(TRIM($AE313))&lt;&gt;"n/a",COUNTIFS($C$2:$C$532,"Yes",$A$2:$A$532,"Neuron",$AE$2:$AE$532,$AE313)&gt;1)
),"Yes","No"),
IF($A313="Cybernet",
IF(OR(
AND($Y313&lt;&gt;"",LOWER(TRIM($Y313))&lt;&gt;"n/a",COUNTIFS($C$2:$C$532,"Yes",$A$2:$A$532,"Cybernet",$Y$2:$Y$532,$Y313)&gt;1),
AND($Z313&lt;&gt;"",LOWER(TRIM($Z313))&lt;&gt;"n/a",COUNTIFS($C$2:$C$532,"Yes",$A$2:$A$532,"Cybernet",$Z$2:$Z$532,$Z313)&gt;1)
),"Yes","No"),
IF(AND($AN313&lt;&gt;"",LOWER(TRIM($AN313))&lt;&gt;"n/a"),
IF(COUNTIFS($C$2:$C$532,"Yes",$A$2:$A$532,$A313,$AN$2:$AN$532,$AN313)&gt;1,"Yes","No"),
"No")
)
)
)</f>
        <v/>
      </c>
      <c r="V313"/>
      <c r="X313"/>
      <c r="BS313" s="4" t="str">
        <f>IF($AB313="","",IF((IF(AND($BL313&lt;&gt;"Yes",$BL313&lt;&gt;"N/A"),"Power Cable, ","")&amp;IF(AND($BM313&lt;&gt;"Yes",$BM313&lt;&gt;"N/A"),"Battery, ","")&amp;IF(AND($AG313&lt;&gt;"Yes",$AG313&lt;&gt;"N/A"),"Firmware Download, ","")&amp;IF(AND(OR($AG313="Yes",$AG313="N/A"),$AH313&lt;&gt;"Yes",$AH313&lt;&gt;"N/A"),"Firmware Install, ","")&amp;IF(AND($BQ313&lt;&gt;"Yes",$BQ313&lt;&gt;"N/A"),"Device ID, ","")&amp;IF(AND($BR313&lt;&gt;"Yes",$BR313&lt;&gt;"N/A"),"Epic Beans Relay, ",""))="","",LEFT(IF(AND($BL313&lt;&gt;"Yes",$BL313&lt;&gt;"N/A"),"Power Cable, ","")&amp;IF(AND($BM313&lt;&gt;"Yes",$BM313&lt;&gt;"N/A"),"Battery, ","")&amp;IF(AND($AG313&lt;&gt;"Yes",$AG313&lt;&gt;"N/A"),"Firmware Download, ","")&amp;IF(AND(OR($AG313="Yes",$AG313="N/A"),$AH313&lt;&gt;"Yes",$AH313&lt;&gt;"N/A"),"Firmware Install, ","")&amp;IF(AND($BQ313&lt;&gt;"Yes",$BQ313&lt;&gt;"N/A"),"Device ID, ","")&amp;IF(AND($BR313&lt;&gt;"Yes",$BR313&lt;&gt;"N/A"),"Epic Beans Relay, ",""),LEN(IF(AND($BL313&lt;&gt;"Yes",$BL313&lt;&gt;"N/A"),"Power Cable, ","")&amp;IF(AND($BM313&lt;&gt;"Yes",$BM313&lt;&gt;"N/A"),"Battery, ","")&amp;IF(AND($AG313&lt;&gt;"Yes",$AG313&lt;&gt;"N/A"),"Firmware Download, ","")&amp;IF(AND(OR($AG313="Yes",$AG313="N/A"),$AH313&lt;&gt;"Yes",$AH313&lt;&gt;"N/A"),"Firmware Install, ","")&amp;IF(AND($BQ313&lt;&gt;"Yes",$BQ313&lt;&gt;"N/A"),"Device ID, ","")&amp;IF(AND($BR313&lt;&gt;"Yes",$BR313&lt;&gt;"N/A"),"Epic Beans Relay, ",""))-2)))</f>
        <v/>
      </c>
      <c r="BU313" s="8" t="str">
        <f>IF($AB313="","",IF($BS313="","Yes","Blocked"))</f>
        <v/>
      </c>
      <c r="BW313" t="str">
        <f>IF($BV313="","",IFERROR(VLOOKUP($BV313,'01_Warehouse_Ledger'!$A:$N,4,FALSE),""))</f>
        <v/>
      </c>
      <c r="BX313" t="str">
        <f>IF($BV313="","",IFERROR(VLOOKUP($BV313,'01_Warehouse_Ledger'!$A:$N,5,FALSE),""))</f>
        <v/>
      </c>
      <c r="BY313" t="str">
        <f>IF($BV313="","",IFERROR(VLOOKUP($BV313,'01_Warehouse_Ledger'!$A:$N,13,FALSE),""))</f>
        <v/>
      </c>
      <c r="CI313" t="str" cm="1">
        <f t="array" ref="CI313">IFERROR(
  IF(ISNUMBER(MATCH(TRIM(SUBSTITUTE(INDEX($X:$X,ROW()),CHAR(160),"")),[1]Weekend_Targets!$B$2:$B$23,0)),
    "TARGET",
    "NO"
  ),
  "LOOKUP_ERROR"
)</f>
        <v>NO</v>
      </c>
      <c r="CJ313" t="str" cm="1">
        <f t="array" aca="1" ref="CJ313" ca="1">_xlfn.LET(_xlpm.h,UPPER(TRIM(CLEAN(SUBSTITUTE($X313,CHAR(160)," ")))), IF(ISNUMBER(MATCH(_xlpm.h,WeekendHostnames,0)),"TARGET",""))</f>
        <v/>
      </c>
      <c r="CK313" t="str">
        <f>UPPER(TRIM(CLEAN(SUBSTITUTE(C313,CHAR(160)," "))))</f>
        <v/>
      </c>
      <c r="CL313" t="str" cm="1">
        <f t="array" ref="CL313">IF(ISNUMBER(MATCH(UPPER(TRIM(CLEAN(SUBSTITUTE(INDEX($X:$X,ROW()),CHAR(160)," ")))),[1]Weekend_Targets!$C$2:$C$23,0)),"TARGET","NO")</f>
        <v>NO</v>
      </c>
      <c r="CM313" t="str">
        <f>_xlfn.TEXTJOIN(", ",TRUE,$C$2:$C$23)</f>
        <v>Yes, Yes, Yes, Yes, Yes, Yes, Yes, Yes, Yes, Yes, Yes, Yes, Yes, Yes, Yes, Yes, Yes, Yes, Yes, Yes, Yes, Yes</v>
      </c>
      <c r="CN313" t="e" cm="1">
        <f t="array" aca="1" ref="CN313" ca="1">COUNTIF(WeekendHostnames,"WNH270OPR403")</f>
        <v>#NAME?</v>
      </c>
    </row>
    <row r="314" spans="1:95" ht="20.25" customHeight="1">
      <c r="E314" s="15" t="str">
        <f>IF($C314&lt;&gt;"Yes","",IF($D314="No","Yes",IF($D314="Yes","No","")))</f>
        <v/>
      </c>
      <c r="F314" s="15" t="str">
        <f>IF($A314="","",IF($A314="Neuron",IF(OR(AND($AA314&lt;&gt;"",LOWER(TRIM($AA314))&lt;&gt;"n/a",COUNTIF($AA$2:$AA$532,$AA314)&gt;1),AND($AB314&lt;&gt;"",LOWER(TRIM($AB314))&lt;&gt;"n/a",COUNTIF($AB$2:$AB$532,$AB314)&gt;1),AND($AE314&lt;&gt;"",LOWER(TRIM($AE314))&lt;&gt;"n/a",COUNTIF($AE$2:$AE$532,$AE314)&gt;1)),"Yes","No"),IF($A314="Cybernet",IF(OR(AND($Y314&lt;&gt;"",LOWER(TRIM($Y314))&lt;&gt;"n/a",COUNTIF($Y$2:$Y$532,$Y314)&gt;1),AND($Z314&lt;&gt;"",LOWER(TRIM($Z314))&lt;&gt;"n/a",COUNTIF($Z$2:$Z$532,$Z314)&gt;1)),"Yes","No"),IF(AND($AN314&lt;&gt;"",LOWER(TRIM($AN314))&lt;&gt;"n/a",COUNTIF($AN$2:$AN$532,$AN314)&gt;1),"Yes","No"))))</f>
        <v/>
      </c>
      <c r="G314" t="str">
        <f>IF($C314&lt;&gt;"Yes","",
IF($A314="Neuron",
IF(OR(
AND($AA314&lt;&gt;"",LOWER(TRIM($AA314))&lt;&gt;"n/a",COUNTIFS($C$2:$C$532,"Yes",$A$2:$A$532,"Neuron",$AA$2:$AA$532,$AA314)&gt;1),
AND($AB314&lt;&gt;"",LOWER(TRIM($AB314))&lt;&gt;"n/a",COUNTIFS($C$2:$C$532,"Yes",$A$2:$A$532,"Neuron",$AB$2:$AB$532,$AB314)&gt;1),
AND($AE314&lt;&gt;"",LOWER(TRIM($AE314))&lt;&gt;"n/a",COUNTIFS($C$2:$C$532,"Yes",$A$2:$A$532,"Neuron",$AE$2:$AE$532,$AE314)&gt;1)
),"Yes","No"),
IF($A314="Cybernet",
IF(OR(
AND($Y314&lt;&gt;"",LOWER(TRIM($Y314))&lt;&gt;"n/a",COUNTIFS($C$2:$C$532,"Yes",$A$2:$A$532,"Cybernet",$Y$2:$Y$532,$Y314)&gt;1),
AND($Z314&lt;&gt;"",LOWER(TRIM($Z314))&lt;&gt;"n/a",COUNTIFS($C$2:$C$532,"Yes",$A$2:$A$532,"Cybernet",$Z$2:$Z$532,$Z314)&gt;1)
),"Yes","No"),
IF(AND($AN314&lt;&gt;"",LOWER(TRIM($AN314))&lt;&gt;"n/a"),
IF(COUNTIFS($C$2:$C$532,"Yes",$A$2:$A$532,$A314,$AN$2:$AN$532,$AN314)&gt;1,"Yes","No"),
"No")
)
)
)</f>
        <v/>
      </c>
      <c r="V314"/>
      <c r="X314"/>
      <c r="BS314" s="4" t="str">
        <f>IF($AB314="","",IF((IF(AND($BL314&lt;&gt;"Yes",$BL314&lt;&gt;"N/A"),"Power Cable, ","")&amp;IF(AND($BM314&lt;&gt;"Yes",$BM314&lt;&gt;"N/A"),"Battery, ","")&amp;IF(AND($AG314&lt;&gt;"Yes",$AG314&lt;&gt;"N/A"),"Firmware Download, ","")&amp;IF(AND(OR($AG314="Yes",$AG314="N/A"),$AH314&lt;&gt;"Yes",$AH314&lt;&gt;"N/A"),"Firmware Install, ","")&amp;IF(AND($BQ314&lt;&gt;"Yes",$BQ314&lt;&gt;"N/A"),"Device ID, ","")&amp;IF(AND($BR314&lt;&gt;"Yes",$BR314&lt;&gt;"N/A"),"Epic Beans Relay, ",""))="","",LEFT(IF(AND($BL314&lt;&gt;"Yes",$BL314&lt;&gt;"N/A"),"Power Cable, ","")&amp;IF(AND($BM314&lt;&gt;"Yes",$BM314&lt;&gt;"N/A"),"Battery, ","")&amp;IF(AND($AG314&lt;&gt;"Yes",$AG314&lt;&gt;"N/A"),"Firmware Download, ","")&amp;IF(AND(OR($AG314="Yes",$AG314="N/A"),$AH314&lt;&gt;"Yes",$AH314&lt;&gt;"N/A"),"Firmware Install, ","")&amp;IF(AND($BQ314&lt;&gt;"Yes",$BQ314&lt;&gt;"N/A"),"Device ID, ","")&amp;IF(AND($BR314&lt;&gt;"Yes",$BR314&lt;&gt;"N/A"),"Epic Beans Relay, ",""),LEN(IF(AND($BL314&lt;&gt;"Yes",$BL314&lt;&gt;"N/A"),"Power Cable, ","")&amp;IF(AND($BM314&lt;&gt;"Yes",$BM314&lt;&gt;"N/A"),"Battery, ","")&amp;IF(AND($AG314&lt;&gt;"Yes",$AG314&lt;&gt;"N/A"),"Firmware Download, ","")&amp;IF(AND(OR($AG314="Yes",$AG314="N/A"),$AH314&lt;&gt;"Yes",$AH314&lt;&gt;"N/A"),"Firmware Install, ","")&amp;IF(AND($BQ314&lt;&gt;"Yes",$BQ314&lt;&gt;"N/A"),"Device ID, ","")&amp;IF(AND($BR314&lt;&gt;"Yes",$BR314&lt;&gt;"N/A"),"Epic Beans Relay, ",""))-2)))</f>
        <v/>
      </c>
      <c r="BU314" s="8" t="str">
        <f>IF($AB314="","",IF($BS314="","Yes","Blocked"))</f>
        <v/>
      </c>
      <c r="BW314" t="str">
        <f>IF($BV314="","",IFERROR(VLOOKUP($BV314,'01_Warehouse_Ledger'!$A:$N,4,FALSE),""))</f>
        <v/>
      </c>
      <c r="BX314" t="str">
        <f>IF($BV314="","",IFERROR(VLOOKUP($BV314,'01_Warehouse_Ledger'!$A:$N,5,FALSE),""))</f>
        <v/>
      </c>
      <c r="BY314" t="str">
        <f>IF($BV314="","",IFERROR(VLOOKUP($BV314,'01_Warehouse_Ledger'!$A:$N,13,FALSE),""))</f>
        <v/>
      </c>
      <c r="CI314" t="str" cm="1">
        <f t="array" ref="CI314">IFERROR(
  IF(ISNUMBER(MATCH(TRIM(SUBSTITUTE(INDEX($X:$X,ROW()),CHAR(160),"")),[1]Weekend_Targets!$B$2:$B$23,0)),
    "TARGET",
    "NO"
  ),
  "LOOKUP_ERROR"
)</f>
        <v>NO</v>
      </c>
      <c r="CJ314" t="str" cm="1">
        <f t="array" aca="1" ref="CJ314" ca="1">_xlfn.LET(_xlpm.h,UPPER(TRIM(CLEAN(SUBSTITUTE($X314,CHAR(160)," ")))), IF(ISNUMBER(MATCH(_xlpm.h,WeekendHostnames,0)),"TARGET",""))</f>
        <v/>
      </c>
      <c r="CK314" t="str">
        <f>UPPER(TRIM(CLEAN(SUBSTITUTE(C314,CHAR(160)," "))))</f>
        <v/>
      </c>
      <c r="CL314" t="str" cm="1">
        <f t="array" ref="CL314">IF(ISNUMBER(MATCH(UPPER(TRIM(CLEAN(SUBSTITUTE(INDEX($X:$X,ROW()),CHAR(160)," ")))),[1]Weekend_Targets!$C$2:$C$23,0)),"TARGET","NO")</f>
        <v>NO</v>
      </c>
      <c r="CM314" t="str">
        <f>_xlfn.TEXTJOIN(", ",TRUE,$C$2:$C$23)</f>
        <v>Yes, Yes, Yes, Yes, Yes, Yes, Yes, Yes, Yes, Yes, Yes, Yes, Yes, Yes, Yes, Yes, Yes, Yes, Yes, Yes, Yes, Yes</v>
      </c>
      <c r="CN314" t="e" cm="1">
        <f t="array" aca="1" ref="CN314" ca="1">COUNTIF(WeekendHostnames,"WNH270OPR403")</f>
        <v>#NAME?</v>
      </c>
    </row>
    <row r="315" spans="1:95" ht="20.25" customHeight="1">
      <c r="E315" s="15" t="str">
        <f>IF($C315&lt;&gt;"Yes","",IF($D315="No","Yes",IF($D315="Yes","No","")))</f>
        <v/>
      </c>
      <c r="F315" s="15" t="str">
        <f>IF($A315="","",IF($A315="Neuron",IF(OR(AND($AA315&lt;&gt;"",LOWER(TRIM($AA315))&lt;&gt;"n/a",COUNTIF($AA$2:$AA$532,$AA315)&gt;1),AND($AB315&lt;&gt;"",LOWER(TRIM($AB315))&lt;&gt;"n/a",COUNTIF($AB$2:$AB$532,$AB315)&gt;1),AND($AE315&lt;&gt;"",LOWER(TRIM($AE315))&lt;&gt;"n/a",COUNTIF($AE$2:$AE$532,$AE315)&gt;1)),"Yes","No"),IF($A315="Cybernet",IF(OR(AND($Y315&lt;&gt;"",LOWER(TRIM($Y315))&lt;&gt;"n/a",COUNTIF($Y$2:$Y$532,$Y315)&gt;1),AND($Z315&lt;&gt;"",LOWER(TRIM($Z315))&lt;&gt;"n/a",COUNTIF($Z$2:$Z$532,$Z315)&gt;1)),"Yes","No"),IF(AND($AN315&lt;&gt;"",LOWER(TRIM($AN315))&lt;&gt;"n/a",COUNTIF($AN$2:$AN$532,$AN315)&gt;1),"Yes","No"))))</f>
        <v/>
      </c>
      <c r="G315" t="str">
        <f>IF($C315&lt;&gt;"Yes","",
IF($A315="Neuron",
IF(OR(
AND($AA315&lt;&gt;"",LOWER(TRIM($AA315))&lt;&gt;"n/a",COUNTIFS($C$2:$C$532,"Yes",$A$2:$A$532,"Neuron",$AA$2:$AA$532,$AA315)&gt;1),
AND($AB315&lt;&gt;"",LOWER(TRIM($AB315))&lt;&gt;"n/a",COUNTIFS($C$2:$C$532,"Yes",$A$2:$A$532,"Neuron",$AB$2:$AB$532,$AB315)&gt;1),
AND($AE315&lt;&gt;"",LOWER(TRIM($AE315))&lt;&gt;"n/a",COUNTIFS($C$2:$C$532,"Yes",$A$2:$A$532,"Neuron",$AE$2:$AE$532,$AE315)&gt;1)
),"Yes","No"),
IF($A315="Cybernet",
IF(OR(
AND($Y315&lt;&gt;"",LOWER(TRIM($Y315))&lt;&gt;"n/a",COUNTIFS($C$2:$C$532,"Yes",$A$2:$A$532,"Cybernet",$Y$2:$Y$532,$Y315)&gt;1),
AND($Z315&lt;&gt;"",LOWER(TRIM($Z315))&lt;&gt;"n/a",COUNTIFS($C$2:$C$532,"Yes",$A$2:$A$532,"Cybernet",$Z$2:$Z$532,$Z315)&gt;1)
),"Yes","No"),
IF(AND($AN315&lt;&gt;"",LOWER(TRIM($AN315))&lt;&gt;"n/a"),
IF(COUNTIFS($C$2:$C$532,"Yes",$A$2:$A$532,$A315,$AN$2:$AN$532,$AN315)&gt;1,"Yes","No"),
"No")
)
)
)</f>
        <v/>
      </c>
      <c r="V315"/>
      <c r="X315"/>
      <c r="BS315" s="4" t="str">
        <f>IF($AB315="","",IF((IF(AND($BL315&lt;&gt;"Yes",$BL315&lt;&gt;"N/A"),"Power Cable, ","")&amp;IF(AND($BM315&lt;&gt;"Yes",$BM315&lt;&gt;"N/A"),"Battery, ","")&amp;IF(AND($AG315&lt;&gt;"Yes",$AG315&lt;&gt;"N/A"),"Firmware Download, ","")&amp;IF(AND(OR($AG315="Yes",$AG315="N/A"),$AH315&lt;&gt;"Yes",$AH315&lt;&gt;"N/A"),"Firmware Install, ","")&amp;IF(AND($BQ315&lt;&gt;"Yes",$BQ315&lt;&gt;"N/A"),"Device ID, ","")&amp;IF(AND($BR315&lt;&gt;"Yes",$BR315&lt;&gt;"N/A"),"Epic Beans Relay, ",""))="","",LEFT(IF(AND($BL315&lt;&gt;"Yes",$BL315&lt;&gt;"N/A"),"Power Cable, ","")&amp;IF(AND($BM315&lt;&gt;"Yes",$BM315&lt;&gt;"N/A"),"Battery, ","")&amp;IF(AND($AG315&lt;&gt;"Yes",$AG315&lt;&gt;"N/A"),"Firmware Download, ","")&amp;IF(AND(OR($AG315="Yes",$AG315="N/A"),$AH315&lt;&gt;"Yes",$AH315&lt;&gt;"N/A"),"Firmware Install, ","")&amp;IF(AND($BQ315&lt;&gt;"Yes",$BQ315&lt;&gt;"N/A"),"Device ID, ","")&amp;IF(AND($BR315&lt;&gt;"Yes",$BR315&lt;&gt;"N/A"),"Epic Beans Relay, ",""),LEN(IF(AND($BL315&lt;&gt;"Yes",$BL315&lt;&gt;"N/A"),"Power Cable, ","")&amp;IF(AND($BM315&lt;&gt;"Yes",$BM315&lt;&gt;"N/A"),"Battery, ","")&amp;IF(AND($AG315&lt;&gt;"Yes",$AG315&lt;&gt;"N/A"),"Firmware Download, ","")&amp;IF(AND(OR($AG315="Yes",$AG315="N/A"),$AH315&lt;&gt;"Yes",$AH315&lt;&gt;"N/A"),"Firmware Install, ","")&amp;IF(AND($BQ315&lt;&gt;"Yes",$BQ315&lt;&gt;"N/A"),"Device ID, ","")&amp;IF(AND($BR315&lt;&gt;"Yes",$BR315&lt;&gt;"N/A"),"Epic Beans Relay, ",""))-2)))</f>
        <v/>
      </c>
      <c r="BU315" s="8" t="str">
        <f>IF($AB315="","",IF($BS315="","Yes","Blocked"))</f>
        <v/>
      </c>
      <c r="BW315" t="str">
        <f>IF($BV315="","",IFERROR(VLOOKUP($BV315,'01_Warehouse_Ledger'!$A:$N,4,FALSE),""))</f>
        <v/>
      </c>
      <c r="BX315" t="str">
        <f>IF($BV315="","",IFERROR(VLOOKUP($BV315,'01_Warehouse_Ledger'!$A:$N,5,FALSE),""))</f>
        <v/>
      </c>
      <c r="BY315" t="str">
        <f>IF($BV315="","",IFERROR(VLOOKUP($BV315,'01_Warehouse_Ledger'!$A:$N,13,FALSE),""))</f>
        <v/>
      </c>
      <c r="CI315" t="str" cm="1">
        <f t="array" ref="CI315">IFERROR(
  IF(ISNUMBER(MATCH(TRIM(SUBSTITUTE(INDEX($X:$X,ROW()),CHAR(160),"")),[1]Weekend_Targets!$B$2:$B$23,0)),
    "TARGET",
    "NO"
  ),
  "LOOKUP_ERROR"
)</f>
        <v>NO</v>
      </c>
      <c r="CJ315" t="str" cm="1">
        <f t="array" aca="1" ref="CJ315" ca="1">_xlfn.LET(_xlpm.h,UPPER(TRIM(CLEAN(SUBSTITUTE($X315,CHAR(160)," ")))), IF(ISNUMBER(MATCH(_xlpm.h,WeekendHostnames,0)),"TARGET",""))</f>
        <v/>
      </c>
      <c r="CK315" t="str">
        <f>UPPER(TRIM(CLEAN(SUBSTITUTE(C315,CHAR(160)," "))))</f>
        <v/>
      </c>
      <c r="CL315" t="str" cm="1">
        <f t="array" ref="CL315">IF(ISNUMBER(MATCH(UPPER(TRIM(CLEAN(SUBSTITUTE(INDEX($X:$X,ROW()),CHAR(160)," ")))),[1]Weekend_Targets!$C$2:$C$23,0)),"TARGET","NO")</f>
        <v>NO</v>
      </c>
      <c r="CM315" t="str">
        <f>_xlfn.TEXTJOIN(", ",TRUE,$C$2:$C$23)</f>
        <v>Yes, Yes, Yes, Yes, Yes, Yes, Yes, Yes, Yes, Yes, Yes, Yes, Yes, Yes, Yes, Yes, Yes, Yes, Yes, Yes, Yes, Yes</v>
      </c>
      <c r="CN315" t="e" cm="1">
        <f t="array" aca="1" ref="CN315" ca="1">COUNTIF(WeekendHostnames,"WNH270OPR403")</f>
        <v>#NAME?</v>
      </c>
    </row>
    <row r="316" spans="1:95" ht="20.25" customHeight="1">
      <c r="E316" s="15" t="str">
        <f>IF($C316&lt;&gt;"Yes","",IF($D316="No","Yes",IF($D316="Yes","No","")))</f>
        <v/>
      </c>
      <c r="F316" s="15" t="str">
        <f>IF($A316="","",IF($A316="Neuron",IF(OR(AND($AA316&lt;&gt;"",LOWER(TRIM($AA316))&lt;&gt;"n/a",COUNTIF($AA$2:$AA$532,$AA316)&gt;1),AND($AB316&lt;&gt;"",LOWER(TRIM($AB316))&lt;&gt;"n/a",COUNTIF($AB$2:$AB$532,$AB316)&gt;1),AND($AE316&lt;&gt;"",LOWER(TRIM($AE316))&lt;&gt;"n/a",COUNTIF($AE$2:$AE$532,$AE316)&gt;1)),"Yes","No"),IF($A316="Cybernet",IF(OR(AND($Y316&lt;&gt;"",LOWER(TRIM($Y316))&lt;&gt;"n/a",COUNTIF($Y$2:$Y$532,$Y316)&gt;1),AND($Z316&lt;&gt;"",LOWER(TRIM($Z316))&lt;&gt;"n/a",COUNTIF($Z$2:$Z$532,$Z316)&gt;1)),"Yes","No"),IF(AND($AN316&lt;&gt;"",LOWER(TRIM($AN316))&lt;&gt;"n/a",COUNTIF($AN$2:$AN$532,$AN316)&gt;1),"Yes","No"))))</f>
        <v/>
      </c>
      <c r="G316" t="str">
        <f>IF($C316&lt;&gt;"Yes","",
IF($A316="Neuron",
IF(OR(
AND($AA316&lt;&gt;"",LOWER(TRIM($AA316))&lt;&gt;"n/a",COUNTIFS($C$2:$C$532,"Yes",$A$2:$A$532,"Neuron",$AA$2:$AA$532,$AA316)&gt;1),
AND($AB316&lt;&gt;"",LOWER(TRIM($AB316))&lt;&gt;"n/a",COUNTIFS($C$2:$C$532,"Yes",$A$2:$A$532,"Neuron",$AB$2:$AB$532,$AB316)&gt;1),
AND($AE316&lt;&gt;"",LOWER(TRIM($AE316))&lt;&gt;"n/a",COUNTIFS($C$2:$C$532,"Yes",$A$2:$A$532,"Neuron",$AE$2:$AE$532,$AE316)&gt;1)
),"Yes","No"),
IF($A316="Cybernet",
IF(OR(
AND($Y316&lt;&gt;"",LOWER(TRIM($Y316))&lt;&gt;"n/a",COUNTIFS($C$2:$C$532,"Yes",$A$2:$A$532,"Cybernet",$Y$2:$Y$532,$Y316)&gt;1),
AND($Z316&lt;&gt;"",LOWER(TRIM($Z316))&lt;&gt;"n/a",COUNTIFS($C$2:$C$532,"Yes",$A$2:$A$532,"Cybernet",$Z$2:$Z$532,$Z316)&gt;1)
),"Yes","No"),
IF(AND($AN316&lt;&gt;"",LOWER(TRIM($AN316))&lt;&gt;"n/a"),
IF(COUNTIFS($C$2:$C$532,"Yes",$A$2:$A$532,$A316,$AN$2:$AN$532,$AN316)&gt;1,"Yes","No"),
"No")
)
)
)</f>
        <v/>
      </c>
      <c r="V316"/>
      <c r="X316"/>
      <c r="BS316" s="4" t="str">
        <f>IF($AB316="","",IF((IF(AND($BL316&lt;&gt;"Yes",$BL316&lt;&gt;"N/A"),"Power Cable, ","")&amp;IF(AND($BM316&lt;&gt;"Yes",$BM316&lt;&gt;"N/A"),"Battery, ","")&amp;IF(AND($AG316&lt;&gt;"Yes",$AG316&lt;&gt;"N/A"),"Firmware Download, ","")&amp;IF(AND(OR($AG316="Yes",$AG316="N/A"),$AH316&lt;&gt;"Yes",$AH316&lt;&gt;"N/A"),"Firmware Install, ","")&amp;IF(AND($BQ316&lt;&gt;"Yes",$BQ316&lt;&gt;"N/A"),"Device ID, ","")&amp;IF(AND($BR316&lt;&gt;"Yes",$BR316&lt;&gt;"N/A"),"Epic Beans Relay, ",""))="","",LEFT(IF(AND($BL316&lt;&gt;"Yes",$BL316&lt;&gt;"N/A"),"Power Cable, ","")&amp;IF(AND($BM316&lt;&gt;"Yes",$BM316&lt;&gt;"N/A"),"Battery, ","")&amp;IF(AND($AG316&lt;&gt;"Yes",$AG316&lt;&gt;"N/A"),"Firmware Download, ","")&amp;IF(AND(OR($AG316="Yes",$AG316="N/A"),$AH316&lt;&gt;"Yes",$AH316&lt;&gt;"N/A"),"Firmware Install, ","")&amp;IF(AND($BQ316&lt;&gt;"Yes",$BQ316&lt;&gt;"N/A"),"Device ID, ","")&amp;IF(AND($BR316&lt;&gt;"Yes",$BR316&lt;&gt;"N/A"),"Epic Beans Relay, ",""),LEN(IF(AND($BL316&lt;&gt;"Yes",$BL316&lt;&gt;"N/A"),"Power Cable, ","")&amp;IF(AND($BM316&lt;&gt;"Yes",$BM316&lt;&gt;"N/A"),"Battery, ","")&amp;IF(AND($AG316&lt;&gt;"Yes",$AG316&lt;&gt;"N/A"),"Firmware Download, ","")&amp;IF(AND(OR($AG316="Yes",$AG316="N/A"),$AH316&lt;&gt;"Yes",$AH316&lt;&gt;"N/A"),"Firmware Install, ","")&amp;IF(AND($BQ316&lt;&gt;"Yes",$BQ316&lt;&gt;"N/A"),"Device ID, ","")&amp;IF(AND($BR316&lt;&gt;"Yes",$BR316&lt;&gt;"N/A"),"Epic Beans Relay, ",""))-2)))</f>
        <v/>
      </c>
      <c r="BU316" s="8" t="str">
        <f>IF($AB316="","",IF($BS316="","Yes","Blocked"))</f>
        <v/>
      </c>
      <c r="BW316" t="str">
        <f>IF($BV316="","",IFERROR(VLOOKUP($BV316,'01_Warehouse_Ledger'!$A:$N,4,FALSE),""))</f>
        <v/>
      </c>
      <c r="BX316" t="str">
        <f>IF($BV316="","",IFERROR(VLOOKUP($BV316,'01_Warehouse_Ledger'!$A:$N,5,FALSE),""))</f>
        <v/>
      </c>
      <c r="BY316" t="str">
        <f>IF($BV316="","",IFERROR(VLOOKUP($BV316,'01_Warehouse_Ledger'!$A:$N,13,FALSE),""))</f>
        <v/>
      </c>
      <c r="CI316" t="str" cm="1">
        <f t="array" ref="CI316">IFERROR(
  IF(ISNUMBER(MATCH(TRIM(SUBSTITUTE(INDEX($X:$X,ROW()),CHAR(160),"")),[1]Weekend_Targets!$B$2:$B$23,0)),
    "TARGET",
    "NO"
  ),
  "LOOKUP_ERROR"
)</f>
        <v>NO</v>
      </c>
      <c r="CJ316" t="str" cm="1">
        <f t="array" aca="1" ref="CJ316" ca="1">_xlfn.LET(_xlpm.h,UPPER(TRIM(CLEAN(SUBSTITUTE($X316,CHAR(160)," ")))), IF(ISNUMBER(MATCH(_xlpm.h,WeekendHostnames,0)),"TARGET",""))</f>
        <v/>
      </c>
      <c r="CK316" t="str">
        <f>UPPER(TRIM(CLEAN(SUBSTITUTE(C316,CHAR(160)," "))))</f>
        <v/>
      </c>
      <c r="CL316" t="str" cm="1">
        <f t="array" ref="CL316">IF(ISNUMBER(MATCH(UPPER(TRIM(CLEAN(SUBSTITUTE(INDEX($X:$X,ROW()),CHAR(160)," ")))),[1]Weekend_Targets!$C$2:$C$23,0)),"TARGET","NO")</f>
        <v>NO</v>
      </c>
      <c r="CM316" t="str">
        <f>_xlfn.TEXTJOIN(", ",TRUE,$C$2:$C$23)</f>
        <v>Yes, Yes, Yes, Yes, Yes, Yes, Yes, Yes, Yes, Yes, Yes, Yes, Yes, Yes, Yes, Yes, Yes, Yes, Yes, Yes, Yes, Yes</v>
      </c>
      <c r="CN316" t="e" cm="1">
        <f t="array" aca="1" ref="CN316" ca="1">COUNTIF(WeekendHostnames,"WNH270OPR403")</f>
        <v>#NAME?</v>
      </c>
    </row>
    <row r="317" spans="1:95" ht="20.25" customHeight="1">
      <c r="E317" s="15" t="str">
        <f>IF($C317&lt;&gt;"Yes","",IF($D317="No","Yes",IF($D317="Yes","No","")))</f>
        <v/>
      </c>
      <c r="F317" s="15" t="str">
        <f>IF($A317="","",IF($A317="Neuron",IF(OR(AND($AA317&lt;&gt;"",LOWER(TRIM($AA317))&lt;&gt;"n/a",COUNTIF($AA$2:$AA$532,$AA317)&gt;1),AND($AB317&lt;&gt;"",LOWER(TRIM($AB317))&lt;&gt;"n/a",COUNTIF($AB$2:$AB$532,$AB317)&gt;1),AND($AE317&lt;&gt;"",LOWER(TRIM($AE317))&lt;&gt;"n/a",COUNTIF($AE$2:$AE$532,$AE317)&gt;1)),"Yes","No"),IF($A317="Cybernet",IF(OR(AND($Y317&lt;&gt;"",LOWER(TRIM($Y317))&lt;&gt;"n/a",COUNTIF($Y$2:$Y$532,$Y317)&gt;1),AND($Z317&lt;&gt;"",LOWER(TRIM($Z317))&lt;&gt;"n/a",COUNTIF($Z$2:$Z$532,$Z317)&gt;1)),"Yes","No"),IF(AND($AN317&lt;&gt;"",LOWER(TRIM($AN317))&lt;&gt;"n/a",COUNTIF($AN$2:$AN$532,$AN317)&gt;1),"Yes","No"))))</f>
        <v/>
      </c>
      <c r="G317" t="str">
        <f>IF($C317&lt;&gt;"Yes","",
IF($A317="Neuron",
IF(OR(
AND($AA317&lt;&gt;"",LOWER(TRIM($AA317))&lt;&gt;"n/a",COUNTIFS($C$2:$C$532,"Yes",$A$2:$A$532,"Neuron",$AA$2:$AA$532,$AA317)&gt;1),
AND($AB317&lt;&gt;"",LOWER(TRIM($AB317))&lt;&gt;"n/a",COUNTIFS($C$2:$C$532,"Yes",$A$2:$A$532,"Neuron",$AB$2:$AB$532,$AB317)&gt;1),
AND($AE317&lt;&gt;"",LOWER(TRIM($AE317))&lt;&gt;"n/a",COUNTIFS($C$2:$C$532,"Yes",$A$2:$A$532,"Neuron",$AE$2:$AE$532,$AE317)&gt;1)
),"Yes","No"),
IF($A317="Cybernet",
IF(OR(
AND($Y317&lt;&gt;"",LOWER(TRIM($Y317))&lt;&gt;"n/a",COUNTIFS($C$2:$C$532,"Yes",$A$2:$A$532,"Cybernet",$Y$2:$Y$532,$Y317)&gt;1),
AND($Z317&lt;&gt;"",LOWER(TRIM($Z317))&lt;&gt;"n/a",COUNTIFS($C$2:$C$532,"Yes",$A$2:$A$532,"Cybernet",$Z$2:$Z$532,$Z317)&gt;1)
),"Yes","No"),
IF(AND($AN317&lt;&gt;"",LOWER(TRIM($AN317))&lt;&gt;"n/a"),
IF(COUNTIFS($C$2:$C$532,"Yes",$A$2:$A$532,$A317,$AN$2:$AN$532,$AN317)&gt;1,"Yes","No"),
"No")
)
)
)</f>
        <v/>
      </c>
      <c r="V317"/>
      <c r="X317"/>
      <c r="BS317" s="4" t="str">
        <f>IF($AB317="","",IF((IF(AND($BL317&lt;&gt;"Yes",$BL317&lt;&gt;"N/A"),"Power Cable, ","")&amp;IF(AND($BM317&lt;&gt;"Yes",$BM317&lt;&gt;"N/A"),"Battery, ","")&amp;IF(AND($AG317&lt;&gt;"Yes",$AG317&lt;&gt;"N/A"),"Firmware Download, ","")&amp;IF(AND(OR($AG317="Yes",$AG317="N/A"),$AH317&lt;&gt;"Yes",$AH317&lt;&gt;"N/A"),"Firmware Install, ","")&amp;IF(AND($BQ317&lt;&gt;"Yes",$BQ317&lt;&gt;"N/A"),"Device ID, ","")&amp;IF(AND($BR317&lt;&gt;"Yes",$BR317&lt;&gt;"N/A"),"Epic Beans Relay, ",""))="","",LEFT(IF(AND($BL317&lt;&gt;"Yes",$BL317&lt;&gt;"N/A"),"Power Cable, ","")&amp;IF(AND($BM317&lt;&gt;"Yes",$BM317&lt;&gt;"N/A"),"Battery, ","")&amp;IF(AND($AG317&lt;&gt;"Yes",$AG317&lt;&gt;"N/A"),"Firmware Download, ","")&amp;IF(AND(OR($AG317="Yes",$AG317="N/A"),$AH317&lt;&gt;"Yes",$AH317&lt;&gt;"N/A"),"Firmware Install, ","")&amp;IF(AND($BQ317&lt;&gt;"Yes",$BQ317&lt;&gt;"N/A"),"Device ID, ","")&amp;IF(AND($BR317&lt;&gt;"Yes",$BR317&lt;&gt;"N/A"),"Epic Beans Relay, ",""),LEN(IF(AND($BL317&lt;&gt;"Yes",$BL317&lt;&gt;"N/A"),"Power Cable, ","")&amp;IF(AND($BM317&lt;&gt;"Yes",$BM317&lt;&gt;"N/A"),"Battery, ","")&amp;IF(AND($AG317&lt;&gt;"Yes",$AG317&lt;&gt;"N/A"),"Firmware Download, ","")&amp;IF(AND(OR($AG317="Yes",$AG317="N/A"),$AH317&lt;&gt;"Yes",$AH317&lt;&gt;"N/A"),"Firmware Install, ","")&amp;IF(AND($BQ317&lt;&gt;"Yes",$BQ317&lt;&gt;"N/A"),"Device ID, ","")&amp;IF(AND($BR317&lt;&gt;"Yes",$BR317&lt;&gt;"N/A"),"Epic Beans Relay, ",""))-2)))</f>
        <v/>
      </c>
      <c r="BU317" s="8" t="str">
        <f>IF($AB317="","",IF($BS317="","Yes","Blocked"))</f>
        <v/>
      </c>
      <c r="BW317" t="str">
        <f>IF($BV317="","",IFERROR(VLOOKUP($BV317,'01_Warehouse_Ledger'!$A:$N,4,FALSE),""))</f>
        <v/>
      </c>
      <c r="BX317" t="str">
        <f>IF($BV317="","",IFERROR(VLOOKUP($BV317,'01_Warehouse_Ledger'!$A:$N,5,FALSE),""))</f>
        <v/>
      </c>
      <c r="BY317" t="str">
        <f>IF($BV317="","",IFERROR(VLOOKUP($BV317,'01_Warehouse_Ledger'!$A:$N,13,FALSE),""))</f>
        <v/>
      </c>
      <c r="CI317" t="str" cm="1">
        <f t="array" ref="CI317">IFERROR(
  IF(ISNUMBER(MATCH(TRIM(SUBSTITUTE(INDEX($X:$X,ROW()),CHAR(160),"")),[1]Weekend_Targets!$B$2:$B$23,0)),
    "TARGET",
    "NO"
  ),
  "LOOKUP_ERROR"
)</f>
        <v>NO</v>
      </c>
      <c r="CJ317" t="str" cm="1">
        <f t="array" aca="1" ref="CJ317" ca="1">_xlfn.LET(_xlpm.h,UPPER(TRIM(CLEAN(SUBSTITUTE($X317,CHAR(160)," ")))), IF(ISNUMBER(MATCH(_xlpm.h,WeekendHostnames,0)),"TARGET",""))</f>
        <v/>
      </c>
      <c r="CK317" t="str">
        <f>UPPER(TRIM(CLEAN(SUBSTITUTE(C317,CHAR(160)," "))))</f>
        <v/>
      </c>
      <c r="CL317" t="str" cm="1">
        <f t="array" ref="CL317">IF(ISNUMBER(MATCH(UPPER(TRIM(CLEAN(SUBSTITUTE(INDEX($X:$X,ROW()),CHAR(160)," ")))),[1]Weekend_Targets!$C$2:$C$23,0)),"TARGET","NO")</f>
        <v>NO</v>
      </c>
      <c r="CM317" t="str">
        <f>_xlfn.TEXTJOIN(", ",TRUE,$C$2:$C$23)</f>
        <v>Yes, Yes, Yes, Yes, Yes, Yes, Yes, Yes, Yes, Yes, Yes, Yes, Yes, Yes, Yes, Yes, Yes, Yes, Yes, Yes, Yes, Yes</v>
      </c>
      <c r="CN317" t="e" cm="1">
        <f t="array" aca="1" ref="CN317" ca="1">COUNTIF(WeekendHostnames,"WNH270OPR403")</f>
        <v>#NAME?</v>
      </c>
    </row>
    <row r="318" spans="1:95" ht="20.25" customHeight="1">
      <c r="E318" s="15" t="str">
        <f>IF($C318&lt;&gt;"Yes","",IF($D318="No","Yes",IF($D318="Yes","No","")))</f>
        <v/>
      </c>
      <c r="F318" s="15" t="str">
        <f>IF($A318="","",IF($A318="Neuron",IF(OR(AND($AA318&lt;&gt;"",LOWER(TRIM($AA318))&lt;&gt;"n/a",COUNTIF($AA$2:$AA$532,$AA318)&gt;1),AND($AB318&lt;&gt;"",LOWER(TRIM($AB318))&lt;&gt;"n/a",COUNTIF($AB$2:$AB$532,$AB318)&gt;1),AND($AE318&lt;&gt;"",LOWER(TRIM($AE318))&lt;&gt;"n/a",COUNTIF($AE$2:$AE$532,$AE318)&gt;1)),"Yes","No"),IF($A318="Cybernet",IF(OR(AND($Y318&lt;&gt;"",LOWER(TRIM($Y318))&lt;&gt;"n/a",COUNTIF($Y$2:$Y$532,$Y318)&gt;1),AND($Z318&lt;&gt;"",LOWER(TRIM($Z318))&lt;&gt;"n/a",COUNTIF($Z$2:$Z$532,$Z318)&gt;1)),"Yes","No"),IF(AND($AN318&lt;&gt;"",LOWER(TRIM($AN318))&lt;&gt;"n/a",COUNTIF($AN$2:$AN$532,$AN318)&gt;1),"Yes","No"))))</f>
        <v/>
      </c>
      <c r="G318" t="str">
        <f>IF($C318&lt;&gt;"Yes","",
IF($A318="Neuron",
IF(OR(
AND($AA318&lt;&gt;"",LOWER(TRIM($AA318))&lt;&gt;"n/a",COUNTIFS($C$2:$C$532,"Yes",$A$2:$A$532,"Neuron",$AA$2:$AA$532,$AA318)&gt;1),
AND($AB318&lt;&gt;"",LOWER(TRIM($AB318))&lt;&gt;"n/a",COUNTIFS($C$2:$C$532,"Yes",$A$2:$A$532,"Neuron",$AB$2:$AB$532,$AB318)&gt;1),
AND($AE318&lt;&gt;"",LOWER(TRIM($AE318))&lt;&gt;"n/a",COUNTIFS($C$2:$C$532,"Yes",$A$2:$A$532,"Neuron",$AE$2:$AE$532,$AE318)&gt;1)
),"Yes","No"),
IF($A318="Cybernet",
IF(OR(
AND($Y318&lt;&gt;"",LOWER(TRIM($Y318))&lt;&gt;"n/a",COUNTIFS($C$2:$C$532,"Yes",$A$2:$A$532,"Cybernet",$Y$2:$Y$532,$Y318)&gt;1),
AND($Z318&lt;&gt;"",LOWER(TRIM($Z318))&lt;&gt;"n/a",COUNTIFS($C$2:$C$532,"Yes",$A$2:$A$532,"Cybernet",$Z$2:$Z$532,$Z318)&gt;1)
),"Yes","No"),
IF(AND($AN318&lt;&gt;"",LOWER(TRIM($AN318))&lt;&gt;"n/a"),
IF(COUNTIFS($C$2:$C$532,"Yes",$A$2:$A$532,$A318,$AN$2:$AN$532,$AN318)&gt;1,"Yes","No"),
"No")
)
)
)</f>
        <v/>
      </c>
      <c r="V318"/>
      <c r="X318"/>
      <c r="BS318" s="4" t="str">
        <f>IF($AB318="","",IF((IF(AND($BL318&lt;&gt;"Yes",$BL318&lt;&gt;"N/A"),"Power Cable, ","")&amp;IF(AND($BM318&lt;&gt;"Yes",$BM318&lt;&gt;"N/A"),"Battery, ","")&amp;IF(AND($AG318&lt;&gt;"Yes",$AG318&lt;&gt;"N/A"),"Firmware Download, ","")&amp;IF(AND(OR($AG318="Yes",$AG318="N/A"),$AH318&lt;&gt;"Yes",$AH318&lt;&gt;"N/A"),"Firmware Install, ","")&amp;IF(AND($BQ318&lt;&gt;"Yes",$BQ318&lt;&gt;"N/A"),"Device ID, ","")&amp;IF(AND($BR318&lt;&gt;"Yes",$BR318&lt;&gt;"N/A"),"Epic Beans Relay, ",""))="","",LEFT(IF(AND($BL318&lt;&gt;"Yes",$BL318&lt;&gt;"N/A"),"Power Cable, ","")&amp;IF(AND($BM318&lt;&gt;"Yes",$BM318&lt;&gt;"N/A"),"Battery, ","")&amp;IF(AND($AG318&lt;&gt;"Yes",$AG318&lt;&gt;"N/A"),"Firmware Download, ","")&amp;IF(AND(OR($AG318="Yes",$AG318="N/A"),$AH318&lt;&gt;"Yes",$AH318&lt;&gt;"N/A"),"Firmware Install, ","")&amp;IF(AND($BQ318&lt;&gt;"Yes",$BQ318&lt;&gt;"N/A"),"Device ID, ","")&amp;IF(AND($BR318&lt;&gt;"Yes",$BR318&lt;&gt;"N/A"),"Epic Beans Relay, ",""),LEN(IF(AND($BL318&lt;&gt;"Yes",$BL318&lt;&gt;"N/A"),"Power Cable, ","")&amp;IF(AND($BM318&lt;&gt;"Yes",$BM318&lt;&gt;"N/A"),"Battery, ","")&amp;IF(AND($AG318&lt;&gt;"Yes",$AG318&lt;&gt;"N/A"),"Firmware Download, ","")&amp;IF(AND(OR($AG318="Yes",$AG318="N/A"),$AH318&lt;&gt;"Yes",$AH318&lt;&gt;"N/A"),"Firmware Install, ","")&amp;IF(AND($BQ318&lt;&gt;"Yes",$BQ318&lt;&gt;"N/A"),"Device ID, ","")&amp;IF(AND($BR318&lt;&gt;"Yes",$BR318&lt;&gt;"N/A"),"Epic Beans Relay, ",""))-2)))</f>
        <v/>
      </c>
      <c r="BU318" s="8" t="str">
        <f>IF($AB318="","",IF($BS318="","Yes","Blocked"))</f>
        <v/>
      </c>
      <c r="BW318" t="str">
        <f>IF($BV318="","",IFERROR(VLOOKUP($BV318,'01_Warehouse_Ledger'!$A:$N,4,FALSE),""))</f>
        <v/>
      </c>
      <c r="BX318" t="str">
        <f>IF($BV318="","",IFERROR(VLOOKUP($BV318,'01_Warehouse_Ledger'!$A:$N,5,FALSE),""))</f>
        <v/>
      </c>
      <c r="BY318" t="str">
        <f>IF($BV318="","",IFERROR(VLOOKUP($BV318,'01_Warehouse_Ledger'!$A:$N,13,FALSE),""))</f>
        <v/>
      </c>
      <c r="CI318" t="str" cm="1">
        <f t="array" ref="CI318">IFERROR(
  IF(ISNUMBER(MATCH(TRIM(SUBSTITUTE(INDEX($X:$X,ROW()),CHAR(160),"")),[1]Weekend_Targets!$B$2:$B$23,0)),
    "TARGET",
    "NO"
  ),
  "LOOKUP_ERROR"
)</f>
        <v>NO</v>
      </c>
      <c r="CJ318" t="str" cm="1">
        <f t="array" aca="1" ref="CJ318" ca="1">_xlfn.LET(_xlpm.h,UPPER(TRIM(CLEAN(SUBSTITUTE($X318,CHAR(160)," ")))), IF(ISNUMBER(MATCH(_xlpm.h,WeekendHostnames,0)),"TARGET",""))</f>
        <v/>
      </c>
      <c r="CK318" t="str">
        <f>UPPER(TRIM(CLEAN(SUBSTITUTE(C318,CHAR(160)," "))))</f>
        <v/>
      </c>
      <c r="CL318" t="str" cm="1">
        <f t="array" ref="CL318">IF(ISNUMBER(MATCH(UPPER(TRIM(CLEAN(SUBSTITUTE(INDEX($X:$X,ROW()),CHAR(160)," ")))),[1]Weekend_Targets!$C$2:$C$23,0)),"TARGET","NO")</f>
        <v>NO</v>
      </c>
      <c r="CM318" t="str">
        <f>_xlfn.TEXTJOIN(", ",TRUE,$C$2:$C$23)</f>
        <v>Yes, Yes, Yes, Yes, Yes, Yes, Yes, Yes, Yes, Yes, Yes, Yes, Yes, Yes, Yes, Yes, Yes, Yes, Yes, Yes, Yes, Yes</v>
      </c>
      <c r="CN318" t="e" cm="1">
        <f t="array" aca="1" ref="CN318" ca="1">COUNTIF(WeekendHostnames,"WNH270OPR403")</f>
        <v>#NAME?</v>
      </c>
    </row>
    <row r="319" spans="1:95" ht="20.25" customHeight="1">
      <c r="E319" s="15" t="str">
        <f>IF($C319&lt;&gt;"Yes","",IF($D319="No","Yes",IF($D319="Yes","No","")))</f>
        <v/>
      </c>
      <c r="F319" s="15" t="str">
        <f>IF($A319="","",IF($A319="Neuron",IF(OR(AND($AA319&lt;&gt;"",LOWER(TRIM($AA319))&lt;&gt;"n/a",COUNTIF($AA$2:$AA$532,$AA319)&gt;1),AND($AB319&lt;&gt;"",LOWER(TRIM($AB319))&lt;&gt;"n/a",COUNTIF($AB$2:$AB$532,$AB319)&gt;1),AND($AE319&lt;&gt;"",LOWER(TRIM($AE319))&lt;&gt;"n/a",COUNTIF($AE$2:$AE$532,$AE319)&gt;1)),"Yes","No"),IF($A319="Cybernet",IF(OR(AND($Y319&lt;&gt;"",LOWER(TRIM($Y319))&lt;&gt;"n/a",COUNTIF($Y$2:$Y$532,$Y319)&gt;1),AND($Z319&lt;&gt;"",LOWER(TRIM($Z319))&lt;&gt;"n/a",COUNTIF($Z$2:$Z$532,$Z319)&gt;1)),"Yes","No"),IF(AND($AN319&lt;&gt;"",LOWER(TRIM($AN319))&lt;&gt;"n/a",COUNTIF($AN$2:$AN$532,$AN319)&gt;1),"Yes","No"))))</f>
        <v/>
      </c>
      <c r="G319" t="str">
        <f>IF($C319&lt;&gt;"Yes","",
IF($A319="Neuron",
IF(OR(
AND($AA319&lt;&gt;"",LOWER(TRIM($AA319))&lt;&gt;"n/a",COUNTIFS($C$2:$C$532,"Yes",$A$2:$A$532,"Neuron",$AA$2:$AA$532,$AA319)&gt;1),
AND($AB319&lt;&gt;"",LOWER(TRIM($AB319))&lt;&gt;"n/a",COUNTIFS($C$2:$C$532,"Yes",$A$2:$A$532,"Neuron",$AB$2:$AB$532,$AB319)&gt;1),
AND($AE319&lt;&gt;"",LOWER(TRIM($AE319))&lt;&gt;"n/a",COUNTIFS($C$2:$C$532,"Yes",$A$2:$A$532,"Neuron",$AE$2:$AE$532,$AE319)&gt;1)
),"Yes","No"),
IF($A319="Cybernet",
IF(OR(
AND($Y319&lt;&gt;"",LOWER(TRIM($Y319))&lt;&gt;"n/a",COUNTIFS($C$2:$C$532,"Yes",$A$2:$A$532,"Cybernet",$Y$2:$Y$532,$Y319)&gt;1),
AND($Z319&lt;&gt;"",LOWER(TRIM($Z319))&lt;&gt;"n/a",COUNTIFS($C$2:$C$532,"Yes",$A$2:$A$532,"Cybernet",$Z$2:$Z$532,$Z319)&gt;1)
),"Yes","No"),
IF(AND($AN319&lt;&gt;"",LOWER(TRIM($AN319))&lt;&gt;"n/a"),
IF(COUNTIFS($C$2:$C$532,"Yes",$A$2:$A$532,$A319,$AN$2:$AN$532,$AN319)&gt;1,"Yes","No"),
"No")
)
)
)</f>
        <v/>
      </c>
      <c r="V319"/>
      <c r="X319"/>
      <c r="BS319" s="4" t="str">
        <f>IF($AB319="","",IF((IF(AND($BL319&lt;&gt;"Yes",$BL319&lt;&gt;"N/A"),"Power Cable, ","")&amp;IF(AND($BM319&lt;&gt;"Yes",$BM319&lt;&gt;"N/A"),"Battery, ","")&amp;IF(AND($AG319&lt;&gt;"Yes",$AG319&lt;&gt;"N/A"),"Firmware Download, ","")&amp;IF(AND(OR($AG319="Yes",$AG319="N/A"),$AH319&lt;&gt;"Yes",$AH319&lt;&gt;"N/A"),"Firmware Install, ","")&amp;IF(AND($BQ319&lt;&gt;"Yes",$BQ319&lt;&gt;"N/A"),"Device ID, ","")&amp;IF(AND($BR319&lt;&gt;"Yes",$BR319&lt;&gt;"N/A"),"Epic Beans Relay, ",""))="","",LEFT(IF(AND($BL319&lt;&gt;"Yes",$BL319&lt;&gt;"N/A"),"Power Cable, ","")&amp;IF(AND($BM319&lt;&gt;"Yes",$BM319&lt;&gt;"N/A"),"Battery, ","")&amp;IF(AND($AG319&lt;&gt;"Yes",$AG319&lt;&gt;"N/A"),"Firmware Download, ","")&amp;IF(AND(OR($AG319="Yes",$AG319="N/A"),$AH319&lt;&gt;"Yes",$AH319&lt;&gt;"N/A"),"Firmware Install, ","")&amp;IF(AND($BQ319&lt;&gt;"Yes",$BQ319&lt;&gt;"N/A"),"Device ID, ","")&amp;IF(AND($BR319&lt;&gt;"Yes",$BR319&lt;&gt;"N/A"),"Epic Beans Relay, ",""),LEN(IF(AND($BL319&lt;&gt;"Yes",$BL319&lt;&gt;"N/A"),"Power Cable, ","")&amp;IF(AND($BM319&lt;&gt;"Yes",$BM319&lt;&gt;"N/A"),"Battery, ","")&amp;IF(AND($AG319&lt;&gt;"Yes",$AG319&lt;&gt;"N/A"),"Firmware Download, ","")&amp;IF(AND(OR($AG319="Yes",$AG319="N/A"),$AH319&lt;&gt;"Yes",$AH319&lt;&gt;"N/A"),"Firmware Install, ","")&amp;IF(AND($BQ319&lt;&gt;"Yes",$BQ319&lt;&gt;"N/A"),"Device ID, ","")&amp;IF(AND($BR319&lt;&gt;"Yes",$BR319&lt;&gt;"N/A"),"Epic Beans Relay, ",""))-2)))</f>
        <v/>
      </c>
      <c r="BU319" s="8" t="str">
        <f>IF($AB319="","",IF($BS319="","Yes","Blocked"))</f>
        <v/>
      </c>
      <c r="BW319" t="str">
        <f>IF($BV319="","",IFERROR(VLOOKUP($BV319,'01_Warehouse_Ledger'!$A:$N,4,FALSE),""))</f>
        <v/>
      </c>
      <c r="BX319" t="str">
        <f>IF($BV319="","",IFERROR(VLOOKUP($BV319,'01_Warehouse_Ledger'!$A:$N,5,FALSE),""))</f>
        <v/>
      </c>
      <c r="BY319" t="str">
        <f>IF($BV319="","",IFERROR(VLOOKUP($BV319,'01_Warehouse_Ledger'!$A:$N,13,FALSE),""))</f>
        <v/>
      </c>
      <c r="CI319" t="str" cm="1">
        <f t="array" ref="CI319">IFERROR(
  IF(ISNUMBER(MATCH(TRIM(SUBSTITUTE(INDEX($X:$X,ROW()),CHAR(160),"")),[1]Weekend_Targets!$B$2:$B$23,0)),
    "TARGET",
    "NO"
  ),
  "LOOKUP_ERROR"
)</f>
        <v>NO</v>
      </c>
      <c r="CJ319" t="str" cm="1">
        <f t="array" aca="1" ref="CJ319" ca="1">_xlfn.LET(_xlpm.h,UPPER(TRIM(CLEAN(SUBSTITUTE($X319,CHAR(160)," ")))), IF(ISNUMBER(MATCH(_xlpm.h,WeekendHostnames,0)),"TARGET",""))</f>
        <v/>
      </c>
      <c r="CK319" t="str">
        <f>UPPER(TRIM(CLEAN(SUBSTITUTE(C319,CHAR(160)," "))))</f>
        <v/>
      </c>
      <c r="CL319" t="str" cm="1">
        <f t="array" ref="CL319">IF(ISNUMBER(MATCH(UPPER(TRIM(CLEAN(SUBSTITUTE(INDEX($X:$X,ROW()),CHAR(160)," ")))),[1]Weekend_Targets!$C$2:$C$23,0)),"TARGET","NO")</f>
        <v>NO</v>
      </c>
      <c r="CM319" t="str">
        <f>_xlfn.TEXTJOIN(", ",TRUE,$C$2:$C$23)</f>
        <v>Yes, Yes, Yes, Yes, Yes, Yes, Yes, Yes, Yes, Yes, Yes, Yes, Yes, Yes, Yes, Yes, Yes, Yes, Yes, Yes, Yes, Yes</v>
      </c>
      <c r="CN319" t="e" cm="1">
        <f t="array" aca="1" ref="CN319" ca="1">COUNTIF(WeekendHostnames,"WNH270OPR403")</f>
        <v>#NAME?</v>
      </c>
    </row>
    <row r="320" spans="1:95" ht="20.25" customHeight="1">
      <c r="E320" s="15" t="str">
        <f>IF($C320&lt;&gt;"Yes","",IF($D320="No","Yes",IF($D320="Yes","No","")))</f>
        <v/>
      </c>
      <c r="F320" s="15" t="str">
        <f>IF($A320="","",IF($A320="Neuron",IF(OR(AND($AA320&lt;&gt;"",LOWER(TRIM($AA320))&lt;&gt;"n/a",COUNTIF($AA$2:$AA$532,$AA320)&gt;1),AND($AB320&lt;&gt;"",LOWER(TRIM($AB320))&lt;&gt;"n/a",COUNTIF($AB$2:$AB$532,$AB320)&gt;1),AND($AE320&lt;&gt;"",LOWER(TRIM($AE320))&lt;&gt;"n/a",COUNTIF($AE$2:$AE$532,$AE320)&gt;1)),"Yes","No"),IF($A320="Cybernet",IF(OR(AND($Y320&lt;&gt;"",LOWER(TRIM($Y320))&lt;&gt;"n/a",COUNTIF($Y$2:$Y$532,$Y320)&gt;1),AND($Z320&lt;&gt;"",LOWER(TRIM($Z320))&lt;&gt;"n/a",COUNTIF($Z$2:$Z$532,$Z320)&gt;1)),"Yes","No"),IF(AND($AN320&lt;&gt;"",LOWER(TRIM($AN320))&lt;&gt;"n/a",COUNTIF($AN$2:$AN$532,$AN320)&gt;1),"Yes","No"))))</f>
        <v/>
      </c>
      <c r="G320" t="str">
        <f>IF($C320&lt;&gt;"Yes","",
IF($A320="Neuron",
IF(OR(
AND($AA320&lt;&gt;"",LOWER(TRIM($AA320))&lt;&gt;"n/a",COUNTIFS($C$2:$C$532,"Yes",$A$2:$A$532,"Neuron",$AA$2:$AA$532,$AA320)&gt;1),
AND($AB320&lt;&gt;"",LOWER(TRIM($AB320))&lt;&gt;"n/a",COUNTIFS($C$2:$C$532,"Yes",$A$2:$A$532,"Neuron",$AB$2:$AB$532,$AB320)&gt;1),
AND($AE320&lt;&gt;"",LOWER(TRIM($AE320))&lt;&gt;"n/a",COUNTIFS($C$2:$C$532,"Yes",$A$2:$A$532,"Neuron",$AE$2:$AE$532,$AE320)&gt;1)
),"Yes","No"),
IF($A320="Cybernet",
IF(OR(
AND($Y320&lt;&gt;"",LOWER(TRIM($Y320))&lt;&gt;"n/a",COUNTIFS($C$2:$C$532,"Yes",$A$2:$A$532,"Cybernet",$Y$2:$Y$532,$Y320)&gt;1),
AND($Z320&lt;&gt;"",LOWER(TRIM($Z320))&lt;&gt;"n/a",COUNTIFS($C$2:$C$532,"Yes",$A$2:$A$532,"Cybernet",$Z$2:$Z$532,$Z320)&gt;1)
),"Yes","No"),
IF(AND($AN320&lt;&gt;"",LOWER(TRIM($AN320))&lt;&gt;"n/a"),
IF(COUNTIFS($C$2:$C$532,"Yes",$A$2:$A$532,$A320,$AN$2:$AN$532,$AN320)&gt;1,"Yes","No"),
"No")
)
)
)</f>
        <v/>
      </c>
      <c r="V320"/>
      <c r="X320"/>
      <c r="BS320" s="4" t="str">
        <f>IF($AB320="","",IF((IF(AND($BL320&lt;&gt;"Yes",$BL320&lt;&gt;"N/A"),"Power Cable, ","")&amp;IF(AND($BM320&lt;&gt;"Yes",$BM320&lt;&gt;"N/A"),"Battery, ","")&amp;IF(AND($AG320&lt;&gt;"Yes",$AG320&lt;&gt;"N/A"),"Firmware Download, ","")&amp;IF(AND(OR($AG320="Yes",$AG320="N/A"),$AH320&lt;&gt;"Yes",$AH320&lt;&gt;"N/A"),"Firmware Install, ","")&amp;IF(AND($BQ320&lt;&gt;"Yes",$BQ320&lt;&gt;"N/A"),"Device ID, ","")&amp;IF(AND($BR320&lt;&gt;"Yes",$BR320&lt;&gt;"N/A"),"Epic Beans Relay, ",""))="","",LEFT(IF(AND($BL320&lt;&gt;"Yes",$BL320&lt;&gt;"N/A"),"Power Cable, ","")&amp;IF(AND($BM320&lt;&gt;"Yes",$BM320&lt;&gt;"N/A"),"Battery, ","")&amp;IF(AND($AG320&lt;&gt;"Yes",$AG320&lt;&gt;"N/A"),"Firmware Download, ","")&amp;IF(AND(OR($AG320="Yes",$AG320="N/A"),$AH320&lt;&gt;"Yes",$AH320&lt;&gt;"N/A"),"Firmware Install, ","")&amp;IF(AND($BQ320&lt;&gt;"Yes",$BQ320&lt;&gt;"N/A"),"Device ID, ","")&amp;IF(AND($BR320&lt;&gt;"Yes",$BR320&lt;&gt;"N/A"),"Epic Beans Relay, ",""),LEN(IF(AND($BL320&lt;&gt;"Yes",$BL320&lt;&gt;"N/A"),"Power Cable, ","")&amp;IF(AND($BM320&lt;&gt;"Yes",$BM320&lt;&gt;"N/A"),"Battery, ","")&amp;IF(AND($AG320&lt;&gt;"Yes",$AG320&lt;&gt;"N/A"),"Firmware Download, ","")&amp;IF(AND(OR($AG320="Yes",$AG320="N/A"),$AH320&lt;&gt;"Yes",$AH320&lt;&gt;"N/A"),"Firmware Install, ","")&amp;IF(AND($BQ320&lt;&gt;"Yes",$BQ320&lt;&gt;"N/A"),"Device ID, ","")&amp;IF(AND($BR320&lt;&gt;"Yes",$BR320&lt;&gt;"N/A"),"Epic Beans Relay, ",""))-2)))</f>
        <v/>
      </c>
      <c r="BU320" s="8" t="str">
        <f>IF($AB320="","",IF($BS320="","Yes","Blocked"))</f>
        <v/>
      </c>
      <c r="BW320" t="str">
        <f>IF($BV320="","",IFERROR(VLOOKUP($BV320,'01_Warehouse_Ledger'!$A:$N,4,FALSE),""))</f>
        <v/>
      </c>
      <c r="BX320" t="str">
        <f>IF($BV320="","",IFERROR(VLOOKUP($BV320,'01_Warehouse_Ledger'!$A:$N,5,FALSE),""))</f>
        <v/>
      </c>
      <c r="BY320" t="str">
        <f>IF($BV320="","",IFERROR(VLOOKUP($BV320,'01_Warehouse_Ledger'!$A:$N,13,FALSE),""))</f>
        <v/>
      </c>
      <c r="CI320" t="str" cm="1">
        <f t="array" ref="CI320">IFERROR(
  IF(ISNUMBER(MATCH(TRIM(SUBSTITUTE(INDEX($X:$X,ROW()),CHAR(160),"")),[1]Weekend_Targets!$B$2:$B$23,0)),
    "TARGET",
    "NO"
  ),
  "LOOKUP_ERROR"
)</f>
        <v>NO</v>
      </c>
      <c r="CJ320" t="str" cm="1">
        <f t="array" aca="1" ref="CJ320" ca="1">_xlfn.LET(_xlpm.h,UPPER(TRIM(CLEAN(SUBSTITUTE($X320,CHAR(160)," ")))), IF(ISNUMBER(MATCH(_xlpm.h,WeekendHostnames,0)),"TARGET",""))</f>
        <v/>
      </c>
      <c r="CK320" t="str">
        <f>UPPER(TRIM(CLEAN(SUBSTITUTE(C320,CHAR(160)," "))))</f>
        <v/>
      </c>
      <c r="CL320" t="str" cm="1">
        <f t="array" ref="CL320">IF(ISNUMBER(MATCH(UPPER(TRIM(CLEAN(SUBSTITUTE(INDEX($X:$X,ROW()),CHAR(160)," ")))),[1]Weekend_Targets!$C$2:$C$23,0)),"TARGET","NO")</f>
        <v>NO</v>
      </c>
      <c r="CM320" t="str">
        <f>_xlfn.TEXTJOIN(", ",TRUE,$C$2:$C$23)</f>
        <v>Yes, Yes, Yes, Yes, Yes, Yes, Yes, Yes, Yes, Yes, Yes, Yes, Yes, Yes, Yes, Yes, Yes, Yes, Yes, Yes, Yes, Yes</v>
      </c>
      <c r="CN320" t="e" cm="1">
        <f t="array" aca="1" ref="CN320" ca="1">COUNTIF(WeekendHostnames,"WNH270OPR403")</f>
        <v>#NAME?</v>
      </c>
    </row>
    <row r="321" spans="5:92" ht="20.25" customHeight="1">
      <c r="E321" s="15" t="str">
        <f>IF($C321&lt;&gt;"Yes","",IF($D321="No","Yes",IF($D321="Yes","No","")))</f>
        <v/>
      </c>
      <c r="F321" s="15" t="str">
        <f>IF($A321="","",IF($A321="Neuron",IF(OR(AND($AA321&lt;&gt;"",LOWER(TRIM($AA321))&lt;&gt;"n/a",COUNTIF($AA$2:$AA$532,$AA321)&gt;1),AND($AB321&lt;&gt;"",LOWER(TRIM($AB321))&lt;&gt;"n/a",COUNTIF($AB$2:$AB$532,$AB321)&gt;1),AND($AE321&lt;&gt;"",LOWER(TRIM($AE321))&lt;&gt;"n/a",COUNTIF($AE$2:$AE$532,$AE321)&gt;1)),"Yes","No"),IF($A321="Cybernet",IF(OR(AND($Y321&lt;&gt;"",LOWER(TRIM($Y321))&lt;&gt;"n/a",COUNTIF($Y$2:$Y$532,$Y321)&gt;1),AND($Z321&lt;&gt;"",LOWER(TRIM($Z321))&lt;&gt;"n/a",COUNTIF($Z$2:$Z$532,$Z321)&gt;1)),"Yes","No"),IF(AND($AN321&lt;&gt;"",LOWER(TRIM($AN321))&lt;&gt;"n/a",COUNTIF($AN$2:$AN$532,$AN321)&gt;1),"Yes","No"))))</f>
        <v/>
      </c>
      <c r="G321" t="str">
        <f>IF($C321&lt;&gt;"Yes","",
IF($A321="Neuron",
IF(OR(
AND($AA321&lt;&gt;"",LOWER(TRIM($AA321))&lt;&gt;"n/a",COUNTIFS($C$2:$C$532,"Yes",$A$2:$A$532,"Neuron",$AA$2:$AA$532,$AA321)&gt;1),
AND($AB321&lt;&gt;"",LOWER(TRIM($AB321))&lt;&gt;"n/a",COUNTIFS($C$2:$C$532,"Yes",$A$2:$A$532,"Neuron",$AB$2:$AB$532,$AB321)&gt;1),
AND($AE321&lt;&gt;"",LOWER(TRIM($AE321))&lt;&gt;"n/a",COUNTIFS($C$2:$C$532,"Yes",$A$2:$A$532,"Neuron",$AE$2:$AE$532,$AE321)&gt;1)
),"Yes","No"),
IF($A321="Cybernet",
IF(OR(
AND($Y321&lt;&gt;"",LOWER(TRIM($Y321))&lt;&gt;"n/a",COUNTIFS($C$2:$C$532,"Yes",$A$2:$A$532,"Cybernet",$Y$2:$Y$532,$Y321)&gt;1),
AND($Z321&lt;&gt;"",LOWER(TRIM($Z321))&lt;&gt;"n/a",COUNTIFS($C$2:$C$532,"Yes",$A$2:$A$532,"Cybernet",$Z$2:$Z$532,$Z321)&gt;1)
),"Yes","No"),
IF(AND($AN321&lt;&gt;"",LOWER(TRIM($AN321))&lt;&gt;"n/a"),
IF(COUNTIFS($C$2:$C$532,"Yes",$A$2:$A$532,$A321,$AN$2:$AN$532,$AN321)&gt;1,"Yes","No"),
"No")
)
)
)</f>
        <v/>
      </c>
      <c r="V321"/>
      <c r="X321"/>
      <c r="BS321" s="4" t="str">
        <f>IF($AB321="","",IF((IF(AND($BL321&lt;&gt;"Yes",$BL321&lt;&gt;"N/A"),"Power Cable, ","")&amp;IF(AND($BM321&lt;&gt;"Yes",$BM321&lt;&gt;"N/A"),"Battery, ","")&amp;IF(AND($AG321&lt;&gt;"Yes",$AG321&lt;&gt;"N/A"),"Firmware Download, ","")&amp;IF(AND(OR($AG321="Yes",$AG321="N/A"),$AH321&lt;&gt;"Yes",$AH321&lt;&gt;"N/A"),"Firmware Install, ","")&amp;IF(AND($BQ321&lt;&gt;"Yes",$BQ321&lt;&gt;"N/A"),"Device ID, ","")&amp;IF(AND($BR321&lt;&gt;"Yes",$BR321&lt;&gt;"N/A"),"Epic Beans Relay, ",""))="","",LEFT(IF(AND($BL321&lt;&gt;"Yes",$BL321&lt;&gt;"N/A"),"Power Cable, ","")&amp;IF(AND($BM321&lt;&gt;"Yes",$BM321&lt;&gt;"N/A"),"Battery, ","")&amp;IF(AND($AG321&lt;&gt;"Yes",$AG321&lt;&gt;"N/A"),"Firmware Download, ","")&amp;IF(AND(OR($AG321="Yes",$AG321="N/A"),$AH321&lt;&gt;"Yes",$AH321&lt;&gt;"N/A"),"Firmware Install, ","")&amp;IF(AND($BQ321&lt;&gt;"Yes",$BQ321&lt;&gt;"N/A"),"Device ID, ","")&amp;IF(AND($BR321&lt;&gt;"Yes",$BR321&lt;&gt;"N/A"),"Epic Beans Relay, ",""),LEN(IF(AND($BL321&lt;&gt;"Yes",$BL321&lt;&gt;"N/A"),"Power Cable, ","")&amp;IF(AND($BM321&lt;&gt;"Yes",$BM321&lt;&gt;"N/A"),"Battery, ","")&amp;IF(AND($AG321&lt;&gt;"Yes",$AG321&lt;&gt;"N/A"),"Firmware Download, ","")&amp;IF(AND(OR($AG321="Yes",$AG321="N/A"),$AH321&lt;&gt;"Yes",$AH321&lt;&gt;"N/A"),"Firmware Install, ","")&amp;IF(AND($BQ321&lt;&gt;"Yes",$BQ321&lt;&gt;"N/A"),"Device ID, ","")&amp;IF(AND($BR321&lt;&gt;"Yes",$BR321&lt;&gt;"N/A"),"Epic Beans Relay, ",""))-2)))</f>
        <v/>
      </c>
      <c r="BU321" s="8" t="str">
        <f>IF($AB321="","",IF($BS321="","Yes","Blocked"))</f>
        <v/>
      </c>
      <c r="BW321" t="str">
        <f>IF($BV321="","",IFERROR(VLOOKUP($BV321,'01_Warehouse_Ledger'!$A:$N,4,FALSE),""))</f>
        <v/>
      </c>
      <c r="BX321" t="str">
        <f>IF($BV321="","",IFERROR(VLOOKUP($BV321,'01_Warehouse_Ledger'!$A:$N,5,FALSE),""))</f>
        <v/>
      </c>
      <c r="BY321" t="str">
        <f>IF($BV321="","",IFERROR(VLOOKUP($BV321,'01_Warehouse_Ledger'!$A:$N,13,FALSE),""))</f>
        <v/>
      </c>
      <c r="CI321" t="str" cm="1">
        <f t="array" ref="CI321">IFERROR(
  IF(ISNUMBER(MATCH(TRIM(SUBSTITUTE(INDEX($X:$X,ROW()),CHAR(160),"")),[1]Weekend_Targets!$B$2:$B$23,0)),
    "TARGET",
    "NO"
  ),
  "LOOKUP_ERROR"
)</f>
        <v>NO</v>
      </c>
      <c r="CJ321" t="str" cm="1">
        <f t="array" aca="1" ref="CJ321" ca="1">_xlfn.LET(_xlpm.h,UPPER(TRIM(CLEAN(SUBSTITUTE($X321,CHAR(160)," ")))), IF(ISNUMBER(MATCH(_xlpm.h,WeekendHostnames,0)),"TARGET",""))</f>
        <v/>
      </c>
      <c r="CK321" t="str">
        <f>UPPER(TRIM(CLEAN(SUBSTITUTE(C321,CHAR(160)," "))))</f>
        <v/>
      </c>
      <c r="CL321" t="str" cm="1">
        <f t="array" ref="CL321">IF(ISNUMBER(MATCH(UPPER(TRIM(CLEAN(SUBSTITUTE(INDEX($X:$X,ROW()),CHAR(160)," ")))),[1]Weekend_Targets!$C$2:$C$23,0)),"TARGET","NO")</f>
        <v>NO</v>
      </c>
      <c r="CM321" t="str">
        <f>_xlfn.TEXTJOIN(", ",TRUE,$C$2:$C$23)</f>
        <v>Yes, Yes, Yes, Yes, Yes, Yes, Yes, Yes, Yes, Yes, Yes, Yes, Yes, Yes, Yes, Yes, Yes, Yes, Yes, Yes, Yes, Yes</v>
      </c>
      <c r="CN321" t="e" cm="1">
        <f t="array" aca="1" ref="CN321" ca="1">COUNTIF(WeekendHostnames,"WNH270OPR403")</f>
        <v>#NAME?</v>
      </c>
    </row>
    <row r="322" spans="5:92" ht="20.25" customHeight="1">
      <c r="E322" s="15" t="str">
        <f>IF($C322&lt;&gt;"Yes","",IF($D322="No","Yes",IF($D322="Yes","No","")))</f>
        <v/>
      </c>
      <c r="F322" s="15" t="str">
        <f>IF($A322="","",IF($A322="Neuron",IF(OR(AND($AA322&lt;&gt;"",LOWER(TRIM($AA322))&lt;&gt;"n/a",COUNTIF($AA$2:$AA$532,$AA322)&gt;1),AND($AB322&lt;&gt;"",LOWER(TRIM($AB322))&lt;&gt;"n/a",COUNTIF($AB$2:$AB$532,$AB322)&gt;1),AND($AE322&lt;&gt;"",LOWER(TRIM($AE322))&lt;&gt;"n/a",COUNTIF($AE$2:$AE$532,$AE322)&gt;1)),"Yes","No"),IF($A322="Cybernet",IF(OR(AND($Y322&lt;&gt;"",LOWER(TRIM($Y322))&lt;&gt;"n/a",COUNTIF($Y$2:$Y$532,$Y322)&gt;1),AND($Z322&lt;&gt;"",LOWER(TRIM($Z322))&lt;&gt;"n/a",COUNTIF($Z$2:$Z$532,$Z322)&gt;1)),"Yes","No"),IF(AND($AN322&lt;&gt;"",LOWER(TRIM($AN322))&lt;&gt;"n/a",COUNTIF($AN$2:$AN$532,$AN322)&gt;1),"Yes","No"))))</f>
        <v/>
      </c>
      <c r="G322" t="str">
        <f>IF($C322&lt;&gt;"Yes","",
IF($A322="Neuron",
IF(OR(
AND($AA322&lt;&gt;"",LOWER(TRIM($AA322))&lt;&gt;"n/a",COUNTIFS($C$2:$C$532,"Yes",$A$2:$A$532,"Neuron",$AA$2:$AA$532,$AA322)&gt;1),
AND($AB322&lt;&gt;"",LOWER(TRIM($AB322))&lt;&gt;"n/a",COUNTIFS($C$2:$C$532,"Yes",$A$2:$A$532,"Neuron",$AB$2:$AB$532,$AB322)&gt;1),
AND($AE322&lt;&gt;"",LOWER(TRIM($AE322))&lt;&gt;"n/a",COUNTIFS($C$2:$C$532,"Yes",$A$2:$A$532,"Neuron",$AE$2:$AE$532,$AE322)&gt;1)
),"Yes","No"),
IF($A322="Cybernet",
IF(OR(
AND($Y322&lt;&gt;"",LOWER(TRIM($Y322))&lt;&gt;"n/a",COUNTIFS($C$2:$C$532,"Yes",$A$2:$A$532,"Cybernet",$Y$2:$Y$532,$Y322)&gt;1),
AND($Z322&lt;&gt;"",LOWER(TRIM($Z322))&lt;&gt;"n/a",COUNTIFS($C$2:$C$532,"Yes",$A$2:$A$532,"Cybernet",$Z$2:$Z$532,$Z322)&gt;1)
),"Yes","No"),
IF(AND($AN322&lt;&gt;"",LOWER(TRIM($AN322))&lt;&gt;"n/a"),
IF(COUNTIFS($C$2:$C$532,"Yes",$A$2:$A$532,$A322,$AN$2:$AN$532,$AN322)&gt;1,"Yes","No"),
"No")
)
)
)</f>
        <v/>
      </c>
      <c r="V322"/>
      <c r="X322"/>
      <c r="BS322" s="4" t="str">
        <f>IF($AB322="","",IF((IF(AND($BL322&lt;&gt;"Yes",$BL322&lt;&gt;"N/A"),"Power Cable, ","")&amp;IF(AND($BM322&lt;&gt;"Yes",$BM322&lt;&gt;"N/A"),"Battery, ","")&amp;IF(AND($AG322&lt;&gt;"Yes",$AG322&lt;&gt;"N/A"),"Firmware Download, ","")&amp;IF(AND(OR($AG322="Yes",$AG322="N/A"),$AH322&lt;&gt;"Yes",$AH322&lt;&gt;"N/A"),"Firmware Install, ","")&amp;IF(AND($BQ322&lt;&gt;"Yes",$BQ322&lt;&gt;"N/A"),"Device ID, ","")&amp;IF(AND($BR322&lt;&gt;"Yes",$BR322&lt;&gt;"N/A"),"Epic Beans Relay, ",""))="","",LEFT(IF(AND($BL322&lt;&gt;"Yes",$BL322&lt;&gt;"N/A"),"Power Cable, ","")&amp;IF(AND($BM322&lt;&gt;"Yes",$BM322&lt;&gt;"N/A"),"Battery, ","")&amp;IF(AND($AG322&lt;&gt;"Yes",$AG322&lt;&gt;"N/A"),"Firmware Download, ","")&amp;IF(AND(OR($AG322="Yes",$AG322="N/A"),$AH322&lt;&gt;"Yes",$AH322&lt;&gt;"N/A"),"Firmware Install, ","")&amp;IF(AND($BQ322&lt;&gt;"Yes",$BQ322&lt;&gt;"N/A"),"Device ID, ","")&amp;IF(AND($BR322&lt;&gt;"Yes",$BR322&lt;&gt;"N/A"),"Epic Beans Relay, ",""),LEN(IF(AND($BL322&lt;&gt;"Yes",$BL322&lt;&gt;"N/A"),"Power Cable, ","")&amp;IF(AND($BM322&lt;&gt;"Yes",$BM322&lt;&gt;"N/A"),"Battery, ","")&amp;IF(AND($AG322&lt;&gt;"Yes",$AG322&lt;&gt;"N/A"),"Firmware Download, ","")&amp;IF(AND(OR($AG322="Yes",$AG322="N/A"),$AH322&lt;&gt;"Yes",$AH322&lt;&gt;"N/A"),"Firmware Install, ","")&amp;IF(AND($BQ322&lt;&gt;"Yes",$BQ322&lt;&gt;"N/A"),"Device ID, ","")&amp;IF(AND($BR322&lt;&gt;"Yes",$BR322&lt;&gt;"N/A"),"Epic Beans Relay, ",""))-2)))</f>
        <v/>
      </c>
      <c r="BU322" s="8" t="str">
        <f>IF($AB322="","",IF($BS322="","Yes","Blocked"))</f>
        <v/>
      </c>
      <c r="BW322" t="str">
        <f>IF($BV322="","",IFERROR(VLOOKUP($BV322,'01_Warehouse_Ledger'!$A:$N,4,FALSE),""))</f>
        <v/>
      </c>
      <c r="BX322" t="str">
        <f>IF($BV322="","",IFERROR(VLOOKUP($BV322,'01_Warehouse_Ledger'!$A:$N,5,FALSE),""))</f>
        <v/>
      </c>
      <c r="BY322" t="str">
        <f>IF($BV322="","",IFERROR(VLOOKUP($BV322,'01_Warehouse_Ledger'!$A:$N,13,FALSE),""))</f>
        <v/>
      </c>
      <c r="CI322" t="str" cm="1">
        <f t="array" ref="CI322">IFERROR(
  IF(ISNUMBER(MATCH(TRIM(SUBSTITUTE(INDEX($X:$X,ROW()),CHAR(160),"")),[1]Weekend_Targets!$B$2:$B$23,0)),
    "TARGET",
    "NO"
  ),
  "LOOKUP_ERROR"
)</f>
        <v>NO</v>
      </c>
      <c r="CJ322" t="str" cm="1">
        <f t="array" aca="1" ref="CJ322" ca="1">_xlfn.LET(_xlpm.h,UPPER(TRIM(CLEAN(SUBSTITUTE($X322,CHAR(160)," ")))), IF(ISNUMBER(MATCH(_xlpm.h,WeekendHostnames,0)),"TARGET",""))</f>
        <v/>
      </c>
      <c r="CK322" t="str">
        <f>UPPER(TRIM(CLEAN(SUBSTITUTE(C322,CHAR(160)," "))))</f>
        <v/>
      </c>
      <c r="CL322" t="str" cm="1">
        <f t="array" ref="CL322">IF(ISNUMBER(MATCH(UPPER(TRIM(CLEAN(SUBSTITUTE(INDEX($X:$X,ROW()),CHAR(160)," ")))),[1]Weekend_Targets!$C$2:$C$23,0)),"TARGET","NO")</f>
        <v>NO</v>
      </c>
      <c r="CM322" t="str">
        <f>_xlfn.TEXTJOIN(", ",TRUE,$C$2:$C$23)</f>
        <v>Yes, Yes, Yes, Yes, Yes, Yes, Yes, Yes, Yes, Yes, Yes, Yes, Yes, Yes, Yes, Yes, Yes, Yes, Yes, Yes, Yes, Yes</v>
      </c>
      <c r="CN322" t="e" cm="1">
        <f t="array" aca="1" ref="CN322" ca="1">COUNTIF(WeekendHostnames,"WNH270OPR403")</f>
        <v>#NAME?</v>
      </c>
    </row>
    <row r="323" spans="5:92" ht="20.25" customHeight="1">
      <c r="E323" s="15" t="str">
        <f>IF($C323&lt;&gt;"Yes","",IF($D323="No","Yes",IF($D323="Yes","No","")))</f>
        <v/>
      </c>
      <c r="F323" s="15" t="str">
        <f>IF($A323="","",IF($A323="Neuron",IF(OR(AND($AA323&lt;&gt;"",LOWER(TRIM($AA323))&lt;&gt;"n/a",COUNTIF($AA$2:$AA$532,$AA323)&gt;1),AND($AB323&lt;&gt;"",LOWER(TRIM($AB323))&lt;&gt;"n/a",COUNTIF($AB$2:$AB$532,$AB323)&gt;1),AND($AE323&lt;&gt;"",LOWER(TRIM($AE323))&lt;&gt;"n/a",COUNTIF($AE$2:$AE$532,$AE323)&gt;1)),"Yes","No"),IF($A323="Cybernet",IF(OR(AND($Y323&lt;&gt;"",LOWER(TRIM($Y323))&lt;&gt;"n/a",COUNTIF($Y$2:$Y$532,$Y323)&gt;1),AND($Z323&lt;&gt;"",LOWER(TRIM($Z323))&lt;&gt;"n/a",COUNTIF($Z$2:$Z$532,$Z323)&gt;1)),"Yes","No"),IF(AND($AN323&lt;&gt;"",LOWER(TRIM($AN323))&lt;&gt;"n/a",COUNTIF($AN$2:$AN$532,$AN323)&gt;1),"Yes","No"))))</f>
        <v/>
      </c>
      <c r="G323" t="str">
        <f>IF($C323&lt;&gt;"Yes","",
IF($A323="Neuron",
IF(OR(
AND($AA323&lt;&gt;"",LOWER(TRIM($AA323))&lt;&gt;"n/a",COUNTIFS($C$2:$C$532,"Yes",$A$2:$A$532,"Neuron",$AA$2:$AA$532,$AA323)&gt;1),
AND($AB323&lt;&gt;"",LOWER(TRIM($AB323))&lt;&gt;"n/a",COUNTIFS($C$2:$C$532,"Yes",$A$2:$A$532,"Neuron",$AB$2:$AB$532,$AB323)&gt;1),
AND($AE323&lt;&gt;"",LOWER(TRIM($AE323))&lt;&gt;"n/a",COUNTIFS($C$2:$C$532,"Yes",$A$2:$A$532,"Neuron",$AE$2:$AE$532,$AE323)&gt;1)
),"Yes","No"),
IF($A323="Cybernet",
IF(OR(
AND($Y323&lt;&gt;"",LOWER(TRIM($Y323))&lt;&gt;"n/a",COUNTIFS($C$2:$C$532,"Yes",$A$2:$A$532,"Cybernet",$Y$2:$Y$532,$Y323)&gt;1),
AND($Z323&lt;&gt;"",LOWER(TRIM($Z323))&lt;&gt;"n/a",COUNTIFS($C$2:$C$532,"Yes",$A$2:$A$532,"Cybernet",$Z$2:$Z$532,$Z323)&gt;1)
),"Yes","No"),
IF(AND($AN323&lt;&gt;"",LOWER(TRIM($AN323))&lt;&gt;"n/a"),
IF(COUNTIFS($C$2:$C$532,"Yes",$A$2:$A$532,$A323,$AN$2:$AN$532,$AN323)&gt;1,"Yes","No"),
"No")
)
)
)</f>
        <v/>
      </c>
      <c r="V323"/>
      <c r="X323"/>
      <c r="BS323" s="4" t="str">
        <f>IF($AB323="","",IF((IF(AND($BL323&lt;&gt;"Yes",$BL323&lt;&gt;"N/A"),"Power Cable, ","")&amp;IF(AND($BM323&lt;&gt;"Yes",$BM323&lt;&gt;"N/A"),"Battery, ","")&amp;IF(AND($AG323&lt;&gt;"Yes",$AG323&lt;&gt;"N/A"),"Firmware Download, ","")&amp;IF(AND(OR($AG323="Yes",$AG323="N/A"),$AH323&lt;&gt;"Yes",$AH323&lt;&gt;"N/A"),"Firmware Install, ","")&amp;IF(AND($BQ323&lt;&gt;"Yes",$BQ323&lt;&gt;"N/A"),"Device ID, ","")&amp;IF(AND($BR323&lt;&gt;"Yes",$BR323&lt;&gt;"N/A"),"Epic Beans Relay, ",""))="","",LEFT(IF(AND($BL323&lt;&gt;"Yes",$BL323&lt;&gt;"N/A"),"Power Cable, ","")&amp;IF(AND($BM323&lt;&gt;"Yes",$BM323&lt;&gt;"N/A"),"Battery, ","")&amp;IF(AND($AG323&lt;&gt;"Yes",$AG323&lt;&gt;"N/A"),"Firmware Download, ","")&amp;IF(AND(OR($AG323="Yes",$AG323="N/A"),$AH323&lt;&gt;"Yes",$AH323&lt;&gt;"N/A"),"Firmware Install, ","")&amp;IF(AND($BQ323&lt;&gt;"Yes",$BQ323&lt;&gt;"N/A"),"Device ID, ","")&amp;IF(AND($BR323&lt;&gt;"Yes",$BR323&lt;&gt;"N/A"),"Epic Beans Relay, ",""),LEN(IF(AND($BL323&lt;&gt;"Yes",$BL323&lt;&gt;"N/A"),"Power Cable, ","")&amp;IF(AND($BM323&lt;&gt;"Yes",$BM323&lt;&gt;"N/A"),"Battery, ","")&amp;IF(AND($AG323&lt;&gt;"Yes",$AG323&lt;&gt;"N/A"),"Firmware Download, ","")&amp;IF(AND(OR($AG323="Yes",$AG323="N/A"),$AH323&lt;&gt;"Yes",$AH323&lt;&gt;"N/A"),"Firmware Install, ","")&amp;IF(AND($BQ323&lt;&gt;"Yes",$BQ323&lt;&gt;"N/A"),"Device ID, ","")&amp;IF(AND($BR323&lt;&gt;"Yes",$BR323&lt;&gt;"N/A"),"Epic Beans Relay, ",""))-2)))</f>
        <v/>
      </c>
      <c r="BU323" s="8" t="str">
        <f>IF($AB323="","",IF($BS323="","Yes","Blocked"))</f>
        <v/>
      </c>
      <c r="BW323" t="str">
        <f>IF($BV323="","",IFERROR(VLOOKUP($BV323,'01_Warehouse_Ledger'!$A:$N,4,FALSE),""))</f>
        <v/>
      </c>
      <c r="BX323" t="str">
        <f>IF($BV323="","",IFERROR(VLOOKUP($BV323,'01_Warehouse_Ledger'!$A:$N,5,FALSE),""))</f>
        <v/>
      </c>
      <c r="BY323" t="str">
        <f>IF($BV323="","",IFERROR(VLOOKUP($BV323,'01_Warehouse_Ledger'!$A:$N,13,FALSE),""))</f>
        <v/>
      </c>
      <c r="CI323" t="str" cm="1">
        <f t="array" ref="CI323">IFERROR(
  IF(ISNUMBER(MATCH(TRIM(SUBSTITUTE(INDEX($X:$X,ROW()),CHAR(160),"")),[1]Weekend_Targets!$B$2:$B$23,0)),
    "TARGET",
    "NO"
  ),
  "LOOKUP_ERROR"
)</f>
        <v>NO</v>
      </c>
      <c r="CJ323" t="str" cm="1">
        <f t="array" aca="1" ref="CJ323" ca="1">_xlfn.LET(_xlpm.h,UPPER(TRIM(CLEAN(SUBSTITUTE($X323,CHAR(160)," ")))), IF(ISNUMBER(MATCH(_xlpm.h,WeekendHostnames,0)),"TARGET",""))</f>
        <v/>
      </c>
      <c r="CK323" t="str">
        <f>UPPER(TRIM(CLEAN(SUBSTITUTE(C323,CHAR(160)," "))))</f>
        <v/>
      </c>
      <c r="CL323" t="str" cm="1">
        <f t="array" ref="CL323">IF(ISNUMBER(MATCH(UPPER(TRIM(CLEAN(SUBSTITUTE(INDEX($X:$X,ROW()),CHAR(160)," ")))),[1]Weekend_Targets!$C$2:$C$23,0)),"TARGET","NO")</f>
        <v>NO</v>
      </c>
      <c r="CM323" t="str">
        <f>_xlfn.TEXTJOIN(", ",TRUE,$C$2:$C$23)</f>
        <v>Yes, Yes, Yes, Yes, Yes, Yes, Yes, Yes, Yes, Yes, Yes, Yes, Yes, Yes, Yes, Yes, Yes, Yes, Yes, Yes, Yes, Yes</v>
      </c>
      <c r="CN323" t="e" cm="1">
        <f t="array" aca="1" ref="CN323" ca="1">COUNTIF(WeekendHostnames,"WNH270OPR403")</f>
        <v>#NAME?</v>
      </c>
    </row>
    <row r="324" spans="5:92" ht="20.25" customHeight="1">
      <c r="E324" s="15" t="str">
        <f>IF($C324&lt;&gt;"Yes","",IF($D324="No","Yes",IF($D324="Yes","No","")))</f>
        <v/>
      </c>
      <c r="F324" s="15" t="str">
        <f>IF($A324="","",IF($A324="Neuron",IF(OR(AND($AA324&lt;&gt;"",LOWER(TRIM($AA324))&lt;&gt;"n/a",COUNTIF($AA$2:$AA$532,$AA324)&gt;1),AND($AB324&lt;&gt;"",LOWER(TRIM($AB324))&lt;&gt;"n/a",COUNTIF($AB$2:$AB$532,$AB324)&gt;1),AND($AE324&lt;&gt;"",LOWER(TRIM($AE324))&lt;&gt;"n/a",COUNTIF($AE$2:$AE$532,$AE324)&gt;1)),"Yes","No"),IF($A324="Cybernet",IF(OR(AND($Y324&lt;&gt;"",LOWER(TRIM($Y324))&lt;&gt;"n/a",COUNTIF($Y$2:$Y$532,$Y324)&gt;1),AND($Z324&lt;&gt;"",LOWER(TRIM($Z324))&lt;&gt;"n/a",COUNTIF($Z$2:$Z$532,$Z324)&gt;1)),"Yes","No"),IF(AND($AN324&lt;&gt;"",LOWER(TRIM($AN324))&lt;&gt;"n/a",COUNTIF($AN$2:$AN$532,$AN324)&gt;1),"Yes","No"))))</f>
        <v/>
      </c>
      <c r="G324" t="str">
        <f>IF($C324&lt;&gt;"Yes","",
IF($A324="Neuron",
IF(OR(
AND($AA324&lt;&gt;"",LOWER(TRIM($AA324))&lt;&gt;"n/a",COUNTIFS($C$2:$C$532,"Yes",$A$2:$A$532,"Neuron",$AA$2:$AA$532,$AA324)&gt;1),
AND($AB324&lt;&gt;"",LOWER(TRIM($AB324))&lt;&gt;"n/a",COUNTIFS($C$2:$C$532,"Yes",$A$2:$A$532,"Neuron",$AB$2:$AB$532,$AB324)&gt;1),
AND($AE324&lt;&gt;"",LOWER(TRIM($AE324))&lt;&gt;"n/a",COUNTIFS($C$2:$C$532,"Yes",$A$2:$A$532,"Neuron",$AE$2:$AE$532,$AE324)&gt;1)
),"Yes","No"),
IF($A324="Cybernet",
IF(OR(
AND($Y324&lt;&gt;"",LOWER(TRIM($Y324))&lt;&gt;"n/a",COUNTIFS($C$2:$C$532,"Yes",$A$2:$A$532,"Cybernet",$Y$2:$Y$532,$Y324)&gt;1),
AND($Z324&lt;&gt;"",LOWER(TRIM($Z324))&lt;&gt;"n/a",COUNTIFS($C$2:$C$532,"Yes",$A$2:$A$532,"Cybernet",$Z$2:$Z$532,$Z324)&gt;1)
),"Yes","No"),
IF(AND($AN324&lt;&gt;"",LOWER(TRIM($AN324))&lt;&gt;"n/a"),
IF(COUNTIFS($C$2:$C$532,"Yes",$A$2:$A$532,$A324,$AN$2:$AN$532,$AN324)&gt;1,"Yes","No"),
"No")
)
)
)</f>
        <v/>
      </c>
      <c r="V324"/>
      <c r="X324"/>
      <c r="BS324" s="4" t="str">
        <f>IF($AB324="","",IF((IF(AND($BL324&lt;&gt;"Yes",$BL324&lt;&gt;"N/A"),"Power Cable, ","")&amp;IF(AND($BM324&lt;&gt;"Yes",$BM324&lt;&gt;"N/A"),"Battery, ","")&amp;IF(AND($AG324&lt;&gt;"Yes",$AG324&lt;&gt;"N/A"),"Firmware Download, ","")&amp;IF(AND(OR($AG324="Yes",$AG324="N/A"),$AH324&lt;&gt;"Yes",$AH324&lt;&gt;"N/A"),"Firmware Install, ","")&amp;IF(AND($BQ324&lt;&gt;"Yes",$BQ324&lt;&gt;"N/A"),"Device ID, ","")&amp;IF(AND($BR324&lt;&gt;"Yes",$BR324&lt;&gt;"N/A"),"Epic Beans Relay, ",""))="","",LEFT(IF(AND($BL324&lt;&gt;"Yes",$BL324&lt;&gt;"N/A"),"Power Cable, ","")&amp;IF(AND($BM324&lt;&gt;"Yes",$BM324&lt;&gt;"N/A"),"Battery, ","")&amp;IF(AND($AG324&lt;&gt;"Yes",$AG324&lt;&gt;"N/A"),"Firmware Download, ","")&amp;IF(AND(OR($AG324="Yes",$AG324="N/A"),$AH324&lt;&gt;"Yes",$AH324&lt;&gt;"N/A"),"Firmware Install, ","")&amp;IF(AND($BQ324&lt;&gt;"Yes",$BQ324&lt;&gt;"N/A"),"Device ID, ","")&amp;IF(AND($BR324&lt;&gt;"Yes",$BR324&lt;&gt;"N/A"),"Epic Beans Relay, ",""),LEN(IF(AND($BL324&lt;&gt;"Yes",$BL324&lt;&gt;"N/A"),"Power Cable, ","")&amp;IF(AND($BM324&lt;&gt;"Yes",$BM324&lt;&gt;"N/A"),"Battery, ","")&amp;IF(AND($AG324&lt;&gt;"Yes",$AG324&lt;&gt;"N/A"),"Firmware Download, ","")&amp;IF(AND(OR($AG324="Yes",$AG324="N/A"),$AH324&lt;&gt;"Yes",$AH324&lt;&gt;"N/A"),"Firmware Install, ","")&amp;IF(AND($BQ324&lt;&gt;"Yes",$BQ324&lt;&gt;"N/A"),"Device ID, ","")&amp;IF(AND($BR324&lt;&gt;"Yes",$BR324&lt;&gt;"N/A"),"Epic Beans Relay, ",""))-2)))</f>
        <v/>
      </c>
      <c r="BU324" s="8" t="str">
        <f>IF($AB324="","",IF($BS324="","Yes","Blocked"))</f>
        <v/>
      </c>
      <c r="BW324" t="str">
        <f>IF($BV324="","",IFERROR(VLOOKUP($BV324,'01_Warehouse_Ledger'!$A:$N,4,FALSE),""))</f>
        <v/>
      </c>
      <c r="BX324" t="str">
        <f>IF($BV324="","",IFERROR(VLOOKUP($BV324,'01_Warehouse_Ledger'!$A:$N,5,FALSE),""))</f>
        <v/>
      </c>
      <c r="BY324" t="str">
        <f>IF($BV324="","",IFERROR(VLOOKUP($BV324,'01_Warehouse_Ledger'!$A:$N,13,FALSE),""))</f>
        <v/>
      </c>
      <c r="CI324" t="str" cm="1">
        <f t="array" ref="CI324">IFERROR(
  IF(ISNUMBER(MATCH(TRIM(SUBSTITUTE(INDEX($X:$X,ROW()),CHAR(160),"")),[1]Weekend_Targets!$B$2:$B$23,0)),
    "TARGET",
    "NO"
  ),
  "LOOKUP_ERROR"
)</f>
        <v>NO</v>
      </c>
      <c r="CJ324" t="str" cm="1">
        <f t="array" aca="1" ref="CJ324" ca="1">_xlfn.LET(_xlpm.h,UPPER(TRIM(CLEAN(SUBSTITUTE($X324,CHAR(160)," ")))), IF(ISNUMBER(MATCH(_xlpm.h,WeekendHostnames,0)),"TARGET",""))</f>
        <v/>
      </c>
      <c r="CK324" t="str">
        <f>UPPER(TRIM(CLEAN(SUBSTITUTE(C324,CHAR(160)," "))))</f>
        <v/>
      </c>
      <c r="CL324" t="str" cm="1">
        <f t="array" ref="CL324">IF(ISNUMBER(MATCH(UPPER(TRIM(CLEAN(SUBSTITUTE(INDEX($X:$X,ROW()),CHAR(160)," ")))),[1]Weekend_Targets!$C$2:$C$23,0)),"TARGET","NO")</f>
        <v>NO</v>
      </c>
      <c r="CM324" t="str">
        <f>_xlfn.TEXTJOIN(", ",TRUE,$C$2:$C$23)</f>
        <v>Yes, Yes, Yes, Yes, Yes, Yes, Yes, Yes, Yes, Yes, Yes, Yes, Yes, Yes, Yes, Yes, Yes, Yes, Yes, Yes, Yes, Yes</v>
      </c>
      <c r="CN324" t="e" cm="1">
        <f t="array" aca="1" ref="CN324" ca="1">COUNTIF(WeekendHostnames,"WNH270OPR403")</f>
        <v>#NAME?</v>
      </c>
    </row>
    <row r="325" spans="5:92" ht="20.25" customHeight="1">
      <c r="E325" s="15" t="str">
        <f>IF($C325&lt;&gt;"Yes","",IF($D325="No","Yes",IF($D325="Yes","No","")))</f>
        <v/>
      </c>
      <c r="F325" s="15" t="str">
        <f>IF($A325="","",IF($A325="Neuron",IF(OR(AND($AA325&lt;&gt;"",LOWER(TRIM($AA325))&lt;&gt;"n/a",COUNTIF($AA$2:$AA$532,$AA325)&gt;1),AND($AB325&lt;&gt;"",LOWER(TRIM($AB325))&lt;&gt;"n/a",COUNTIF($AB$2:$AB$532,$AB325)&gt;1),AND($AE325&lt;&gt;"",LOWER(TRIM($AE325))&lt;&gt;"n/a",COUNTIF($AE$2:$AE$532,$AE325)&gt;1)),"Yes","No"),IF($A325="Cybernet",IF(OR(AND($Y325&lt;&gt;"",LOWER(TRIM($Y325))&lt;&gt;"n/a",COUNTIF($Y$2:$Y$532,$Y325)&gt;1),AND($Z325&lt;&gt;"",LOWER(TRIM($Z325))&lt;&gt;"n/a",COUNTIF($Z$2:$Z$532,$Z325)&gt;1)),"Yes","No"),IF(AND($AN325&lt;&gt;"",LOWER(TRIM($AN325))&lt;&gt;"n/a",COUNTIF($AN$2:$AN$532,$AN325)&gt;1),"Yes","No"))))</f>
        <v/>
      </c>
      <c r="G325" t="str">
        <f>IF($C325&lt;&gt;"Yes","",
IF($A325="Neuron",
IF(OR(
AND($AA325&lt;&gt;"",LOWER(TRIM($AA325))&lt;&gt;"n/a",COUNTIFS($C$2:$C$532,"Yes",$A$2:$A$532,"Neuron",$AA$2:$AA$532,$AA325)&gt;1),
AND($AB325&lt;&gt;"",LOWER(TRIM($AB325))&lt;&gt;"n/a",COUNTIFS($C$2:$C$532,"Yes",$A$2:$A$532,"Neuron",$AB$2:$AB$532,$AB325)&gt;1),
AND($AE325&lt;&gt;"",LOWER(TRIM($AE325))&lt;&gt;"n/a",COUNTIFS($C$2:$C$532,"Yes",$A$2:$A$532,"Neuron",$AE$2:$AE$532,$AE325)&gt;1)
),"Yes","No"),
IF($A325="Cybernet",
IF(OR(
AND($Y325&lt;&gt;"",LOWER(TRIM($Y325))&lt;&gt;"n/a",COUNTIFS($C$2:$C$532,"Yes",$A$2:$A$532,"Cybernet",$Y$2:$Y$532,$Y325)&gt;1),
AND($Z325&lt;&gt;"",LOWER(TRIM($Z325))&lt;&gt;"n/a",COUNTIFS($C$2:$C$532,"Yes",$A$2:$A$532,"Cybernet",$Z$2:$Z$532,$Z325)&gt;1)
),"Yes","No"),
IF(AND($AN325&lt;&gt;"",LOWER(TRIM($AN325))&lt;&gt;"n/a"),
IF(COUNTIFS($C$2:$C$532,"Yes",$A$2:$A$532,$A325,$AN$2:$AN$532,$AN325)&gt;1,"Yes","No"),
"No")
)
)
)</f>
        <v/>
      </c>
      <c r="V325"/>
      <c r="X325"/>
      <c r="BS325" s="4" t="str">
        <f>IF($AB325="","",IF((IF(AND($BL325&lt;&gt;"Yes",$BL325&lt;&gt;"N/A"),"Power Cable, ","")&amp;IF(AND($BM325&lt;&gt;"Yes",$BM325&lt;&gt;"N/A"),"Battery, ","")&amp;IF(AND($AG325&lt;&gt;"Yes",$AG325&lt;&gt;"N/A"),"Firmware Download, ","")&amp;IF(AND(OR($AG325="Yes",$AG325="N/A"),$AH325&lt;&gt;"Yes",$AH325&lt;&gt;"N/A"),"Firmware Install, ","")&amp;IF(AND($BQ325&lt;&gt;"Yes",$BQ325&lt;&gt;"N/A"),"Device ID, ","")&amp;IF(AND($BR325&lt;&gt;"Yes",$BR325&lt;&gt;"N/A"),"Epic Beans Relay, ",""))="","",LEFT(IF(AND($BL325&lt;&gt;"Yes",$BL325&lt;&gt;"N/A"),"Power Cable, ","")&amp;IF(AND($BM325&lt;&gt;"Yes",$BM325&lt;&gt;"N/A"),"Battery, ","")&amp;IF(AND($AG325&lt;&gt;"Yes",$AG325&lt;&gt;"N/A"),"Firmware Download, ","")&amp;IF(AND(OR($AG325="Yes",$AG325="N/A"),$AH325&lt;&gt;"Yes",$AH325&lt;&gt;"N/A"),"Firmware Install, ","")&amp;IF(AND($BQ325&lt;&gt;"Yes",$BQ325&lt;&gt;"N/A"),"Device ID, ","")&amp;IF(AND($BR325&lt;&gt;"Yes",$BR325&lt;&gt;"N/A"),"Epic Beans Relay, ",""),LEN(IF(AND($BL325&lt;&gt;"Yes",$BL325&lt;&gt;"N/A"),"Power Cable, ","")&amp;IF(AND($BM325&lt;&gt;"Yes",$BM325&lt;&gt;"N/A"),"Battery, ","")&amp;IF(AND($AG325&lt;&gt;"Yes",$AG325&lt;&gt;"N/A"),"Firmware Download, ","")&amp;IF(AND(OR($AG325="Yes",$AG325="N/A"),$AH325&lt;&gt;"Yes",$AH325&lt;&gt;"N/A"),"Firmware Install, ","")&amp;IF(AND($BQ325&lt;&gt;"Yes",$BQ325&lt;&gt;"N/A"),"Device ID, ","")&amp;IF(AND($BR325&lt;&gt;"Yes",$BR325&lt;&gt;"N/A"),"Epic Beans Relay, ",""))-2)))</f>
        <v/>
      </c>
      <c r="BU325" s="8" t="str">
        <f>IF($AB325="","",IF($BS325="","Yes","Blocked"))</f>
        <v/>
      </c>
      <c r="BW325" t="str">
        <f>IF($BV325="","",IFERROR(VLOOKUP($BV325,'01_Warehouse_Ledger'!$A:$N,4,FALSE),""))</f>
        <v/>
      </c>
      <c r="BX325" t="str">
        <f>IF($BV325="","",IFERROR(VLOOKUP($BV325,'01_Warehouse_Ledger'!$A:$N,5,FALSE),""))</f>
        <v/>
      </c>
      <c r="BY325" t="str">
        <f>IF($BV325="","",IFERROR(VLOOKUP($BV325,'01_Warehouse_Ledger'!$A:$N,13,FALSE),""))</f>
        <v/>
      </c>
      <c r="CI325" t="str" cm="1">
        <f t="array" ref="CI325">IFERROR(
  IF(ISNUMBER(MATCH(TRIM(SUBSTITUTE(INDEX($X:$X,ROW()),CHAR(160),"")),[1]Weekend_Targets!$B$2:$B$23,0)),
    "TARGET",
    "NO"
  ),
  "LOOKUP_ERROR"
)</f>
        <v>NO</v>
      </c>
      <c r="CJ325" t="str" cm="1">
        <f t="array" aca="1" ref="CJ325" ca="1">_xlfn.LET(_xlpm.h,UPPER(TRIM(CLEAN(SUBSTITUTE($X325,CHAR(160)," ")))), IF(ISNUMBER(MATCH(_xlpm.h,WeekendHostnames,0)),"TARGET",""))</f>
        <v/>
      </c>
      <c r="CK325" t="str">
        <f>UPPER(TRIM(CLEAN(SUBSTITUTE(C325,CHAR(160)," "))))</f>
        <v/>
      </c>
      <c r="CL325" t="str" cm="1">
        <f t="array" ref="CL325">IF(ISNUMBER(MATCH(UPPER(TRIM(CLEAN(SUBSTITUTE(INDEX($X:$X,ROW()),CHAR(160)," ")))),[1]Weekend_Targets!$C$2:$C$23,0)),"TARGET","NO")</f>
        <v>NO</v>
      </c>
      <c r="CM325" t="str">
        <f>_xlfn.TEXTJOIN(", ",TRUE,$C$2:$C$23)</f>
        <v>Yes, Yes, Yes, Yes, Yes, Yes, Yes, Yes, Yes, Yes, Yes, Yes, Yes, Yes, Yes, Yes, Yes, Yes, Yes, Yes, Yes, Yes</v>
      </c>
      <c r="CN325" t="e" cm="1">
        <f t="array" aca="1" ref="CN325" ca="1">COUNTIF(WeekendHostnames,"WNH270OPR403")</f>
        <v>#NAME?</v>
      </c>
    </row>
    <row r="326" spans="5:92" ht="20.25" customHeight="1">
      <c r="E326" s="15" t="str">
        <f>IF($C326&lt;&gt;"Yes","",IF($D326="No","Yes",IF($D326="Yes","No","")))</f>
        <v/>
      </c>
      <c r="F326" s="15" t="str">
        <f>IF($A326="","",IF($A326="Neuron",IF(OR(AND($AA326&lt;&gt;"",LOWER(TRIM($AA326))&lt;&gt;"n/a",COUNTIF($AA$2:$AA$532,$AA326)&gt;1),AND($AB326&lt;&gt;"",LOWER(TRIM($AB326))&lt;&gt;"n/a",COUNTIF($AB$2:$AB$532,$AB326)&gt;1),AND($AE326&lt;&gt;"",LOWER(TRIM($AE326))&lt;&gt;"n/a",COUNTIF($AE$2:$AE$532,$AE326)&gt;1)),"Yes","No"),IF($A326="Cybernet",IF(OR(AND($Y326&lt;&gt;"",LOWER(TRIM($Y326))&lt;&gt;"n/a",COUNTIF($Y$2:$Y$532,$Y326)&gt;1),AND($Z326&lt;&gt;"",LOWER(TRIM($Z326))&lt;&gt;"n/a",COUNTIF($Z$2:$Z$532,$Z326)&gt;1)),"Yes","No"),IF(AND($AN326&lt;&gt;"",LOWER(TRIM($AN326))&lt;&gt;"n/a",COUNTIF($AN$2:$AN$532,$AN326)&gt;1),"Yes","No"))))</f>
        <v/>
      </c>
      <c r="G326" t="str">
        <f>IF($C326&lt;&gt;"Yes","",
IF($A326="Neuron",
IF(OR(
AND($AA326&lt;&gt;"",LOWER(TRIM($AA326))&lt;&gt;"n/a",COUNTIFS($C$2:$C$532,"Yes",$A$2:$A$532,"Neuron",$AA$2:$AA$532,$AA326)&gt;1),
AND($AB326&lt;&gt;"",LOWER(TRIM($AB326))&lt;&gt;"n/a",COUNTIFS($C$2:$C$532,"Yes",$A$2:$A$532,"Neuron",$AB$2:$AB$532,$AB326)&gt;1),
AND($AE326&lt;&gt;"",LOWER(TRIM($AE326))&lt;&gt;"n/a",COUNTIFS($C$2:$C$532,"Yes",$A$2:$A$532,"Neuron",$AE$2:$AE$532,$AE326)&gt;1)
),"Yes","No"),
IF($A326="Cybernet",
IF(OR(
AND($Y326&lt;&gt;"",LOWER(TRIM($Y326))&lt;&gt;"n/a",COUNTIFS($C$2:$C$532,"Yes",$A$2:$A$532,"Cybernet",$Y$2:$Y$532,$Y326)&gt;1),
AND($Z326&lt;&gt;"",LOWER(TRIM($Z326))&lt;&gt;"n/a",COUNTIFS($C$2:$C$532,"Yes",$A$2:$A$532,"Cybernet",$Z$2:$Z$532,$Z326)&gt;1)
),"Yes","No"),
IF(AND($AN326&lt;&gt;"",LOWER(TRIM($AN326))&lt;&gt;"n/a"),
IF(COUNTIFS($C$2:$C$532,"Yes",$A$2:$A$532,$A326,$AN$2:$AN$532,$AN326)&gt;1,"Yes","No"),
"No")
)
)
)</f>
        <v/>
      </c>
      <c r="V326"/>
      <c r="X326"/>
      <c r="BS326" s="4" t="str">
        <f>IF($AB326="","",IF((IF(AND($BL326&lt;&gt;"Yes",$BL326&lt;&gt;"N/A"),"Power Cable, ","")&amp;IF(AND($BM326&lt;&gt;"Yes",$BM326&lt;&gt;"N/A"),"Battery, ","")&amp;IF(AND($AG326&lt;&gt;"Yes",$AG326&lt;&gt;"N/A"),"Firmware Download, ","")&amp;IF(AND(OR($AG326="Yes",$AG326="N/A"),$AH326&lt;&gt;"Yes",$AH326&lt;&gt;"N/A"),"Firmware Install, ","")&amp;IF(AND($BQ326&lt;&gt;"Yes",$BQ326&lt;&gt;"N/A"),"Device ID, ","")&amp;IF(AND($BR326&lt;&gt;"Yes",$BR326&lt;&gt;"N/A"),"Epic Beans Relay, ",""))="","",LEFT(IF(AND($BL326&lt;&gt;"Yes",$BL326&lt;&gt;"N/A"),"Power Cable, ","")&amp;IF(AND($BM326&lt;&gt;"Yes",$BM326&lt;&gt;"N/A"),"Battery, ","")&amp;IF(AND($AG326&lt;&gt;"Yes",$AG326&lt;&gt;"N/A"),"Firmware Download, ","")&amp;IF(AND(OR($AG326="Yes",$AG326="N/A"),$AH326&lt;&gt;"Yes",$AH326&lt;&gt;"N/A"),"Firmware Install, ","")&amp;IF(AND($BQ326&lt;&gt;"Yes",$BQ326&lt;&gt;"N/A"),"Device ID, ","")&amp;IF(AND($BR326&lt;&gt;"Yes",$BR326&lt;&gt;"N/A"),"Epic Beans Relay, ",""),LEN(IF(AND($BL326&lt;&gt;"Yes",$BL326&lt;&gt;"N/A"),"Power Cable, ","")&amp;IF(AND($BM326&lt;&gt;"Yes",$BM326&lt;&gt;"N/A"),"Battery, ","")&amp;IF(AND($AG326&lt;&gt;"Yes",$AG326&lt;&gt;"N/A"),"Firmware Download, ","")&amp;IF(AND(OR($AG326="Yes",$AG326="N/A"),$AH326&lt;&gt;"Yes",$AH326&lt;&gt;"N/A"),"Firmware Install, ","")&amp;IF(AND($BQ326&lt;&gt;"Yes",$BQ326&lt;&gt;"N/A"),"Device ID, ","")&amp;IF(AND($BR326&lt;&gt;"Yes",$BR326&lt;&gt;"N/A"),"Epic Beans Relay, ",""))-2)))</f>
        <v/>
      </c>
      <c r="BU326" s="8" t="str">
        <f>IF($AB326="","",IF($BS326="","Yes","Blocked"))</f>
        <v/>
      </c>
      <c r="BW326" t="str">
        <f>IF($BV326="","",IFERROR(VLOOKUP($BV326,'01_Warehouse_Ledger'!$A:$N,4,FALSE),""))</f>
        <v/>
      </c>
      <c r="BX326" t="str">
        <f>IF($BV326="","",IFERROR(VLOOKUP($BV326,'01_Warehouse_Ledger'!$A:$N,5,FALSE),""))</f>
        <v/>
      </c>
      <c r="BY326" t="str">
        <f>IF($BV326="","",IFERROR(VLOOKUP($BV326,'01_Warehouse_Ledger'!$A:$N,13,FALSE),""))</f>
        <v/>
      </c>
      <c r="CI326" t="str" cm="1">
        <f t="array" ref="CI326">IFERROR(
  IF(ISNUMBER(MATCH(TRIM(SUBSTITUTE(INDEX($X:$X,ROW()),CHAR(160),"")),[1]Weekend_Targets!$B$2:$B$23,0)),
    "TARGET",
    "NO"
  ),
  "LOOKUP_ERROR"
)</f>
        <v>NO</v>
      </c>
      <c r="CJ326" t="str" cm="1">
        <f t="array" aca="1" ref="CJ326" ca="1">_xlfn.LET(_xlpm.h,UPPER(TRIM(CLEAN(SUBSTITUTE($X326,CHAR(160)," ")))), IF(ISNUMBER(MATCH(_xlpm.h,WeekendHostnames,0)),"TARGET",""))</f>
        <v/>
      </c>
      <c r="CK326" t="str">
        <f>UPPER(TRIM(CLEAN(SUBSTITUTE(C326,CHAR(160)," "))))</f>
        <v/>
      </c>
      <c r="CL326" t="str" cm="1">
        <f t="array" ref="CL326">IF(ISNUMBER(MATCH(UPPER(TRIM(CLEAN(SUBSTITUTE(INDEX($X:$X,ROW()),CHAR(160)," ")))),[1]Weekend_Targets!$C$2:$C$23,0)),"TARGET","NO")</f>
        <v>NO</v>
      </c>
      <c r="CM326" t="str">
        <f>_xlfn.TEXTJOIN(", ",TRUE,$C$2:$C$23)</f>
        <v>Yes, Yes, Yes, Yes, Yes, Yes, Yes, Yes, Yes, Yes, Yes, Yes, Yes, Yes, Yes, Yes, Yes, Yes, Yes, Yes, Yes, Yes</v>
      </c>
      <c r="CN326" t="e" cm="1">
        <f t="array" aca="1" ref="CN326" ca="1">COUNTIF(WeekendHostnames,"WNH270OPR403")</f>
        <v>#NAME?</v>
      </c>
    </row>
    <row r="327" spans="5:92" ht="20.25" customHeight="1">
      <c r="E327" s="15" t="str">
        <f>IF($C327&lt;&gt;"Yes","",IF($D327="No","Yes",IF($D327="Yes","No","")))</f>
        <v/>
      </c>
      <c r="F327" s="15" t="str">
        <f>IF($A327="","",IF($A327="Neuron",IF(OR(AND($AA327&lt;&gt;"",LOWER(TRIM($AA327))&lt;&gt;"n/a",COUNTIF($AA$2:$AA$532,$AA327)&gt;1),AND($AB327&lt;&gt;"",LOWER(TRIM($AB327))&lt;&gt;"n/a",COUNTIF($AB$2:$AB$532,$AB327)&gt;1),AND($AE327&lt;&gt;"",LOWER(TRIM($AE327))&lt;&gt;"n/a",COUNTIF($AE$2:$AE$532,$AE327)&gt;1)),"Yes","No"),IF($A327="Cybernet",IF(OR(AND($Y327&lt;&gt;"",LOWER(TRIM($Y327))&lt;&gt;"n/a",COUNTIF($Y$2:$Y$532,$Y327)&gt;1),AND($Z327&lt;&gt;"",LOWER(TRIM($Z327))&lt;&gt;"n/a",COUNTIF($Z$2:$Z$532,$Z327)&gt;1)),"Yes","No"),IF(AND($AN327&lt;&gt;"",LOWER(TRIM($AN327))&lt;&gt;"n/a",COUNTIF($AN$2:$AN$532,$AN327)&gt;1),"Yes","No"))))</f>
        <v/>
      </c>
      <c r="G327" t="str">
        <f>IF($C327&lt;&gt;"Yes","",
IF($A327="Neuron",
IF(OR(
AND($AA327&lt;&gt;"",LOWER(TRIM($AA327))&lt;&gt;"n/a",COUNTIFS($C$2:$C$532,"Yes",$A$2:$A$532,"Neuron",$AA$2:$AA$532,$AA327)&gt;1),
AND($AB327&lt;&gt;"",LOWER(TRIM($AB327))&lt;&gt;"n/a",COUNTIFS($C$2:$C$532,"Yes",$A$2:$A$532,"Neuron",$AB$2:$AB$532,$AB327)&gt;1),
AND($AE327&lt;&gt;"",LOWER(TRIM($AE327))&lt;&gt;"n/a",COUNTIFS($C$2:$C$532,"Yes",$A$2:$A$532,"Neuron",$AE$2:$AE$532,$AE327)&gt;1)
),"Yes","No"),
IF($A327="Cybernet",
IF(OR(
AND($Y327&lt;&gt;"",LOWER(TRIM($Y327))&lt;&gt;"n/a",COUNTIFS($C$2:$C$532,"Yes",$A$2:$A$532,"Cybernet",$Y$2:$Y$532,$Y327)&gt;1),
AND($Z327&lt;&gt;"",LOWER(TRIM($Z327))&lt;&gt;"n/a",COUNTIFS($C$2:$C$532,"Yes",$A$2:$A$532,"Cybernet",$Z$2:$Z$532,$Z327)&gt;1)
),"Yes","No"),
IF(AND($AN327&lt;&gt;"",LOWER(TRIM($AN327))&lt;&gt;"n/a"),
IF(COUNTIFS($C$2:$C$532,"Yes",$A$2:$A$532,$A327,$AN$2:$AN$532,$AN327)&gt;1,"Yes","No"),
"No")
)
)
)</f>
        <v/>
      </c>
      <c r="V327"/>
      <c r="X327"/>
      <c r="BS327" s="4" t="str">
        <f>IF($AB327="","",IF((IF(AND($BL327&lt;&gt;"Yes",$BL327&lt;&gt;"N/A"),"Power Cable, ","")&amp;IF(AND($BM327&lt;&gt;"Yes",$BM327&lt;&gt;"N/A"),"Battery, ","")&amp;IF(AND($AG327&lt;&gt;"Yes",$AG327&lt;&gt;"N/A"),"Firmware Download, ","")&amp;IF(AND(OR($AG327="Yes",$AG327="N/A"),$AH327&lt;&gt;"Yes",$AH327&lt;&gt;"N/A"),"Firmware Install, ","")&amp;IF(AND($BQ327&lt;&gt;"Yes",$BQ327&lt;&gt;"N/A"),"Device ID, ","")&amp;IF(AND($BR327&lt;&gt;"Yes",$BR327&lt;&gt;"N/A"),"Epic Beans Relay, ",""))="","",LEFT(IF(AND($BL327&lt;&gt;"Yes",$BL327&lt;&gt;"N/A"),"Power Cable, ","")&amp;IF(AND($BM327&lt;&gt;"Yes",$BM327&lt;&gt;"N/A"),"Battery, ","")&amp;IF(AND($AG327&lt;&gt;"Yes",$AG327&lt;&gt;"N/A"),"Firmware Download, ","")&amp;IF(AND(OR($AG327="Yes",$AG327="N/A"),$AH327&lt;&gt;"Yes",$AH327&lt;&gt;"N/A"),"Firmware Install, ","")&amp;IF(AND($BQ327&lt;&gt;"Yes",$BQ327&lt;&gt;"N/A"),"Device ID, ","")&amp;IF(AND($BR327&lt;&gt;"Yes",$BR327&lt;&gt;"N/A"),"Epic Beans Relay, ",""),LEN(IF(AND($BL327&lt;&gt;"Yes",$BL327&lt;&gt;"N/A"),"Power Cable, ","")&amp;IF(AND($BM327&lt;&gt;"Yes",$BM327&lt;&gt;"N/A"),"Battery, ","")&amp;IF(AND($AG327&lt;&gt;"Yes",$AG327&lt;&gt;"N/A"),"Firmware Download, ","")&amp;IF(AND(OR($AG327="Yes",$AG327="N/A"),$AH327&lt;&gt;"Yes",$AH327&lt;&gt;"N/A"),"Firmware Install, ","")&amp;IF(AND($BQ327&lt;&gt;"Yes",$BQ327&lt;&gt;"N/A"),"Device ID, ","")&amp;IF(AND($BR327&lt;&gt;"Yes",$BR327&lt;&gt;"N/A"),"Epic Beans Relay, ",""))-2)))</f>
        <v/>
      </c>
      <c r="BU327" s="8" t="str">
        <f>IF($AB327="","",IF($BS327="","Yes","Blocked"))</f>
        <v/>
      </c>
      <c r="BW327" t="str">
        <f>IF($BV327="","",IFERROR(VLOOKUP($BV327,'01_Warehouse_Ledger'!$A:$N,4,FALSE),""))</f>
        <v/>
      </c>
      <c r="BX327" t="str">
        <f>IF($BV327="","",IFERROR(VLOOKUP($BV327,'01_Warehouse_Ledger'!$A:$N,5,FALSE),""))</f>
        <v/>
      </c>
      <c r="BY327" t="str">
        <f>IF($BV327="","",IFERROR(VLOOKUP($BV327,'01_Warehouse_Ledger'!$A:$N,13,FALSE),""))</f>
        <v/>
      </c>
      <c r="CI327" t="str" cm="1">
        <f t="array" ref="CI327">IFERROR(
  IF(ISNUMBER(MATCH(TRIM(SUBSTITUTE(INDEX($X:$X,ROW()),CHAR(160),"")),[1]Weekend_Targets!$B$2:$B$23,0)),
    "TARGET",
    "NO"
  ),
  "LOOKUP_ERROR"
)</f>
        <v>NO</v>
      </c>
      <c r="CJ327" t="str" cm="1">
        <f t="array" aca="1" ref="CJ327" ca="1">_xlfn.LET(_xlpm.h,UPPER(TRIM(CLEAN(SUBSTITUTE($X327,CHAR(160)," ")))), IF(ISNUMBER(MATCH(_xlpm.h,WeekendHostnames,0)),"TARGET",""))</f>
        <v/>
      </c>
      <c r="CK327" t="str">
        <f>UPPER(TRIM(CLEAN(SUBSTITUTE(C327,CHAR(160)," "))))</f>
        <v/>
      </c>
      <c r="CL327" t="str" cm="1">
        <f t="array" ref="CL327">IF(ISNUMBER(MATCH(UPPER(TRIM(CLEAN(SUBSTITUTE(INDEX($X:$X,ROW()),CHAR(160)," ")))),[1]Weekend_Targets!$C$2:$C$23,0)),"TARGET","NO")</f>
        <v>NO</v>
      </c>
      <c r="CM327" t="str">
        <f>_xlfn.TEXTJOIN(", ",TRUE,$C$2:$C$23)</f>
        <v>Yes, Yes, Yes, Yes, Yes, Yes, Yes, Yes, Yes, Yes, Yes, Yes, Yes, Yes, Yes, Yes, Yes, Yes, Yes, Yes, Yes, Yes</v>
      </c>
      <c r="CN327" t="e" cm="1">
        <f t="array" aca="1" ref="CN327" ca="1">COUNTIF(WeekendHostnames,"WNH270OPR403")</f>
        <v>#NAME?</v>
      </c>
    </row>
    <row r="328" spans="5:92" ht="20.25" customHeight="1">
      <c r="E328" s="15" t="str">
        <f>IF($C328&lt;&gt;"Yes","",IF($D328="No","Yes",IF($D328="Yes","No","")))</f>
        <v/>
      </c>
      <c r="F328" s="15" t="str">
        <f>IF($A328="","",IF($A328="Neuron",IF(OR(AND($AA328&lt;&gt;"",LOWER(TRIM($AA328))&lt;&gt;"n/a",COUNTIF($AA$2:$AA$532,$AA328)&gt;1),AND($AB328&lt;&gt;"",LOWER(TRIM($AB328))&lt;&gt;"n/a",COUNTIF($AB$2:$AB$532,$AB328)&gt;1),AND($AE328&lt;&gt;"",LOWER(TRIM($AE328))&lt;&gt;"n/a",COUNTIF($AE$2:$AE$532,$AE328)&gt;1)),"Yes","No"),IF($A328="Cybernet",IF(OR(AND($Y328&lt;&gt;"",LOWER(TRIM($Y328))&lt;&gt;"n/a",COUNTIF($Y$2:$Y$532,$Y328)&gt;1),AND($Z328&lt;&gt;"",LOWER(TRIM($Z328))&lt;&gt;"n/a",COUNTIF($Z$2:$Z$532,$Z328)&gt;1)),"Yes","No"),IF(AND($AN328&lt;&gt;"",LOWER(TRIM($AN328))&lt;&gt;"n/a",COUNTIF($AN$2:$AN$532,$AN328)&gt;1),"Yes","No"))))</f>
        <v/>
      </c>
      <c r="G328" t="str">
        <f>IF($C328&lt;&gt;"Yes","",
IF($A328="Neuron",
IF(OR(
AND($AA328&lt;&gt;"",LOWER(TRIM($AA328))&lt;&gt;"n/a",COUNTIFS($C$2:$C$532,"Yes",$A$2:$A$532,"Neuron",$AA$2:$AA$532,$AA328)&gt;1),
AND($AB328&lt;&gt;"",LOWER(TRIM($AB328))&lt;&gt;"n/a",COUNTIFS($C$2:$C$532,"Yes",$A$2:$A$532,"Neuron",$AB$2:$AB$532,$AB328)&gt;1),
AND($AE328&lt;&gt;"",LOWER(TRIM($AE328))&lt;&gt;"n/a",COUNTIFS($C$2:$C$532,"Yes",$A$2:$A$532,"Neuron",$AE$2:$AE$532,$AE328)&gt;1)
),"Yes","No"),
IF($A328="Cybernet",
IF(OR(
AND($Y328&lt;&gt;"",LOWER(TRIM($Y328))&lt;&gt;"n/a",COUNTIFS($C$2:$C$532,"Yes",$A$2:$A$532,"Cybernet",$Y$2:$Y$532,$Y328)&gt;1),
AND($Z328&lt;&gt;"",LOWER(TRIM($Z328))&lt;&gt;"n/a",COUNTIFS($C$2:$C$532,"Yes",$A$2:$A$532,"Cybernet",$Z$2:$Z$532,$Z328)&gt;1)
),"Yes","No"),
IF(AND($AN328&lt;&gt;"",LOWER(TRIM($AN328))&lt;&gt;"n/a"),
IF(COUNTIFS($C$2:$C$532,"Yes",$A$2:$A$532,$A328,$AN$2:$AN$532,$AN328)&gt;1,"Yes","No"),
"No")
)
)
)</f>
        <v/>
      </c>
      <c r="V328"/>
      <c r="X328"/>
      <c r="BS328" s="4" t="str">
        <f>IF($AB328="","",IF((IF(AND($BL328&lt;&gt;"Yes",$BL328&lt;&gt;"N/A"),"Power Cable, ","")&amp;IF(AND($BM328&lt;&gt;"Yes",$BM328&lt;&gt;"N/A"),"Battery, ","")&amp;IF(AND($AG328&lt;&gt;"Yes",$AG328&lt;&gt;"N/A"),"Firmware Download, ","")&amp;IF(AND(OR($AG328="Yes",$AG328="N/A"),$AH328&lt;&gt;"Yes",$AH328&lt;&gt;"N/A"),"Firmware Install, ","")&amp;IF(AND($BQ328&lt;&gt;"Yes",$BQ328&lt;&gt;"N/A"),"Device ID, ","")&amp;IF(AND($BR328&lt;&gt;"Yes",$BR328&lt;&gt;"N/A"),"Epic Beans Relay, ",""))="","",LEFT(IF(AND($BL328&lt;&gt;"Yes",$BL328&lt;&gt;"N/A"),"Power Cable, ","")&amp;IF(AND($BM328&lt;&gt;"Yes",$BM328&lt;&gt;"N/A"),"Battery, ","")&amp;IF(AND($AG328&lt;&gt;"Yes",$AG328&lt;&gt;"N/A"),"Firmware Download, ","")&amp;IF(AND(OR($AG328="Yes",$AG328="N/A"),$AH328&lt;&gt;"Yes",$AH328&lt;&gt;"N/A"),"Firmware Install, ","")&amp;IF(AND($BQ328&lt;&gt;"Yes",$BQ328&lt;&gt;"N/A"),"Device ID, ","")&amp;IF(AND($BR328&lt;&gt;"Yes",$BR328&lt;&gt;"N/A"),"Epic Beans Relay, ",""),LEN(IF(AND($BL328&lt;&gt;"Yes",$BL328&lt;&gt;"N/A"),"Power Cable, ","")&amp;IF(AND($BM328&lt;&gt;"Yes",$BM328&lt;&gt;"N/A"),"Battery, ","")&amp;IF(AND($AG328&lt;&gt;"Yes",$AG328&lt;&gt;"N/A"),"Firmware Download, ","")&amp;IF(AND(OR($AG328="Yes",$AG328="N/A"),$AH328&lt;&gt;"Yes",$AH328&lt;&gt;"N/A"),"Firmware Install, ","")&amp;IF(AND($BQ328&lt;&gt;"Yes",$BQ328&lt;&gt;"N/A"),"Device ID, ","")&amp;IF(AND($BR328&lt;&gt;"Yes",$BR328&lt;&gt;"N/A"),"Epic Beans Relay, ",""))-2)))</f>
        <v/>
      </c>
      <c r="BU328" s="8" t="str">
        <f>IF($AB328="","",IF($BS328="","Yes","Blocked"))</f>
        <v/>
      </c>
      <c r="BW328" t="str">
        <f>IF($BV328="","",IFERROR(VLOOKUP($BV328,'01_Warehouse_Ledger'!$A:$N,4,FALSE),""))</f>
        <v/>
      </c>
      <c r="BX328" t="str">
        <f>IF($BV328="","",IFERROR(VLOOKUP($BV328,'01_Warehouse_Ledger'!$A:$N,5,FALSE),""))</f>
        <v/>
      </c>
      <c r="BY328" t="str">
        <f>IF($BV328="","",IFERROR(VLOOKUP($BV328,'01_Warehouse_Ledger'!$A:$N,13,FALSE),""))</f>
        <v/>
      </c>
      <c r="CI328" t="str" cm="1">
        <f t="array" ref="CI328">IFERROR(
  IF(ISNUMBER(MATCH(TRIM(SUBSTITUTE(INDEX($X:$X,ROW()),CHAR(160),"")),[1]Weekend_Targets!$B$2:$B$23,0)),
    "TARGET",
    "NO"
  ),
  "LOOKUP_ERROR"
)</f>
        <v>NO</v>
      </c>
      <c r="CJ328" t="str" cm="1">
        <f t="array" aca="1" ref="CJ328" ca="1">_xlfn.LET(_xlpm.h,UPPER(TRIM(CLEAN(SUBSTITUTE($X328,CHAR(160)," ")))), IF(ISNUMBER(MATCH(_xlpm.h,WeekendHostnames,0)),"TARGET",""))</f>
        <v/>
      </c>
      <c r="CK328" t="str">
        <f>UPPER(TRIM(CLEAN(SUBSTITUTE(C328,CHAR(160)," "))))</f>
        <v/>
      </c>
      <c r="CL328" t="str" cm="1">
        <f t="array" ref="CL328">IF(ISNUMBER(MATCH(UPPER(TRIM(CLEAN(SUBSTITUTE(INDEX($X:$X,ROW()),CHAR(160)," ")))),[1]Weekend_Targets!$C$2:$C$23,0)),"TARGET","NO")</f>
        <v>NO</v>
      </c>
      <c r="CM328" t="str">
        <f>_xlfn.TEXTJOIN(", ",TRUE,$C$2:$C$23)</f>
        <v>Yes, Yes, Yes, Yes, Yes, Yes, Yes, Yes, Yes, Yes, Yes, Yes, Yes, Yes, Yes, Yes, Yes, Yes, Yes, Yes, Yes, Yes</v>
      </c>
      <c r="CN328" t="e" cm="1">
        <f t="array" aca="1" ref="CN328" ca="1">COUNTIF(WeekendHostnames,"WNH270OPR403")</f>
        <v>#NAME?</v>
      </c>
    </row>
    <row r="329" spans="5:92" ht="20.25" customHeight="1">
      <c r="E329" s="15" t="str">
        <f>IF($C329&lt;&gt;"Yes","",IF($D329="No","Yes",IF($D329="Yes","No","")))</f>
        <v/>
      </c>
      <c r="F329" s="15" t="str">
        <f>IF($A329="","",IF($A329="Neuron",IF(OR(AND($AA329&lt;&gt;"",LOWER(TRIM($AA329))&lt;&gt;"n/a",COUNTIF($AA$2:$AA$532,$AA329)&gt;1),AND($AB329&lt;&gt;"",LOWER(TRIM($AB329))&lt;&gt;"n/a",COUNTIF($AB$2:$AB$532,$AB329)&gt;1),AND($AE329&lt;&gt;"",LOWER(TRIM($AE329))&lt;&gt;"n/a",COUNTIF($AE$2:$AE$532,$AE329)&gt;1)),"Yes","No"),IF($A329="Cybernet",IF(OR(AND($Y329&lt;&gt;"",LOWER(TRIM($Y329))&lt;&gt;"n/a",COUNTIF($Y$2:$Y$532,$Y329)&gt;1),AND($Z329&lt;&gt;"",LOWER(TRIM($Z329))&lt;&gt;"n/a",COUNTIF($Z$2:$Z$532,$Z329)&gt;1)),"Yes","No"),IF(AND($AN329&lt;&gt;"",LOWER(TRIM($AN329))&lt;&gt;"n/a",COUNTIF($AN$2:$AN$532,$AN329)&gt;1),"Yes","No"))))</f>
        <v/>
      </c>
      <c r="G329" t="str">
        <f>IF($C329&lt;&gt;"Yes","",
IF($A329="Neuron",
IF(OR(
AND($AA329&lt;&gt;"",LOWER(TRIM($AA329))&lt;&gt;"n/a",COUNTIFS($C$2:$C$532,"Yes",$A$2:$A$532,"Neuron",$AA$2:$AA$532,$AA329)&gt;1),
AND($AB329&lt;&gt;"",LOWER(TRIM($AB329))&lt;&gt;"n/a",COUNTIFS($C$2:$C$532,"Yes",$A$2:$A$532,"Neuron",$AB$2:$AB$532,$AB329)&gt;1),
AND($AE329&lt;&gt;"",LOWER(TRIM($AE329))&lt;&gt;"n/a",COUNTIFS($C$2:$C$532,"Yes",$A$2:$A$532,"Neuron",$AE$2:$AE$532,$AE329)&gt;1)
),"Yes","No"),
IF($A329="Cybernet",
IF(OR(
AND($Y329&lt;&gt;"",LOWER(TRIM($Y329))&lt;&gt;"n/a",COUNTIFS($C$2:$C$532,"Yes",$A$2:$A$532,"Cybernet",$Y$2:$Y$532,$Y329)&gt;1),
AND($Z329&lt;&gt;"",LOWER(TRIM($Z329))&lt;&gt;"n/a",COUNTIFS($C$2:$C$532,"Yes",$A$2:$A$532,"Cybernet",$Z$2:$Z$532,$Z329)&gt;1)
),"Yes","No"),
IF(AND($AN329&lt;&gt;"",LOWER(TRIM($AN329))&lt;&gt;"n/a"),
IF(COUNTIFS($C$2:$C$532,"Yes",$A$2:$A$532,$A329,$AN$2:$AN$532,$AN329)&gt;1,"Yes","No"),
"No")
)
)
)</f>
        <v/>
      </c>
      <c r="V329"/>
      <c r="X329"/>
      <c r="BS329" s="4" t="str">
        <f>IF($AB329="","",IF((IF(AND($BL329&lt;&gt;"Yes",$BL329&lt;&gt;"N/A"),"Power Cable, ","")&amp;IF(AND($BM329&lt;&gt;"Yes",$BM329&lt;&gt;"N/A"),"Battery, ","")&amp;IF(AND($AG329&lt;&gt;"Yes",$AG329&lt;&gt;"N/A"),"Firmware Download, ","")&amp;IF(AND(OR($AG329="Yes",$AG329="N/A"),$AH329&lt;&gt;"Yes",$AH329&lt;&gt;"N/A"),"Firmware Install, ","")&amp;IF(AND($BQ329&lt;&gt;"Yes",$BQ329&lt;&gt;"N/A"),"Device ID, ","")&amp;IF(AND($BR329&lt;&gt;"Yes",$BR329&lt;&gt;"N/A"),"Epic Beans Relay, ",""))="","",LEFT(IF(AND($BL329&lt;&gt;"Yes",$BL329&lt;&gt;"N/A"),"Power Cable, ","")&amp;IF(AND($BM329&lt;&gt;"Yes",$BM329&lt;&gt;"N/A"),"Battery, ","")&amp;IF(AND($AG329&lt;&gt;"Yes",$AG329&lt;&gt;"N/A"),"Firmware Download, ","")&amp;IF(AND(OR($AG329="Yes",$AG329="N/A"),$AH329&lt;&gt;"Yes",$AH329&lt;&gt;"N/A"),"Firmware Install, ","")&amp;IF(AND($BQ329&lt;&gt;"Yes",$BQ329&lt;&gt;"N/A"),"Device ID, ","")&amp;IF(AND($BR329&lt;&gt;"Yes",$BR329&lt;&gt;"N/A"),"Epic Beans Relay, ",""),LEN(IF(AND($BL329&lt;&gt;"Yes",$BL329&lt;&gt;"N/A"),"Power Cable, ","")&amp;IF(AND($BM329&lt;&gt;"Yes",$BM329&lt;&gt;"N/A"),"Battery, ","")&amp;IF(AND($AG329&lt;&gt;"Yes",$AG329&lt;&gt;"N/A"),"Firmware Download, ","")&amp;IF(AND(OR($AG329="Yes",$AG329="N/A"),$AH329&lt;&gt;"Yes",$AH329&lt;&gt;"N/A"),"Firmware Install, ","")&amp;IF(AND($BQ329&lt;&gt;"Yes",$BQ329&lt;&gt;"N/A"),"Device ID, ","")&amp;IF(AND($BR329&lt;&gt;"Yes",$BR329&lt;&gt;"N/A"),"Epic Beans Relay, ",""))-2)))</f>
        <v/>
      </c>
      <c r="BU329" s="8" t="str">
        <f>IF($AB329="","",IF($BS329="","Yes","Blocked"))</f>
        <v/>
      </c>
      <c r="BW329" t="str">
        <f>IF($BV329="","",IFERROR(VLOOKUP($BV329,'01_Warehouse_Ledger'!$A:$N,4,FALSE),""))</f>
        <v/>
      </c>
      <c r="BX329" t="str">
        <f>IF($BV329="","",IFERROR(VLOOKUP($BV329,'01_Warehouse_Ledger'!$A:$N,5,FALSE),""))</f>
        <v/>
      </c>
      <c r="BY329" t="str">
        <f>IF($BV329="","",IFERROR(VLOOKUP($BV329,'01_Warehouse_Ledger'!$A:$N,13,FALSE),""))</f>
        <v/>
      </c>
      <c r="CI329" t="str" cm="1">
        <f t="array" ref="CI329">IFERROR(
  IF(ISNUMBER(MATCH(TRIM(SUBSTITUTE(INDEX($X:$X,ROW()),CHAR(160),"")),[1]Weekend_Targets!$B$2:$B$23,0)),
    "TARGET",
    "NO"
  ),
  "LOOKUP_ERROR"
)</f>
        <v>NO</v>
      </c>
      <c r="CJ329" t="str" cm="1">
        <f t="array" aca="1" ref="CJ329" ca="1">_xlfn.LET(_xlpm.h,UPPER(TRIM(CLEAN(SUBSTITUTE($X329,CHAR(160)," ")))), IF(ISNUMBER(MATCH(_xlpm.h,WeekendHostnames,0)),"TARGET",""))</f>
        <v/>
      </c>
      <c r="CK329" t="str">
        <f>UPPER(TRIM(CLEAN(SUBSTITUTE(C329,CHAR(160)," "))))</f>
        <v/>
      </c>
      <c r="CL329" t="str" cm="1">
        <f t="array" ref="CL329">IF(ISNUMBER(MATCH(UPPER(TRIM(CLEAN(SUBSTITUTE(INDEX($X:$X,ROW()),CHAR(160)," ")))),[1]Weekend_Targets!$C$2:$C$23,0)),"TARGET","NO")</f>
        <v>NO</v>
      </c>
      <c r="CM329" t="str">
        <f>_xlfn.TEXTJOIN(", ",TRUE,$C$2:$C$23)</f>
        <v>Yes, Yes, Yes, Yes, Yes, Yes, Yes, Yes, Yes, Yes, Yes, Yes, Yes, Yes, Yes, Yes, Yes, Yes, Yes, Yes, Yes, Yes</v>
      </c>
      <c r="CN329" t="e" cm="1">
        <f t="array" aca="1" ref="CN329" ca="1">COUNTIF(WeekendHostnames,"WNH270OPR403")</f>
        <v>#NAME?</v>
      </c>
    </row>
    <row r="330" spans="5:92" ht="20.25" customHeight="1">
      <c r="E330" s="15" t="str">
        <f>IF($C330&lt;&gt;"Yes","",IF($D330="No","Yes",IF($D330="Yes","No","")))</f>
        <v/>
      </c>
      <c r="F330" s="15" t="str">
        <f>IF($A330="","",IF($A330="Neuron",IF(OR(AND($AA330&lt;&gt;"",LOWER(TRIM($AA330))&lt;&gt;"n/a",COUNTIF($AA$2:$AA$532,$AA330)&gt;1),AND($AB330&lt;&gt;"",LOWER(TRIM($AB330))&lt;&gt;"n/a",COUNTIF($AB$2:$AB$532,$AB330)&gt;1),AND($AE330&lt;&gt;"",LOWER(TRIM($AE330))&lt;&gt;"n/a",COUNTIF($AE$2:$AE$532,$AE330)&gt;1)),"Yes","No"),IF($A330="Cybernet",IF(OR(AND($Y330&lt;&gt;"",LOWER(TRIM($Y330))&lt;&gt;"n/a",COUNTIF($Y$2:$Y$532,$Y330)&gt;1),AND($Z330&lt;&gt;"",LOWER(TRIM($Z330))&lt;&gt;"n/a",COUNTIF($Z$2:$Z$532,$Z330)&gt;1)),"Yes","No"),IF(AND($AN330&lt;&gt;"",LOWER(TRIM($AN330))&lt;&gt;"n/a",COUNTIF($AN$2:$AN$532,$AN330)&gt;1),"Yes","No"))))</f>
        <v/>
      </c>
      <c r="G330" t="str">
        <f>IF($C330&lt;&gt;"Yes","",
IF($A330="Neuron",
IF(OR(
AND($AA330&lt;&gt;"",LOWER(TRIM($AA330))&lt;&gt;"n/a",COUNTIFS($C$2:$C$532,"Yes",$A$2:$A$532,"Neuron",$AA$2:$AA$532,$AA330)&gt;1),
AND($AB330&lt;&gt;"",LOWER(TRIM($AB330))&lt;&gt;"n/a",COUNTIFS($C$2:$C$532,"Yes",$A$2:$A$532,"Neuron",$AB$2:$AB$532,$AB330)&gt;1),
AND($AE330&lt;&gt;"",LOWER(TRIM($AE330))&lt;&gt;"n/a",COUNTIFS($C$2:$C$532,"Yes",$A$2:$A$532,"Neuron",$AE$2:$AE$532,$AE330)&gt;1)
),"Yes","No"),
IF($A330="Cybernet",
IF(OR(
AND($Y330&lt;&gt;"",LOWER(TRIM($Y330))&lt;&gt;"n/a",COUNTIFS($C$2:$C$532,"Yes",$A$2:$A$532,"Cybernet",$Y$2:$Y$532,$Y330)&gt;1),
AND($Z330&lt;&gt;"",LOWER(TRIM($Z330))&lt;&gt;"n/a",COUNTIFS($C$2:$C$532,"Yes",$A$2:$A$532,"Cybernet",$Z$2:$Z$532,$Z330)&gt;1)
),"Yes","No"),
IF(AND($AN330&lt;&gt;"",LOWER(TRIM($AN330))&lt;&gt;"n/a"),
IF(COUNTIFS($C$2:$C$532,"Yes",$A$2:$A$532,$A330,$AN$2:$AN$532,$AN330)&gt;1,"Yes","No"),
"No")
)
)
)</f>
        <v/>
      </c>
      <c r="V330"/>
      <c r="X330"/>
      <c r="BS330" s="4" t="str">
        <f>IF($AB330="","",IF((IF(AND($BL330&lt;&gt;"Yes",$BL330&lt;&gt;"N/A"),"Power Cable, ","")&amp;IF(AND($BM330&lt;&gt;"Yes",$BM330&lt;&gt;"N/A"),"Battery, ","")&amp;IF(AND($AG330&lt;&gt;"Yes",$AG330&lt;&gt;"N/A"),"Firmware Download, ","")&amp;IF(AND(OR($AG330="Yes",$AG330="N/A"),$AH330&lt;&gt;"Yes",$AH330&lt;&gt;"N/A"),"Firmware Install, ","")&amp;IF(AND($BQ330&lt;&gt;"Yes",$BQ330&lt;&gt;"N/A"),"Device ID, ","")&amp;IF(AND($BR330&lt;&gt;"Yes",$BR330&lt;&gt;"N/A"),"Epic Beans Relay, ",""))="","",LEFT(IF(AND($BL330&lt;&gt;"Yes",$BL330&lt;&gt;"N/A"),"Power Cable, ","")&amp;IF(AND($BM330&lt;&gt;"Yes",$BM330&lt;&gt;"N/A"),"Battery, ","")&amp;IF(AND($AG330&lt;&gt;"Yes",$AG330&lt;&gt;"N/A"),"Firmware Download, ","")&amp;IF(AND(OR($AG330="Yes",$AG330="N/A"),$AH330&lt;&gt;"Yes",$AH330&lt;&gt;"N/A"),"Firmware Install, ","")&amp;IF(AND($BQ330&lt;&gt;"Yes",$BQ330&lt;&gt;"N/A"),"Device ID, ","")&amp;IF(AND($BR330&lt;&gt;"Yes",$BR330&lt;&gt;"N/A"),"Epic Beans Relay, ",""),LEN(IF(AND($BL330&lt;&gt;"Yes",$BL330&lt;&gt;"N/A"),"Power Cable, ","")&amp;IF(AND($BM330&lt;&gt;"Yes",$BM330&lt;&gt;"N/A"),"Battery, ","")&amp;IF(AND($AG330&lt;&gt;"Yes",$AG330&lt;&gt;"N/A"),"Firmware Download, ","")&amp;IF(AND(OR($AG330="Yes",$AG330="N/A"),$AH330&lt;&gt;"Yes",$AH330&lt;&gt;"N/A"),"Firmware Install, ","")&amp;IF(AND($BQ330&lt;&gt;"Yes",$BQ330&lt;&gt;"N/A"),"Device ID, ","")&amp;IF(AND($BR330&lt;&gt;"Yes",$BR330&lt;&gt;"N/A"),"Epic Beans Relay, ",""))-2)))</f>
        <v/>
      </c>
      <c r="BU330" s="8" t="str">
        <f>IF($AB330="","",IF($BS330="","Yes","Blocked"))</f>
        <v/>
      </c>
      <c r="BW330" t="str">
        <f>IF($BV330="","",IFERROR(VLOOKUP($BV330,'01_Warehouse_Ledger'!$A:$N,4,FALSE),""))</f>
        <v/>
      </c>
      <c r="BX330" t="str">
        <f>IF($BV330="","",IFERROR(VLOOKUP($BV330,'01_Warehouse_Ledger'!$A:$N,5,FALSE),""))</f>
        <v/>
      </c>
      <c r="BY330" t="str">
        <f>IF($BV330="","",IFERROR(VLOOKUP($BV330,'01_Warehouse_Ledger'!$A:$N,13,FALSE),""))</f>
        <v/>
      </c>
      <c r="CI330" t="str" cm="1">
        <f t="array" ref="CI330">IFERROR(
  IF(ISNUMBER(MATCH(TRIM(SUBSTITUTE(INDEX($X:$X,ROW()),CHAR(160),"")),[1]Weekend_Targets!$B$2:$B$23,0)),
    "TARGET",
    "NO"
  ),
  "LOOKUP_ERROR"
)</f>
        <v>NO</v>
      </c>
      <c r="CJ330" t="str" cm="1">
        <f t="array" aca="1" ref="CJ330" ca="1">_xlfn.LET(_xlpm.h,UPPER(TRIM(CLEAN(SUBSTITUTE($X330,CHAR(160)," ")))), IF(ISNUMBER(MATCH(_xlpm.h,WeekendHostnames,0)),"TARGET",""))</f>
        <v/>
      </c>
      <c r="CK330" t="str">
        <f>UPPER(TRIM(CLEAN(SUBSTITUTE(C330,CHAR(160)," "))))</f>
        <v/>
      </c>
      <c r="CL330" t="str" cm="1">
        <f t="array" ref="CL330">IF(ISNUMBER(MATCH(UPPER(TRIM(CLEAN(SUBSTITUTE(INDEX($X:$X,ROW()),CHAR(160)," ")))),[1]Weekend_Targets!$C$2:$C$23,0)),"TARGET","NO")</f>
        <v>NO</v>
      </c>
      <c r="CM330" t="str">
        <f>_xlfn.TEXTJOIN(", ",TRUE,$C$2:$C$23)</f>
        <v>Yes, Yes, Yes, Yes, Yes, Yes, Yes, Yes, Yes, Yes, Yes, Yes, Yes, Yes, Yes, Yes, Yes, Yes, Yes, Yes, Yes, Yes</v>
      </c>
      <c r="CN330" t="e" cm="1">
        <f t="array" aca="1" ref="CN330" ca="1">COUNTIF(WeekendHostnames,"WNH270OPR403")</f>
        <v>#NAME?</v>
      </c>
    </row>
    <row r="331" spans="5:92" ht="20.25" customHeight="1">
      <c r="E331" s="15" t="str">
        <f>IF($C331&lt;&gt;"Yes","",IF($D331="No","Yes",IF($D331="Yes","No","")))</f>
        <v/>
      </c>
      <c r="F331" s="15" t="str">
        <f>IF($A331="","",IF($A331="Neuron",IF(OR(AND($AA331&lt;&gt;"",LOWER(TRIM($AA331))&lt;&gt;"n/a",COUNTIF($AA$2:$AA$532,$AA331)&gt;1),AND($AB331&lt;&gt;"",LOWER(TRIM($AB331))&lt;&gt;"n/a",COUNTIF($AB$2:$AB$532,$AB331)&gt;1),AND($AE331&lt;&gt;"",LOWER(TRIM($AE331))&lt;&gt;"n/a",COUNTIF($AE$2:$AE$532,$AE331)&gt;1)),"Yes","No"),IF($A331="Cybernet",IF(OR(AND($Y331&lt;&gt;"",LOWER(TRIM($Y331))&lt;&gt;"n/a",COUNTIF($Y$2:$Y$532,$Y331)&gt;1),AND($Z331&lt;&gt;"",LOWER(TRIM($Z331))&lt;&gt;"n/a",COUNTIF($Z$2:$Z$532,$Z331)&gt;1)),"Yes","No"),IF(AND($AN331&lt;&gt;"",LOWER(TRIM($AN331))&lt;&gt;"n/a",COUNTIF($AN$2:$AN$532,$AN331)&gt;1),"Yes","No"))))</f>
        <v/>
      </c>
      <c r="G331" t="str">
        <f>IF($C331&lt;&gt;"Yes","",
IF($A331="Neuron",
IF(OR(
AND($AA331&lt;&gt;"",LOWER(TRIM($AA331))&lt;&gt;"n/a",COUNTIFS($C$2:$C$532,"Yes",$A$2:$A$532,"Neuron",$AA$2:$AA$532,$AA331)&gt;1),
AND($AB331&lt;&gt;"",LOWER(TRIM($AB331))&lt;&gt;"n/a",COUNTIFS($C$2:$C$532,"Yes",$A$2:$A$532,"Neuron",$AB$2:$AB$532,$AB331)&gt;1),
AND($AE331&lt;&gt;"",LOWER(TRIM($AE331))&lt;&gt;"n/a",COUNTIFS($C$2:$C$532,"Yes",$A$2:$A$532,"Neuron",$AE$2:$AE$532,$AE331)&gt;1)
),"Yes","No"),
IF($A331="Cybernet",
IF(OR(
AND($Y331&lt;&gt;"",LOWER(TRIM($Y331))&lt;&gt;"n/a",COUNTIFS($C$2:$C$532,"Yes",$A$2:$A$532,"Cybernet",$Y$2:$Y$532,$Y331)&gt;1),
AND($Z331&lt;&gt;"",LOWER(TRIM($Z331))&lt;&gt;"n/a",COUNTIFS($C$2:$C$532,"Yes",$A$2:$A$532,"Cybernet",$Z$2:$Z$532,$Z331)&gt;1)
),"Yes","No"),
IF(AND($AN331&lt;&gt;"",LOWER(TRIM($AN331))&lt;&gt;"n/a"),
IF(COUNTIFS($C$2:$C$532,"Yes",$A$2:$A$532,$A331,$AN$2:$AN$532,$AN331)&gt;1,"Yes","No"),
"No")
)
)
)</f>
        <v/>
      </c>
      <c r="V331"/>
      <c r="X331"/>
      <c r="BS331" s="4" t="str">
        <f>IF($AB331="","",IF((IF(AND($BL331&lt;&gt;"Yes",$BL331&lt;&gt;"N/A"),"Power Cable, ","")&amp;IF(AND($BM331&lt;&gt;"Yes",$BM331&lt;&gt;"N/A"),"Battery, ","")&amp;IF(AND($AG331&lt;&gt;"Yes",$AG331&lt;&gt;"N/A"),"Firmware Download, ","")&amp;IF(AND(OR($AG331="Yes",$AG331="N/A"),$AH331&lt;&gt;"Yes",$AH331&lt;&gt;"N/A"),"Firmware Install, ","")&amp;IF(AND($BQ331&lt;&gt;"Yes",$BQ331&lt;&gt;"N/A"),"Device ID, ","")&amp;IF(AND($BR331&lt;&gt;"Yes",$BR331&lt;&gt;"N/A"),"Epic Beans Relay, ",""))="","",LEFT(IF(AND($BL331&lt;&gt;"Yes",$BL331&lt;&gt;"N/A"),"Power Cable, ","")&amp;IF(AND($BM331&lt;&gt;"Yes",$BM331&lt;&gt;"N/A"),"Battery, ","")&amp;IF(AND($AG331&lt;&gt;"Yes",$AG331&lt;&gt;"N/A"),"Firmware Download, ","")&amp;IF(AND(OR($AG331="Yes",$AG331="N/A"),$AH331&lt;&gt;"Yes",$AH331&lt;&gt;"N/A"),"Firmware Install, ","")&amp;IF(AND($BQ331&lt;&gt;"Yes",$BQ331&lt;&gt;"N/A"),"Device ID, ","")&amp;IF(AND($BR331&lt;&gt;"Yes",$BR331&lt;&gt;"N/A"),"Epic Beans Relay, ",""),LEN(IF(AND($BL331&lt;&gt;"Yes",$BL331&lt;&gt;"N/A"),"Power Cable, ","")&amp;IF(AND($BM331&lt;&gt;"Yes",$BM331&lt;&gt;"N/A"),"Battery, ","")&amp;IF(AND($AG331&lt;&gt;"Yes",$AG331&lt;&gt;"N/A"),"Firmware Download, ","")&amp;IF(AND(OR($AG331="Yes",$AG331="N/A"),$AH331&lt;&gt;"Yes",$AH331&lt;&gt;"N/A"),"Firmware Install, ","")&amp;IF(AND($BQ331&lt;&gt;"Yes",$BQ331&lt;&gt;"N/A"),"Device ID, ","")&amp;IF(AND($BR331&lt;&gt;"Yes",$BR331&lt;&gt;"N/A"),"Epic Beans Relay, ",""))-2)))</f>
        <v/>
      </c>
      <c r="BU331" s="8" t="str">
        <f>IF($AB331="","",IF($BS331="","Yes","Blocked"))</f>
        <v/>
      </c>
      <c r="BW331" t="str">
        <f>IF($BV331="","",IFERROR(VLOOKUP($BV331,'01_Warehouse_Ledger'!$A:$N,4,FALSE),""))</f>
        <v/>
      </c>
      <c r="BX331" t="str">
        <f>IF($BV331="","",IFERROR(VLOOKUP($BV331,'01_Warehouse_Ledger'!$A:$N,5,FALSE),""))</f>
        <v/>
      </c>
      <c r="BY331" t="str">
        <f>IF($BV331="","",IFERROR(VLOOKUP($BV331,'01_Warehouse_Ledger'!$A:$N,13,FALSE),""))</f>
        <v/>
      </c>
      <c r="CI331" t="str" cm="1">
        <f t="array" ref="CI331">IFERROR(
  IF(ISNUMBER(MATCH(TRIM(SUBSTITUTE(INDEX($X:$X,ROW()),CHAR(160),"")),[1]Weekend_Targets!$B$2:$B$23,0)),
    "TARGET",
    "NO"
  ),
  "LOOKUP_ERROR"
)</f>
        <v>NO</v>
      </c>
      <c r="CJ331" t="str" cm="1">
        <f t="array" aca="1" ref="CJ331" ca="1">_xlfn.LET(_xlpm.h,UPPER(TRIM(CLEAN(SUBSTITUTE($X331,CHAR(160)," ")))), IF(ISNUMBER(MATCH(_xlpm.h,WeekendHostnames,0)),"TARGET",""))</f>
        <v/>
      </c>
      <c r="CK331" t="str">
        <f>UPPER(TRIM(CLEAN(SUBSTITUTE(C331,CHAR(160)," "))))</f>
        <v/>
      </c>
      <c r="CL331" t="str" cm="1">
        <f t="array" ref="CL331">IF(ISNUMBER(MATCH(UPPER(TRIM(CLEAN(SUBSTITUTE(INDEX($X:$X,ROW()),CHAR(160)," ")))),[1]Weekend_Targets!$C$2:$C$23,0)),"TARGET","NO")</f>
        <v>NO</v>
      </c>
      <c r="CM331" t="str">
        <f>_xlfn.TEXTJOIN(", ",TRUE,$C$2:$C$23)</f>
        <v>Yes, Yes, Yes, Yes, Yes, Yes, Yes, Yes, Yes, Yes, Yes, Yes, Yes, Yes, Yes, Yes, Yes, Yes, Yes, Yes, Yes, Yes</v>
      </c>
      <c r="CN331" t="e" cm="1">
        <f t="array" aca="1" ref="CN331" ca="1">COUNTIF(WeekendHostnames,"WNH270OPR403")</f>
        <v>#NAME?</v>
      </c>
    </row>
    <row r="332" spans="5:92" ht="20.25" customHeight="1">
      <c r="E332" s="15" t="str">
        <f>IF($C332&lt;&gt;"Yes","",IF($D332="No","Yes",IF($D332="Yes","No","")))</f>
        <v/>
      </c>
      <c r="F332" s="15" t="str">
        <f>IF($A332="","",IF($A332="Neuron",IF(OR(AND($AA332&lt;&gt;"",LOWER(TRIM($AA332))&lt;&gt;"n/a",COUNTIF($AA$2:$AA$532,$AA332)&gt;1),AND($AB332&lt;&gt;"",LOWER(TRIM($AB332))&lt;&gt;"n/a",COUNTIF($AB$2:$AB$532,$AB332)&gt;1),AND($AE332&lt;&gt;"",LOWER(TRIM($AE332))&lt;&gt;"n/a",COUNTIF($AE$2:$AE$532,$AE332)&gt;1)),"Yes","No"),IF($A332="Cybernet",IF(OR(AND($Y332&lt;&gt;"",LOWER(TRIM($Y332))&lt;&gt;"n/a",COUNTIF($Y$2:$Y$532,$Y332)&gt;1),AND($Z332&lt;&gt;"",LOWER(TRIM($Z332))&lt;&gt;"n/a",COUNTIF($Z$2:$Z$532,$Z332)&gt;1)),"Yes","No"),IF(AND($AN332&lt;&gt;"",LOWER(TRIM($AN332))&lt;&gt;"n/a",COUNTIF($AN$2:$AN$532,$AN332)&gt;1),"Yes","No"))))</f>
        <v/>
      </c>
      <c r="G332" t="str">
        <f>IF($C332&lt;&gt;"Yes","",
IF($A332="Neuron",
IF(OR(
AND($AA332&lt;&gt;"",LOWER(TRIM($AA332))&lt;&gt;"n/a",COUNTIFS($C$2:$C$532,"Yes",$A$2:$A$532,"Neuron",$AA$2:$AA$532,$AA332)&gt;1),
AND($AB332&lt;&gt;"",LOWER(TRIM($AB332))&lt;&gt;"n/a",COUNTIFS($C$2:$C$532,"Yes",$A$2:$A$532,"Neuron",$AB$2:$AB$532,$AB332)&gt;1),
AND($AE332&lt;&gt;"",LOWER(TRIM($AE332))&lt;&gt;"n/a",COUNTIFS($C$2:$C$532,"Yes",$A$2:$A$532,"Neuron",$AE$2:$AE$532,$AE332)&gt;1)
),"Yes","No"),
IF($A332="Cybernet",
IF(OR(
AND($Y332&lt;&gt;"",LOWER(TRIM($Y332))&lt;&gt;"n/a",COUNTIFS($C$2:$C$532,"Yes",$A$2:$A$532,"Cybernet",$Y$2:$Y$532,$Y332)&gt;1),
AND($Z332&lt;&gt;"",LOWER(TRIM($Z332))&lt;&gt;"n/a",COUNTIFS($C$2:$C$532,"Yes",$A$2:$A$532,"Cybernet",$Z$2:$Z$532,$Z332)&gt;1)
),"Yes","No"),
IF(AND($AN332&lt;&gt;"",LOWER(TRIM($AN332))&lt;&gt;"n/a"),
IF(COUNTIFS($C$2:$C$532,"Yes",$A$2:$A$532,$A332,$AN$2:$AN$532,$AN332)&gt;1,"Yes","No"),
"No")
)
)
)</f>
        <v/>
      </c>
      <c r="V332"/>
      <c r="X332"/>
      <c r="BS332" s="4" t="str">
        <f>IF($AB332="","",IF((IF(AND($BL332&lt;&gt;"Yes",$BL332&lt;&gt;"N/A"),"Power Cable, ","")&amp;IF(AND($BM332&lt;&gt;"Yes",$BM332&lt;&gt;"N/A"),"Battery, ","")&amp;IF(AND($AG332&lt;&gt;"Yes",$AG332&lt;&gt;"N/A"),"Firmware Download, ","")&amp;IF(AND(OR($AG332="Yes",$AG332="N/A"),$AH332&lt;&gt;"Yes",$AH332&lt;&gt;"N/A"),"Firmware Install, ","")&amp;IF(AND($BQ332&lt;&gt;"Yes",$BQ332&lt;&gt;"N/A"),"Device ID, ","")&amp;IF(AND($BR332&lt;&gt;"Yes",$BR332&lt;&gt;"N/A"),"Epic Beans Relay, ",""))="","",LEFT(IF(AND($BL332&lt;&gt;"Yes",$BL332&lt;&gt;"N/A"),"Power Cable, ","")&amp;IF(AND($BM332&lt;&gt;"Yes",$BM332&lt;&gt;"N/A"),"Battery, ","")&amp;IF(AND($AG332&lt;&gt;"Yes",$AG332&lt;&gt;"N/A"),"Firmware Download, ","")&amp;IF(AND(OR($AG332="Yes",$AG332="N/A"),$AH332&lt;&gt;"Yes",$AH332&lt;&gt;"N/A"),"Firmware Install, ","")&amp;IF(AND($BQ332&lt;&gt;"Yes",$BQ332&lt;&gt;"N/A"),"Device ID, ","")&amp;IF(AND($BR332&lt;&gt;"Yes",$BR332&lt;&gt;"N/A"),"Epic Beans Relay, ",""),LEN(IF(AND($BL332&lt;&gt;"Yes",$BL332&lt;&gt;"N/A"),"Power Cable, ","")&amp;IF(AND($BM332&lt;&gt;"Yes",$BM332&lt;&gt;"N/A"),"Battery, ","")&amp;IF(AND($AG332&lt;&gt;"Yes",$AG332&lt;&gt;"N/A"),"Firmware Download, ","")&amp;IF(AND(OR($AG332="Yes",$AG332="N/A"),$AH332&lt;&gt;"Yes",$AH332&lt;&gt;"N/A"),"Firmware Install, ","")&amp;IF(AND($BQ332&lt;&gt;"Yes",$BQ332&lt;&gt;"N/A"),"Device ID, ","")&amp;IF(AND($BR332&lt;&gt;"Yes",$BR332&lt;&gt;"N/A"),"Epic Beans Relay, ",""))-2)))</f>
        <v/>
      </c>
      <c r="BU332" s="8" t="str">
        <f>IF($AB332="","",IF($BS332="","Yes","Blocked"))</f>
        <v/>
      </c>
      <c r="BW332" t="str">
        <f>IF($BV332="","",IFERROR(VLOOKUP($BV332,'01_Warehouse_Ledger'!$A:$N,4,FALSE),""))</f>
        <v/>
      </c>
      <c r="BX332" t="str">
        <f>IF($BV332="","",IFERROR(VLOOKUP($BV332,'01_Warehouse_Ledger'!$A:$N,5,FALSE),""))</f>
        <v/>
      </c>
      <c r="BY332" t="str">
        <f>IF($BV332="","",IFERROR(VLOOKUP($BV332,'01_Warehouse_Ledger'!$A:$N,13,FALSE),""))</f>
        <v/>
      </c>
      <c r="CI332" t="str" cm="1">
        <f t="array" ref="CI332">IFERROR(
  IF(ISNUMBER(MATCH(TRIM(SUBSTITUTE(INDEX($X:$X,ROW()),CHAR(160),"")),[1]Weekend_Targets!$B$2:$B$23,0)),
    "TARGET",
    "NO"
  ),
  "LOOKUP_ERROR"
)</f>
        <v>NO</v>
      </c>
      <c r="CJ332" t="str" cm="1">
        <f t="array" aca="1" ref="CJ332" ca="1">_xlfn.LET(_xlpm.h,UPPER(TRIM(CLEAN(SUBSTITUTE($X332,CHAR(160)," ")))), IF(ISNUMBER(MATCH(_xlpm.h,WeekendHostnames,0)),"TARGET",""))</f>
        <v/>
      </c>
      <c r="CK332" t="str">
        <f>UPPER(TRIM(CLEAN(SUBSTITUTE(C332,CHAR(160)," "))))</f>
        <v/>
      </c>
      <c r="CL332" t="str" cm="1">
        <f t="array" ref="CL332">IF(ISNUMBER(MATCH(UPPER(TRIM(CLEAN(SUBSTITUTE(INDEX($X:$X,ROW()),CHAR(160)," ")))),[1]Weekend_Targets!$C$2:$C$23,0)),"TARGET","NO")</f>
        <v>NO</v>
      </c>
      <c r="CM332" t="str">
        <f>_xlfn.TEXTJOIN(", ",TRUE,$C$2:$C$23)</f>
        <v>Yes, Yes, Yes, Yes, Yes, Yes, Yes, Yes, Yes, Yes, Yes, Yes, Yes, Yes, Yes, Yes, Yes, Yes, Yes, Yes, Yes, Yes</v>
      </c>
      <c r="CN332" t="e" cm="1">
        <f t="array" aca="1" ref="CN332" ca="1">COUNTIF(WeekendHostnames,"WNH270OPR403")</f>
        <v>#NAME?</v>
      </c>
    </row>
    <row r="333" spans="5:92" ht="20.25" customHeight="1">
      <c r="E333" s="15" t="str">
        <f>IF($C333&lt;&gt;"Yes","",IF($D333="No","Yes",IF($D333="Yes","No","")))</f>
        <v/>
      </c>
      <c r="F333" s="15" t="str">
        <f>IF($A333="","",IF($A333="Neuron",IF(OR(AND($AA333&lt;&gt;"",LOWER(TRIM($AA333))&lt;&gt;"n/a",COUNTIF($AA$2:$AA$532,$AA333)&gt;1),AND($AB333&lt;&gt;"",LOWER(TRIM($AB333))&lt;&gt;"n/a",COUNTIF($AB$2:$AB$532,$AB333)&gt;1),AND($AE333&lt;&gt;"",LOWER(TRIM($AE333))&lt;&gt;"n/a",COUNTIF($AE$2:$AE$532,$AE333)&gt;1)),"Yes","No"),IF($A333="Cybernet",IF(OR(AND($Y333&lt;&gt;"",LOWER(TRIM($Y333))&lt;&gt;"n/a",COUNTIF($Y$2:$Y$532,$Y333)&gt;1),AND($Z333&lt;&gt;"",LOWER(TRIM($Z333))&lt;&gt;"n/a",COUNTIF($Z$2:$Z$532,$Z333)&gt;1)),"Yes","No"),IF(AND($AN333&lt;&gt;"",LOWER(TRIM($AN333))&lt;&gt;"n/a",COUNTIF($AN$2:$AN$532,$AN333)&gt;1),"Yes","No"))))</f>
        <v/>
      </c>
      <c r="G333" t="str">
        <f>IF($C333&lt;&gt;"Yes","",
IF($A333="Neuron",
IF(OR(
AND($AA333&lt;&gt;"",LOWER(TRIM($AA333))&lt;&gt;"n/a",COUNTIFS($C$2:$C$532,"Yes",$A$2:$A$532,"Neuron",$AA$2:$AA$532,$AA333)&gt;1),
AND($AB333&lt;&gt;"",LOWER(TRIM($AB333))&lt;&gt;"n/a",COUNTIFS($C$2:$C$532,"Yes",$A$2:$A$532,"Neuron",$AB$2:$AB$532,$AB333)&gt;1),
AND($AE333&lt;&gt;"",LOWER(TRIM($AE333))&lt;&gt;"n/a",COUNTIFS($C$2:$C$532,"Yes",$A$2:$A$532,"Neuron",$AE$2:$AE$532,$AE333)&gt;1)
),"Yes","No"),
IF($A333="Cybernet",
IF(OR(
AND($Y333&lt;&gt;"",LOWER(TRIM($Y333))&lt;&gt;"n/a",COUNTIFS($C$2:$C$532,"Yes",$A$2:$A$532,"Cybernet",$Y$2:$Y$532,$Y333)&gt;1),
AND($Z333&lt;&gt;"",LOWER(TRIM($Z333))&lt;&gt;"n/a",COUNTIFS($C$2:$C$532,"Yes",$A$2:$A$532,"Cybernet",$Z$2:$Z$532,$Z333)&gt;1)
),"Yes","No"),
IF(AND($AN333&lt;&gt;"",LOWER(TRIM($AN333))&lt;&gt;"n/a"),
IF(COUNTIFS($C$2:$C$532,"Yes",$A$2:$A$532,$A333,$AN$2:$AN$532,$AN333)&gt;1,"Yes","No"),
"No")
)
)
)</f>
        <v/>
      </c>
      <c r="V333"/>
      <c r="X333"/>
      <c r="BS333" s="4" t="str">
        <f>IF($AB333="","",IF((IF(AND($BL333&lt;&gt;"Yes",$BL333&lt;&gt;"N/A"),"Power Cable, ","")&amp;IF(AND($BM333&lt;&gt;"Yes",$BM333&lt;&gt;"N/A"),"Battery, ","")&amp;IF(AND($AG333&lt;&gt;"Yes",$AG333&lt;&gt;"N/A"),"Firmware Download, ","")&amp;IF(AND(OR($AG333="Yes",$AG333="N/A"),$AH333&lt;&gt;"Yes",$AH333&lt;&gt;"N/A"),"Firmware Install, ","")&amp;IF(AND($BQ333&lt;&gt;"Yes",$BQ333&lt;&gt;"N/A"),"Device ID, ","")&amp;IF(AND($BR333&lt;&gt;"Yes",$BR333&lt;&gt;"N/A"),"Epic Beans Relay, ",""))="","",LEFT(IF(AND($BL333&lt;&gt;"Yes",$BL333&lt;&gt;"N/A"),"Power Cable, ","")&amp;IF(AND($BM333&lt;&gt;"Yes",$BM333&lt;&gt;"N/A"),"Battery, ","")&amp;IF(AND($AG333&lt;&gt;"Yes",$AG333&lt;&gt;"N/A"),"Firmware Download, ","")&amp;IF(AND(OR($AG333="Yes",$AG333="N/A"),$AH333&lt;&gt;"Yes",$AH333&lt;&gt;"N/A"),"Firmware Install, ","")&amp;IF(AND($BQ333&lt;&gt;"Yes",$BQ333&lt;&gt;"N/A"),"Device ID, ","")&amp;IF(AND($BR333&lt;&gt;"Yes",$BR333&lt;&gt;"N/A"),"Epic Beans Relay, ",""),LEN(IF(AND($BL333&lt;&gt;"Yes",$BL333&lt;&gt;"N/A"),"Power Cable, ","")&amp;IF(AND($BM333&lt;&gt;"Yes",$BM333&lt;&gt;"N/A"),"Battery, ","")&amp;IF(AND($AG333&lt;&gt;"Yes",$AG333&lt;&gt;"N/A"),"Firmware Download, ","")&amp;IF(AND(OR($AG333="Yes",$AG333="N/A"),$AH333&lt;&gt;"Yes",$AH333&lt;&gt;"N/A"),"Firmware Install, ","")&amp;IF(AND($BQ333&lt;&gt;"Yes",$BQ333&lt;&gt;"N/A"),"Device ID, ","")&amp;IF(AND($BR333&lt;&gt;"Yes",$BR333&lt;&gt;"N/A"),"Epic Beans Relay, ",""))-2)))</f>
        <v/>
      </c>
      <c r="BU333" s="8" t="str">
        <f>IF($AB333="","",IF($BS333="","Yes","Blocked"))</f>
        <v/>
      </c>
      <c r="BW333" t="str">
        <f>IF($BV333="","",IFERROR(VLOOKUP($BV333,'01_Warehouse_Ledger'!$A:$N,4,FALSE),""))</f>
        <v/>
      </c>
      <c r="BX333" t="str">
        <f>IF($BV333="","",IFERROR(VLOOKUP($BV333,'01_Warehouse_Ledger'!$A:$N,5,FALSE),""))</f>
        <v/>
      </c>
      <c r="BY333" t="str">
        <f>IF($BV333="","",IFERROR(VLOOKUP($BV333,'01_Warehouse_Ledger'!$A:$N,13,FALSE),""))</f>
        <v/>
      </c>
      <c r="CI333" t="str" cm="1">
        <f t="array" ref="CI333">IFERROR(
  IF(ISNUMBER(MATCH(TRIM(SUBSTITUTE(INDEX($X:$X,ROW()),CHAR(160),"")),[1]Weekend_Targets!$B$2:$B$23,0)),
    "TARGET",
    "NO"
  ),
  "LOOKUP_ERROR"
)</f>
        <v>NO</v>
      </c>
      <c r="CJ333" t="str" cm="1">
        <f t="array" aca="1" ref="CJ333" ca="1">_xlfn.LET(_xlpm.h,UPPER(TRIM(CLEAN(SUBSTITUTE($X333,CHAR(160)," ")))), IF(ISNUMBER(MATCH(_xlpm.h,WeekendHostnames,0)),"TARGET",""))</f>
        <v/>
      </c>
      <c r="CK333" t="str">
        <f>UPPER(TRIM(CLEAN(SUBSTITUTE(C333,CHAR(160)," "))))</f>
        <v/>
      </c>
      <c r="CL333" t="str" cm="1">
        <f t="array" ref="CL333">IF(ISNUMBER(MATCH(UPPER(TRIM(CLEAN(SUBSTITUTE(INDEX($X:$X,ROW()),CHAR(160)," ")))),[1]Weekend_Targets!$C$2:$C$23,0)),"TARGET","NO")</f>
        <v>NO</v>
      </c>
      <c r="CM333" t="str">
        <f>_xlfn.TEXTJOIN(", ",TRUE,$C$2:$C$23)</f>
        <v>Yes, Yes, Yes, Yes, Yes, Yes, Yes, Yes, Yes, Yes, Yes, Yes, Yes, Yes, Yes, Yes, Yes, Yes, Yes, Yes, Yes, Yes</v>
      </c>
      <c r="CN333" t="e" cm="1">
        <f t="array" aca="1" ref="CN333" ca="1">COUNTIF(WeekendHostnames,"WNH270OPR403")</f>
        <v>#NAME?</v>
      </c>
    </row>
    <row r="334" spans="5:92" ht="20.25" customHeight="1">
      <c r="E334" s="15" t="str">
        <f>IF($C334&lt;&gt;"Yes","",IF($D334="No","Yes",IF($D334="Yes","No","")))</f>
        <v/>
      </c>
      <c r="F334" s="15" t="str">
        <f>IF($A334="","",IF($A334="Neuron",IF(OR(AND($AA334&lt;&gt;"",LOWER(TRIM($AA334))&lt;&gt;"n/a",COUNTIF($AA$2:$AA$532,$AA334)&gt;1),AND($AB334&lt;&gt;"",LOWER(TRIM($AB334))&lt;&gt;"n/a",COUNTIF($AB$2:$AB$532,$AB334)&gt;1),AND($AE334&lt;&gt;"",LOWER(TRIM($AE334))&lt;&gt;"n/a",COUNTIF($AE$2:$AE$532,$AE334)&gt;1)),"Yes","No"),IF($A334="Cybernet",IF(OR(AND($Y334&lt;&gt;"",LOWER(TRIM($Y334))&lt;&gt;"n/a",COUNTIF($Y$2:$Y$532,$Y334)&gt;1),AND($Z334&lt;&gt;"",LOWER(TRIM($Z334))&lt;&gt;"n/a",COUNTIF($Z$2:$Z$532,$Z334)&gt;1)),"Yes","No"),IF(AND($AN334&lt;&gt;"",LOWER(TRIM($AN334))&lt;&gt;"n/a",COUNTIF($AN$2:$AN$532,$AN334)&gt;1),"Yes","No"))))</f>
        <v/>
      </c>
      <c r="G334" t="str">
        <f>IF($C334&lt;&gt;"Yes","",
IF($A334="Neuron",
IF(OR(
AND($AA334&lt;&gt;"",LOWER(TRIM($AA334))&lt;&gt;"n/a",COUNTIFS($C$2:$C$532,"Yes",$A$2:$A$532,"Neuron",$AA$2:$AA$532,$AA334)&gt;1),
AND($AB334&lt;&gt;"",LOWER(TRIM($AB334))&lt;&gt;"n/a",COUNTIFS($C$2:$C$532,"Yes",$A$2:$A$532,"Neuron",$AB$2:$AB$532,$AB334)&gt;1),
AND($AE334&lt;&gt;"",LOWER(TRIM($AE334))&lt;&gt;"n/a",COUNTIFS($C$2:$C$532,"Yes",$A$2:$A$532,"Neuron",$AE$2:$AE$532,$AE334)&gt;1)
),"Yes","No"),
IF($A334="Cybernet",
IF(OR(
AND($Y334&lt;&gt;"",LOWER(TRIM($Y334))&lt;&gt;"n/a",COUNTIFS($C$2:$C$532,"Yes",$A$2:$A$532,"Cybernet",$Y$2:$Y$532,$Y334)&gt;1),
AND($Z334&lt;&gt;"",LOWER(TRIM($Z334))&lt;&gt;"n/a",COUNTIFS($C$2:$C$532,"Yes",$A$2:$A$532,"Cybernet",$Z$2:$Z$532,$Z334)&gt;1)
),"Yes","No"),
IF(AND($AN334&lt;&gt;"",LOWER(TRIM($AN334))&lt;&gt;"n/a"),
IF(COUNTIFS($C$2:$C$532,"Yes",$A$2:$A$532,$A334,$AN$2:$AN$532,$AN334)&gt;1,"Yes","No"),
"No")
)
)
)</f>
        <v/>
      </c>
      <c r="V334"/>
      <c r="X334"/>
      <c r="BS334" s="4" t="str">
        <f>IF($AB334="","",IF((IF(AND($BL334&lt;&gt;"Yes",$BL334&lt;&gt;"N/A"),"Power Cable, ","")&amp;IF(AND($BM334&lt;&gt;"Yes",$BM334&lt;&gt;"N/A"),"Battery, ","")&amp;IF(AND($AG334&lt;&gt;"Yes",$AG334&lt;&gt;"N/A"),"Firmware Download, ","")&amp;IF(AND(OR($AG334="Yes",$AG334="N/A"),$AH334&lt;&gt;"Yes",$AH334&lt;&gt;"N/A"),"Firmware Install, ","")&amp;IF(AND($BQ334&lt;&gt;"Yes",$BQ334&lt;&gt;"N/A"),"Device ID, ","")&amp;IF(AND($BR334&lt;&gt;"Yes",$BR334&lt;&gt;"N/A"),"Epic Beans Relay, ",""))="","",LEFT(IF(AND($BL334&lt;&gt;"Yes",$BL334&lt;&gt;"N/A"),"Power Cable, ","")&amp;IF(AND($BM334&lt;&gt;"Yes",$BM334&lt;&gt;"N/A"),"Battery, ","")&amp;IF(AND($AG334&lt;&gt;"Yes",$AG334&lt;&gt;"N/A"),"Firmware Download, ","")&amp;IF(AND(OR($AG334="Yes",$AG334="N/A"),$AH334&lt;&gt;"Yes",$AH334&lt;&gt;"N/A"),"Firmware Install, ","")&amp;IF(AND($BQ334&lt;&gt;"Yes",$BQ334&lt;&gt;"N/A"),"Device ID, ","")&amp;IF(AND($BR334&lt;&gt;"Yes",$BR334&lt;&gt;"N/A"),"Epic Beans Relay, ",""),LEN(IF(AND($BL334&lt;&gt;"Yes",$BL334&lt;&gt;"N/A"),"Power Cable, ","")&amp;IF(AND($BM334&lt;&gt;"Yes",$BM334&lt;&gt;"N/A"),"Battery, ","")&amp;IF(AND($AG334&lt;&gt;"Yes",$AG334&lt;&gt;"N/A"),"Firmware Download, ","")&amp;IF(AND(OR($AG334="Yes",$AG334="N/A"),$AH334&lt;&gt;"Yes",$AH334&lt;&gt;"N/A"),"Firmware Install, ","")&amp;IF(AND($BQ334&lt;&gt;"Yes",$BQ334&lt;&gt;"N/A"),"Device ID, ","")&amp;IF(AND($BR334&lt;&gt;"Yes",$BR334&lt;&gt;"N/A"),"Epic Beans Relay, ",""))-2)))</f>
        <v/>
      </c>
      <c r="BU334" s="8" t="str">
        <f>IF($AB334="","",IF($BS334="","Yes","Blocked"))</f>
        <v/>
      </c>
      <c r="BW334" t="str">
        <f>IF($BV334="","",IFERROR(VLOOKUP($BV334,'01_Warehouse_Ledger'!$A:$N,4,FALSE),""))</f>
        <v/>
      </c>
      <c r="BX334" t="str">
        <f>IF($BV334="","",IFERROR(VLOOKUP($BV334,'01_Warehouse_Ledger'!$A:$N,5,FALSE),""))</f>
        <v/>
      </c>
      <c r="BY334" t="str">
        <f>IF($BV334="","",IFERROR(VLOOKUP($BV334,'01_Warehouse_Ledger'!$A:$N,13,FALSE),""))</f>
        <v/>
      </c>
      <c r="CI334" t="str" cm="1">
        <f t="array" ref="CI334">IFERROR(
  IF(ISNUMBER(MATCH(TRIM(SUBSTITUTE(INDEX($X:$X,ROW()),CHAR(160),"")),[1]Weekend_Targets!$B$2:$B$23,0)),
    "TARGET",
    "NO"
  ),
  "LOOKUP_ERROR"
)</f>
        <v>NO</v>
      </c>
      <c r="CJ334" t="str" cm="1">
        <f t="array" aca="1" ref="CJ334" ca="1">_xlfn.LET(_xlpm.h,UPPER(TRIM(CLEAN(SUBSTITUTE($X334,CHAR(160)," ")))), IF(ISNUMBER(MATCH(_xlpm.h,WeekendHostnames,0)),"TARGET",""))</f>
        <v/>
      </c>
      <c r="CK334" t="str">
        <f>UPPER(TRIM(CLEAN(SUBSTITUTE(C334,CHAR(160)," "))))</f>
        <v/>
      </c>
      <c r="CL334" t="str" cm="1">
        <f t="array" ref="CL334">IF(ISNUMBER(MATCH(UPPER(TRIM(CLEAN(SUBSTITUTE(INDEX($X:$X,ROW()),CHAR(160)," ")))),[1]Weekend_Targets!$C$2:$C$23,0)),"TARGET","NO")</f>
        <v>NO</v>
      </c>
      <c r="CM334" t="str">
        <f>_xlfn.TEXTJOIN(", ",TRUE,$C$2:$C$23)</f>
        <v>Yes, Yes, Yes, Yes, Yes, Yes, Yes, Yes, Yes, Yes, Yes, Yes, Yes, Yes, Yes, Yes, Yes, Yes, Yes, Yes, Yes, Yes</v>
      </c>
      <c r="CN334" t="e" cm="1">
        <f t="array" aca="1" ref="CN334" ca="1">COUNTIF(WeekendHostnames,"WNH270OPR403")</f>
        <v>#NAME?</v>
      </c>
    </row>
    <row r="335" spans="5:92" ht="20.25" customHeight="1">
      <c r="E335" s="15" t="str">
        <f>IF($C335&lt;&gt;"Yes","",IF($D335="No","Yes",IF($D335="Yes","No","")))</f>
        <v/>
      </c>
      <c r="F335" s="15" t="str">
        <f>IF($A335="","",IF($A335="Neuron",IF(OR(AND($AA335&lt;&gt;"",LOWER(TRIM($AA335))&lt;&gt;"n/a",COUNTIF($AA$2:$AA$532,$AA335)&gt;1),AND($AB335&lt;&gt;"",LOWER(TRIM($AB335))&lt;&gt;"n/a",COUNTIF($AB$2:$AB$532,$AB335)&gt;1),AND($AE335&lt;&gt;"",LOWER(TRIM($AE335))&lt;&gt;"n/a",COUNTIF($AE$2:$AE$532,$AE335)&gt;1)),"Yes","No"),IF($A335="Cybernet",IF(OR(AND($Y335&lt;&gt;"",LOWER(TRIM($Y335))&lt;&gt;"n/a",COUNTIF($Y$2:$Y$532,$Y335)&gt;1),AND($Z335&lt;&gt;"",LOWER(TRIM($Z335))&lt;&gt;"n/a",COUNTIF($Z$2:$Z$532,$Z335)&gt;1)),"Yes","No"),IF(AND($AN335&lt;&gt;"",LOWER(TRIM($AN335))&lt;&gt;"n/a",COUNTIF($AN$2:$AN$532,$AN335)&gt;1),"Yes","No"))))</f>
        <v/>
      </c>
      <c r="G335" t="str">
        <f>IF($C335&lt;&gt;"Yes","",
IF($A335="Neuron",
IF(OR(
AND($AA335&lt;&gt;"",LOWER(TRIM($AA335))&lt;&gt;"n/a",COUNTIFS($C$2:$C$532,"Yes",$A$2:$A$532,"Neuron",$AA$2:$AA$532,$AA335)&gt;1),
AND($AB335&lt;&gt;"",LOWER(TRIM($AB335))&lt;&gt;"n/a",COUNTIFS($C$2:$C$532,"Yes",$A$2:$A$532,"Neuron",$AB$2:$AB$532,$AB335)&gt;1),
AND($AE335&lt;&gt;"",LOWER(TRIM($AE335))&lt;&gt;"n/a",COUNTIFS($C$2:$C$532,"Yes",$A$2:$A$532,"Neuron",$AE$2:$AE$532,$AE335)&gt;1)
),"Yes","No"),
IF($A335="Cybernet",
IF(OR(
AND($Y335&lt;&gt;"",LOWER(TRIM($Y335))&lt;&gt;"n/a",COUNTIFS($C$2:$C$532,"Yes",$A$2:$A$532,"Cybernet",$Y$2:$Y$532,$Y335)&gt;1),
AND($Z335&lt;&gt;"",LOWER(TRIM($Z335))&lt;&gt;"n/a",COUNTIFS($C$2:$C$532,"Yes",$A$2:$A$532,"Cybernet",$Z$2:$Z$532,$Z335)&gt;1)
),"Yes","No"),
IF(AND($AN335&lt;&gt;"",LOWER(TRIM($AN335))&lt;&gt;"n/a"),
IF(COUNTIFS($C$2:$C$532,"Yes",$A$2:$A$532,$A335,$AN$2:$AN$532,$AN335)&gt;1,"Yes","No"),
"No")
)
)
)</f>
        <v/>
      </c>
      <c r="V335"/>
      <c r="X335"/>
      <c r="BS335" s="4" t="str">
        <f>IF($AB335="","",IF((IF(AND($BL335&lt;&gt;"Yes",$BL335&lt;&gt;"N/A"),"Power Cable, ","")&amp;IF(AND($BM335&lt;&gt;"Yes",$BM335&lt;&gt;"N/A"),"Battery, ","")&amp;IF(AND($AG335&lt;&gt;"Yes",$AG335&lt;&gt;"N/A"),"Firmware Download, ","")&amp;IF(AND(OR($AG335="Yes",$AG335="N/A"),$AH335&lt;&gt;"Yes",$AH335&lt;&gt;"N/A"),"Firmware Install, ","")&amp;IF(AND($BQ335&lt;&gt;"Yes",$BQ335&lt;&gt;"N/A"),"Device ID, ","")&amp;IF(AND($BR335&lt;&gt;"Yes",$BR335&lt;&gt;"N/A"),"Epic Beans Relay, ",""))="","",LEFT(IF(AND($BL335&lt;&gt;"Yes",$BL335&lt;&gt;"N/A"),"Power Cable, ","")&amp;IF(AND($BM335&lt;&gt;"Yes",$BM335&lt;&gt;"N/A"),"Battery, ","")&amp;IF(AND($AG335&lt;&gt;"Yes",$AG335&lt;&gt;"N/A"),"Firmware Download, ","")&amp;IF(AND(OR($AG335="Yes",$AG335="N/A"),$AH335&lt;&gt;"Yes",$AH335&lt;&gt;"N/A"),"Firmware Install, ","")&amp;IF(AND($BQ335&lt;&gt;"Yes",$BQ335&lt;&gt;"N/A"),"Device ID, ","")&amp;IF(AND($BR335&lt;&gt;"Yes",$BR335&lt;&gt;"N/A"),"Epic Beans Relay, ",""),LEN(IF(AND($BL335&lt;&gt;"Yes",$BL335&lt;&gt;"N/A"),"Power Cable, ","")&amp;IF(AND($BM335&lt;&gt;"Yes",$BM335&lt;&gt;"N/A"),"Battery, ","")&amp;IF(AND($AG335&lt;&gt;"Yes",$AG335&lt;&gt;"N/A"),"Firmware Download, ","")&amp;IF(AND(OR($AG335="Yes",$AG335="N/A"),$AH335&lt;&gt;"Yes",$AH335&lt;&gt;"N/A"),"Firmware Install, ","")&amp;IF(AND($BQ335&lt;&gt;"Yes",$BQ335&lt;&gt;"N/A"),"Device ID, ","")&amp;IF(AND($BR335&lt;&gt;"Yes",$BR335&lt;&gt;"N/A"),"Epic Beans Relay, ",""))-2)))</f>
        <v/>
      </c>
      <c r="BU335" s="8" t="str">
        <f>IF($AB335="","",IF($BS335="","Yes","Blocked"))</f>
        <v/>
      </c>
      <c r="BW335" t="str">
        <f>IF($BV335="","",IFERROR(VLOOKUP($BV335,'01_Warehouse_Ledger'!$A:$N,4,FALSE),""))</f>
        <v/>
      </c>
      <c r="BX335" t="str">
        <f>IF($BV335="","",IFERROR(VLOOKUP($BV335,'01_Warehouse_Ledger'!$A:$N,5,FALSE),""))</f>
        <v/>
      </c>
      <c r="BY335" t="str">
        <f>IF($BV335="","",IFERROR(VLOOKUP($BV335,'01_Warehouse_Ledger'!$A:$N,13,FALSE),""))</f>
        <v/>
      </c>
      <c r="CI335" t="str" cm="1">
        <f t="array" ref="CI335">IFERROR(
  IF(ISNUMBER(MATCH(TRIM(SUBSTITUTE(INDEX($X:$X,ROW()),CHAR(160),"")),[1]Weekend_Targets!$B$2:$B$23,0)),
    "TARGET",
    "NO"
  ),
  "LOOKUP_ERROR"
)</f>
        <v>NO</v>
      </c>
      <c r="CJ335" t="str" cm="1">
        <f t="array" aca="1" ref="CJ335" ca="1">_xlfn.LET(_xlpm.h,UPPER(TRIM(CLEAN(SUBSTITUTE($X335,CHAR(160)," ")))), IF(ISNUMBER(MATCH(_xlpm.h,WeekendHostnames,0)),"TARGET",""))</f>
        <v/>
      </c>
      <c r="CK335" t="str">
        <f>UPPER(TRIM(CLEAN(SUBSTITUTE(C335,CHAR(160)," "))))</f>
        <v/>
      </c>
      <c r="CL335" t="str" cm="1">
        <f t="array" ref="CL335">IF(ISNUMBER(MATCH(UPPER(TRIM(CLEAN(SUBSTITUTE(INDEX($X:$X,ROW()),CHAR(160)," ")))),[1]Weekend_Targets!$C$2:$C$23,0)),"TARGET","NO")</f>
        <v>NO</v>
      </c>
      <c r="CM335" t="str">
        <f>_xlfn.TEXTJOIN(", ",TRUE,$C$2:$C$23)</f>
        <v>Yes, Yes, Yes, Yes, Yes, Yes, Yes, Yes, Yes, Yes, Yes, Yes, Yes, Yes, Yes, Yes, Yes, Yes, Yes, Yes, Yes, Yes</v>
      </c>
      <c r="CN335" t="e" cm="1">
        <f t="array" aca="1" ref="CN335" ca="1">COUNTIF(WeekendHostnames,"WNH270OPR403")</f>
        <v>#NAME?</v>
      </c>
    </row>
    <row r="336" spans="5:92" ht="20.25" customHeight="1">
      <c r="E336" s="15" t="str">
        <f>IF($C336&lt;&gt;"Yes","",IF($D336="No","Yes",IF($D336="Yes","No","")))</f>
        <v/>
      </c>
      <c r="F336" s="15" t="str">
        <f>IF($A336="","",IF($A336="Neuron",IF(OR(AND($AA336&lt;&gt;"",LOWER(TRIM($AA336))&lt;&gt;"n/a",COUNTIF($AA$2:$AA$532,$AA336)&gt;1),AND($AB336&lt;&gt;"",LOWER(TRIM($AB336))&lt;&gt;"n/a",COUNTIF($AB$2:$AB$532,$AB336)&gt;1),AND($AE336&lt;&gt;"",LOWER(TRIM($AE336))&lt;&gt;"n/a",COUNTIF($AE$2:$AE$532,$AE336)&gt;1)),"Yes","No"),IF($A336="Cybernet",IF(OR(AND($Y336&lt;&gt;"",LOWER(TRIM($Y336))&lt;&gt;"n/a",COUNTIF($Y$2:$Y$532,$Y336)&gt;1),AND($Z336&lt;&gt;"",LOWER(TRIM($Z336))&lt;&gt;"n/a",COUNTIF($Z$2:$Z$532,$Z336)&gt;1)),"Yes","No"),IF(AND($AN336&lt;&gt;"",LOWER(TRIM($AN336))&lt;&gt;"n/a",COUNTIF($AN$2:$AN$532,$AN336)&gt;1),"Yes","No"))))</f>
        <v/>
      </c>
      <c r="G336" t="str">
        <f>IF($C336&lt;&gt;"Yes","",
IF($A336="Neuron",
IF(OR(
AND($AA336&lt;&gt;"",LOWER(TRIM($AA336))&lt;&gt;"n/a",COUNTIFS($C$2:$C$532,"Yes",$A$2:$A$532,"Neuron",$AA$2:$AA$532,$AA336)&gt;1),
AND($AB336&lt;&gt;"",LOWER(TRIM($AB336))&lt;&gt;"n/a",COUNTIFS($C$2:$C$532,"Yes",$A$2:$A$532,"Neuron",$AB$2:$AB$532,$AB336)&gt;1),
AND($AE336&lt;&gt;"",LOWER(TRIM($AE336))&lt;&gt;"n/a",COUNTIFS($C$2:$C$532,"Yes",$A$2:$A$532,"Neuron",$AE$2:$AE$532,$AE336)&gt;1)
),"Yes","No"),
IF($A336="Cybernet",
IF(OR(
AND($Y336&lt;&gt;"",LOWER(TRIM($Y336))&lt;&gt;"n/a",COUNTIFS($C$2:$C$532,"Yes",$A$2:$A$532,"Cybernet",$Y$2:$Y$532,$Y336)&gt;1),
AND($Z336&lt;&gt;"",LOWER(TRIM($Z336))&lt;&gt;"n/a",COUNTIFS($C$2:$C$532,"Yes",$A$2:$A$532,"Cybernet",$Z$2:$Z$532,$Z336)&gt;1)
),"Yes","No"),
IF(AND($AN336&lt;&gt;"",LOWER(TRIM($AN336))&lt;&gt;"n/a"),
IF(COUNTIFS($C$2:$C$532,"Yes",$A$2:$A$532,$A336,$AN$2:$AN$532,$AN336)&gt;1,"Yes","No"),
"No")
)
)
)</f>
        <v/>
      </c>
      <c r="V336"/>
      <c r="X336"/>
      <c r="BS336" s="4" t="str">
        <f>IF($AB336="","",IF((IF(AND($BL336&lt;&gt;"Yes",$BL336&lt;&gt;"N/A"),"Power Cable, ","")&amp;IF(AND($BM336&lt;&gt;"Yes",$BM336&lt;&gt;"N/A"),"Battery, ","")&amp;IF(AND($AG336&lt;&gt;"Yes",$AG336&lt;&gt;"N/A"),"Firmware Download, ","")&amp;IF(AND(OR($AG336="Yes",$AG336="N/A"),$AH336&lt;&gt;"Yes",$AH336&lt;&gt;"N/A"),"Firmware Install, ","")&amp;IF(AND($BQ336&lt;&gt;"Yes",$BQ336&lt;&gt;"N/A"),"Device ID, ","")&amp;IF(AND($BR336&lt;&gt;"Yes",$BR336&lt;&gt;"N/A"),"Epic Beans Relay, ",""))="","",LEFT(IF(AND($BL336&lt;&gt;"Yes",$BL336&lt;&gt;"N/A"),"Power Cable, ","")&amp;IF(AND($BM336&lt;&gt;"Yes",$BM336&lt;&gt;"N/A"),"Battery, ","")&amp;IF(AND($AG336&lt;&gt;"Yes",$AG336&lt;&gt;"N/A"),"Firmware Download, ","")&amp;IF(AND(OR($AG336="Yes",$AG336="N/A"),$AH336&lt;&gt;"Yes",$AH336&lt;&gt;"N/A"),"Firmware Install, ","")&amp;IF(AND($BQ336&lt;&gt;"Yes",$BQ336&lt;&gt;"N/A"),"Device ID, ","")&amp;IF(AND($BR336&lt;&gt;"Yes",$BR336&lt;&gt;"N/A"),"Epic Beans Relay, ",""),LEN(IF(AND($BL336&lt;&gt;"Yes",$BL336&lt;&gt;"N/A"),"Power Cable, ","")&amp;IF(AND($BM336&lt;&gt;"Yes",$BM336&lt;&gt;"N/A"),"Battery, ","")&amp;IF(AND($AG336&lt;&gt;"Yes",$AG336&lt;&gt;"N/A"),"Firmware Download, ","")&amp;IF(AND(OR($AG336="Yes",$AG336="N/A"),$AH336&lt;&gt;"Yes",$AH336&lt;&gt;"N/A"),"Firmware Install, ","")&amp;IF(AND($BQ336&lt;&gt;"Yes",$BQ336&lt;&gt;"N/A"),"Device ID, ","")&amp;IF(AND($BR336&lt;&gt;"Yes",$BR336&lt;&gt;"N/A"),"Epic Beans Relay, ",""))-2)))</f>
        <v/>
      </c>
      <c r="BU336" s="8" t="str">
        <f>IF($AB336="","",IF($BS336="","Yes","Blocked"))</f>
        <v/>
      </c>
      <c r="BW336" t="str">
        <f>IF($BV336="","",IFERROR(VLOOKUP($BV336,'01_Warehouse_Ledger'!$A:$N,4,FALSE),""))</f>
        <v/>
      </c>
      <c r="BX336" t="str">
        <f>IF($BV336="","",IFERROR(VLOOKUP($BV336,'01_Warehouse_Ledger'!$A:$N,5,FALSE),""))</f>
        <v/>
      </c>
      <c r="BY336" t="str">
        <f>IF($BV336="","",IFERROR(VLOOKUP($BV336,'01_Warehouse_Ledger'!$A:$N,13,FALSE),""))</f>
        <v/>
      </c>
      <c r="CI336" t="str" cm="1">
        <f t="array" ref="CI336">IFERROR(
  IF(ISNUMBER(MATCH(TRIM(SUBSTITUTE(INDEX($X:$X,ROW()),CHAR(160),"")),[1]Weekend_Targets!$B$2:$B$23,0)),
    "TARGET",
    "NO"
  ),
  "LOOKUP_ERROR"
)</f>
        <v>NO</v>
      </c>
      <c r="CJ336" t="str" cm="1">
        <f t="array" aca="1" ref="CJ336" ca="1">_xlfn.LET(_xlpm.h,UPPER(TRIM(CLEAN(SUBSTITUTE($X336,CHAR(160)," ")))), IF(ISNUMBER(MATCH(_xlpm.h,WeekendHostnames,0)),"TARGET",""))</f>
        <v/>
      </c>
      <c r="CK336" t="str">
        <f>UPPER(TRIM(CLEAN(SUBSTITUTE(C336,CHAR(160)," "))))</f>
        <v/>
      </c>
      <c r="CL336" t="str" cm="1">
        <f t="array" ref="CL336">IF(ISNUMBER(MATCH(UPPER(TRIM(CLEAN(SUBSTITUTE(INDEX($X:$X,ROW()),CHAR(160)," ")))),[1]Weekend_Targets!$C$2:$C$23,0)),"TARGET","NO")</f>
        <v>NO</v>
      </c>
      <c r="CM336" t="str">
        <f>_xlfn.TEXTJOIN(", ",TRUE,$C$2:$C$23)</f>
        <v>Yes, Yes, Yes, Yes, Yes, Yes, Yes, Yes, Yes, Yes, Yes, Yes, Yes, Yes, Yes, Yes, Yes, Yes, Yes, Yes, Yes, Yes</v>
      </c>
      <c r="CN336" t="e" cm="1">
        <f t="array" aca="1" ref="CN336" ca="1">COUNTIF(WeekendHostnames,"WNH270OPR403")</f>
        <v>#NAME?</v>
      </c>
    </row>
    <row r="337" spans="5:92" ht="20.25" customHeight="1">
      <c r="E337" s="15" t="str">
        <f>IF($C337&lt;&gt;"Yes","",IF($D337="No","Yes",IF($D337="Yes","No","")))</f>
        <v/>
      </c>
      <c r="F337" s="15" t="str">
        <f>IF($A337="","",IF($A337="Neuron",IF(OR(AND($AA337&lt;&gt;"",LOWER(TRIM($AA337))&lt;&gt;"n/a",COUNTIF($AA$2:$AA$532,$AA337)&gt;1),AND($AB337&lt;&gt;"",LOWER(TRIM($AB337))&lt;&gt;"n/a",COUNTIF($AB$2:$AB$532,$AB337)&gt;1),AND($AE337&lt;&gt;"",LOWER(TRIM($AE337))&lt;&gt;"n/a",COUNTIF($AE$2:$AE$532,$AE337)&gt;1)),"Yes","No"),IF($A337="Cybernet",IF(OR(AND($Y337&lt;&gt;"",LOWER(TRIM($Y337))&lt;&gt;"n/a",COUNTIF($Y$2:$Y$532,$Y337)&gt;1),AND($Z337&lt;&gt;"",LOWER(TRIM($Z337))&lt;&gt;"n/a",COUNTIF($Z$2:$Z$532,$Z337)&gt;1)),"Yes","No"),IF(AND($AN337&lt;&gt;"",LOWER(TRIM($AN337))&lt;&gt;"n/a",COUNTIF($AN$2:$AN$532,$AN337)&gt;1),"Yes","No"))))</f>
        <v/>
      </c>
      <c r="G337" t="str">
        <f>IF($C337&lt;&gt;"Yes","",
IF($A337="Neuron",
IF(OR(
AND($AA337&lt;&gt;"",LOWER(TRIM($AA337))&lt;&gt;"n/a",COUNTIFS($C$2:$C$532,"Yes",$A$2:$A$532,"Neuron",$AA$2:$AA$532,$AA337)&gt;1),
AND($AB337&lt;&gt;"",LOWER(TRIM($AB337))&lt;&gt;"n/a",COUNTIFS($C$2:$C$532,"Yes",$A$2:$A$532,"Neuron",$AB$2:$AB$532,$AB337)&gt;1),
AND($AE337&lt;&gt;"",LOWER(TRIM($AE337))&lt;&gt;"n/a",COUNTIFS($C$2:$C$532,"Yes",$A$2:$A$532,"Neuron",$AE$2:$AE$532,$AE337)&gt;1)
),"Yes","No"),
IF($A337="Cybernet",
IF(OR(
AND($Y337&lt;&gt;"",LOWER(TRIM($Y337))&lt;&gt;"n/a",COUNTIFS($C$2:$C$532,"Yes",$A$2:$A$532,"Cybernet",$Y$2:$Y$532,$Y337)&gt;1),
AND($Z337&lt;&gt;"",LOWER(TRIM($Z337))&lt;&gt;"n/a",COUNTIFS($C$2:$C$532,"Yes",$A$2:$A$532,"Cybernet",$Z$2:$Z$532,$Z337)&gt;1)
),"Yes","No"),
IF(AND($AN337&lt;&gt;"",LOWER(TRIM($AN337))&lt;&gt;"n/a"),
IF(COUNTIFS($C$2:$C$532,"Yes",$A$2:$A$532,$A337,$AN$2:$AN$532,$AN337)&gt;1,"Yes","No"),
"No")
)
)
)</f>
        <v/>
      </c>
      <c r="V337"/>
      <c r="X337"/>
      <c r="BS337" s="4" t="str">
        <f>IF($AB337="","",IF((IF(AND($BL337&lt;&gt;"Yes",$BL337&lt;&gt;"N/A"),"Power Cable, ","")&amp;IF(AND($BM337&lt;&gt;"Yes",$BM337&lt;&gt;"N/A"),"Battery, ","")&amp;IF(AND($AG337&lt;&gt;"Yes",$AG337&lt;&gt;"N/A"),"Firmware Download, ","")&amp;IF(AND(OR($AG337="Yes",$AG337="N/A"),$AH337&lt;&gt;"Yes",$AH337&lt;&gt;"N/A"),"Firmware Install, ","")&amp;IF(AND($BQ337&lt;&gt;"Yes",$BQ337&lt;&gt;"N/A"),"Device ID, ","")&amp;IF(AND($BR337&lt;&gt;"Yes",$BR337&lt;&gt;"N/A"),"Epic Beans Relay, ",""))="","",LEFT(IF(AND($BL337&lt;&gt;"Yes",$BL337&lt;&gt;"N/A"),"Power Cable, ","")&amp;IF(AND($BM337&lt;&gt;"Yes",$BM337&lt;&gt;"N/A"),"Battery, ","")&amp;IF(AND($AG337&lt;&gt;"Yes",$AG337&lt;&gt;"N/A"),"Firmware Download, ","")&amp;IF(AND(OR($AG337="Yes",$AG337="N/A"),$AH337&lt;&gt;"Yes",$AH337&lt;&gt;"N/A"),"Firmware Install, ","")&amp;IF(AND($BQ337&lt;&gt;"Yes",$BQ337&lt;&gt;"N/A"),"Device ID, ","")&amp;IF(AND($BR337&lt;&gt;"Yes",$BR337&lt;&gt;"N/A"),"Epic Beans Relay, ",""),LEN(IF(AND($BL337&lt;&gt;"Yes",$BL337&lt;&gt;"N/A"),"Power Cable, ","")&amp;IF(AND($BM337&lt;&gt;"Yes",$BM337&lt;&gt;"N/A"),"Battery, ","")&amp;IF(AND($AG337&lt;&gt;"Yes",$AG337&lt;&gt;"N/A"),"Firmware Download, ","")&amp;IF(AND(OR($AG337="Yes",$AG337="N/A"),$AH337&lt;&gt;"Yes",$AH337&lt;&gt;"N/A"),"Firmware Install, ","")&amp;IF(AND($BQ337&lt;&gt;"Yes",$BQ337&lt;&gt;"N/A"),"Device ID, ","")&amp;IF(AND($BR337&lt;&gt;"Yes",$BR337&lt;&gt;"N/A"),"Epic Beans Relay, ",""))-2)))</f>
        <v/>
      </c>
      <c r="BU337" s="8" t="str">
        <f>IF($AB337="","",IF($BS337="","Yes","Blocked"))</f>
        <v/>
      </c>
      <c r="BW337" t="str">
        <f>IF($BV337="","",IFERROR(VLOOKUP($BV337,'01_Warehouse_Ledger'!$A:$N,4,FALSE),""))</f>
        <v/>
      </c>
      <c r="BX337" t="str">
        <f>IF($BV337="","",IFERROR(VLOOKUP($BV337,'01_Warehouse_Ledger'!$A:$N,5,FALSE),""))</f>
        <v/>
      </c>
      <c r="BY337" t="str">
        <f>IF($BV337="","",IFERROR(VLOOKUP($BV337,'01_Warehouse_Ledger'!$A:$N,13,FALSE),""))</f>
        <v/>
      </c>
      <c r="CI337" t="str" cm="1">
        <f t="array" ref="CI337">IFERROR(
  IF(ISNUMBER(MATCH(TRIM(SUBSTITUTE(INDEX($X:$X,ROW()),CHAR(160),"")),[1]Weekend_Targets!$B$2:$B$23,0)),
    "TARGET",
    "NO"
  ),
  "LOOKUP_ERROR"
)</f>
        <v>NO</v>
      </c>
      <c r="CJ337" t="str" cm="1">
        <f t="array" aca="1" ref="CJ337" ca="1">_xlfn.LET(_xlpm.h,UPPER(TRIM(CLEAN(SUBSTITUTE($X337,CHAR(160)," ")))), IF(ISNUMBER(MATCH(_xlpm.h,WeekendHostnames,0)),"TARGET",""))</f>
        <v/>
      </c>
      <c r="CK337" t="str">
        <f>UPPER(TRIM(CLEAN(SUBSTITUTE(C337,CHAR(160)," "))))</f>
        <v/>
      </c>
      <c r="CL337" t="str" cm="1">
        <f t="array" ref="CL337">IF(ISNUMBER(MATCH(UPPER(TRIM(CLEAN(SUBSTITUTE(INDEX($X:$X,ROW()),CHAR(160)," ")))),[1]Weekend_Targets!$C$2:$C$23,0)),"TARGET","NO")</f>
        <v>NO</v>
      </c>
      <c r="CM337" t="str">
        <f>_xlfn.TEXTJOIN(", ",TRUE,$C$2:$C$23)</f>
        <v>Yes, Yes, Yes, Yes, Yes, Yes, Yes, Yes, Yes, Yes, Yes, Yes, Yes, Yes, Yes, Yes, Yes, Yes, Yes, Yes, Yes, Yes</v>
      </c>
      <c r="CN337" t="e" cm="1">
        <f t="array" aca="1" ref="CN337" ca="1">COUNTIF(WeekendHostnames,"WNH270OPR403")</f>
        <v>#NAME?</v>
      </c>
    </row>
    <row r="338" spans="5:92" ht="20.25" customHeight="1">
      <c r="E338" s="15" t="str">
        <f>IF($C338&lt;&gt;"Yes","",IF($D338="No","Yes",IF($D338="Yes","No","")))</f>
        <v/>
      </c>
      <c r="F338" s="15" t="str">
        <f>IF($A338="","",IF($A338="Neuron",IF(OR(AND($AA338&lt;&gt;"",LOWER(TRIM($AA338))&lt;&gt;"n/a",COUNTIF($AA$2:$AA$532,$AA338)&gt;1),AND($AB338&lt;&gt;"",LOWER(TRIM($AB338))&lt;&gt;"n/a",COUNTIF($AB$2:$AB$532,$AB338)&gt;1),AND($AE338&lt;&gt;"",LOWER(TRIM($AE338))&lt;&gt;"n/a",COUNTIF($AE$2:$AE$532,$AE338)&gt;1)),"Yes","No"),IF($A338="Cybernet",IF(OR(AND($Y338&lt;&gt;"",LOWER(TRIM($Y338))&lt;&gt;"n/a",COUNTIF($Y$2:$Y$532,$Y338)&gt;1),AND($Z338&lt;&gt;"",LOWER(TRIM($Z338))&lt;&gt;"n/a",COUNTIF($Z$2:$Z$532,$Z338)&gt;1)),"Yes","No"),IF(AND($AN338&lt;&gt;"",LOWER(TRIM($AN338))&lt;&gt;"n/a",COUNTIF($AN$2:$AN$532,$AN338)&gt;1),"Yes","No"))))</f>
        <v/>
      </c>
      <c r="G338" t="str">
        <f>IF($C338&lt;&gt;"Yes","",
IF($A338="Neuron",
IF(OR(
AND($AA338&lt;&gt;"",LOWER(TRIM($AA338))&lt;&gt;"n/a",COUNTIFS($C$2:$C$532,"Yes",$A$2:$A$532,"Neuron",$AA$2:$AA$532,$AA338)&gt;1),
AND($AB338&lt;&gt;"",LOWER(TRIM($AB338))&lt;&gt;"n/a",COUNTIFS($C$2:$C$532,"Yes",$A$2:$A$532,"Neuron",$AB$2:$AB$532,$AB338)&gt;1),
AND($AE338&lt;&gt;"",LOWER(TRIM($AE338))&lt;&gt;"n/a",COUNTIFS($C$2:$C$532,"Yes",$A$2:$A$532,"Neuron",$AE$2:$AE$532,$AE338)&gt;1)
),"Yes","No"),
IF($A338="Cybernet",
IF(OR(
AND($Y338&lt;&gt;"",LOWER(TRIM($Y338))&lt;&gt;"n/a",COUNTIFS($C$2:$C$532,"Yes",$A$2:$A$532,"Cybernet",$Y$2:$Y$532,$Y338)&gt;1),
AND($Z338&lt;&gt;"",LOWER(TRIM($Z338))&lt;&gt;"n/a",COUNTIFS($C$2:$C$532,"Yes",$A$2:$A$532,"Cybernet",$Z$2:$Z$532,$Z338)&gt;1)
),"Yes","No"),
IF(AND($AN338&lt;&gt;"",LOWER(TRIM($AN338))&lt;&gt;"n/a"),
IF(COUNTIFS($C$2:$C$532,"Yes",$A$2:$A$532,$A338,$AN$2:$AN$532,$AN338)&gt;1,"Yes","No"),
"No")
)
)
)</f>
        <v/>
      </c>
      <c r="V338"/>
      <c r="X338"/>
      <c r="BS338" s="4" t="str">
        <f>IF($AB338="","",IF((IF(AND($BL338&lt;&gt;"Yes",$BL338&lt;&gt;"N/A"),"Power Cable, ","")&amp;IF(AND($BM338&lt;&gt;"Yes",$BM338&lt;&gt;"N/A"),"Battery, ","")&amp;IF(AND($AG338&lt;&gt;"Yes",$AG338&lt;&gt;"N/A"),"Firmware Download, ","")&amp;IF(AND(OR($AG338="Yes",$AG338="N/A"),$AH338&lt;&gt;"Yes",$AH338&lt;&gt;"N/A"),"Firmware Install, ","")&amp;IF(AND($BQ338&lt;&gt;"Yes",$BQ338&lt;&gt;"N/A"),"Device ID, ","")&amp;IF(AND($BR338&lt;&gt;"Yes",$BR338&lt;&gt;"N/A"),"Epic Beans Relay, ",""))="","",LEFT(IF(AND($BL338&lt;&gt;"Yes",$BL338&lt;&gt;"N/A"),"Power Cable, ","")&amp;IF(AND($BM338&lt;&gt;"Yes",$BM338&lt;&gt;"N/A"),"Battery, ","")&amp;IF(AND($AG338&lt;&gt;"Yes",$AG338&lt;&gt;"N/A"),"Firmware Download, ","")&amp;IF(AND(OR($AG338="Yes",$AG338="N/A"),$AH338&lt;&gt;"Yes",$AH338&lt;&gt;"N/A"),"Firmware Install, ","")&amp;IF(AND($BQ338&lt;&gt;"Yes",$BQ338&lt;&gt;"N/A"),"Device ID, ","")&amp;IF(AND($BR338&lt;&gt;"Yes",$BR338&lt;&gt;"N/A"),"Epic Beans Relay, ",""),LEN(IF(AND($BL338&lt;&gt;"Yes",$BL338&lt;&gt;"N/A"),"Power Cable, ","")&amp;IF(AND($BM338&lt;&gt;"Yes",$BM338&lt;&gt;"N/A"),"Battery, ","")&amp;IF(AND($AG338&lt;&gt;"Yes",$AG338&lt;&gt;"N/A"),"Firmware Download, ","")&amp;IF(AND(OR($AG338="Yes",$AG338="N/A"),$AH338&lt;&gt;"Yes",$AH338&lt;&gt;"N/A"),"Firmware Install, ","")&amp;IF(AND($BQ338&lt;&gt;"Yes",$BQ338&lt;&gt;"N/A"),"Device ID, ","")&amp;IF(AND($BR338&lt;&gt;"Yes",$BR338&lt;&gt;"N/A"),"Epic Beans Relay, ",""))-2)))</f>
        <v/>
      </c>
      <c r="BU338" s="8" t="str">
        <f>IF($AB338="","",IF($BS338="","Yes","Blocked"))</f>
        <v/>
      </c>
      <c r="BW338" t="str">
        <f>IF($BV338="","",IFERROR(VLOOKUP($BV338,'01_Warehouse_Ledger'!$A:$N,4,FALSE),""))</f>
        <v/>
      </c>
      <c r="BX338" t="str">
        <f>IF($BV338="","",IFERROR(VLOOKUP($BV338,'01_Warehouse_Ledger'!$A:$N,5,FALSE),""))</f>
        <v/>
      </c>
      <c r="BY338" t="str">
        <f>IF($BV338="","",IFERROR(VLOOKUP($BV338,'01_Warehouse_Ledger'!$A:$N,13,FALSE),""))</f>
        <v/>
      </c>
      <c r="CI338" t="str" cm="1">
        <f t="array" ref="CI338">IFERROR(
  IF(ISNUMBER(MATCH(TRIM(SUBSTITUTE(INDEX($X:$X,ROW()),CHAR(160),"")),[1]Weekend_Targets!$B$2:$B$23,0)),
    "TARGET",
    "NO"
  ),
  "LOOKUP_ERROR"
)</f>
        <v>NO</v>
      </c>
      <c r="CJ338" t="str" cm="1">
        <f t="array" aca="1" ref="CJ338" ca="1">_xlfn.LET(_xlpm.h,UPPER(TRIM(CLEAN(SUBSTITUTE($X338,CHAR(160)," ")))), IF(ISNUMBER(MATCH(_xlpm.h,WeekendHostnames,0)),"TARGET",""))</f>
        <v/>
      </c>
      <c r="CK338" t="str">
        <f>UPPER(TRIM(CLEAN(SUBSTITUTE(C338,CHAR(160)," "))))</f>
        <v/>
      </c>
      <c r="CL338" t="str" cm="1">
        <f t="array" ref="CL338">IF(ISNUMBER(MATCH(UPPER(TRIM(CLEAN(SUBSTITUTE(INDEX($X:$X,ROW()),CHAR(160)," ")))),[1]Weekend_Targets!$C$2:$C$23,0)),"TARGET","NO")</f>
        <v>NO</v>
      </c>
      <c r="CM338" t="str">
        <f>_xlfn.TEXTJOIN(", ",TRUE,$C$2:$C$23)</f>
        <v>Yes, Yes, Yes, Yes, Yes, Yes, Yes, Yes, Yes, Yes, Yes, Yes, Yes, Yes, Yes, Yes, Yes, Yes, Yes, Yes, Yes, Yes</v>
      </c>
      <c r="CN338" t="e" cm="1">
        <f t="array" aca="1" ref="CN338" ca="1">COUNTIF(WeekendHostnames,"WNH270OPR403")</f>
        <v>#NAME?</v>
      </c>
    </row>
    <row r="339" spans="5:92" ht="20.25" customHeight="1">
      <c r="E339" s="15" t="str">
        <f>IF($C339&lt;&gt;"Yes","",IF($D339="No","Yes",IF($D339="Yes","No","")))</f>
        <v/>
      </c>
      <c r="F339" s="15" t="str">
        <f>IF($A339="","",IF($A339="Neuron",IF(OR(AND($AA339&lt;&gt;"",LOWER(TRIM($AA339))&lt;&gt;"n/a",COUNTIF($AA$2:$AA$532,$AA339)&gt;1),AND($AB339&lt;&gt;"",LOWER(TRIM($AB339))&lt;&gt;"n/a",COUNTIF($AB$2:$AB$532,$AB339)&gt;1),AND($AE339&lt;&gt;"",LOWER(TRIM($AE339))&lt;&gt;"n/a",COUNTIF($AE$2:$AE$532,$AE339)&gt;1)),"Yes","No"),IF($A339="Cybernet",IF(OR(AND($Y339&lt;&gt;"",LOWER(TRIM($Y339))&lt;&gt;"n/a",COUNTIF($Y$2:$Y$532,$Y339)&gt;1),AND($Z339&lt;&gt;"",LOWER(TRIM($Z339))&lt;&gt;"n/a",COUNTIF($Z$2:$Z$532,$Z339)&gt;1)),"Yes","No"),IF(AND($AN339&lt;&gt;"",LOWER(TRIM($AN339))&lt;&gt;"n/a",COUNTIF($AN$2:$AN$532,$AN339)&gt;1),"Yes","No"))))</f>
        <v/>
      </c>
      <c r="G339" t="str">
        <f>IF($C339&lt;&gt;"Yes","",
IF($A339="Neuron",
IF(OR(
AND($AA339&lt;&gt;"",LOWER(TRIM($AA339))&lt;&gt;"n/a",COUNTIFS($C$2:$C$532,"Yes",$A$2:$A$532,"Neuron",$AA$2:$AA$532,$AA339)&gt;1),
AND($AB339&lt;&gt;"",LOWER(TRIM($AB339))&lt;&gt;"n/a",COUNTIFS($C$2:$C$532,"Yes",$A$2:$A$532,"Neuron",$AB$2:$AB$532,$AB339)&gt;1),
AND($AE339&lt;&gt;"",LOWER(TRIM($AE339))&lt;&gt;"n/a",COUNTIFS($C$2:$C$532,"Yes",$A$2:$A$532,"Neuron",$AE$2:$AE$532,$AE339)&gt;1)
),"Yes","No"),
IF($A339="Cybernet",
IF(OR(
AND($Y339&lt;&gt;"",LOWER(TRIM($Y339))&lt;&gt;"n/a",COUNTIFS($C$2:$C$532,"Yes",$A$2:$A$532,"Cybernet",$Y$2:$Y$532,$Y339)&gt;1),
AND($Z339&lt;&gt;"",LOWER(TRIM($Z339))&lt;&gt;"n/a",COUNTIFS($C$2:$C$532,"Yes",$A$2:$A$532,"Cybernet",$Z$2:$Z$532,$Z339)&gt;1)
),"Yes","No"),
IF(AND($AN339&lt;&gt;"",LOWER(TRIM($AN339))&lt;&gt;"n/a"),
IF(COUNTIFS($C$2:$C$532,"Yes",$A$2:$A$532,$A339,$AN$2:$AN$532,$AN339)&gt;1,"Yes","No"),
"No")
)
)
)</f>
        <v/>
      </c>
      <c r="V339"/>
      <c r="X339"/>
      <c r="BS339" s="4" t="str">
        <f>IF($AB339="","",IF((IF(AND($BL339&lt;&gt;"Yes",$BL339&lt;&gt;"N/A"),"Power Cable, ","")&amp;IF(AND($BM339&lt;&gt;"Yes",$BM339&lt;&gt;"N/A"),"Battery, ","")&amp;IF(AND($AG339&lt;&gt;"Yes",$AG339&lt;&gt;"N/A"),"Firmware Download, ","")&amp;IF(AND(OR($AG339="Yes",$AG339="N/A"),$AH339&lt;&gt;"Yes",$AH339&lt;&gt;"N/A"),"Firmware Install, ","")&amp;IF(AND($BQ339&lt;&gt;"Yes",$BQ339&lt;&gt;"N/A"),"Device ID, ","")&amp;IF(AND($BR339&lt;&gt;"Yes",$BR339&lt;&gt;"N/A"),"Epic Beans Relay, ",""))="","",LEFT(IF(AND($BL339&lt;&gt;"Yes",$BL339&lt;&gt;"N/A"),"Power Cable, ","")&amp;IF(AND($BM339&lt;&gt;"Yes",$BM339&lt;&gt;"N/A"),"Battery, ","")&amp;IF(AND($AG339&lt;&gt;"Yes",$AG339&lt;&gt;"N/A"),"Firmware Download, ","")&amp;IF(AND(OR($AG339="Yes",$AG339="N/A"),$AH339&lt;&gt;"Yes",$AH339&lt;&gt;"N/A"),"Firmware Install, ","")&amp;IF(AND($BQ339&lt;&gt;"Yes",$BQ339&lt;&gt;"N/A"),"Device ID, ","")&amp;IF(AND($BR339&lt;&gt;"Yes",$BR339&lt;&gt;"N/A"),"Epic Beans Relay, ",""),LEN(IF(AND($BL339&lt;&gt;"Yes",$BL339&lt;&gt;"N/A"),"Power Cable, ","")&amp;IF(AND($BM339&lt;&gt;"Yes",$BM339&lt;&gt;"N/A"),"Battery, ","")&amp;IF(AND($AG339&lt;&gt;"Yes",$AG339&lt;&gt;"N/A"),"Firmware Download, ","")&amp;IF(AND(OR($AG339="Yes",$AG339="N/A"),$AH339&lt;&gt;"Yes",$AH339&lt;&gt;"N/A"),"Firmware Install, ","")&amp;IF(AND($BQ339&lt;&gt;"Yes",$BQ339&lt;&gt;"N/A"),"Device ID, ","")&amp;IF(AND($BR339&lt;&gt;"Yes",$BR339&lt;&gt;"N/A"),"Epic Beans Relay, ",""))-2)))</f>
        <v/>
      </c>
      <c r="BU339" s="8" t="str">
        <f>IF($AB339="","",IF($BS339="","Yes","Blocked"))</f>
        <v/>
      </c>
      <c r="BW339" t="str">
        <f>IF($BV339="","",IFERROR(VLOOKUP($BV339,'01_Warehouse_Ledger'!$A:$N,4,FALSE),""))</f>
        <v/>
      </c>
      <c r="BX339" t="str">
        <f>IF($BV339="","",IFERROR(VLOOKUP($BV339,'01_Warehouse_Ledger'!$A:$N,5,FALSE),""))</f>
        <v/>
      </c>
      <c r="BY339" t="str">
        <f>IF($BV339="","",IFERROR(VLOOKUP($BV339,'01_Warehouse_Ledger'!$A:$N,13,FALSE),""))</f>
        <v/>
      </c>
      <c r="CI339" t="str" cm="1">
        <f t="array" ref="CI339">IFERROR(
  IF(ISNUMBER(MATCH(TRIM(SUBSTITUTE(INDEX($X:$X,ROW()),CHAR(160),"")),[1]Weekend_Targets!$B$2:$B$23,0)),
    "TARGET",
    "NO"
  ),
  "LOOKUP_ERROR"
)</f>
        <v>NO</v>
      </c>
      <c r="CJ339" t="str" cm="1">
        <f t="array" aca="1" ref="CJ339" ca="1">_xlfn.LET(_xlpm.h,UPPER(TRIM(CLEAN(SUBSTITUTE($X339,CHAR(160)," ")))), IF(ISNUMBER(MATCH(_xlpm.h,WeekendHostnames,0)),"TARGET",""))</f>
        <v/>
      </c>
      <c r="CK339" t="str">
        <f>UPPER(TRIM(CLEAN(SUBSTITUTE(C339,CHAR(160)," "))))</f>
        <v/>
      </c>
      <c r="CL339" t="str" cm="1">
        <f t="array" ref="CL339">IF(ISNUMBER(MATCH(UPPER(TRIM(CLEAN(SUBSTITUTE(INDEX($X:$X,ROW()),CHAR(160)," ")))),[1]Weekend_Targets!$C$2:$C$23,0)),"TARGET","NO")</f>
        <v>NO</v>
      </c>
      <c r="CM339" t="str">
        <f>_xlfn.TEXTJOIN(", ",TRUE,$C$2:$C$23)</f>
        <v>Yes, Yes, Yes, Yes, Yes, Yes, Yes, Yes, Yes, Yes, Yes, Yes, Yes, Yes, Yes, Yes, Yes, Yes, Yes, Yes, Yes, Yes</v>
      </c>
      <c r="CN339" t="e" cm="1">
        <f t="array" aca="1" ref="CN339" ca="1">COUNTIF(WeekendHostnames,"WNH270OPR403")</f>
        <v>#NAME?</v>
      </c>
    </row>
    <row r="340" spans="5:92" ht="20.25" customHeight="1">
      <c r="E340" s="15" t="str">
        <f>IF($C340&lt;&gt;"Yes","",IF($D340="No","Yes",IF($D340="Yes","No","")))</f>
        <v/>
      </c>
      <c r="F340" s="15" t="str">
        <f>IF($A340="","",IF($A340="Neuron",IF(OR(AND($AA340&lt;&gt;"",LOWER(TRIM($AA340))&lt;&gt;"n/a",COUNTIF($AA$2:$AA$532,$AA340)&gt;1),AND($AB340&lt;&gt;"",LOWER(TRIM($AB340))&lt;&gt;"n/a",COUNTIF($AB$2:$AB$532,$AB340)&gt;1),AND($AE340&lt;&gt;"",LOWER(TRIM($AE340))&lt;&gt;"n/a",COUNTIF($AE$2:$AE$532,$AE340)&gt;1)),"Yes","No"),IF($A340="Cybernet",IF(OR(AND($Y340&lt;&gt;"",LOWER(TRIM($Y340))&lt;&gt;"n/a",COUNTIF($Y$2:$Y$532,$Y340)&gt;1),AND($Z340&lt;&gt;"",LOWER(TRIM($Z340))&lt;&gt;"n/a",COUNTIF($Z$2:$Z$532,$Z340)&gt;1)),"Yes","No"),IF(AND($AN340&lt;&gt;"",LOWER(TRIM($AN340))&lt;&gt;"n/a",COUNTIF($AN$2:$AN$532,$AN340)&gt;1),"Yes","No"))))</f>
        <v/>
      </c>
      <c r="G340" t="str">
        <f>IF($C340&lt;&gt;"Yes","",
IF($A340="Neuron",
IF(OR(
AND($AA340&lt;&gt;"",LOWER(TRIM($AA340))&lt;&gt;"n/a",COUNTIFS($C$2:$C$532,"Yes",$A$2:$A$532,"Neuron",$AA$2:$AA$532,$AA340)&gt;1),
AND($AB340&lt;&gt;"",LOWER(TRIM($AB340))&lt;&gt;"n/a",COUNTIFS($C$2:$C$532,"Yes",$A$2:$A$532,"Neuron",$AB$2:$AB$532,$AB340)&gt;1),
AND($AE340&lt;&gt;"",LOWER(TRIM($AE340))&lt;&gt;"n/a",COUNTIFS($C$2:$C$532,"Yes",$A$2:$A$532,"Neuron",$AE$2:$AE$532,$AE340)&gt;1)
),"Yes","No"),
IF($A340="Cybernet",
IF(OR(
AND($Y340&lt;&gt;"",LOWER(TRIM($Y340))&lt;&gt;"n/a",COUNTIFS($C$2:$C$532,"Yes",$A$2:$A$532,"Cybernet",$Y$2:$Y$532,$Y340)&gt;1),
AND($Z340&lt;&gt;"",LOWER(TRIM($Z340))&lt;&gt;"n/a",COUNTIFS($C$2:$C$532,"Yes",$A$2:$A$532,"Cybernet",$Z$2:$Z$532,$Z340)&gt;1)
),"Yes","No"),
IF(AND($AN340&lt;&gt;"",LOWER(TRIM($AN340))&lt;&gt;"n/a"),
IF(COUNTIFS($C$2:$C$532,"Yes",$A$2:$A$532,$A340,$AN$2:$AN$532,$AN340)&gt;1,"Yes","No"),
"No")
)
)
)</f>
        <v/>
      </c>
      <c r="V340"/>
      <c r="X340"/>
      <c r="BS340" s="4" t="str">
        <f>IF($AB340="","",IF((IF(AND($BL340&lt;&gt;"Yes",$BL340&lt;&gt;"N/A"),"Power Cable, ","")&amp;IF(AND($BM340&lt;&gt;"Yes",$BM340&lt;&gt;"N/A"),"Battery, ","")&amp;IF(AND($AG340&lt;&gt;"Yes",$AG340&lt;&gt;"N/A"),"Firmware Download, ","")&amp;IF(AND(OR($AG340="Yes",$AG340="N/A"),$AH340&lt;&gt;"Yes",$AH340&lt;&gt;"N/A"),"Firmware Install, ","")&amp;IF(AND($BQ340&lt;&gt;"Yes",$BQ340&lt;&gt;"N/A"),"Device ID, ","")&amp;IF(AND($BR340&lt;&gt;"Yes",$BR340&lt;&gt;"N/A"),"Epic Beans Relay, ",""))="","",LEFT(IF(AND($BL340&lt;&gt;"Yes",$BL340&lt;&gt;"N/A"),"Power Cable, ","")&amp;IF(AND($BM340&lt;&gt;"Yes",$BM340&lt;&gt;"N/A"),"Battery, ","")&amp;IF(AND($AG340&lt;&gt;"Yes",$AG340&lt;&gt;"N/A"),"Firmware Download, ","")&amp;IF(AND(OR($AG340="Yes",$AG340="N/A"),$AH340&lt;&gt;"Yes",$AH340&lt;&gt;"N/A"),"Firmware Install, ","")&amp;IF(AND($BQ340&lt;&gt;"Yes",$BQ340&lt;&gt;"N/A"),"Device ID, ","")&amp;IF(AND($BR340&lt;&gt;"Yes",$BR340&lt;&gt;"N/A"),"Epic Beans Relay, ",""),LEN(IF(AND($BL340&lt;&gt;"Yes",$BL340&lt;&gt;"N/A"),"Power Cable, ","")&amp;IF(AND($BM340&lt;&gt;"Yes",$BM340&lt;&gt;"N/A"),"Battery, ","")&amp;IF(AND($AG340&lt;&gt;"Yes",$AG340&lt;&gt;"N/A"),"Firmware Download, ","")&amp;IF(AND(OR($AG340="Yes",$AG340="N/A"),$AH340&lt;&gt;"Yes",$AH340&lt;&gt;"N/A"),"Firmware Install, ","")&amp;IF(AND($BQ340&lt;&gt;"Yes",$BQ340&lt;&gt;"N/A"),"Device ID, ","")&amp;IF(AND($BR340&lt;&gt;"Yes",$BR340&lt;&gt;"N/A"),"Epic Beans Relay, ",""))-2)))</f>
        <v/>
      </c>
      <c r="BU340" s="8" t="str">
        <f>IF($AB340="","",IF($BS340="","Yes","Blocked"))</f>
        <v/>
      </c>
      <c r="BW340" t="str">
        <f>IF($BV340="","",IFERROR(VLOOKUP($BV340,'01_Warehouse_Ledger'!$A:$N,4,FALSE),""))</f>
        <v/>
      </c>
      <c r="BX340" t="str">
        <f>IF($BV340="","",IFERROR(VLOOKUP($BV340,'01_Warehouse_Ledger'!$A:$N,5,FALSE),""))</f>
        <v/>
      </c>
      <c r="BY340" t="str">
        <f>IF($BV340="","",IFERROR(VLOOKUP($BV340,'01_Warehouse_Ledger'!$A:$N,13,FALSE),""))</f>
        <v/>
      </c>
      <c r="CI340" t="str" cm="1">
        <f t="array" ref="CI340">IFERROR(
  IF(ISNUMBER(MATCH(TRIM(SUBSTITUTE(INDEX($X:$X,ROW()),CHAR(160),"")),[1]Weekend_Targets!$B$2:$B$23,0)),
    "TARGET",
    "NO"
  ),
  "LOOKUP_ERROR"
)</f>
        <v>NO</v>
      </c>
      <c r="CJ340" t="str" cm="1">
        <f t="array" aca="1" ref="CJ340" ca="1">_xlfn.LET(_xlpm.h,UPPER(TRIM(CLEAN(SUBSTITUTE($X340,CHAR(160)," ")))), IF(ISNUMBER(MATCH(_xlpm.h,WeekendHostnames,0)),"TARGET",""))</f>
        <v/>
      </c>
      <c r="CK340" t="str">
        <f>UPPER(TRIM(CLEAN(SUBSTITUTE(C340,CHAR(160)," "))))</f>
        <v/>
      </c>
      <c r="CL340" t="str" cm="1">
        <f t="array" ref="CL340">IF(ISNUMBER(MATCH(UPPER(TRIM(CLEAN(SUBSTITUTE(INDEX($X:$X,ROW()),CHAR(160)," ")))),[1]Weekend_Targets!$C$2:$C$23,0)),"TARGET","NO")</f>
        <v>NO</v>
      </c>
      <c r="CM340" t="str">
        <f>_xlfn.TEXTJOIN(", ",TRUE,$C$2:$C$23)</f>
        <v>Yes, Yes, Yes, Yes, Yes, Yes, Yes, Yes, Yes, Yes, Yes, Yes, Yes, Yes, Yes, Yes, Yes, Yes, Yes, Yes, Yes, Yes</v>
      </c>
      <c r="CN340" t="e" cm="1">
        <f t="array" aca="1" ref="CN340" ca="1">COUNTIF(WeekendHostnames,"WNH270OPR403")</f>
        <v>#NAME?</v>
      </c>
    </row>
    <row r="341" spans="5:92" ht="20.25" customHeight="1">
      <c r="E341" s="15" t="str">
        <f>IF($C341&lt;&gt;"Yes","",IF($D341="No","Yes",IF($D341="Yes","No","")))</f>
        <v/>
      </c>
      <c r="F341" s="15" t="str">
        <f>IF($A341="","",IF($A341="Neuron",IF(OR(AND($AA341&lt;&gt;"",LOWER(TRIM($AA341))&lt;&gt;"n/a",COUNTIF($AA$2:$AA$532,$AA341)&gt;1),AND($AB341&lt;&gt;"",LOWER(TRIM($AB341))&lt;&gt;"n/a",COUNTIF($AB$2:$AB$532,$AB341)&gt;1),AND($AE341&lt;&gt;"",LOWER(TRIM($AE341))&lt;&gt;"n/a",COUNTIF($AE$2:$AE$532,$AE341)&gt;1)),"Yes","No"),IF($A341="Cybernet",IF(OR(AND($Y341&lt;&gt;"",LOWER(TRIM($Y341))&lt;&gt;"n/a",COUNTIF($Y$2:$Y$532,$Y341)&gt;1),AND($Z341&lt;&gt;"",LOWER(TRIM($Z341))&lt;&gt;"n/a",COUNTIF($Z$2:$Z$532,$Z341)&gt;1)),"Yes","No"),IF(AND($AN341&lt;&gt;"",LOWER(TRIM($AN341))&lt;&gt;"n/a",COUNTIF($AN$2:$AN$532,$AN341)&gt;1),"Yes","No"))))</f>
        <v/>
      </c>
      <c r="G341" t="str">
        <f>IF($C341&lt;&gt;"Yes","",
IF($A341="Neuron",
IF(OR(
AND($AA341&lt;&gt;"",LOWER(TRIM($AA341))&lt;&gt;"n/a",COUNTIFS($C$2:$C$532,"Yes",$A$2:$A$532,"Neuron",$AA$2:$AA$532,$AA341)&gt;1),
AND($AB341&lt;&gt;"",LOWER(TRIM($AB341))&lt;&gt;"n/a",COUNTIFS($C$2:$C$532,"Yes",$A$2:$A$532,"Neuron",$AB$2:$AB$532,$AB341)&gt;1),
AND($AE341&lt;&gt;"",LOWER(TRIM($AE341))&lt;&gt;"n/a",COUNTIFS($C$2:$C$532,"Yes",$A$2:$A$532,"Neuron",$AE$2:$AE$532,$AE341)&gt;1)
),"Yes","No"),
IF($A341="Cybernet",
IF(OR(
AND($Y341&lt;&gt;"",LOWER(TRIM($Y341))&lt;&gt;"n/a",COUNTIFS($C$2:$C$532,"Yes",$A$2:$A$532,"Cybernet",$Y$2:$Y$532,$Y341)&gt;1),
AND($Z341&lt;&gt;"",LOWER(TRIM($Z341))&lt;&gt;"n/a",COUNTIFS($C$2:$C$532,"Yes",$A$2:$A$532,"Cybernet",$Z$2:$Z$532,$Z341)&gt;1)
),"Yes","No"),
IF(AND($AN341&lt;&gt;"",LOWER(TRIM($AN341))&lt;&gt;"n/a"),
IF(COUNTIFS($C$2:$C$532,"Yes",$A$2:$A$532,$A341,$AN$2:$AN$532,$AN341)&gt;1,"Yes","No"),
"No")
)
)
)</f>
        <v/>
      </c>
      <c r="V341"/>
      <c r="X341"/>
      <c r="BS341" s="4" t="str">
        <f>IF($AB341="","",IF((IF(AND($BL341&lt;&gt;"Yes",$BL341&lt;&gt;"N/A"),"Power Cable, ","")&amp;IF(AND($BM341&lt;&gt;"Yes",$BM341&lt;&gt;"N/A"),"Battery, ","")&amp;IF(AND($AG341&lt;&gt;"Yes",$AG341&lt;&gt;"N/A"),"Firmware Download, ","")&amp;IF(AND(OR($AG341="Yes",$AG341="N/A"),$AH341&lt;&gt;"Yes",$AH341&lt;&gt;"N/A"),"Firmware Install, ","")&amp;IF(AND($BQ341&lt;&gt;"Yes",$BQ341&lt;&gt;"N/A"),"Device ID, ","")&amp;IF(AND($BR341&lt;&gt;"Yes",$BR341&lt;&gt;"N/A"),"Epic Beans Relay, ",""))="","",LEFT(IF(AND($BL341&lt;&gt;"Yes",$BL341&lt;&gt;"N/A"),"Power Cable, ","")&amp;IF(AND($BM341&lt;&gt;"Yes",$BM341&lt;&gt;"N/A"),"Battery, ","")&amp;IF(AND($AG341&lt;&gt;"Yes",$AG341&lt;&gt;"N/A"),"Firmware Download, ","")&amp;IF(AND(OR($AG341="Yes",$AG341="N/A"),$AH341&lt;&gt;"Yes",$AH341&lt;&gt;"N/A"),"Firmware Install, ","")&amp;IF(AND($BQ341&lt;&gt;"Yes",$BQ341&lt;&gt;"N/A"),"Device ID, ","")&amp;IF(AND($BR341&lt;&gt;"Yes",$BR341&lt;&gt;"N/A"),"Epic Beans Relay, ",""),LEN(IF(AND($BL341&lt;&gt;"Yes",$BL341&lt;&gt;"N/A"),"Power Cable, ","")&amp;IF(AND($BM341&lt;&gt;"Yes",$BM341&lt;&gt;"N/A"),"Battery, ","")&amp;IF(AND($AG341&lt;&gt;"Yes",$AG341&lt;&gt;"N/A"),"Firmware Download, ","")&amp;IF(AND(OR($AG341="Yes",$AG341="N/A"),$AH341&lt;&gt;"Yes",$AH341&lt;&gt;"N/A"),"Firmware Install, ","")&amp;IF(AND($BQ341&lt;&gt;"Yes",$BQ341&lt;&gt;"N/A"),"Device ID, ","")&amp;IF(AND($BR341&lt;&gt;"Yes",$BR341&lt;&gt;"N/A"),"Epic Beans Relay, ",""))-2)))</f>
        <v/>
      </c>
      <c r="BU341" s="8" t="str">
        <f>IF($AB341="","",IF($BS341="","Yes","Blocked"))</f>
        <v/>
      </c>
      <c r="BW341" t="str">
        <f>IF($BV341="","",IFERROR(VLOOKUP($BV341,'01_Warehouse_Ledger'!$A:$N,4,FALSE),""))</f>
        <v/>
      </c>
      <c r="BX341" t="str">
        <f>IF($BV341="","",IFERROR(VLOOKUP($BV341,'01_Warehouse_Ledger'!$A:$N,5,FALSE),""))</f>
        <v/>
      </c>
      <c r="BY341" t="str">
        <f>IF($BV341="","",IFERROR(VLOOKUP($BV341,'01_Warehouse_Ledger'!$A:$N,13,FALSE),""))</f>
        <v/>
      </c>
      <c r="CI341" t="str" cm="1">
        <f t="array" ref="CI341">IFERROR(
  IF(ISNUMBER(MATCH(TRIM(SUBSTITUTE(INDEX($X:$X,ROW()),CHAR(160),"")),[1]Weekend_Targets!$B$2:$B$23,0)),
    "TARGET",
    "NO"
  ),
  "LOOKUP_ERROR"
)</f>
        <v>NO</v>
      </c>
      <c r="CJ341" t="str" cm="1">
        <f t="array" aca="1" ref="CJ341" ca="1">_xlfn.LET(_xlpm.h,UPPER(TRIM(CLEAN(SUBSTITUTE($X341,CHAR(160)," ")))), IF(ISNUMBER(MATCH(_xlpm.h,WeekendHostnames,0)),"TARGET",""))</f>
        <v/>
      </c>
      <c r="CK341" t="str">
        <f>UPPER(TRIM(CLEAN(SUBSTITUTE(C341,CHAR(160)," "))))</f>
        <v/>
      </c>
      <c r="CL341" t="str" cm="1">
        <f t="array" ref="CL341">IF(ISNUMBER(MATCH(UPPER(TRIM(CLEAN(SUBSTITUTE(INDEX($X:$X,ROW()),CHAR(160)," ")))),[1]Weekend_Targets!$C$2:$C$23,0)),"TARGET","NO")</f>
        <v>NO</v>
      </c>
      <c r="CM341" t="str">
        <f>_xlfn.TEXTJOIN(", ",TRUE,$C$2:$C$23)</f>
        <v>Yes, Yes, Yes, Yes, Yes, Yes, Yes, Yes, Yes, Yes, Yes, Yes, Yes, Yes, Yes, Yes, Yes, Yes, Yes, Yes, Yes, Yes</v>
      </c>
      <c r="CN341" t="e" cm="1">
        <f t="array" aca="1" ref="CN341" ca="1">COUNTIF(WeekendHostnames,"WNH270OPR403")</f>
        <v>#NAME?</v>
      </c>
    </row>
    <row r="342" spans="5:92" ht="20.25" customHeight="1">
      <c r="E342" s="15" t="str">
        <f>IF($C342&lt;&gt;"Yes","",IF($D342="No","Yes",IF($D342="Yes","No","")))</f>
        <v/>
      </c>
      <c r="F342" s="15" t="str">
        <f>IF($A342="","",IF($A342="Neuron",IF(OR(AND($AA342&lt;&gt;"",LOWER(TRIM($AA342))&lt;&gt;"n/a",COUNTIF($AA$2:$AA$532,$AA342)&gt;1),AND($AB342&lt;&gt;"",LOWER(TRIM($AB342))&lt;&gt;"n/a",COUNTIF($AB$2:$AB$532,$AB342)&gt;1),AND($AE342&lt;&gt;"",LOWER(TRIM($AE342))&lt;&gt;"n/a",COUNTIF($AE$2:$AE$532,$AE342)&gt;1)),"Yes","No"),IF($A342="Cybernet",IF(OR(AND($Y342&lt;&gt;"",LOWER(TRIM($Y342))&lt;&gt;"n/a",COUNTIF($Y$2:$Y$532,$Y342)&gt;1),AND($Z342&lt;&gt;"",LOWER(TRIM($Z342))&lt;&gt;"n/a",COUNTIF($Z$2:$Z$532,$Z342)&gt;1)),"Yes","No"),IF(AND($AN342&lt;&gt;"",LOWER(TRIM($AN342))&lt;&gt;"n/a",COUNTIF($AN$2:$AN$532,$AN342)&gt;1),"Yes","No"))))</f>
        <v/>
      </c>
      <c r="G342" t="str">
        <f>IF($C342&lt;&gt;"Yes","",
IF($A342="Neuron",
IF(OR(
AND($AA342&lt;&gt;"",LOWER(TRIM($AA342))&lt;&gt;"n/a",COUNTIFS($C$2:$C$532,"Yes",$A$2:$A$532,"Neuron",$AA$2:$AA$532,$AA342)&gt;1),
AND($AB342&lt;&gt;"",LOWER(TRIM($AB342))&lt;&gt;"n/a",COUNTIFS($C$2:$C$532,"Yes",$A$2:$A$532,"Neuron",$AB$2:$AB$532,$AB342)&gt;1),
AND($AE342&lt;&gt;"",LOWER(TRIM($AE342))&lt;&gt;"n/a",COUNTIFS($C$2:$C$532,"Yes",$A$2:$A$532,"Neuron",$AE$2:$AE$532,$AE342)&gt;1)
),"Yes","No"),
IF($A342="Cybernet",
IF(OR(
AND($Y342&lt;&gt;"",LOWER(TRIM($Y342))&lt;&gt;"n/a",COUNTIFS($C$2:$C$532,"Yes",$A$2:$A$532,"Cybernet",$Y$2:$Y$532,$Y342)&gt;1),
AND($Z342&lt;&gt;"",LOWER(TRIM($Z342))&lt;&gt;"n/a",COUNTIFS($C$2:$C$532,"Yes",$A$2:$A$532,"Cybernet",$Z$2:$Z$532,$Z342)&gt;1)
),"Yes","No"),
IF(AND($AN342&lt;&gt;"",LOWER(TRIM($AN342))&lt;&gt;"n/a"),
IF(COUNTIFS($C$2:$C$532,"Yes",$A$2:$A$532,$A342,$AN$2:$AN$532,$AN342)&gt;1,"Yes","No"),
"No")
)
)
)</f>
        <v/>
      </c>
      <c r="V342"/>
      <c r="X342"/>
      <c r="BS342" s="4" t="str">
        <f>IF($AB342="","",IF((IF(AND($BL342&lt;&gt;"Yes",$BL342&lt;&gt;"N/A"),"Power Cable, ","")&amp;IF(AND($BM342&lt;&gt;"Yes",$BM342&lt;&gt;"N/A"),"Battery, ","")&amp;IF(AND($AG342&lt;&gt;"Yes",$AG342&lt;&gt;"N/A"),"Firmware Download, ","")&amp;IF(AND(OR($AG342="Yes",$AG342="N/A"),$AH342&lt;&gt;"Yes",$AH342&lt;&gt;"N/A"),"Firmware Install, ","")&amp;IF(AND($BQ342&lt;&gt;"Yes",$BQ342&lt;&gt;"N/A"),"Device ID, ","")&amp;IF(AND($BR342&lt;&gt;"Yes",$BR342&lt;&gt;"N/A"),"Epic Beans Relay, ",""))="","",LEFT(IF(AND($BL342&lt;&gt;"Yes",$BL342&lt;&gt;"N/A"),"Power Cable, ","")&amp;IF(AND($BM342&lt;&gt;"Yes",$BM342&lt;&gt;"N/A"),"Battery, ","")&amp;IF(AND($AG342&lt;&gt;"Yes",$AG342&lt;&gt;"N/A"),"Firmware Download, ","")&amp;IF(AND(OR($AG342="Yes",$AG342="N/A"),$AH342&lt;&gt;"Yes",$AH342&lt;&gt;"N/A"),"Firmware Install, ","")&amp;IF(AND($BQ342&lt;&gt;"Yes",$BQ342&lt;&gt;"N/A"),"Device ID, ","")&amp;IF(AND($BR342&lt;&gt;"Yes",$BR342&lt;&gt;"N/A"),"Epic Beans Relay, ",""),LEN(IF(AND($BL342&lt;&gt;"Yes",$BL342&lt;&gt;"N/A"),"Power Cable, ","")&amp;IF(AND($BM342&lt;&gt;"Yes",$BM342&lt;&gt;"N/A"),"Battery, ","")&amp;IF(AND($AG342&lt;&gt;"Yes",$AG342&lt;&gt;"N/A"),"Firmware Download, ","")&amp;IF(AND(OR($AG342="Yes",$AG342="N/A"),$AH342&lt;&gt;"Yes",$AH342&lt;&gt;"N/A"),"Firmware Install, ","")&amp;IF(AND($BQ342&lt;&gt;"Yes",$BQ342&lt;&gt;"N/A"),"Device ID, ","")&amp;IF(AND($BR342&lt;&gt;"Yes",$BR342&lt;&gt;"N/A"),"Epic Beans Relay, ",""))-2)))</f>
        <v/>
      </c>
      <c r="BU342" s="8" t="str">
        <f>IF($AB342="","",IF($BS342="","Yes","Blocked"))</f>
        <v/>
      </c>
      <c r="BW342" t="str">
        <f>IF($BV342="","",IFERROR(VLOOKUP($BV342,'01_Warehouse_Ledger'!$A:$N,4,FALSE),""))</f>
        <v/>
      </c>
      <c r="BX342" t="str">
        <f>IF($BV342="","",IFERROR(VLOOKUP($BV342,'01_Warehouse_Ledger'!$A:$N,5,FALSE),""))</f>
        <v/>
      </c>
      <c r="BY342" t="str">
        <f>IF($BV342="","",IFERROR(VLOOKUP($BV342,'01_Warehouse_Ledger'!$A:$N,13,FALSE),""))</f>
        <v/>
      </c>
      <c r="CI342" t="str" cm="1">
        <f t="array" ref="CI342">IFERROR(
  IF(ISNUMBER(MATCH(TRIM(SUBSTITUTE(INDEX($X:$X,ROW()),CHAR(160),"")),[1]Weekend_Targets!$B$2:$B$23,0)),
    "TARGET",
    "NO"
  ),
  "LOOKUP_ERROR"
)</f>
        <v>NO</v>
      </c>
      <c r="CJ342" t="str" cm="1">
        <f t="array" aca="1" ref="CJ342" ca="1">_xlfn.LET(_xlpm.h,UPPER(TRIM(CLEAN(SUBSTITUTE($X342,CHAR(160)," ")))), IF(ISNUMBER(MATCH(_xlpm.h,WeekendHostnames,0)),"TARGET",""))</f>
        <v/>
      </c>
      <c r="CK342" t="str">
        <f>UPPER(TRIM(CLEAN(SUBSTITUTE(C342,CHAR(160)," "))))</f>
        <v/>
      </c>
      <c r="CL342" t="str" cm="1">
        <f t="array" ref="CL342">IF(ISNUMBER(MATCH(UPPER(TRIM(CLEAN(SUBSTITUTE(INDEX($X:$X,ROW()),CHAR(160)," ")))),[1]Weekend_Targets!$C$2:$C$23,0)),"TARGET","NO")</f>
        <v>NO</v>
      </c>
      <c r="CM342" t="str">
        <f>_xlfn.TEXTJOIN(", ",TRUE,$C$2:$C$23)</f>
        <v>Yes, Yes, Yes, Yes, Yes, Yes, Yes, Yes, Yes, Yes, Yes, Yes, Yes, Yes, Yes, Yes, Yes, Yes, Yes, Yes, Yes, Yes</v>
      </c>
      <c r="CN342" t="e" cm="1">
        <f t="array" aca="1" ref="CN342" ca="1">COUNTIF(WeekendHostnames,"WNH270OPR403")</f>
        <v>#NAME?</v>
      </c>
    </row>
    <row r="343" spans="5:92" ht="20.25" customHeight="1">
      <c r="E343" s="15" t="str">
        <f>IF($C343&lt;&gt;"Yes","",IF($D343="No","Yes",IF($D343="Yes","No","")))</f>
        <v/>
      </c>
      <c r="F343" s="15" t="str">
        <f>IF($A343="","",IF($A343="Neuron",IF(OR(AND($AA343&lt;&gt;"",LOWER(TRIM($AA343))&lt;&gt;"n/a",COUNTIF($AA$2:$AA$532,$AA343)&gt;1),AND($AB343&lt;&gt;"",LOWER(TRIM($AB343))&lt;&gt;"n/a",COUNTIF($AB$2:$AB$532,$AB343)&gt;1),AND($AE343&lt;&gt;"",LOWER(TRIM($AE343))&lt;&gt;"n/a",COUNTIF($AE$2:$AE$532,$AE343)&gt;1)),"Yes","No"),IF($A343="Cybernet",IF(OR(AND($Y343&lt;&gt;"",LOWER(TRIM($Y343))&lt;&gt;"n/a",COUNTIF($Y$2:$Y$532,$Y343)&gt;1),AND($Z343&lt;&gt;"",LOWER(TRIM($Z343))&lt;&gt;"n/a",COUNTIF($Z$2:$Z$532,$Z343)&gt;1)),"Yes","No"),IF(AND($AN343&lt;&gt;"",LOWER(TRIM($AN343))&lt;&gt;"n/a",COUNTIF($AN$2:$AN$532,$AN343)&gt;1),"Yes","No"))))</f>
        <v/>
      </c>
      <c r="G343" t="str">
        <f>IF($C343&lt;&gt;"Yes","",
IF($A343="Neuron",
IF(OR(
AND($AA343&lt;&gt;"",LOWER(TRIM($AA343))&lt;&gt;"n/a",COUNTIFS($C$2:$C$532,"Yes",$A$2:$A$532,"Neuron",$AA$2:$AA$532,$AA343)&gt;1),
AND($AB343&lt;&gt;"",LOWER(TRIM($AB343))&lt;&gt;"n/a",COUNTIFS($C$2:$C$532,"Yes",$A$2:$A$532,"Neuron",$AB$2:$AB$532,$AB343)&gt;1),
AND($AE343&lt;&gt;"",LOWER(TRIM($AE343))&lt;&gt;"n/a",COUNTIFS($C$2:$C$532,"Yes",$A$2:$A$532,"Neuron",$AE$2:$AE$532,$AE343)&gt;1)
),"Yes","No"),
IF($A343="Cybernet",
IF(OR(
AND($Y343&lt;&gt;"",LOWER(TRIM($Y343))&lt;&gt;"n/a",COUNTIFS($C$2:$C$532,"Yes",$A$2:$A$532,"Cybernet",$Y$2:$Y$532,$Y343)&gt;1),
AND($Z343&lt;&gt;"",LOWER(TRIM($Z343))&lt;&gt;"n/a",COUNTIFS($C$2:$C$532,"Yes",$A$2:$A$532,"Cybernet",$Z$2:$Z$532,$Z343)&gt;1)
),"Yes","No"),
IF(AND($AN343&lt;&gt;"",LOWER(TRIM($AN343))&lt;&gt;"n/a"),
IF(COUNTIFS($C$2:$C$532,"Yes",$A$2:$A$532,$A343,$AN$2:$AN$532,$AN343)&gt;1,"Yes","No"),
"No")
)
)
)</f>
        <v/>
      </c>
      <c r="V343"/>
      <c r="X343"/>
      <c r="BS343" s="4" t="str">
        <f>IF($AB343="","",IF((IF(AND($BL343&lt;&gt;"Yes",$BL343&lt;&gt;"N/A"),"Power Cable, ","")&amp;IF(AND($BM343&lt;&gt;"Yes",$BM343&lt;&gt;"N/A"),"Battery, ","")&amp;IF(AND($AG343&lt;&gt;"Yes",$AG343&lt;&gt;"N/A"),"Firmware Download, ","")&amp;IF(AND(OR($AG343="Yes",$AG343="N/A"),$AH343&lt;&gt;"Yes",$AH343&lt;&gt;"N/A"),"Firmware Install, ","")&amp;IF(AND($BQ343&lt;&gt;"Yes",$BQ343&lt;&gt;"N/A"),"Device ID, ","")&amp;IF(AND($BR343&lt;&gt;"Yes",$BR343&lt;&gt;"N/A"),"Epic Beans Relay, ",""))="","",LEFT(IF(AND($BL343&lt;&gt;"Yes",$BL343&lt;&gt;"N/A"),"Power Cable, ","")&amp;IF(AND($BM343&lt;&gt;"Yes",$BM343&lt;&gt;"N/A"),"Battery, ","")&amp;IF(AND($AG343&lt;&gt;"Yes",$AG343&lt;&gt;"N/A"),"Firmware Download, ","")&amp;IF(AND(OR($AG343="Yes",$AG343="N/A"),$AH343&lt;&gt;"Yes",$AH343&lt;&gt;"N/A"),"Firmware Install, ","")&amp;IF(AND($BQ343&lt;&gt;"Yes",$BQ343&lt;&gt;"N/A"),"Device ID, ","")&amp;IF(AND($BR343&lt;&gt;"Yes",$BR343&lt;&gt;"N/A"),"Epic Beans Relay, ",""),LEN(IF(AND($BL343&lt;&gt;"Yes",$BL343&lt;&gt;"N/A"),"Power Cable, ","")&amp;IF(AND($BM343&lt;&gt;"Yes",$BM343&lt;&gt;"N/A"),"Battery, ","")&amp;IF(AND($AG343&lt;&gt;"Yes",$AG343&lt;&gt;"N/A"),"Firmware Download, ","")&amp;IF(AND(OR($AG343="Yes",$AG343="N/A"),$AH343&lt;&gt;"Yes",$AH343&lt;&gt;"N/A"),"Firmware Install, ","")&amp;IF(AND($BQ343&lt;&gt;"Yes",$BQ343&lt;&gt;"N/A"),"Device ID, ","")&amp;IF(AND($BR343&lt;&gt;"Yes",$BR343&lt;&gt;"N/A"),"Epic Beans Relay, ",""))-2)))</f>
        <v/>
      </c>
      <c r="BU343" s="8" t="str">
        <f>IF($AB343="","",IF($BS343="","Yes","Blocked"))</f>
        <v/>
      </c>
      <c r="BW343" t="str">
        <f>IF($BV343="","",IFERROR(VLOOKUP($BV343,'01_Warehouse_Ledger'!$A:$N,4,FALSE),""))</f>
        <v/>
      </c>
      <c r="BX343" t="str">
        <f>IF($BV343="","",IFERROR(VLOOKUP($BV343,'01_Warehouse_Ledger'!$A:$N,5,FALSE),""))</f>
        <v/>
      </c>
      <c r="BY343" t="str">
        <f>IF($BV343="","",IFERROR(VLOOKUP($BV343,'01_Warehouse_Ledger'!$A:$N,13,FALSE),""))</f>
        <v/>
      </c>
      <c r="CI343" t="str" cm="1">
        <f t="array" ref="CI343">IFERROR(
  IF(ISNUMBER(MATCH(TRIM(SUBSTITUTE(INDEX($X:$X,ROW()),CHAR(160),"")),[1]Weekend_Targets!$B$2:$B$23,0)),
    "TARGET",
    "NO"
  ),
  "LOOKUP_ERROR"
)</f>
        <v>NO</v>
      </c>
      <c r="CJ343" t="str" cm="1">
        <f t="array" aca="1" ref="CJ343" ca="1">_xlfn.LET(_xlpm.h,UPPER(TRIM(CLEAN(SUBSTITUTE($X343,CHAR(160)," ")))), IF(ISNUMBER(MATCH(_xlpm.h,WeekendHostnames,0)),"TARGET",""))</f>
        <v/>
      </c>
      <c r="CK343" t="str">
        <f>UPPER(TRIM(CLEAN(SUBSTITUTE(C343,CHAR(160)," "))))</f>
        <v/>
      </c>
      <c r="CL343" t="str" cm="1">
        <f t="array" ref="CL343">IF(ISNUMBER(MATCH(UPPER(TRIM(CLEAN(SUBSTITUTE(INDEX($X:$X,ROW()),CHAR(160)," ")))),[1]Weekend_Targets!$C$2:$C$23,0)),"TARGET","NO")</f>
        <v>NO</v>
      </c>
      <c r="CM343" t="str">
        <f>_xlfn.TEXTJOIN(", ",TRUE,$C$2:$C$23)</f>
        <v>Yes, Yes, Yes, Yes, Yes, Yes, Yes, Yes, Yes, Yes, Yes, Yes, Yes, Yes, Yes, Yes, Yes, Yes, Yes, Yes, Yes, Yes</v>
      </c>
      <c r="CN343" t="e" cm="1">
        <f t="array" aca="1" ref="CN343" ca="1">COUNTIF(WeekendHostnames,"WNH270OPR403")</f>
        <v>#NAME?</v>
      </c>
    </row>
    <row r="344" spans="5:92" ht="20.25" customHeight="1">
      <c r="E344" s="15" t="str">
        <f>IF($C344&lt;&gt;"Yes","",IF($D344="No","Yes",IF($D344="Yes","No","")))</f>
        <v/>
      </c>
      <c r="F344" s="15" t="str">
        <f>IF($A344="","",IF($A344="Neuron",IF(OR(AND($AA344&lt;&gt;"",LOWER(TRIM($AA344))&lt;&gt;"n/a",COUNTIF($AA$2:$AA$532,$AA344)&gt;1),AND($AB344&lt;&gt;"",LOWER(TRIM($AB344))&lt;&gt;"n/a",COUNTIF($AB$2:$AB$532,$AB344)&gt;1),AND($AE344&lt;&gt;"",LOWER(TRIM($AE344))&lt;&gt;"n/a",COUNTIF($AE$2:$AE$532,$AE344)&gt;1)),"Yes","No"),IF($A344="Cybernet",IF(OR(AND($Y344&lt;&gt;"",LOWER(TRIM($Y344))&lt;&gt;"n/a",COUNTIF($Y$2:$Y$532,$Y344)&gt;1),AND($Z344&lt;&gt;"",LOWER(TRIM($Z344))&lt;&gt;"n/a",COUNTIF($Z$2:$Z$532,$Z344)&gt;1)),"Yes","No"),IF(AND($AN344&lt;&gt;"",LOWER(TRIM($AN344))&lt;&gt;"n/a",COUNTIF($AN$2:$AN$532,$AN344)&gt;1),"Yes","No"))))</f>
        <v/>
      </c>
      <c r="G344" t="str">
        <f>IF($C344&lt;&gt;"Yes","",
IF($A344="Neuron",
IF(OR(
AND($AA344&lt;&gt;"",LOWER(TRIM($AA344))&lt;&gt;"n/a",COUNTIFS($C$2:$C$532,"Yes",$A$2:$A$532,"Neuron",$AA$2:$AA$532,$AA344)&gt;1),
AND($AB344&lt;&gt;"",LOWER(TRIM($AB344))&lt;&gt;"n/a",COUNTIFS($C$2:$C$532,"Yes",$A$2:$A$532,"Neuron",$AB$2:$AB$532,$AB344)&gt;1),
AND($AE344&lt;&gt;"",LOWER(TRIM($AE344))&lt;&gt;"n/a",COUNTIFS($C$2:$C$532,"Yes",$A$2:$A$532,"Neuron",$AE$2:$AE$532,$AE344)&gt;1)
),"Yes","No"),
IF($A344="Cybernet",
IF(OR(
AND($Y344&lt;&gt;"",LOWER(TRIM($Y344))&lt;&gt;"n/a",COUNTIFS($C$2:$C$532,"Yes",$A$2:$A$532,"Cybernet",$Y$2:$Y$532,$Y344)&gt;1),
AND($Z344&lt;&gt;"",LOWER(TRIM($Z344))&lt;&gt;"n/a",COUNTIFS($C$2:$C$532,"Yes",$A$2:$A$532,"Cybernet",$Z$2:$Z$532,$Z344)&gt;1)
),"Yes","No"),
IF(AND($AN344&lt;&gt;"",LOWER(TRIM($AN344))&lt;&gt;"n/a"),
IF(COUNTIFS($C$2:$C$532,"Yes",$A$2:$A$532,$A344,$AN$2:$AN$532,$AN344)&gt;1,"Yes","No"),
"No")
)
)
)</f>
        <v/>
      </c>
      <c r="V344"/>
      <c r="X344"/>
      <c r="BS344" s="4" t="str">
        <f>IF($AB344="","",IF((IF(AND($BL344&lt;&gt;"Yes",$BL344&lt;&gt;"N/A"),"Power Cable, ","")&amp;IF(AND($BM344&lt;&gt;"Yes",$BM344&lt;&gt;"N/A"),"Battery, ","")&amp;IF(AND($AG344&lt;&gt;"Yes",$AG344&lt;&gt;"N/A"),"Firmware Download, ","")&amp;IF(AND(OR($AG344="Yes",$AG344="N/A"),$AH344&lt;&gt;"Yes",$AH344&lt;&gt;"N/A"),"Firmware Install, ","")&amp;IF(AND($BQ344&lt;&gt;"Yes",$BQ344&lt;&gt;"N/A"),"Device ID, ","")&amp;IF(AND($BR344&lt;&gt;"Yes",$BR344&lt;&gt;"N/A"),"Epic Beans Relay, ",""))="","",LEFT(IF(AND($BL344&lt;&gt;"Yes",$BL344&lt;&gt;"N/A"),"Power Cable, ","")&amp;IF(AND($BM344&lt;&gt;"Yes",$BM344&lt;&gt;"N/A"),"Battery, ","")&amp;IF(AND($AG344&lt;&gt;"Yes",$AG344&lt;&gt;"N/A"),"Firmware Download, ","")&amp;IF(AND(OR($AG344="Yes",$AG344="N/A"),$AH344&lt;&gt;"Yes",$AH344&lt;&gt;"N/A"),"Firmware Install, ","")&amp;IF(AND($BQ344&lt;&gt;"Yes",$BQ344&lt;&gt;"N/A"),"Device ID, ","")&amp;IF(AND($BR344&lt;&gt;"Yes",$BR344&lt;&gt;"N/A"),"Epic Beans Relay, ",""),LEN(IF(AND($BL344&lt;&gt;"Yes",$BL344&lt;&gt;"N/A"),"Power Cable, ","")&amp;IF(AND($BM344&lt;&gt;"Yes",$BM344&lt;&gt;"N/A"),"Battery, ","")&amp;IF(AND($AG344&lt;&gt;"Yes",$AG344&lt;&gt;"N/A"),"Firmware Download, ","")&amp;IF(AND(OR($AG344="Yes",$AG344="N/A"),$AH344&lt;&gt;"Yes",$AH344&lt;&gt;"N/A"),"Firmware Install, ","")&amp;IF(AND($BQ344&lt;&gt;"Yes",$BQ344&lt;&gt;"N/A"),"Device ID, ","")&amp;IF(AND($BR344&lt;&gt;"Yes",$BR344&lt;&gt;"N/A"),"Epic Beans Relay, ",""))-2)))</f>
        <v/>
      </c>
      <c r="BU344" s="8" t="str">
        <f>IF($AB344="","",IF($BS344="","Yes","Blocked"))</f>
        <v/>
      </c>
      <c r="BW344" t="str">
        <f>IF($BV344="","",IFERROR(VLOOKUP($BV344,'01_Warehouse_Ledger'!$A:$N,4,FALSE),""))</f>
        <v/>
      </c>
      <c r="BX344" t="str">
        <f>IF($BV344="","",IFERROR(VLOOKUP($BV344,'01_Warehouse_Ledger'!$A:$N,5,FALSE),""))</f>
        <v/>
      </c>
      <c r="BY344" t="str">
        <f>IF($BV344="","",IFERROR(VLOOKUP($BV344,'01_Warehouse_Ledger'!$A:$N,13,FALSE),""))</f>
        <v/>
      </c>
      <c r="CI344" t="str" cm="1">
        <f t="array" ref="CI344">IFERROR(
  IF(ISNUMBER(MATCH(TRIM(SUBSTITUTE(INDEX($X:$X,ROW()),CHAR(160),"")),[1]Weekend_Targets!$B$2:$B$23,0)),
    "TARGET",
    "NO"
  ),
  "LOOKUP_ERROR"
)</f>
        <v>NO</v>
      </c>
      <c r="CJ344" t="str" cm="1">
        <f t="array" aca="1" ref="CJ344" ca="1">_xlfn.LET(_xlpm.h,UPPER(TRIM(CLEAN(SUBSTITUTE($X344,CHAR(160)," ")))), IF(ISNUMBER(MATCH(_xlpm.h,WeekendHostnames,0)),"TARGET",""))</f>
        <v/>
      </c>
      <c r="CK344" t="str">
        <f>UPPER(TRIM(CLEAN(SUBSTITUTE(C344,CHAR(160)," "))))</f>
        <v/>
      </c>
      <c r="CL344" t="str" cm="1">
        <f t="array" ref="CL344">IF(ISNUMBER(MATCH(UPPER(TRIM(CLEAN(SUBSTITUTE(INDEX($X:$X,ROW()),CHAR(160)," ")))),[1]Weekend_Targets!$C$2:$C$23,0)),"TARGET","NO")</f>
        <v>NO</v>
      </c>
      <c r="CM344" t="str">
        <f>_xlfn.TEXTJOIN(", ",TRUE,$C$2:$C$23)</f>
        <v>Yes, Yes, Yes, Yes, Yes, Yes, Yes, Yes, Yes, Yes, Yes, Yes, Yes, Yes, Yes, Yes, Yes, Yes, Yes, Yes, Yes, Yes</v>
      </c>
      <c r="CN344" t="e" cm="1">
        <f t="array" aca="1" ref="CN344" ca="1">COUNTIF(WeekendHostnames,"WNH270OPR403")</f>
        <v>#NAME?</v>
      </c>
    </row>
    <row r="345" spans="5:92" ht="20.25" customHeight="1">
      <c r="E345" s="15" t="str">
        <f>IF($C345&lt;&gt;"Yes","",IF($D345="No","Yes",IF($D345="Yes","No","")))</f>
        <v/>
      </c>
      <c r="F345" s="15" t="str">
        <f>IF($A345="","",IF($A345="Neuron",IF(OR(AND($AA345&lt;&gt;"",LOWER(TRIM($AA345))&lt;&gt;"n/a",COUNTIF($AA$2:$AA$532,$AA345)&gt;1),AND($AB345&lt;&gt;"",LOWER(TRIM($AB345))&lt;&gt;"n/a",COUNTIF($AB$2:$AB$532,$AB345)&gt;1),AND($AE345&lt;&gt;"",LOWER(TRIM($AE345))&lt;&gt;"n/a",COUNTIF($AE$2:$AE$532,$AE345)&gt;1)),"Yes","No"),IF($A345="Cybernet",IF(OR(AND($Y345&lt;&gt;"",LOWER(TRIM($Y345))&lt;&gt;"n/a",COUNTIF($Y$2:$Y$532,$Y345)&gt;1),AND($Z345&lt;&gt;"",LOWER(TRIM($Z345))&lt;&gt;"n/a",COUNTIF($Z$2:$Z$532,$Z345)&gt;1)),"Yes","No"),IF(AND($AN345&lt;&gt;"",LOWER(TRIM($AN345))&lt;&gt;"n/a",COUNTIF($AN$2:$AN$532,$AN345)&gt;1),"Yes","No"))))</f>
        <v/>
      </c>
      <c r="G345" t="str">
        <f>IF($C345&lt;&gt;"Yes","",
IF($A345="Neuron",
IF(OR(
AND($AA345&lt;&gt;"",LOWER(TRIM($AA345))&lt;&gt;"n/a",COUNTIFS($C$2:$C$532,"Yes",$A$2:$A$532,"Neuron",$AA$2:$AA$532,$AA345)&gt;1),
AND($AB345&lt;&gt;"",LOWER(TRIM($AB345))&lt;&gt;"n/a",COUNTIFS($C$2:$C$532,"Yes",$A$2:$A$532,"Neuron",$AB$2:$AB$532,$AB345)&gt;1),
AND($AE345&lt;&gt;"",LOWER(TRIM($AE345))&lt;&gt;"n/a",COUNTIFS($C$2:$C$532,"Yes",$A$2:$A$532,"Neuron",$AE$2:$AE$532,$AE345)&gt;1)
),"Yes","No"),
IF($A345="Cybernet",
IF(OR(
AND($Y345&lt;&gt;"",LOWER(TRIM($Y345))&lt;&gt;"n/a",COUNTIFS($C$2:$C$532,"Yes",$A$2:$A$532,"Cybernet",$Y$2:$Y$532,$Y345)&gt;1),
AND($Z345&lt;&gt;"",LOWER(TRIM($Z345))&lt;&gt;"n/a",COUNTIFS($C$2:$C$532,"Yes",$A$2:$A$532,"Cybernet",$Z$2:$Z$532,$Z345)&gt;1)
),"Yes","No"),
IF(AND($AN345&lt;&gt;"",LOWER(TRIM($AN345))&lt;&gt;"n/a"),
IF(COUNTIFS($C$2:$C$532,"Yes",$A$2:$A$532,$A345,$AN$2:$AN$532,$AN345)&gt;1,"Yes","No"),
"No")
)
)
)</f>
        <v/>
      </c>
      <c r="V345"/>
      <c r="X345"/>
      <c r="BS345" s="4" t="str">
        <f>IF($AB345="","",IF((IF(AND($BL345&lt;&gt;"Yes",$BL345&lt;&gt;"N/A"),"Power Cable, ","")&amp;IF(AND($BM345&lt;&gt;"Yes",$BM345&lt;&gt;"N/A"),"Battery, ","")&amp;IF(AND($AG345&lt;&gt;"Yes",$AG345&lt;&gt;"N/A"),"Firmware Download, ","")&amp;IF(AND(OR($AG345="Yes",$AG345="N/A"),$AH345&lt;&gt;"Yes",$AH345&lt;&gt;"N/A"),"Firmware Install, ","")&amp;IF(AND($BQ345&lt;&gt;"Yes",$BQ345&lt;&gt;"N/A"),"Device ID, ","")&amp;IF(AND($BR345&lt;&gt;"Yes",$BR345&lt;&gt;"N/A"),"Epic Beans Relay, ",""))="","",LEFT(IF(AND($BL345&lt;&gt;"Yes",$BL345&lt;&gt;"N/A"),"Power Cable, ","")&amp;IF(AND($BM345&lt;&gt;"Yes",$BM345&lt;&gt;"N/A"),"Battery, ","")&amp;IF(AND($AG345&lt;&gt;"Yes",$AG345&lt;&gt;"N/A"),"Firmware Download, ","")&amp;IF(AND(OR($AG345="Yes",$AG345="N/A"),$AH345&lt;&gt;"Yes",$AH345&lt;&gt;"N/A"),"Firmware Install, ","")&amp;IF(AND($BQ345&lt;&gt;"Yes",$BQ345&lt;&gt;"N/A"),"Device ID, ","")&amp;IF(AND($BR345&lt;&gt;"Yes",$BR345&lt;&gt;"N/A"),"Epic Beans Relay, ",""),LEN(IF(AND($BL345&lt;&gt;"Yes",$BL345&lt;&gt;"N/A"),"Power Cable, ","")&amp;IF(AND($BM345&lt;&gt;"Yes",$BM345&lt;&gt;"N/A"),"Battery, ","")&amp;IF(AND($AG345&lt;&gt;"Yes",$AG345&lt;&gt;"N/A"),"Firmware Download, ","")&amp;IF(AND(OR($AG345="Yes",$AG345="N/A"),$AH345&lt;&gt;"Yes",$AH345&lt;&gt;"N/A"),"Firmware Install, ","")&amp;IF(AND($BQ345&lt;&gt;"Yes",$BQ345&lt;&gt;"N/A"),"Device ID, ","")&amp;IF(AND($BR345&lt;&gt;"Yes",$BR345&lt;&gt;"N/A"),"Epic Beans Relay, ",""))-2)))</f>
        <v/>
      </c>
      <c r="BU345" s="8" t="str">
        <f>IF($AB345="","",IF($BS345="","Yes","Blocked"))</f>
        <v/>
      </c>
      <c r="BW345" t="str">
        <f>IF($BV345="","",IFERROR(VLOOKUP($BV345,'01_Warehouse_Ledger'!$A:$N,4,FALSE),""))</f>
        <v/>
      </c>
      <c r="BX345" t="str">
        <f>IF($BV345="","",IFERROR(VLOOKUP($BV345,'01_Warehouse_Ledger'!$A:$N,5,FALSE),""))</f>
        <v/>
      </c>
      <c r="BY345" t="str">
        <f>IF($BV345="","",IFERROR(VLOOKUP($BV345,'01_Warehouse_Ledger'!$A:$N,13,FALSE),""))</f>
        <v/>
      </c>
      <c r="CI345" t="str" cm="1">
        <f t="array" ref="CI345">IFERROR(
  IF(ISNUMBER(MATCH(TRIM(SUBSTITUTE(INDEX($X:$X,ROW()),CHAR(160),"")),[1]Weekend_Targets!$B$2:$B$23,0)),
    "TARGET",
    "NO"
  ),
  "LOOKUP_ERROR"
)</f>
        <v>NO</v>
      </c>
      <c r="CJ345" t="str" cm="1">
        <f t="array" aca="1" ref="CJ345" ca="1">_xlfn.LET(_xlpm.h,UPPER(TRIM(CLEAN(SUBSTITUTE($X345,CHAR(160)," ")))), IF(ISNUMBER(MATCH(_xlpm.h,WeekendHostnames,0)),"TARGET",""))</f>
        <v/>
      </c>
      <c r="CK345" t="str">
        <f>UPPER(TRIM(CLEAN(SUBSTITUTE(C345,CHAR(160)," "))))</f>
        <v/>
      </c>
      <c r="CL345" t="str" cm="1">
        <f t="array" ref="CL345">IF(ISNUMBER(MATCH(UPPER(TRIM(CLEAN(SUBSTITUTE(INDEX($X:$X,ROW()),CHAR(160)," ")))),[1]Weekend_Targets!$C$2:$C$23,0)),"TARGET","NO")</f>
        <v>NO</v>
      </c>
      <c r="CM345" t="str">
        <f>_xlfn.TEXTJOIN(", ",TRUE,$C$2:$C$23)</f>
        <v>Yes, Yes, Yes, Yes, Yes, Yes, Yes, Yes, Yes, Yes, Yes, Yes, Yes, Yes, Yes, Yes, Yes, Yes, Yes, Yes, Yes, Yes</v>
      </c>
      <c r="CN345" t="e" cm="1">
        <f t="array" aca="1" ref="CN345" ca="1">COUNTIF(WeekendHostnames,"WNH270OPR403")</f>
        <v>#NAME?</v>
      </c>
    </row>
    <row r="346" spans="5:92" ht="20.25" customHeight="1">
      <c r="E346" s="15" t="str">
        <f>IF($C346&lt;&gt;"Yes","",IF($D346="No","Yes",IF($D346="Yes","No","")))</f>
        <v/>
      </c>
      <c r="F346" s="15" t="str">
        <f>IF($A346="","",IF($A346="Neuron",IF(OR(AND($AA346&lt;&gt;"",LOWER(TRIM($AA346))&lt;&gt;"n/a",COUNTIF($AA$2:$AA$532,$AA346)&gt;1),AND($AB346&lt;&gt;"",LOWER(TRIM($AB346))&lt;&gt;"n/a",COUNTIF($AB$2:$AB$532,$AB346)&gt;1),AND($AE346&lt;&gt;"",LOWER(TRIM($AE346))&lt;&gt;"n/a",COUNTIF($AE$2:$AE$532,$AE346)&gt;1)),"Yes","No"),IF($A346="Cybernet",IF(OR(AND($Y346&lt;&gt;"",LOWER(TRIM($Y346))&lt;&gt;"n/a",COUNTIF($Y$2:$Y$532,$Y346)&gt;1),AND($Z346&lt;&gt;"",LOWER(TRIM($Z346))&lt;&gt;"n/a",COUNTIF($Z$2:$Z$532,$Z346)&gt;1)),"Yes","No"),IF(AND($AN346&lt;&gt;"",LOWER(TRIM($AN346))&lt;&gt;"n/a",COUNTIF($AN$2:$AN$532,$AN346)&gt;1),"Yes","No"))))</f>
        <v/>
      </c>
      <c r="G346" t="str">
        <f>IF($C346&lt;&gt;"Yes","",
IF($A346="Neuron",
IF(OR(
AND($AA346&lt;&gt;"",LOWER(TRIM($AA346))&lt;&gt;"n/a",COUNTIFS($C$2:$C$532,"Yes",$A$2:$A$532,"Neuron",$AA$2:$AA$532,$AA346)&gt;1),
AND($AB346&lt;&gt;"",LOWER(TRIM($AB346))&lt;&gt;"n/a",COUNTIFS($C$2:$C$532,"Yes",$A$2:$A$532,"Neuron",$AB$2:$AB$532,$AB346)&gt;1),
AND($AE346&lt;&gt;"",LOWER(TRIM($AE346))&lt;&gt;"n/a",COUNTIFS($C$2:$C$532,"Yes",$A$2:$A$532,"Neuron",$AE$2:$AE$532,$AE346)&gt;1)
),"Yes","No"),
IF($A346="Cybernet",
IF(OR(
AND($Y346&lt;&gt;"",LOWER(TRIM($Y346))&lt;&gt;"n/a",COUNTIFS($C$2:$C$532,"Yes",$A$2:$A$532,"Cybernet",$Y$2:$Y$532,$Y346)&gt;1),
AND($Z346&lt;&gt;"",LOWER(TRIM($Z346))&lt;&gt;"n/a",COUNTIFS($C$2:$C$532,"Yes",$A$2:$A$532,"Cybernet",$Z$2:$Z$532,$Z346)&gt;1)
),"Yes","No"),
IF(AND($AN346&lt;&gt;"",LOWER(TRIM($AN346))&lt;&gt;"n/a"),
IF(COUNTIFS($C$2:$C$532,"Yes",$A$2:$A$532,$A346,$AN$2:$AN$532,$AN346)&gt;1,"Yes","No"),
"No")
)
)
)</f>
        <v/>
      </c>
      <c r="V346"/>
      <c r="X346"/>
      <c r="BS346" s="4" t="str">
        <f>IF($AB346="","",IF((IF(AND($BL346&lt;&gt;"Yes",$BL346&lt;&gt;"N/A"),"Power Cable, ","")&amp;IF(AND($BM346&lt;&gt;"Yes",$BM346&lt;&gt;"N/A"),"Battery, ","")&amp;IF(AND($AG346&lt;&gt;"Yes",$AG346&lt;&gt;"N/A"),"Firmware Download, ","")&amp;IF(AND(OR($AG346="Yes",$AG346="N/A"),$AH346&lt;&gt;"Yes",$AH346&lt;&gt;"N/A"),"Firmware Install, ","")&amp;IF(AND($BQ346&lt;&gt;"Yes",$BQ346&lt;&gt;"N/A"),"Device ID, ","")&amp;IF(AND($BR346&lt;&gt;"Yes",$BR346&lt;&gt;"N/A"),"Epic Beans Relay, ",""))="","",LEFT(IF(AND($BL346&lt;&gt;"Yes",$BL346&lt;&gt;"N/A"),"Power Cable, ","")&amp;IF(AND($BM346&lt;&gt;"Yes",$BM346&lt;&gt;"N/A"),"Battery, ","")&amp;IF(AND($AG346&lt;&gt;"Yes",$AG346&lt;&gt;"N/A"),"Firmware Download, ","")&amp;IF(AND(OR($AG346="Yes",$AG346="N/A"),$AH346&lt;&gt;"Yes",$AH346&lt;&gt;"N/A"),"Firmware Install, ","")&amp;IF(AND($BQ346&lt;&gt;"Yes",$BQ346&lt;&gt;"N/A"),"Device ID, ","")&amp;IF(AND($BR346&lt;&gt;"Yes",$BR346&lt;&gt;"N/A"),"Epic Beans Relay, ",""),LEN(IF(AND($BL346&lt;&gt;"Yes",$BL346&lt;&gt;"N/A"),"Power Cable, ","")&amp;IF(AND($BM346&lt;&gt;"Yes",$BM346&lt;&gt;"N/A"),"Battery, ","")&amp;IF(AND($AG346&lt;&gt;"Yes",$AG346&lt;&gt;"N/A"),"Firmware Download, ","")&amp;IF(AND(OR($AG346="Yes",$AG346="N/A"),$AH346&lt;&gt;"Yes",$AH346&lt;&gt;"N/A"),"Firmware Install, ","")&amp;IF(AND($BQ346&lt;&gt;"Yes",$BQ346&lt;&gt;"N/A"),"Device ID, ","")&amp;IF(AND($BR346&lt;&gt;"Yes",$BR346&lt;&gt;"N/A"),"Epic Beans Relay, ",""))-2)))</f>
        <v/>
      </c>
      <c r="BU346" s="8" t="str">
        <f>IF($AB346="","",IF($BS346="","Yes","Blocked"))</f>
        <v/>
      </c>
      <c r="BW346" t="str">
        <f>IF($BV346="","",IFERROR(VLOOKUP($BV346,'01_Warehouse_Ledger'!$A:$N,4,FALSE),""))</f>
        <v/>
      </c>
      <c r="BX346" t="str">
        <f>IF($BV346="","",IFERROR(VLOOKUP($BV346,'01_Warehouse_Ledger'!$A:$N,5,FALSE),""))</f>
        <v/>
      </c>
      <c r="BY346" t="str">
        <f>IF($BV346="","",IFERROR(VLOOKUP($BV346,'01_Warehouse_Ledger'!$A:$N,13,FALSE),""))</f>
        <v/>
      </c>
      <c r="CI346" t="str" cm="1">
        <f t="array" ref="CI346">IFERROR(
  IF(ISNUMBER(MATCH(TRIM(SUBSTITUTE(INDEX($X:$X,ROW()),CHAR(160),"")),[1]Weekend_Targets!$B$2:$B$23,0)),
    "TARGET",
    "NO"
  ),
  "LOOKUP_ERROR"
)</f>
        <v>NO</v>
      </c>
      <c r="CJ346" t="str" cm="1">
        <f t="array" aca="1" ref="CJ346" ca="1">_xlfn.LET(_xlpm.h,UPPER(TRIM(CLEAN(SUBSTITUTE($X346,CHAR(160)," ")))), IF(ISNUMBER(MATCH(_xlpm.h,WeekendHostnames,0)),"TARGET",""))</f>
        <v/>
      </c>
      <c r="CK346" t="str">
        <f>UPPER(TRIM(CLEAN(SUBSTITUTE(C346,CHAR(160)," "))))</f>
        <v/>
      </c>
      <c r="CL346" t="str" cm="1">
        <f t="array" ref="CL346">IF(ISNUMBER(MATCH(UPPER(TRIM(CLEAN(SUBSTITUTE(INDEX($X:$X,ROW()),CHAR(160)," ")))),[1]Weekend_Targets!$C$2:$C$23,0)),"TARGET","NO")</f>
        <v>NO</v>
      </c>
      <c r="CM346" t="str">
        <f>_xlfn.TEXTJOIN(", ",TRUE,$C$2:$C$23)</f>
        <v>Yes, Yes, Yes, Yes, Yes, Yes, Yes, Yes, Yes, Yes, Yes, Yes, Yes, Yes, Yes, Yes, Yes, Yes, Yes, Yes, Yes, Yes</v>
      </c>
      <c r="CN346" t="e" cm="1">
        <f t="array" aca="1" ref="CN346" ca="1">COUNTIF(WeekendHostnames,"WNH270OPR403")</f>
        <v>#NAME?</v>
      </c>
    </row>
    <row r="347" spans="5:92" ht="20.25" customHeight="1">
      <c r="E347" s="15" t="str">
        <f>IF($C347&lt;&gt;"Yes","",IF($D347="No","Yes",IF($D347="Yes","No","")))</f>
        <v/>
      </c>
      <c r="F347" s="15" t="str">
        <f>IF($A347="","",IF($A347="Neuron",IF(OR(AND($AA347&lt;&gt;"",LOWER(TRIM($AA347))&lt;&gt;"n/a",COUNTIF($AA$2:$AA$532,$AA347)&gt;1),AND($AB347&lt;&gt;"",LOWER(TRIM($AB347))&lt;&gt;"n/a",COUNTIF($AB$2:$AB$532,$AB347)&gt;1),AND($AE347&lt;&gt;"",LOWER(TRIM($AE347))&lt;&gt;"n/a",COUNTIF($AE$2:$AE$532,$AE347)&gt;1)),"Yes","No"),IF($A347="Cybernet",IF(OR(AND($Y347&lt;&gt;"",LOWER(TRIM($Y347))&lt;&gt;"n/a",COUNTIF($Y$2:$Y$532,$Y347)&gt;1),AND($Z347&lt;&gt;"",LOWER(TRIM($Z347))&lt;&gt;"n/a",COUNTIF($Z$2:$Z$532,$Z347)&gt;1)),"Yes","No"),IF(AND($AN347&lt;&gt;"",LOWER(TRIM($AN347))&lt;&gt;"n/a",COUNTIF($AN$2:$AN$532,$AN347)&gt;1),"Yes","No"))))</f>
        <v/>
      </c>
      <c r="G347" t="str">
        <f>IF($C347&lt;&gt;"Yes","",
IF($A347="Neuron",
IF(OR(
AND($AA347&lt;&gt;"",LOWER(TRIM($AA347))&lt;&gt;"n/a",COUNTIFS($C$2:$C$532,"Yes",$A$2:$A$532,"Neuron",$AA$2:$AA$532,$AA347)&gt;1),
AND($AB347&lt;&gt;"",LOWER(TRIM($AB347))&lt;&gt;"n/a",COUNTIFS($C$2:$C$532,"Yes",$A$2:$A$532,"Neuron",$AB$2:$AB$532,$AB347)&gt;1),
AND($AE347&lt;&gt;"",LOWER(TRIM($AE347))&lt;&gt;"n/a",COUNTIFS($C$2:$C$532,"Yes",$A$2:$A$532,"Neuron",$AE$2:$AE$532,$AE347)&gt;1)
),"Yes","No"),
IF($A347="Cybernet",
IF(OR(
AND($Y347&lt;&gt;"",LOWER(TRIM($Y347))&lt;&gt;"n/a",COUNTIFS($C$2:$C$532,"Yes",$A$2:$A$532,"Cybernet",$Y$2:$Y$532,$Y347)&gt;1),
AND($Z347&lt;&gt;"",LOWER(TRIM($Z347))&lt;&gt;"n/a",COUNTIFS($C$2:$C$532,"Yes",$A$2:$A$532,"Cybernet",$Z$2:$Z$532,$Z347)&gt;1)
),"Yes","No"),
IF(AND($AN347&lt;&gt;"",LOWER(TRIM($AN347))&lt;&gt;"n/a"),
IF(COUNTIFS($C$2:$C$532,"Yes",$A$2:$A$532,$A347,$AN$2:$AN$532,$AN347)&gt;1,"Yes","No"),
"No")
)
)
)</f>
        <v/>
      </c>
      <c r="V347"/>
      <c r="X347"/>
      <c r="BS347" s="4" t="str">
        <f>IF($AB347="","",IF((IF(AND($BL347&lt;&gt;"Yes",$BL347&lt;&gt;"N/A"),"Power Cable, ","")&amp;IF(AND($BM347&lt;&gt;"Yes",$BM347&lt;&gt;"N/A"),"Battery, ","")&amp;IF(AND($AG347&lt;&gt;"Yes",$AG347&lt;&gt;"N/A"),"Firmware Download, ","")&amp;IF(AND(OR($AG347="Yes",$AG347="N/A"),$AH347&lt;&gt;"Yes",$AH347&lt;&gt;"N/A"),"Firmware Install, ","")&amp;IF(AND($BQ347&lt;&gt;"Yes",$BQ347&lt;&gt;"N/A"),"Device ID, ","")&amp;IF(AND($BR347&lt;&gt;"Yes",$BR347&lt;&gt;"N/A"),"Epic Beans Relay, ",""))="","",LEFT(IF(AND($BL347&lt;&gt;"Yes",$BL347&lt;&gt;"N/A"),"Power Cable, ","")&amp;IF(AND($BM347&lt;&gt;"Yes",$BM347&lt;&gt;"N/A"),"Battery, ","")&amp;IF(AND($AG347&lt;&gt;"Yes",$AG347&lt;&gt;"N/A"),"Firmware Download, ","")&amp;IF(AND(OR($AG347="Yes",$AG347="N/A"),$AH347&lt;&gt;"Yes",$AH347&lt;&gt;"N/A"),"Firmware Install, ","")&amp;IF(AND($BQ347&lt;&gt;"Yes",$BQ347&lt;&gt;"N/A"),"Device ID, ","")&amp;IF(AND($BR347&lt;&gt;"Yes",$BR347&lt;&gt;"N/A"),"Epic Beans Relay, ",""),LEN(IF(AND($BL347&lt;&gt;"Yes",$BL347&lt;&gt;"N/A"),"Power Cable, ","")&amp;IF(AND($BM347&lt;&gt;"Yes",$BM347&lt;&gt;"N/A"),"Battery, ","")&amp;IF(AND($AG347&lt;&gt;"Yes",$AG347&lt;&gt;"N/A"),"Firmware Download, ","")&amp;IF(AND(OR($AG347="Yes",$AG347="N/A"),$AH347&lt;&gt;"Yes",$AH347&lt;&gt;"N/A"),"Firmware Install, ","")&amp;IF(AND($BQ347&lt;&gt;"Yes",$BQ347&lt;&gt;"N/A"),"Device ID, ","")&amp;IF(AND($BR347&lt;&gt;"Yes",$BR347&lt;&gt;"N/A"),"Epic Beans Relay, ",""))-2)))</f>
        <v/>
      </c>
      <c r="BU347" s="8" t="str">
        <f>IF($AB347="","",IF($BS347="","Yes","Blocked"))</f>
        <v/>
      </c>
      <c r="BW347" t="str">
        <f>IF($BV347="","",IFERROR(VLOOKUP($BV347,'01_Warehouse_Ledger'!$A:$N,4,FALSE),""))</f>
        <v/>
      </c>
      <c r="BX347" t="str">
        <f>IF($BV347="","",IFERROR(VLOOKUP($BV347,'01_Warehouse_Ledger'!$A:$N,5,FALSE),""))</f>
        <v/>
      </c>
      <c r="BY347" t="str">
        <f>IF($BV347="","",IFERROR(VLOOKUP($BV347,'01_Warehouse_Ledger'!$A:$N,13,FALSE),""))</f>
        <v/>
      </c>
      <c r="CI347" t="str" cm="1">
        <f t="array" ref="CI347">IFERROR(
  IF(ISNUMBER(MATCH(TRIM(SUBSTITUTE(INDEX($X:$X,ROW()),CHAR(160),"")),[1]Weekend_Targets!$B$2:$B$23,0)),
    "TARGET",
    "NO"
  ),
  "LOOKUP_ERROR"
)</f>
        <v>NO</v>
      </c>
      <c r="CJ347" t="str" cm="1">
        <f t="array" aca="1" ref="CJ347" ca="1">_xlfn.LET(_xlpm.h,UPPER(TRIM(CLEAN(SUBSTITUTE($X347,CHAR(160)," ")))), IF(ISNUMBER(MATCH(_xlpm.h,WeekendHostnames,0)),"TARGET",""))</f>
        <v/>
      </c>
      <c r="CK347" t="str">
        <f>UPPER(TRIM(CLEAN(SUBSTITUTE(C347,CHAR(160)," "))))</f>
        <v/>
      </c>
      <c r="CL347" t="str" cm="1">
        <f t="array" ref="CL347">IF(ISNUMBER(MATCH(UPPER(TRIM(CLEAN(SUBSTITUTE(INDEX($X:$X,ROW()),CHAR(160)," ")))),[1]Weekend_Targets!$C$2:$C$23,0)),"TARGET","NO")</f>
        <v>NO</v>
      </c>
      <c r="CM347" t="str">
        <f>_xlfn.TEXTJOIN(", ",TRUE,$C$2:$C$23)</f>
        <v>Yes, Yes, Yes, Yes, Yes, Yes, Yes, Yes, Yes, Yes, Yes, Yes, Yes, Yes, Yes, Yes, Yes, Yes, Yes, Yes, Yes, Yes</v>
      </c>
      <c r="CN347" t="e" cm="1">
        <f t="array" aca="1" ref="CN347" ca="1">COUNTIF(WeekendHostnames,"WNH270OPR403")</f>
        <v>#NAME?</v>
      </c>
    </row>
    <row r="348" spans="5:92" ht="20.25" customHeight="1">
      <c r="E348" s="15" t="str">
        <f>IF($C348&lt;&gt;"Yes","",IF($D348="No","Yes",IF($D348="Yes","No","")))</f>
        <v/>
      </c>
      <c r="F348" s="15" t="str">
        <f>IF($A348="","",IF($A348="Neuron",IF(OR(AND($AA348&lt;&gt;"",LOWER(TRIM($AA348))&lt;&gt;"n/a",COUNTIF($AA$2:$AA$532,$AA348)&gt;1),AND($AB348&lt;&gt;"",LOWER(TRIM($AB348))&lt;&gt;"n/a",COUNTIF($AB$2:$AB$532,$AB348)&gt;1),AND($AE348&lt;&gt;"",LOWER(TRIM($AE348))&lt;&gt;"n/a",COUNTIF($AE$2:$AE$532,$AE348)&gt;1)),"Yes","No"),IF($A348="Cybernet",IF(OR(AND($Y348&lt;&gt;"",LOWER(TRIM($Y348))&lt;&gt;"n/a",COUNTIF($Y$2:$Y$532,$Y348)&gt;1),AND($Z348&lt;&gt;"",LOWER(TRIM($Z348))&lt;&gt;"n/a",COUNTIF($Z$2:$Z$532,$Z348)&gt;1)),"Yes","No"),IF(AND($AN348&lt;&gt;"",LOWER(TRIM($AN348))&lt;&gt;"n/a",COUNTIF($AN$2:$AN$532,$AN348)&gt;1),"Yes","No"))))</f>
        <v/>
      </c>
      <c r="G348" t="str">
        <f>IF($C348&lt;&gt;"Yes","",
IF($A348="Neuron",
IF(OR(
AND($AA348&lt;&gt;"",LOWER(TRIM($AA348))&lt;&gt;"n/a",COUNTIFS($C$2:$C$532,"Yes",$A$2:$A$532,"Neuron",$AA$2:$AA$532,$AA348)&gt;1),
AND($AB348&lt;&gt;"",LOWER(TRIM($AB348))&lt;&gt;"n/a",COUNTIFS($C$2:$C$532,"Yes",$A$2:$A$532,"Neuron",$AB$2:$AB$532,$AB348)&gt;1),
AND($AE348&lt;&gt;"",LOWER(TRIM($AE348))&lt;&gt;"n/a",COUNTIFS($C$2:$C$532,"Yes",$A$2:$A$532,"Neuron",$AE$2:$AE$532,$AE348)&gt;1)
),"Yes","No"),
IF($A348="Cybernet",
IF(OR(
AND($Y348&lt;&gt;"",LOWER(TRIM($Y348))&lt;&gt;"n/a",COUNTIFS($C$2:$C$532,"Yes",$A$2:$A$532,"Cybernet",$Y$2:$Y$532,$Y348)&gt;1),
AND($Z348&lt;&gt;"",LOWER(TRIM($Z348))&lt;&gt;"n/a",COUNTIFS($C$2:$C$532,"Yes",$A$2:$A$532,"Cybernet",$Z$2:$Z$532,$Z348)&gt;1)
),"Yes","No"),
IF(AND($AN348&lt;&gt;"",LOWER(TRIM($AN348))&lt;&gt;"n/a"),
IF(COUNTIFS($C$2:$C$532,"Yes",$A$2:$A$532,$A348,$AN$2:$AN$532,$AN348)&gt;1,"Yes","No"),
"No")
)
)
)</f>
        <v/>
      </c>
      <c r="V348"/>
      <c r="X348"/>
      <c r="BS348" s="4" t="str">
        <f>IF($AB348="","",IF((IF(AND($BL348&lt;&gt;"Yes",$BL348&lt;&gt;"N/A"),"Power Cable, ","")&amp;IF(AND($BM348&lt;&gt;"Yes",$BM348&lt;&gt;"N/A"),"Battery, ","")&amp;IF(AND($AG348&lt;&gt;"Yes",$AG348&lt;&gt;"N/A"),"Firmware Download, ","")&amp;IF(AND(OR($AG348="Yes",$AG348="N/A"),$AH348&lt;&gt;"Yes",$AH348&lt;&gt;"N/A"),"Firmware Install, ","")&amp;IF(AND($BQ348&lt;&gt;"Yes",$BQ348&lt;&gt;"N/A"),"Device ID, ","")&amp;IF(AND($BR348&lt;&gt;"Yes",$BR348&lt;&gt;"N/A"),"Epic Beans Relay, ",""))="","",LEFT(IF(AND($BL348&lt;&gt;"Yes",$BL348&lt;&gt;"N/A"),"Power Cable, ","")&amp;IF(AND($BM348&lt;&gt;"Yes",$BM348&lt;&gt;"N/A"),"Battery, ","")&amp;IF(AND($AG348&lt;&gt;"Yes",$AG348&lt;&gt;"N/A"),"Firmware Download, ","")&amp;IF(AND(OR($AG348="Yes",$AG348="N/A"),$AH348&lt;&gt;"Yes",$AH348&lt;&gt;"N/A"),"Firmware Install, ","")&amp;IF(AND($BQ348&lt;&gt;"Yes",$BQ348&lt;&gt;"N/A"),"Device ID, ","")&amp;IF(AND($BR348&lt;&gt;"Yes",$BR348&lt;&gt;"N/A"),"Epic Beans Relay, ",""),LEN(IF(AND($BL348&lt;&gt;"Yes",$BL348&lt;&gt;"N/A"),"Power Cable, ","")&amp;IF(AND($BM348&lt;&gt;"Yes",$BM348&lt;&gt;"N/A"),"Battery, ","")&amp;IF(AND($AG348&lt;&gt;"Yes",$AG348&lt;&gt;"N/A"),"Firmware Download, ","")&amp;IF(AND(OR($AG348="Yes",$AG348="N/A"),$AH348&lt;&gt;"Yes",$AH348&lt;&gt;"N/A"),"Firmware Install, ","")&amp;IF(AND($BQ348&lt;&gt;"Yes",$BQ348&lt;&gt;"N/A"),"Device ID, ","")&amp;IF(AND($BR348&lt;&gt;"Yes",$BR348&lt;&gt;"N/A"),"Epic Beans Relay, ",""))-2)))</f>
        <v/>
      </c>
      <c r="BU348" s="8" t="str">
        <f>IF($AB348="","",IF($BS348="","Yes","Blocked"))</f>
        <v/>
      </c>
      <c r="BW348" t="str">
        <f>IF($BV348="","",IFERROR(VLOOKUP($BV348,'01_Warehouse_Ledger'!$A:$N,4,FALSE),""))</f>
        <v/>
      </c>
      <c r="BX348" t="str">
        <f>IF($BV348="","",IFERROR(VLOOKUP($BV348,'01_Warehouse_Ledger'!$A:$N,5,FALSE),""))</f>
        <v/>
      </c>
      <c r="BY348" t="str">
        <f>IF($BV348="","",IFERROR(VLOOKUP($BV348,'01_Warehouse_Ledger'!$A:$N,13,FALSE),""))</f>
        <v/>
      </c>
      <c r="CI348" t="str" cm="1">
        <f t="array" ref="CI348">IFERROR(
  IF(ISNUMBER(MATCH(TRIM(SUBSTITUTE(INDEX($X:$X,ROW()),CHAR(160),"")),[1]Weekend_Targets!$B$2:$B$23,0)),
    "TARGET",
    "NO"
  ),
  "LOOKUP_ERROR"
)</f>
        <v>NO</v>
      </c>
      <c r="CJ348" t="str" cm="1">
        <f t="array" aca="1" ref="CJ348" ca="1">_xlfn.LET(_xlpm.h,UPPER(TRIM(CLEAN(SUBSTITUTE($X348,CHAR(160)," ")))), IF(ISNUMBER(MATCH(_xlpm.h,WeekendHostnames,0)),"TARGET",""))</f>
        <v/>
      </c>
      <c r="CK348" t="str">
        <f>UPPER(TRIM(CLEAN(SUBSTITUTE(C348,CHAR(160)," "))))</f>
        <v/>
      </c>
      <c r="CL348" t="str" cm="1">
        <f t="array" ref="CL348">IF(ISNUMBER(MATCH(UPPER(TRIM(CLEAN(SUBSTITUTE(INDEX($X:$X,ROW()),CHAR(160)," ")))),[1]Weekend_Targets!$C$2:$C$23,0)),"TARGET","NO")</f>
        <v>NO</v>
      </c>
      <c r="CM348" t="str">
        <f>_xlfn.TEXTJOIN(", ",TRUE,$C$2:$C$23)</f>
        <v>Yes, Yes, Yes, Yes, Yes, Yes, Yes, Yes, Yes, Yes, Yes, Yes, Yes, Yes, Yes, Yes, Yes, Yes, Yes, Yes, Yes, Yes</v>
      </c>
      <c r="CN348" t="e" cm="1">
        <f t="array" aca="1" ref="CN348" ca="1">COUNTIF(WeekendHostnames,"WNH270OPR403")</f>
        <v>#NAME?</v>
      </c>
    </row>
    <row r="349" spans="5:92" ht="20.25" customHeight="1">
      <c r="E349" s="15" t="str">
        <f>IF($C349&lt;&gt;"Yes","",IF($D349="No","Yes",IF($D349="Yes","No","")))</f>
        <v/>
      </c>
      <c r="F349" s="15" t="str">
        <f>IF($A349="","",IF($A349="Neuron",IF(OR(AND($AA349&lt;&gt;"",LOWER(TRIM($AA349))&lt;&gt;"n/a",COUNTIF($AA$2:$AA$532,$AA349)&gt;1),AND($AB349&lt;&gt;"",LOWER(TRIM($AB349))&lt;&gt;"n/a",COUNTIF($AB$2:$AB$532,$AB349)&gt;1),AND($AE349&lt;&gt;"",LOWER(TRIM($AE349))&lt;&gt;"n/a",COUNTIF($AE$2:$AE$532,$AE349)&gt;1)),"Yes","No"),IF($A349="Cybernet",IF(OR(AND($Y349&lt;&gt;"",LOWER(TRIM($Y349))&lt;&gt;"n/a",COUNTIF($Y$2:$Y$532,$Y349)&gt;1),AND($Z349&lt;&gt;"",LOWER(TRIM($Z349))&lt;&gt;"n/a",COUNTIF($Z$2:$Z$532,$Z349)&gt;1)),"Yes","No"),IF(AND($AN349&lt;&gt;"",LOWER(TRIM($AN349))&lt;&gt;"n/a",COUNTIF($AN$2:$AN$532,$AN349)&gt;1),"Yes","No"))))</f>
        <v/>
      </c>
      <c r="G349" t="str">
        <f>IF($C349&lt;&gt;"Yes","",
IF($A349="Neuron",
IF(OR(
AND($AA349&lt;&gt;"",LOWER(TRIM($AA349))&lt;&gt;"n/a",COUNTIFS($C$2:$C$532,"Yes",$A$2:$A$532,"Neuron",$AA$2:$AA$532,$AA349)&gt;1),
AND($AB349&lt;&gt;"",LOWER(TRIM($AB349))&lt;&gt;"n/a",COUNTIFS($C$2:$C$532,"Yes",$A$2:$A$532,"Neuron",$AB$2:$AB$532,$AB349)&gt;1),
AND($AE349&lt;&gt;"",LOWER(TRIM($AE349))&lt;&gt;"n/a",COUNTIFS($C$2:$C$532,"Yes",$A$2:$A$532,"Neuron",$AE$2:$AE$532,$AE349)&gt;1)
),"Yes","No"),
IF($A349="Cybernet",
IF(OR(
AND($Y349&lt;&gt;"",LOWER(TRIM($Y349))&lt;&gt;"n/a",COUNTIFS($C$2:$C$532,"Yes",$A$2:$A$532,"Cybernet",$Y$2:$Y$532,$Y349)&gt;1),
AND($Z349&lt;&gt;"",LOWER(TRIM($Z349))&lt;&gt;"n/a",COUNTIFS($C$2:$C$532,"Yes",$A$2:$A$532,"Cybernet",$Z$2:$Z$532,$Z349)&gt;1)
),"Yes","No"),
IF(AND($AN349&lt;&gt;"",LOWER(TRIM($AN349))&lt;&gt;"n/a"),
IF(COUNTIFS($C$2:$C$532,"Yes",$A$2:$A$532,$A349,$AN$2:$AN$532,$AN349)&gt;1,"Yes","No"),
"No")
)
)
)</f>
        <v/>
      </c>
      <c r="V349"/>
      <c r="X349"/>
      <c r="BS349" s="4" t="str">
        <f>IF($AB349="","",IF((IF(AND($BL349&lt;&gt;"Yes",$BL349&lt;&gt;"N/A"),"Power Cable, ","")&amp;IF(AND($BM349&lt;&gt;"Yes",$BM349&lt;&gt;"N/A"),"Battery, ","")&amp;IF(AND($AG349&lt;&gt;"Yes",$AG349&lt;&gt;"N/A"),"Firmware Download, ","")&amp;IF(AND(OR($AG349="Yes",$AG349="N/A"),$AH349&lt;&gt;"Yes",$AH349&lt;&gt;"N/A"),"Firmware Install, ","")&amp;IF(AND($BQ349&lt;&gt;"Yes",$BQ349&lt;&gt;"N/A"),"Device ID, ","")&amp;IF(AND($BR349&lt;&gt;"Yes",$BR349&lt;&gt;"N/A"),"Epic Beans Relay, ",""))="","",LEFT(IF(AND($BL349&lt;&gt;"Yes",$BL349&lt;&gt;"N/A"),"Power Cable, ","")&amp;IF(AND($BM349&lt;&gt;"Yes",$BM349&lt;&gt;"N/A"),"Battery, ","")&amp;IF(AND($AG349&lt;&gt;"Yes",$AG349&lt;&gt;"N/A"),"Firmware Download, ","")&amp;IF(AND(OR($AG349="Yes",$AG349="N/A"),$AH349&lt;&gt;"Yes",$AH349&lt;&gt;"N/A"),"Firmware Install, ","")&amp;IF(AND($BQ349&lt;&gt;"Yes",$BQ349&lt;&gt;"N/A"),"Device ID, ","")&amp;IF(AND($BR349&lt;&gt;"Yes",$BR349&lt;&gt;"N/A"),"Epic Beans Relay, ",""),LEN(IF(AND($BL349&lt;&gt;"Yes",$BL349&lt;&gt;"N/A"),"Power Cable, ","")&amp;IF(AND($BM349&lt;&gt;"Yes",$BM349&lt;&gt;"N/A"),"Battery, ","")&amp;IF(AND($AG349&lt;&gt;"Yes",$AG349&lt;&gt;"N/A"),"Firmware Download, ","")&amp;IF(AND(OR($AG349="Yes",$AG349="N/A"),$AH349&lt;&gt;"Yes",$AH349&lt;&gt;"N/A"),"Firmware Install, ","")&amp;IF(AND($BQ349&lt;&gt;"Yes",$BQ349&lt;&gt;"N/A"),"Device ID, ","")&amp;IF(AND($BR349&lt;&gt;"Yes",$BR349&lt;&gt;"N/A"),"Epic Beans Relay, ",""))-2)))</f>
        <v/>
      </c>
      <c r="BU349" s="8" t="str">
        <f>IF($AB349="","",IF($BS349="","Yes","Blocked"))</f>
        <v/>
      </c>
      <c r="BW349" t="str">
        <f>IF($BV349="","",IFERROR(VLOOKUP($BV349,'01_Warehouse_Ledger'!$A:$N,4,FALSE),""))</f>
        <v/>
      </c>
      <c r="BX349" t="str">
        <f>IF($BV349="","",IFERROR(VLOOKUP($BV349,'01_Warehouse_Ledger'!$A:$N,5,FALSE),""))</f>
        <v/>
      </c>
      <c r="BY349" t="str">
        <f>IF($BV349="","",IFERROR(VLOOKUP($BV349,'01_Warehouse_Ledger'!$A:$N,13,FALSE),""))</f>
        <v/>
      </c>
      <c r="CI349" t="str" cm="1">
        <f t="array" ref="CI349">IFERROR(
  IF(ISNUMBER(MATCH(TRIM(SUBSTITUTE(INDEX($X:$X,ROW()),CHAR(160),"")),[1]Weekend_Targets!$B$2:$B$23,0)),
    "TARGET",
    "NO"
  ),
  "LOOKUP_ERROR"
)</f>
        <v>NO</v>
      </c>
      <c r="CJ349" t="str" cm="1">
        <f t="array" aca="1" ref="CJ349" ca="1">_xlfn.LET(_xlpm.h,UPPER(TRIM(CLEAN(SUBSTITUTE($X349,CHAR(160)," ")))), IF(ISNUMBER(MATCH(_xlpm.h,WeekendHostnames,0)),"TARGET",""))</f>
        <v/>
      </c>
      <c r="CK349" t="str">
        <f>UPPER(TRIM(CLEAN(SUBSTITUTE(C349,CHAR(160)," "))))</f>
        <v/>
      </c>
      <c r="CL349" t="str" cm="1">
        <f t="array" ref="CL349">IF(ISNUMBER(MATCH(UPPER(TRIM(CLEAN(SUBSTITUTE(INDEX($X:$X,ROW()),CHAR(160)," ")))),[1]Weekend_Targets!$C$2:$C$23,0)),"TARGET","NO")</f>
        <v>NO</v>
      </c>
      <c r="CM349" t="str">
        <f>_xlfn.TEXTJOIN(", ",TRUE,$C$2:$C$23)</f>
        <v>Yes, Yes, Yes, Yes, Yes, Yes, Yes, Yes, Yes, Yes, Yes, Yes, Yes, Yes, Yes, Yes, Yes, Yes, Yes, Yes, Yes, Yes</v>
      </c>
      <c r="CN349" t="e" cm="1">
        <f t="array" aca="1" ref="CN349" ca="1">COUNTIF(WeekendHostnames,"WNH270OPR403")</f>
        <v>#NAME?</v>
      </c>
    </row>
    <row r="350" spans="5:92" ht="20.25" customHeight="1">
      <c r="E350" s="15" t="str">
        <f>IF($C350&lt;&gt;"Yes","",IF($D350="No","Yes",IF($D350="Yes","No","")))</f>
        <v/>
      </c>
      <c r="F350" s="15" t="str">
        <f>IF($A350="","",IF($A350="Neuron",IF(OR(AND($AA350&lt;&gt;"",LOWER(TRIM($AA350))&lt;&gt;"n/a",COUNTIF($AA$2:$AA$532,$AA350)&gt;1),AND($AB350&lt;&gt;"",LOWER(TRIM($AB350))&lt;&gt;"n/a",COUNTIF($AB$2:$AB$532,$AB350)&gt;1),AND($AE350&lt;&gt;"",LOWER(TRIM($AE350))&lt;&gt;"n/a",COUNTIF($AE$2:$AE$532,$AE350)&gt;1)),"Yes","No"),IF($A350="Cybernet",IF(OR(AND($Y350&lt;&gt;"",LOWER(TRIM($Y350))&lt;&gt;"n/a",COUNTIF($Y$2:$Y$532,$Y350)&gt;1),AND($Z350&lt;&gt;"",LOWER(TRIM($Z350))&lt;&gt;"n/a",COUNTIF($Z$2:$Z$532,$Z350)&gt;1)),"Yes","No"),IF(AND($AN350&lt;&gt;"",LOWER(TRIM($AN350))&lt;&gt;"n/a",COUNTIF($AN$2:$AN$532,$AN350)&gt;1),"Yes","No"))))</f>
        <v/>
      </c>
      <c r="G350" t="str">
        <f>IF($C350&lt;&gt;"Yes","",
IF($A350="Neuron",
IF(OR(
AND($AA350&lt;&gt;"",LOWER(TRIM($AA350))&lt;&gt;"n/a",COUNTIFS($C$2:$C$532,"Yes",$A$2:$A$532,"Neuron",$AA$2:$AA$532,$AA350)&gt;1),
AND($AB350&lt;&gt;"",LOWER(TRIM($AB350))&lt;&gt;"n/a",COUNTIFS($C$2:$C$532,"Yes",$A$2:$A$532,"Neuron",$AB$2:$AB$532,$AB350)&gt;1),
AND($AE350&lt;&gt;"",LOWER(TRIM($AE350))&lt;&gt;"n/a",COUNTIFS($C$2:$C$532,"Yes",$A$2:$A$532,"Neuron",$AE$2:$AE$532,$AE350)&gt;1)
),"Yes","No"),
IF($A350="Cybernet",
IF(OR(
AND($Y350&lt;&gt;"",LOWER(TRIM($Y350))&lt;&gt;"n/a",COUNTIFS($C$2:$C$532,"Yes",$A$2:$A$532,"Cybernet",$Y$2:$Y$532,$Y350)&gt;1),
AND($Z350&lt;&gt;"",LOWER(TRIM($Z350))&lt;&gt;"n/a",COUNTIFS($C$2:$C$532,"Yes",$A$2:$A$532,"Cybernet",$Z$2:$Z$532,$Z350)&gt;1)
),"Yes","No"),
IF(AND($AN350&lt;&gt;"",LOWER(TRIM($AN350))&lt;&gt;"n/a"),
IF(COUNTIFS($C$2:$C$532,"Yes",$A$2:$A$532,$A350,$AN$2:$AN$532,$AN350)&gt;1,"Yes","No"),
"No")
)
)
)</f>
        <v/>
      </c>
      <c r="V350"/>
      <c r="X350"/>
      <c r="BS350" s="4" t="str">
        <f>IF($AB350="","",IF((IF(AND($BL350&lt;&gt;"Yes",$BL350&lt;&gt;"N/A"),"Power Cable, ","")&amp;IF(AND($BM350&lt;&gt;"Yes",$BM350&lt;&gt;"N/A"),"Battery, ","")&amp;IF(AND($AG350&lt;&gt;"Yes",$AG350&lt;&gt;"N/A"),"Firmware Download, ","")&amp;IF(AND(OR($AG350="Yes",$AG350="N/A"),$AH350&lt;&gt;"Yes",$AH350&lt;&gt;"N/A"),"Firmware Install, ","")&amp;IF(AND($BQ350&lt;&gt;"Yes",$BQ350&lt;&gt;"N/A"),"Device ID, ","")&amp;IF(AND($BR350&lt;&gt;"Yes",$BR350&lt;&gt;"N/A"),"Epic Beans Relay, ",""))="","",LEFT(IF(AND($BL350&lt;&gt;"Yes",$BL350&lt;&gt;"N/A"),"Power Cable, ","")&amp;IF(AND($BM350&lt;&gt;"Yes",$BM350&lt;&gt;"N/A"),"Battery, ","")&amp;IF(AND($AG350&lt;&gt;"Yes",$AG350&lt;&gt;"N/A"),"Firmware Download, ","")&amp;IF(AND(OR($AG350="Yes",$AG350="N/A"),$AH350&lt;&gt;"Yes",$AH350&lt;&gt;"N/A"),"Firmware Install, ","")&amp;IF(AND($BQ350&lt;&gt;"Yes",$BQ350&lt;&gt;"N/A"),"Device ID, ","")&amp;IF(AND($BR350&lt;&gt;"Yes",$BR350&lt;&gt;"N/A"),"Epic Beans Relay, ",""),LEN(IF(AND($BL350&lt;&gt;"Yes",$BL350&lt;&gt;"N/A"),"Power Cable, ","")&amp;IF(AND($BM350&lt;&gt;"Yes",$BM350&lt;&gt;"N/A"),"Battery, ","")&amp;IF(AND($AG350&lt;&gt;"Yes",$AG350&lt;&gt;"N/A"),"Firmware Download, ","")&amp;IF(AND(OR($AG350="Yes",$AG350="N/A"),$AH350&lt;&gt;"Yes",$AH350&lt;&gt;"N/A"),"Firmware Install, ","")&amp;IF(AND($BQ350&lt;&gt;"Yes",$BQ350&lt;&gt;"N/A"),"Device ID, ","")&amp;IF(AND($BR350&lt;&gt;"Yes",$BR350&lt;&gt;"N/A"),"Epic Beans Relay, ",""))-2)))</f>
        <v/>
      </c>
      <c r="BU350" s="8" t="str">
        <f>IF($AB350="","",IF($BS350="","Yes","Blocked"))</f>
        <v/>
      </c>
      <c r="BW350" t="str">
        <f>IF($BV350="","",IFERROR(VLOOKUP($BV350,'01_Warehouse_Ledger'!$A:$N,4,FALSE),""))</f>
        <v/>
      </c>
      <c r="BX350" t="str">
        <f>IF($BV350="","",IFERROR(VLOOKUP($BV350,'01_Warehouse_Ledger'!$A:$N,5,FALSE),""))</f>
        <v/>
      </c>
      <c r="BY350" t="str">
        <f>IF($BV350="","",IFERROR(VLOOKUP($BV350,'01_Warehouse_Ledger'!$A:$N,13,FALSE),""))</f>
        <v/>
      </c>
      <c r="CI350" t="str" cm="1">
        <f t="array" ref="CI350">IFERROR(
  IF(ISNUMBER(MATCH(TRIM(SUBSTITUTE(INDEX($X:$X,ROW()),CHAR(160),"")),[1]Weekend_Targets!$B$2:$B$23,0)),
    "TARGET",
    "NO"
  ),
  "LOOKUP_ERROR"
)</f>
        <v>NO</v>
      </c>
      <c r="CJ350" t="str" cm="1">
        <f t="array" aca="1" ref="CJ350" ca="1">_xlfn.LET(_xlpm.h,UPPER(TRIM(CLEAN(SUBSTITUTE($X350,CHAR(160)," ")))), IF(ISNUMBER(MATCH(_xlpm.h,WeekendHostnames,0)),"TARGET",""))</f>
        <v/>
      </c>
      <c r="CK350" t="str">
        <f>UPPER(TRIM(CLEAN(SUBSTITUTE(C350,CHAR(160)," "))))</f>
        <v/>
      </c>
      <c r="CL350" t="str" cm="1">
        <f t="array" ref="CL350">IF(ISNUMBER(MATCH(UPPER(TRIM(CLEAN(SUBSTITUTE(INDEX($X:$X,ROW()),CHAR(160)," ")))),[1]Weekend_Targets!$C$2:$C$23,0)),"TARGET","NO")</f>
        <v>NO</v>
      </c>
      <c r="CM350" t="str">
        <f>_xlfn.TEXTJOIN(", ",TRUE,$C$2:$C$23)</f>
        <v>Yes, Yes, Yes, Yes, Yes, Yes, Yes, Yes, Yes, Yes, Yes, Yes, Yes, Yes, Yes, Yes, Yes, Yes, Yes, Yes, Yes, Yes</v>
      </c>
      <c r="CN350" t="e" cm="1">
        <f t="array" aca="1" ref="CN350" ca="1">COUNTIF(WeekendHostnames,"WNH270OPR403")</f>
        <v>#NAME?</v>
      </c>
    </row>
    <row r="351" spans="5:92" ht="20.25" customHeight="1">
      <c r="E351" s="15" t="str">
        <f>IF($C351&lt;&gt;"Yes","",IF($D351="No","Yes",IF($D351="Yes","No","")))</f>
        <v/>
      </c>
      <c r="F351" s="15" t="str">
        <f>IF($A351="","",IF($A351="Neuron",IF(OR(AND($AA351&lt;&gt;"",LOWER(TRIM($AA351))&lt;&gt;"n/a",COUNTIF($AA$2:$AA$532,$AA351)&gt;1),AND($AB351&lt;&gt;"",LOWER(TRIM($AB351))&lt;&gt;"n/a",COUNTIF($AB$2:$AB$532,$AB351)&gt;1),AND($AE351&lt;&gt;"",LOWER(TRIM($AE351))&lt;&gt;"n/a",COUNTIF($AE$2:$AE$532,$AE351)&gt;1)),"Yes","No"),IF($A351="Cybernet",IF(OR(AND($Y351&lt;&gt;"",LOWER(TRIM($Y351))&lt;&gt;"n/a",COUNTIF($Y$2:$Y$532,$Y351)&gt;1),AND($Z351&lt;&gt;"",LOWER(TRIM($Z351))&lt;&gt;"n/a",COUNTIF($Z$2:$Z$532,$Z351)&gt;1)),"Yes","No"),IF(AND($AN351&lt;&gt;"",LOWER(TRIM($AN351))&lt;&gt;"n/a",COUNTIF($AN$2:$AN$532,$AN351)&gt;1),"Yes","No"))))</f>
        <v/>
      </c>
      <c r="G351" t="str">
        <f>IF($C351&lt;&gt;"Yes","",
IF($A351="Neuron",
IF(OR(
AND($AA351&lt;&gt;"",LOWER(TRIM($AA351))&lt;&gt;"n/a",COUNTIFS($C$2:$C$532,"Yes",$A$2:$A$532,"Neuron",$AA$2:$AA$532,$AA351)&gt;1),
AND($AB351&lt;&gt;"",LOWER(TRIM($AB351))&lt;&gt;"n/a",COUNTIFS($C$2:$C$532,"Yes",$A$2:$A$532,"Neuron",$AB$2:$AB$532,$AB351)&gt;1),
AND($AE351&lt;&gt;"",LOWER(TRIM($AE351))&lt;&gt;"n/a",COUNTIFS($C$2:$C$532,"Yes",$A$2:$A$532,"Neuron",$AE$2:$AE$532,$AE351)&gt;1)
),"Yes","No"),
IF($A351="Cybernet",
IF(OR(
AND($Y351&lt;&gt;"",LOWER(TRIM($Y351))&lt;&gt;"n/a",COUNTIFS($C$2:$C$532,"Yes",$A$2:$A$532,"Cybernet",$Y$2:$Y$532,$Y351)&gt;1),
AND($Z351&lt;&gt;"",LOWER(TRIM($Z351))&lt;&gt;"n/a",COUNTIFS($C$2:$C$532,"Yes",$A$2:$A$532,"Cybernet",$Z$2:$Z$532,$Z351)&gt;1)
),"Yes","No"),
IF(AND($AN351&lt;&gt;"",LOWER(TRIM($AN351))&lt;&gt;"n/a"),
IF(COUNTIFS($C$2:$C$532,"Yes",$A$2:$A$532,$A351,$AN$2:$AN$532,$AN351)&gt;1,"Yes","No"),
"No")
)
)
)</f>
        <v/>
      </c>
      <c r="V351"/>
      <c r="X351"/>
      <c r="BS351" s="4" t="str">
        <f>IF($AB351="","",IF((IF(AND($BL351&lt;&gt;"Yes",$BL351&lt;&gt;"N/A"),"Power Cable, ","")&amp;IF(AND($BM351&lt;&gt;"Yes",$BM351&lt;&gt;"N/A"),"Battery, ","")&amp;IF(AND($AG351&lt;&gt;"Yes",$AG351&lt;&gt;"N/A"),"Firmware Download, ","")&amp;IF(AND(OR($AG351="Yes",$AG351="N/A"),$AH351&lt;&gt;"Yes",$AH351&lt;&gt;"N/A"),"Firmware Install, ","")&amp;IF(AND($BQ351&lt;&gt;"Yes",$BQ351&lt;&gt;"N/A"),"Device ID, ","")&amp;IF(AND($BR351&lt;&gt;"Yes",$BR351&lt;&gt;"N/A"),"Epic Beans Relay, ",""))="","",LEFT(IF(AND($BL351&lt;&gt;"Yes",$BL351&lt;&gt;"N/A"),"Power Cable, ","")&amp;IF(AND($BM351&lt;&gt;"Yes",$BM351&lt;&gt;"N/A"),"Battery, ","")&amp;IF(AND($AG351&lt;&gt;"Yes",$AG351&lt;&gt;"N/A"),"Firmware Download, ","")&amp;IF(AND(OR($AG351="Yes",$AG351="N/A"),$AH351&lt;&gt;"Yes",$AH351&lt;&gt;"N/A"),"Firmware Install, ","")&amp;IF(AND($BQ351&lt;&gt;"Yes",$BQ351&lt;&gt;"N/A"),"Device ID, ","")&amp;IF(AND($BR351&lt;&gt;"Yes",$BR351&lt;&gt;"N/A"),"Epic Beans Relay, ",""),LEN(IF(AND($BL351&lt;&gt;"Yes",$BL351&lt;&gt;"N/A"),"Power Cable, ","")&amp;IF(AND($BM351&lt;&gt;"Yes",$BM351&lt;&gt;"N/A"),"Battery, ","")&amp;IF(AND($AG351&lt;&gt;"Yes",$AG351&lt;&gt;"N/A"),"Firmware Download, ","")&amp;IF(AND(OR($AG351="Yes",$AG351="N/A"),$AH351&lt;&gt;"Yes",$AH351&lt;&gt;"N/A"),"Firmware Install, ","")&amp;IF(AND($BQ351&lt;&gt;"Yes",$BQ351&lt;&gt;"N/A"),"Device ID, ","")&amp;IF(AND($BR351&lt;&gt;"Yes",$BR351&lt;&gt;"N/A"),"Epic Beans Relay, ",""))-2)))</f>
        <v/>
      </c>
      <c r="BU351" s="8" t="str">
        <f>IF($AB351="","",IF($BS351="","Yes","Blocked"))</f>
        <v/>
      </c>
      <c r="BW351" t="str">
        <f>IF($BV351="","",IFERROR(VLOOKUP($BV351,'01_Warehouse_Ledger'!$A:$N,4,FALSE),""))</f>
        <v/>
      </c>
      <c r="BX351" t="str">
        <f>IF($BV351="","",IFERROR(VLOOKUP($BV351,'01_Warehouse_Ledger'!$A:$N,5,FALSE),""))</f>
        <v/>
      </c>
      <c r="BY351" t="str">
        <f>IF($BV351="","",IFERROR(VLOOKUP($BV351,'01_Warehouse_Ledger'!$A:$N,13,FALSE),""))</f>
        <v/>
      </c>
      <c r="CI351" t="str" cm="1">
        <f t="array" ref="CI351">IFERROR(
  IF(ISNUMBER(MATCH(TRIM(SUBSTITUTE(INDEX($X:$X,ROW()),CHAR(160),"")),[1]Weekend_Targets!$B$2:$B$23,0)),
    "TARGET",
    "NO"
  ),
  "LOOKUP_ERROR"
)</f>
        <v>NO</v>
      </c>
      <c r="CJ351" t="str" cm="1">
        <f t="array" aca="1" ref="CJ351" ca="1">_xlfn.LET(_xlpm.h,UPPER(TRIM(CLEAN(SUBSTITUTE($X351,CHAR(160)," ")))), IF(ISNUMBER(MATCH(_xlpm.h,WeekendHostnames,0)),"TARGET",""))</f>
        <v/>
      </c>
      <c r="CK351" t="str">
        <f>UPPER(TRIM(CLEAN(SUBSTITUTE(C351,CHAR(160)," "))))</f>
        <v/>
      </c>
      <c r="CL351" t="str" cm="1">
        <f t="array" ref="CL351">IF(ISNUMBER(MATCH(UPPER(TRIM(CLEAN(SUBSTITUTE(INDEX($X:$X,ROW()),CHAR(160)," ")))),[1]Weekend_Targets!$C$2:$C$23,0)),"TARGET","NO")</f>
        <v>NO</v>
      </c>
      <c r="CM351" t="str">
        <f>_xlfn.TEXTJOIN(", ",TRUE,$C$2:$C$23)</f>
        <v>Yes, Yes, Yes, Yes, Yes, Yes, Yes, Yes, Yes, Yes, Yes, Yes, Yes, Yes, Yes, Yes, Yes, Yes, Yes, Yes, Yes, Yes</v>
      </c>
      <c r="CN351" t="e" cm="1">
        <f t="array" aca="1" ref="CN351" ca="1">COUNTIF(WeekendHostnames,"WNH270OPR403")</f>
        <v>#NAME?</v>
      </c>
    </row>
    <row r="352" spans="5:92" ht="20.25" customHeight="1">
      <c r="E352" s="15" t="str">
        <f>IF($C352&lt;&gt;"Yes","",IF($D352="No","Yes",IF($D352="Yes","No","")))</f>
        <v/>
      </c>
      <c r="F352" s="15" t="str">
        <f>IF($A352="","",IF($A352="Neuron",IF(OR(AND($AA352&lt;&gt;"",LOWER(TRIM($AA352))&lt;&gt;"n/a",COUNTIF($AA$2:$AA$532,$AA352)&gt;1),AND($AB352&lt;&gt;"",LOWER(TRIM($AB352))&lt;&gt;"n/a",COUNTIF($AB$2:$AB$532,$AB352)&gt;1),AND($AE352&lt;&gt;"",LOWER(TRIM($AE352))&lt;&gt;"n/a",COUNTIF($AE$2:$AE$532,$AE352)&gt;1)),"Yes","No"),IF($A352="Cybernet",IF(OR(AND($Y352&lt;&gt;"",LOWER(TRIM($Y352))&lt;&gt;"n/a",COUNTIF($Y$2:$Y$532,$Y352)&gt;1),AND($Z352&lt;&gt;"",LOWER(TRIM($Z352))&lt;&gt;"n/a",COUNTIF($Z$2:$Z$532,$Z352)&gt;1)),"Yes","No"),IF(AND($AN352&lt;&gt;"",LOWER(TRIM($AN352))&lt;&gt;"n/a",COUNTIF($AN$2:$AN$532,$AN352)&gt;1),"Yes","No"))))</f>
        <v/>
      </c>
      <c r="G352" t="str">
        <f>IF($C352&lt;&gt;"Yes","",
IF($A352="Neuron",
IF(OR(
AND($AA352&lt;&gt;"",LOWER(TRIM($AA352))&lt;&gt;"n/a",COUNTIFS($C$2:$C$532,"Yes",$A$2:$A$532,"Neuron",$AA$2:$AA$532,$AA352)&gt;1),
AND($AB352&lt;&gt;"",LOWER(TRIM($AB352))&lt;&gt;"n/a",COUNTIFS($C$2:$C$532,"Yes",$A$2:$A$532,"Neuron",$AB$2:$AB$532,$AB352)&gt;1),
AND($AE352&lt;&gt;"",LOWER(TRIM($AE352))&lt;&gt;"n/a",COUNTIFS($C$2:$C$532,"Yes",$A$2:$A$532,"Neuron",$AE$2:$AE$532,$AE352)&gt;1)
),"Yes","No"),
IF($A352="Cybernet",
IF(OR(
AND($Y352&lt;&gt;"",LOWER(TRIM($Y352))&lt;&gt;"n/a",COUNTIFS($C$2:$C$532,"Yes",$A$2:$A$532,"Cybernet",$Y$2:$Y$532,$Y352)&gt;1),
AND($Z352&lt;&gt;"",LOWER(TRIM($Z352))&lt;&gt;"n/a",COUNTIFS($C$2:$C$532,"Yes",$A$2:$A$532,"Cybernet",$Z$2:$Z$532,$Z352)&gt;1)
),"Yes","No"),
IF(AND($AN352&lt;&gt;"",LOWER(TRIM($AN352))&lt;&gt;"n/a"),
IF(COUNTIFS($C$2:$C$532,"Yes",$A$2:$A$532,$A352,$AN$2:$AN$532,$AN352)&gt;1,"Yes","No"),
"No")
)
)
)</f>
        <v/>
      </c>
      <c r="V352"/>
      <c r="X352"/>
      <c r="BS352" s="4" t="str">
        <f>IF($AB352="","",IF((IF(AND($BL352&lt;&gt;"Yes",$BL352&lt;&gt;"N/A"),"Power Cable, ","")&amp;IF(AND($BM352&lt;&gt;"Yes",$BM352&lt;&gt;"N/A"),"Battery, ","")&amp;IF(AND($AG352&lt;&gt;"Yes",$AG352&lt;&gt;"N/A"),"Firmware Download, ","")&amp;IF(AND(OR($AG352="Yes",$AG352="N/A"),$AH352&lt;&gt;"Yes",$AH352&lt;&gt;"N/A"),"Firmware Install, ","")&amp;IF(AND($BQ352&lt;&gt;"Yes",$BQ352&lt;&gt;"N/A"),"Device ID, ","")&amp;IF(AND($BR352&lt;&gt;"Yes",$BR352&lt;&gt;"N/A"),"Epic Beans Relay, ",""))="","",LEFT(IF(AND($BL352&lt;&gt;"Yes",$BL352&lt;&gt;"N/A"),"Power Cable, ","")&amp;IF(AND($BM352&lt;&gt;"Yes",$BM352&lt;&gt;"N/A"),"Battery, ","")&amp;IF(AND($AG352&lt;&gt;"Yes",$AG352&lt;&gt;"N/A"),"Firmware Download, ","")&amp;IF(AND(OR($AG352="Yes",$AG352="N/A"),$AH352&lt;&gt;"Yes",$AH352&lt;&gt;"N/A"),"Firmware Install, ","")&amp;IF(AND($BQ352&lt;&gt;"Yes",$BQ352&lt;&gt;"N/A"),"Device ID, ","")&amp;IF(AND($BR352&lt;&gt;"Yes",$BR352&lt;&gt;"N/A"),"Epic Beans Relay, ",""),LEN(IF(AND($BL352&lt;&gt;"Yes",$BL352&lt;&gt;"N/A"),"Power Cable, ","")&amp;IF(AND($BM352&lt;&gt;"Yes",$BM352&lt;&gt;"N/A"),"Battery, ","")&amp;IF(AND($AG352&lt;&gt;"Yes",$AG352&lt;&gt;"N/A"),"Firmware Download, ","")&amp;IF(AND(OR($AG352="Yes",$AG352="N/A"),$AH352&lt;&gt;"Yes",$AH352&lt;&gt;"N/A"),"Firmware Install, ","")&amp;IF(AND($BQ352&lt;&gt;"Yes",$BQ352&lt;&gt;"N/A"),"Device ID, ","")&amp;IF(AND($BR352&lt;&gt;"Yes",$BR352&lt;&gt;"N/A"),"Epic Beans Relay, ",""))-2)))</f>
        <v/>
      </c>
      <c r="BU352" s="8" t="str">
        <f>IF($AB352="","",IF($BS352="","Yes","Blocked"))</f>
        <v/>
      </c>
      <c r="BW352" t="str">
        <f>IF($BV352="","",IFERROR(VLOOKUP($BV352,'01_Warehouse_Ledger'!$A:$N,4,FALSE),""))</f>
        <v/>
      </c>
      <c r="BX352" t="str">
        <f>IF($BV352="","",IFERROR(VLOOKUP($BV352,'01_Warehouse_Ledger'!$A:$N,5,FALSE),""))</f>
        <v/>
      </c>
      <c r="BY352" t="str">
        <f>IF($BV352="","",IFERROR(VLOOKUP($BV352,'01_Warehouse_Ledger'!$A:$N,13,FALSE),""))</f>
        <v/>
      </c>
      <c r="CI352" t="str" cm="1">
        <f t="array" ref="CI352">IFERROR(
  IF(ISNUMBER(MATCH(TRIM(SUBSTITUTE(INDEX($X:$X,ROW()),CHAR(160),"")),[1]Weekend_Targets!$B$2:$B$23,0)),
    "TARGET",
    "NO"
  ),
  "LOOKUP_ERROR"
)</f>
        <v>NO</v>
      </c>
      <c r="CJ352" t="str" cm="1">
        <f t="array" aca="1" ref="CJ352" ca="1">_xlfn.LET(_xlpm.h,UPPER(TRIM(CLEAN(SUBSTITUTE($X352,CHAR(160)," ")))), IF(ISNUMBER(MATCH(_xlpm.h,WeekendHostnames,0)),"TARGET",""))</f>
        <v/>
      </c>
      <c r="CK352" t="str">
        <f>UPPER(TRIM(CLEAN(SUBSTITUTE(C352,CHAR(160)," "))))</f>
        <v/>
      </c>
      <c r="CL352" t="str" cm="1">
        <f t="array" ref="CL352">IF(ISNUMBER(MATCH(UPPER(TRIM(CLEAN(SUBSTITUTE(INDEX($X:$X,ROW()),CHAR(160)," ")))),[1]Weekend_Targets!$C$2:$C$23,0)),"TARGET","NO")</f>
        <v>NO</v>
      </c>
      <c r="CM352" t="str">
        <f>_xlfn.TEXTJOIN(", ",TRUE,$C$2:$C$23)</f>
        <v>Yes, Yes, Yes, Yes, Yes, Yes, Yes, Yes, Yes, Yes, Yes, Yes, Yes, Yes, Yes, Yes, Yes, Yes, Yes, Yes, Yes, Yes</v>
      </c>
      <c r="CN352" t="e" cm="1">
        <f t="array" aca="1" ref="CN352" ca="1">COUNTIF(WeekendHostnames,"WNH270OPR403")</f>
        <v>#NAME?</v>
      </c>
    </row>
    <row r="353" spans="5:92" ht="20.25" customHeight="1">
      <c r="E353" s="15" t="str">
        <f>IF($C353&lt;&gt;"Yes","",IF($D353="No","Yes",IF($D353="Yes","No","")))</f>
        <v/>
      </c>
      <c r="F353" s="15" t="str">
        <f>IF($A353="","",IF($A353="Neuron",IF(OR(AND($AA353&lt;&gt;"",LOWER(TRIM($AA353))&lt;&gt;"n/a",COUNTIF($AA$2:$AA$532,$AA353)&gt;1),AND($AB353&lt;&gt;"",LOWER(TRIM($AB353))&lt;&gt;"n/a",COUNTIF($AB$2:$AB$532,$AB353)&gt;1),AND($AE353&lt;&gt;"",LOWER(TRIM($AE353))&lt;&gt;"n/a",COUNTIF($AE$2:$AE$532,$AE353)&gt;1)),"Yes","No"),IF($A353="Cybernet",IF(OR(AND($Y353&lt;&gt;"",LOWER(TRIM($Y353))&lt;&gt;"n/a",COUNTIF($Y$2:$Y$532,$Y353)&gt;1),AND($Z353&lt;&gt;"",LOWER(TRIM($Z353))&lt;&gt;"n/a",COUNTIF($Z$2:$Z$532,$Z353)&gt;1)),"Yes","No"),IF(AND($AN353&lt;&gt;"",LOWER(TRIM($AN353))&lt;&gt;"n/a",COUNTIF($AN$2:$AN$532,$AN353)&gt;1),"Yes","No"))))</f>
        <v/>
      </c>
      <c r="G353" t="str">
        <f>IF($C353&lt;&gt;"Yes","",
IF($A353="Neuron",
IF(OR(
AND($AA353&lt;&gt;"",LOWER(TRIM($AA353))&lt;&gt;"n/a",COUNTIFS($C$2:$C$532,"Yes",$A$2:$A$532,"Neuron",$AA$2:$AA$532,$AA353)&gt;1),
AND($AB353&lt;&gt;"",LOWER(TRIM($AB353))&lt;&gt;"n/a",COUNTIFS($C$2:$C$532,"Yes",$A$2:$A$532,"Neuron",$AB$2:$AB$532,$AB353)&gt;1),
AND($AE353&lt;&gt;"",LOWER(TRIM($AE353))&lt;&gt;"n/a",COUNTIFS($C$2:$C$532,"Yes",$A$2:$A$532,"Neuron",$AE$2:$AE$532,$AE353)&gt;1)
),"Yes","No"),
IF($A353="Cybernet",
IF(OR(
AND($Y353&lt;&gt;"",LOWER(TRIM($Y353))&lt;&gt;"n/a",COUNTIFS($C$2:$C$532,"Yes",$A$2:$A$532,"Cybernet",$Y$2:$Y$532,$Y353)&gt;1),
AND($Z353&lt;&gt;"",LOWER(TRIM($Z353))&lt;&gt;"n/a",COUNTIFS($C$2:$C$532,"Yes",$A$2:$A$532,"Cybernet",$Z$2:$Z$532,$Z353)&gt;1)
),"Yes","No"),
IF(AND($AN353&lt;&gt;"",LOWER(TRIM($AN353))&lt;&gt;"n/a"),
IF(COUNTIFS($C$2:$C$532,"Yes",$A$2:$A$532,$A353,$AN$2:$AN$532,$AN353)&gt;1,"Yes","No"),
"No")
)
)
)</f>
        <v/>
      </c>
      <c r="V353"/>
      <c r="X353"/>
      <c r="BS353" s="4" t="str">
        <f>IF($AB353="","",IF((IF(AND($BL353&lt;&gt;"Yes",$BL353&lt;&gt;"N/A"),"Power Cable, ","")&amp;IF(AND($BM353&lt;&gt;"Yes",$BM353&lt;&gt;"N/A"),"Battery, ","")&amp;IF(AND($AG353&lt;&gt;"Yes",$AG353&lt;&gt;"N/A"),"Firmware Download, ","")&amp;IF(AND(OR($AG353="Yes",$AG353="N/A"),$AH353&lt;&gt;"Yes",$AH353&lt;&gt;"N/A"),"Firmware Install, ","")&amp;IF(AND($BQ353&lt;&gt;"Yes",$BQ353&lt;&gt;"N/A"),"Device ID, ","")&amp;IF(AND($BR353&lt;&gt;"Yes",$BR353&lt;&gt;"N/A"),"Epic Beans Relay, ",""))="","",LEFT(IF(AND($BL353&lt;&gt;"Yes",$BL353&lt;&gt;"N/A"),"Power Cable, ","")&amp;IF(AND($BM353&lt;&gt;"Yes",$BM353&lt;&gt;"N/A"),"Battery, ","")&amp;IF(AND($AG353&lt;&gt;"Yes",$AG353&lt;&gt;"N/A"),"Firmware Download, ","")&amp;IF(AND(OR($AG353="Yes",$AG353="N/A"),$AH353&lt;&gt;"Yes",$AH353&lt;&gt;"N/A"),"Firmware Install, ","")&amp;IF(AND($BQ353&lt;&gt;"Yes",$BQ353&lt;&gt;"N/A"),"Device ID, ","")&amp;IF(AND($BR353&lt;&gt;"Yes",$BR353&lt;&gt;"N/A"),"Epic Beans Relay, ",""),LEN(IF(AND($BL353&lt;&gt;"Yes",$BL353&lt;&gt;"N/A"),"Power Cable, ","")&amp;IF(AND($BM353&lt;&gt;"Yes",$BM353&lt;&gt;"N/A"),"Battery, ","")&amp;IF(AND($AG353&lt;&gt;"Yes",$AG353&lt;&gt;"N/A"),"Firmware Download, ","")&amp;IF(AND(OR($AG353="Yes",$AG353="N/A"),$AH353&lt;&gt;"Yes",$AH353&lt;&gt;"N/A"),"Firmware Install, ","")&amp;IF(AND($BQ353&lt;&gt;"Yes",$BQ353&lt;&gt;"N/A"),"Device ID, ","")&amp;IF(AND($BR353&lt;&gt;"Yes",$BR353&lt;&gt;"N/A"),"Epic Beans Relay, ",""))-2)))</f>
        <v/>
      </c>
      <c r="BU353" s="8" t="str">
        <f>IF($AB353="","",IF($BS353="","Yes","Blocked"))</f>
        <v/>
      </c>
      <c r="BW353" t="str">
        <f>IF($BV353="","",IFERROR(VLOOKUP($BV353,'01_Warehouse_Ledger'!$A:$N,4,FALSE),""))</f>
        <v/>
      </c>
      <c r="BX353" t="str">
        <f>IF($BV353="","",IFERROR(VLOOKUP($BV353,'01_Warehouse_Ledger'!$A:$N,5,FALSE),""))</f>
        <v/>
      </c>
      <c r="BY353" t="str">
        <f>IF($BV353="","",IFERROR(VLOOKUP($BV353,'01_Warehouse_Ledger'!$A:$N,13,FALSE),""))</f>
        <v/>
      </c>
      <c r="CI353" t="str" cm="1">
        <f t="array" ref="CI353">IFERROR(
  IF(ISNUMBER(MATCH(TRIM(SUBSTITUTE(INDEX($X:$X,ROW()),CHAR(160),"")),[1]Weekend_Targets!$B$2:$B$23,0)),
    "TARGET",
    "NO"
  ),
  "LOOKUP_ERROR"
)</f>
        <v>NO</v>
      </c>
      <c r="CJ353" t="str" cm="1">
        <f t="array" aca="1" ref="CJ353" ca="1">_xlfn.LET(_xlpm.h,UPPER(TRIM(CLEAN(SUBSTITUTE($X353,CHAR(160)," ")))), IF(ISNUMBER(MATCH(_xlpm.h,WeekendHostnames,0)),"TARGET",""))</f>
        <v/>
      </c>
      <c r="CK353" t="str">
        <f>UPPER(TRIM(CLEAN(SUBSTITUTE(C353,CHAR(160)," "))))</f>
        <v/>
      </c>
      <c r="CL353" t="str" cm="1">
        <f t="array" ref="CL353">IF(ISNUMBER(MATCH(UPPER(TRIM(CLEAN(SUBSTITUTE(INDEX($X:$X,ROW()),CHAR(160)," ")))),[1]Weekend_Targets!$C$2:$C$23,0)),"TARGET","NO")</f>
        <v>NO</v>
      </c>
      <c r="CM353" t="str">
        <f>_xlfn.TEXTJOIN(", ",TRUE,$C$2:$C$23)</f>
        <v>Yes, Yes, Yes, Yes, Yes, Yes, Yes, Yes, Yes, Yes, Yes, Yes, Yes, Yes, Yes, Yes, Yes, Yes, Yes, Yes, Yes, Yes</v>
      </c>
      <c r="CN353" t="e" cm="1">
        <f t="array" aca="1" ref="CN353" ca="1">COUNTIF(WeekendHostnames,"WNH270OPR403")</f>
        <v>#NAME?</v>
      </c>
    </row>
    <row r="354" spans="5:92" ht="20.25" customHeight="1">
      <c r="E354" s="15" t="str">
        <f>IF($C354&lt;&gt;"Yes","",IF($D354="No","Yes",IF($D354="Yes","No","")))</f>
        <v/>
      </c>
      <c r="F354" s="15" t="str">
        <f>IF($A354="","",IF($A354="Neuron",IF(OR(AND($AA354&lt;&gt;"",LOWER(TRIM($AA354))&lt;&gt;"n/a",COUNTIF($AA$2:$AA$532,$AA354)&gt;1),AND($AB354&lt;&gt;"",LOWER(TRIM($AB354))&lt;&gt;"n/a",COUNTIF($AB$2:$AB$532,$AB354)&gt;1),AND($AE354&lt;&gt;"",LOWER(TRIM($AE354))&lt;&gt;"n/a",COUNTIF($AE$2:$AE$532,$AE354)&gt;1)),"Yes","No"),IF($A354="Cybernet",IF(OR(AND($Y354&lt;&gt;"",LOWER(TRIM($Y354))&lt;&gt;"n/a",COUNTIF($Y$2:$Y$532,$Y354)&gt;1),AND($Z354&lt;&gt;"",LOWER(TRIM($Z354))&lt;&gt;"n/a",COUNTIF($Z$2:$Z$532,$Z354)&gt;1)),"Yes","No"),IF(AND($AN354&lt;&gt;"",LOWER(TRIM($AN354))&lt;&gt;"n/a",COUNTIF($AN$2:$AN$532,$AN354)&gt;1),"Yes","No"))))</f>
        <v/>
      </c>
      <c r="G354" t="str">
        <f>IF($C354&lt;&gt;"Yes","",
IF($A354="Neuron",
IF(OR(
AND($AA354&lt;&gt;"",LOWER(TRIM($AA354))&lt;&gt;"n/a",COUNTIFS($C$2:$C$532,"Yes",$A$2:$A$532,"Neuron",$AA$2:$AA$532,$AA354)&gt;1),
AND($AB354&lt;&gt;"",LOWER(TRIM($AB354))&lt;&gt;"n/a",COUNTIFS($C$2:$C$532,"Yes",$A$2:$A$532,"Neuron",$AB$2:$AB$532,$AB354)&gt;1),
AND($AE354&lt;&gt;"",LOWER(TRIM($AE354))&lt;&gt;"n/a",COUNTIFS($C$2:$C$532,"Yes",$A$2:$A$532,"Neuron",$AE$2:$AE$532,$AE354)&gt;1)
),"Yes","No"),
IF($A354="Cybernet",
IF(OR(
AND($Y354&lt;&gt;"",LOWER(TRIM($Y354))&lt;&gt;"n/a",COUNTIFS($C$2:$C$532,"Yes",$A$2:$A$532,"Cybernet",$Y$2:$Y$532,$Y354)&gt;1),
AND($Z354&lt;&gt;"",LOWER(TRIM($Z354))&lt;&gt;"n/a",COUNTIFS($C$2:$C$532,"Yes",$A$2:$A$532,"Cybernet",$Z$2:$Z$532,$Z354)&gt;1)
),"Yes","No"),
IF(AND($AN354&lt;&gt;"",LOWER(TRIM($AN354))&lt;&gt;"n/a"),
IF(COUNTIFS($C$2:$C$532,"Yes",$A$2:$A$532,$A354,$AN$2:$AN$532,$AN354)&gt;1,"Yes","No"),
"No")
)
)
)</f>
        <v/>
      </c>
      <c r="V354"/>
      <c r="X354"/>
      <c r="BS354" s="4" t="str">
        <f>IF($AB354="","",IF((IF(AND($BL354&lt;&gt;"Yes",$BL354&lt;&gt;"N/A"),"Power Cable, ","")&amp;IF(AND($BM354&lt;&gt;"Yes",$BM354&lt;&gt;"N/A"),"Battery, ","")&amp;IF(AND($AG354&lt;&gt;"Yes",$AG354&lt;&gt;"N/A"),"Firmware Download, ","")&amp;IF(AND(OR($AG354="Yes",$AG354="N/A"),$AH354&lt;&gt;"Yes",$AH354&lt;&gt;"N/A"),"Firmware Install, ","")&amp;IF(AND($BQ354&lt;&gt;"Yes",$BQ354&lt;&gt;"N/A"),"Device ID, ","")&amp;IF(AND($BR354&lt;&gt;"Yes",$BR354&lt;&gt;"N/A"),"Epic Beans Relay, ",""))="","",LEFT(IF(AND($BL354&lt;&gt;"Yes",$BL354&lt;&gt;"N/A"),"Power Cable, ","")&amp;IF(AND($BM354&lt;&gt;"Yes",$BM354&lt;&gt;"N/A"),"Battery, ","")&amp;IF(AND($AG354&lt;&gt;"Yes",$AG354&lt;&gt;"N/A"),"Firmware Download, ","")&amp;IF(AND(OR($AG354="Yes",$AG354="N/A"),$AH354&lt;&gt;"Yes",$AH354&lt;&gt;"N/A"),"Firmware Install, ","")&amp;IF(AND($BQ354&lt;&gt;"Yes",$BQ354&lt;&gt;"N/A"),"Device ID, ","")&amp;IF(AND($BR354&lt;&gt;"Yes",$BR354&lt;&gt;"N/A"),"Epic Beans Relay, ",""),LEN(IF(AND($BL354&lt;&gt;"Yes",$BL354&lt;&gt;"N/A"),"Power Cable, ","")&amp;IF(AND($BM354&lt;&gt;"Yes",$BM354&lt;&gt;"N/A"),"Battery, ","")&amp;IF(AND($AG354&lt;&gt;"Yes",$AG354&lt;&gt;"N/A"),"Firmware Download, ","")&amp;IF(AND(OR($AG354="Yes",$AG354="N/A"),$AH354&lt;&gt;"Yes",$AH354&lt;&gt;"N/A"),"Firmware Install, ","")&amp;IF(AND($BQ354&lt;&gt;"Yes",$BQ354&lt;&gt;"N/A"),"Device ID, ","")&amp;IF(AND($BR354&lt;&gt;"Yes",$BR354&lt;&gt;"N/A"),"Epic Beans Relay, ",""))-2)))</f>
        <v/>
      </c>
      <c r="BU354" s="8" t="str">
        <f>IF($AB354="","",IF($BS354="","Yes","Blocked"))</f>
        <v/>
      </c>
      <c r="BW354" t="str">
        <f>IF($BV354="","",IFERROR(VLOOKUP($BV354,'01_Warehouse_Ledger'!$A:$N,4,FALSE),""))</f>
        <v/>
      </c>
      <c r="BX354" t="str">
        <f>IF($BV354="","",IFERROR(VLOOKUP($BV354,'01_Warehouse_Ledger'!$A:$N,5,FALSE),""))</f>
        <v/>
      </c>
      <c r="BY354" t="str">
        <f>IF($BV354="","",IFERROR(VLOOKUP($BV354,'01_Warehouse_Ledger'!$A:$N,13,FALSE),""))</f>
        <v/>
      </c>
      <c r="CI354" t="str" cm="1">
        <f t="array" ref="CI354">IFERROR(
  IF(ISNUMBER(MATCH(TRIM(SUBSTITUTE(INDEX($X:$X,ROW()),CHAR(160),"")),[1]Weekend_Targets!$B$2:$B$23,0)),
    "TARGET",
    "NO"
  ),
  "LOOKUP_ERROR"
)</f>
        <v>NO</v>
      </c>
      <c r="CJ354" t="str" cm="1">
        <f t="array" aca="1" ref="CJ354" ca="1">_xlfn.LET(_xlpm.h,UPPER(TRIM(CLEAN(SUBSTITUTE($X354,CHAR(160)," ")))), IF(ISNUMBER(MATCH(_xlpm.h,WeekendHostnames,0)),"TARGET",""))</f>
        <v/>
      </c>
      <c r="CK354" t="str">
        <f>UPPER(TRIM(CLEAN(SUBSTITUTE(C354,CHAR(160)," "))))</f>
        <v/>
      </c>
      <c r="CL354" t="str" cm="1">
        <f t="array" ref="CL354">IF(ISNUMBER(MATCH(UPPER(TRIM(CLEAN(SUBSTITUTE(INDEX($X:$X,ROW()),CHAR(160)," ")))),[1]Weekend_Targets!$C$2:$C$23,0)),"TARGET","NO")</f>
        <v>NO</v>
      </c>
      <c r="CM354" t="str">
        <f>_xlfn.TEXTJOIN(", ",TRUE,$C$2:$C$23)</f>
        <v>Yes, Yes, Yes, Yes, Yes, Yes, Yes, Yes, Yes, Yes, Yes, Yes, Yes, Yes, Yes, Yes, Yes, Yes, Yes, Yes, Yes, Yes</v>
      </c>
      <c r="CN354" t="e" cm="1">
        <f t="array" aca="1" ref="CN354" ca="1">COUNTIF(WeekendHostnames,"WNH270OPR403")</f>
        <v>#NAME?</v>
      </c>
    </row>
    <row r="355" spans="5:92" ht="20.25" customHeight="1">
      <c r="E355" s="15" t="str">
        <f>IF($C355&lt;&gt;"Yes","",IF($D355="No","Yes",IF($D355="Yes","No","")))</f>
        <v/>
      </c>
      <c r="F355" s="15" t="str">
        <f>IF($A355="","",IF($A355="Neuron",IF(OR(AND($AA355&lt;&gt;"",LOWER(TRIM($AA355))&lt;&gt;"n/a",COUNTIF($AA$2:$AA$532,$AA355)&gt;1),AND($AB355&lt;&gt;"",LOWER(TRIM($AB355))&lt;&gt;"n/a",COUNTIF($AB$2:$AB$532,$AB355)&gt;1),AND($AE355&lt;&gt;"",LOWER(TRIM($AE355))&lt;&gt;"n/a",COUNTIF($AE$2:$AE$532,$AE355)&gt;1)),"Yes","No"),IF($A355="Cybernet",IF(OR(AND($Y355&lt;&gt;"",LOWER(TRIM($Y355))&lt;&gt;"n/a",COUNTIF($Y$2:$Y$532,$Y355)&gt;1),AND($Z355&lt;&gt;"",LOWER(TRIM($Z355))&lt;&gt;"n/a",COUNTIF($Z$2:$Z$532,$Z355)&gt;1)),"Yes","No"),IF(AND($AN355&lt;&gt;"",LOWER(TRIM($AN355))&lt;&gt;"n/a",COUNTIF($AN$2:$AN$532,$AN355)&gt;1),"Yes","No"))))</f>
        <v/>
      </c>
      <c r="G355" t="str">
        <f>IF($C355&lt;&gt;"Yes","",
IF($A355="Neuron",
IF(OR(
AND($AA355&lt;&gt;"",LOWER(TRIM($AA355))&lt;&gt;"n/a",COUNTIFS($C$2:$C$532,"Yes",$A$2:$A$532,"Neuron",$AA$2:$AA$532,$AA355)&gt;1),
AND($AB355&lt;&gt;"",LOWER(TRIM($AB355))&lt;&gt;"n/a",COUNTIFS($C$2:$C$532,"Yes",$A$2:$A$532,"Neuron",$AB$2:$AB$532,$AB355)&gt;1),
AND($AE355&lt;&gt;"",LOWER(TRIM($AE355))&lt;&gt;"n/a",COUNTIFS($C$2:$C$532,"Yes",$A$2:$A$532,"Neuron",$AE$2:$AE$532,$AE355)&gt;1)
),"Yes","No"),
IF($A355="Cybernet",
IF(OR(
AND($Y355&lt;&gt;"",LOWER(TRIM($Y355))&lt;&gt;"n/a",COUNTIFS($C$2:$C$532,"Yes",$A$2:$A$532,"Cybernet",$Y$2:$Y$532,$Y355)&gt;1),
AND($Z355&lt;&gt;"",LOWER(TRIM($Z355))&lt;&gt;"n/a",COUNTIFS($C$2:$C$532,"Yes",$A$2:$A$532,"Cybernet",$Z$2:$Z$532,$Z355)&gt;1)
),"Yes","No"),
IF(AND($AN355&lt;&gt;"",LOWER(TRIM($AN355))&lt;&gt;"n/a"),
IF(COUNTIFS($C$2:$C$532,"Yes",$A$2:$A$532,$A355,$AN$2:$AN$532,$AN355)&gt;1,"Yes","No"),
"No")
)
)
)</f>
        <v/>
      </c>
      <c r="V355"/>
      <c r="X355"/>
      <c r="BS355" s="4" t="str">
        <f>IF($AB355="","",IF((IF(AND($BL355&lt;&gt;"Yes",$BL355&lt;&gt;"N/A"),"Power Cable, ","")&amp;IF(AND($BM355&lt;&gt;"Yes",$BM355&lt;&gt;"N/A"),"Battery, ","")&amp;IF(AND($AG355&lt;&gt;"Yes",$AG355&lt;&gt;"N/A"),"Firmware Download, ","")&amp;IF(AND(OR($AG355="Yes",$AG355="N/A"),$AH355&lt;&gt;"Yes",$AH355&lt;&gt;"N/A"),"Firmware Install, ","")&amp;IF(AND($BQ355&lt;&gt;"Yes",$BQ355&lt;&gt;"N/A"),"Device ID, ","")&amp;IF(AND($BR355&lt;&gt;"Yes",$BR355&lt;&gt;"N/A"),"Epic Beans Relay, ",""))="","",LEFT(IF(AND($BL355&lt;&gt;"Yes",$BL355&lt;&gt;"N/A"),"Power Cable, ","")&amp;IF(AND($BM355&lt;&gt;"Yes",$BM355&lt;&gt;"N/A"),"Battery, ","")&amp;IF(AND($AG355&lt;&gt;"Yes",$AG355&lt;&gt;"N/A"),"Firmware Download, ","")&amp;IF(AND(OR($AG355="Yes",$AG355="N/A"),$AH355&lt;&gt;"Yes",$AH355&lt;&gt;"N/A"),"Firmware Install, ","")&amp;IF(AND($BQ355&lt;&gt;"Yes",$BQ355&lt;&gt;"N/A"),"Device ID, ","")&amp;IF(AND($BR355&lt;&gt;"Yes",$BR355&lt;&gt;"N/A"),"Epic Beans Relay, ",""),LEN(IF(AND($BL355&lt;&gt;"Yes",$BL355&lt;&gt;"N/A"),"Power Cable, ","")&amp;IF(AND($BM355&lt;&gt;"Yes",$BM355&lt;&gt;"N/A"),"Battery, ","")&amp;IF(AND($AG355&lt;&gt;"Yes",$AG355&lt;&gt;"N/A"),"Firmware Download, ","")&amp;IF(AND(OR($AG355="Yes",$AG355="N/A"),$AH355&lt;&gt;"Yes",$AH355&lt;&gt;"N/A"),"Firmware Install, ","")&amp;IF(AND($BQ355&lt;&gt;"Yes",$BQ355&lt;&gt;"N/A"),"Device ID, ","")&amp;IF(AND($BR355&lt;&gt;"Yes",$BR355&lt;&gt;"N/A"),"Epic Beans Relay, ",""))-2)))</f>
        <v/>
      </c>
      <c r="BU355" s="8" t="str">
        <f>IF($AB355="","",IF($BS355="","Yes","Blocked"))</f>
        <v/>
      </c>
      <c r="BW355" t="str">
        <f>IF($BV355="","",IFERROR(VLOOKUP($BV355,'01_Warehouse_Ledger'!$A:$N,4,FALSE),""))</f>
        <v/>
      </c>
      <c r="BX355" t="str">
        <f>IF($BV355="","",IFERROR(VLOOKUP($BV355,'01_Warehouse_Ledger'!$A:$N,5,FALSE),""))</f>
        <v/>
      </c>
      <c r="BY355" t="str">
        <f>IF($BV355="","",IFERROR(VLOOKUP($BV355,'01_Warehouse_Ledger'!$A:$N,13,FALSE),""))</f>
        <v/>
      </c>
      <c r="CI355" t="str" cm="1">
        <f t="array" ref="CI355">IFERROR(
  IF(ISNUMBER(MATCH(TRIM(SUBSTITUTE(INDEX($X:$X,ROW()),CHAR(160),"")),[1]Weekend_Targets!$B$2:$B$23,0)),
    "TARGET",
    "NO"
  ),
  "LOOKUP_ERROR"
)</f>
        <v>NO</v>
      </c>
      <c r="CJ355" t="str" cm="1">
        <f t="array" aca="1" ref="CJ355" ca="1">_xlfn.LET(_xlpm.h,UPPER(TRIM(CLEAN(SUBSTITUTE($X355,CHAR(160)," ")))), IF(ISNUMBER(MATCH(_xlpm.h,WeekendHostnames,0)),"TARGET",""))</f>
        <v/>
      </c>
      <c r="CK355" t="str">
        <f>UPPER(TRIM(CLEAN(SUBSTITUTE(C355,CHAR(160)," "))))</f>
        <v/>
      </c>
      <c r="CL355" t="str" cm="1">
        <f t="array" ref="CL355">IF(ISNUMBER(MATCH(UPPER(TRIM(CLEAN(SUBSTITUTE(INDEX($X:$X,ROW()),CHAR(160)," ")))),[1]Weekend_Targets!$C$2:$C$23,0)),"TARGET","NO")</f>
        <v>NO</v>
      </c>
      <c r="CM355" t="str">
        <f>_xlfn.TEXTJOIN(", ",TRUE,$C$2:$C$23)</f>
        <v>Yes, Yes, Yes, Yes, Yes, Yes, Yes, Yes, Yes, Yes, Yes, Yes, Yes, Yes, Yes, Yes, Yes, Yes, Yes, Yes, Yes, Yes</v>
      </c>
      <c r="CN355" t="e" cm="1">
        <f t="array" aca="1" ref="CN355" ca="1">COUNTIF(WeekendHostnames,"WNH270OPR403")</f>
        <v>#NAME?</v>
      </c>
    </row>
    <row r="356" spans="5:92" ht="20.25" customHeight="1">
      <c r="E356" s="15" t="str">
        <f>IF($C356&lt;&gt;"Yes","",IF($D356="No","Yes",IF($D356="Yes","No","")))</f>
        <v/>
      </c>
      <c r="F356" s="15" t="str">
        <f>IF($A356="","",IF($A356="Neuron",IF(OR(AND($AA356&lt;&gt;"",LOWER(TRIM($AA356))&lt;&gt;"n/a",COUNTIF($AA$2:$AA$532,$AA356)&gt;1),AND($AB356&lt;&gt;"",LOWER(TRIM($AB356))&lt;&gt;"n/a",COUNTIF($AB$2:$AB$532,$AB356)&gt;1),AND($AE356&lt;&gt;"",LOWER(TRIM($AE356))&lt;&gt;"n/a",COUNTIF($AE$2:$AE$532,$AE356)&gt;1)),"Yes","No"),IF($A356="Cybernet",IF(OR(AND($Y356&lt;&gt;"",LOWER(TRIM($Y356))&lt;&gt;"n/a",COUNTIF($Y$2:$Y$532,$Y356)&gt;1),AND($Z356&lt;&gt;"",LOWER(TRIM($Z356))&lt;&gt;"n/a",COUNTIF($Z$2:$Z$532,$Z356)&gt;1)),"Yes","No"),IF(AND($AN356&lt;&gt;"",LOWER(TRIM($AN356))&lt;&gt;"n/a",COUNTIF($AN$2:$AN$532,$AN356)&gt;1),"Yes","No"))))</f>
        <v/>
      </c>
      <c r="G356" t="str">
        <f>IF($C356&lt;&gt;"Yes","",
IF($A356="Neuron",
IF(OR(
AND($AA356&lt;&gt;"",LOWER(TRIM($AA356))&lt;&gt;"n/a",COUNTIFS($C$2:$C$532,"Yes",$A$2:$A$532,"Neuron",$AA$2:$AA$532,$AA356)&gt;1),
AND($AB356&lt;&gt;"",LOWER(TRIM($AB356))&lt;&gt;"n/a",COUNTIFS($C$2:$C$532,"Yes",$A$2:$A$532,"Neuron",$AB$2:$AB$532,$AB356)&gt;1),
AND($AE356&lt;&gt;"",LOWER(TRIM($AE356))&lt;&gt;"n/a",COUNTIFS($C$2:$C$532,"Yes",$A$2:$A$532,"Neuron",$AE$2:$AE$532,$AE356)&gt;1)
),"Yes","No"),
IF($A356="Cybernet",
IF(OR(
AND($Y356&lt;&gt;"",LOWER(TRIM($Y356))&lt;&gt;"n/a",COUNTIFS($C$2:$C$532,"Yes",$A$2:$A$532,"Cybernet",$Y$2:$Y$532,$Y356)&gt;1),
AND($Z356&lt;&gt;"",LOWER(TRIM($Z356))&lt;&gt;"n/a",COUNTIFS($C$2:$C$532,"Yes",$A$2:$A$532,"Cybernet",$Z$2:$Z$532,$Z356)&gt;1)
),"Yes","No"),
IF(AND($AN356&lt;&gt;"",LOWER(TRIM($AN356))&lt;&gt;"n/a"),
IF(COUNTIFS($C$2:$C$532,"Yes",$A$2:$A$532,$A356,$AN$2:$AN$532,$AN356)&gt;1,"Yes","No"),
"No")
)
)
)</f>
        <v/>
      </c>
      <c r="V356"/>
      <c r="X356"/>
      <c r="BS356" s="4" t="str">
        <f>IF($AB356="","",IF((IF(AND($BL356&lt;&gt;"Yes",$BL356&lt;&gt;"N/A"),"Power Cable, ","")&amp;IF(AND($BM356&lt;&gt;"Yes",$BM356&lt;&gt;"N/A"),"Battery, ","")&amp;IF(AND($AG356&lt;&gt;"Yes",$AG356&lt;&gt;"N/A"),"Firmware Download, ","")&amp;IF(AND(OR($AG356="Yes",$AG356="N/A"),$AH356&lt;&gt;"Yes",$AH356&lt;&gt;"N/A"),"Firmware Install, ","")&amp;IF(AND($BQ356&lt;&gt;"Yes",$BQ356&lt;&gt;"N/A"),"Device ID, ","")&amp;IF(AND($BR356&lt;&gt;"Yes",$BR356&lt;&gt;"N/A"),"Epic Beans Relay, ",""))="","",LEFT(IF(AND($BL356&lt;&gt;"Yes",$BL356&lt;&gt;"N/A"),"Power Cable, ","")&amp;IF(AND($BM356&lt;&gt;"Yes",$BM356&lt;&gt;"N/A"),"Battery, ","")&amp;IF(AND($AG356&lt;&gt;"Yes",$AG356&lt;&gt;"N/A"),"Firmware Download, ","")&amp;IF(AND(OR($AG356="Yes",$AG356="N/A"),$AH356&lt;&gt;"Yes",$AH356&lt;&gt;"N/A"),"Firmware Install, ","")&amp;IF(AND($BQ356&lt;&gt;"Yes",$BQ356&lt;&gt;"N/A"),"Device ID, ","")&amp;IF(AND($BR356&lt;&gt;"Yes",$BR356&lt;&gt;"N/A"),"Epic Beans Relay, ",""),LEN(IF(AND($BL356&lt;&gt;"Yes",$BL356&lt;&gt;"N/A"),"Power Cable, ","")&amp;IF(AND($BM356&lt;&gt;"Yes",$BM356&lt;&gt;"N/A"),"Battery, ","")&amp;IF(AND($AG356&lt;&gt;"Yes",$AG356&lt;&gt;"N/A"),"Firmware Download, ","")&amp;IF(AND(OR($AG356="Yes",$AG356="N/A"),$AH356&lt;&gt;"Yes",$AH356&lt;&gt;"N/A"),"Firmware Install, ","")&amp;IF(AND($BQ356&lt;&gt;"Yes",$BQ356&lt;&gt;"N/A"),"Device ID, ","")&amp;IF(AND($BR356&lt;&gt;"Yes",$BR356&lt;&gt;"N/A"),"Epic Beans Relay, ",""))-2)))</f>
        <v/>
      </c>
      <c r="BU356" s="8" t="str">
        <f>IF($AB356="","",IF($BS356="","Yes","Blocked"))</f>
        <v/>
      </c>
      <c r="BW356" t="str">
        <f>IF($BV356="","",IFERROR(VLOOKUP($BV356,'01_Warehouse_Ledger'!$A:$N,4,FALSE),""))</f>
        <v/>
      </c>
      <c r="BX356" t="str">
        <f>IF($BV356="","",IFERROR(VLOOKUP($BV356,'01_Warehouse_Ledger'!$A:$N,5,FALSE),""))</f>
        <v/>
      </c>
      <c r="BY356" t="str">
        <f>IF($BV356="","",IFERROR(VLOOKUP($BV356,'01_Warehouse_Ledger'!$A:$N,13,FALSE),""))</f>
        <v/>
      </c>
      <c r="CI356" t="str" cm="1">
        <f t="array" ref="CI356">IFERROR(
  IF(ISNUMBER(MATCH(TRIM(SUBSTITUTE(INDEX($X:$X,ROW()),CHAR(160),"")),[1]Weekend_Targets!$B$2:$B$23,0)),
    "TARGET",
    "NO"
  ),
  "LOOKUP_ERROR"
)</f>
        <v>NO</v>
      </c>
      <c r="CJ356" t="str" cm="1">
        <f t="array" aca="1" ref="CJ356" ca="1">_xlfn.LET(_xlpm.h,UPPER(TRIM(CLEAN(SUBSTITUTE($X356,CHAR(160)," ")))), IF(ISNUMBER(MATCH(_xlpm.h,WeekendHostnames,0)),"TARGET",""))</f>
        <v/>
      </c>
      <c r="CK356" t="str">
        <f>UPPER(TRIM(CLEAN(SUBSTITUTE(C356,CHAR(160)," "))))</f>
        <v/>
      </c>
      <c r="CL356" t="str" cm="1">
        <f t="array" ref="CL356">IF(ISNUMBER(MATCH(UPPER(TRIM(CLEAN(SUBSTITUTE(INDEX($X:$X,ROW()),CHAR(160)," ")))),[1]Weekend_Targets!$C$2:$C$23,0)),"TARGET","NO")</f>
        <v>NO</v>
      </c>
      <c r="CM356" t="str">
        <f>_xlfn.TEXTJOIN(", ",TRUE,$C$2:$C$23)</f>
        <v>Yes, Yes, Yes, Yes, Yes, Yes, Yes, Yes, Yes, Yes, Yes, Yes, Yes, Yes, Yes, Yes, Yes, Yes, Yes, Yes, Yes, Yes</v>
      </c>
      <c r="CN356" t="e" cm="1">
        <f t="array" aca="1" ref="CN356" ca="1">COUNTIF(WeekendHostnames,"WNH270OPR403")</f>
        <v>#NAME?</v>
      </c>
    </row>
    <row r="357" spans="5:92" ht="20.25" customHeight="1">
      <c r="E357" s="15" t="str">
        <f>IF($C357&lt;&gt;"Yes","",IF($D357="No","Yes",IF($D357="Yes","No","")))</f>
        <v/>
      </c>
      <c r="F357" s="15" t="str">
        <f>IF($A357="","",IF($A357="Neuron",IF(OR(AND($AA357&lt;&gt;"",LOWER(TRIM($AA357))&lt;&gt;"n/a",COUNTIF($AA$2:$AA$532,$AA357)&gt;1),AND($AB357&lt;&gt;"",LOWER(TRIM($AB357))&lt;&gt;"n/a",COUNTIF($AB$2:$AB$532,$AB357)&gt;1),AND($AE357&lt;&gt;"",LOWER(TRIM($AE357))&lt;&gt;"n/a",COUNTIF($AE$2:$AE$532,$AE357)&gt;1)),"Yes","No"),IF($A357="Cybernet",IF(OR(AND($Y357&lt;&gt;"",LOWER(TRIM($Y357))&lt;&gt;"n/a",COUNTIF($Y$2:$Y$532,$Y357)&gt;1),AND($Z357&lt;&gt;"",LOWER(TRIM($Z357))&lt;&gt;"n/a",COUNTIF($Z$2:$Z$532,$Z357)&gt;1)),"Yes","No"),IF(AND($AN357&lt;&gt;"",LOWER(TRIM($AN357))&lt;&gt;"n/a",COUNTIF($AN$2:$AN$532,$AN357)&gt;1),"Yes","No"))))</f>
        <v/>
      </c>
      <c r="G357" t="str">
        <f>IF($C357&lt;&gt;"Yes","",
IF($A357="Neuron",
IF(OR(
AND($AA357&lt;&gt;"",LOWER(TRIM($AA357))&lt;&gt;"n/a",COUNTIFS($C$2:$C$532,"Yes",$A$2:$A$532,"Neuron",$AA$2:$AA$532,$AA357)&gt;1),
AND($AB357&lt;&gt;"",LOWER(TRIM($AB357))&lt;&gt;"n/a",COUNTIFS($C$2:$C$532,"Yes",$A$2:$A$532,"Neuron",$AB$2:$AB$532,$AB357)&gt;1),
AND($AE357&lt;&gt;"",LOWER(TRIM($AE357))&lt;&gt;"n/a",COUNTIFS($C$2:$C$532,"Yes",$A$2:$A$532,"Neuron",$AE$2:$AE$532,$AE357)&gt;1)
),"Yes","No"),
IF($A357="Cybernet",
IF(OR(
AND($Y357&lt;&gt;"",LOWER(TRIM($Y357))&lt;&gt;"n/a",COUNTIFS($C$2:$C$532,"Yes",$A$2:$A$532,"Cybernet",$Y$2:$Y$532,$Y357)&gt;1),
AND($Z357&lt;&gt;"",LOWER(TRIM($Z357))&lt;&gt;"n/a",COUNTIFS($C$2:$C$532,"Yes",$A$2:$A$532,"Cybernet",$Z$2:$Z$532,$Z357)&gt;1)
),"Yes","No"),
IF(AND($AN357&lt;&gt;"",LOWER(TRIM($AN357))&lt;&gt;"n/a"),
IF(COUNTIFS($C$2:$C$532,"Yes",$A$2:$A$532,$A357,$AN$2:$AN$532,$AN357)&gt;1,"Yes","No"),
"No")
)
)
)</f>
        <v/>
      </c>
      <c r="V357"/>
      <c r="X357"/>
      <c r="BS357" s="4" t="str">
        <f>IF($AB357="","",IF((IF(AND($BL357&lt;&gt;"Yes",$BL357&lt;&gt;"N/A"),"Power Cable, ","")&amp;IF(AND($BM357&lt;&gt;"Yes",$BM357&lt;&gt;"N/A"),"Battery, ","")&amp;IF(AND($AG357&lt;&gt;"Yes",$AG357&lt;&gt;"N/A"),"Firmware Download, ","")&amp;IF(AND(OR($AG357="Yes",$AG357="N/A"),$AH357&lt;&gt;"Yes",$AH357&lt;&gt;"N/A"),"Firmware Install, ","")&amp;IF(AND($BQ357&lt;&gt;"Yes",$BQ357&lt;&gt;"N/A"),"Device ID, ","")&amp;IF(AND($BR357&lt;&gt;"Yes",$BR357&lt;&gt;"N/A"),"Epic Beans Relay, ",""))="","",LEFT(IF(AND($BL357&lt;&gt;"Yes",$BL357&lt;&gt;"N/A"),"Power Cable, ","")&amp;IF(AND($BM357&lt;&gt;"Yes",$BM357&lt;&gt;"N/A"),"Battery, ","")&amp;IF(AND($AG357&lt;&gt;"Yes",$AG357&lt;&gt;"N/A"),"Firmware Download, ","")&amp;IF(AND(OR($AG357="Yes",$AG357="N/A"),$AH357&lt;&gt;"Yes",$AH357&lt;&gt;"N/A"),"Firmware Install, ","")&amp;IF(AND($BQ357&lt;&gt;"Yes",$BQ357&lt;&gt;"N/A"),"Device ID, ","")&amp;IF(AND($BR357&lt;&gt;"Yes",$BR357&lt;&gt;"N/A"),"Epic Beans Relay, ",""),LEN(IF(AND($BL357&lt;&gt;"Yes",$BL357&lt;&gt;"N/A"),"Power Cable, ","")&amp;IF(AND($BM357&lt;&gt;"Yes",$BM357&lt;&gt;"N/A"),"Battery, ","")&amp;IF(AND($AG357&lt;&gt;"Yes",$AG357&lt;&gt;"N/A"),"Firmware Download, ","")&amp;IF(AND(OR($AG357="Yes",$AG357="N/A"),$AH357&lt;&gt;"Yes",$AH357&lt;&gt;"N/A"),"Firmware Install, ","")&amp;IF(AND($BQ357&lt;&gt;"Yes",$BQ357&lt;&gt;"N/A"),"Device ID, ","")&amp;IF(AND($BR357&lt;&gt;"Yes",$BR357&lt;&gt;"N/A"),"Epic Beans Relay, ",""))-2)))</f>
        <v/>
      </c>
      <c r="BU357" s="8" t="str">
        <f>IF($AB357="","",IF($BS357="","Yes","Blocked"))</f>
        <v/>
      </c>
      <c r="BW357" t="str">
        <f>IF($BV357="","",IFERROR(VLOOKUP($BV357,'01_Warehouse_Ledger'!$A:$N,4,FALSE),""))</f>
        <v/>
      </c>
      <c r="BX357" t="str">
        <f>IF($BV357="","",IFERROR(VLOOKUP($BV357,'01_Warehouse_Ledger'!$A:$N,5,FALSE),""))</f>
        <v/>
      </c>
      <c r="BY357" t="str">
        <f>IF($BV357="","",IFERROR(VLOOKUP($BV357,'01_Warehouse_Ledger'!$A:$N,13,FALSE),""))</f>
        <v/>
      </c>
      <c r="CI357" t="str" cm="1">
        <f t="array" ref="CI357">IFERROR(
  IF(ISNUMBER(MATCH(TRIM(SUBSTITUTE(INDEX($X:$X,ROW()),CHAR(160),"")),[1]Weekend_Targets!$B$2:$B$23,0)),
    "TARGET",
    "NO"
  ),
  "LOOKUP_ERROR"
)</f>
        <v>NO</v>
      </c>
      <c r="CJ357" t="str" cm="1">
        <f t="array" aca="1" ref="CJ357" ca="1">_xlfn.LET(_xlpm.h,UPPER(TRIM(CLEAN(SUBSTITUTE($X357,CHAR(160)," ")))), IF(ISNUMBER(MATCH(_xlpm.h,WeekendHostnames,0)),"TARGET",""))</f>
        <v/>
      </c>
      <c r="CK357" t="str">
        <f>UPPER(TRIM(CLEAN(SUBSTITUTE(C357,CHAR(160)," "))))</f>
        <v/>
      </c>
      <c r="CL357" t="str" cm="1">
        <f t="array" ref="CL357">IF(ISNUMBER(MATCH(UPPER(TRIM(CLEAN(SUBSTITUTE(INDEX($X:$X,ROW()),CHAR(160)," ")))),[1]Weekend_Targets!$C$2:$C$23,0)),"TARGET","NO")</f>
        <v>NO</v>
      </c>
      <c r="CM357" t="str">
        <f>_xlfn.TEXTJOIN(", ",TRUE,$C$2:$C$23)</f>
        <v>Yes, Yes, Yes, Yes, Yes, Yes, Yes, Yes, Yes, Yes, Yes, Yes, Yes, Yes, Yes, Yes, Yes, Yes, Yes, Yes, Yes, Yes</v>
      </c>
      <c r="CN357" t="e" cm="1">
        <f t="array" aca="1" ref="CN357" ca="1">COUNTIF(WeekendHostnames,"WNH270OPR403")</f>
        <v>#NAME?</v>
      </c>
    </row>
    <row r="358" spans="5:92" ht="20.25" customHeight="1">
      <c r="E358" s="15" t="str">
        <f>IF($C358&lt;&gt;"Yes","",IF($D358="No","Yes",IF($D358="Yes","No","")))</f>
        <v/>
      </c>
      <c r="F358" s="15" t="str">
        <f>IF($A358="","",IF($A358="Neuron",IF(OR(AND($AA358&lt;&gt;"",LOWER(TRIM($AA358))&lt;&gt;"n/a",COUNTIF($AA$2:$AA$532,$AA358)&gt;1),AND($AB358&lt;&gt;"",LOWER(TRIM($AB358))&lt;&gt;"n/a",COUNTIF($AB$2:$AB$532,$AB358)&gt;1),AND($AE358&lt;&gt;"",LOWER(TRIM($AE358))&lt;&gt;"n/a",COUNTIF($AE$2:$AE$532,$AE358)&gt;1)),"Yes","No"),IF($A358="Cybernet",IF(OR(AND($Y358&lt;&gt;"",LOWER(TRIM($Y358))&lt;&gt;"n/a",COUNTIF($Y$2:$Y$532,$Y358)&gt;1),AND($Z358&lt;&gt;"",LOWER(TRIM($Z358))&lt;&gt;"n/a",COUNTIF($Z$2:$Z$532,$Z358)&gt;1)),"Yes","No"),IF(AND($AN358&lt;&gt;"",LOWER(TRIM($AN358))&lt;&gt;"n/a",COUNTIF($AN$2:$AN$532,$AN358)&gt;1),"Yes","No"))))</f>
        <v/>
      </c>
      <c r="G358" t="str">
        <f>IF($C358&lt;&gt;"Yes","",
IF($A358="Neuron",
IF(OR(
AND($AA358&lt;&gt;"",LOWER(TRIM($AA358))&lt;&gt;"n/a",COUNTIFS($C$2:$C$532,"Yes",$A$2:$A$532,"Neuron",$AA$2:$AA$532,$AA358)&gt;1),
AND($AB358&lt;&gt;"",LOWER(TRIM($AB358))&lt;&gt;"n/a",COUNTIFS($C$2:$C$532,"Yes",$A$2:$A$532,"Neuron",$AB$2:$AB$532,$AB358)&gt;1),
AND($AE358&lt;&gt;"",LOWER(TRIM($AE358))&lt;&gt;"n/a",COUNTIFS($C$2:$C$532,"Yes",$A$2:$A$532,"Neuron",$AE$2:$AE$532,$AE358)&gt;1)
),"Yes","No"),
IF($A358="Cybernet",
IF(OR(
AND($Y358&lt;&gt;"",LOWER(TRIM($Y358))&lt;&gt;"n/a",COUNTIFS($C$2:$C$532,"Yes",$A$2:$A$532,"Cybernet",$Y$2:$Y$532,$Y358)&gt;1),
AND($Z358&lt;&gt;"",LOWER(TRIM($Z358))&lt;&gt;"n/a",COUNTIFS($C$2:$C$532,"Yes",$A$2:$A$532,"Cybernet",$Z$2:$Z$532,$Z358)&gt;1)
),"Yes","No"),
IF(AND($AN358&lt;&gt;"",LOWER(TRIM($AN358))&lt;&gt;"n/a"),
IF(COUNTIFS($C$2:$C$532,"Yes",$A$2:$A$532,$A358,$AN$2:$AN$532,$AN358)&gt;1,"Yes","No"),
"No")
)
)
)</f>
        <v/>
      </c>
      <c r="V358"/>
      <c r="X358"/>
      <c r="BS358" s="4" t="str">
        <f>IF($AB358="","",IF((IF(AND($BL358&lt;&gt;"Yes",$BL358&lt;&gt;"N/A"),"Power Cable, ","")&amp;IF(AND($BM358&lt;&gt;"Yes",$BM358&lt;&gt;"N/A"),"Battery, ","")&amp;IF(AND($AG358&lt;&gt;"Yes",$AG358&lt;&gt;"N/A"),"Firmware Download, ","")&amp;IF(AND(OR($AG358="Yes",$AG358="N/A"),$AH358&lt;&gt;"Yes",$AH358&lt;&gt;"N/A"),"Firmware Install, ","")&amp;IF(AND($BQ358&lt;&gt;"Yes",$BQ358&lt;&gt;"N/A"),"Device ID, ","")&amp;IF(AND($BR358&lt;&gt;"Yes",$BR358&lt;&gt;"N/A"),"Epic Beans Relay, ",""))="","",LEFT(IF(AND($BL358&lt;&gt;"Yes",$BL358&lt;&gt;"N/A"),"Power Cable, ","")&amp;IF(AND($BM358&lt;&gt;"Yes",$BM358&lt;&gt;"N/A"),"Battery, ","")&amp;IF(AND($AG358&lt;&gt;"Yes",$AG358&lt;&gt;"N/A"),"Firmware Download, ","")&amp;IF(AND(OR($AG358="Yes",$AG358="N/A"),$AH358&lt;&gt;"Yes",$AH358&lt;&gt;"N/A"),"Firmware Install, ","")&amp;IF(AND($BQ358&lt;&gt;"Yes",$BQ358&lt;&gt;"N/A"),"Device ID, ","")&amp;IF(AND($BR358&lt;&gt;"Yes",$BR358&lt;&gt;"N/A"),"Epic Beans Relay, ",""),LEN(IF(AND($BL358&lt;&gt;"Yes",$BL358&lt;&gt;"N/A"),"Power Cable, ","")&amp;IF(AND($BM358&lt;&gt;"Yes",$BM358&lt;&gt;"N/A"),"Battery, ","")&amp;IF(AND($AG358&lt;&gt;"Yes",$AG358&lt;&gt;"N/A"),"Firmware Download, ","")&amp;IF(AND(OR($AG358="Yes",$AG358="N/A"),$AH358&lt;&gt;"Yes",$AH358&lt;&gt;"N/A"),"Firmware Install, ","")&amp;IF(AND($BQ358&lt;&gt;"Yes",$BQ358&lt;&gt;"N/A"),"Device ID, ","")&amp;IF(AND($BR358&lt;&gt;"Yes",$BR358&lt;&gt;"N/A"),"Epic Beans Relay, ",""))-2)))</f>
        <v/>
      </c>
      <c r="BU358" s="8" t="str">
        <f>IF($AB358="","",IF($BS358="","Yes","Blocked"))</f>
        <v/>
      </c>
      <c r="BW358" t="str">
        <f>IF($BV358="","",IFERROR(VLOOKUP($BV358,'01_Warehouse_Ledger'!$A:$N,4,FALSE),""))</f>
        <v/>
      </c>
      <c r="BX358" t="str">
        <f>IF($BV358="","",IFERROR(VLOOKUP($BV358,'01_Warehouse_Ledger'!$A:$N,5,FALSE),""))</f>
        <v/>
      </c>
      <c r="BY358" t="str">
        <f>IF($BV358="","",IFERROR(VLOOKUP($BV358,'01_Warehouse_Ledger'!$A:$N,13,FALSE),""))</f>
        <v/>
      </c>
      <c r="CI358" t="str" cm="1">
        <f t="array" ref="CI358">IFERROR(
  IF(ISNUMBER(MATCH(TRIM(SUBSTITUTE(INDEX($X:$X,ROW()),CHAR(160),"")),[1]Weekend_Targets!$B$2:$B$23,0)),
    "TARGET",
    "NO"
  ),
  "LOOKUP_ERROR"
)</f>
        <v>NO</v>
      </c>
      <c r="CJ358" t="str" cm="1">
        <f t="array" aca="1" ref="CJ358" ca="1">_xlfn.LET(_xlpm.h,UPPER(TRIM(CLEAN(SUBSTITUTE($X358,CHAR(160)," ")))), IF(ISNUMBER(MATCH(_xlpm.h,WeekendHostnames,0)),"TARGET",""))</f>
        <v/>
      </c>
      <c r="CK358" t="str">
        <f>UPPER(TRIM(CLEAN(SUBSTITUTE(C358,CHAR(160)," "))))</f>
        <v/>
      </c>
      <c r="CL358" t="str" cm="1">
        <f t="array" ref="CL358">IF(ISNUMBER(MATCH(UPPER(TRIM(CLEAN(SUBSTITUTE(INDEX($X:$X,ROW()),CHAR(160)," ")))),[1]Weekend_Targets!$C$2:$C$23,0)),"TARGET","NO")</f>
        <v>NO</v>
      </c>
      <c r="CM358" t="str">
        <f>_xlfn.TEXTJOIN(", ",TRUE,$C$2:$C$23)</f>
        <v>Yes, Yes, Yes, Yes, Yes, Yes, Yes, Yes, Yes, Yes, Yes, Yes, Yes, Yes, Yes, Yes, Yes, Yes, Yes, Yes, Yes, Yes</v>
      </c>
      <c r="CN358" t="e" cm="1">
        <f t="array" aca="1" ref="CN358" ca="1">COUNTIF(WeekendHostnames,"WNH270OPR403")</f>
        <v>#NAME?</v>
      </c>
    </row>
    <row r="359" spans="5:92" ht="20.25" customHeight="1">
      <c r="E359" s="15" t="str">
        <f>IF($C359&lt;&gt;"Yes","",IF($D359="No","Yes",IF($D359="Yes","No","")))</f>
        <v/>
      </c>
      <c r="F359" s="15" t="str">
        <f>IF($A359="","",IF($A359="Neuron",IF(OR(AND($AA359&lt;&gt;"",LOWER(TRIM($AA359))&lt;&gt;"n/a",COUNTIF($AA$2:$AA$532,$AA359)&gt;1),AND($AB359&lt;&gt;"",LOWER(TRIM($AB359))&lt;&gt;"n/a",COUNTIF($AB$2:$AB$532,$AB359)&gt;1),AND($AE359&lt;&gt;"",LOWER(TRIM($AE359))&lt;&gt;"n/a",COUNTIF($AE$2:$AE$532,$AE359)&gt;1)),"Yes","No"),IF($A359="Cybernet",IF(OR(AND($Y359&lt;&gt;"",LOWER(TRIM($Y359))&lt;&gt;"n/a",COUNTIF($Y$2:$Y$532,$Y359)&gt;1),AND($Z359&lt;&gt;"",LOWER(TRIM($Z359))&lt;&gt;"n/a",COUNTIF($Z$2:$Z$532,$Z359)&gt;1)),"Yes","No"),IF(AND($AN359&lt;&gt;"",LOWER(TRIM($AN359))&lt;&gt;"n/a",COUNTIF($AN$2:$AN$532,$AN359)&gt;1),"Yes","No"))))</f>
        <v/>
      </c>
      <c r="G359" t="str">
        <f>IF($C359&lt;&gt;"Yes","",
IF($A359="Neuron",
IF(OR(
AND($AA359&lt;&gt;"",LOWER(TRIM($AA359))&lt;&gt;"n/a",COUNTIFS($C$2:$C$532,"Yes",$A$2:$A$532,"Neuron",$AA$2:$AA$532,$AA359)&gt;1),
AND($AB359&lt;&gt;"",LOWER(TRIM($AB359))&lt;&gt;"n/a",COUNTIFS($C$2:$C$532,"Yes",$A$2:$A$532,"Neuron",$AB$2:$AB$532,$AB359)&gt;1),
AND($AE359&lt;&gt;"",LOWER(TRIM($AE359))&lt;&gt;"n/a",COUNTIFS($C$2:$C$532,"Yes",$A$2:$A$532,"Neuron",$AE$2:$AE$532,$AE359)&gt;1)
),"Yes","No"),
IF($A359="Cybernet",
IF(OR(
AND($Y359&lt;&gt;"",LOWER(TRIM($Y359))&lt;&gt;"n/a",COUNTIFS($C$2:$C$532,"Yes",$A$2:$A$532,"Cybernet",$Y$2:$Y$532,$Y359)&gt;1),
AND($Z359&lt;&gt;"",LOWER(TRIM($Z359))&lt;&gt;"n/a",COUNTIFS($C$2:$C$532,"Yes",$A$2:$A$532,"Cybernet",$Z$2:$Z$532,$Z359)&gt;1)
),"Yes","No"),
IF(AND($AN359&lt;&gt;"",LOWER(TRIM($AN359))&lt;&gt;"n/a"),
IF(COUNTIFS($C$2:$C$532,"Yes",$A$2:$A$532,$A359,$AN$2:$AN$532,$AN359)&gt;1,"Yes","No"),
"No")
)
)
)</f>
        <v/>
      </c>
      <c r="V359"/>
      <c r="X359"/>
      <c r="BS359" s="4" t="str">
        <f>IF($AB359="","",IF((IF(AND($BL359&lt;&gt;"Yes",$BL359&lt;&gt;"N/A"),"Power Cable, ","")&amp;IF(AND($BM359&lt;&gt;"Yes",$BM359&lt;&gt;"N/A"),"Battery, ","")&amp;IF(AND($AG359&lt;&gt;"Yes",$AG359&lt;&gt;"N/A"),"Firmware Download, ","")&amp;IF(AND(OR($AG359="Yes",$AG359="N/A"),$AH359&lt;&gt;"Yes",$AH359&lt;&gt;"N/A"),"Firmware Install, ","")&amp;IF(AND($BQ359&lt;&gt;"Yes",$BQ359&lt;&gt;"N/A"),"Device ID, ","")&amp;IF(AND($BR359&lt;&gt;"Yes",$BR359&lt;&gt;"N/A"),"Epic Beans Relay, ",""))="","",LEFT(IF(AND($BL359&lt;&gt;"Yes",$BL359&lt;&gt;"N/A"),"Power Cable, ","")&amp;IF(AND($BM359&lt;&gt;"Yes",$BM359&lt;&gt;"N/A"),"Battery, ","")&amp;IF(AND($AG359&lt;&gt;"Yes",$AG359&lt;&gt;"N/A"),"Firmware Download, ","")&amp;IF(AND(OR($AG359="Yes",$AG359="N/A"),$AH359&lt;&gt;"Yes",$AH359&lt;&gt;"N/A"),"Firmware Install, ","")&amp;IF(AND($BQ359&lt;&gt;"Yes",$BQ359&lt;&gt;"N/A"),"Device ID, ","")&amp;IF(AND($BR359&lt;&gt;"Yes",$BR359&lt;&gt;"N/A"),"Epic Beans Relay, ",""),LEN(IF(AND($BL359&lt;&gt;"Yes",$BL359&lt;&gt;"N/A"),"Power Cable, ","")&amp;IF(AND($BM359&lt;&gt;"Yes",$BM359&lt;&gt;"N/A"),"Battery, ","")&amp;IF(AND($AG359&lt;&gt;"Yes",$AG359&lt;&gt;"N/A"),"Firmware Download, ","")&amp;IF(AND(OR($AG359="Yes",$AG359="N/A"),$AH359&lt;&gt;"Yes",$AH359&lt;&gt;"N/A"),"Firmware Install, ","")&amp;IF(AND($BQ359&lt;&gt;"Yes",$BQ359&lt;&gt;"N/A"),"Device ID, ","")&amp;IF(AND($BR359&lt;&gt;"Yes",$BR359&lt;&gt;"N/A"),"Epic Beans Relay, ",""))-2)))</f>
        <v/>
      </c>
      <c r="BU359" s="8" t="str">
        <f>IF($AB359="","",IF($BS359="","Yes","Blocked"))</f>
        <v/>
      </c>
      <c r="BW359" t="str">
        <f>IF($BV359="","",IFERROR(VLOOKUP($BV359,'01_Warehouse_Ledger'!$A:$N,4,FALSE),""))</f>
        <v/>
      </c>
      <c r="BX359" t="str">
        <f>IF($BV359="","",IFERROR(VLOOKUP($BV359,'01_Warehouse_Ledger'!$A:$N,5,FALSE),""))</f>
        <v/>
      </c>
      <c r="BY359" t="str">
        <f>IF($BV359="","",IFERROR(VLOOKUP($BV359,'01_Warehouse_Ledger'!$A:$N,13,FALSE),""))</f>
        <v/>
      </c>
      <c r="CI359" t="str" cm="1">
        <f t="array" ref="CI359">IFERROR(
  IF(ISNUMBER(MATCH(TRIM(SUBSTITUTE(INDEX($X:$X,ROW()),CHAR(160),"")),[1]Weekend_Targets!$B$2:$B$23,0)),
    "TARGET",
    "NO"
  ),
  "LOOKUP_ERROR"
)</f>
        <v>NO</v>
      </c>
      <c r="CJ359" t="str" cm="1">
        <f t="array" aca="1" ref="CJ359" ca="1">_xlfn.LET(_xlpm.h,UPPER(TRIM(CLEAN(SUBSTITUTE($X359,CHAR(160)," ")))), IF(ISNUMBER(MATCH(_xlpm.h,WeekendHostnames,0)),"TARGET",""))</f>
        <v/>
      </c>
      <c r="CK359" t="str">
        <f>UPPER(TRIM(CLEAN(SUBSTITUTE(C359,CHAR(160)," "))))</f>
        <v/>
      </c>
      <c r="CL359" t="str" cm="1">
        <f t="array" ref="CL359">IF(ISNUMBER(MATCH(UPPER(TRIM(CLEAN(SUBSTITUTE(INDEX($X:$X,ROW()),CHAR(160)," ")))),[1]Weekend_Targets!$C$2:$C$23,0)),"TARGET","NO")</f>
        <v>NO</v>
      </c>
      <c r="CM359" t="str">
        <f>_xlfn.TEXTJOIN(", ",TRUE,$C$2:$C$23)</f>
        <v>Yes, Yes, Yes, Yes, Yes, Yes, Yes, Yes, Yes, Yes, Yes, Yes, Yes, Yes, Yes, Yes, Yes, Yes, Yes, Yes, Yes, Yes</v>
      </c>
      <c r="CN359" t="e" cm="1">
        <f t="array" aca="1" ref="CN359" ca="1">COUNTIF(WeekendHostnames,"WNH270OPR403")</f>
        <v>#NAME?</v>
      </c>
    </row>
    <row r="360" spans="5:92" ht="20.25" customHeight="1">
      <c r="E360" s="15" t="str">
        <f>IF($C360&lt;&gt;"Yes","",IF($D360="No","Yes",IF($D360="Yes","No","")))</f>
        <v/>
      </c>
      <c r="F360" s="15" t="str">
        <f>IF($A360="","",IF($A360="Neuron",IF(OR(AND($AA360&lt;&gt;"",LOWER(TRIM($AA360))&lt;&gt;"n/a",COUNTIF($AA$2:$AA$532,$AA360)&gt;1),AND($AB360&lt;&gt;"",LOWER(TRIM($AB360))&lt;&gt;"n/a",COUNTIF($AB$2:$AB$532,$AB360)&gt;1),AND($AE360&lt;&gt;"",LOWER(TRIM($AE360))&lt;&gt;"n/a",COUNTIF($AE$2:$AE$532,$AE360)&gt;1)),"Yes","No"),IF($A360="Cybernet",IF(OR(AND($Y360&lt;&gt;"",LOWER(TRIM($Y360))&lt;&gt;"n/a",COUNTIF($Y$2:$Y$532,$Y360)&gt;1),AND($Z360&lt;&gt;"",LOWER(TRIM($Z360))&lt;&gt;"n/a",COUNTIF($Z$2:$Z$532,$Z360)&gt;1)),"Yes","No"),IF(AND($AN360&lt;&gt;"",LOWER(TRIM($AN360))&lt;&gt;"n/a",COUNTIF($AN$2:$AN$532,$AN360)&gt;1),"Yes","No"))))</f>
        <v/>
      </c>
      <c r="G360" t="str">
        <f>IF($C360&lt;&gt;"Yes","",
IF($A360="Neuron",
IF(OR(
AND($AA360&lt;&gt;"",LOWER(TRIM($AA360))&lt;&gt;"n/a",COUNTIFS($C$2:$C$532,"Yes",$A$2:$A$532,"Neuron",$AA$2:$AA$532,$AA360)&gt;1),
AND($AB360&lt;&gt;"",LOWER(TRIM($AB360))&lt;&gt;"n/a",COUNTIFS($C$2:$C$532,"Yes",$A$2:$A$532,"Neuron",$AB$2:$AB$532,$AB360)&gt;1),
AND($AE360&lt;&gt;"",LOWER(TRIM($AE360))&lt;&gt;"n/a",COUNTIFS($C$2:$C$532,"Yes",$A$2:$A$532,"Neuron",$AE$2:$AE$532,$AE360)&gt;1)
),"Yes","No"),
IF($A360="Cybernet",
IF(OR(
AND($Y360&lt;&gt;"",LOWER(TRIM($Y360))&lt;&gt;"n/a",COUNTIFS($C$2:$C$532,"Yes",$A$2:$A$532,"Cybernet",$Y$2:$Y$532,$Y360)&gt;1),
AND($Z360&lt;&gt;"",LOWER(TRIM($Z360))&lt;&gt;"n/a",COUNTIFS($C$2:$C$532,"Yes",$A$2:$A$532,"Cybernet",$Z$2:$Z$532,$Z360)&gt;1)
),"Yes","No"),
IF(AND($AN360&lt;&gt;"",LOWER(TRIM($AN360))&lt;&gt;"n/a"),
IF(COUNTIFS($C$2:$C$532,"Yes",$A$2:$A$532,$A360,$AN$2:$AN$532,$AN360)&gt;1,"Yes","No"),
"No")
)
)
)</f>
        <v/>
      </c>
      <c r="V360"/>
      <c r="X360"/>
      <c r="BS360" s="4" t="str">
        <f>IF($AB360="","",IF((IF(AND($BL360&lt;&gt;"Yes",$BL360&lt;&gt;"N/A"),"Power Cable, ","")&amp;IF(AND($BM360&lt;&gt;"Yes",$BM360&lt;&gt;"N/A"),"Battery, ","")&amp;IF(AND($AG360&lt;&gt;"Yes",$AG360&lt;&gt;"N/A"),"Firmware Download, ","")&amp;IF(AND(OR($AG360="Yes",$AG360="N/A"),$AH360&lt;&gt;"Yes",$AH360&lt;&gt;"N/A"),"Firmware Install, ","")&amp;IF(AND($BQ360&lt;&gt;"Yes",$BQ360&lt;&gt;"N/A"),"Device ID, ","")&amp;IF(AND($BR360&lt;&gt;"Yes",$BR360&lt;&gt;"N/A"),"Epic Beans Relay, ",""))="","",LEFT(IF(AND($BL360&lt;&gt;"Yes",$BL360&lt;&gt;"N/A"),"Power Cable, ","")&amp;IF(AND($BM360&lt;&gt;"Yes",$BM360&lt;&gt;"N/A"),"Battery, ","")&amp;IF(AND($AG360&lt;&gt;"Yes",$AG360&lt;&gt;"N/A"),"Firmware Download, ","")&amp;IF(AND(OR($AG360="Yes",$AG360="N/A"),$AH360&lt;&gt;"Yes",$AH360&lt;&gt;"N/A"),"Firmware Install, ","")&amp;IF(AND($BQ360&lt;&gt;"Yes",$BQ360&lt;&gt;"N/A"),"Device ID, ","")&amp;IF(AND($BR360&lt;&gt;"Yes",$BR360&lt;&gt;"N/A"),"Epic Beans Relay, ",""),LEN(IF(AND($BL360&lt;&gt;"Yes",$BL360&lt;&gt;"N/A"),"Power Cable, ","")&amp;IF(AND($BM360&lt;&gt;"Yes",$BM360&lt;&gt;"N/A"),"Battery, ","")&amp;IF(AND($AG360&lt;&gt;"Yes",$AG360&lt;&gt;"N/A"),"Firmware Download, ","")&amp;IF(AND(OR($AG360="Yes",$AG360="N/A"),$AH360&lt;&gt;"Yes",$AH360&lt;&gt;"N/A"),"Firmware Install, ","")&amp;IF(AND($BQ360&lt;&gt;"Yes",$BQ360&lt;&gt;"N/A"),"Device ID, ","")&amp;IF(AND($BR360&lt;&gt;"Yes",$BR360&lt;&gt;"N/A"),"Epic Beans Relay, ",""))-2)))</f>
        <v/>
      </c>
      <c r="BU360" s="8" t="str">
        <f>IF($AB360="","",IF($BS360="","Yes","Blocked"))</f>
        <v/>
      </c>
      <c r="BW360" t="str">
        <f>IF($BV360="","",IFERROR(VLOOKUP($BV360,'01_Warehouse_Ledger'!$A:$N,4,FALSE),""))</f>
        <v/>
      </c>
      <c r="BX360" t="str">
        <f>IF($BV360="","",IFERROR(VLOOKUP($BV360,'01_Warehouse_Ledger'!$A:$N,5,FALSE),""))</f>
        <v/>
      </c>
      <c r="BY360" t="str">
        <f>IF($BV360="","",IFERROR(VLOOKUP($BV360,'01_Warehouse_Ledger'!$A:$N,13,FALSE),""))</f>
        <v/>
      </c>
      <c r="CI360" t="str" cm="1">
        <f t="array" ref="CI360">IFERROR(
  IF(ISNUMBER(MATCH(TRIM(SUBSTITUTE(INDEX($X:$X,ROW()),CHAR(160),"")),[1]Weekend_Targets!$B$2:$B$23,0)),
    "TARGET",
    "NO"
  ),
  "LOOKUP_ERROR"
)</f>
        <v>NO</v>
      </c>
      <c r="CJ360" t="str" cm="1">
        <f t="array" aca="1" ref="CJ360" ca="1">_xlfn.LET(_xlpm.h,UPPER(TRIM(CLEAN(SUBSTITUTE($X360,CHAR(160)," ")))), IF(ISNUMBER(MATCH(_xlpm.h,WeekendHostnames,0)),"TARGET",""))</f>
        <v/>
      </c>
      <c r="CK360" t="str">
        <f>UPPER(TRIM(CLEAN(SUBSTITUTE(C360,CHAR(160)," "))))</f>
        <v/>
      </c>
      <c r="CL360" t="str" cm="1">
        <f t="array" ref="CL360">IF(ISNUMBER(MATCH(UPPER(TRIM(CLEAN(SUBSTITUTE(INDEX($X:$X,ROW()),CHAR(160)," ")))),[1]Weekend_Targets!$C$2:$C$23,0)),"TARGET","NO")</f>
        <v>NO</v>
      </c>
      <c r="CM360" t="str">
        <f>_xlfn.TEXTJOIN(", ",TRUE,$C$2:$C$23)</f>
        <v>Yes, Yes, Yes, Yes, Yes, Yes, Yes, Yes, Yes, Yes, Yes, Yes, Yes, Yes, Yes, Yes, Yes, Yes, Yes, Yes, Yes, Yes</v>
      </c>
      <c r="CN360" t="e" cm="1">
        <f t="array" aca="1" ref="CN360" ca="1">COUNTIF(WeekendHostnames,"WNH270OPR403")</f>
        <v>#NAME?</v>
      </c>
    </row>
    <row r="361" spans="5:92" ht="20.25" customHeight="1">
      <c r="E361" s="15" t="str">
        <f>IF($C361&lt;&gt;"Yes","",IF($D361="No","Yes",IF($D361="Yes","No","")))</f>
        <v/>
      </c>
      <c r="F361" s="15" t="str">
        <f>IF($A361="","",IF($A361="Neuron",IF(OR(AND($AA361&lt;&gt;"",LOWER(TRIM($AA361))&lt;&gt;"n/a",COUNTIF($AA$2:$AA$532,$AA361)&gt;1),AND($AB361&lt;&gt;"",LOWER(TRIM($AB361))&lt;&gt;"n/a",COUNTIF($AB$2:$AB$532,$AB361)&gt;1),AND($AE361&lt;&gt;"",LOWER(TRIM($AE361))&lt;&gt;"n/a",COUNTIF($AE$2:$AE$532,$AE361)&gt;1)),"Yes","No"),IF($A361="Cybernet",IF(OR(AND($Y361&lt;&gt;"",LOWER(TRIM($Y361))&lt;&gt;"n/a",COUNTIF($Y$2:$Y$532,$Y361)&gt;1),AND($Z361&lt;&gt;"",LOWER(TRIM($Z361))&lt;&gt;"n/a",COUNTIF($Z$2:$Z$532,$Z361)&gt;1)),"Yes","No"),IF(AND($AN361&lt;&gt;"",LOWER(TRIM($AN361))&lt;&gt;"n/a",COUNTIF($AN$2:$AN$532,$AN361)&gt;1),"Yes","No"))))</f>
        <v/>
      </c>
      <c r="G361" t="str">
        <f>IF($C361&lt;&gt;"Yes","",
IF($A361="Neuron",
IF(OR(
AND($AA361&lt;&gt;"",LOWER(TRIM($AA361))&lt;&gt;"n/a",COUNTIFS($C$2:$C$532,"Yes",$A$2:$A$532,"Neuron",$AA$2:$AA$532,$AA361)&gt;1),
AND($AB361&lt;&gt;"",LOWER(TRIM($AB361))&lt;&gt;"n/a",COUNTIFS($C$2:$C$532,"Yes",$A$2:$A$532,"Neuron",$AB$2:$AB$532,$AB361)&gt;1),
AND($AE361&lt;&gt;"",LOWER(TRIM($AE361))&lt;&gt;"n/a",COUNTIFS($C$2:$C$532,"Yes",$A$2:$A$532,"Neuron",$AE$2:$AE$532,$AE361)&gt;1)
),"Yes","No"),
IF($A361="Cybernet",
IF(OR(
AND($Y361&lt;&gt;"",LOWER(TRIM($Y361))&lt;&gt;"n/a",COUNTIFS($C$2:$C$532,"Yes",$A$2:$A$532,"Cybernet",$Y$2:$Y$532,$Y361)&gt;1),
AND($Z361&lt;&gt;"",LOWER(TRIM($Z361))&lt;&gt;"n/a",COUNTIFS($C$2:$C$532,"Yes",$A$2:$A$532,"Cybernet",$Z$2:$Z$532,$Z361)&gt;1)
),"Yes","No"),
IF(AND($AN361&lt;&gt;"",LOWER(TRIM($AN361))&lt;&gt;"n/a"),
IF(COUNTIFS($C$2:$C$532,"Yes",$A$2:$A$532,$A361,$AN$2:$AN$532,$AN361)&gt;1,"Yes","No"),
"No")
)
)
)</f>
        <v/>
      </c>
      <c r="V361"/>
      <c r="X361"/>
      <c r="BS361" s="4" t="str">
        <f>IF($AB361="","",IF((IF(AND($BL361&lt;&gt;"Yes",$BL361&lt;&gt;"N/A"),"Power Cable, ","")&amp;IF(AND($BM361&lt;&gt;"Yes",$BM361&lt;&gt;"N/A"),"Battery, ","")&amp;IF(AND($AG361&lt;&gt;"Yes",$AG361&lt;&gt;"N/A"),"Firmware Download, ","")&amp;IF(AND(OR($AG361="Yes",$AG361="N/A"),$AH361&lt;&gt;"Yes",$AH361&lt;&gt;"N/A"),"Firmware Install, ","")&amp;IF(AND($BQ361&lt;&gt;"Yes",$BQ361&lt;&gt;"N/A"),"Device ID, ","")&amp;IF(AND($BR361&lt;&gt;"Yes",$BR361&lt;&gt;"N/A"),"Epic Beans Relay, ",""))="","",LEFT(IF(AND($BL361&lt;&gt;"Yes",$BL361&lt;&gt;"N/A"),"Power Cable, ","")&amp;IF(AND($BM361&lt;&gt;"Yes",$BM361&lt;&gt;"N/A"),"Battery, ","")&amp;IF(AND($AG361&lt;&gt;"Yes",$AG361&lt;&gt;"N/A"),"Firmware Download, ","")&amp;IF(AND(OR($AG361="Yes",$AG361="N/A"),$AH361&lt;&gt;"Yes",$AH361&lt;&gt;"N/A"),"Firmware Install, ","")&amp;IF(AND($BQ361&lt;&gt;"Yes",$BQ361&lt;&gt;"N/A"),"Device ID, ","")&amp;IF(AND($BR361&lt;&gt;"Yes",$BR361&lt;&gt;"N/A"),"Epic Beans Relay, ",""),LEN(IF(AND($BL361&lt;&gt;"Yes",$BL361&lt;&gt;"N/A"),"Power Cable, ","")&amp;IF(AND($BM361&lt;&gt;"Yes",$BM361&lt;&gt;"N/A"),"Battery, ","")&amp;IF(AND($AG361&lt;&gt;"Yes",$AG361&lt;&gt;"N/A"),"Firmware Download, ","")&amp;IF(AND(OR($AG361="Yes",$AG361="N/A"),$AH361&lt;&gt;"Yes",$AH361&lt;&gt;"N/A"),"Firmware Install, ","")&amp;IF(AND($BQ361&lt;&gt;"Yes",$BQ361&lt;&gt;"N/A"),"Device ID, ","")&amp;IF(AND($BR361&lt;&gt;"Yes",$BR361&lt;&gt;"N/A"),"Epic Beans Relay, ",""))-2)))</f>
        <v/>
      </c>
      <c r="BU361" s="8" t="str">
        <f>IF($AB361="","",IF($BS361="","Yes","Blocked"))</f>
        <v/>
      </c>
      <c r="BW361" t="str">
        <f>IF($BV361="","",IFERROR(VLOOKUP($BV361,'01_Warehouse_Ledger'!$A:$N,4,FALSE),""))</f>
        <v/>
      </c>
      <c r="BX361" t="str">
        <f>IF($BV361="","",IFERROR(VLOOKUP($BV361,'01_Warehouse_Ledger'!$A:$N,5,FALSE),""))</f>
        <v/>
      </c>
      <c r="BY361" t="str">
        <f>IF($BV361="","",IFERROR(VLOOKUP($BV361,'01_Warehouse_Ledger'!$A:$N,13,FALSE),""))</f>
        <v/>
      </c>
      <c r="CI361" t="str" cm="1">
        <f t="array" ref="CI361">IFERROR(
  IF(ISNUMBER(MATCH(TRIM(SUBSTITUTE(INDEX($X:$X,ROW()),CHAR(160),"")),[1]Weekend_Targets!$B$2:$B$23,0)),
    "TARGET",
    "NO"
  ),
  "LOOKUP_ERROR"
)</f>
        <v>NO</v>
      </c>
      <c r="CJ361" t="str" cm="1">
        <f t="array" aca="1" ref="CJ361" ca="1">_xlfn.LET(_xlpm.h,UPPER(TRIM(CLEAN(SUBSTITUTE($X361,CHAR(160)," ")))), IF(ISNUMBER(MATCH(_xlpm.h,WeekendHostnames,0)),"TARGET",""))</f>
        <v/>
      </c>
      <c r="CK361" t="str">
        <f>UPPER(TRIM(CLEAN(SUBSTITUTE(C361,CHAR(160)," "))))</f>
        <v/>
      </c>
      <c r="CL361" t="str" cm="1">
        <f t="array" ref="CL361">IF(ISNUMBER(MATCH(UPPER(TRIM(CLEAN(SUBSTITUTE(INDEX($X:$X,ROW()),CHAR(160)," ")))),[1]Weekend_Targets!$C$2:$C$23,0)),"TARGET","NO")</f>
        <v>NO</v>
      </c>
      <c r="CM361" t="str">
        <f>_xlfn.TEXTJOIN(", ",TRUE,$C$2:$C$23)</f>
        <v>Yes, Yes, Yes, Yes, Yes, Yes, Yes, Yes, Yes, Yes, Yes, Yes, Yes, Yes, Yes, Yes, Yes, Yes, Yes, Yes, Yes, Yes</v>
      </c>
      <c r="CN361" t="e" cm="1">
        <f t="array" aca="1" ref="CN361" ca="1">COUNTIF(WeekendHostnames,"WNH270OPR403")</f>
        <v>#NAME?</v>
      </c>
    </row>
    <row r="362" spans="5:92" ht="20.25" customHeight="1">
      <c r="E362" s="15" t="str">
        <f>IF($C362&lt;&gt;"Yes","",IF($D362="No","Yes",IF($D362="Yes","No","")))</f>
        <v/>
      </c>
      <c r="F362" s="15" t="str">
        <f>IF($A362="","",IF($A362="Neuron",IF(OR(AND($AA362&lt;&gt;"",LOWER(TRIM($AA362))&lt;&gt;"n/a",COUNTIF($AA$2:$AA$532,$AA362)&gt;1),AND($AB362&lt;&gt;"",LOWER(TRIM($AB362))&lt;&gt;"n/a",COUNTIF($AB$2:$AB$532,$AB362)&gt;1),AND($AE362&lt;&gt;"",LOWER(TRIM($AE362))&lt;&gt;"n/a",COUNTIF($AE$2:$AE$532,$AE362)&gt;1)),"Yes","No"),IF($A362="Cybernet",IF(OR(AND($Y362&lt;&gt;"",LOWER(TRIM($Y362))&lt;&gt;"n/a",COUNTIF($Y$2:$Y$532,$Y362)&gt;1),AND($Z362&lt;&gt;"",LOWER(TRIM($Z362))&lt;&gt;"n/a",COUNTIF($Z$2:$Z$532,$Z362)&gt;1)),"Yes","No"),IF(AND($AN362&lt;&gt;"",LOWER(TRIM($AN362))&lt;&gt;"n/a",COUNTIF($AN$2:$AN$532,$AN362)&gt;1),"Yes","No"))))</f>
        <v/>
      </c>
      <c r="G362" t="str">
        <f>IF($C362&lt;&gt;"Yes","",
IF($A362="Neuron",
IF(OR(
AND($AA362&lt;&gt;"",LOWER(TRIM($AA362))&lt;&gt;"n/a",COUNTIFS($C$2:$C$532,"Yes",$A$2:$A$532,"Neuron",$AA$2:$AA$532,$AA362)&gt;1),
AND($AB362&lt;&gt;"",LOWER(TRIM($AB362))&lt;&gt;"n/a",COUNTIFS($C$2:$C$532,"Yes",$A$2:$A$532,"Neuron",$AB$2:$AB$532,$AB362)&gt;1),
AND($AE362&lt;&gt;"",LOWER(TRIM($AE362))&lt;&gt;"n/a",COUNTIFS($C$2:$C$532,"Yes",$A$2:$A$532,"Neuron",$AE$2:$AE$532,$AE362)&gt;1)
),"Yes","No"),
IF($A362="Cybernet",
IF(OR(
AND($Y362&lt;&gt;"",LOWER(TRIM($Y362))&lt;&gt;"n/a",COUNTIFS($C$2:$C$532,"Yes",$A$2:$A$532,"Cybernet",$Y$2:$Y$532,$Y362)&gt;1),
AND($Z362&lt;&gt;"",LOWER(TRIM($Z362))&lt;&gt;"n/a",COUNTIFS($C$2:$C$532,"Yes",$A$2:$A$532,"Cybernet",$Z$2:$Z$532,$Z362)&gt;1)
),"Yes","No"),
IF(AND($AN362&lt;&gt;"",LOWER(TRIM($AN362))&lt;&gt;"n/a"),
IF(COUNTIFS($C$2:$C$532,"Yes",$A$2:$A$532,$A362,$AN$2:$AN$532,$AN362)&gt;1,"Yes","No"),
"No")
)
)
)</f>
        <v/>
      </c>
      <c r="V362"/>
      <c r="X362"/>
      <c r="BS362" s="4" t="str">
        <f>IF($AB362="","",IF((IF(AND($BL362&lt;&gt;"Yes",$BL362&lt;&gt;"N/A"),"Power Cable, ","")&amp;IF(AND($BM362&lt;&gt;"Yes",$BM362&lt;&gt;"N/A"),"Battery, ","")&amp;IF(AND($AG362&lt;&gt;"Yes",$AG362&lt;&gt;"N/A"),"Firmware Download, ","")&amp;IF(AND(OR($AG362="Yes",$AG362="N/A"),$AH362&lt;&gt;"Yes",$AH362&lt;&gt;"N/A"),"Firmware Install, ","")&amp;IF(AND($BQ362&lt;&gt;"Yes",$BQ362&lt;&gt;"N/A"),"Device ID, ","")&amp;IF(AND($BR362&lt;&gt;"Yes",$BR362&lt;&gt;"N/A"),"Epic Beans Relay, ",""))="","",LEFT(IF(AND($BL362&lt;&gt;"Yes",$BL362&lt;&gt;"N/A"),"Power Cable, ","")&amp;IF(AND($BM362&lt;&gt;"Yes",$BM362&lt;&gt;"N/A"),"Battery, ","")&amp;IF(AND($AG362&lt;&gt;"Yes",$AG362&lt;&gt;"N/A"),"Firmware Download, ","")&amp;IF(AND(OR($AG362="Yes",$AG362="N/A"),$AH362&lt;&gt;"Yes",$AH362&lt;&gt;"N/A"),"Firmware Install, ","")&amp;IF(AND($BQ362&lt;&gt;"Yes",$BQ362&lt;&gt;"N/A"),"Device ID, ","")&amp;IF(AND($BR362&lt;&gt;"Yes",$BR362&lt;&gt;"N/A"),"Epic Beans Relay, ",""),LEN(IF(AND($BL362&lt;&gt;"Yes",$BL362&lt;&gt;"N/A"),"Power Cable, ","")&amp;IF(AND($BM362&lt;&gt;"Yes",$BM362&lt;&gt;"N/A"),"Battery, ","")&amp;IF(AND($AG362&lt;&gt;"Yes",$AG362&lt;&gt;"N/A"),"Firmware Download, ","")&amp;IF(AND(OR($AG362="Yes",$AG362="N/A"),$AH362&lt;&gt;"Yes",$AH362&lt;&gt;"N/A"),"Firmware Install, ","")&amp;IF(AND($BQ362&lt;&gt;"Yes",$BQ362&lt;&gt;"N/A"),"Device ID, ","")&amp;IF(AND($BR362&lt;&gt;"Yes",$BR362&lt;&gt;"N/A"),"Epic Beans Relay, ",""))-2)))</f>
        <v/>
      </c>
      <c r="BU362" s="8" t="str">
        <f>IF($AB362="","",IF($BS362="","Yes","Blocked"))</f>
        <v/>
      </c>
      <c r="BW362" t="str">
        <f>IF($BV362="","",IFERROR(VLOOKUP($BV362,'01_Warehouse_Ledger'!$A:$N,4,FALSE),""))</f>
        <v/>
      </c>
      <c r="BX362" t="str">
        <f>IF($BV362="","",IFERROR(VLOOKUP($BV362,'01_Warehouse_Ledger'!$A:$N,5,FALSE),""))</f>
        <v/>
      </c>
      <c r="BY362" t="str">
        <f>IF($BV362="","",IFERROR(VLOOKUP($BV362,'01_Warehouse_Ledger'!$A:$N,13,FALSE),""))</f>
        <v/>
      </c>
      <c r="CI362" t="str" cm="1">
        <f t="array" ref="CI362">IFERROR(
  IF(ISNUMBER(MATCH(TRIM(SUBSTITUTE(INDEX($X:$X,ROW()),CHAR(160),"")),[1]Weekend_Targets!$B$2:$B$23,0)),
    "TARGET",
    "NO"
  ),
  "LOOKUP_ERROR"
)</f>
        <v>NO</v>
      </c>
      <c r="CJ362" t="str" cm="1">
        <f t="array" aca="1" ref="CJ362" ca="1">_xlfn.LET(_xlpm.h,UPPER(TRIM(CLEAN(SUBSTITUTE($X362,CHAR(160)," ")))), IF(ISNUMBER(MATCH(_xlpm.h,WeekendHostnames,0)),"TARGET",""))</f>
        <v/>
      </c>
      <c r="CK362" t="str">
        <f>UPPER(TRIM(CLEAN(SUBSTITUTE(C362,CHAR(160)," "))))</f>
        <v/>
      </c>
      <c r="CL362" t="str" cm="1">
        <f t="array" ref="CL362">IF(ISNUMBER(MATCH(UPPER(TRIM(CLEAN(SUBSTITUTE(INDEX($X:$X,ROW()),CHAR(160)," ")))),[1]Weekend_Targets!$C$2:$C$23,0)),"TARGET","NO")</f>
        <v>NO</v>
      </c>
      <c r="CM362" t="str">
        <f>_xlfn.TEXTJOIN(", ",TRUE,$C$2:$C$23)</f>
        <v>Yes, Yes, Yes, Yes, Yes, Yes, Yes, Yes, Yes, Yes, Yes, Yes, Yes, Yes, Yes, Yes, Yes, Yes, Yes, Yes, Yes, Yes</v>
      </c>
      <c r="CN362" t="e" cm="1">
        <f t="array" aca="1" ref="CN362" ca="1">COUNTIF(WeekendHostnames,"WNH270OPR403")</f>
        <v>#NAME?</v>
      </c>
    </row>
    <row r="363" spans="5:92" ht="20.25" customHeight="1">
      <c r="E363" s="15" t="str">
        <f>IF($C363&lt;&gt;"Yes","",IF($D363="No","Yes",IF($D363="Yes","No","")))</f>
        <v/>
      </c>
      <c r="F363" s="15" t="str">
        <f>IF($A363="","",IF($A363="Neuron",IF(OR(AND($AA363&lt;&gt;"",LOWER(TRIM($AA363))&lt;&gt;"n/a",COUNTIF($AA$2:$AA$532,$AA363)&gt;1),AND($AB363&lt;&gt;"",LOWER(TRIM($AB363))&lt;&gt;"n/a",COUNTIF($AB$2:$AB$532,$AB363)&gt;1),AND($AE363&lt;&gt;"",LOWER(TRIM($AE363))&lt;&gt;"n/a",COUNTIF($AE$2:$AE$532,$AE363)&gt;1)),"Yes","No"),IF($A363="Cybernet",IF(OR(AND($Y363&lt;&gt;"",LOWER(TRIM($Y363))&lt;&gt;"n/a",COUNTIF($Y$2:$Y$532,$Y363)&gt;1),AND($Z363&lt;&gt;"",LOWER(TRIM($Z363))&lt;&gt;"n/a",COUNTIF($Z$2:$Z$532,$Z363)&gt;1)),"Yes","No"),IF(AND($AN363&lt;&gt;"",LOWER(TRIM($AN363))&lt;&gt;"n/a",COUNTIF($AN$2:$AN$532,$AN363)&gt;1),"Yes","No"))))</f>
        <v/>
      </c>
      <c r="G363" t="str">
        <f>IF($C363&lt;&gt;"Yes","",
IF($A363="Neuron",
IF(OR(
AND($AA363&lt;&gt;"",LOWER(TRIM($AA363))&lt;&gt;"n/a",COUNTIFS($C$2:$C$532,"Yes",$A$2:$A$532,"Neuron",$AA$2:$AA$532,$AA363)&gt;1),
AND($AB363&lt;&gt;"",LOWER(TRIM($AB363))&lt;&gt;"n/a",COUNTIFS($C$2:$C$532,"Yes",$A$2:$A$532,"Neuron",$AB$2:$AB$532,$AB363)&gt;1),
AND($AE363&lt;&gt;"",LOWER(TRIM($AE363))&lt;&gt;"n/a",COUNTIFS($C$2:$C$532,"Yes",$A$2:$A$532,"Neuron",$AE$2:$AE$532,$AE363)&gt;1)
),"Yes","No"),
IF($A363="Cybernet",
IF(OR(
AND($Y363&lt;&gt;"",LOWER(TRIM($Y363))&lt;&gt;"n/a",COUNTIFS($C$2:$C$532,"Yes",$A$2:$A$532,"Cybernet",$Y$2:$Y$532,$Y363)&gt;1),
AND($Z363&lt;&gt;"",LOWER(TRIM($Z363))&lt;&gt;"n/a",COUNTIFS($C$2:$C$532,"Yes",$A$2:$A$532,"Cybernet",$Z$2:$Z$532,$Z363)&gt;1)
),"Yes","No"),
IF(AND($AN363&lt;&gt;"",LOWER(TRIM($AN363))&lt;&gt;"n/a"),
IF(COUNTIFS($C$2:$C$532,"Yes",$A$2:$A$532,$A363,$AN$2:$AN$532,$AN363)&gt;1,"Yes","No"),
"No")
)
)
)</f>
        <v/>
      </c>
      <c r="V363"/>
      <c r="X363"/>
      <c r="BS363" s="4" t="str">
        <f>IF($AB363="","",IF((IF(AND($BL363&lt;&gt;"Yes",$BL363&lt;&gt;"N/A"),"Power Cable, ","")&amp;IF(AND($BM363&lt;&gt;"Yes",$BM363&lt;&gt;"N/A"),"Battery, ","")&amp;IF(AND($AG363&lt;&gt;"Yes",$AG363&lt;&gt;"N/A"),"Firmware Download, ","")&amp;IF(AND(OR($AG363="Yes",$AG363="N/A"),$AH363&lt;&gt;"Yes",$AH363&lt;&gt;"N/A"),"Firmware Install, ","")&amp;IF(AND($BQ363&lt;&gt;"Yes",$BQ363&lt;&gt;"N/A"),"Device ID, ","")&amp;IF(AND($BR363&lt;&gt;"Yes",$BR363&lt;&gt;"N/A"),"Epic Beans Relay, ",""))="","",LEFT(IF(AND($BL363&lt;&gt;"Yes",$BL363&lt;&gt;"N/A"),"Power Cable, ","")&amp;IF(AND($BM363&lt;&gt;"Yes",$BM363&lt;&gt;"N/A"),"Battery, ","")&amp;IF(AND($AG363&lt;&gt;"Yes",$AG363&lt;&gt;"N/A"),"Firmware Download, ","")&amp;IF(AND(OR($AG363="Yes",$AG363="N/A"),$AH363&lt;&gt;"Yes",$AH363&lt;&gt;"N/A"),"Firmware Install, ","")&amp;IF(AND($BQ363&lt;&gt;"Yes",$BQ363&lt;&gt;"N/A"),"Device ID, ","")&amp;IF(AND($BR363&lt;&gt;"Yes",$BR363&lt;&gt;"N/A"),"Epic Beans Relay, ",""),LEN(IF(AND($BL363&lt;&gt;"Yes",$BL363&lt;&gt;"N/A"),"Power Cable, ","")&amp;IF(AND($BM363&lt;&gt;"Yes",$BM363&lt;&gt;"N/A"),"Battery, ","")&amp;IF(AND($AG363&lt;&gt;"Yes",$AG363&lt;&gt;"N/A"),"Firmware Download, ","")&amp;IF(AND(OR($AG363="Yes",$AG363="N/A"),$AH363&lt;&gt;"Yes",$AH363&lt;&gt;"N/A"),"Firmware Install, ","")&amp;IF(AND($BQ363&lt;&gt;"Yes",$BQ363&lt;&gt;"N/A"),"Device ID, ","")&amp;IF(AND($BR363&lt;&gt;"Yes",$BR363&lt;&gt;"N/A"),"Epic Beans Relay, ",""))-2)))</f>
        <v/>
      </c>
      <c r="BU363" s="8" t="str">
        <f>IF($AB363="","",IF($BS363="","Yes","Blocked"))</f>
        <v/>
      </c>
      <c r="BW363" t="str">
        <f>IF($BV363="","",IFERROR(VLOOKUP($BV363,'01_Warehouse_Ledger'!$A:$N,4,FALSE),""))</f>
        <v/>
      </c>
      <c r="BX363" t="str">
        <f>IF($BV363="","",IFERROR(VLOOKUP($BV363,'01_Warehouse_Ledger'!$A:$N,5,FALSE),""))</f>
        <v/>
      </c>
      <c r="BY363" t="str">
        <f>IF($BV363="","",IFERROR(VLOOKUP($BV363,'01_Warehouse_Ledger'!$A:$N,13,FALSE),""))</f>
        <v/>
      </c>
      <c r="CI363" t="str" cm="1">
        <f t="array" ref="CI363">IFERROR(
  IF(ISNUMBER(MATCH(TRIM(SUBSTITUTE(INDEX($X:$X,ROW()),CHAR(160),"")),[1]Weekend_Targets!$B$2:$B$23,0)),
    "TARGET",
    "NO"
  ),
  "LOOKUP_ERROR"
)</f>
        <v>NO</v>
      </c>
      <c r="CJ363" t="str" cm="1">
        <f t="array" aca="1" ref="CJ363" ca="1">_xlfn.LET(_xlpm.h,UPPER(TRIM(CLEAN(SUBSTITUTE($X363,CHAR(160)," ")))), IF(ISNUMBER(MATCH(_xlpm.h,WeekendHostnames,0)),"TARGET",""))</f>
        <v/>
      </c>
      <c r="CK363" t="str">
        <f>UPPER(TRIM(CLEAN(SUBSTITUTE(C363,CHAR(160)," "))))</f>
        <v/>
      </c>
      <c r="CL363" t="str" cm="1">
        <f t="array" ref="CL363">IF(ISNUMBER(MATCH(UPPER(TRIM(CLEAN(SUBSTITUTE(INDEX($X:$X,ROW()),CHAR(160)," ")))),[1]Weekend_Targets!$C$2:$C$23,0)),"TARGET","NO")</f>
        <v>NO</v>
      </c>
      <c r="CM363" t="str">
        <f>_xlfn.TEXTJOIN(", ",TRUE,$C$2:$C$23)</f>
        <v>Yes, Yes, Yes, Yes, Yes, Yes, Yes, Yes, Yes, Yes, Yes, Yes, Yes, Yes, Yes, Yes, Yes, Yes, Yes, Yes, Yes, Yes</v>
      </c>
      <c r="CN363" t="e" cm="1">
        <f t="array" aca="1" ref="CN363" ca="1">COUNTIF(WeekendHostnames,"WNH270OPR403")</f>
        <v>#NAME?</v>
      </c>
    </row>
    <row r="364" spans="5:92" ht="20.25" customHeight="1">
      <c r="E364" s="15" t="str">
        <f>IF($C364&lt;&gt;"Yes","",IF($D364="No","Yes",IF($D364="Yes","No","")))</f>
        <v/>
      </c>
      <c r="F364" s="15" t="str">
        <f>IF($A364="","",IF($A364="Neuron",IF(OR(AND($AA364&lt;&gt;"",LOWER(TRIM($AA364))&lt;&gt;"n/a",COUNTIF($AA$2:$AA$532,$AA364)&gt;1),AND($AB364&lt;&gt;"",LOWER(TRIM($AB364))&lt;&gt;"n/a",COUNTIF($AB$2:$AB$532,$AB364)&gt;1),AND($AE364&lt;&gt;"",LOWER(TRIM($AE364))&lt;&gt;"n/a",COUNTIF($AE$2:$AE$532,$AE364)&gt;1)),"Yes","No"),IF($A364="Cybernet",IF(OR(AND($Y364&lt;&gt;"",LOWER(TRIM($Y364))&lt;&gt;"n/a",COUNTIF($Y$2:$Y$532,$Y364)&gt;1),AND($Z364&lt;&gt;"",LOWER(TRIM($Z364))&lt;&gt;"n/a",COUNTIF($Z$2:$Z$532,$Z364)&gt;1)),"Yes","No"),IF(AND($AN364&lt;&gt;"",LOWER(TRIM($AN364))&lt;&gt;"n/a",COUNTIF($AN$2:$AN$532,$AN364)&gt;1),"Yes","No"))))</f>
        <v/>
      </c>
      <c r="G364" t="str">
        <f>IF($C364&lt;&gt;"Yes","",
IF($A364="Neuron",
IF(OR(
AND($AA364&lt;&gt;"",LOWER(TRIM($AA364))&lt;&gt;"n/a",COUNTIFS($C$2:$C$532,"Yes",$A$2:$A$532,"Neuron",$AA$2:$AA$532,$AA364)&gt;1),
AND($AB364&lt;&gt;"",LOWER(TRIM($AB364))&lt;&gt;"n/a",COUNTIFS($C$2:$C$532,"Yes",$A$2:$A$532,"Neuron",$AB$2:$AB$532,$AB364)&gt;1),
AND($AE364&lt;&gt;"",LOWER(TRIM($AE364))&lt;&gt;"n/a",COUNTIFS($C$2:$C$532,"Yes",$A$2:$A$532,"Neuron",$AE$2:$AE$532,$AE364)&gt;1)
),"Yes","No"),
IF($A364="Cybernet",
IF(OR(
AND($Y364&lt;&gt;"",LOWER(TRIM($Y364))&lt;&gt;"n/a",COUNTIFS($C$2:$C$532,"Yes",$A$2:$A$532,"Cybernet",$Y$2:$Y$532,$Y364)&gt;1),
AND($Z364&lt;&gt;"",LOWER(TRIM($Z364))&lt;&gt;"n/a",COUNTIFS($C$2:$C$532,"Yes",$A$2:$A$532,"Cybernet",$Z$2:$Z$532,$Z364)&gt;1)
),"Yes","No"),
IF(AND($AN364&lt;&gt;"",LOWER(TRIM($AN364))&lt;&gt;"n/a"),
IF(COUNTIFS($C$2:$C$532,"Yes",$A$2:$A$532,$A364,$AN$2:$AN$532,$AN364)&gt;1,"Yes","No"),
"No")
)
)
)</f>
        <v/>
      </c>
      <c r="V364"/>
      <c r="X364"/>
      <c r="BS364" s="4" t="str">
        <f>IF($AB364="","",IF((IF(AND($BL364&lt;&gt;"Yes",$BL364&lt;&gt;"N/A"),"Power Cable, ","")&amp;IF(AND($BM364&lt;&gt;"Yes",$BM364&lt;&gt;"N/A"),"Battery, ","")&amp;IF(AND($AG364&lt;&gt;"Yes",$AG364&lt;&gt;"N/A"),"Firmware Download, ","")&amp;IF(AND(OR($AG364="Yes",$AG364="N/A"),$AH364&lt;&gt;"Yes",$AH364&lt;&gt;"N/A"),"Firmware Install, ","")&amp;IF(AND($BQ364&lt;&gt;"Yes",$BQ364&lt;&gt;"N/A"),"Device ID, ","")&amp;IF(AND($BR364&lt;&gt;"Yes",$BR364&lt;&gt;"N/A"),"Epic Beans Relay, ",""))="","",LEFT(IF(AND($BL364&lt;&gt;"Yes",$BL364&lt;&gt;"N/A"),"Power Cable, ","")&amp;IF(AND($BM364&lt;&gt;"Yes",$BM364&lt;&gt;"N/A"),"Battery, ","")&amp;IF(AND($AG364&lt;&gt;"Yes",$AG364&lt;&gt;"N/A"),"Firmware Download, ","")&amp;IF(AND(OR($AG364="Yes",$AG364="N/A"),$AH364&lt;&gt;"Yes",$AH364&lt;&gt;"N/A"),"Firmware Install, ","")&amp;IF(AND($BQ364&lt;&gt;"Yes",$BQ364&lt;&gt;"N/A"),"Device ID, ","")&amp;IF(AND($BR364&lt;&gt;"Yes",$BR364&lt;&gt;"N/A"),"Epic Beans Relay, ",""),LEN(IF(AND($BL364&lt;&gt;"Yes",$BL364&lt;&gt;"N/A"),"Power Cable, ","")&amp;IF(AND($BM364&lt;&gt;"Yes",$BM364&lt;&gt;"N/A"),"Battery, ","")&amp;IF(AND($AG364&lt;&gt;"Yes",$AG364&lt;&gt;"N/A"),"Firmware Download, ","")&amp;IF(AND(OR($AG364="Yes",$AG364="N/A"),$AH364&lt;&gt;"Yes",$AH364&lt;&gt;"N/A"),"Firmware Install, ","")&amp;IF(AND($BQ364&lt;&gt;"Yes",$BQ364&lt;&gt;"N/A"),"Device ID, ","")&amp;IF(AND($BR364&lt;&gt;"Yes",$BR364&lt;&gt;"N/A"),"Epic Beans Relay, ",""))-2)))</f>
        <v/>
      </c>
      <c r="BU364" s="8" t="str">
        <f>IF($AB364="","",IF($BS364="","Yes","Blocked"))</f>
        <v/>
      </c>
      <c r="BW364" t="str">
        <f>IF($BV364="","",IFERROR(VLOOKUP($BV364,'01_Warehouse_Ledger'!$A:$N,4,FALSE),""))</f>
        <v/>
      </c>
      <c r="BX364" t="str">
        <f>IF($BV364="","",IFERROR(VLOOKUP($BV364,'01_Warehouse_Ledger'!$A:$N,5,FALSE),""))</f>
        <v/>
      </c>
      <c r="BY364" t="str">
        <f>IF($BV364="","",IFERROR(VLOOKUP($BV364,'01_Warehouse_Ledger'!$A:$N,13,FALSE),""))</f>
        <v/>
      </c>
      <c r="CI364" t="str" cm="1">
        <f t="array" ref="CI364">IFERROR(
  IF(ISNUMBER(MATCH(TRIM(SUBSTITUTE(INDEX($X:$X,ROW()),CHAR(160),"")),[1]Weekend_Targets!$B$2:$B$23,0)),
    "TARGET",
    "NO"
  ),
  "LOOKUP_ERROR"
)</f>
        <v>NO</v>
      </c>
      <c r="CJ364" t="str" cm="1">
        <f t="array" aca="1" ref="CJ364" ca="1">_xlfn.LET(_xlpm.h,UPPER(TRIM(CLEAN(SUBSTITUTE($X364,CHAR(160)," ")))), IF(ISNUMBER(MATCH(_xlpm.h,WeekendHostnames,0)),"TARGET",""))</f>
        <v/>
      </c>
      <c r="CK364" t="str">
        <f>UPPER(TRIM(CLEAN(SUBSTITUTE(C364,CHAR(160)," "))))</f>
        <v/>
      </c>
      <c r="CL364" t="str" cm="1">
        <f t="array" ref="CL364">IF(ISNUMBER(MATCH(UPPER(TRIM(CLEAN(SUBSTITUTE(INDEX($X:$X,ROW()),CHAR(160)," ")))),[1]Weekend_Targets!$C$2:$C$23,0)),"TARGET","NO")</f>
        <v>NO</v>
      </c>
      <c r="CM364" t="str">
        <f>_xlfn.TEXTJOIN(", ",TRUE,$C$2:$C$23)</f>
        <v>Yes, Yes, Yes, Yes, Yes, Yes, Yes, Yes, Yes, Yes, Yes, Yes, Yes, Yes, Yes, Yes, Yes, Yes, Yes, Yes, Yes, Yes</v>
      </c>
      <c r="CN364" t="e" cm="1">
        <f t="array" aca="1" ref="CN364" ca="1">COUNTIF(WeekendHostnames,"WNH270OPR403")</f>
        <v>#NAME?</v>
      </c>
    </row>
    <row r="365" spans="5:92" ht="20.25" customHeight="1">
      <c r="E365" s="15" t="str">
        <f>IF($C365&lt;&gt;"Yes","",IF($D365="No","Yes",IF($D365="Yes","No","")))</f>
        <v/>
      </c>
      <c r="F365" s="15" t="str">
        <f>IF($A365="","",IF($A365="Neuron",IF(OR(AND($AA365&lt;&gt;"",LOWER(TRIM($AA365))&lt;&gt;"n/a",COUNTIF($AA$2:$AA$532,$AA365)&gt;1),AND($AB365&lt;&gt;"",LOWER(TRIM($AB365))&lt;&gt;"n/a",COUNTIF($AB$2:$AB$532,$AB365)&gt;1),AND($AE365&lt;&gt;"",LOWER(TRIM($AE365))&lt;&gt;"n/a",COUNTIF($AE$2:$AE$532,$AE365)&gt;1)),"Yes","No"),IF($A365="Cybernet",IF(OR(AND($Y365&lt;&gt;"",LOWER(TRIM($Y365))&lt;&gt;"n/a",COUNTIF($Y$2:$Y$532,$Y365)&gt;1),AND($Z365&lt;&gt;"",LOWER(TRIM($Z365))&lt;&gt;"n/a",COUNTIF($Z$2:$Z$532,$Z365)&gt;1)),"Yes","No"),IF(AND($AN365&lt;&gt;"",LOWER(TRIM($AN365))&lt;&gt;"n/a",COUNTIF($AN$2:$AN$532,$AN365)&gt;1),"Yes","No"))))</f>
        <v/>
      </c>
      <c r="G365" t="str">
        <f>IF($C365&lt;&gt;"Yes","",
IF($A365="Neuron",
IF(OR(
AND($AA365&lt;&gt;"",LOWER(TRIM($AA365))&lt;&gt;"n/a",COUNTIFS($C$2:$C$532,"Yes",$A$2:$A$532,"Neuron",$AA$2:$AA$532,$AA365)&gt;1),
AND($AB365&lt;&gt;"",LOWER(TRIM($AB365))&lt;&gt;"n/a",COUNTIFS($C$2:$C$532,"Yes",$A$2:$A$532,"Neuron",$AB$2:$AB$532,$AB365)&gt;1),
AND($AE365&lt;&gt;"",LOWER(TRIM($AE365))&lt;&gt;"n/a",COUNTIFS($C$2:$C$532,"Yes",$A$2:$A$532,"Neuron",$AE$2:$AE$532,$AE365)&gt;1)
),"Yes","No"),
IF($A365="Cybernet",
IF(OR(
AND($Y365&lt;&gt;"",LOWER(TRIM($Y365))&lt;&gt;"n/a",COUNTIFS($C$2:$C$532,"Yes",$A$2:$A$532,"Cybernet",$Y$2:$Y$532,$Y365)&gt;1),
AND($Z365&lt;&gt;"",LOWER(TRIM($Z365))&lt;&gt;"n/a",COUNTIFS($C$2:$C$532,"Yes",$A$2:$A$532,"Cybernet",$Z$2:$Z$532,$Z365)&gt;1)
),"Yes","No"),
IF(AND($AN365&lt;&gt;"",LOWER(TRIM($AN365))&lt;&gt;"n/a"),
IF(COUNTIFS($C$2:$C$532,"Yes",$A$2:$A$532,$A365,$AN$2:$AN$532,$AN365)&gt;1,"Yes","No"),
"No")
)
)
)</f>
        <v/>
      </c>
      <c r="V365"/>
      <c r="X365"/>
      <c r="BS365" s="4" t="str">
        <f>IF($AB365="","",IF((IF(AND($BL365&lt;&gt;"Yes",$BL365&lt;&gt;"N/A"),"Power Cable, ","")&amp;IF(AND($BM365&lt;&gt;"Yes",$BM365&lt;&gt;"N/A"),"Battery, ","")&amp;IF(AND($AG365&lt;&gt;"Yes",$AG365&lt;&gt;"N/A"),"Firmware Download, ","")&amp;IF(AND(OR($AG365="Yes",$AG365="N/A"),$AH365&lt;&gt;"Yes",$AH365&lt;&gt;"N/A"),"Firmware Install, ","")&amp;IF(AND($BQ365&lt;&gt;"Yes",$BQ365&lt;&gt;"N/A"),"Device ID, ","")&amp;IF(AND($BR365&lt;&gt;"Yes",$BR365&lt;&gt;"N/A"),"Epic Beans Relay, ",""))="","",LEFT(IF(AND($BL365&lt;&gt;"Yes",$BL365&lt;&gt;"N/A"),"Power Cable, ","")&amp;IF(AND($BM365&lt;&gt;"Yes",$BM365&lt;&gt;"N/A"),"Battery, ","")&amp;IF(AND($AG365&lt;&gt;"Yes",$AG365&lt;&gt;"N/A"),"Firmware Download, ","")&amp;IF(AND(OR($AG365="Yes",$AG365="N/A"),$AH365&lt;&gt;"Yes",$AH365&lt;&gt;"N/A"),"Firmware Install, ","")&amp;IF(AND($BQ365&lt;&gt;"Yes",$BQ365&lt;&gt;"N/A"),"Device ID, ","")&amp;IF(AND($BR365&lt;&gt;"Yes",$BR365&lt;&gt;"N/A"),"Epic Beans Relay, ",""),LEN(IF(AND($BL365&lt;&gt;"Yes",$BL365&lt;&gt;"N/A"),"Power Cable, ","")&amp;IF(AND($BM365&lt;&gt;"Yes",$BM365&lt;&gt;"N/A"),"Battery, ","")&amp;IF(AND($AG365&lt;&gt;"Yes",$AG365&lt;&gt;"N/A"),"Firmware Download, ","")&amp;IF(AND(OR($AG365="Yes",$AG365="N/A"),$AH365&lt;&gt;"Yes",$AH365&lt;&gt;"N/A"),"Firmware Install, ","")&amp;IF(AND($BQ365&lt;&gt;"Yes",$BQ365&lt;&gt;"N/A"),"Device ID, ","")&amp;IF(AND($BR365&lt;&gt;"Yes",$BR365&lt;&gt;"N/A"),"Epic Beans Relay, ",""))-2)))</f>
        <v/>
      </c>
      <c r="BU365" s="8" t="str">
        <f>IF($AB365="","",IF($BS365="","Yes","Blocked"))</f>
        <v/>
      </c>
      <c r="BW365" t="str">
        <f>IF($BV365="","",IFERROR(VLOOKUP($BV365,'01_Warehouse_Ledger'!$A:$N,4,FALSE),""))</f>
        <v/>
      </c>
      <c r="BX365" t="str">
        <f>IF($BV365="","",IFERROR(VLOOKUP($BV365,'01_Warehouse_Ledger'!$A:$N,5,FALSE),""))</f>
        <v/>
      </c>
      <c r="BY365" t="str">
        <f>IF($BV365="","",IFERROR(VLOOKUP($BV365,'01_Warehouse_Ledger'!$A:$N,13,FALSE),""))</f>
        <v/>
      </c>
      <c r="CI365" t="str" cm="1">
        <f t="array" ref="CI365">IFERROR(
  IF(ISNUMBER(MATCH(TRIM(SUBSTITUTE(INDEX($X:$X,ROW()),CHAR(160),"")),[1]Weekend_Targets!$B$2:$B$23,0)),
    "TARGET",
    "NO"
  ),
  "LOOKUP_ERROR"
)</f>
        <v>NO</v>
      </c>
      <c r="CJ365" t="str" cm="1">
        <f t="array" aca="1" ref="CJ365" ca="1">_xlfn.LET(_xlpm.h,UPPER(TRIM(CLEAN(SUBSTITUTE($X365,CHAR(160)," ")))), IF(ISNUMBER(MATCH(_xlpm.h,WeekendHostnames,0)),"TARGET",""))</f>
        <v/>
      </c>
      <c r="CK365" t="str">
        <f>UPPER(TRIM(CLEAN(SUBSTITUTE(C365,CHAR(160)," "))))</f>
        <v/>
      </c>
      <c r="CL365" t="str" cm="1">
        <f t="array" ref="CL365">IF(ISNUMBER(MATCH(UPPER(TRIM(CLEAN(SUBSTITUTE(INDEX($X:$X,ROW()),CHAR(160)," ")))),[1]Weekend_Targets!$C$2:$C$23,0)),"TARGET","NO")</f>
        <v>NO</v>
      </c>
      <c r="CM365" t="str">
        <f>_xlfn.TEXTJOIN(", ",TRUE,$C$2:$C$23)</f>
        <v>Yes, Yes, Yes, Yes, Yes, Yes, Yes, Yes, Yes, Yes, Yes, Yes, Yes, Yes, Yes, Yes, Yes, Yes, Yes, Yes, Yes, Yes</v>
      </c>
      <c r="CN365" t="e" cm="1">
        <f t="array" aca="1" ref="CN365" ca="1">COUNTIF(WeekendHostnames,"WNH270OPR403")</f>
        <v>#NAME?</v>
      </c>
    </row>
    <row r="366" spans="5:92" ht="20.25" customHeight="1">
      <c r="E366" s="15" t="str">
        <f>IF($C366&lt;&gt;"Yes","",IF($D366="No","Yes",IF($D366="Yes","No","")))</f>
        <v/>
      </c>
      <c r="F366" s="15" t="str">
        <f>IF($A366="","",IF($A366="Neuron",IF(OR(AND($AA366&lt;&gt;"",LOWER(TRIM($AA366))&lt;&gt;"n/a",COUNTIF($AA$2:$AA$532,$AA366)&gt;1),AND($AB366&lt;&gt;"",LOWER(TRIM($AB366))&lt;&gt;"n/a",COUNTIF($AB$2:$AB$532,$AB366)&gt;1),AND($AE366&lt;&gt;"",LOWER(TRIM($AE366))&lt;&gt;"n/a",COUNTIF($AE$2:$AE$532,$AE366)&gt;1)),"Yes","No"),IF($A366="Cybernet",IF(OR(AND($Y366&lt;&gt;"",LOWER(TRIM($Y366))&lt;&gt;"n/a",COUNTIF($Y$2:$Y$532,$Y366)&gt;1),AND($Z366&lt;&gt;"",LOWER(TRIM($Z366))&lt;&gt;"n/a",COUNTIF($Z$2:$Z$532,$Z366)&gt;1)),"Yes","No"),IF(AND($AN366&lt;&gt;"",LOWER(TRIM($AN366))&lt;&gt;"n/a",COUNTIF($AN$2:$AN$532,$AN366)&gt;1),"Yes","No"))))</f>
        <v/>
      </c>
      <c r="G366" t="str">
        <f>IF($C366&lt;&gt;"Yes","",
IF($A366="Neuron",
IF(OR(
AND($AA366&lt;&gt;"",LOWER(TRIM($AA366))&lt;&gt;"n/a",COUNTIFS($C$2:$C$532,"Yes",$A$2:$A$532,"Neuron",$AA$2:$AA$532,$AA366)&gt;1),
AND($AB366&lt;&gt;"",LOWER(TRIM($AB366))&lt;&gt;"n/a",COUNTIFS($C$2:$C$532,"Yes",$A$2:$A$532,"Neuron",$AB$2:$AB$532,$AB366)&gt;1),
AND($AE366&lt;&gt;"",LOWER(TRIM($AE366))&lt;&gt;"n/a",COUNTIFS($C$2:$C$532,"Yes",$A$2:$A$532,"Neuron",$AE$2:$AE$532,$AE366)&gt;1)
),"Yes","No"),
IF($A366="Cybernet",
IF(OR(
AND($Y366&lt;&gt;"",LOWER(TRIM($Y366))&lt;&gt;"n/a",COUNTIFS($C$2:$C$532,"Yes",$A$2:$A$532,"Cybernet",$Y$2:$Y$532,$Y366)&gt;1),
AND($Z366&lt;&gt;"",LOWER(TRIM($Z366))&lt;&gt;"n/a",COUNTIFS($C$2:$C$532,"Yes",$A$2:$A$532,"Cybernet",$Z$2:$Z$532,$Z366)&gt;1)
),"Yes","No"),
IF(AND($AN366&lt;&gt;"",LOWER(TRIM($AN366))&lt;&gt;"n/a"),
IF(COUNTIFS($C$2:$C$532,"Yes",$A$2:$A$532,$A366,$AN$2:$AN$532,$AN366)&gt;1,"Yes","No"),
"No")
)
)
)</f>
        <v/>
      </c>
      <c r="V366"/>
      <c r="X366"/>
      <c r="BS366" s="4" t="str">
        <f>IF($AB366="","",IF((IF(AND($BL366&lt;&gt;"Yes",$BL366&lt;&gt;"N/A"),"Power Cable, ","")&amp;IF(AND($BM366&lt;&gt;"Yes",$BM366&lt;&gt;"N/A"),"Battery, ","")&amp;IF(AND($AG366&lt;&gt;"Yes",$AG366&lt;&gt;"N/A"),"Firmware Download, ","")&amp;IF(AND(OR($AG366="Yes",$AG366="N/A"),$AH366&lt;&gt;"Yes",$AH366&lt;&gt;"N/A"),"Firmware Install, ","")&amp;IF(AND($BQ366&lt;&gt;"Yes",$BQ366&lt;&gt;"N/A"),"Device ID, ","")&amp;IF(AND($BR366&lt;&gt;"Yes",$BR366&lt;&gt;"N/A"),"Epic Beans Relay, ",""))="","",LEFT(IF(AND($BL366&lt;&gt;"Yes",$BL366&lt;&gt;"N/A"),"Power Cable, ","")&amp;IF(AND($BM366&lt;&gt;"Yes",$BM366&lt;&gt;"N/A"),"Battery, ","")&amp;IF(AND($AG366&lt;&gt;"Yes",$AG366&lt;&gt;"N/A"),"Firmware Download, ","")&amp;IF(AND(OR($AG366="Yes",$AG366="N/A"),$AH366&lt;&gt;"Yes",$AH366&lt;&gt;"N/A"),"Firmware Install, ","")&amp;IF(AND($BQ366&lt;&gt;"Yes",$BQ366&lt;&gt;"N/A"),"Device ID, ","")&amp;IF(AND($BR366&lt;&gt;"Yes",$BR366&lt;&gt;"N/A"),"Epic Beans Relay, ",""),LEN(IF(AND($BL366&lt;&gt;"Yes",$BL366&lt;&gt;"N/A"),"Power Cable, ","")&amp;IF(AND($BM366&lt;&gt;"Yes",$BM366&lt;&gt;"N/A"),"Battery, ","")&amp;IF(AND($AG366&lt;&gt;"Yes",$AG366&lt;&gt;"N/A"),"Firmware Download, ","")&amp;IF(AND(OR($AG366="Yes",$AG366="N/A"),$AH366&lt;&gt;"Yes",$AH366&lt;&gt;"N/A"),"Firmware Install, ","")&amp;IF(AND($BQ366&lt;&gt;"Yes",$BQ366&lt;&gt;"N/A"),"Device ID, ","")&amp;IF(AND($BR366&lt;&gt;"Yes",$BR366&lt;&gt;"N/A"),"Epic Beans Relay, ",""))-2)))</f>
        <v/>
      </c>
      <c r="BU366" s="8" t="str">
        <f>IF($AB366="","",IF($BS366="","Yes","Blocked"))</f>
        <v/>
      </c>
      <c r="BW366" t="str">
        <f>IF($BV366="","",IFERROR(VLOOKUP($BV366,'01_Warehouse_Ledger'!$A:$N,4,FALSE),""))</f>
        <v/>
      </c>
      <c r="BX366" t="str">
        <f>IF($BV366="","",IFERROR(VLOOKUP($BV366,'01_Warehouse_Ledger'!$A:$N,5,FALSE),""))</f>
        <v/>
      </c>
      <c r="BY366" t="str">
        <f>IF($BV366="","",IFERROR(VLOOKUP($BV366,'01_Warehouse_Ledger'!$A:$N,13,FALSE),""))</f>
        <v/>
      </c>
      <c r="CI366" t="str" cm="1">
        <f t="array" ref="CI366">IFERROR(
  IF(ISNUMBER(MATCH(TRIM(SUBSTITUTE(INDEX($X:$X,ROW()),CHAR(160),"")),[1]Weekend_Targets!$B$2:$B$23,0)),
    "TARGET",
    "NO"
  ),
  "LOOKUP_ERROR"
)</f>
        <v>NO</v>
      </c>
      <c r="CJ366" t="str" cm="1">
        <f t="array" aca="1" ref="CJ366" ca="1">_xlfn.LET(_xlpm.h,UPPER(TRIM(CLEAN(SUBSTITUTE($X366,CHAR(160)," ")))), IF(ISNUMBER(MATCH(_xlpm.h,WeekendHostnames,0)),"TARGET",""))</f>
        <v/>
      </c>
      <c r="CK366" t="str">
        <f>UPPER(TRIM(CLEAN(SUBSTITUTE(C366,CHAR(160)," "))))</f>
        <v/>
      </c>
      <c r="CL366" t="str" cm="1">
        <f t="array" ref="CL366">IF(ISNUMBER(MATCH(UPPER(TRIM(CLEAN(SUBSTITUTE(INDEX($X:$X,ROW()),CHAR(160)," ")))),[1]Weekend_Targets!$C$2:$C$23,0)),"TARGET","NO")</f>
        <v>NO</v>
      </c>
      <c r="CM366" t="str">
        <f>_xlfn.TEXTJOIN(", ",TRUE,$C$2:$C$23)</f>
        <v>Yes, Yes, Yes, Yes, Yes, Yes, Yes, Yes, Yes, Yes, Yes, Yes, Yes, Yes, Yes, Yes, Yes, Yes, Yes, Yes, Yes, Yes</v>
      </c>
      <c r="CN366" t="e" cm="1">
        <f t="array" aca="1" ref="CN366" ca="1">COUNTIF(WeekendHostnames,"WNH270OPR403")</f>
        <v>#NAME?</v>
      </c>
    </row>
    <row r="367" spans="5:92" ht="20.25" customHeight="1">
      <c r="E367" s="15" t="str">
        <f>IF($C367&lt;&gt;"Yes","",IF($D367="No","Yes",IF($D367="Yes","No","")))</f>
        <v/>
      </c>
      <c r="F367" s="15" t="str">
        <f>IF($A367="","",IF($A367="Neuron",IF(OR(AND($AA367&lt;&gt;"",LOWER(TRIM($AA367))&lt;&gt;"n/a",COUNTIF($AA$2:$AA$532,$AA367)&gt;1),AND($AB367&lt;&gt;"",LOWER(TRIM($AB367))&lt;&gt;"n/a",COUNTIF($AB$2:$AB$532,$AB367)&gt;1),AND($AE367&lt;&gt;"",LOWER(TRIM($AE367))&lt;&gt;"n/a",COUNTIF($AE$2:$AE$532,$AE367)&gt;1)),"Yes","No"),IF($A367="Cybernet",IF(OR(AND($Y367&lt;&gt;"",LOWER(TRIM($Y367))&lt;&gt;"n/a",COUNTIF($Y$2:$Y$532,$Y367)&gt;1),AND($Z367&lt;&gt;"",LOWER(TRIM($Z367))&lt;&gt;"n/a",COUNTIF($Z$2:$Z$532,$Z367)&gt;1)),"Yes","No"),IF(AND($AN367&lt;&gt;"",LOWER(TRIM($AN367))&lt;&gt;"n/a",COUNTIF($AN$2:$AN$532,$AN367)&gt;1),"Yes","No"))))</f>
        <v/>
      </c>
      <c r="G367" t="str">
        <f>IF($C367&lt;&gt;"Yes","",
IF($A367="Neuron",
IF(OR(
AND($AA367&lt;&gt;"",LOWER(TRIM($AA367))&lt;&gt;"n/a",COUNTIFS($C$2:$C$532,"Yes",$A$2:$A$532,"Neuron",$AA$2:$AA$532,$AA367)&gt;1),
AND($AB367&lt;&gt;"",LOWER(TRIM($AB367))&lt;&gt;"n/a",COUNTIFS($C$2:$C$532,"Yes",$A$2:$A$532,"Neuron",$AB$2:$AB$532,$AB367)&gt;1),
AND($AE367&lt;&gt;"",LOWER(TRIM($AE367))&lt;&gt;"n/a",COUNTIFS($C$2:$C$532,"Yes",$A$2:$A$532,"Neuron",$AE$2:$AE$532,$AE367)&gt;1)
),"Yes","No"),
IF($A367="Cybernet",
IF(OR(
AND($Y367&lt;&gt;"",LOWER(TRIM($Y367))&lt;&gt;"n/a",COUNTIFS($C$2:$C$532,"Yes",$A$2:$A$532,"Cybernet",$Y$2:$Y$532,$Y367)&gt;1),
AND($Z367&lt;&gt;"",LOWER(TRIM($Z367))&lt;&gt;"n/a",COUNTIFS($C$2:$C$532,"Yes",$A$2:$A$532,"Cybernet",$Z$2:$Z$532,$Z367)&gt;1)
),"Yes","No"),
IF(AND($AN367&lt;&gt;"",LOWER(TRIM($AN367))&lt;&gt;"n/a"),
IF(COUNTIFS($C$2:$C$532,"Yes",$A$2:$A$532,$A367,$AN$2:$AN$532,$AN367)&gt;1,"Yes","No"),
"No")
)
)
)</f>
        <v/>
      </c>
      <c r="V367"/>
      <c r="X367"/>
      <c r="BS367" s="4" t="str">
        <f>IF($AB367="","",IF((IF(AND($BL367&lt;&gt;"Yes",$BL367&lt;&gt;"N/A"),"Power Cable, ","")&amp;IF(AND($BM367&lt;&gt;"Yes",$BM367&lt;&gt;"N/A"),"Battery, ","")&amp;IF(AND($AG367&lt;&gt;"Yes",$AG367&lt;&gt;"N/A"),"Firmware Download, ","")&amp;IF(AND(OR($AG367="Yes",$AG367="N/A"),$AH367&lt;&gt;"Yes",$AH367&lt;&gt;"N/A"),"Firmware Install, ","")&amp;IF(AND($BQ367&lt;&gt;"Yes",$BQ367&lt;&gt;"N/A"),"Device ID, ","")&amp;IF(AND($BR367&lt;&gt;"Yes",$BR367&lt;&gt;"N/A"),"Epic Beans Relay, ",""))="","",LEFT(IF(AND($BL367&lt;&gt;"Yes",$BL367&lt;&gt;"N/A"),"Power Cable, ","")&amp;IF(AND($BM367&lt;&gt;"Yes",$BM367&lt;&gt;"N/A"),"Battery, ","")&amp;IF(AND($AG367&lt;&gt;"Yes",$AG367&lt;&gt;"N/A"),"Firmware Download, ","")&amp;IF(AND(OR($AG367="Yes",$AG367="N/A"),$AH367&lt;&gt;"Yes",$AH367&lt;&gt;"N/A"),"Firmware Install, ","")&amp;IF(AND($BQ367&lt;&gt;"Yes",$BQ367&lt;&gt;"N/A"),"Device ID, ","")&amp;IF(AND($BR367&lt;&gt;"Yes",$BR367&lt;&gt;"N/A"),"Epic Beans Relay, ",""),LEN(IF(AND($BL367&lt;&gt;"Yes",$BL367&lt;&gt;"N/A"),"Power Cable, ","")&amp;IF(AND($BM367&lt;&gt;"Yes",$BM367&lt;&gt;"N/A"),"Battery, ","")&amp;IF(AND($AG367&lt;&gt;"Yes",$AG367&lt;&gt;"N/A"),"Firmware Download, ","")&amp;IF(AND(OR($AG367="Yes",$AG367="N/A"),$AH367&lt;&gt;"Yes",$AH367&lt;&gt;"N/A"),"Firmware Install, ","")&amp;IF(AND($BQ367&lt;&gt;"Yes",$BQ367&lt;&gt;"N/A"),"Device ID, ","")&amp;IF(AND($BR367&lt;&gt;"Yes",$BR367&lt;&gt;"N/A"),"Epic Beans Relay, ",""))-2)))</f>
        <v/>
      </c>
      <c r="BU367" s="8" t="str">
        <f>IF($AB367="","",IF($BS367="","Yes","Blocked"))</f>
        <v/>
      </c>
      <c r="BW367" t="str">
        <f>IF($BV367="","",IFERROR(VLOOKUP($BV367,'01_Warehouse_Ledger'!$A:$N,4,FALSE),""))</f>
        <v/>
      </c>
      <c r="BX367" t="str">
        <f>IF($BV367="","",IFERROR(VLOOKUP($BV367,'01_Warehouse_Ledger'!$A:$N,5,FALSE),""))</f>
        <v/>
      </c>
      <c r="BY367" t="str">
        <f>IF($BV367="","",IFERROR(VLOOKUP($BV367,'01_Warehouse_Ledger'!$A:$N,13,FALSE),""))</f>
        <v/>
      </c>
      <c r="CI367" t="str" cm="1">
        <f t="array" ref="CI367">IFERROR(
  IF(ISNUMBER(MATCH(TRIM(SUBSTITUTE(INDEX($X:$X,ROW()),CHAR(160),"")),[1]Weekend_Targets!$B$2:$B$23,0)),
    "TARGET",
    "NO"
  ),
  "LOOKUP_ERROR"
)</f>
        <v>NO</v>
      </c>
      <c r="CJ367" t="str" cm="1">
        <f t="array" aca="1" ref="CJ367" ca="1">_xlfn.LET(_xlpm.h,UPPER(TRIM(CLEAN(SUBSTITUTE($X367,CHAR(160)," ")))), IF(ISNUMBER(MATCH(_xlpm.h,WeekendHostnames,0)),"TARGET",""))</f>
        <v/>
      </c>
      <c r="CK367" t="str">
        <f>UPPER(TRIM(CLEAN(SUBSTITUTE(C367,CHAR(160)," "))))</f>
        <v/>
      </c>
      <c r="CL367" t="str" cm="1">
        <f t="array" ref="CL367">IF(ISNUMBER(MATCH(UPPER(TRIM(CLEAN(SUBSTITUTE(INDEX($X:$X,ROW()),CHAR(160)," ")))),[1]Weekend_Targets!$C$2:$C$23,0)),"TARGET","NO")</f>
        <v>NO</v>
      </c>
      <c r="CM367" t="str">
        <f>_xlfn.TEXTJOIN(", ",TRUE,$C$2:$C$23)</f>
        <v>Yes, Yes, Yes, Yes, Yes, Yes, Yes, Yes, Yes, Yes, Yes, Yes, Yes, Yes, Yes, Yes, Yes, Yes, Yes, Yes, Yes, Yes</v>
      </c>
      <c r="CN367" t="e" cm="1">
        <f t="array" aca="1" ref="CN367" ca="1">COUNTIF(WeekendHostnames,"WNH270OPR403")</f>
        <v>#NAME?</v>
      </c>
    </row>
    <row r="368" spans="5:92" ht="20.25" customHeight="1">
      <c r="E368" s="15" t="str">
        <f>IF($C368&lt;&gt;"Yes","",IF($D368="No","Yes",IF($D368="Yes","No","")))</f>
        <v/>
      </c>
      <c r="F368" s="15" t="str">
        <f>IF($A368="","",IF($A368="Neuron",IF(OR(AND($AA368&lt;&gt;"",LOWER(TRIM($AA368))&lt;&gt;"n/a",COUNTIF($AA$2:$AA$532,$AA368)&gt;1),AND($AB368&lt;&gt;"",LOWER(TRIM($AB368))&lt;&gt;"n/a",COUNTIF($AB$2:$AB$532,$AB368)&gt;1),AND($AE368&lt;&gt;"",LOWER(TRIM($AE368))&lt;&gt;"n/a",COUNTIF($AE$2:$AE$532,$AE368)&gt;1)),"Yes","No"),IF($A368="Cybernet",IF(OR(AND($Y368&lt;&gt;"",LOWER(TRIM($Y368))&lt;&gt;"n/a",COUNTIF($Y$2:$Y$532,$Y368)&gt;1),AND($Z368&lt;&gt;"",LOWER(TRIM($Z368))&lt;&gt;"n/a",COUNTIF($Z$2:$Z$532,$Z368)&gt;1)),"Yes","No"),IF(AND($AN368&lt;&gt;"",LOWER(TRIM($AN368))&lt;&gt;"n/a",COUNTIF($AN$2:$AN$532,$AN368)&gt;1),"Yes","No"))))</f>
        <v/>
      </c>
      <c r="G368" t="str">
        <f>IF($C368&lt;&gt;"Yes","",
IF($A368="Neuron",
IF(OR(
AND($AA368&lt;&gt;"",LOWER(TRIM($AA368))&lt;&gt;"n/a",COUNTIFS($C$2:$C$532,"Yes",$A$2:$A$532,"Neuron",$AA$2:$AA$532,$AA368)&gt;1),
AND($AB368&lt;&gt;"",LOWER(TRIM($AB368))&lt;&gt;"n/a",COUNTIFS($C$2:$C$532,"Yes",$A$2:$A$532,"Neuron",$AB$2:$AB$532,$AB368)&gt;1),
AND($AE368&lt;&gt;"",LOWER(TRIM($AE368))&lt;&gt;"n/a",COUNTIFS($C$2:$C$532,"Yes",$A$2:$A$532,"Neuron",$AE$2:$AE$532,$AE368)&gt;1)
),"Yes","No"),
IF($A368="Cybernet",
IF(OR(
AND($Y368&lt;&gt;"",LOWER(TRIM($Y368))&lt;&gt;"n/a",COUNTIFS($C$2:$C$532,"Yes",$A$2:$A$532,"Cybernet",$Y$2:$Y$532,$Y368)&gt;1),
AND($Z368&lt;&gt;"",LOWER(TRIM($Z368))&lt;&gt;"n/a",COUNTIFS($C$2:$C$532,"Yes",$A$2:$A$532,"Cybernet",$Z$2:$Z$532,$Z368)&gt;1)
),"Yes","No"),
IF(AND($AN368&lt;&gt;"",LOWER(TRIM($AN368))&lt;&gt;"n/a"),
IF(COUNTIFS($C$2:$C$532,"Yes",$A$2:$A$532,$A368,$AN$2:$AN$532,$AN368)&gt;1,"Yes","No"),
"No")
)
)
)</f>
        <v/>
      </c>
      <c r="V368"/>
      <c r="X368"/>
      <c r="BS368" s="4" t="str">
        <f>IF($AB368="","",IF((IF(AND($BL368&lt;&gt;"Yes",$BL368&lt;&gt;"N/A"),"Power Cable, ","")&amp;IF(AND($BM368&lt;&gt;"Yes",$BM368&lt;&gt;"N/A"),"Battery, ","")&amp;IF(AND($AG368&lt;&gt;"Yes",$AG368&lt;&gt;"N/A"),"Firmware Download, ","")&amp;IF(AND(OR($AG368="Yes",$AG368="N/A"),$AH368&lt;&gt;"Yes",$AH368&lt;&gt;"N/A"),"Firmware Install, ","")&amp;IF(AND($BQ368&lt;&gt;"Yes",$BQ368&lt;&gt;"N/A"),"Device ID, ","")&amp;IF(AND($BR368&lt;&gt;"Yes",$BR368&lt;&gt;"N/A"),"Epic Beans Relay, ",""))="","",LEFT(IF(AND($BL368&lt;&gt;"Yes",$BL368&lt;&gt;"N/A"),"Power Cable, ","")&amp;IF(AND($BM368&lt;&gt;"Yes",$BM368&lt;&gt;"N/A"),"Battery, ","")&amp;IF(AND($AG368&lt;&gt;"Yes",$AG368&lt;&gt;"N/A"),"Firmware Download, ","")&amp;IF(AND(OR($AG368="Yes",$AG368="N/A"),$AH368&lt;&gt;"Yes",$AH368&lt;&gt;"N/A"),"Firmware Install, ","")&amp;IF(AND($BQ368&lt;&gt;"Yes",$BQ368&lt;&gt;"N/A"),"Device ID, ","")&amp;IF(AND($BR368&lt;&gt;"Yes",$BR368&lt;&gt;"N/A"),"Epic Beans Relay, ",""),LEN(IF(AND($BL368&lt;&gt;"Yes",$BL368&lt;&gt;"N/A"),"Power Cable, ","")&amp;IF(AND($BM368&lt;&gt;"Yes",$BM368&lt;&gt;"N/A"),"Battery, ","")&amp;IF(AND($AG368&lt;&gt;"Yes",$AG368&lt;&gt;"N/A"),"Firmware Download, ","")&amp;IF(AND(OR($AG368="Yes",$AG368="N/A"),$AH368&lt;&gt;"Yes",$AH368&lt;&gt;"N/A"),"Firmware Install, ","")&amp;IF(AND($BQ368&lt;&gt;"Yes",$BQ368&lt;&gt;"N/A"),"Device ID, ","")&amp;IF(AND($BR368&lt;&gt;"Yes",$BR368&lt;&gt;"N/A"),"Epic Beans Relay, ",""))-2)))</f>
        <v/>
      </c>
      <c r="BU368" s="8" t="str">
        <f>IF($AB368="","",IF($BS368="","Yes","Blocked"))</f>
        <v/>
      </c>
      <c r="BW368" t="str">
        <f>IF($BV368="","",IFERROR(VLOOKUP($BV368,'01_Warehouse_Ledger'!$A:$N,4,FALSE),""))</f>
        <v/>
      </c>
      <c r="BX368" t="str">
        <f>IF($BV368="","",IFERROR(VLOOKUP($BV368,'01_Warehouse_Ledger'!$A:$N,5,FALSE),""))</f>
        <v/>
      </c>
      <c r="BY368" t="str">
        <f>IF($BV368="","",IFERROR(VLOOKUP($BV368,'01_Warehouse_Ledger'!$A:$N,13,FALSE),""))</f>
        <v/>
      </c>
      <c r="CI368" t="str" cm="1">
        <f t="array" ref="CI368">IFERROR(
  IF(ISNUMBER(MATCH(TRIM(SUBSTITUTE(INDEX($X:$X,ROW()),CHAR(160),"")),[1]Weekend_Targets!$B$2:$B$23,0)),
    "TARGET",
    "NO"
  ),
  "LOOKUP_ERROR"
)</f>
        <v>NO</v>
      </c>
      <c r="CJ368" t="str" cm="1">
        <f t="array" aca="1" ref="CJ368" ca="1">_xlfn.LET(_xlpm.h,UPPER(TRIM(CLEAN(SUBSTITUTE($X368,CHAR(160)," ")))), IF(ISNUMBER(MATCH(_xlpm.h,WeekendHostnames,0)),"TARGET",""))</f>
        <v/>
      </c>
      <c r="CK368" t="str">
        <f>UPPER(TRIM(CLEAN(SUBSTITUTE(C368,CHAR(160)," "))))</f>
        <v/>
      </c>
      <c r="CL368" t="str" cm="1">
        <f t="array" ref="CL368">IF(ISNUMBER(MATCH(UPPER(TRIM(CLEAN(SUBSTITUTE(INDEX($X:$X,ROW()),CHAR(160)," ")))),[1]Weekend_Targets!$C$2:$C$23,0)),"TARGET","NO")</f>
        <v>NO</v>
      </c>
      <c r="CM368" t="str">
        <f>_xlfn.TEXTJOIN(", ",TRUE,$C$2:$C$23)</f>
        <v>Yes, Yes, Yes, Yes, Yes, Yes, Yes, Yes, Yes, Yes, Yes, Yes, Yes, Yes, Yes, Yes, Yes, Yes, Yes, Yes, Yes, Yes</v>
      </c>
      <c r="CN368" t="e" cm="1">
        <f t="array" aca="1" ref="CN368" ca="1">COUNTIF(WeekendHostnames,"WNH270OPR403")</f>
        <v>#NAME?</v>
      </c>
    </row>
    <row r="369" spans="5:92" ht="20.25" customHeight="1">
      <c r="E369" s="15" t="str">
        <f>IF($C369&lt;&gt;"Yes","",IF($D369="No","Yes",IF($D369="Yes","No","")))</f>
        <v/>
      </c>
      <c r="F369" s="15" t="str">
        <f>IF($A369="","",IF($A369="Neuron",IF(OR(AND($AA369&lt;&gt;"",LOWER(TRIM($AA369))&lt;&gt;"n/a",COUNTIF($AA$2:$AA$532,$AA369)&gt;1),AND($AB369&lt;&gt;"",LOWER(TRIM($AB369))&lt;&gt;"n/a",COUNTIF($AB$2:$AB$532,$AB369)&gt;1),AND($AE369&lt;&gt;"",LOWER(TRIM($AE369))&lt;&gt;"n/a",COUNTIF($AE$2:$AE$532,$AE369)&gt;1)),"Yes","No"),IF($A369="Cybernet",IF(OR(AND($Y369&lt;&gt;"",LOWER(TRIM($Y369))&lt;&gt;"n/a",COUNTIF($Y$2:$Y$532,$Y369)&gt;1),AND($Z369&lt;&gt;"",LOWER(TRIM($Z369))&lt;&gt;"n/a",COUNTIF($Z$2:$Z$532,$Z369)&gt;1)),"Yes","No"),IF(AND($AN369&lt;&gt;"",LOWER(TRIM($AN369))&lt;&gt;"n/a",COUNTIF($AN$2:$AN$532,$AN369)&gt;1),"Yes","No"))))</f>
        <v/>
      </c>
      <c r="G369" t="str">
        <f>IF($C369&lt;&gt;"Yes","",
IF($A369="Neuron",
IF(OR(
AND($AA369&lt;&gt;"",LOWER(TRIM($AA369))&lt;&gt;"n/a",COUNTIFS($C$2:$C$532,"Yes",$A$2:$A$532,"Neuron",$AA$2:$AA$532,$AA369)&gt;1),
AND($AB369&lt;&gt;"",LOWER(TRIM($AB369))&lt;&gt;"n/a",COUNTIFS($C$2:$C$532,"Yes",$A$2:$A$532,"Neuron",$AB$2:$AB$532,$AB369)&gt;1),
AND($AE369&lt;&gt;"",LOWER(TRIM($AE369))&lt;&gt;"n/a",COUNTIFS($C$2:$C$532,"Yes",$A$2:$A$532,"Neuron",$AE$2:$AE$532,$AE369)&gt;1)
),"Yes","No"),
IF($A369="Cybernet",
IF(OR(
AND($Y369&lt;&gt;"",LOWER(TRIM($Y369))&lt;&gt;"n/a",COUNTIFS($C$2:$C$532,"Yes",$A$2:$A$532,"Cybernet",$Y$2:$Y$532,$Y369)&gt;1),
AND($Z369&lt;&gt;"",LOWER(TRIM($Z369))&lt;&gt;"n/a",COUNTIFS($C$2:$C$532,"Yes",$A$2:$A$532,"Cybernet",$Z$2:$Z$532,$Z369)&gt;1)
),"Yes","No"),
IF(AND($AN369&lt;&gt;"",LOWER(TRIM($AN369))&lt;&gt;"n/a"),
IF(COUNTIFS($C$2:$C$532,"Yes",$A$2:$A$532,$A369,$AN$2:$AN$532,$AN369)&gt;1,"Yes","No"),
"No")
)
)
)</f>
        <v/>
      </c>
      <c r="V369"/>
      <c r="X369"/>
      <c r="BS369" s="4" t="str">
        <f>IF($AB369="","",IF((IF(AND($BL369&lt;&gt;"Yes",$BL369&lt;&gt;"N/A"),"Power Cable, ","")&amp;IF(AND($BM369&lt;&gt;"Yes",$BM369&lt;&gt;"N/A"),"Battery, ","")&amp;IF(AND($AG369&lt;&gt;"Yes",$AG369&lt;&gt;"N/A"),"Firmware Download, ","")&amp;IF(AND(OR($AG369="Yes",$AG369="N/A"),$AH369&lt;&gt;"Yes",$AH369&lt;&gt;"N/A"),"Firmware Install, ","")&amp;IF(AND($BQ369&lt;&gt;"Yes",$BQ369&lt;&gt;"N/A"),"Device ID, ","")&amp;IF(AND($BR369&lt;&gt;"Yes",$BR369&lt;&gt;"N/A"),"Epic Beans Relay, ",""))="","",LEFT(IF(AND($BL369&lt;&gt;"Yes",$BL369&lt;&gt;"N/A"),"Power Cable, ","")&amp;IF(AND($BM369&lt;&gt;"Yes",$BM369&lt;&gt;"N/A"),"Battery, ","")&amp;IF(AND($AG369&lt;&gt;"Yes",$AG369&lt;&gt;"N/A"),"Firmware Download, ","")&amp;IF(AND(OR($AG369="Yes",$AG369="N/A"),$AH369&lt;&gt;"Yes",$AH369&lt;&gt;"N/A"),"Firmware Install, ","")&amp;IF(AND($BQ369&lt;&gt;"Yes",$BQ369&lt;&gt;"N/A"),"Device ID, ","")&amp;IF(AND($BR369&lt;&gt;"Yes",$BR369&lt;&gt;"N/A"),"Epic Beans Relay, ",""),LEN(IF(AND($BL369&lt;&gt;"Yes",$BL369&lt;&gt;"N/A"),"Power Cable, ","")&amp;IF(AND($BM369&lt;&gt;"Yes",$BM369&lt;&gt;"N/A"),"Battery, ","")&amp;IF(AND($AG369&lt;&gt;"Yes",$AG369&lt;&gt;"N/A"),"Firmware Download, ","")&amp;IF(AND(OR($AG369="Yes",$AG369="N/A"),$AH369&lt;&gt;"Yes",$AH369&lt;&gt;"N/A"),"Firmware Install, ","")&amp;IF(AND($BQ369&lt;&gt;"Yes",$BQ369&lt;&gt;"N/A"),"Device ID, ","")&amp;IF(AND($BR369&lt;&gt;"Yes",$BR369&lt;&gt;"N/A"),"Epic Beans Relay, ",""))-2)))</f>
        <v/>
      </c>
      <c r="BU369" s="8" t="str">
        <f>IF($AB369="","",IF($BS369="","Yes","Blocked"))</f>
        <v/>
      </c>
      <c r="BW369" t="str">
        <f>IF($BV369="","",IFERROR(VLOOKUP($BV369,'01_Warehouse_Ledger'!$A:$N,4,FALSE),""))</f>
        <v/>
      </c>
      <c r="BX369" t="str">
        <f>IF($BV369="","",IFERROR(VLOOKUP($BV369,'01_Warehouse_Ledger'!$A:$N,5,FALSE),""))</f>
        <v/>
      </c>
      <c r="BY369" t="str">
        <f>IF($BV369="","",IFERROR(VLOOKUP($BV369,'01_Warehouse_Ledger'!$A:$N,13,FALSE),""))</f>
        <v/>
      </c>
      <c r="CI369" t="str" cm="1">
        <f t="array" ref="CI369">IFERROR(
  IF(ISNUMBER(MATCH(TRIM(SUBSTITUTE(INDEX($X:$X,ROW()),CHAR(160),"")),[1]Weekend_Targets!$B$2:$B$23,0)),
    "TARGET",
    "NO"
  ),
  "LOOKUP_ERROR"
)</f>
        <v>NO</v>
      </c>
      <c r="CJ369" t="str" cm="1">
        <f t="array" aca="1" ref="CJ369" ca="1">_xlfn.LET(_xlpm.h,UPPER(TRIM(CLEAN(SUBSTITUTE($X369,CHAR(160)," ")))), IF(ISNUMBER(MATCH(_xlpm.h,WeekendHostnames,0)),"TARGET",""))</f>
        <v/>
      </c>
      <c r="CK369" t="str">
        <f>UPPER(TRIM(CLEAN(SUBSTITUTE(C369,CHAR(160)," "))))</f>
        <v/>
      </c>
      <c r="CL369" t="str" cm="1">
        <f t="array" ref="CL369">IF(ISNUMBER(MATCH(UPPER(TRIM(CLEAN(SUBSTITUTE(INDEX($X:$X,ROW()),CHAR(160)," ")))),[1]Weekend_Targets!$C$2:$C$23,0)),"TARGET","NO")</f>
        <v>NO</v>
      </c>
      <c r="CM369" t="str">
        <f>_xlfn.TEXTJOIN(", ",TRUE,$C$2:$C$23)</f>
        <v>Yes, Yes, Yes, Yes, Yes, Yes, Yes, Yes, Yes, Yes, Yes, Yes, Yes, Yes, Yes, Yes, Yes, Yes, Yes, Yes, Yes, Yes</v>
      </c>
      <c r="CN369" t="e" cm="1">
        <f t="array" aca="1" ref="CN369" ca="1">COUNTIF(WeekendHostnames,"WNH270OPR403")</f>
        <v>#NAME?</v>
      </c>
    </row>
    <row r="370" spans="5:92" ht="20.25" customHeight="1">
      <c r="E370" s="15" t="str">
        <f>IF($C370&lt;&gt;"Yes","",IF($D370="No","Yes",IF($D370="Yes","No","")))</f>
        <v/>
      </c>
      <c r="F370" s="15" t="str">
        <f>IF($A370="","",IF($A370="Neuron",IF(OR(AND($AA370&lt;&gt;"",LOWER(TRIM($AA370))&lt;&gt;"n/a",COUNTIF($AA$2:$AA$532,$AA370)&gt;1),AND($AB370&lt;&gt;"",LOWER(TRIM($AB370))&lt;&gt;"n/a",COUNTIF($AB$2:$AB$532,$AB370)&gt;1),AND($AE370&lt;&gt;"",LOWER(TRIM($AE370))&lt;&gt;"n/a",COUNTIF($AE$2:$AE$532,$AE370)&gt;1)),"Yes","No"),IF($A370="Cybernet",IF(OR(AND($Y370&lt;&gt;"",LOWER(TRIM($Y370))&lt;&gt;"n/a",COUNTIF($Y$2:$Y$532,$Y370)&gt;1),AND($Z370&lt;&gt;"",LOWER(TRIM($Z370))&lt;&gt;"n/a",COUNTIF($Z$2:$Z$532,$Z370)&gt;1)),"Yes","No"),IF(AND($AN370&lt;&gt;"",LOWER(TRIM($AN370))&lt;&gt;"n/a",COUNTIF($AN$2:$AN$532,$AN370)&gt;1),"Yes","No"))))</f>
        <v/>
      </c>
      <c r="G370" t="str">
        <f>IF($C370&lt;&gt;"Yes","",
IF($A370="Neuron",
IF(OR(
AND($AA370&lt;&gt;"",LOWER(TRIM($AA370))&lt;&gt;"n/a",COUNTIFS($C$2:$C$532,"Yes",$A$2:$A$532,"Neuron",$AA$2:$AA$532,$AA370)&gt;1),
AND($AB370&lt;&gt;"",LOWER(TRIM($AB370))&lt;&gt;"n/a",COUNTIFS($C$2:$C$532,"Yes",$A$2:$A$532,"Neuron",$AB$2:$AB$532,$AB370)&gt;1),
AND($AE370&lt;&gt;"",LOWER(TRIM($AE370))&lt;&gt;"n/a",COUNTIFS($C$2:$C$532,"Yes",$A$2:$A$532,"Neuron",$AE$2:$AE$532,$AE370)&gt;1)
),"Yes","No"),
IF($A370="Cybernet",
IF(OR(
AND($Y370&lt;&gt;"",LOWER(TRIM($Y370))&lt;&gt;"n/a",COUNTIFS($C$2:$C$532,"Yes",$A$2:$A$532,"Cybernet",$Y$2:$Y$532,$Y370)&gt;1),
AND($Z370&lt;&gt;"",LOWER(TRIM($Z370))&lt;&gt;"n/a",COUNTIFS($C$2:$C$532,"Yes",$A$2:$A$532,"Cybernet",$Z$2:$Z$532,$Z370)&gt;1)
),"Yes","No"),
IF(AND($AN370&lt;&gt;"",LOWER(TRIM($AN370))&lt;&gt;"n/a"),
IF(COUNTIFS($C$2:$C$532,"Yes",$A$2:$A$532,$A370,$AN$2:$AN$532,$AN370)&gt;1,"Yes","No"),
"No")
)
)
)</f>
        <v/>
      </c>
      <c r="V370"/>
      <c r="X370"/>
      <c r="BS370" s="4" t="str">
        <f>IF($AB370="","",IF((IF(AND($BL370&lt;&gt;"Yes",$BL370&lt;&gt;"N/A"),"Power Cable, ","")&amp;IF(AND($BM370&lt;&gt;"Yes",$BM370&lt;&gt;"N/A"),"Battery, ","")&amp;IF(AND($AG370&lt;&gt;"Yes",$AG370&lt;&gt;"N/A"),"Firmware Download, ","")&amp;IF(AND(OR($AG370="Yes",$AG370="N/A"),$AH370&lt;&gt;"Yes",$AH370&lt;&gt;"N/A"),"Firmware Install, ","")&amp;IF(AND($BQ370&lt;&gt;"Yes",$BQ370&lt;&gt;"N/A"),"Device ID, ","")&amp;IF(AND($BR370&lt;&gt;"Yes",$BR370&lt;&gt;"N/A"),"Epic Beans Relay, ",""))="","",LEFT(IF(AND($BL370&lt;&gt;"Yes",$BL370&lt;&gt;"N/A"),"Power Cable, ","")&amp;IF(AND($BM370&lt;&gt;"Yes",$BM370&lt;&gt;"N/A"),"Battery, ","")&amp;IF(AND($AG370&lt;&gt;"Yes",$AG370&lt;&gt;"N/A"),"Firmware Download, ","")&amp;IF(AND(OR($AG370="Yes",$AG370="N/A"),$AH370&lt;&gt;"Yes",$AH370&lt;&gt;"N/A"),"Firmware Install, ","")&amp;IF(AND($BQ370&lt;&gt;"Yes",$BQ370&lt;&gt;"N/A"),"Device ID, ","")&amp;IF(AND($BR370&lt;&gt;"Yes",$BR370&lt;&gt;"N/A"),"Epic Beans Relay, ",""),LEN(IF(AND($BL370&lt;&gt;"Yes",$BL370&lt;&gt;"N/A"),"Power Cable, ","")&amp;IF(AND($BM370&lt;&gt;"Yes",$BM370&lt;&gt;"N/A"),"Battery, ","")&amp;IF(AND($AG370&lt;&gt;"Yes",$AG370&lt;&gt;"N/A"),"Firmware Download, ","")&amp;IF(AND(OR($AG370="Yes",$AG370="N/A"),$AH370&lt;&gt;"Yes",$AH370&lt;&gt;"N/A"),"Firmware Install, ","")&amp;IF(AND($BQ370&lt;&gt;"Yes",$BQ370&lt;&gt;"N/A"),"Device ID, ","")&amp;IF(AND($BR370&lt;&gt;"Yes",$BR370&lt;&gt;"N/A"),"Epic Beans Relay, ",""))-2)))</f>
        <v/>
      </c>
      <c r="BU370" s="8" t="str">
        <f>IF($AB370="","",IF($BS370="","Yes","Blocked"))</f>
        <v/>
      </c>
      <c r="BW370" t="str">
        <f>IF($BV370="","",IFERROR(VLOOKUP($BV370,'01_Warehouse_Ledger'!$A:$N,4,FALSE),""))</f>
        <v/>
      </c>
      <c r="BX370" t="str">
        <f>IF($BV370="","",IFERROR(VLOOKUP($BV370,'01_Warehouse_Ledger'!$A:$N,5,FALSE),""))</f>
        <v/>
      </c>
      <c r="BY370" t="str">
        <f>IF($BV370="","",IFERROR(VLOOKUP($BV370,'01_Warehouse_Ledger'!$A:$N,13,FALSE),""))</f>
        <v/>
      </c>
      <c r="CI370" t="str" cm="1">
        <f t="array" ref="CI370">IFERROR(
  IF(ISNUMBER(MATCH(TRIM(SUBSTITUTE(INDEX($X:$X,ROW()),CHAR(160),"")),[1]Weekend_Targets!$B$2:$B$23,0)),
    "TARGET",
    "NO"
  ),
  "LOOKUP_ERROR"
)</f>
        <v>NO</v>
      </c>
      <c r="CJ370" t="str" cm="1">
        <f t="array" aca="1" ref="CJ370" ca="1">_xlfn.LET(_xlpm.h,UPPER(TRIM(CLEAN(SUBSTITUTE($X370,CHAR(160)," ")))), IF(ISNUMBER(MATCH(_xlpm.h,WeekendHostnames,0)),"TARGET",""))</f>
        <v/>
      </c>
      <c r="CK370" t="str">
        <f>UPPER(TRIM(CLEAN(SUBSTITUTE(C370,CHAR(160)," "))))</f>
        <v/>
      </c>
      <c r="CL370" t="str" cm="1">
        <f t="array" ref="CL370">IF(ISNUMBER(MATCH(UPPER(TRIM(CLEAN(SUBSTITUTE(INDEX($X:$X,ROW()),CHAR(160)," ")))),[1]Weekend_Targets!$C$2:$C$23,0)),"TARGET","NO")</f>
        <v>NO</v>
      </c>
      <c r="CM370" t="str">
        <f>_xlfn.TEXTJOIN(", ",TRUE,$C$2:$C$23)</f>
        <v>Yes, Yes, Yes, Yes, Yes, Yes, Yes, Yes, Yes, Yes, Yes, Yes, Yes, Yes, Yes, Yes, Yes, Yes, Yes, Yes, Yes, Yes</v>
      </c>
      <c r="CN370" t="e" cm="1">
        <f t="array" aca="1" ref="CN370" ca="1">COUNTIF(WeekendHostnames,"WNH270OPR403")</f>
        <v>#NAME?</v>
      </c>
    </row>
    <row r="371" spans="5:92" ht="20.25" customHeight="1">
      <c r="E371" s="15" t="str">
        <f>IF($C371&lt;&gt;"Yes","",IF($D371="No","Yes",IF($D371="Yes","No","")))</f>
        <v/>
      </c>
      <c r="F371" s="15" t="str">
        <f>IF($A371="","",IF($A371="Neuron",IF(OR(AND($AA371&lt;&gt;"",LOWER(TRIM($AA371))&lt;&gt;"n/a",COUNTIF($AA$2:$AA$532,$AA371)&gt;1),AND($AB371&lt;&gt;"",LOWER(TRIM($AB371))&lt;&gt;"n/a",COUNTIF($AB$2:$AB$532,$AB371)&gt;1),AND($AE371&lt;&gt;"",LOWER(TRIM($AE371))&lt;&gt;"n/a",COUNTIF($AE$2:$AE$532,$AE371)&gt;1)),"Yes","No"),IF($A371="Cybernet",IF(OR(AND($Y371&lt;&gt;"",LOWER(TRIM($Y371))&lt;&gt;"n/a",COUNTIF($Y$2:$Y$532,$Y371)&gt;1),AND($Z371&lt;&gt;"",LOWER(TRIM($Z371))&lt;&gt;"n/a",COUNTIF($Z$2:$Z$532,$Z371)&gt;1)),"Yes","No"),IF(AND($AN371&lt;&gt;"",LOWER(TRIM($AN371))&lt;&gt;"n/a",COUNTIF($AN$2:$AN$532,$AN371)&gt;1),"Yes","No"))))</f>
        <v/>
      </c>
      <c r="G371" t="str">
        <f>IF($C371&lt;&gt;"Yes","",
IF($A371="Neuron",
IF(OR(
AND($AA371&lt;&gt;"",LOWER(TRIM($AA371))&lt;&gt;"n/a",COUNTIFS($C$2:$C$532,"Yes",$A$2:$A$532,"Neuron",$AA$2:$AA$532,$AA371)&gt;1),
AND($AB371&lt;&gt;"",LOWER(TRIM($AB371))&lt;&gt;"n/a",COUNTIFS($C$2:$C$532,"Yes",$A$2:$A$532,"Neuron",$AB$2:$AB$532,$AB371)&gt;1),
AND($AE371&lt;&gt;"",LOWER(TRIM($AE371))&lt;&gt;"n/a",COUNTIFS($C$2:$C$532,"Yes",$A$2:$A$532,"Neuron",$AE$2:$AE$532,$AE371)&gt;1)
),"Yes","No"),
IF($A371="Cybernet",
IF(OR(
AND($Y371&lt;&gt;"",LOWER(TRIM($Y371))&lt;&gt;"n/a",COUNTIFS($C$2:$C$532,"Yes",$A$2:$A$532,"Cybernet",$Y$2:$Y$532,$Y371)&gt;1),
AND($Z371&lt;&gt;"",LOWER(TRIM($Z371))&lt;&gt;"n/a",COUNTIFS($C$2:$C$532,"Yes",$A$2:$A$532,"Cybernet",$Z$2:$Z$532,$Z371)&gt;1)
),"Yes","No"),
IF(AND($AN371&lt;&gt;"",LOWER(TRIM($AN371))&lt;&gt;"n/a"),
IF(COUNTIFS($C$2:$C$532,"Yes",$A$2:$A$532,$A371,$AN$2:$AN$532,$AN371)&gt;1,"Yes","No"),
"No")
)
)
)</f>
        <v/>
      </c>
      <c r="V371"/>
      <c r="X371"/>
      <c r="BS371" s="4" t="str">
        <f>IF($AB371="","",IF((IF(AND($BL371&lt;&gt;"Yes",$BL371&lt;&gt;"N/A"),"Power Cable, ","")&amp;IF(AND($BM371&lt;&gt;"Yes",$BM371&lt;&gt;"N/A"),"Battery, ","")&amp;IF(AND($AG371&lt;&gt;"Yes",$AG371&lt;&gt;"N/A"),"Firmware Download, ","")&amp;IF(AND(OR($AG371="Yes",$AG371="N/A"),$AH371&lt;&gt;"Yes",$AH371&lt;&gt;"N/A"),"Firmware Install, ","")&amp;IF(AND($BQ371&lt;&gt;"Yes",$BQ371&lt;&gt;"N/A"),"Device ID, ","")&amp;IF(AND($BR371&lt;&gt;"Yes",$BR371&lt;&gt;"N/A"),"Epic Beans Relay, ",""))="","",LEFT(IF(AND($BL371&lt;&gt;"Yes",$BL371&lt;&gt;"N/A"),"Power Cable, ","")&amp;IF(AND($BM371&lt;&gt;"Yes",$BM371&lt;&gt;"N/A"),"Battery, ","")&amp;IF(AND($AG371&lt;&gt;"Yes",$AG371&lt;&gt;"N/A"),"Firmware Download, ","")&amp;IF(AND(OR($AG371="Yes",$AG371="N/A"),$AH371&lt;&gt;"Yes",$AH371&lt;&gt;"N/A"),"Firmware Install, ","")&amp;IF(AND($BQ371&lt;&gt;"Yes",$BQ371&lt;&gt;"N/A"),"Device ID, ","")&amp;IF(AND($BR371&lt;&gt;"Yes",$BR371&lt;&gt;"N/A"),"Epic Beans Relay, ",""),LEN(IF(AND($BL371&lt;&gt;"Yes",$BL371&lt;&gt;"N/A"),"Power Cable, ","")&amp;IF(AND($BM371&lt;&gt;"Yes",$BM371&lt;&gt;"N/A"),"Battery, ","")&amp;IF(AND($AG371&lt;&gt;"Yes",$AG371&lt;&gt;"N/A"),"Firmware Download, ","")&amp;IF(AND(OR($AG371="Yes",$AG371="N/A"),$AH371&lt;&gt;"Yes",$AH371&lt;&gt;"N/A"),"Firmware Install, ","")&amp;IF(AND($BQ371&lt;&gt;"Yes",$BQ371&lt;&gt;"N/A"),"Device ID, ","")&amp;IF(AND($BR371&lt;&gt;"Yes",$BR371&lt;&gt;"N/A"),"Epic Beans Relay, ",""))-2)))</f>
        <v/>
      </c>
      <c r="BU371" s="8" t="str">
        <f>IF($AB371="","",IF($BS371="","Yes","Blocked"))</f>
        <v/>
      </c>
      <c r="BW371" t="str">
        <f>IF($BV371="","",IFERROR(VLOOKUP($BV371,'01_Warehouse_Ledger'!$A:$N,4,FALSE),""))</f>
        <v/>
      </c>
      <c r="BX371" t="str">
        <f>IF($BV371="","",IFERROR(VLOOKUP($BV371,'01_Warehouse_Ledger'!$A:$N,5,FALSE),""))</f>
        <v/>
      </c>
      <c r="BY371" t="str">
        <f>IF($BV371="","",IFERROR(VLOOKUP($BV371,'01_Warehouse_Ledger'!$A:$N,13,FALSE),""))</f>
        <v/>
      </c>
      <c r="CI371" t="str" cm="1">
        <f t="array" ref="CI371">IFERROR(
  IF(ISNUMBER(MATCH(TRIM(SUBSTITUTE(INDEX($X:$X,ROW()),CHAR(160),"")),[1]Weekend_Targets!$B$2:$B$23,0)),
    "TARGET",
    "NO"
  ),
  "LOOKUP_ERROR"
)</f>
        <v>NO</v>
      </c>
      <c r="CJ371" t="str" cm="1">
        <f t="array" aca="1" ref="CJ371" ca="1">_xlfn.LET(_xlpm.h,UPPER(TRIM(CLEAN(SUBSTITUTE($X371,CHAR(160)," ")))), IF(ISNUMBER(MATCH(_xlpm.h,WeekendHostnames,0)),"TARGET",""))</f>
        <v/>
      </c>
      <c r="CK371" t="str">
        <f>UPPER(TRIM(CLEAN(SUBSTITUTE(C371,CHAR(160)," "))))</f>
        <v/>
      </c>
      <c r="CL371" t="str" cm="1">
        <f t="array" ref="CL371">IF(ISNUMBER(MATCH(UPPER(TRIM(CLEAN(SUBSTITUTE(INDEX($X:$X,ROW()),CHAR(160)," ")))),[1]Weekend_Targets!$C$2:$C$23,0)),"TARGET","NO")</f>
        <v>NO</v>
      </c>
      <c r="CM371" t="str">
        <f>_xlfn.TEXTJOIN(", ",TRUE,$C$2:$C$23)</f>
        <v>Yes, Yes, Yes, Yes, Yes, Yes, Yes, Yes, Yes, Yes, Yes, Yes, Yes, Yes, Yes, Yes, Yes, Yes, Yes, Yes, Yes, Yes</v>
      </c>
      <c r="CN371" t="e" cm="1">
        <f t="array" aca="1" ref="CN371" ca="1">COUNTIF(WeekendHostnames,"WNH270OPR403")</f>
        <v>#NAME?</v>
      </c>
    </row>
    <row r="372" spans="5:92" ht="20.25" customHeight="1">
      <c r="E372" s="15" t="str">
        <f>IF($C372&lt;&gt;"Yes","",IF($D372="No","Yes",IF($D372="Yes","No","")))</f>
        <v/>
      </c>
      <c r="F372" s="15" t="str">
        <f>IF($A372="","",IF($A372="Neuron",IF(OR(AND($AA372&lt;&gt;"",LOWER(TRIM($AA372))&lt;&gt;"n/a",COUNTIF($AA$2:$AA$532,$AA372)&gt;1),AND($AB372&lt;&gt;"",LOWER(TRIM($AB372))&lt;&gt;"n/a",COUNTIF($AB$2:$AB$532,$AB372)&gt;1),AND($AE372&lt;&gt;"",LOWER(TRIM($AE372))&lt;&gt;"n/a",COUNTIF($AE$2:$AE$532,$AE372)&gt;1)),"Yes","No"),IF($A372="Cybernet",IF(OR(AND($Y372&lt;&gt;"",LOWER(TRIM($Y372))&lt;&gt;"n/a",COUNTIF($Y$2:$Y$532,$Y372)&gt;1),AND($Z372&lt;&gt;"",LOWER(TRIM($Z372))&lt;&gt;"n/a",COUNTIF($Z$2:$Z$532,$Z372)&gt;1)),"Yes","No"),IF(AND($AN372&lt;&gt;"",LOWER(TRIM($AN372))&lt;&gt;"n/a",COUNTIF($AN$2:$AN$532,$AN372)&gt;1),"Yes","No"))))</f>
        <v/>
      </c>
      <c r="G372" t="str">
        <f>IF($C372&lt;&gt;"Yes","",
IF($A372="Neuron",
IF(OR(
AND($AA372&lt;&gt;"",LOWER(TRIM($AA372))&lt;&gt;"n/a",COUNTIFS($C$2:$C$532,"Yes",$A$2:$A$532,"Neuron",$AA$2:$AA$532,$AA372)&gt;1),
AND($AB372&lt;&gt;"",LOWER(TRIM($AB372))&lt;&gt;"n/a",COUNTIFS($C$2:$C$532,"Yes",$A$2:$A$532,"Neuron",$AB$2:$AB$532,$AB372)&gt;1),
AND($AE372&lt;&gt;"",LOWER(TRIM($AE372))&lt;&gt;"n/a",COUNTIFS($C$2:$C$532,"Yes",$A$2:$A$532,"Neuron",$AE$2:$AE$532,$AE372)&gt;1)
),"Yes","No"),
IF($A372="Cybernet",
IF(OR(
AND($Y372&lt;&gt;"",LOWER(TRIM($Y372))&lt;&gt;"n/a",COUNTIFS($C$2:$C$532,"Yes",$A$2:$A$532,"Cybernet",$Y$2:$Y$532,$Y372)&gt;1),
AND($Z372&lt;&gt;"",LOWER(TRIM($Z372))&lt;&gt;"n/a",COUNTIFS($C$2:$C$532,"Yes",$A$2:$A$532,"Cybernet",$Z$2:$Z$532,$Z372)&gt;1)
),"Yes","No"),
IF(AND($AN372&lt;&gt;"",LOWER(TRIM($AN372))&lt;&gt;"n/a"),
IF(COUNTIFS($C$2:$C$532,"Yes",$A$2:$A$532,$A372,$AN$2:$AN$532,$AN372)&gt;1,"Yes","No"),
"No")
)
)
)</f>
        <v/>
      </c>
      <c r="V372"/>
      <c r="X372"/>
      <c r="BS372" s="4" t="str">
        <f>IF($AB372="","",IF((IF(AND($BL372&lt;&gt;"Yes",$BL372&lt;&gt;"N/A"),"Power Cable, ","")&amp;IF(AND($BM372&lt;&gt;"Yes",$BM372&lt;&gt;"N/A"),"Battery, ","")&amp;IF(AND($AG372&lt;&gt;"Yes",$AG372&lt;&gt;"N/A"),"Firmware Download, ","")&amp;IF(AND(OR($AG372="Yes",$AG372="N/A"),$AH372&lt;&gt;"Yes",$AH372&lt;&gt;"N/A"),"Firmware Install, ","")&amp;IF(AND($BQ372&lt;&gt;"Yes",$BQ372&lt;&gt;"N/A"),"Device ID, ","")&amp;IF(AND($BR372&lt;&gt;"Yes",$BR372&lt;&gt;"N/A"),"Epic Beans Relay, ",""))="","",LEFT(IF(AND($BL372&lt;&gt;"Yes",$BL372&lt;&gt;"N/A"),"Power Cable, ","")&amp;IF(AND($BM372&lt;&gt;"Yes",$BM372&lt;&gt;"N/A"),"Battery, ","")&amp;IF(AND($AG372&lt;&gt;"Yes",$AG372&lt;&gt;"N/A"),"Firmware Download, ","")&amp;IF(AND(OR($AG372="Yes",$AG372="N/A"),$AH372&lt;&gt;"Yes",$AH372&lt;&gt;"N/A"),"Firmware Install, ","")&amp;IF(AND($BQ372&lt;&gt;"Yes",$BQ372&lt;&gt;"N/A"),"Device ID, ","")&amp;IF(AND($BR372&lt;&gt;"Yes",$BR372&lt;&gt;"N/A"),"Epic Beans Relay, ",""),LEN(IF(AND($BL372&lt;&gt;"Yes",$BL372&lt;&gt;"N/A"),"Power Cable, ","")&amp;IF(AND($BM372&lt;&gt;"Yes",$BM372&lt;&gt;"N/A"),"Battery, ","")&amp;IF(AND($AG372&lt;&gt;"Yes",$AG372&lt;&gt;"N/A"),"Firmware Download, ","")&amp;IF(AND(OR($AG372="Yes",$AG372="N/A"),$AH372&lt;&gt;"Yes",$AH372&lt;&gt;"N/A"),"Firmware Install, ","")&amp;IF(AND($BQ372&lt;&gt;"Yes",$BQ372&lt;&gt;"N/A"),"Device ID, ","")&amp;IF(AND($BR372&lt;&gt;"Yes",$BR372&lt;&gt;"N/A"),"Epic Beans Relay, ",""))-2)))</f>
        <v/>
      </c>
      <c r="BU372" s="8" t="str">
        <f>IF($AB372="","",IF($BS372="","Yes","Blocked"))</f>
        <v/>
      </c>
      <c r="BW372" t="str">
        <f>IF($BV372="","",IFERROR(VLOOKUP($BV372,'01_Warehouse_Ledger'!$A:$N,4,FALSE),""))</f>
        <v/>
      </c>
      <c r="BX372" t="str">
        <f>IF($BV372="","",IFERROR(VLOOKUP($BV372,'01_Warehouse_Ledger'!$A:$N,5,FALSE),""))</f>
        <v/>
      </c>
      <c r="BY372" t="str">
        <f>IF($BV372="","",IFERROR(VLOOKUP($BV372,'01_Warehouse_Ledger'!$A:$N,13,FALSE),""))</f>
        <v/>
      </c>
      <c r="CI372" t="str" cm="1">
        <f t="array" ref="CI372">IFERROR(
  IF(ISNUMBER(MATCH(TRIM(SUBSTITUTE(INDEX($X:$X,ROW()),CHAR(160),"")),[1]Weekend_Targets!$B$2:$B$23,0)),
    "TARGET",
    "NO"
  ),
  "LOOKUP_ERROR"
)</f>
        <v>NO</v>
      </c>
      <c r="CJ372" t="str" cm="1">
        <f t="array" aca="1" ref="CJ372" ca="1">_xlfn.LET(_xlpm.h,UPPER(TRIM(CLEAN(SUBSTITUTE($X372,CHAR(160)," ")))), IF(ISNUMBER(MATCH(_xlpm.h,WeekendHostnames,0)),"TARGET",""))</f>
        <v/>
      </c>
      <c r="CK372" t="str">
        <f>UPPER(TRIM(CLEAN(SUBSTITUTE(C372,CHAR(160)," "))))</f>
        <v/>
      </c>
      <c r="CL372" t="str" cm="1">
        <f t="array" ref="CL372">IF(ISNUMBER(MATCH(UPPER(TRIM(CLEAN(SUBSTITUTE(INDEX($X:$X,ROW()),CHAR(160)," ")))),[1]Weekend_Targets!$C$2:$C$23,0)),"TARGET","NO")</f>
        <v>NO</v>
      </c>
      <c r="CM372" t="str">
        <f>_xlfn.TEXTJOIN(", ",TRUE,$C$2:$C$23)</f>
        <v>Yes, Yes, Yes, Yes, Yes, Yes, Yes, Yes, Yes, Yes, Yes, Yes, Yes, Yes, Yes, Yes, Yes, Yes, Yes, Yes, Yes, Yes</v>
      </c>
      <c r="CN372" t="e" cm="1">
        <f t="array" aca="1" ref="CN372" ca="1">COUNTIF(WeekendHostnames,"WNH270OPR403")</f>
        <v>#NAME?</v>
      </c>
    </row>
    <row r="373" spans="5:92" ht="20.25" customHeight="1">
      <c r="E373" s="15" t="str">
        <f>IF($C373&lt;&gt;"Yes","",IF($D373="No","Yes",IF($D373="Yes","No","")))</f>
        <v/>
      </c>
      <c r="F373" s="15" t="str">
        <f>IF($A373="","",IF($A373="Neuron",IF(OR(AND($AA373&lt;&gt;"",LOWER(TRIM($AA373))&lt;&gt;"n/a",COUNTIF($AA$2:$AA$532,$AA373)&gt;1),AND($AB373&lt;&gt;"",LOWER(TRIM($AB373))&lt;&gt;"n/a",COUNTIF($AB$2:$AB$532,$AB373)&gt;1),AND($AE373&lt;&gt;"",LOWER(TRIM($AE373))&lt;&gt;"n/a",COUNTIF($AE$2:$AE$532,$AE373)&gt;1)),"Yes","No"),IF($A373="Cybernet",IF(OR(AND($Y373&lt;&gt;"",LOWER(TRIM($Y373))&lt;&gt;"n/a",COUNTIF($Y$2:$Y$532,$Y373)&gt;1),AND($Z373&lt;&gt;"",LOWER(TRIM($Z373))&lt;&gt;"n/a",COUNTIF($Z$2:$Z$532,$Z373)&gt;1)),"Yes","No"),IF(AND($AN373&lt;&gt;"",LOWER(TRIM($AN373))&lt;&gt;"n/a",COUNTIF($AN$2:$AN$532,$AN373)&gt;1),"Yes","No"))))</f>
        <v/>
      </c>
      <c r="G373" t="str">
        <f>IF($C373&lt;&gt;"Yes","",
IF($A373="Neuron",
IF(OR(
AND($AA373&lt;&gt;"",LOWER(TRIM($AA373))&lt;&gt;"n/a",COUNTIFS($C$2:$C$532,"Yes",$A$2:$A$532,"Neuron",$AA$2:$AA$532,$AA373)&gt;1),
AND($AB373&lt;&gt;"",LOWER(TRIM($AB373))&lt;&gt;"n/a",COUNTIFS($C$2:$C$532,"Yes",$A$2:$A$532,"Neuron",$AB$2:$AB$532,$AB373)&gt;1),
AND($AE373&lt;&gt;"",LOWER(TRIM($AE373))&lt;&gt;"n/a",COUNTIFS($C$2:$C$532,"Yes",$A$2:$A$532,"Neuron",$AE$2:$AE$532,$AE373)&gt;1)
),"Yes","No"),
IF($A373="Cybernet",
IF(OR(
AND($Y373&lt;&gt;"",LOWER(TRIM($Y373))&lt;&gt;"n/a",COUNTIFS($C$2:$C$532,"Yes",$A$2:$A$532,"Cybernet",$Y$2:$Y$532,$Y373)&gt;1),
AND($Z373&lt;&gt;"",LOWER(TRIM($Z373))&lt;&gt;"n/a",COUNTIFS($C$2:$C$532,"Yes",$A$2:$A$532,"Cybernet",$Z$2:$Z$532,$Z373)&gt;1)
),"Yes","No"),
IF(AND($AN373&lt;&gt;"",LOWER(TRIM($AN373))&lt;&gt;"n/a"),
IF(COUNTIFS($C$2:$C$532,"Yes",$A$2:$A$532,$A373,$AN$2:$AN$532,$AN373)&gt;1,"Yes","No"),
"No")
)
)
)</f>
        <v/>
      </c>
      <c r="V373"/>
      <c r="X373"/>
      <c r="BS373" s="4" t="str">
        <f>IF($AB373="","",IF((IF(AND($BL373&lt;&gt;"Yes",$BL373&lt;&gt;"N/A"),"Power Cable, ","")&amp;IF(AND($BM373&lt;&gt;"Yes",$BM373&lt;&gt;"N/A"),"Battery, ","")&amp;IF(AND($AG373&lt;&gt;"Yes",$AG373&lt;&gt;"N/A"),"Firmware Download, ","")&amp;IF(AND(OR($AG373="Yes",$AG373="N/A"),$AH373&lt;&gt;"Yes",$AH373&lt;&gt;"N/A"),"Firmware Install, ","")&amp;IF(AND($BQ373&lt;&gt;"Yes",$BQ373&lt;&gt;"N/A"),"Device ID, ","")&amp;IF(AND($BR373&lt;&gt;"Yes",$BR373&lt;&gt;"N/A"),"Epic Beans Relay, ",""))="","",LEFT(IF(AND($BL373&lt;&gt;"Yes",$BL373&lt;&gt;"N/A"),"Power Cable, ","")&amp;IF(AND($BM373&lt;&gt;"Yes",$BM373&lt;&gt;"N/A"),"Battery, ","")&amp;IF(AND($AG373&lt;&gt;"Yes",$AG373&lt;&gt;"N/A"),"Firmware Download, ","")&amp;IF(AND(OR($AG373="Yes",$AG373="N/A"),$AH373&lt;&gt;"Yes",$AH373&lt;&gt;"N/A"),"Firmware Install, ","")&amp;IF(AND($BQ373&lt;&gt;"Yes",$BQ373&lt;&gt;"N/A"),"Device ID, ","")&amp;IF(AND($BR373&lt;&gt;"Yes",$BR373&lt;&gt;"N/A"),"Epic Beans Relay, ",""),LEN(IF(AND($BL373&lt;&gt;"Yes",$BL373&lt;&gt;"N/A"),"Power Cable, ","")&amp;IF(AND($BM373&lt;&gt;"Yes",$BM373&lt;&gt;"N/A"),"Battery, ","")&amp;IF(AND($AG373&lt;&gt;"Yes",$AG373&lt;&gt;"N/A"),"Firmware Download, ","")&amp;IF(AND(OR($AG373="Yes",$AG373="N/A"),$AH373&lt;&gt;"Yes",$AH373&lt;&gt;"N/A"),"Firmware Install, ","")&amp;IF(AND($BQ373&lt;&gt;"Yes",$BQ373&lt;&gt;"N/A"),"Device ID, ","")&amp;IF(AND($BR373&lt;&gt;"Yes",$BR373&lt;&gt;"N/A"),"Epic Beans Relay, ",""))-2)))</f>
        <v/>
      </c>
      <c r="BU373" s="8" t="str">
        <f>IF($AB373="","",IF($BS373="","Yes","Blocked"))</f>
        <v/>
      </c>
      <c r="BW373" t="str">
        <f>IF($BV373="","",IFERROR(VLOOKUP($BV373,'01_Warehouse_Ledger'!$A:$N,4,FALSE),""))</f>
        <v/>
      </c>
      <c r="BX373" t="str">
        <f>IF($BV373="","",IFERROR(VLOOKUP($BV373,'01_Warehouse_Ledger'!$A:$N,5,FALSE),""))</f>
        <v/>
      </c>
      <c r="BY373" t="str">
        <f>IF($BV373="","",IFERROR(VLOOKUP($BV373,'01_Warehouse_Ledger'!$A:$N,13,FALSE),""))</f>
        <v/>
      </c>
      <c r="CI373" t="str" cm="1">
        <f t="array" ref="CI373">IFERROR(
  IF(ISNUMBER(MATCH(TRIM(SUBSTITUTE(INDEX($X:$X,ROW()),CHAR(160),"")),[1]Weekend_Targets!$B$2:$B$23,0)),
    "TARGET",
    "NO"
  ),
  "LOOKUP_ERROR"
)</f>
        <v>NO</v>
      </c>
      <c r="CJ373" t="str" cm="1">
        <f t="array" aca="1" ref="CJ373" ca="1">_xlfn.LET(_xlpm.h,UPPER(TRIM(CLEAN(SUBSTITUTE($X373,CHAR(160)," ")))), IF(ISNUMBER(MATCH(_xlpm.h,WeekendHostnames,0)),"TARGET",""))</f>
        <v/>
      </c>
      <c r="CK373" t="str">
        <f>UPPER(TRIM(CLEAN(SUBSTITUTE(C373,CHAR(160)," "))))</f>
        <v/>
      </c>
      <c r="CL373" t="str" cm="1">
        <f t="array" ref="CL373">IF(ISNUMBER(MATCH(UPPER(TRIM(CLEAN(SUBSTITUTE(INDEX($X:$X,ROW()),CHAR(160)," ")))),[1]Weekend_Targets!$C$2:$C$23,0)),"TARGET","NO")</f>
        <v>NO</v>
      </c>
      <c r="CM373" t="str">
        <f>_xlfn.TEXTJOIN(", ",TRUE,$C$2:$C$23)</f>
        <v>Yes, Yes, Yes, Yes, Yes, Yes, Yes, Yes, Yes, Yes, Yes, Yes, Yes, Yes, Yes, Yes, Yes, Yes, Yes, Yes, Yes, Yes</v>
      </c>
      <c r="CN373" t="e" cm="1">
        <f t="array" aca="1" ref="CN373" ca="1">COUNTIF(WeekendHostnames,"WNH270OPR403")</f>
        <v>#NAME?</v>
      </c>
    </row>
    <row r="374" spans="5:92" ht="20.25" customHeight="1">
      <c r="E374" s="15" t="str">
        <f>IF($C374&lt;&gt;"Yes","",IF($D374="No","Yes",IF($D374="Yes","No","")))</f>
        <v/>
      </c>
      <c r="F374" s="15" t="str">
        <f>IF($A374="","",IF($A374="Neuron",IF(OR(AND($AA374&lt;&gt;"",LOWER(TRIM($AA374))&lt;&gt;"n/a",COUNTIF($AA$2:$AA$532,$AA374)&gt;1),AND($AB374&lt;&gt;"",LOWER(TRIM($AB374))&lt;&gt;"n/a",COUNTIF($AB$2:$AB$532,$AB374)&gt;1),AND($AE374&lt;&gt;"",LOWER(TRIM($AE374))&lt;&gt;"n/a",COUNTIF($AE$2:$AE$532,$AE374)&gt;1)),"Yes","No"),IF($A374="Cybernet",IF(OR(AND($Y374&lt;&gt;"",LOWER(TRIM($Y374))&lt;&gt;"n/a",COUNTIF($Y$2:$Y$532,$Y374)&gt;1),AND($Z374&lt;&gt;"",LOWER(TRIM($Z374))&lt;&gt;"n/a",COUNTIF($Z$2:$Z$532,$Z374)&gt;1)),"Yes","No"),IF(AND($AN374&lt;&gt;"",LOWER(TRIM($AN374))&lt;&gt;"n/a",COUNTIF($AN$2:$AN$532,$AN374)&gt;1),"Yes","No"))))</f>
        <v/>
      </c>
      <c r="G374" t="str">
        <f>IF($C374&lt;&gt;"Yes","",
IF($A374="Neuron",
IF(OR(
AND($AA374&lt;&gt;"",LOWER(TRIM($AA374))&lt;&gt;"n/a",COUNTIFS($C$2:$C$532,"Yes",$A$2:$A$532,"Neuron",$AA$2:$AA$532,$AA374)&gt;1),
AND($AB374&lt;&gt;"",LOWER(TRIM($AB374))&lt;&gt;"n/a",COUNTIFS($C$2:$C$532,"Yes",$A$2:$A$532,"Neuron",$AB$2:$AB$532,$AB374)&gt;1),
AND($AE374&lt;&gt;"",LOWER(TRIM($AE374))&lt;&gt;"n/a",COUNTIFS($C$2:$C$532,"Yes",$A$2:$A$532,"Neuron",$AE$2:$AE$532,$AE374)&gt;1)
),"Yes","No"),
IF($A374="Cybernet",
IF(OR(
AND($Y374&lt;&gt;"",LOWER(TRIM($Y374))&lt;&gt;"n/a",COUNTIFS($C$2:$C$532,"Yes",$A$2:$A$532,"Cybernet",$Y$2:$Y$532,$Y374)&gt;1),
AND($Z374&lt;&gt;"",LOWER(TRIM($Z374))&lt;&gt;"n/a",COUNTIFS($C$2:$C$532,"Yes",$A$2:$A$532,"Cybernet",$Z$2:$Z$532,$Z374)&gt;1)
),"Yes","No"),
IF(AND($AN374&lt;&gt;"",LOWER(TRIM($AN374))&lt;&gt;"n/a"),
IF(COUNTIFS($C$2:$C$532,"Yes",$A$2:$A$532,$A374,$AN$2:$AN$532,$AN374)&gt;1,"Yes","No"),
"No")
)
)
)</f>
        <v/>
      </c>
      <c r="V374"/>
      <c r="X374"/>
      <c r="BS374" s="4" t="str">
        <f>IF($AB374="","",IF((IF(AND($BL374&lt;&gt;"Yes",$BL374&lt;&gt;"N/A"),"Power Cable, ","")&amp;IF(AND($BM374&lt;&gt;"Yes",$BM374&lt;&gt;"N/A"),"Battery, ","")&amp;IF(AND($AG374&lt;&gt;"Yes",$AG374&lt;&gt;"N/A"),"Firmware Download, ","")&amp;IF(AND(OR($AG374="Yes",$AG374="N/A"),$AH374&lt;&gt;"Yes",$AH374&lt;&gt;"N/A"),"Firmware Install, ","")&amp;IF(AND($BQ374&lt;&gt;"Yes",$BQ374&lt;&gt;"N/A"),"Device ID, ","")&amp;IF(AND($BR374&lt;&gt;"Yes",$BR374&lt;&gt;"N/A"),"Epic Beans Relay, ",""))="","",LEFT(IF(AND($BL374&lt;&gt;"Yes",$BL374&lt;&gt;"N/A"),"Power Cable, ","")&amp;IF(AND($BM374&lt;&gt;"Yes",$BM374&lt;&gt;"N/A"),"Battery, ","")&amp;IF(AND($AG374&lt;&gt;"Yes",$AG374&lt;&gt;"N/A"),"Firmware Download, ","")&amp;IF(AND(OR($AG374="Yes",$AG374="N/A"),$AH374&lt;&gt;"Yes",$AH374&lt;&gt;"N/A"),"Firmware Install, ","")&amp;IF(AND($BQ374&lt;&gt;"Yes",$BQ374&lt;&gt;"N/A"),"Device ID, ","")&amp;IF(AND($BR374&lt;&gt;"Yes",$BR374&lt;&gt;"N/A"),"Epic Beans Relay, ",""),LEN(IF(AND($BL374&lt;&gt;"Yes",$BL374&lt;&gt;"N/A"),"Power Cable, ","")&amp;IF(AND($BM374&lt;&gt;"Yes",$BM374&lt;&gt;"N/A"),"Battery, ","")&amp;IF(AND($AG374&lt;&gt;"Yes",$AG374&lt;&gt;"N/A"),"Firmware Download, ","")&amp;IF(AND(OR($AG374="Yes",$AG374="N/A"),$AH374&lt;&gt;"Yes",$AH374&lt;&gt;"N/A"),"Firmware Install, ","")&amp;IF(AND($BQ374&lt;&gt;"Yes",$BQ374&lt;&gt;"N/A"),"Device ID, ","")&amp;IF(AND($BR374&lt;&gt;"Yes",$BR374&lt;&gt;"N/A"),"Epic Beans Relay, ",""))-2)))</f>
        <v/>
      </c>
      <c r="BU374" s="8" t="str">
        <f>IF($AB374="","",IF($BS374="","Yes","Blocked"))</f>
        <v/>
      </c>
      <c r="BW374" t="str">
        <f>IF($BV374="","",IFERROR(VLOOKUP($BV374,'01_Warehouse_Ledger'!$A:$N,4,FALSE),""))</f>
        <v/>
      </c>
      <c r="BX374" t="str">
        <f>IF($BV374="","",IFERROR(VLOOKUP($BV374,'01_Warehouse_Ledger'!$A:$N,5,FALSE),""))</f>
        <v/>
      </c>
      <c r="BY374" t="str">
        <f>IF($BV374="","",IFERROR(VLOOKUP($BV374,'01_Warehouse_Ledger'!$A:$N,13,FALSE),""))</f>
        <v/>
      </c>
      <c r="CI374" t="str" cm="1">
        <f t="array" ref="CI374">IFERROR(
  IF(ISNUMBER(MATCH(TRIM(SUBSTITUTE(INDEX($X:$X,ROW()),CHAR(160),"")),[1]Weekend_Targets!$B$2:$B$23,0)),
    "TARGET",
    "NO"
  ),
  "LOOKUP_ERROR"
)</f>
        <v>NO</v>
      </c>
      <c r="CJ374" t="str" cm="1">
        <f t="array" aca="1" ref="CJ374" ca="1">_xlfn.LET(_xlpm.h,UPPER(TRIM(CLEAN(SUBSTITUTE($X374,CHAR(160)," ")))), IF(ISNUMBER(MATCH(_xlpm.h,WeekendHostnames,0)),"TARGET",""))</f>
        <v/>
      </c>
      <c r="CK374" t="str">
        <f>UPPER(TRIM(CLEAN(SUBSTITUTE(C374,CHAR(160)," "))))</f>
        <v/>
      </c>
      <c r="CL374" t="str" cm="1">
        <f t="array" ref="CL374">IF(ISNUMBER(MATCH(UPPER(TRIM(CLEAN(SUBSTITUTE(INDEX($X:$X,ROW()),CHAR(160)," ")))),[1]Weekend_Targets!$C$2:$C$23,0)),"TARGET","NO")</f>
        <v>NO</v>
      </c>
      <c r="CM374" t="str">
        <f>_xlfn.TEXTJOIN(", ",TRUE,$C$2:$C$23)</f>
        <v>Yes, Yes, Yes, Yes, Yes, Yes, Yes, Yes, Yes, Yes, Yes, Yes, Yes, Yes, Yes, Yes, Yes, Yes, Yes, Yes, Yes, Yes</v>
      </c>
      <c r="CN374" t="e" cm="1">
        <f t="array" aca="1" ref="CN374" ca="1">COUNTIF(WeekendHostnames,"WNH270OPR403")</f>
        <v>#NAME?</v>
      </c>
    </row>
    <row r="375" spans="5:92" ht="20.25" customHeight="1">
      <c r="E375" s="15" t="str">
        <f>IF($C375&lt;&gt;"Yes","",IF($D375="No","Yes",IF($D375="Yes","No","")))</f>
        <v/>
      </c>
      <c r="F375" s="15" t="str">
        <f>IF($A375="","",IF($A375="Neuron",IF(OR(AND($AA375&lt;&gt;"",LOWER(TRIM($AA375))&lt;&gt;"n/a",COUNTIF($AA$2:$AA$532,$AA375)&gt;1),AND($AB375&lt;&gt;"",LOWER(TRIM($AB375))&lt;&gt;"n/a",COUNTIF($AB$2:$AB$532,$AB375)&gt;1),AND($AE375&lt;&gt;"",LOWER(TRIM($AE375))&lt;&gt;"n/a",COUNTIF($AE$2:$AE$532,$AE375)&gt;1)),"Yes","No"),IF($A375="Cybernet",IF(OR(AND($Y375&lt;&gt;"",LOWER(TRIM($Y375))&lt;&gt;"n/a",COUNTIF($Y$2:$Y$532,$Y375)&gt;1),AND($Z375&lt;&gt;"",LOWER(TRIM($Z375))&lt;&gt;"n/a",COUNTIF($Z$2:$Z$532,$Z375)&gt;1)),"Yes","No"),IF(AND($AN375&lt;&gt;"",LOWER(TRIM($AN375))&lt;&gt;"n/a",COUNTIF($AN$2:$AN$532,$AN375)&gt;1),"Yes","No"))))</f>
        <v/>
      </c>
      <c r="G375" t="str">
        <f>IF($C375&lt;&gt;"Yes","",
IF($A375="Neuron",
IF(OR(
AND($AA375&lt;&gt;"",LOWER(TRIM($AA375))&lt;&gt;"n/a",COUNTIFS($C$2:$C$532,"Yes",$A$2:$A$532,"Neuron",$AA$2:$AA$532,$AA375)&gt;1),
AND($AB375&lt;&gt;"",LOWER(TRIM($AB375))&lt;&gt;"n/a",COUNTIFS($C$2:$C$532,"Yes",$A$2:$A$532,"Neuron",$AB$2:$AB$532,$AB375)&gt;1),
AND($AE375&lt;&gt;"",LOWER(TRIM($AE375))&lt;&gt;"n/a",COUNTIFS($C$2:$C$532,"Yes",$A$2:$A$532,"Neuron",$AE$2:$AE$532,$AE375)&gt;1)
),"Yes","No"),
IF($A375="Cybernet",
IF(OR(
AND($Y375&lt;&gt;"",LOWER(TRIM($Y375))&lt;&gt;"n/a",COUNTIFS($C$2:$C$532,"Yes",$A$2:$A$532,"Cybernet",$Y$2:$Y$532,$Y375)&gt;1),
AND($Z375&lt;&gt;"",LOWER(TRIM($Z375))&lt;&gt;"n/a",COUNTIFS($C$2:$C$532,"Yes",$A$2:$A$532,"Cybernet",$Z$2:$Z$532,$Z375)&gt;1)
),"Yes","No"),
IF(AND($AN375&lt;&gt;"",LOWER(TRIM($AN375))&lt;&gt;"n/a"),
IF(COUNTIFS($C$2:$C$532,"Yes",$A$2:$A$532,$A375,$AN$2:$AN$532,$AN375)&gt;1,"Yes","No"),
"No")
)
)
)</f>
        <v/>
      </c>
      <c r="V375"/>
      <c r="X375"/>
      <c r="BS375" s="4" t="str">
        <f>IF($AB375="","",IF((IF(AND($BL375&lt;&gt;"Yes",$BL375&lt;&gt;"N/A"),"Power Cable, ","")&amp;IF(AND($BM375&lt;&gt;"Yes",$BM375&lt;&gt;"N/A"),"Battery, ","")&amp;IF(AND($AG375&lt;&gt;"Yes",$AG375&lt;&gt;"N/A"),"Firmware Download, ","")&amp;IF(AND(OR($AG375="Yes",$AG375="N/A"),$AH375&lt;&gt;"Yes",$AH375&lt;&gt;"N/A"),"Firmware Install, ","")&amp;IF(AND($BQ375&lt;&gt;"Yes",$BQ375&lt;&gt;"N/A"),"Device ID, ","")&amp;IF(AND($BR375&lt;&gt;"Yes",$BR375&lt;&gt;"N/A"),"Epic Beans Relay, ",""))="","",LEFT(IF(AND($BL375&lt;&gt;"Yes",$BL375&lt;&gt;"N/A"),"Power Cable, ","")&amp;IF(AND($BM375&lt;&gt;"Yes",$BM375&lt;&gt;"N/A"),"Battery, ","")&amp;IF(AND($AG375&lt;&gt;"Yes",$AG375&lt;&gt;"N/A"),"Firmware Download, ","")&amp;IF(AND(OR($AG375="Yes",$AG375="N/A"),$AH375&lt;&gt;"Yes",$AH375&lt;&gt;"N/A"),"Firmware Install, ","")&amp;IF(AND($BQ375&lt;&gt;"Yes",$BQ375&lt;&gt;"N/A"),"Device ID, ","")&amp;IF(AND($BR375&lt;&gt;"Yes",$BR375&lt;&gt;"N/A"),"Epic Beans Relay, ",""),LEN(IF(AND($BL375&lt;&gt;"Yes",$BL375&lt;&gt;"N/A"),"Power Cable, ","")&amp;IF(AND($BM375&lt;&gt;"Yes",$BM375&lt;&gt;"N/A"),"Battery, ","")&amp;IF(AND($AG375&lt;&gt;"Yes",$AG375&lt;&gt;"N/A"),"Firmware Download, ","")&amp;IF(AND(OR($AG375="Yes",$AG375="N/A"),$AH375&lt;&gt;"Yes",$AH375&lt;&gt;"N/A"),"Firmware Install, ","")&amp;IF(AND($BQ375&lt;&gt;"Yes",$BQ375&lt;&gt;"N/A"),"Device ID, ","")&amp;IF(AND($BR375&lt;&gt;"Yes",$BR375&lt;&gt;"N/A"),"Epic Beans Relay, ",""))-2)))</f>
        <v/>
      </c>
      <c r="BU375" s="8" t="str">
        <f>IF($AB375="","",IF($BS375="","Yes","Blocked"))</f>
        <v/>
      </c>
      <c r="BW375" t="str">
        <f>IF($BV375="","",IFERROR(VLOOKUP($BV375,'01_Warehouse_Ledger'!$A:$N,4,FALSE),""))</f>
        <v/>
      </c>
      <c r="BX375" t="str">
        <f>IF($BV375="","",IFERROR(VLOOKUP($BV375,'01_Warehouse_Ledger'!$A:$N,5,FALSE),""))</f>
        <v/>
      </c>
      <c r="BY375" t="str">
        <f>IF($BV375="","",IFERROR(VLOOKUP($BV375,'01_Warehouse_Ledger'!$A:$N,13,FALSE),""))</f>
        <v/>
      </c>
      <c r="CI375" t="str" cm="1">
        <f t="array" ref="CI375">IFERROR(
  IF(ISNUMBER(MATCH(TRIM(SUBSTITUTE(INDEX($X:$X,ROW()),CHAR(160),"")),[1]Weekend_Targets!$B$2:$B$23,0)),
    "TARGET",
    "NO"
  ),
  "LOOKUP_ERROR"
)</f>
        <v>NO</v>
      </c>
      <c r="CJ375" t="str" cm="1">
        <f t="array" aca="1" ref="CJ375" ca="1">_xlfn.LET(_xlpm.h,UPPER(TRIM(CLEAN(SUBSTITUTE($X375,CHAR(160)," ")))), IF(ISNUMBER(MATCH(_xlpm.h,WeekendHostnames,0)),"TARGET",""))</f>
        <v/>
      </c>
      <c r="CK375" t="str">
        <f>UPPER(TRIM(CLEAN(SUBSTITUTE(C375,CHAR(160)," "))))</f>
        <v/>
      </c>
      <c r="CL375" t="str" cm="1">
        <f t="array" ref="CL375">IF(ISNUMBER(MATCH(UPPER(TRIM(CLEAN(SUBSTITUTE(INDEX($X:$X,ROW()),CHAR(160)," ")))),[1]Weekend_Targets!$C$2:$C$23,0)),"TARGET","NO")</f>
        <v>NO</v>
      </c>
      <c r="CM375" t="str">
        <f>_xlfn.TEXTJOIN(", ",TRUE,$C$2:$C$23)</f>
        <v>Yes, Yes, Yes, Yes, Yes, Yes, Yes, Yes, Yes, Yes, Yes, Yes, Yes, Yes, Yes, Yes, Yes, Yes, Yes, Yes, Yes, Yes</v>
      </c>
      <c r="CN375" t="e" cm="1">
        <f t="array" aca="1" ref="CN375" ca="1">COUNTIF(WeekendHostnames,"WNH270OPR403")</f>
        <v>#NAME?</v>
      </c>
    </row>
    <row r="376" spans="5:92" ht="20.25" customHeight="1">
      <c r="E376" s="15" t="str">
        <f>IF($C376&lt;&gt;"Yes","",IF($D376="No","Yes",IF($D376="Yes","No","")))</f>
        <v/>
      </c>
      <c r="F376" s="15" t="str">
        <f>IF($A376="","",IF($A376="Neuron",IF(OR(AND($AA376&lt;&gt;"",LOWER(TRIM($AA376))&lt;&gt;"n/a",COUNTIF($AA$2:$AA$532,$AA376)&gt;1),AND($AB376&lt;&gt;"",LOWER(TRIM($AB376))&lt;&gt;"n/a",COUNTIF($AB$2:$AB$532,$AB376)&gt;1),AND($AE376&lt;&gt;"",LOWER(TRIM($AE376))&lt;&gt;"n/a",COUNTIF($AE$2:$AE$532,$AE376)&gt;1)),"Yes","No"),IF($A376="Cybernet",IF(OR(AND($Y376&lt;&gt;"",LOWER(TRIM($Y376))&lt;&gt;"n/a",COUNTIF($Y$2:$Y$532,$Y376)&gt;1),AND($Z376&lt;&gt;"",LOWER(TRIM($Z376))&lt;&gt;"n/a",COUNTIF($Z$2:$Z$532,$Z376)&gt;1)),"Yes","No"),IF(AND($AN376&lt;&gt;"",LOWER(TRIM($AN376))&lt;&gt;"n/a",COUNTIF($AN$2:$AN$532,$AN376)&gt;1),"Yes","No"))))</f>
        <v/>
      </c>
      <c r="G376" t="str">
        <f>IF($C376&lt;&gt;"Yes","",
IF($A376="Neuron",
IF(OR(
AND($AA376&lt;&gt;"",LOWER(TRIM($AA376))&lt;&gt;"n/a",COUNTIFS($C$2:$C$532,"Yes",$A$2:$A$532,"Neuron",$AA$2:$AA$532,$AA376)&gt;1),
AND($AB376&lt;&gt;"",LOWER(TRIM($AB376))&lt;&gt;"n/a",COUNTIFS($C$2:$C$532,"Yes",$A$2:$A$532,"Neuron",$AB$2:$AB$532,$AB376)&gt;1),
AND($AE376&lt;&gt;"",LOWER(TRIM($AE376))&lt;&gt;"n/a",COUNTIFS($C$2:$C$532,"Yes",$A$2:$A$532,"Neuron",$AE$2:$AE$532,$AE376)&gt;1)
),"Yes","No"),
IF($A376="Cybernet",
IF(OR(
AND($Y376&lt;&gt;"",LOWER(TRIM($Y376))&lt;&gt;"n/a",COUNTIFS($C$2:$C$532,"Yes",$A$2:$A$532,"Cybernet",$Y$2:$Y$532,$Y376)&gt;1),
AND($Z376&lt;&gt;"",LOWER(TRIM($Z376))&lt;&gt;"n/a",COUNTIFS($C$2:$C$532,"Yes",$A$2:$A$532,"Cybernet",$Z$2:$Z$532,$Z376)&gt;1)
),"Yes","No"),
IF(AND($AN376&lt;&gt;"",LOWER(TRIM($AN376))&lt;&gt;"n/a"),
IF(COUNTIFS($C$2:$C$532,"Yes",$A$2:$A$532,$A376,$AN$2:$AN$532,$AN376)&gt;1,"Yes","No"),
"No")
)
)
)</f>
        <v/>
      </c>
      <c r="V376"/>
      <c r="X376"/>
      <c r="BS376" s="4" t="str">
        <f>IF($AB376="","",IF((IF(AND($BL376&lt;&gt;"Yes",$BL376&lt;&gt;"N/A"),"Power Cable, ","")&amp;IF(AND($BM376&lt;&gt;"Yes",$BM376&lt;&gt;"N/A"),"Battery, ","")&amp;IF(AND($AG376&lt;&gt;"Yes",$AG376&lt;&gt;"N/A"),"Firmware Download, ","")&amp;IF(AND(OR($AG376="Yes",$AG376="N/A"),$AH376&lt;&gt;"Yes",$AH376&lt;&gt;"N/A"),"Firmware Install, ","")&amp;IF(AND($BQ376&lt;&gt;"Yes",$BQ376&lt;&gt;"N/A"),"Device ID, ","")&amp;IF(AND($BR376&lt;&gt;"Yes",$BR376&lt;&gt;"N/A"),"Epic Beans Relay, ",""))="","",LEFT(IF(AND($BL376&lt;&gt;"Yes",$BL376&lt;&gt;"N/A"),"Power Cable, ","")&amp;IF(AND($BM376&lt;&gt;"Yes",$BM376&lt;&gt;"N/A"),"Battery, ","")&amp;IF(AND($AG376&lt;&gt;"Yes",$AG376&lt;&gt;"N/A"),"Firmware Download, ","")&amp;IF(AND(OR($AG376="Yes",$AG376="N/A"),$AH376&lt;&gt;"Yes",$AH376&lt;&gt;"N/A"),"Firmware Install, ","")&amp;IF(AND($BQ376&lt;&gt;"Yes",$BQ376&lt;&gt;"N/A"),"Device ID, ","")&amp;IF(AND($BR376&lt;&gt;"Yes",$BR376&lt;&gt;"N/A"),"Epic Beans Relay, ",""),LEN(IF(AND($BL376&lt;&gt;"Yes",$BL376&lt;&gt;"N/A"),"Power Cable, ","")&amp;IF(AND($BM376&lt;&gt;"Yes",$BM376&lt;&gt;"N/A"),"Battery, ","")&amp;IF(AND($AG376&lt;&gt;"Yes",$AG376&lt;&gt;"N/A"),"Firmware Download, ","")&amp;IF(AND(OR($AG376="Yes",$AG376="N/A"),$AH376&lt;&gt;"Yes",$AH376&lt;&gt;"N/A"),"Firmware Install, ","")&amp;IF(AND($BQ376&lt;&gt;"Yes",$BQ376&lt;&gt;"N/A"),"Device ID, ","")&amp;IF(AND($BR376&lt;&gt;"Yes",$BR376&lt;&gt;"N/A"),"Epic Beans Relay, ",""))-2)))</f>
        <v/>
      </c>
      <c r="BU376" s="8" t="str">
        <f>IF($AB376="","",IF($BS376="","Yes","Blocked"))</f>
        <v/>
      </c>
      <c r="BW376" t="str">
        <f>IF($BV376="","",IFERROR(VLOOKUP($BV376,'01_Warehouse_Ledger'!$A:$N,4,FALSE),""))</f>
        <v/>
      </c>
      <c r="BX376" t="str">
        <f>IF($BV376="","",IFERROR(VLOOKUP($BV376,'01_Warehouse_Ledger'!$A:$N,5,FALSE),""))</f>
        <v/>
      </c>
      <c r="BY376" t="str">
        <f>IF($BV376="","",IFERROR(VLOOKUP($BV376,'01_Warehouse_Ledger'!$A:$N,13,FALSE),""))</f>
        <v/>
      </c>
      <c r="CI376" t="str" cm="1">
        <f t="array" ref="CI376">IFERROR(
  IF(ISNUMBER(MATCH(TRIM(SUBSTITUTE(INDEX($X:$X,ROW()),CHAR(160),"")),[1]Weekend_Targets!$B$2:$B$23,0)),
    "TARGET",
    "NO"
  ),
  "LOOKUP_ERROR"
)</f>
        <v>NO</v>
      </c>
      <c r="CJ376" t="str" cm="1">
        <f t="array" aca="1" ref="CJ376" ca="1">_xlfn.LET(_xlpm.h,UPPER(TRIM(CLEAN(SUBSTITUTE($X376,CHAR(160)," ")))), IF(ISNUMBER(MATCH(_xlpm.h,WeekendHostnames,0)),"TARGET",""))</f>
        <v/>
      </c>
      <c r="CK376" t="str">
        <f>UPPER(TRIM(CLEAN(SUBSTITUTE(C376,CHAR(160)," "))))</f>
        <v/>
      </c>
      <c r="CL376" t="str" cm="1">
        <f t="array" ref="CL376">IF(ISNUMBER(MATCH(UPPER(TRIM(CLEAN(SUBSTITUTE(INDEX($X:$X,ROW()),CHAR(160)," ")))),[1]Weekend_Targets!$C$2:$C$23,0)),"TARGET","NO")</f>
        <v>NO</v>
      </c>
      <c r="CM376" t="str">
        <f>_xlfn.TEXTJOIN(", ",TRUE,$C$2:$C$23)</f>
        <v>Yes, Yes, Yes, Yes, Yes, Yes, Yes, Yes, Yes, Yes, Yes, Yes, Yes, Yes, Yes, Yes, Yes, Yes, Yes, Yes, Yes, Yes</v>
      </c>
      <c r="CN376" t="e" cm="1">
        <f t="array" aca="1" ref="CN376" ca="1">COUNTIF(WeekendHostnames,"WNH270OPR403")</f>
        <v>#NAME?</v>
      </c>
    </row>
    <row r="377" spans="5:92" ht="20.25" customHeight="1">
      <c r="E377" s="15" t="str">
        <f>IF($C377&lt;&gt;"Yes","",IF($D377="No","Yes",IF($D377="Yes","No","")))</f>
        <v/>
      </c>
      <c r="F377" s="15" t="str">
        <f>IF($A377="","",IF($A377="Neuron",IF(OR(AND($AA377&lt;&gt;"",LOWER(TRIM($AA377))&lt;&gt;"n/a",COUNTIF($AA$2:$AA$532,$AA377)&gt;1),AND($AB377&lt;&gt;"",LOWER(TRIM($AB377))&lt;&gt;"n/a",COUNTIF($AB$2:$AB$532,$AB377)&gt;1),AND($AE377&lt;&gt;"",LOWER(TRIM($AE377))&lt;&gt;"n/a",COUNTIF($AE$2:$AE$532,$AE377)&gt;1)),"Yes","No"),IF($A377="Cybernet",IF(OR(AND($Y377&lt;&gt;"",LOWER(TRIM($Y377))&lt;&gt;"n/a",COUNTIF($Y$2:$Y$532,$Y377)&gt;1),AND($Z377&lt;&gt;"",LOWER(TRIM($Z377))&lt;&gt;"n/a",COUNTIF($Z$2:$Z$532,$Z377)&gt;1)),"Yes","No"),IF(AND($AN377&lt;&gt;"",LOWER(TRIM($AN377))&lt;&gt;"n/a",COUNTIF($AN$2:$AN$532,$AN377)&gt;1),"Yes","No"))))</f>
        <v/>
      </c>
      <c r="G377" t="str">
        <f>IF($C377&lt;&gt;"Yes","",
IF($A377="Neuron",
IF(OR(
AND($AA377&lt;&gt;"",LOWER(TRIM($AA377))&lt;&gt;"n/a",COUNTIFS($C$2:$C$532,"Yes",$A$2:$A$532,"Neuron",$AA$2:$AA$532,$AA377)&gt;1),
AND($AB377&lt;&gt;"",LOWER(TRIM($AB377))&lt;&gt;"n/a",COUNTIFS($C$2:$C$532,"Yes",$A$2:$A$532,"Neuron",$AB$2:$AB$532,$AB377)&gt;1),
AND($AE377&lt;&gt;"",LOWER(TRIM($AE377))&lt;&gt;"n/a",COUNTIFS($C$2:$C$532,"Yes",$A$2:$A$532,"Neuron",$AE$2:$AE$532,$AE377)&gt;1)
),"Yes","No"),
IF($A377="Cybernet",
IF(OR(
AND($Y377&lt;&gt;"",LOWER(TRIM($Y377))&lt;&gt;"n/a",COUNTIFS($C$2:$C$532,"Yes",$A$2:$A$532,"Cybernet",$Y$2:$Y$532,$Y377)&gt;1),
AND($Z377&lt;&gt;"",LOWER(TRIM($Z377))&lt;&gt;"n/a",COUNTIFS($C$2:$C$532,"Yes",$A$2:$A$532,"Cybernet",$Z$2:$Z$532,$Z377)&gt;1)
),"Yes","No"),
IF(AND($AN377&lt;&gt;"",LOWER(TRIM($AN377))&lt;&gt;"n/a"),
IF(COUNTIFS($C$2:$C$532,"Yes",$A$2:$A$532,$A377,$AN$2:$AN$532,$AN377)&gt;1,"Yes","No"),
"No")
)
)
)</f>
        <v/>
      </c>
      <c r="V377"/>
      <c r="X377"/>
      <c r="BS377" s="4" t="str">
        <f>IF($AB377="","",IF((IF(AND($BL377&lt;&gt;"Yes",$BL377&lt;&gt;"N/A"),"Power Cable, ","")&amp;IF(AND($BM377&lt;&gt;"Yes",$BM377&lt;&gt;"N/A"),"Battery, ","")&amp;IF(AND($AG377&lt;&gt;"Yes",$AG377&lt;&gt;"N/A"),"Firmware Download, ","")&amp;IF(AND(OR($AG377="Yes",$AG377="N/A"),$AH377&lt;&gt;"Yes",$AH377&lt;&gt;"N/A"),"Firmware Install, ","")&amp;IF(AND($BQ377&lt;&gt;"Yes",$BQ377&lt;&gt;"N/A"),"Device ID, ","")&amp;IF(AND($BR377&lt;&gt;"Yes",$BR377&lt;&gt;"N/A"),"Epic Beans Relay, ",""))="","",LEFT(IF(AND($BL377&lt;&gt;"Yes",$BL377&lt;&gt;"N/A"),"Power Cable, ","")&amp;IF(AND($BM377&lt;&gt;"Yes",$BM377&lt;&gt;"N/A"),"Battery, ","")&amp;IF(AND($AG377&lt;&gt;"Yes",$AG377&lt;&gt;"N/A"),"Firmware Download, ","")&amp;IF(AND(OR($AG377="Yes",$AG377="N/A"),$AH377&lt;&gt;"Yes",$AH377&lt;&gt;"N/A"),"Firmware Install, ","")&amp;IF(AND($BQ377&lt;&gt;"Yes",$BQ377&lt;&gt;"N/A"),"Device ID, ","")&amp;IF(AND($BR377&lt;&gt;"Yes",$BR377&lt;&gt;"N/A"),"Epic Beans Relay, ",""),LEN(IF(AND($BL377&lt;&gt;"Yes",$BL377&lt;&gt;"N/A"),"Power Cable, ","")&amp;IF(AND($BM377&lt;&gt;"Yes",$BM377&lt;&gt;"N/A"),"Battery, ","")&amp;IF(AND($AG377&lt;&gt;"Yes",$AG377&lt;&gt;"N/A"),"Firmware Download, ","")&amp;IF(AND(OR($AG377="Yes",$AG377="N/A"),$AH377&lt;&gt;"Yes",$AH377&lt;&gt;"N/A"),"Firmware Install, ","")&amp;IF(AND($BQ377&lt;&gt;"Yes",$BQ377&lt;&gt;"N/A"),"Device ID, ","")&amp;IF(AND($BR377&lt;&gt;"Yes",$BR377&lt;&gt;"N/A"),"Epic Beans Relay, ",""))-2)))</f>
        <v/>
      </c>
      <c r="BU377" s="8" t="str">
        <f>IF($AB377="","",IF($BS377="","Yes","Blocked"))</f>
        <v/>
      </c>
      <c r="BW377" t="str">
        <f>IF($BV377="","",IFERROR(VLOOKUP($BV377,'01_Warehouse_Ledger'!$A:$N,4,FALSE),""))</f>
        <v/>
      </c>
      <c r="BX377" t="str">
        <f>IF($BV377="","",IFERROR(VLOOKUP($BV377,'01_Warehouse_Ledger'!$A:$N,5,FALSE),""))</f>
        <v/>
      </c>
      <c r="BY377" t="str">
        <f>IF($BV377="","",IFERROR(VLOOKUP($BV377,'01_Warehouse_Ledger'!$A:$N,13,FALSE),""))</f>
        <v/>
      </c>
      <c r="CI377" t="str" cm="1">
        <f t="array" ref="CI377">IFERROR(
  IF(ISNUMBER(MATCH(TRIM(SUBSTITUTE(INDEX($X:$X,ROW()),CHAR(160),"")),[1]Weekend_Targets!$B$2:$B$23,0)),
    "TARGET",
    "NO"
  ),
  "LOOKUP_ERROR"
)</f>
        <v>NO</v>
      </c>
      <c r="CJ377" t="str" cm="1">
        <f t="array" aca="1" ref="CJ377" ca="1">_xlfn.LET(_xlpm.h,UPPER(TRIM(CLEAN(SUBSTITUTE($X377,CHAR(160)," ")))), IF(ISNUMBER(MATCH(_xlpm.h,WeekendHostnames,0)),"TARGET",""))</f>
        <v/>
      </c>
      <c r="CK377" t="str">
        <f>UPPER(TRIM(CLEAN(SUBSTITUTE(C377,CHAR(160)," "))))</f>
        <v/>
      </c>
      <c r="CL377" t="str" cm="1">
        <f t="array" ref="CL377">IF(ISNUMBER(MATCH(UPPER(TRIM(CLEAN(SUBSTITUTE(INDEX($X:$X,ROW()),CHAR(160)," ")))),[1]Weekend_Targets!$C$2:$C$23,0)),"TARGET","NO")</f>
        <v>NO</v>
      </c>
      <c r="CM377" t="str">
        <f>_xlfn.TEXTJOIN(", ",TRUE,$C$2:$C$23)</f>
        <v>Yes, Yes, Yes, Yes, Yes, Yes, Yes, Yes, Yes, Yes, Yes, Yes, Yes, Yes, Yes, Yes, Yes, Yes, Yes, Yes, Yes, Yes</v>
      </c>
      <c r="CN377" t="e" cm="1">
        <f t="array" aca="1" ref="CN377" ca="1">COUNTIF(WeekendHostnames,"WNH270OPR403")</f>
        <v>#NAME?</v>
      </c>
    </row>
    <row r="378" spans="5:92" ht="20.25" customHeight="1">
      <c r="E378" s="15" t="str">
        <f>IF($C378&lt;&gt;"Yes","",IF($D378="No","Yes",IF($D378="Yes","No","")))</f>
        <v/>
      </c>
      <c r="F378" s="15" t="str">
        <f>IF($A378="","",IF($A378="Neuron",IF(OR(AND($AA378&lt;&gt;"",LOWER(TRIM($AA378))&lt;&gt;"n/a",COUNTIF($AA$2:$AA$532,$AA378)&gt;1),AND($AB378&lt;&gt;"",LOWER(TRIM($AB378))&lt;&gt;"n/a",COUNTIF($AB$2:$AB$532,$AB378)&gt;1),AND($AE378&lt;&gt;"",LOWER(TRIM($AE378))&lt;&gt;"n/a",COUNTIF($AE$2:$AE$532,$AE378)&gt;1)),"Yes","No"),IF($A378="Cybernet",IF(OR(AND($Y378&lt;&gt;"",LOWER(TRIM($Y378))&lt;&gt;"n/a",COUNTIF($Y$2:$Y$532,$Y378)&gt;1),AND($Z378&lt;&gt;"",LOWER(TRIM($Z378))&lt;&gt;"n/a",COUNTIF($Z$2:$Z$532,$Z378)&gt;1)),"Yes","No"),IF(AND($AN378&lt;&gt;"",LOWER(TRIM($AN378))&lt;&gt;"n/a",COUNTIF($AN$2:$AN$532,$AN378)&gt;1),"Yes","No"))))</f>
        <v/>
      </c>
      <c r="G378" t="str">
        <f>IF($C378&lt;&gt;"Yes","",
IF($A378="Neuron",
IF(OR(
AND($AA378&lt;&gt;"",LOWER(TRIM($AA378))&lt;&gt;"n/a",COUNTIFS($C$2:$C$532,"Yes",$A$2:$A$532,"Neuron",$AA$2:$AA$532,$AA378)&gt;1),
AND($AB378&lt;&gt;"",LOWER(TRIM($AB378))&lt;&gt;"n/a",COUNTIFS($C$2:$C$532,"Yes",$A$2:$A$532,"Neuron",$AB$2:$AB$532,$AB378)&gt;1),
AND($AE378&lt;&gt;"",LOWER(TRIM($AE378))&lt;&gt;"n/a",COUNTIFS($C$2:$C$532,"Yes",$A$2:$A$532,"Neuron",$AE$2:$AE$532,$AE378)&gt;1)
),"Yes","No"),
IF($A378="Cybernet",
IF(OR(
AND($Y378&lt;&gt;"",LOWER(TRIM($Y378))&lt;&gt;"n/a",COUNTIFS($C$2:$C$532,"Yes",$A$2:$A$532,"Cybernet",$Y$2:$Y$532,$Y378)&gt;1),
AND($Z378&lt;&gt;"",LOWER(TRIM($Z378))&lt;&gt;"n/a",COUNTIFS($C$2:$C$532,"Yes",$A$2:$A$532,"Cybernet",$Z$2:$Z$532,$Z378)&gt;1)
),"Yes","No"),
IF(AND($AN378&lt;&gt;"",LOWER(TRIM($AN378))&lt;&gt;"n/a"),
IF(COUNTIFS($C$2:$C$532,"Yes",$A$2:$A$532,$A378,$AN$2:$AN$532,$AN378)&gt;1,"Yes","No"),
"No")
)
)
)</f>
        <v/>
      </c>
      <c r="V378"/>
      <c r="X378"/>
      <c r="BS378" s="4" t="str">
        <f>IF($AB378="","",IF((IF(AND($BL378&lt;&gt;"Yes",$BL378&lt;&gt;"N/A"),"Power Cable, ","")&amp;IF(AND($BM378&lt;&gt;"Yes",$BM378&lt;&gt;"N/A"),"Battery, ","")&amp;IF(AND($AG378&lt;&gt;"Yes",$AG378&lt;&gt;"N/A"),"Firmware Download, ","")&amp;IF(AND(OR($AG378="Yes",$AG378="N/A"),$AH378&lt;&gt;"Yes",$AH378&lt;&gt;"N/A"),"Firmware Install, ","")&amp;IF(AND($BQ378&lt;&gt;"Yes",$BQ378&lt;&gt;"N/A"),"Device ID, ","")&amp;IF(AND($BR378&lt;&gt;"Yes",$BR378&lt;&gt;"N/A"),"Epic Beans Relay, ",""))="","",LEFT(IF(AND($BL378&lt;&gt;"Yes",$BL378&lt;&gt;"N/A"),"Power Cable, ","")&amp;IF(AND($BM378&lt;&gt;"Yes",$BM378&lt;&gt;"N/A"),"Battery, ","")&amp;IF(AND($AG378&lt;&gt;"Yes",$AG378&lt;&gt;"N/A"),"Firmware Download, ","")&amp;IF(AND(OR($AG378="Yes",$AG378="N/A"),$AH378&lt;&gt;"Yes",$AH378&lt;&gt;"N/A"),"Firmware Install, ","")&amp;IF(AND($BQ378&lt;&gt;"Yes",$BQ378&lt;&gt;"N/A"),"Device ID, ","")&amp;IF(AND($BR378&lt;&gt;"Yes",$BR378&lt;&gt;"N/A"),"Epic Beans Relay, ",""),LEN(IF(AND($BL378&lt;&gt;"Yes",$BL378&lt;&gt;"N/A"),"Power Cable, ","")&amp;IF(AND($BM378&lt;&gt;"Yes",$BM378&lt;&gt;"N/A"),"Battery, ","")&amp;IF(AND($AG378&lt;&gt;"Yes",$AG378&lt;&gt;"N/A"),"Firmware Download, ","")&amp;IF(AND(OR($AG378="Yes",$AG378="N/A"),$AH378&lt;&gt;"Yes",$AH378&lt;&gt;"N/A"),"Firmware Install, ","")&amp;IF(AND($BQ378&lt;&gt;"Yes",$BQ378&lt;&gt;"N/A"),"Device ID, ","")&amp;IF(AND($BR378&lt;&gt;"Yes",$BR378&lt;&gt;"N/A"),"Epic Beans Relay, ",""))-2)))</f>
        <v/>
      </c>
      <c r="BU378" s="8" t="str">
        <f>IF($AB378="","",IF($BS378="","Yes","Blocked"))</f>
        <v/>
      </c>
      <c r="BW378" t="str">
        <f>IF($BV378="","",IFERROR(VLOOKUP($BV378,'01_Warehouse_Ledger'!$A:$N,4,FALSE),""))</f>
        <v/>
      </c>
      <c r="BX378" t="str">
        <f>IF($BV378="","",IFERROR(VLOOKUP($BV378,'01_Warehouse_Ledger'!$A:$N,5,FALSE),""))</f>
        <v/>
      </c>
      <c r="BY378" t="str">
        <f>IF($BV378="","",IFERROR(VLOOKUP($BV378,'01_Warehouse_Ledger'!$A:$N,13,FALSE),""))</f>
        <v/>
      </c>
      <c r="CI378" t="str" cm="1">
        <f t="array" ref="CI378">IFERROR(
  IF(ISNUMBER(MATCH(TRIM(SUBSTITUTE(INDEX($X:$X,ROW()),CHAR(160),"")),[1]Weekend_Targets!$B$2:$B$23,0)),
    "TARGET",
    "NO"
  ),
  "LOOKUP_ERROR"
)</f>
        <v>NO</v>
      </c>
      <c r="CJ378" t="str" cm="1">
        <f t="array" aca="1" ref="CJ378" ca="1">_xlfn.LET(_xlpm.h,UPPER(TRIM(CLEAN(SUBSTITUTE($X378,CHAR(160)," ")))), IF(ISNUMBER(MATCH(_xlpm.h,WeekendHostnames,0)),"TARGET",""))</f>
        <v/>
      </c>
      <c r="CK378" t="str">
        <f>UPPER(TRIM(CLEAN(SUBSTITUTE(C378,CHAR(160)," "))))</f>
        <v/>
      </c>
      <c r="CL378" t="str" cm="1">
        <f t="array" ref="CL378">IF(ISNUMBER(MATCH(UPPER(TRIM(CLEAN(SUBSTITUTE(INDEX($X:$X,ROW()),CHAR(160)," ")))),[1]Weekend_Targets!$C$2:$C$23,0)),"TARGET","NO")</f>
        <v>NO</v>
      </c>
      <c r="CM378" t="str">
        <f>_xlfn.TEXTJOIN(", ",TRUE,$C$2:$C$23)</f>
        <v>Yes, Yes, Yes, Yes, Yes, Yes, Yes, Yes, Yes, Yes, Yes, Yes, Yes, Yes, Yes, Yes, Yes, Yes, Yes, Yes, Yes, Yes</v>
      </c>
      <c r="CN378" t="e" cm="1">
        <f t="array" aca="1" ref="CN378" ca="1">COUNTIF(WeekendHostnames,"WNH270OPR403")</f>
        <v>#NAME?</v>
      </c>
    </row>
    <row r="379" spans="5:92" ht="20.25" customHeight="1">
      <c r="E379" s="15" t="str">
        <f>IF($C379&lt;&gt;"Yes","",IF($D379="No","Yes",IF($D379="Yes","No","")))</f>
        <v/>
      </c>
      <c r="F379" s="15" t="str">
        <f>IF($A379="","",IF($A379="Neuron",IF(OR(AND($AA379&lt;&gt;"",LOWER(TRIM($AA379))&lt;&gt;"n/a",COUNTIF($AA$2:$AA$532,$AA379)&gt;1),AND($AB379&lt;&gt;"",LOWER(TRIM($AB379))&lt;&gt;"n/a",COUNTIF($AB$2:$AB$532,$AB379)&gt;1),AND($AE379&lt;&gt;"",LOWER(TRIM($AE379))&lt;&gt;"n/a",COUNTIF($AE$2:$AE$532,$AE379)&gt;1)),"Yes","No"),IF($A379="Cybernet",IF(OR(AND($Y379&lt;&gt;"",LOWER(TRIM($Y379))&lt;&gt;"n/a",COUNTIF($Y$2:$Y$532,$Y379)&gt;1),AND($Z379&lt;&gt;"",LOWER(TRIM($Z379))&lt;&gt;"n/a",COUNTIF($Z$2:$Z$532,$Z379)&gt;1)),"Yes","No"),IF(AND($AN379&lt;&gt;"",LOWER(TRIM($AN379))&lt;&gt;"n/a",COUNTIF($AN$2:$AN$532,$AN379)&gt;1),"Yes","No"))))</f>
        <v/>
      </c>
      <c r="G379" t="str">
        <f>IF($C379&lt;&gt;"Yes","",
IF($A379="Neuron",
IF(OR(
AND($AA379&lt;&gt;"",LOWER(TRIM($AA379))&lt;&gt;"n/a",COUNTIFS($C$2:$C$532,"Yes",$A$2:$A$532,"Neuron",$AA$2:$AA$532,$AA379)&gt;1),
AND($AB379&lt;&gt;"",LOWER(TRIM($AB379))&lt;&gt;"n/a",COUNTIFS($C$2:$C$532,"Yes",$A$2:$A$532,"Neuron",$AB$2:$AB$532,$AB379)&gt;1),
AND($AE379&lt;&gt;"",LOWER(TRIM($AE379))&lt;&gt;"n/a",COUNTIFS($C$2:$C$532,"Yes",$A$2:$A$532,"Neuron",$AE$2:$AE$532,$AE379)&gt;1)
),"Yes","No"),
IF($A379="Cybernet",
IF(OR(
AND($Y379&lt;&gt;"",LOWER(TRIM($Y379))&lt;&gt;"n/a",COUNTIFS($C$2:$C$532,"Yes",$A$2:$A$532,"Cybernet",$Y$2:$Y$532,$Y379)&gt;1),
AND($Z379&lt;&gt;"",LOWER(TRIM($Z379))&lt;&gt;"n/a",COUNTIFS($C$2:$C$532,"Yes",$A$2:$A$532,"Cybernet",$Z$2:$Z$532,$Z379)&gt;1)
),"Yes","No"),
IF(AND($AN379&lt;&gt;"",LOWER(TRIM($AN379))&lt;&gt;"n/a"),
IF(COUNTIFS($C$2:$C$532,"Yes",$A$2:$A$532,$A379,$AN$2:$AN$532,$AN379)&gt;1,"Yes","No"),
"No")
)
)
)</f>
        <v/>
      </c>
      <c r="V379"/>
      <c r="X379"/>
      <c r="BS379" s="4" t="str">
        <f>IF($AB379="","",IF((IF(AND($BL379&lt;&gt;"Yes",$BL379&lt;&gt;"N/A"),"Power Cable, ","")&amp;IF(AND($BM379&lt;&gt;"Yes",$BM379&lt;&gt;"N/A"),"Battery, ","")&amp;IF(AND($AG379&lt;&gt;"Yes",$AG379&lt;&gt;"N/A"),"Firmware Download, ","")&amp;IF(AND(OR($AG379="Yes",$AG379="N/A"),$AH379&lt;&gt;"Yes",$AH379&lt;&gt;"N/A"),"Firmware Install, ","")&amp;IF(AND($BQ379&lt;&gt;"Yes",$BQ379&lt;&gt;"N/A"),"Device ID, ","")&amp;IF(AND($BR379&lt;&gt;"Yes",$BR379&lt;&gt;"N/A"),"Epic Beans Relay, ",""))="","",LEFT(IF(AND($BL379&lt;&gt;"Yes",$BL379&lt;&gt;"N/A"),"Power Cable, ","")&amp;IF(AND($BM379&lt;&gt;"Yes",$BM379&lt;&gt;"N/A"),"Battery, ","")&amp;IF(AND($AG379&lt;&gt;"Yes",$AG379&lt;&gt;"N/A"),"Firmware Download, ","")&amp;IF(AND(OR($AG379="Yes",$AG379="N/A"),$AH379&lt;&gt;"Yes",$AH379&lt;&gt;"N/A"),"Firmware Install, ","")&amp;IF(AND($BQ379&lt;&gt;"Yes",$BQ379&lt;&gt;"N/A"),"Device ID, ","")&amp;IF(AND($BR379&lt;&gt;"Yes",$BR379&lt;&gt;"N/A"),"Epic Beans Relay, ",""),LEN(IF(AND($BL379&lt;&gt;"Yes",$BL379&lt;&gt;"N/A"),"Power Cable, ","")&amp;IF(AND($BM379&lt;&gt;"Yes",$BM379&lt;&gt;"N/A"),"Battery, ","")&amp;IF(AND($AG379&lt;&gt;"Yes",$AG379&lt;&gt;"N/A"),"Firmware Download, ","")&amp;IF(AND(OR($AG379="Yes",$AG379="N/A"),$AH379&lt;&gt;"Yes",$AH379&lt;&gt;"N/A"),"Firmware Install, ","")&amp;IF(AND($BQ379&lt;&gt;"Yes",$BQ379&lt;&gt;"N/A"),"Device ID, ","")&amp;IF(AND($BR379&lt;&gt;"Yes",$BR379&lt;&gt;"N/A"),"Epic Beans Relay, ",""))-2)))</f>
        <v/>
      </c>
      <c r="BU379" s="8" t="str">
        <f>IF($AB379="","",IF($BS379="","Yes","Blocked"))</f>
        <v/>
      </c>
      <c r="BW379" t="str">
        <f>IF($BV379="","",IFERROR(VLOOKUP($BV379,'01_Warehouse_Ledger'!$A:$N,4,FALSE),""))</f>
        <v/>
      </c>
      <c r="BX379" t="str">
        <f>IF($BV379="","",IFERROR(VLOOKUP($BV379,'01_Warehouse_Ledger'!$A:$N,5,FALSE),""))</f>
        <v/>
      </c>
      <c r="BY379" t="str">
        <f>IF($BV379="","",IFERROR(VLOOKUP($BV379,'01_Warehouse_Ledger'!$A:$N,13,FALSE),""))</f>
        <v/>
      </c>
      <c r="CI379" t="str" cm="1">
        <f t="array" ref="CI379">IFERROR(
  IF(ISNUMBER(MATCH(TRIM(SUBSTITUTE(INDEX($X:$X,ROW()),CHAR(160),"")),[1]Weekend_Targets!$B$2:$B$23,0)),
    "TARGET",
    "NO"
  ),
  "LOOKUP_ERROR"
)</f>
        <v>NO</v>
      </c>
      <c r="CJ379" t="str" cm="1">
        <f t="array" aca="1" ref="CJ379" ca="1">_xlfn.LET(_xlpm.h,UPPER(TRIM(CLEAN(SUBSTITUTE($X379,CHAR(160)," ")))), IF(ISNUMBER(MATCH(_xlpm.h,WeekendHostnames,0)),"TARGET",""))</f>
        <v/>
      </c>
      <c r="CK379" t="str">
        <f>UPPER(TRIM(CLEAN(SUBSTITUTE(C379,CHAR(160)," "))))</f>
        <v/>
      </c>
      <c r="CL379" t="str" cm="1">
        <f t="array" ref="CL379">IF(ISNUMBER(MATCH(UPPER(TRIM(CLEAN(SUBSTITUTE(INDEX($X:$X,ROW()),CHAR(160)," ")))),[1]Weekend_Targets!$C$2:$C$23,0)),"TARGET","NO")</f>
        <v>NO</v>
      </c>
      <c r="CM379" t="str">
        <f>_xlfn.TEXTJOIN(", ",TRUE,$C$2:$C$23)</f>
        <v>Yes, Yes, Yes, Yes, Yes, Yes, Yes, Yes, Yes, Yes, Yes, Yes, Yes, Yes, Yes, Yes, Yes, Yes, Yes, Yes, Yes, Yes</v>
      </c>
      <c r="CN379" t="e" cm="1">
        <f t="array" aca="1" ref="CN379" ca="1">COUNTIF(WeekendHostnames,"WNH270OPR403")</f>
        <v>#NAME?</v>
      </c>
    </row>
    <row r="380" spans="5:92" ht="20.25" customHeight="1">
      <c r="E380" s="15" t="str">
        <f>IF($C380&lt;&gt;"Yes","",IF($D380="No","Yes",IF($D380="Yes","No","")))</f>
        <v/>
      </c>
      <c r="F380" s="15" t="str">
        <f>IF($A380="","",IF($A380="Neuron",IF(OR(AND($AA380&lt;&gt;"",LOWER(TRIM($AA380))&lt;&gt;"n/a",COUNTIF($AA$2:$AA$532,$AA380)&gt;1),AND($AB380&lt;&gt;"",LOWER(TRIM($AB380))&lt;&gt;"n/a",COUNTIF($AB$2:$AB$532,$AB380)&gt;1),AND($AE380&lt;&gt;"",LOWER(TRIM($AE380))&lt;&gt;"n/a",COUNTIF($AE$2:$AE$532,$AE380)&gt;1)),"Yes","No"),IF($A380="Cybernet",IF(OR(AND($Y380&lt;&gt;"",LOWER(TRIM($Y380))&lt;&gt;"n/a",COUNTIF($Y$2:$Y$532,$Y380)&gt;1),AND($Z380&lt;&gt;"",LOWER(TRIM($Z380))&lt;&gt;"n/a",COUNTIF($Z$2:$Z$532,$Z380)&gt;1)),"Yes","No"),IF(AND($AN380&lt;&gt;"",LOWER(TRIM($AN380))&lt;&gt;"n/a",COUNTIF($AN$2:$AN$532,$AN380)&gt;1),"Yes","No"))))</f>
        <v/>
      </c>
      <c r="G380" t="str">
        <f>IF($C380&lt;&gt;"Yes","",
IF($A380="Neuron",
IF(OR(
AND($AA380&lt;&gt;"",LOWER(TRIM($AA380))&lt;&gt;"n/a",COUNTIFS($C$2:$C$532,"Yes",$A$2:$A$532,"Neuron",$AA$2:$AA$532,$AA380)&gt;1),
AND($AB380&lt;&gt;"",LOWER(TRIM($AB380))&lt;&gt;"n/a",COUNTIFS($C$2:$C$532,"Yes",$A$2:$A$532,"Neuron",$AB$2:$AB$532,$AB380)&gt;1),
AND($AE380&lt;&gt;"",LOWER(TRIM($AE380))&lt;&gt;"n/a",COUNTIFS($C$2:$C$532,"Yes",$A$2:$A$532,"Neuron",$AE$2:$AE$532,$AE380)&gt;1)
),"Yes","No"),
IF($A380="Cybernet",
IF(OR(
AND($Y380&lt;&gt;"",LOWER(TRIM($Y380))&lt;&gt;"n/a",COUNTIFS($C$2:$C$532,"Yes",$A$2:$A$532,"Cybernet",$Y$2:$Y$532,$Y380)&gt;1),
AND($Z380&lt;&gt;"",LOWER(TRIM($Z380))&lt;&gt;"n/a",COUNTIFS($C$2:$C$532,"Yes",$A$2:$A$532,"Cybernet",$Z$2:$Z$532,$Z380)&gt;1)
),"Yes","No"),
IF(AND($AN380&lt;&gt;"",LOWER(TRIM($AN380))&lt;&gt;"n/a"),
IF(COUNTIFS($C$2:$C$532,"Yes",$A$2:$A$532,$A380,$AN$2:$AN$532,$AN380)&gt;1,"Yes","No"),
"No")
)
)
)</f>
        <v/>
      </c>
      <c r="V380"/>
      <c r="X380"/>
      <c r="BS380" s="4" t="str">
        <f>IF($AB380="","",IF((IF(AND($BL380&lt;&gt;"Yes",$BL380&lt;&gt;"N/A"),"Power Cable, ","")&amp;IF(AND($BM380&lt;&gt;"Yes",$BM380&lt;&gt;"N/A"),"Battery, ","")&amp;IF(AND($AG380&lt;&gt;"Yes",$AG380&lt;&gt;"N/A"),"Firmware Download, ","")&amp;IF(AND(OR($AG380="Yes",$AG380="N/A"),$AH380&lt;&gt;"Yes",$AH380&lt;&gt;"N/A"),"Firmware Install, ","")&amp;IF(AND($BQ380&lt;&gt;"Yes",$BQ380&lt;&gt;"N/A"),"Device ID, ","")&amp;IF(AND($BR380&lt;&gt;"Yes",$BR380&lt;&gt;"N/A"),"Epic Beans Relay, ",""))="","",LEFT(IF(AND($BL380&lt;&gt;"Yes",$BL380&lt;&gt;"N/A"),"Power Cable, ","")&amp;IF(AND($BM380&lt;&gt;"Yes",$BM380&lt;&gt;"N/A"),"Battery, ","")&amp;IF(AND($AG380&lt;&gt;"Yes",$AG380&lt;&gt;"N/A"),"Firmware Download, ","")&amp;IF(AND(OR($AG380="Yes",$AG380="N/A"),$AH380&lt;&gt;"Yes",$AH380&lt;&gt;"N/A"),"Firmware Install, ","")&amp;IF(AND($BQ380&lt;&gt;"Yes",$BQ380&lt;&gt;"N/A"),"Device ID, ","")&amp;IF(AND($BR380&lt;&gt;"Yes",$BR380&lt;&gt;"N/A"),"Epic Beans Relay, ",""),LEN(IF(AND($BL380&lt;&gt;"Yes",$BL380&lt;&gt;"N/A"),"Power Cable, ","")&amp;IF(AND($BM380&lt;&gt;"Yes",$BM380&lt;&gt;"N/A"),"Battery, ","")&amp;IF(AND($AG380&lt;&gt;"Yes",$AG380&lt;&gt;"N/A"),"Firmware Download, ","")&amp;IF(AND(OR($AG380="Yes",$AG380="N/A"),$AH380&lt;&gt;"Yes",$AH380&lt;&gt;"N/A"),"Firmware Install, ","")&amp;IF(AND($BQ380&lt;&gt;"Yes",$BQ380&lt;&gt;"N/A"),"Device ID, ","")&amp;IF(AND($BR380&lt;&gt;"Yes",$BR380&lt;&gt;"N/A"),"Epic Beans Relay, ",""))-2)))</f>
        <v/>
      </c>
      <c r="BU380" s="8" t="str">
        <f>IF($AB380="","",IF($BS380="","Yes","Blocked"))</f>
        <v/>
      </c>
      <c r="BW380" t="str">
        <f>IF($BV380="","",IFERROR(VLOOKUP($BV380,'01_Warehouse_Ledger'!$A:$N,4,FALSE),""))</f>
        <v/>
      </c>
      <c r="BX380" t="str">
        <f>IF($BV380="","",IFERROR(VLOOKUP($BV380,'01_Warehouse_Ledger'!$A:$N,5,FALSE),""))</f>
        <v/>
      </c>
      <c r="BY380" t="str">
        <f>IF($BV380="","",IFERROR(VLOOKUP($BV380,'01_Warehouse_Ledger'!$A:$N,13,FALSE),""))</f>
        <v/>
      </c>
      <c r="CI380" t="str" cm="1">
        <f t="array" ref="CI380">IFERROR(
  IF(ISNUMBER(MATCH(TRIM(SUBSTITUTE(INDEX($X:$X,ROW()),CHAR(160),"")),[1]Weekend_Targets!$B$2:$B$23,0)),
    "TARGET",
    "NO"
  ),
  "LOOKUP_ERROR"
)</f>
        <v>NO</v>
      </c>
      <c r="CJ380" t="str" cm="1">
        <f t="array" aca="1" ref="CJ380" ca="1">_xlfn.LET(_xlpm.h,UPPER(TRIM(CLEAN(SUBSTITUTE($X380,CHAR(160)," ")))), IF(ISNUMBER(MATCH(_xlpm.h,WeekendHostnames,0)),"TARGET",""))</f>
        <v/>
      </c>
      <c r="CK380" t="str">
        <f>UPPER(TRIM(CLEAN(SUBSTITUTE(C380,CHAR(160)," "))))</f>
        <v/>
      </c>
      <c r="CL380" t="str" cm="1">
        <f t="array" ref="CL380">IF(ISNUMBER(MATCH(UPPER(TRIM(CLEAN(SUBSTITUTE(INDEX($X:$X,ROW()),CHAR(160)," ")))),[1]Weekend_Targets!$C$2:$C$23,0)),"TARGET","NO")</f>
        <v>NO</v>
      </c>
      <c r="CM380" t="str">
        <f>_xlfn.TEXTJOIN(", ",TRUE,$C$2:$C$23)</f>
        <v>Yes, Yes, Yes, Yes, Yes, Yes, Yes, Yes, Yes, Yes, Yes, Yes, Yes, Yes, Yes, Yes, Yes, Yes, Yes, Yes, Yes, Yes</v>
      </c>
      <c r="CN380" t="e" cm="1">
        <f t="array" aca="1" ref="CN380" ca="1">COUNTIF(WeekendHostnames,"WNH270OPR403")</f>
        <v>#NAME?</v>
      </c>
    </row>
    <row r="381" spans="5:92" ht="20.25" customHeight="1">
      <c r="E381" s="15" t="str">
        <f>IF($C381&lt;&gt;"Yes","",IF($D381="No","Yes",IF($D381="Yes","No","")))</f>
        <v/>
      </c>
      <c r="F381" s="15" t="str">
        <f>IF($A381="","",IF($A381="Neuron",IF(OR(AND($AA381&lt;&gt;"",LOWER(TRIM($AA381))&lt;&gt;"n/a",COUNTIF($AA$2:$AA$532,$AA381)&gt;1),AND($AB381&lt;&gt;"",LOWER(TRIM($AB381))&lt;&gt;"n/a",COUNTIF($AB$2:$AB$532,$AB381)&gt;1),AND($AE381&lt;&gt;"",LOWER(TRIM($AE381))&lt;&gt;"n/a",COUNTIF($AE$2:$AE$532,$AE381)&gt;1)),"Yes","No"),IF($A381="Cybernet",IF(OR(AND($Y381&lt;&gt;"",LOWER(TRIM($Y381))&lt;&gt;"n/a",COUNTIF($Y$2:$Y$532,$Y381)&gt;1),AND($Z381&lt;&gt;"",LOWER(TRIM($Z381))&lt;&gt;"n/a",COUNTIF($Z$2:$Z$532,$Z381)&gt;1)),"Yes","No"),IF(AND($AN381&lt;&gt;"",LOWER(TRIM($AN381))&lt;&gt;"n/a",COUNTIF($AN$2:$AN$532,$AN381)&gt;1),"Yes","No"))))</f>
        <v/>
      </c>
      <c r="G381" t="str">
        <f>IF($C381&lt;&gt;"Yes","",
IF($A381="Neuron",
IF(OR(
AND($AA381&lt;&gt;"",LOWER(TRIM($AA381))&lt;&gt;"n/a",COUNTIFS($C$2:$C$532,"Yes",$A$2:$A$532,"Neuron",$AA$2:$AA$532,$AA381)&gt;1),
AND($AB381&lt;&gt;"",LOWER(TRIM($AB381))&lt;&gt;"n/a",COUNTIFS($C$2:$C$532,"Yes",$A$2:$A$532,"Neuron",$AB$2:$AB$532,$AB381)&gt;1),
AND($AE381&lt;&gt;"",LOWER(TRIM($AE381))&lt;&gt;"n/a",COUNTIFS($C$2:$C$532,"Yes",$A$2:$A$532,"Neuron",$AE$2:$AE$532,$AE381)&gt;1)
),"Yes","No"),
IF($A381="Cybernet",
IF(OR(
AND($Y381&lt;&gt;"",LOWER(TRIM($Y381))&lt;&gt;"n/a",COUNTIFS($C$2:$C$532,"Yes",$A$2:$A$532,"Cybernet",$Y$2:$Y$532,$Y381)&gt;1),
AND($Z381&lt;&gt;"",LOWER(TRIM($Z381))&lt;&gt;"n/a",COUNTIFS($C$2:$C$532,"Yes",$A$2:$A$532,"Cybernet",$Z$2:$Z$532,$Z381)&gt;1)
),"Yes","No"),
IF(AND($AN381&lt;&gt;"",LOWER(TRIM($AN381))&lt;&gt;"n/a"),
IF(COUNTIFS($C$2:$C$532,"Yes",$A$2:$A$532,$A381,$AN$2:$AN$532,$AN381)&gt;1,"Yes","No"),
"No")
)
)
)</f>
        <v/>
      </c>
      <c r="V381"/>
      <c r="X381"/>
      <c r="BS381" s="4" t="str">
        <f>IF($AB381="","",IF((IF(AND($BL381&lt;&gt;"Yes",$BL381&lt;&gt;"N/A"),"Power Cable, ","")&amp;IF(AND($BM381&lt;&gt;"Yes",$BM381&lt;&gt;"N/A"),"Battery, ","")&amp;IF(AND($AG381&lt;&gt;"Yes",$AG381&lt;&gt;"N/A"),"Firmware Download, ","")&amp;IF(AND(OR($AG381="Yes",$AG381="N/A"),$AH381&lt;&gt;"Yes",$AH381&lt;&gt;"N/A"),"Firmware Install, ","")&amp;IF(AND($BQ381&lt;&gt;"Yes",$BQ381&lt;&gt;"N/A"),"Device ID, ","")&amp;IF(AND($BR381&lt;&gt;"Yes",$BR381&lt;&gt;"N/A"),"Epic Beans Relay, ",""))="","",LEFT(IF(AND($BL381&lt;&gt;"Yes",$BL381&lt;&gt;"N/A"),"Power Cable, ","")&amp;IF(AND($BM381&lt;&gt;"Yes",$BM381&lt;&gt;"N/A"),"Battery, ","")&amp;IF(AND($AG381&lt;&gt;"Yes",$AG381&lt;&gt;"N/A"),"Firmware Download, ","")&amp;IF(AND(OR($AG381="Yes",$AG381="N/A"),$AH381&lt;&gt;"Yes",$AH381&lt;&gt;"N/A"),"Firmware Install, ","")&amp;IF(AND($BQ381&lt;&gt;"Yes",$BQ381&lt;&gt;"N/A"),"Device ID, ","")&amp;IF(AND($BR381&lt;&gt;"Yes",$BR381&lt;&gt;"N/A"),"Epic Beans Relay, ",""),LEN(IF(AND($BL381&lt;&gt;"Yes",$BL381&lt;&gt;"N/A"),"Power Cable, ","")&amp;IF(AND($BM381&lt;&gt;"Yes",$BM381&lt;&gt;"N/A"),"Battery, ","")&amp;IF(AND($AG381&lt;&gt;"Yes",$AG381&lt;&gt;"N/A"),"Firmware Download, ","")&amp;IF(AND(OR($AG381="Yes",$AG381="N/A"),$AH381&lt;&gt;"Yes",$AH381&lt;&gt;"N/A"),"Firmware Install, ","")&amp;IF(AND($BQ381&lt;&gt;"Yes",$BQ381&lt;&gt;"N/A"),"Device ID, ","")&amp;IF(AND($BR381&lt;&gt;"Yes",$BR381&lt;&gt;"N/A"),"Epic Beans Relay, ",""))-2)))</f>
        <v/>
      </c>
      <c r="BU381" s="8" t="str">
        <f>IF($AB381="","",IF($BS381="","Yes","Blocked"))</f>
        <v/>
      </c>
      <c r="BW381" t="str">
        <f>IF($BV381="","",IFERROR(VLOOKUP($BV381,'01_Warehouse_Ledger'!$A:$N,4,FALSE),""))</f>
        <v/>
      </c>
      <c r="BX381" t="str">
        <f>IF($BV381="","",IFERROR(VLOOKUP($BV381,'01_Warehouse_Ledger'!$A:$N,5,FALSE),""))</f>
        <v/>
      </c>
      <c r="BY381" t="str">
        <f>IF($BV381="","",IFERROR(VLOOKUP($BV381,'01_Warehouse_Ledger'!$A:$N,13,FALSE),""))</f>
        <v/>
      </c>
      <c r="CI381" t="str" cm="1">
        <f t="array" ref="CI381">IFERROR(
  IF(ISNUMBER(MATCH(TRIM(SUBSTITUTE(INDEX($X:$X,ROW()),CHAR(160),"")),[1]Weekend_Targets!$B$2:$B$23,0)),
    "TARGET",
    "NO"
  ),
  "LOOKUP_ERROR"
)</f>
        <v>NO</v>
      </c>
      <c r="CJ381" t="str" cm="1">
        <f t="array" aca="1" ref="CJ381" ca="1">_xlfn.LET(_xlpm.h,UPPER(TRIM(CLEAN(SUBSTITUTE($X381,CHAR(160)," ")))), IF(ISNUMBER(MATCH(_xlpm.h,WeekendHostnames,0)),"TARGET",""))</f>
        <v/>
      </c>
      <c r="CK381" t="str">
        <f>UPPER(TRIM(CLEAN(SUBSTITUTE(C381,CHAR(160)," "))))</f>
        <v/>
      </c>
      <c r="CL381" t="str" cm="1">
        <f t="array" ref="CL381">IF(ISNUMBER(MATCH(UPPER(TRIM(CLEAN(SUBSTITUTE(INDEX($X:$X,ROW()),CHAR(160)," ")))),[1]Weekend_Targets!$C$2:$C$23,0)),"TARGET","NO")</f>
        <v>NO</v>
      </c>
      <c r="CM381" t="str">
        <f>_xlfn.TEXTJOIN(", ",TRUE,$C$2:$C$23)</f>
        <v>Yes, Yes, Yes, Yes, Yes, Yes, Yes, Yes, Yes, Yes, Yes, Yes, Yes, Yes, Yes, Yes, Yes, Yes, Yes, Yes, Yes, Yes</v>
      </c>
      <c r="CN381" t="e" cm="1">
        <f t="array" aca="1" ref="CN381" ca="1">COUNTIF(WeekendHostnames,"WNH270OPR403")</f>
        <v>#NAME?</v>
      </c>
    </row>
    <row r="382" spans="5:92" ht="20.25" customHeight="1">
      <c r="E382" s="15" t="str">
        <f>IF($C382&lt;&gt;"Yes","",IF($D382="No","Yes",IF($D382="Yes","No","")))</f>
        <v/>
      </c>
      <c r="F382" s="15" t="str">
        <f>IF($A382="","",IF($A382="Neuron",IF(OR(AND($AA382&lt;&gt;"",LOWER(TRIM($AA382))&lt;&gt;"n/a",COUNTIF($AA$2:$AA$532,$AA382)&gt;1),AND($AB382&lt;&gt;"",LOWER(TRIM($AB382))&lt;&gt;"n/a",COUNTIF($AB$2:$AB$532,$AB382)&gt;1),AND($AE382&lt;&gt;"",LOWER(TRIM($AE382))&lt;&gt;"n/a",COUNTIF($AE$2:$AE$532,$AE382)&gt;1)),"Yes","No"),IF($A382="Cybernet",IF(OR(AND($Y382&lt;&gt;"",LOWER(TRIM($Y382))&lt;&gt;"n/a",COUNTIF($Y$2:$Y$532,$Y382)&gt;1),AND($Z382&lt;&gt;"",LOWER(TRIM($Z382))&lt;&gt;"n/a",COUNTIF($Z$2:$Z$532,$Z382)&gt;1)),"Yes","No"),IF(AND($AN382&lt;&gt;"",LOWER(TRIM($AN382))&lt;&gt;"n/a",COUNTIF($AN$2:$AN$532,$AN382)&gt;1),"Yes","No"))))</f>
        <v/>
      </c>
      <c r="G382" t="str">
        <f>IF($C382&lt;&gt;"Yes","",
IF($A382="Neuron",
IF(OR(
AND($AA382&lt;&gt;"",LOWER(TRIM($AA382))&lt;&gt;"n/a",COUNTIFS($C$2:$C$532,"Yes",$A$2:$A$532,"Neuron",$AA$2:$AA$532,$AA382)&gt;1),
AND($AB382&lt;&gt;"",LOWER(TRIM($AB382))&lt;&gt;"n/a",COUNTIFS($C$2:$C$532,"Yes",$A$2:$A$532,"Neuron",$AB$2:$AB$532,$AB382)&gt;1),
AND($AE382&lt;&gt;"",LOWER(TRIM($AE382))&lt;&gt;"n/a",COUNTIFS($C$2:$C$532,"Yes",$A$2:$A$532,"Neuron",$AE$2:$AE$532,$AE382)&gt;1)
),"Yes","No"),
IF($A382="Cybernet",
IF(OR(
AND($Y382&lt;&gt;"",LOWER(TRIM($Y382))&lt;&gt;"n/a",COUNTIFS($C$2:$C$532,"Yes",$A$2:$A$532,"Cybernet",$Y$2:$Y$532,$Y382)&gt;1),
AND($Z382&lt;&gt;"",LOWER(TRIM($Z382))&lt;&gt;"n/a",COUNTIFS($C$2:$C$532,"Yes",$A$2:$A$532,"Cybernet",$Z$2:$Z$532,$Z382)&gt;1)
),"Yes","No"),
IF(AND($AN382&lt;&gt;"",LOWER(TRIM($AN382))&lt;&gt;"n/a"),
IF(COUNTIFS($C$2:$C$532,"Yes",$A$2:$A$532,$A382,$AN$2:$AN$532,$AN382)&gt;1,"Yes","No"),
"No")
)
)
)</f>
        <v/>
      </c>
      <c r="V382"/>
      <c r="X382"/>
      <c r="BS382" s="4" t="str">
        <f>IF($AB382="","",IF((IF(AND($BL382&lt;&gt;"Yes",$BL382&lt;&gt;"N/A"),"Power Cable, ","")&amp;IF(AND($BM382&lt;&gt;"Yes",$BM382&lt;&gt;"N/A"),"Battery, ","")&amp;IF(AND($AG382&lt;&gt;"Yes",$AG382&lt;&gt;"N/A"),"Firmware Download, ","")&amp;IF(AND(OR($AG382="Yes",$AG382="N/A"),$AH382&lt;&gt;"Yes",$AH382&lt;&gt;"N/A"),"Firmware Install, ","")&amp;IF(AND($BQ382&lt;&gt;"Yes",$BQ382&lt;&gt;"N/A"),"Device ID, ","")&amp;IF(AND($BR382&lt;&gt;"Yes",$BR382&lt;&gt;"N/A"),"Epic Beans Relay, ",""))="","",LEFT(IF(AND($BL382&lt;&gt;"Yes",$BL382&lt;&gt;"N/A"),"Power Cable, ","")&amp;IF(AND($BM382&lt;&gt;"Yes",$BM382&lt;&gt;"N/A"),"Battery, ","")&amp;IF(AND($AG382&lt;&gt;"Yes",$AG382&lt;&gt;"N/A"),"Firmware Download, ","")&amp;IF(AND(OR($AG382="Yes",$AG382="N/A"),$AH382&lt;&gt;"Yes",$AH382&lt;&gt;"N/A"),"Firmware Install, ","")&amp;IF(AND($BQ382&lt;&gt;"Yes",$BQ382&lt;&gt;"N/A"),"Device ID, ","")&amp;IF(AND($BR382&lt;&gt;"Yes",$BR382&lt;&gt;"N/A"),"Epic Beans Relay, ",""),LEN(IF(AND($BL382&lt;&gt;"Yes",$BL382&lt;&gt;"N/A"),"Power Cable, ","")&amp;IF(AND($BM382&lt;&gt;"Yes",$BM382&lt;&gt;"N/A"),"Battery, ","")&amp;IF(AND($AG382&lt;&gt;"Yes",$AG382&lt;&gt;"N/A"),"Firmware Download, ","")&amp;IF(AND(OR($AG382="Yes",$AG382="N/A"),$AH382&lt;&gt;"Yes",$AH382&lt;&gt;"N/A"),"Firmware Install, ","")&amp;IF(AND($BQ382&lt;&gt;"Yes",$BQ382&lt;&gt;"N/A"),"Device ID, ","")&amp;IF(AND($BR382&lt;&gt;"Yes",$BR382&lt;&gt;"N/A"),"Epic Beans Relay, ",""))-2)))</f>
        <v/>
      </c>
      <c r="BU382" s="8" t="str">
        <f>IF($AB382="","",IF($BS382="","Yes","Blocked"))</f>
        <v/>
      </c>
      <c r="BW382" t="str">
        <f>IF($BV382="","",IFERROR(VLOOKUP($BV382,'01_Warehouse_Ledger'!$A:$N,4,FALSE),""))</f>
        <v/>
      </c>
      <c r="BX382" t="str">
        <f>IF($BV382="","",IFERROR(VLOOKUP($BV382,'01_Warehouse_Ledger'!$A:$N,5,FALSE),""))</f>
        <v/>
      </c>
      <c r="BY382" t="str">
        <f>IF($BV382="","",IFERROR(VLOOKUP($BV382,'01_Warehouse_Ledger'!$A:$N,13,FALSE),""))</f>
        <v/>
      </c>
      <c r="CI382" t="str" cm="1">
        <f t="array" ref="CI382">IFERROR(
  IF(ISNUMBER(MATCH(TRIM(SUBSTITUTE(INDEX($X:$X,ROW()),CHAR(160),"")),[1]Weekend_Targets!$B$2:$B$23,0)),
    "TARGET",
    "NO"
  ),
  "LOOKUP_ERROR"
)</f>
        <v>NO</v>
      </c>
      <c r="CJ382" t="str" cm="1">
        <f t="array" aca="1" ref="CJ382" ca="1">_xlfn.LET(_xlpm.h,UPPER(TRIM(CLEAN(SUBSTITUTE($X382,CHAR(160)," ")))), IF(ISNUMBER(MATCH(_xlpm.h,WeekendHostnames,0)),"TARGET",""))</f>
        <v/>
      </c>
      <c r="CK382" t="str">
        <f>UPPER(TRIM(CLEAN(SUBSTITUTE(C382,CHAR(160)," "))))</f>
        <v/>
      </c>
      <c r="CL382" t="str" cm="1">
        <f t="array" ref="CL382">IF(ISNUMBER(MATCH(UPPER(TRIM(CLEAN(SUBSTITUTE(INDEX($X:$X,ROW()),CHAR(160)," ")))),[1]Weekend_Targets!$C$2:$C$23,0)),"TARGET","NO")</f>
        <v>NO</v>
      </c>
      <c r="CM382" t="str">
        <f>_xlfn.TEXTJOIN(", ",TRUE,$C$2:$C$23)</f>
        <v>Yes, Yes, Yes, Yes, Yes, Yes, Yes, Yes, Yes, Yes, Yes, Yes, Yes, Yes, Yes, Yes, Yes, Yes, Yes, Yes, Yes, Yes</v>
      </c>
      <c r="CN382" t="e" cm="1">
        <f t="array" aca="1" ref="CN382" ca="1">COUNTIF(WeekendHostnames,"WNH270OPR403")</f>
        <v>#NAME?</v>
      </c>
    </row>
    <row r="383" spans="5:92" ht="20.25" customHeight="1">
      <c r="E383" s="15" t="str">
        <f>IF($C383&lt;&gt;"Yes","",IF($D383="No","Yes",IF($D383="Yes","No","")))</f>
        <v/>
      </c>
      <c r="F383" s="15" t="str">
        <f>IF($A383="","",IF($A383="Neuron",IF(OR(AND($AA383&lt;&gt;"",LOWER(TRIM($AA383))&lt;&gt;"n/a",COUNTIF($AA$2:$AA$532,$AA383)&gt;1),AND($AB383&lt;&gt;"",LOWER(TRIM($AB383))&lt;&gt;"n/a",COUNTIF($AB$2:$AB$532,$AB383)&gt;1),AND($AE383&lt;&gt;"",LOWER(TRIM($AE383))&lt;&gt;"n/a",COUNTIF($AE$2:$AE$532,$AE383)&gt;1)),"Yes","No"),IF($A383="Cybernet",IF(OR(AND($Y383&lt;&gt;"",LOWER(TRIM($Y383))&lt;&gt;"n/a",COUNTIF($Y$2:$Y$532,$Y383)&gt;1),AND($Z383&lt;&gt;"",LOWER(TRIM($Z383))&lt;&gt;"n/a",COUNTIF($Z$2:$Z$532,$Z383)&gt;1)),"Yes","No"),IF(AND($AN383&lt;&gt;"",LOWER(TRIM($AN383))&lt;&gt;"n/a",COUNTIF($AN$2:$AN$532,$AN383)&gt;1),"Yes","No"))))</f>
        <v/>
      </c>
      <c r="G383" t="str">
        <f>IF($C383&lt;&gt;"Yes","",
IF($A383="Neuron",
IF(OR(
AND($AA383&lt;&gt;"",LOWER(TRIM($AA383))&lt;&gt;"n/a",COUNTIFS($C$2:$C$532,"Yes",$A$2:$A$532,"Neuron",$AA$2:$AA$532,$AA383)&gt;1),
AND($AB383&lt;&gt;"",LOWER(TRIM($AB383))&lt;&gt;"n/a",COUNTIFS($C$2:$C$532,"Yes",$A$2:$A$532,"Neuron",$AB$2:$AB$532,$AB383)&gt;1),
AND($AE383&lt;&gt;"",LOWER(TRIM($AE383))&lt;&gt;"n/a",COUNTIFS($C$2:$C$532,"Yes",$A$2:$A$532,"Neuron",$AE$2:$AE$532,$AE383)&gt;1)
),"Yes","No"),
IF($A383="Cybernet",
IF(OR(
AND($Y383&lt;&gt;"",LOWER(TRIM($Y383))&lt;&gt;"n/a",COUNTIFS($C$2:$C$532,"Yes",$A$2:$A$532,"Cybernet",$Y$2:$Y$532,$Y383)&gt;1),
AND($Z383&lt;&gt;"",LOWER(TRIM($Z383))&lt;&gt;"n/a",COUNTIFS($C$2:$C$532,"Yes",$A$2:$A$532,"Cybernet",$Z$2:$Z$532,$Z383)&gt;1)
),"Yes","No"),
IF(AND($AN383&lt;&gt;"",LOWER(TRIM($AN383))&lt;&gt;"n/a"),
IF(COUNTIFS($C$2:$C$532,"Yes",$A$2:$A$532,$A383,$AN$2:$AN$532,$AN383)&gt;1,"Yes","No"),
"No")
)
)
)</f>
        <v/>
      </c>
      <c r="V383"/>
      <c r="X383"/>
      <c r="BS383" s="4" t="str">
        <f>IF($AB383="","",IF((IF(AND($BL383&lt;&gt;"Yes",$BL383&lt;&gt;"N/A"),"Power Cable, ","")&amp;IF(AND($BM383&lt;&gt;"Yes",$BM383&lt;&gt;"N/A"),"Battery, ","")&amp;IF(AND($AG383&lt;&gt;"Yes",$AG383&lt;&gt;"N/A"),"Firmware Download, ","")&amp;IF(AND(OR($AG383="Yes",$AG383="N/A"),$AH383&lt;&gt;"Yes",$AH383&lt;&gt;"N/A"),"Firmware Install, ","")&amp;IF(AND($BQ383&lt;&gt;"Yes",$BQ383&lt;&gt;"N/A"),"Device ID, ","")&amp;IF(AND($BR383&lt;&gt;"Yes",$BR383&lt;&gt;"N/A"),"Epic Beans Relay, ",""))="","",LEFT(IF(AND($BL383&lt;&gt;"Yes",$BL383&lt;&gt;"N/A"),"Power Cable, ","")&amp;IF(AND($BM383&lt;&gt;"Yes",$BM383&lt;&gt;"N/A"),"Battery, ","")&amp;IF(AND($AG383&lt;&gt;"Yes",$AG383&lt;&gt;"N/A"),"Firmware Download, ","")&amp;IF(AND(OR($AG383="Yes",$AG383="N/A"),$AH383&lt;&gt;"Yes",$AH383&lt;&gt;"N/A"),"Firmware Install, ","")&amp;IF(AND($BQ383&lt;&gt;"Yes",$BQ383&lt;&gt;"N/A"),"Device ID, ","")&amp;IF(AND($BR383&lt;&gt;"Yes",$BR383&lt;&gt;"N/A"),"Epic Beans Relay, ",""),LEN(IF(AND($BL383&lt;&gt;"Yes",$BL383&lt;&gt;"N/A"),"Power Cable, ","")&amp;IF(AND($BM383&lt;&gt;"Yes",$BM383&lt;&gt;"N/A"),"Battery, ","")&amp;IF(AND($AG383&lt;&gt;"Yes",$AG383&lt;&gt;"N/A"),"Firmware Download, ","")&amp;IF(AND(OR($AG383="Yes",$AG383="N/A"),$AH383&lt;&gt;"Yes",$AH383&lt;&gt;"N/A"),"Firmware Install, ","")&amp;IF(AND($BQ383&lt;&gt;"Yes",$BQ383&lt;&gt;"N/A"),"Device ID, ","")&amp;IF(AND($BR383&lt;&gt;"Yes",$BR383&lt;&gt;"N/A"),"Epic Beans Relay, ",""))-2)))</f>
        <v/>
      </c>
      <c r="BU383" s="8" t="str">
        <f>IF($AB383="","",IF($BS383="","Yes","Blocked"))</f>
        <v/>
      </c>
      <c r="BW383" t="str">
        <f>IF($BV383="","",IFERROR(VLOOKUP($BV383,'01_Warehouse_Ledger'!$A:$N,4,FALSE),""))</f>
        <v/>
      </c>
      <c r="BX383" t="str">
        <f>IF($BV383="","",IFERROR(VLOOKUP($BV383,'01_Warehouse_Ledger'!$A:$N,5,FALSE),""))</f>
        <v/>
      </c>
      <c r="BY383" t="str">
        <f>IF($BV383="","",IFERROR(VLOOKUP($BV383,'01_Warehouse_Ledger'!$A:$N,13,FALSE),""))</f>
        <v/>
      </c>
      <c r="CI383" t="str" cm="1">
        <f t="array" ref="CI383">IFERROR(
  IF(ISNUMBER(MATCH(TRIM(SUBSTITUTE(INDEX($X:$X,ROW()),CHAR(160),"")),[1]Weekend_Targets!$B$2:$B$23,0)),
    "TARGET",
    "NO"
  ),
  "LOOKUP_ERROR"
)</f>
        <v>NO</v>
      </c>
      <c r="CJ383" t="str" cm="1">
        <f t="array" aca="1" ref="CJ383" ca="1">_xlfn.LET(_xlpm.h,UPPER(TRIM(CLEAN(SUBSTITUTE($X383,CHAR(160)," ")))), IF(ISNUMBER(MATCH(_xlpm.h,WeekendHostnames,0)),"TARGET",""))</f>
        <v/>
      </c>
      <c r="CK383" t="str">
        <f>UPPER(TRIM(CLEAN(SUBSTITUTE(C383,CHAR(160)," "))))</f>
        <v/>
      </c>
      <c r="CL383" t="str" cm="1">
        <f t="array" ref="CL383">IF(ISNUMBER(MATCH(UPPER(TRIM(CLEAN(SUBSTITUTE(INDEX($X:$X,ROW()),CHAR(160)," ")))),[1]Weekend_Targets!$C$2:$C$23,0)),"TARGET","NO")</f>
        <v>NO</v>
      </c>
      <c r="CM383" t="str">
        <f>_xlfn.TEXTJOIN(", ",TRUE,$C$2:$C$23)</f>
        <v>Yes, Yes, Yes, Yes, Yes, Yes, Yes, Yes, Yes, Yes, Yes, Yes, Yes, Yes, Yes, Yes, Yes, Yes, Yes, Yes, Yes, Yes</v>
      </c>
      <c r="CN383" t="e" cm="1">
        <f t="array" aca="1" ref="CN383" ca="1">COUNTIF(WeekendHostnames,"WNH270OPR403")</f>
        <v>#NAME?</v>
      </c>
    </row>
    <row r="384" spans="5:92" ht="20.25" customHeight="1">
      <c r="E384" s="15" t="str">
        <f>IF($C384&lt;&gt;"Yes","",IF($D384="No","Yes",IF($D384="Yes","No","")))</f>
        <v/>
      </c>
      <c r="F384" s="15" t="str">
        <f>IF($A384="","",IF($A384="Neuron",IF(OR(AND($AA384&lt;&gt;"",LOWER(TRIM($AA384))&lt;&gt;"n/a",COUNTIF($AA$2:$AA$532,$AA384)&gt;1),AND($AB384&lt;&gt;"",LOWER(TRIM($AB384))&lt;&gt;"n/a",COUNTIF($AB$2:$AB$532,$AB384)&gt;1),AND($AE384&lt;&gt;"",LOWER(TRIM($AE384))&lt;&gt;"n/a",COUNTIF($AE$2:$AE$532,$AE384)&gt;1)),"Yes","No"),IF($A384="Cybernet",IF(OR(AND($Y384&lt;&gt;"",LOWER(TRIM($Y384))&lt;&gt;"n/a",COUNTIF($Y$2:$Y$532,$Y384)&gt;1),AND($Z384&lt;&gt;"",LOWER(TRIM($Z384))&lt;&gt;"n/a",COUNTIF($Z$2:$Z$532,$Z384)&gt;1)),"Yes","No"),IF(AND($AN384&lt;&gt;"",LOWER(TRIM($AN384))&lt;&gt;"n/a",COUNTIF($AN$2:$AN$532,$AN384)&gt;1),"Yes","No"))))</f>
        <v/>
      </c>
      <c r="G384" t="str">
        <f>IF($C384&lt;&gt;"Yes","",
IF($A384="Neuron",
IF(OR(
AND($AA384&lt;&gt;"",LOWER(TRIM($AA384))&lt;&gt;"n/a",COUNTIFS($C$2:$C$532,"Yes",$A$2:$A$532,"Neuron",$AA$2:$AA$532,$AA384)&gt;1),
AND($AB384&lt;&gt;"",LOWER(TRIM($AB384))&lt;&gt;"n/a",COUNTIFS($C$2:$C$532,"Yes",$A$2:$A$532,"Neuron",$AB$2:$AB$532,$AB384)&gt;1),
AND($AE384&lt;&gt;"",LOWER(TRIM($AE384))&lt;&gt;"n/a",COUNTIFS($C$2:$C$532,"Yes",$A$2:$A$532,"Neuron",$AE$2:$AE$532,$AE384)&gt;1)
),"Yes","No"),
IF($A384="Cybernet",
IF(OR(
AND($Y384&lt;&gt;"",LOWER(TRIM($Y384))&lt;&gt;"n/a",COUNTIFS($C$2:$C$532,"Yes",$A$2:$A$532,"Cybernet",$Y$2:$Y$532,$Y384)&gt;1),
AND($Z384&lt;&gt;"",LOWER(TRIM($Z384))&lt;&gt;"n/a",COUNTIFS($C$2:$C$532,"Yes",$A$2:$A$532,"Cybernet",$Z$2:$Z$532,$Z384)&gt;1)
),"Yes","No"),
IF(AND($AN384&lt;&gt;"",LOWER(TRIM($AN384))&lt;&gt;"n/a"),
IF(COUNTIFS($C$2:$C$532,"Yes",$A$2:$A$532,$A384,$AN$2:$AN$532,$AN384)&gt;1,"Yes","No"),
"No")
)
)
)</f>
        <v/>
      </c>
      <c r="V384"/>
      <c r="X384"/>
      <c r="BS384" s="4" t="str">
        <f>IF($AB384="","",IF((IF(AND($BL384&lt;&gt;"Yes",$BL384&lt;&gt;"N/A"),"Power Cable, ","")&amp;IF(AND($BM384&lt;&gt;"Yes",$BM384&lt;&gt;"N/A"),"Battery, ","")&amp;IF(AND($AG384&lt;&gt;"Yes",$AG384&lt;&gt;"N/A"),"Firmware Download, ","")&amp;IF(AND(OR($AG384="Yes",$AG384="N/A"),$AH384&lt;&gt;"Yes",$AH384&lt;&gt;"N/A"),"Firmware Install, ","")&amp;IF(AND($BQ384&lt;&gt;"Yes",$BQ384&lt;&gt;"N/A"),"Device ID, ","")&amp;IF(AND($BR384&lt;&gt;"Yes",$BR384&lt;&gt;"N/A"),"Epic Beans Relay, ",""))="","",LEFT(IF(AND($BL384&lt;&gt;"Yes",$BL384&lt;&gt;"N/A"),"Power Cable, ","")&amp;IF(AND($BM384&lt;&gt;"Yes",$BM384&lt;&gt;"N/A"),"Battery, ","")&amp;IF(AND($AG384&lt;&gt;"Yes",$AG384&lt;&gt;"N/A"),"Firmware Download, ","")&amp;IF(AND(OR($AG384="Yes",$AG384="N/A"),$AH384&lt;&gt;"Yes",$AH384&lt;&gt;"N/A"),"Firmware Install, ","")&amp;IF(AND($BQ384&lt;&gt;"Yes",$BQ384&lt;&gt;"N/A"),"Device ID, ","")&amp;IF(AND($BR384&lt;&gt;"Yes",$BR384&lt;&gt;"N/A"),"Epic Beans Relay, ",""),LEN(IF(AND($BL384&lt;&gt;"Yes",$BL384&lt;&gt;"N/A"),"Power Cable, ","")&amp;IF(AND($BM384&lt;&gt;"Yes",$BM384&lt;&gt;"N/A"),"Battery, ","")&amp;IF(AND($AG384&lt;&gt;"Yes",$AG384&lt;&gt;"N/A"),"Firmware Download, ","")&amp;IF(AND(OR($AG384="Yes",$AG384="N/A"),$AH384&lt;&gt;"Yes",$AH384&lt;&gt;"N/A"),"Firmware Install, ","")&amp;IF(AND($BQ384&lt;&gt;"Yes",$BQ384&lt;&gt;"N/A"),"Device ID, ","")&amp;IF(AND($BR384&lt;&gt;"Yes",$BR384&lt;&gt;"N/A"),"Epic Beans Relay, ",""))-2)))</f>
        <v/>
      </c>
      <c r="BU384" s="8" t="str">
        <f>IF($AB384="","",IF($BS384="","Yes","Blocked"))</f>
        <v/>
      </c>
      <c r="BW384" t="str">
        <f>IF($BV384="","",IFERROR(VLOOKUP($BV384,'01_Warehouse_Ledger'!$A:$N,4,FALSE),""))</f>
        <v/>
      </c>
      <c r="BX384" t="str">
        <f>IF($BV384="","",IFERROR(VLOOKUP($BV384,'01_Warehouse_Ledger'!$A:$N,5,FALSE),""))</f>
        <v/>
      </c>
      <c r="BY384" t="str">
        <f>IF($BV384="","",IFERROR(VLOOKUP($BV384,'01_Warehouse_Ledger'!$A:$N,13,FALSE),""))</f>
        <v/>
      </c>
      <c r="CI384" t="str" cm="1">
        <f t="array" ref="CI384">IFERROR(
  IF(ISNUMBER(MATCH(TRIM(SUBSTITUTE(INDEX($X:$X,ROW()),CHAR(160),"")),[1]Weekend_Targets!$B$2:$B$23,0)),
    "TARGET",
    "NO"
  ),
  "LOOKUP_ERROR"
)</f>
        <v>NO</v>
      </c>
      <c r="CJ384" t="str" cm="1">
        <f t="array" aca="1" ref="CJ384" ca="1">_xlfn.LET(_xlpm.h,UPPER(TRIM(CLEAN(SUBSTITUTE($X384,CHAR(160)," ")))), IF(ISNUMBER(MATCH(_xlpm.h,WeekendHostnames,0)),"TARGET",""))</f>
        <v/>
      </c>
      <c r="CK384" t="str">
        <f>UPPER(TRIM(CLEAN(SUBSTITUTE(C384,CHAR(160)," "))))</f>
        <v/>
      </c>
      <c r="CL384" t="str" cm="1">
        <f t="array" ref="CL384">IF(ISNUMBER(MATCH(UPPER(TRIM(CLEAN(SUBSTITUTE(INDEX($X:$X,ROW()),CHAR(160)," ")))),[1]Weekend_Targets!$C$2:$C$23,0)),"TARGET","NO")</f>
        <v>NO</v>
      </c>
      <c r="CM384" t="str">
        <f>_xlfn.TEXTJOIN(", ",TRUE,$C$2:$C$23)</f>
        <v>Yes, Yes, Yes, Yes, Yes, Yes, Yes, Yes, Yes, Yes, Yes, Yes, Yes, Yes, Yes, Yes, Yes, Yes, Yes, Yes, Yes, Yes</v>
      </c>
      <c r="CN384" t="e" cm="1">
        <f t="array" aca="1" ref="CN384" ca="1">COUNTIF(WeekendHostnames,"WNH270OPR403")</f>
        <v>#NAME?</v>
      </c>
    </row>
    <row r="385" spans="5:92" ht="20.25" customHeight="1">
      <c r="E385" s="15" t="str">
        <f>IF($C385&lt;&gt;"Yes","",IF($D385="No","Yes",IF($D385="Yes","No","")))</f>
        <v/>
      </c>
      <c r="F385" s="15" t="str">
        <f>IF($A385="","",IF($A385="Neuron",IF(OR(AND($AA385&lt;&gt;"",LOWER(TRIM($AA385))&lt;&gt;"n/a",COUNTIF($AA$2:$AA$532,$AA385)&gt;1),AND($AB385&lt;&gt;"",LOWER(TRIM($AB385))&lt;&gt;"n/a",COUNTIF($AB$2:$AB$532,$AB385)&gt;1),AND($AE385&lt;&gt;"",LOWER(TRIM($AE385))&lt;&gt;"n/a",COUNTIF($AE$2:$AE$532,$AE385)&gt;1)),"Yes","No"),IF($A385="Cybernet",IF(OR(AND($Y385&lt;&gt;"",LOWER(TRIM($Y385))&lt;&gt;"n/a",COUNTIF($Y$2:$Y$532,$Y385)&gt;1),AND($Z385&lt;&gt;"",LOWER(TRIM($Z385))&lt;&gt;"n/a",COUNTIF($Z$2:$Z$532,$Z385)&gt;1)),"Yes","No"),IF(AND($AN385&lt;&gt;"",LOWER(TRIM($AN385))&lt;&gt;"n/a",COUNTIF($AN$2:$AN$532,$AN385)&gt;1),"Yes","No"))))</f>
        <v/>
      </c>
      <c r="G385" t="str">
        <f>IF($C385&lt;&gt;"Yes","",
IF($A385="Neuron",
IF(OR(
AND($AA385&lt;&gt;"",LOWER(TRIM($AA385))&lt;&gt;"n/a",COUNTIFS($C$2:$C$532,"Yes",$A$2:$A$532,"Neuron",$AA$2:$AA$532,$AA385)&gt;1),
AND($AB385&lt;&gt;"",LOWER(TRIM($AB385))&lt;&gt;"n/a",COUNTIFS($C$2:$C$532,"Yes",$A$2:$A$532,"Neuron",$AB$2:$AB$532,$AB385)&gt;1),
AND($AE385&lt;&gt;"",LOWER(TRIM($AE385))&lt;&gt;"n/a",COUNTIFS($C$2:$C$532,"Yes",$A$2:$A$532,"Neuron",$AE$2:$AE$532,$AE385)&gt;1)
),"Yes","No"),
IF($A385="Cybernet",
IF(OR(
AND($Y385&lt;&gt;"",LOWER(TRIM($Y385))&lt;&gt;"n/a",COUNTIFS($C$2:$C$532,"Yes",$A$2:$A$532,"Cybernet",$Y$2:$Y$532,$Y385)&gt;1),
AND($Z385&lt;&gt;"",LOWER(TRIM($Z385))&lt;&gt;"n/a",COUNTIFS($C$2:$C$532,"Yes",$A$2:$A$532,"Cybernet",$Z$2:$Z$532,$Z385)&gt;1)
),"Yes","No"),
IF(AND($AN385&lt;&gt;"",LOWER(TRIM($AN385))&lt;&gt;"n/a"),
IF(COUNTIFS($C$2:$C$532,"Yes",$A$2:$A$532,$A385,$AN$2:$AN$532,$AN385)&gt;1,"Yes","No"),
"No")
)
)
)</f>
        <v/>
      </c>
      <c r="V385"/>
      <c r="X385"/>
      <c r="BS385" s="4" t="str">
        <f>IF($AB385="","",IF((IF(AND($BL385&lt;&gt;"Yes",$BL385&lt;&gt;"N/A"),"Power Cable, ","")&amp;IF(AND($BM385&lt;&gt;"Yes",$BM385&lt;&gt;"N/A"),"Battery, ","")&amp;IF(AND($AG385&lt;&gt;"Yes",$AG385&lt;&gt;"N/A"),"Firmware Download, ","")&amp;IF(AND(OR($AG385="Yes",$AG385="N/A"),$AH385&lt;&gt;"Yes",$AH385&lt;&gt;"N/A"),"Firmware Install, ","")&amp;IF(AND($BQ385&lt;&gt;"Yes",$BQ385&lt;&gt;"N/A"),"Device ID, ","")&amp;IF(AND($BR385&lt;&gt;"Yes",$BR385&lt;&gt;"N/A"),"Epic Beans Relay, ",""))="","",LEFT(IF(AND($BL385&lt;&gt;"Yes",$BL385&lt;&gt;"N/A"),"Power Cable, ","")&amp;IF(AND($BM385&lt;&gt;"Yes",$BM385&lt;&gt;"N/A"),"Battery, ","")&amp;IF(AND($AG385&lt;&gt;"Yes",$AG385&lt;&gt;"N/A"),"Firmware Download, ","")&amp;IF(AND(OR($AG385="Yes",$AG385="N/A"),$AH385&lt;&gt;"Yes",$AH385&lt;&gt;"N/A"),"Firmware Install, ","")&amp;IF(AND($BQ385&lt;&gt;"Yes",$BQ385&lt;&gt;"N/A"),"Device ID, ","")&amp;IF(AND($BR385&lt;&gt;"Yes",$BR385&lt;&gt;"N/A"),"Epic Beans Relay, ",""),LEN(IF(AND($BL385&lt;&gt;"Yes",$BL385&lt;&gt;"N/A"),"Power Cable, ","")&amp;IF(AND($BM385&lt;&gt;"Yes",$BM385&lt;&gt;"N/A"),"Battery, ","")&amp;IF(AND($AG385&lt;&gt;"Yes",$AG385&lt;&gt;"N/A"),"Firmware Download, ","")&amp;IF(AND(OR($AG385="Yes",$AG385="N/A"),$AH385&lt;&gt;"Yes",$AH385&lt;&gt;"N/A"),"Firmware Install, ","")&amp;IF(AND($BQ385&lt;&gt;"Yes",$BQ385&lt;&gt;"N/A"),"Device ID, ","")&amp;IF(AND($BR385&lt;&gt;"Yes",$BR385&lt;&gt;"N/A"),"Epic Beans Relay, ",""))-2)))</f>
        <v/>
      </c>
      <c r="BU385" s="8" t="str">
        <f>IF($AB385="","",IF($BS385="","Yes","Blocked"))</f>
        <v/>
      </c>
      <c r="BW385" t="str">
        <f>IF($BV385="","",IFERROR(VLOOKUP($BV385,'01_Warehouse_Ledger'!$A:$N,4,FALSE),""))</f>
        <v/>
      </c>
      <c r="BX385" t="str">
        <f>IF($BV385="","",IFERROR(VLOOKUP($BV385,'01_Warehouse_Ledger'!$A:$N,5,FALSE),""))</f>
        <v/>
      </c>
      <c r="BY385" t="str">
        <f>IF($BV385="","",IFERROR(VLOOKUP($BV385,'01_Warehouse_Ledger'!$A:$N,13,FALSE),""))</f>
        <v/>
      </c>
      <c r="CI385" t="str" cm="1">
        <f t="array" ref="CI385">IFERROR(
  IF(ISNUMBER(MATCH(TRIM(SUBSTITUTE(INDEX($X:$X,ROW()),CHAR(160),"")),[1]Weekend_Targets!$B$2:$B$23,0)),
    "TARGET",
    "NO"
  ),
  "LOOKUP_ERROR"
)</f>
        <v>NO</v>
      </c>
      <c r="CJ385" t="str" cm="1">
        <f t="array" aca="1" ref="CJ385" ca="1">_xlfn.LET(_xlpm.h,UPPER(TRIM(CLEAN(SUBSTITUTE($X385,CHAR(160)," ")))), IF(ISNUMBER(MATCH(_xlpm.h,WeekendHostnames,0)),"TARGET",""))</f>
        <v/>
      </c>
      <c r="CK385" t="str">
        <f>UPPER(TRIM(CLEAN(SUBSTITUTE(C385,CHAR(160)," "))))</f>
        <v/>
      </c>
      <c r="CL385" t="str" cm="1">
        <f t="array" ref="CL385">IF(ISNUMBER(MATCH(UPPER(TRIM(CLEAN(SUBSTITUTE(INDEX($X:$X,ROW()),CHAR(160)," ")))),[1]Weekend_Targets!$C$2:$C$23,0)),"TARGET","NO")</f>
        <v>NO</v>
      </c>
      <c r="CM385" t="str">
        <f>_xlfn.TEXTJOIN(", ",TRUE,$C$2:$C$23)</f>
        <v>Yes, Yes, Yes, Yes, Yes, Yes, Yes, Yes, Yes, Yes, Yes, Yes, Yes, Yes, Yes, Yes, Yes, Yes, Yes, Yes, Yes, Yes</v>
      </c>
      <c r="CN385" t="e" cm="1">
        <f t="array" aca="1" ref="CN385" ca="1">COUNTIF(WeekendHostnames,"WNH270OPR403")</f>
        <v>#NAME?</v>
      </c>
    </row>
    <row r="386" spans="5:92" ht="20.25" customHeight="1">
      <c r="E386" s="15" t="str">
        <f>IF($C386&lt;&gt;"Yes","",IF($D386="No","Yes",IF($D386="Yes","No","")))</f>
        <v/>
      </c>
      <c r="F386" s="15" t="str">
        <f>IF($A386="","",IF($A386="Neuron",IF(OR(AND($AA386&lt;&gt;"",LOWER(TRIM($AA386))&lt;&gt;"n/a",COUNTIF($AA$2:$AA$532,$AA386)&gt;1),AND($AB386&lt;&gt;"",LOWER(TRIM($AB386))&lt;&gt;"n/a",COUNTIF($AB$2:$AB$532,$AB386)&gt;1),AND($AE386&lt;&gt;"",LOWER(TRIM($AE386))&lt;&gt;"n/a",COUNTIF($AE$2:$AE$532,$AE386)&gt;1)),"Yes","No"),IF($A386="Cybernet",IF(OR(AND($Y386&lt;&gt;"",LOWER(TRIM($Y386))&lt;&gt;"n/a",COUNTIF($Y$2:$Y$532,$Y386)&gt;1),AND($Z386&lt;&gt;"",LOWER(TRIM($Z386))&lt;&gt;"n/a",COUNTIF($Z$2:$Z$532,$Z386)&gt;1)),"Yes","No"),IF(AND($AN386&lt;&gt;"",LOWER(TRIM($AN386))&lt;&gt;"n/a",COUNTIF($AN$2:$AN$532,$AN386)&gt;1),"Yes","No"))))</f>
        <v/>
      </c>
      <c r="G386" t="str">
        <f>IF($C386&lt;&gt;"Yes","",
IF($A386="Neuron",
IF(OR(
AND($AA386&lt;&gt;"",LOWER(TRIM($AA386))&lt;&gt;"n/a",COUNTIFS($C$2:$C$532,"Yes",$A$2:$A$532,"Neuron",$AA$2:$AA$532,$AA386)&gt;1),
AND($AB386&lt;&gt;"",LOWER(TRIM($AB386))&lt;&gt;"n/a",COUNTIFS($C$2:$C$532,"Yes",$A$2:$A$532,"Neuron",$AB$2:$AB$532,$AB386)&gt;1),
AND($AE386&lt;&gt;"",LOWER(TRIM($AE386))&lt;&gt;"n/a",COUNTIFS($C$2:$C$532,"Yes",$A$2:$A$532,"Neuron",$AE$2:$AE$532,$AE386)&gt;1)
),"Yes","No"),
IF($A386="Cybernet",
IF(OR(
AND($Y386&lt;&gt;"",LOWER(TRIM($Y386))&lt;&gt;"n/a",COUNTIFS($C$2:$C$532,"Yes",$A$2:$A$532,"Cybernet",$Y$2:$Y$532,$Y386)&gt;1),
AND($Z386&lt;&gt;"",LOWER(TRIM($Z386))&lt;&gt;"n/a",COUNTIFS($C$2:$C$532,"Yes",$A$2:$A$532,"Cybernet",$Z$2:$Z$532,$Z386)&gt;1)
),"Yes","No"),
IF(AND($AN386&lt;&gt;"",LOWER(TRIM($AN386))&lt;&gt;"n/a"),
IF(COUNTIFS($C$2:$C$532,"Yes",$A$2:$A$532,$A386,$AN$2:$AN$532,$AN386)&gt;1,"Yes","No"),
"No")
)
)
)</f>
        <v/>
      </c>
      <c r="V386"/>
      <c r="X386"/>
      <c r="BS386" s="4" t="str">
        <f>IF($AB386="","",IF((IF(AND($BL386&lt;&gt;"Yes",$BL386&lt;&gt;"N/A"),"Power Cable, ","")&amp;IF(AND($BM386&lt;&gt;"Yes",$BM386&lt;&gt;"N/A"),"Battery, ","")&amp;IF(AND($AG386&lt;&gt;"Yes",$AG386&lt;&gt;"N/A"),"Firmware Download, ","")&amp;IF(AND(OR($AG386="Yes",$AG386="N/A"),$AH386&lt;&gt;"Yes",$AH386&lt;&gt;"N/A"),"Firmware Install, ","")&amp;IF(AND($BQ386&lt;&gt;"Yes",$BQ386&lt;&gt;"N/A"),"Device ID, ","")&amp;IF(AND($BR386&lt;&gt;"Yes",$BR386&lt;&gt;"N/A"),"Epic Beans Relay, ",""))="","",LEFT(IF(AND($BL386&lt;&gt;"Yes",$BL386&lt;&gt;"N/A"),"Power Cable, ","")&amp;IF(AND($BM386&lt;&gt;"Yes",$BM386&lt;&gt;"N/A"),"Battery, ","")&amp;IF(AND($AG386&lt;&gt;"Yes",$AG386&lt;&gt;"N/A"),"Firmware Download, ","")&amp;IF(AND(OR($AG386="Yes",$AG386="N/A"),$AH386&lt;&gt;"Yes",$AH386&lt;&gt;"N/A"),"Firmware Install, ","")&amp;IF(AND($BQ386&lt;&gt;"Yes",$BQ386&lt;&gt;"N/A"),"Device ID, ","")&amp;IF(AND($BR386&lt;&gt;"Yes",$BR386&lt;&gt;"N/A"),"Epic Beans Relay, ",""),LEN(IF(AND($BL386&lt;&gt;"Yes",$BL386&lt;&gt;"N/A"),"Power Cable, ","")&amp;IF(AND($BM386&lt;&gt;"Yes",$BM386&lt;&gt;"N/A"),"Battery, ","")&amp;IF(AND($AG386&lt;&gt;"Yes",$AG386&lt;&gt;"N/A"),"Firmware Download, ","")&amp;IF(AND(OR($AG386="Yes",$AG386="N/A"),$AH386&lt;&gt;"Yes",$AH386&lt;&gt;"N/A"),"Firmware Install, ","")&amp;IF(AND($BQ386&lt;&gt;"Yes",$BQ386&lt;&gt;"N/A"),"Device ID, ","")&amp;IF(AND($BR386&lt;&gt;"Yes",$BR386&lt;&gt;"N/A"),"Epic Beans Relay, ",""))-2)))</f>
        <v/>
      </c>
      <c r="BU386" s="8" t="str">
        <f>IF($AB386="","",IF($BS386="","Yes","Blocked"))</f>
        <v/>
      </c>
      <c r="BW386" t="str">
        <f>IF($BV386="","",IFERROR(VLOOKUP($BV386,'01_Warehouse_Ledger'!$A:$N,4,FALSE),""))</f>
        <v/>
      </c>
      <c r="BX386" t="str">
        <f>IF($BV386="","",IFERROR(VLOOKUP($BV386,'01_Warehouse_Ledger'!$A:$N,5,FALSE),""))</f>
        <v/>
      </c>
      <c r="BY386" t="str">
        <f>IF($BV386="","",IFERROR(VLOOKUP($BV386,'01_Warehouse_Ledger'!$A:$N,13,FALSE),""))</f>
        <v/>
      </c>
      <c r="CI386" t="str" cm="1">
        <f t="array" ref="CI386">IFERROR(
  IF(ISNUMBER(MATCH(TRIM(SUBSTITUTE(INDEX($X:$X,ROW()),CHAR(160),"")),[1]Weekend_Targets!$B$2:$B$23,0)),
    "TARGET",
    "NO"
  ),
  "LOOKUP_ERROR"
)</f>
        <v>NO</v>
      </c>
      <c r="CJ386" t="str" cm="1">
        <f t="array" aca="1" ref="CJ386" ca="1">_xlfn.LET(_xlpm.h,UPPER(TRIM(CLEAN(SUBSTITUTE($X386,CHAR(160)," ")))), IF(ISNUMBER(MATCH(_xlpm.h,WeekendHostnames,0)),"TARGET",""))</f>
        <v/>
      </c>
      <c r="CK386" t="str">
        <f>UPPER(TRIM(CLEAN(SUBSTITUTE(C386,CHAR(160)," "))))</f>
        <v/>
      </c>
      <c r="CL386" t="str" cm="1">
        <f t="array" ref="CL386">IF(ISNUMBER(MATCH(UPPER(TRIM(CLEAN(SUBSTITUTE(INDEX($X:$X,ROW()),CHAR(160)," ")))),[1]Weekend_Targets!$C$2:$C$23,0)),"TARGET","NO")</f>
        <v>NO</v>
      </c>
      <c r="CM386" t="str">
        <f>_xlfn.TEXTJOIN(", ",TRUE,$C$2:$C$23)</f>
        <v>Yes, Yes, Yes, Yes, Yes, Yes, Yes, Yes, Yes, Yes, Yes, Yes, Yes, Yes, Yes, Yes, Yes, Yes, Yes, Yes, Yes, Yes</v>
      </c>
      <c r="CN386" t="e" cm="1">
        <f t="array" aca="1" ref="CN386" ca="1">COUNTIF(WeekendHostnames,"WNH270OPR403")</f>
        <v>#NAME?</v>
      </c>
    </row>
    <row r="387" spans="5:92" ht="20.25" customHeight="1">
      <c r="E387" s="15" t="str">
        <f>IF($C387&lt;&gt;"Yes","",IF($D387="No","Yes",IF($D387="Yes","No","")))</f>
        <v/>
      </c>
      <c r="F387" s="15" t="str">
        <f>IF($A387="","",IF($A387="Neuron",IF(OR(AND($AA387&lt;&gt;"",LOWER(TRIM($AA387))&lt;&gt;"n/a",COUNTIF($AA$2:$AA$532,$AA387)&gt;1),AND($AB387&lt;&gt;"",LOWER(TRIM($AB387))&lt;&gt;"n/a",COUNTIF($AB$2:$AB$532,$AB387)&gt;1),AND($AE387&lt;&gt;"",LOWER(TRIM($AE387))&lt;&gt;"n/a",COUNTIF($AE$2:$AE$532,$AE387)&gt;1)),"Yes","No"),IF($A387="Cybernet",IF(OR(AND($Y387&lt;&gt;"",LOWER(TRIM($Y387))&lt;&gt;"n/a",COUNTIF($Y$2:$Y$532,$Y387)&gt;1),AND($Z387&lt;&gt;"",LOWER(TRIM($Z387))&lt;&gt;"n/a",COUNTIF($Z$2:$Z$532,$Z387)&gt;1)),"Yes","No"),IF(AND($AN387&lt;&gt;"",LOWER(TRIM($AN387))&lt;&gt;"n/a",COUNTIF($AN$2:$AN$532,$AN387)&gt;1),"Yes","No"))))</f>
        <v/>
      </c>
      <c r="G387" t="str">
        <f>IF($C387&lt;&gt;"Yes","",
IF($A387="Neuron",
IF(OR(
AND($AA387&lt;&gt;"",LOWER(TRIM($AA387))&lt;&gt;"n/a",COUNTIFS($C$2:$C$532,"Yes",$A$2:$A$532,"Neuron",$AA$2:$AA$532,$AA387)&gt;1),
AND($AB387&lt;&gt;"",LOWER(TRIM($AB387))&lt;&gt;"n/a",COUNTIFS($C$2:$C$532,"Yes",$A$2:$A$532,"Neuron",$AB$2:$AB$532,$AB387)&gt;1),
AND($AE387&lt;&gt;"",LOWER(TRIM($AE387))&lt;&gt;"n/a",COUNTIFS($C$2:$C$532,"Yes",$A$2:$A$532,"Neuron",$AE$2:$AE$532,$AE387)&gt;1)
),"Yes","No"),
IF($A387="Cybernet",
IF(OR(
AND($Y387&lt;&gt;"",LOWER(TRIM($Y387))&lt;&gt;"n/a",COUNTIFS($C$2:$C$532,"Yes",$A$2:$A$532,"Cybernet",$Y$2:$Y$532,$Y387)&gt;1),
AND($Z387&lt;&gt;"",LOWER(TRIM($Z387))&lt;&gt;"n/a",COUNTIFS($C$2:$C$532,"Yes",$A$2:$A$532,"Cybernet",$Z$2:$Z$532,$Z387)&gt;1)
),"Yes","No"),
IF(AND($AN387&lt;&gt;"",LOWER(TRIM($AN387))&lt;&gt;"n/a"),
IF(COUNTIFS($C$2:$C$532,"Yes",$A$2:$A$532,$A387,$AN$2:$AN$532,$AN387)&gt;1,"Yes","No"),
"No")
)
)
)</f>
        <v/>
      </c>
      <c r="V387"/>
      <c r="X387"/>
      <c r="BS387" s="4" t="str">
        <f>IF($AB387="","",IF((IF(AND($BL387&lt;&gt;"Yes",$BL387&lt;&gt;"N/A"),"Power Cable, ","")&amp;IF(AND($BM387&lt;&gt;"Yes",$BM387&lt;&gt;"N/A"),"Battery, ","")&amp;IF(AND($AG387&lt;&gt;"Yes",$AG387&lt;&gt;"N/A"),"Firmware Download, ","")&amp;IF(AND(OR($AG387="Yes",$AG387="N/A"),$AH387&lt;&gt;"Yes",$AH387&lt;&gt;"N/A"),"Firmware Install, ","")&amp;IF(AND($BQ387&lt;&gt;"Yes",$BQ387&lt;&gt;"N/A"),"Device ID, ","")&amp;IF(AND($BR387&lt;&gt;"Yes",$BR387&lt;&gt;"N/A"),"Epic Beans Relay, ",""))="","",LEFT(IF(AND($BL387&lt;&gt;"Yes",$BL387&lt;&gt;"N/A"),"Power Cable, ","")&amp;IF(AND($BM387&lt;&gt;"Yes",$BM387&lt;&gt;"N/A"),"Battery, ","")&amp;IF(AND($AG387&lt;&gt;"Yes",$AG387&lt;&gt;"N/A"),"Firmware Download, ","")&amp;IF(AND(OR($AG387="Yes",$AG387="N/A"),$AH387&lt;&gt;"Yes",$AH387&lt;&gt;"N/A"),"Firmware Install, ","")&amp;IF(AND($BQ387&lt;&gt;"Yes",$BQ387&lt;&gt;"N/A"),"Device ID, ","")&amp;IF(AND($BR387&lt;&gt;"Yes",$BR387&lt;&gt;"N/A"),"Epic Beans Relay, ",""),LEN(IF(AND($BL387&lt;&gt;"Yes",$BL387&lt;&gt;"N/A"),"Power Cable, ","")&amp;IF(AND($BM387&lt;&gt;"Yes",$BM387&lt;&gt;"N/A"),"Battery, ","")&amp;IF(AND($AG387&lt;&gt;"Yes",$AG387&lt;&gt;"N/A"),"Firmware Download, ","")&amp;IF(AND(OR($AG387="Yes",$AG387="N/A"),$AH387&lt;&gt;"Yes",$AH387&lt;&gt;"N/A"),"Firmware Install, ","")&amp;IF(AND($BQ387&lt;&gt;"Yes",$BQ387&lt;&gt;"N/A"),"Device ID, ","")&amp;IF(AND($BR387&lt;&gt;"Yes",$BR387&lt;&gt;"N/A"),"Epic Beans Relay, ",""))-2)))</f>
        <v/>
      </c>
      <c r="BU387" s="8" t="str">
        <f>IF($AB387="","",IF($BS387="","Yes","Blocked"))</f>
        <v/>
      </c>
      <c r="BW387" t="str">
        <f>IF($BV387="","",IFERROR(VLOOKUP($BV387,'01_Warehouse_Ledger'!$A:$N,4,FALSE),""))</f>
        <v/>
      </c>
      <c r="BX387" t="str">
        <f>IF($BV387="","",IFERROR(VLOOKUP($BV387,'01_Warehouse_Ledger'!$A:$N,5,FALSE),""))</f>
        <v/>
      </c>
      <c r="BY387" t="str">
        <f>IF($BV387="","",IFERROR(VLOOKUP($BV387,'01_Warehouse_Ledger'!$A:$N,13,FALSE),""))</f>
        <v/>
      </c>
      <c r="CI387" t="str" cm="1">
        <f t="array" ref="CI387">IFERROR(
  IF(ISNUMBER(MATCH(TRIM(SUBSTITUTE(INDEX($X:$X,ROW()),CHAR(160),"")),[1]Weekend_Targets!$B$2:$B$23,0)),
    "TARGET",
    "NO"
  ),
  "LOOKUP_ERROR"
)</f>
        <v>NO</v>
      </c>
      <c r="CJ387" t="str" cm="1">
        <f t="array" aca="1" ref="CJ387" ca="1">_xlfn.LET(_xlpm.h,UPPER(TRIM(CLEAN(SUBSTITUTE($X387,CHAR(160)," ")))), IF(ISNUMBER(MATCH(_xlpm.h,WeekendHostnames,0)),"TARGET",""))</f>
        <v/>
      </c>
      <c r="CK387" t="str">
        <f>UPPER(TRIM(CLEAN(SUBSTITUTE(C387,CHAR(160)," "))))</f>
        <v/>
      </c>
      <c r="CL387" t="str" cm="1">
        <f t="array" ref="CL387">IF(ISNUMBER(MATCH(UPPER(TRIM(CLEAN(SUBSTITUTE(INDEX($X:$X,ROW()),CHAR(160)," ")))),[1]Weekend_Targets!$C$2:$C$23,0)),"TARGET","NO")</f>
        <v>NO</v>
      </c>
      <c r="CM387" t="str">
        <f>_xlfn.TEXTJOIN(", ",TRUE,$C$2:$C$23)</f>
        <v>Yes, Yes, Yes, Yes, Yes, Yes, Yes, Yes, Yes, Yes, Yes, Yes, Yes, Yes, Yes, Yes, Yes, Yes, Yes, Yes, Yes, Yes</v>
      </c>
      <c r="CN387" t="e" cm="1">
        <f t="array" aca="1" ref="CN387" ca="1">COUNTIF(WeekendHostnames,"WNH270OPR403")</f>
        <v>#NAME?</v>
      </c>
    </row>
    <row r="388" spans="5:92" ht="20.25" customHeight="1">
      <c r="E388" s="15" t="str">
        <f>IF($C388&lt;&gt;"Yes","",IF($D388="No","Yes",IF($D388="Yes","No","")))</f>
        <v/>
      </c>
      <c r="F388" s="15" t="str">
        <f>IF($A388="","",IF($A388="Neuron",IF(OR(AND($AA388&lt;&gt;"",LOWER(TRIM($AA388))&lt;&gt;"n/a",COUNTIF($AA$2:$AA$532,$AA388)&gt;1),AND($AB388&lt;&gt;"",LOWER(TRIM($AB388))&lt;&gt;"n/a",COUNTIF($AB$2:$AB$532,$AB388)&gt;1),AND($AE388&lt;&gt;"",LOWER(TRIM($AE388))&lt;&gt;"n/a",COUNTIF($AE$2:$AE$532,$AE388)&gt;1)),"Yes","No"),IF($A388="Cybernet",IF(OR(AND($Y388&lt;&gt;"",LOWER(TRIM($Y388))&lt;&gt;"n/a",COUNTIF($Y$2:$Y$532,$Y388)&gt;1),AND($Z388&lt;&gt;"",LOWER(TRIM($Z388))&lt;&gt;"n/a",COUNTIF($Z$2:$Z$532,$Z388)&gt;1)),"Yes","No"),IF(AND($AN388&lt;&gt;"",LOWER(TRIM($AN388))&lt;&gt;"n/a",COUNTIF($AN$2:$AN$532,$AN388)&gt;1),"Yes","No"))))</f>
        <v/>
      </c>
      <c r="G388" t="str">
        <f>IF($C388&lt;&gt;"Yes","",
IF($A388="Neuron",
IF(OR(
AND($AA388&lt;&gt;"",LOWER(TRIM($AA388))&lt;&gt;"n/a",COUNTIFS($C$2:$C$532,"Yes",$A$2:$A$532,"Neuron",$AA$2:$AA$532,$AA388)&gt;1),
AND($AB388&lt;&gt;"",LOWER(TRIM($AB388))&lt;&gt;"n/a",COUNTIFS($C$2:$C$532,"Yes",$A$2:$A$532,"Neuron",$AB$2:$AB$532,$AB388)&gt;1),
AND($AE388&lt;&gt;"",LOWER(TRIM($AE388))&lt;&gt;"n/a",COUNTIFS($C$2:$C$532,"Yes",$A$2:$A$532,"Neuron",$AE$2:$AE$532,$AE388)&gt;1)
),"Yes","No"),
IF($A388="Cybernet",
IF(OR(
AND($Y388&lt;&gt;"",LOWER(TRIM($Y388))&lt;&gt;"n/a",COUNTIFS($C$2:$C$532,"Yes",$A$2:$A$532,"Cybernet",$Y$2:$Y$532,$Y388)&gt;1),
AND($Z388&lt;&gt;"",LOWER(TRIM($Z388))&lt;&gt;"n/a",COUNTIFS($C$2:$C$532,"Yes",$A$2:$A$532,"Cybernet",$Z$2:$Z$532,$Z388)&gt;1)
),"Yes","No"),
IF(AND($AN388&lt;&gt;"",LOWER(TRIM($AN388))&lt;&gt;"n/a"),
IF(COUNTIFS($C$2:$C$532,"Yes",$A$2:$A$532,$A388,$AN$2:$AN$532,$AN388)&gt;1,"Yes","No"),
"No")
)
)
)</f>
        <v/>
      </c>
      <c r="V388"/>
      <c r="X388"/>
      <c r="BS388" s="4" t="str">
        <f>IF($AB388="","",IF((IF(AND($BL388&lt;&gt;"Yes",$BL388&lt;&gt;"N/A"),"Power Cable, ","")&amp;IF(AND($BM388&lt;&gt;"Yes",$BM388&lt;&gt;"N/A"),"Battery, ","")&amp;IF(AND($AG388&lt;&gt;"Yes",$AG388&lt;&gt;"N/A"),"Firmware Download, ","")&amp;IF(AND(OR($AG388="Yes",$AG388="N/A"),$AH388&lt;&gt;"Yes",$AH388&lt;&gt;"N/A"),"Firmware Install, ","")&amp;IF(AND($BQ388&lt;&gt;"Yes",$BQ388&lt;&gt;"N/A"),"Device ID, ","")&amp;IF(AND($BR388&lt;&gt;"Yes",$BR388&lt;&gt;"N/A"),"Epic Beans Relay, ",""))="","",LEFT(IF(AND($BL388&lt;&gt;"Yes",$BL388&lt;&gt;"N/A"),"Power Cable, ","")&amp;IF(AND($BM388&lt;&gt;"Yes",$BM388&lt;&gt;"N/A"),"Battery, ","")&amp;IF(AND($AG388&lt;&gt;"Yes",$AG388&lt;&gt;"N/A"),"Firmware Download, ","")&amp;IF(AND(OR($AG388="Yes",$AG388="N/A"),$AH388&lt;&gt;"Yes",$AH388&lt;&gt;"N/A"),"Firmware Install, ","")&amp;IF(AND($BQ388&lt;&gt;"Yes",$BQ388&lt;&gt;"N/A"),"Device ID, ","")&amp;IF(AND($BR388&lt;&gt;"Yes",$BR388&lt;&gt;"N/A"),"Epic Beans Relay, ",""),LEN(IF(AND($BL388&lt;&gt;"Yes",$BL388&lt;&gt;"N/A"),"Power Cable, ","")&amp;IF(AND($BM388&lt;&gt;"Yes",$BM388&lt;&gt;"N/A"),"Battery, ","")&amp;IF(AND($AG388&lt;&gt;"Yes",$AG388&lt;&gt;"N/A"),"Firmware Download, ","")&amp;IF(AND(OR($AG388="Yes",$AG388="N/A"),$AH388&lt;&gt;"Yes",$AH388&lt;&gt;"N/A"),"Firmware Install, ","")&amp;IF(AND($BQ388&lt;&gt;"Yes",$BQ388&lt;&gt;"N/A"),"Device ID, ","")&amp;IF(AND($BR388&lt;&gt;"Yes",$BR388&lt;&gt;"N/A"),"Epic Beans Relay, ",""))-2)))</f>
        <v/>
      </c>
      <c r="BU388" s="8" t="str">
        <f>IF($AB388="","",IF($BS388="","Yes","Blocked"))</f>
        <v/>
      </c>
      <c r="BW388" t="str">
        <f>IF($BV388="","",IFERROR(VLOOKUP($BV388,'01_Warehouse_Ledger'!$A:$N,4,FALSE),""))</f>
        <v/>
      </c>
      <c r="BX388" t="str">
        <f>IF($BV388="","",IFERROR(VLOOKUP($BV388,'01_Warehouse_Ledger'!$A:$N,5,FALSE),""))</f>
        <v/>
      </c>
      <c r="BY388" t="str">
        <f>IF($BV388="","",IFERROR(VLOOKUP($BV388,'01_Warehouse_Ledger'!$A:$N,13,FALSE),""))</f>
        <v/>
      </c>
      <c r="CI388" t="str" cm="1">
        <f t="array" ref="CI388">IFERROR(
  IF(ISNUMBER(MATCH(TRIM(SUBSTITUTE(INDEX($X:$X,ROW()),CHAR(160),"")),[1]Weekend_Targets!$B$2:$B$23,0)),
    "TARGET",
    "NO"
  ),
  "LOOKUP_ERROR"
)</f>
        <v>NO</v>
      </c>
      <c r="CJ388" t="str" cm="1">
        <f t="array" aca="1" ref="CJ388" ca="1">_xlfn.LET(_xlpm.h,UPPER(TRIM(CLEAN(SUBSTITUTE($X388,CHAR(160)," ")))), IF(ISNUMBER(MATCH(_xlpm.h,WeekendHostnames,0)),"TARGET",""))</f>
        <v/>
      </c>
      <c r="CK388" t="str">
        <f>UPPER(TRIM(CLEAN(SUBSTITUTE(C388,CHAR(160)," "))))</f>
        <v/>
      </c>
      <c r="CL388" t="str" cm="1">
        <f t="array" ref="CL388">IF(ISNUMBER(MATCH(UPPER(TRIM(CLEAN(SUBSTITUTE(INDEX($X:$X,ROW()),CHAR(160)," ")))),[1]Weekend_Targets!$C$2:$C$23,0)),"TARGET","NO")</f>
        <v>NO</v>
      </c>
      <c r="CM388" t="str">
        <f>_xlfn.TEXTJOIN(", ",TRUE,$C$2:$C$23)</f>
        <v>Yes, Yes, Yes, Yes, Yes, Yes, Yes, Yes, Yes, Yes, Yes, Yes, Yes, Yes, Yes, Yes, Yes, Yes, Yes, Yes, Yes, Yes</v>
      </c>
      <c r="CN388" t="e" cm="1">
        <f t="array" aca="1" ref="CN388" ca="1">COUNTIF(WeekendHostnames,"WNH270OPR403")</f>
        <v>#NAME?</v>
      </c>
    </row>
    <row r="389" spans="5:92" ht="20.25" customHeight="1">
      <c r="E389" s="15" t="str">
        <f>IF($C389&lt;&gt;"Yes","",IF($D389="No","Yes",IF($D389="Yes","No","")))</f>
        <v/>
      </c>
      <c r="F389" s="15" t="str">
        <f>IF($A389="","",IF($A389="Neuron",IF(OR(AND($AA389&lt;&gt;"",LOWER(TRIM($AA389))&lt;&gt;"n/a",COUNTIF($AA$2:$AA$532,$AA389)&gt;1),AND($AB389&lt;&gt;"",LOWER(TRIM($AB389))&lt;&gt;"n/a",COUNTIF($AB$2:$AB$532,$AB389)&gt;1),AND($AE389&lt;&gt;"",LOWER(TRIM($AE389))&lt;&gt;"n/a",COUNTIF($AE$2:$AE$532,$AE389)&gt;1)),"Yes","No"),IF($A389="Cybernet",IF(OR(AND($Y389&lt;&gt;"",LOWER(TRIM($Y389))&lt;&gt;"n/a",COUNTIF($Y$2:$Y$532,$Y389)&gt;1),AND($Z389&lt;&gt;"",LOWER(TRIM($Z389))&lt;&gt;"n/a",COUNTIF($Z$2:$Z$532,$Z389)&gt;1)),"Yes","No"),IF(AND($AN389&lt;&gt;"",LOWER(TRIM($AN389))&lt;&gt;"n/a",COUNTIF($AN$2:$AN$532,$AN389)&gt;1),"Yes","No"))))</f>
        <v/>
      </c>
      <c r="G389" t="str">
        <f>IF($C389&lt;&gt;"Yes","",
IF($A389="Neuron",
IF(OR(
AND($AA389&lt;&gt;"",LOWER(TRIM($AA389))&lt;&gt;"n/a",COUNTIFS($C$2:$C$532,"Yes",$A$2:$A$532,"Neuron",$AA$2:$AA$532,$AA389)&gt;1),
AND($AB389&lt;&gt;"",LOWER(TRIM($AB389))&lt;&gt;"n/a",COUNTIFS($C$2:$C$532,"Yes",$A$2:$A$532,"Neuron",$AB$2:$AB$532,$AB389)&gt;1),
AND($AE389&lt;&gt;"",LOWER(TRIM($AE389))&lt;&gt;"n/a",COUNTIFS($C$2:$C$532,"Yes",$A$2:$A$532,"Neuron",$AE$2:$AE$532,$AE389)&gt;1)
),"Yes","No"),
IF($A389="Cybernet",
IF(OR(
AND($Y389&lt;&gt;"",LOWER(TRIM($Y389))&lt;&gt;"n/a",COUNTIFS($C$2:$C$532,"Yes",$A$2:$A$532,"Cybernet",$Y$2:$Y$532,$Y389)&gt;1),
AND($Z389&lt;&gt;"",LOWER(TRIM($Z389))&lt;&gt;"n/a",COUNTIFS($C$2:$C$532,"Yes",$A$2:$A$532,"Cybernet",$Z$2:$Z$532,$Z389)&gt;1)
),"Yes","No"),
IF(AND($AN389&lt;&gt;"",LOWER(TRIM($AN389))&lt;&gt;"n/a"),
IF(COUNTIFS($C$2:$C$532,"Yes",$A$2:$A$532,$A389,$AN$2:$AN$532,$AN389)&gt;1,"Yes","No"),
"No")
)
)
)</f>
        <v/>
      </c>
      <c r="V389"/>
      <c r="X389"/>
      <c r="BS389" s="4" t="str">
        <f>IF($AB389="","",IF((IF(AND($BL389&lt;&gt;"Yes",$BL389&lt;&gt;"N/A"),"Power Cable, ","")&amp;IF(AND($BM389&lt;&gt;"Yes",$BM389&lt;&gt;"N/A"),"Battery, ","")&amp;IF(AND($AG389&lt;&gt;"Yes",$AG389&lt;&gt;"N/A"),"Firmware Download, ","")&amp;IF(AND(OR($AG389="Yes",$AG389="N/A"),$AH389&lt;&gt;"Yes",$AH389&lt;&gt;"N/A"),"Firmware Install, ","")&amp;IF(AND($BQ389&lt;&gt;"Yes",$BQ389&lt;&gt;"N/A"),"Device ID, ","")&amp;IF(AND($BR389&lt;&gt;"Yes",$BR389&lt;&gt;"N/A"),"Epic Beans Relay, ",""))="","",LEFT(IF(AND($BL389&lt;&gt;"Yes",$BL389&lt;&gt;"N/A"),"Power Cable, ","")&amp;IF(AND($BM389&lt;&gt;"Yes",$BM389&lt;&gt;"N/A"),"Battery, ","")&amp;IF(AND($AG389&lt;&gt;"Yes",$AG389&lt;&gt;"N/A"),"Firmware Download, ","")&amp;IF(AND(OR($AG389="Yes",$AG389="N/A"),$AH389&lt;&gt;"Yes",$AH389&lt;&gt;"N/A"),"Firmware Install, ","")&amp;IF(AND($BQ389&lt;&gt;"Yes",$BQ389&lt;&gt;"N/A"),"Device ID, ","")&amp;IF(AND($BR389&lt;&gt;"Yes",$BR389&lt;&gt;"N/A"),"Epic Beans Relay, ",""),LEN(IF(AND($BL389&lt;&gt;"Yes",$BL389&lt;&gt;"N/A"),"Power Cable, ","")&amp;IF(AND($BM389&lt;&gt;"Yes",$BM389&lt;&gt;"N/A"),"Battery, ","")&amp;IF(AND($AG389&lt;&gt;"Yes",$AG389&lt;&gt;"N/A"),"Firmware Download, ","")&amp;IF(AND(OR($AG389="Yes",$AG389="N/A"),$AH389&lt;&gt;"Yes",$AH389&lt;&gt;"N/A"),"Firmware Install, ","")&amp;IF(AND($BQ389&lt;&gt;"Yes",$BQ389&lt;&gt;"N/A"),"Device ID, ","")&amp;IF(AND($BR389&lt;&gt;"Yes",$BR389&lt;&gt;"N/A"),"Epic Beans Relay, ",""))-2)))</f>
        <v/>
      </c>
      <c r="BU389" s="8" t="str">
        <f>IF($AB389="","",IF($BS389="","Yes","Blocked"))</f>
        <v/>
      </c>
      <c r="BW389" t="str">
        <f>IF($BV389="","",IFERROR(VLOOKUP($BV389,'01_Warehouse_Ledger'!$A:$N,4,FALSE),""))</f>
        <v/>
      </c>
      <c r="BX389" t="str">
        <f>IF($BV389="","",IFERROR(VLOOKUP($BV389,'01_Warehouse_Ledger'!$A:$N,5,FALSE),""))</f>
        <v/>
      </c>
      <c r="BY389" t="str">
        <f>IF($BV389="","",IFERROR(VLOOKUP($BV389,'01_Warehouse_Ledger'!$A:$N,13,FALSE),""))</f>
        <v/>
      </c>
      <c r="CI389" t="str" cm="1">
        <f t="array" ref="CI389">IFERROR(
  IF(ISNUMBER(MATCH(TRIM(SUBSTITUTE(INDEX($X:$X,ROW()),CHAR(160),"")),[1]Weekend_Targets!$B$2:$B$23,0)),
    "TARGET",
    "NO"
  ),
  "LOOKUP_ERROR"
)</f>
        <v>NO</v>
      </c>
      <c r="CJ389" t="str" cm="1">
        <f t="array" aca="1" ref="CJ389" ca="1">_xlfn.LET(_xlpm.h,UPPER(TRIM(CLEAN(SUBSTITUTE($X389,CHAR(160)," ")))), IF(ISNUMBER(MATCH(_xlpm.h,WeekendHostnames,0)),"TARGET",""))</f>
        <v/>
      </c>
      <c r="CK389" t="str">
        <f>UPPER(TRIM(CLEAN(SUBSTITUTE(C389,CHAR(160)," "))))</f>
        <v/>
      </c>
      <c r="CL389" t="str" cm="1">
        <f t="array" ref="CL389">IF(ISNUMBER(MATCH(UPPER(TRIM(CLEAN(SUBSTITUTE(INDEX($X:$X,ROW()),CHAR(160)," ")))),[1]Weekend_Targets!$C$2:$C$23,0)),"TARGET","NO")</f>
        <v>NO</v>
      </c>
      <c r="CM389" t="str">
        <f>_xlfn.TEXTJOIN(", ",TRUE,$C$2:$C$23)</f>
        <v>Yes, Yes, Yes, Yes, Yes, Yes, Yes, Yes, Yes, Yes, Yes, Yes, Yes, Yes, Yes, Yes, Yes, Yes, Yes, Yes, Yes, Yes</v>
      </c>
      <c r="CN389" t="e" cm="1">
        <f t="array" aca="1" ref="CN389" ca="1">COUNTIF(WeekendHostnames,"WNH270OPR403")</f>
        <v>#NAME?</v>
      </c>
    </row>
    <row r="390" spans="5:92" ht="20.25" customHeight="1">
      <c r="E390" s="15" t="str">
        <f>IF($C390&lt;&gt;"Yes","",IF($D390="No","Yes",IF($D390="Yes","No","")))</f>
        <v/>
      </c>
      <c r="F390" s="15" t="str">
        <f>IF($A390="","",IF($A390="Neuron",IF(OR(AND($AA390&lt;&gt;"",LOWER(TRIM($AA390))&lt;&gt;"n/a",COUNTIF($AA$2:$AA$532,$AA390)&gt;1),AND($AB390&lt;&gt;"",LOWER(TRIM($AB390))&lt;&gt;"n/a",COUNTIF($AB$2:$AB$532,$AB390)&gt;1),AND($AE390&lt;&gt;"",LOWER(TRIM($AE390))&lt;&gt;"n/a",COUNTIF($AE$2:$AE$532,$AE390)&gt;1)),"Yes","No"),IF($A390="Cybernet",IF(OR(AND($Y390&lt;&gt;"",LOWER(TRIM($Y390))&lt;&gt;"n/a",COUNTIF($Y$2:$Y$532,$Y390)&gt;1),AND($Z390&lt;&gt;"",LOWER(TRIM($Z390))&lt;&gt;"n/a",COUNTIF($Z$2:$Z$532,$Z390)&gt;1)),"Yes","No"),IF(AND($AN390&lt;&gt;"",LOWER(TRIM($AN390))&lt;&gt;"n/a",COUNTIF($AN$2:$AN$532,$AN390)&gt;1),"Yes","No"))))</f>
        <v/>
      </c>
      <c r="G390" t="str">
        <f>IF($C390&lt;&gt;"Yes","",
IF($A390="Neuron",
IF(OR(
AND($AA390&lt;&gt;"",LOWER(TRIM($AA390))&lt;&gt;"n/a",COUNTIFS($C$2:$C$532,"Yes",$A$2:$A$532,"Neuron",$AA$2:$AA$532,$AA390)&gt;1),
AND($AB390&lt;&gt;"",LOWER(TRIM($AB390))&lt;&gt;"n/a",COUNTIFS($C$2:$C$532,"Yes",$A$2:$A$532,"Neuron",$AB$2:$AB$532,$AB390)&gt;1),
AND($AE390&lt;&gt;"",LOWER(TRIM($AE390))&lt;&gt;"n/a",COUNTIFS($C$2:$C$532,"Yes",$A$2:$A$532,"Neuron",$AE$2:$AE$532,$AE390)&gt;1)
),"Yes","No"),
IF($A390="Cybernet",
IF(OR(
AND($Y390&lt;&gt;"",LOWER(TRIM($Y390))&lt;&gt;"n/a",COUNTIFS($C$2:$C$532,"Yes",$A$2:$A$532,"Cybernet",$Y$2:$Y$532,$Y390)&gt;1),
AND($Z390&lt;&gt;"",LOWER(TRIM($Z390))&lt;&gt;"n/a",COUNTIFS($C$2:$C$532,"Yes",$A$2:$A$532,"Cybernet",$Z$2:$Z$532,$Z390)&gt;1)
),"Yes","No"),
IF(AND($AN390&lt;&gt;"",LOWER(TRIM($AN390))&lt;&gt;"n/a"),
IF(COUNTIFS($C$2:$C$532,"Yes",$A$2:$A$532,$A390,$AN$2:$AN$532,$AN390)&gt;1,"Yes","No"),
"No")
)
)
)</f>
        <v/>
      </c>
      <c r="V390"/>
      <c r="X390"/>
      <c r="BS390" s="4" t="str">
        <f>IF($AB390="","",IF((IF(AND($BL390&lt;&gt;"Yes",$BL390&lt;&gt;"N/A"),"Power Cable, ","")&amp;IF(AND($BM390&lt;&gt;"Yes",$BM390&lt;&gt;"N/A"),"Battery, ","")&amp;IF(AND($AG390&lt;&gt;"Yes",$AG390&lt;&gt;"N/A"),"Firmware Download, ","")&amp;IF(AND(OR($AG390="Yes",$AG390="N/A"),$AH390&lt;&gt;"Yes",$AH390&lt;&gt;"N/A"),"Firmware Install, ","")&amp;IF(AND($BQ390&lt;&gt;"Yes",$BQ390&lt;&gt;"N/A"),"Device ID, ","")&amp;IF(AND($BR390&lt;&gt;"Yes",$BR390&lt;&gt;"N/A"),"Epic Beans Relay, ",""))="","",LEFT(IF(AND($BL390&lt;&gt;"Yes",$BL390&lt;&gt;"N/A"),"Power Cable, ","")&amp;IF(AND($BM390&lt;&gt;"Yes",$BM390&lt;&gt;"N/A"),"Battery, ","")&amp;IF(AND($AG390&lt;&gt;"Yes",$AG390&lt;&gt;"N/A"),"Firmware Download, ","")&amp;IF(AND(OR($AG390="Yes",$AG390="N/A"),$AH390&lt;&gt;"Yes",$AH390&lt;&gt;"N/A"),"Firmware Install, ","")&amp;IF(AND($BQ390&lt;&gt;"Yes",$BQ390&lt;&gt;"N/A"),"Device ID, ","")&amp;IF(AND($BR390&lt;&gt;"Yes",$BR390&lt;&gt;"N/A"),"Epic Beans Relay, ",""),LEN(IF(AND($BL390&lt;&gt;"Yes",$BL390&lt;&gt;"N/A"),"Power Cable, ","")&amp;IF(AND($BM390&lt;&gt;"Yes",$BM390&lt;&gt;"N/A"),"Battery, ","")&amp;IF(AND($AG390&lt;&gt;"Yes",$AG390&lt;&gt;"N/A"),"Firmware Download, ","")&amp;IF(AND(OR($AG390="Yes",$AG390="N/A"),$AH390&lt;&gt;"Yes",$AH390&lt;&gt;"N/A"),"Firmware Install, ","")&amp;IF(AND($BQ390&lt;&gt;"Yes",$BQ390&lt;&gt;"N/A"),"Device ID, ","")&amp;IF(AND($BR390&lt;&gt;"Yes",$BR390&lt;&gt;"N/A"),"Epic Beans Relay, ",""))-2)))</f>
        <v/>
      </c>
      <c r="BU390" s="8" t="str">
        <f>IF($AB390="","",IF($BS390="","Yes","Blocked"))</f>
        <v/>
      </c>
      <c r="BW390" t="str">
        <f>IF($BV390="","",IFERROR(VLOOKUP($BV390,'01_Warehouse_Ledger'!$A:$N,4,FALSE),""))</f>
        <v/>
      </c>
      <c r="BX390" t="str">
        <f>IF($BV390="","",IFERROR(VLOOKUP($BV390,'01_Warehouse_Ledger'!$A:$N,5,FALSE),""))</f>
        <v/>
      </c>
      <c r="BY390" t="str">
        <f>IF($BV390="","",IFERROR(VLOOKUP($BV390,'01_Warehouse_Ledger'!$A:$N,13,FALSE),""))</f>
        <v/>
      </c>
      <c r="CI390" t="str" cm="1">
        <f t="array" ref="CI390">IFERROR(
  IF(ISNUMBER(MATCH(TRIM(SUBSTITUTE(INDEX($X:$X,ROW()),CHAR(160),"")),[1]Weekend_Targets!$B$2:$B$23,0)),
    "TARGET",
    "NO"
  ),
  "LOOKUP_ERROR"
)</f>
        <v>NO</v>
      </c>
      <c r="CJ390" t="str" cm="1">
        <f t="array" aca="1" ref="CJ390" ca="1">_xlfn.LET(_xlpm.h,UPPER(TRIM(CLEAN(SUBSTITUTE($X390,CHAR(160)," ")))), IF(ISNUMBER(MATCH(_xlpm.h,WeekendHostnames,0)),"TARGET",""))</f>
        <v/>
      </c>
      <c r="CK390" t="str">
        <f>UPPER(TRIM(CLEAN(SUBSTITUTE(C390,CHAR(160)," "))))</f>
        <v/>
      </c>
      <c r="CL390" t="str" cm="1">
        <f t="array" ref="CL390">IF(ISNUMBER(MATCH(UPPER(TRIM(CLEAN(SUBSTITUTE(INDEX($X:$X,ROW()),CHAR(160)," ")))),[1]Weekend_Targets!$C$2:$C$23,0)),"TARGET","NO")</f>
        <v>NO</v>
      </c>
      <c r="CM390" t="str">
        <f>_xlfn.TEXTJOIN(", ",TRUE,$C$2:$C$23)</f>
        <v>Yes, Yes, Yes, Yes, Yes, Yes, Yes, Yes, Yes, Yes, Yes, Yes, Yes, Yes, Yes, Yes, Yes, Yes, Yes, Yes, Yes, Yes</v>
      </c>
      <c r="CN390" t="e" cm="1">
        <f t="array" aca="1" ref="CN390" ca="1">COUNTIF(WeekendHostnames,"WNH270OPR403")</f>
        <v>#NAME?</v>
      </c>
    </row>
    <row r="391" spans="5:92" ht="20.25" customHeight="1">
      <c r="E391" s="15" t="str">
        <f>IF($C391&lt;&gt;"Yes","",IF($D391="No","Yes",IF($D391="Yes","No","")))</f>
        <v/>
      </c>
      <c r="F391" s="15" t="str">
        <f>IF($A391="","",IF($A391="Neuron",IF(OR(AND($AA391&lt;&gt;"",LOWER(TRIM($AA391))&lt;&gt;"n/a",COUNTIF($AA$2:$AA$532,$AA391)&gt;1),AND($AB391&lt;&gt;"",LOWER(TRIM($AB391))&lt;&gt;"n/a",COUNTIF($AB$2:$AB$532,$AB391)&gt;1),AND($AE391&lt;&gt;"",LOWER(TRIM($AE391))&lt;&gt;"n/a",COUNTIF($AE$2:$AE$532,$AE391)&gt;1)),"Yes","No"),IF($A391="Cybernet",IF(OR(AND($Y391&lt;&gt;"",LOWER(TRIM($Y391))&lt;&gt;"n/a",COUNTIF($Y$2:$Y$532,$Y391)&gt;1),AND($Z391&lt;&gt;"",LOWER(TRIM($Z391))&lt;&gt;"n/a",COUNTIF($Z$2:$Z$532,$Z391)&gt;1)),"Yes","No"),IF(AND($AN391&lt;&gt;"",LOWER(TRIM($AN391))&lt;&gt;"n/a",COUNTIF($AN$2:$AN$532,$AN391)&gt;1),"Yes","No"))))</f>
        <v/>
      </c>
      <c r="G391" t="str">
        <f>IF($C391&lt;&gt;"Yes","",
IF($A391="Neuron",
IF(OR(
AND($AA391&lt;&gt;"",LOWER(TRIM($AA391))&lt;&gt;"n/a",COUNTIFS($C$2:$C$532,"Yes",$A$2:$A$532,"Neuron",$AA$2:$AA$532,$AA391)&gt;1),
AND($AB391&lt;&gt;"",LOWER(TRIM($AB391))&lt;&gt;"n/a",COUNTIFS($C$2:$C$532,"Yes",$A$2:$A$532,"Neuron",$AB$2:$AB$532,$AB391)&gt;1),
AND($AE391&lt;&gt;"",LOWER(TRIM($AE391))&lt;&gt;"n/a",COUNTIFS($C$2:$C$532,"Yes",$A$2:$A$532,"Neuron",$AE$2:$AE$532,$AE391)&gt;1)
),"Yes","No"),
IF($A391="Cybernet",
IF(OR(
AND($Y391&lt;&gt;"",LOWER(TRIM($Y391))&lt;&gt;"n/a",COUNTIFS($C$2:$C$532,"Yes",$A$2:$A$532,"Cybernet",$Y$2:$Y$532,$Y391)&gt;1),
AND($Z391&lt;&gt;"",LOWER(TRIM($Z391))&lt;&gt;"n/a",COUNTIFS($C$2:$C$532,"Yes",$A$2:$A$532,"Cybernet",$Z$2:$Z$532,$Z391)&gt;1)
),"Yes","No"),
IF(AND($AN391&lt;&gt;"",LOWER(TRIM($AN391))&lt;&gt;"n/a"),
IF(COUNTIFS($C$2:$C$532,"Yes",$A$2:$A$532,$A391,$AN$2:$AN$532,$AN391)&gt;1,"Yes","No"),
"No")
)
)
)</f>
        <v/>
      </c>
      <c r="V391"/>
      <c r="X391"/>
      <c r="BS391" s="4" t="str">
        <f>IF($AB391="","",IF((IF(AND($BL391&lt;&gt;"Yes",$BL391&lt;&gt;"N/A"),"Power Cable, ","")&amp;IF(AND($BM391&lt;&gt;"Yes",$BM391&lt;&gt;"N/A"),"Battery, ","")&amp;IF(AND($AG391&lt;&gt;"Yes",$AG391&lt;&gt;"N/A"),"Firmware Download, ","")&amp;IF(AND(OR($AG391="Yes",$AG391="N/A"),$AH391&lt;&gt;"Yes",$AH391&lt;&gt;"N/A"),"Firmware Install, ","")&amp;IF(AND($BQ391&lt;&gt;"Yes",$BQ391&lt;&gt;"N/A"),"Device ID, ","")&amp;IF(AND($BR391&lt;&gt;"Yes",$BR391&lt;&gt;"N/A"),"Epic Beans Relay, ",""))="","",LEFT(IF(AND($BL391&lt;&gt;"Yes",$BL391&lt;&gt;"N/A"),"Power Cable, ","")&amp;IF(AND($BM391&lt;&gt;"Yes",$BM391&lt;&gt;"N/A"),"Battery, ","")&amp;IF(AND($AG391&lt;&gt;"Yes",$AG391&lt;&gt;"N/A"),"Firmware Download, ","")&amp;IF(AND(OR($AG391="Yes",$AG391="N/A"),$AH391&lt;&gt;"Yes",$AH391&lt;&gt;"N/A"),"Firmware Install, ","")&amp;IF(AND($BQ391&lt;&gt;"Yes",$BQ391&lt;&gt;"N/A"),"Device ID, ","")&amp;IF(AND($BR391&lt;&gt;"Yes",$BR391&lt;&gt;"N/A"),"Epic Beans Relay, ",""),LEN(IF(AND($BL391&lt;&gt;"Yes",$BL391&lt;&gt;"N/A"),"Power Cable, ","")&amp;IF(AND($BM391&lt;&gt;"Yes",$BM391&lt;&gt;"N/A"),"Battery, ","")&amp;IF(AND($AG391&lt;&gt;"Yes",$AG391&lt;&gt;"N/A"),"Firmware Download, ","")&amp;IF(AND(OR($AG391="Yes",$AG391="N/A"),$AH391&lt;&gt;"Yes",$AH391&lt;&gt;"N/A"),"Firmware Install, ","")&amp;IF(AND($BQ391&lt;&gt;"Yes",$BQ391&lt;&gt;"N/A"),"Device ID, ","")&amp;IF(AND($BR391&lt;&gt;"Yes",$BR391&lt;&gt;"N/A"),"Epic Beans Relay, ",""))-2)))</f>
        <v/>
      </c>
      <c r="BU391" s="8" t="str">
        <f>IF($AB391="","",IF($BS391="","Yes","Blocked"))</f>
        <v/>
      </c>
      <c r="BW391" t="str">
        <f>IF($BV391="","",IFERROR(VLOOKUP($BV391,'01_Warehouse_Ledger'!$A:$N,4,FALSE),""))</f>
        <v/>
      </c>
      <c r="BX391" t="str">
        <f>IF($BV391="","",IFERROR(VLOOKUP($BV391,'01_Warehouse_Ledger'!$A:$N,5,FALSE),""))</f>
        <v/>
      </c>
      <c r="BY391" t="str">
        <f>IF($BV391="","",IFERROR(VLOOKUP($BV391,'01_Warehouse_Ledger'!$A:$N,13,FALSE),""))</f>
        <v/>
      </c>
      <c r="CI391" t="str" cm="1">
        <f t="array" ref="CI391">IFERROR(
  IF(ISNUMBER(MATCH(TRIM(SUBSTITUTE(INDEX($X:$X,ROW()),CHAR(160),"")),[1]Weekend_Targets!$B$2:$B$23,0)),
    "TARGET",
    "NO"
  ),
  "LOOKUP_ERROR"
)</f>
        <v>NO</v>
      </c>
      <c r="CJ391" t="str" cm="1">
        <f t="array" aca="1" ref="CJ391" ca="1">_xlfn.LET(_xlpm.h,UPPER(TRIM(CLEAN(SUBSTITUTE($X391,CHAR(160)," ")))), IF(ISNUMBER(MATCH(_xlpm.h,WeekendHostnames,0)),"TARGET",""))</f>
        <v/>
      </c>
      <c r="CK391" t="str">
        <f>UPPER(TRIM(CLEAN(SUBSTITUTE(C391,CHAR(160)," "))))</f>
        <v/>
      </c>
      <c r="CL391" t="str" cm="1">
        <f t="array" ref="CL391">IF(ISNUMBER(MATCH(UPPER(TRIM(CLEAN(SUBSTITUTE(INDEX($X:$X,ROW()),CHAR(160)," ")))),[1]Weekend_Targets!$C$2:$C$23,0)),"TARGET","NO")</f>
        <v>NO</v>
      </c>
      <c r="CM391" t="str">
        <f>_xlfn.TEXTJOIN(", ",TRUE,$C$2:$C$23)</f>
        <v>Yes, Yes, Yes, Yes, Yes, Yes, Yes, Yes, Yes, Yes, Yes, Yes, Yes, Yes, Yes, Yes, Yes, Yes, Yes, Yes, Yes, Yes</v>
      </c>
      <c r="CN391" t="e" cm="1">
        <f t="array" aca="1" ref="CN391" ca="1">COUNTIF(WeekendHostnames,"WNH270OPR403")</f>
        <v>#NAME?</v>
      </c>
    </row>
    <row r="392" spans="5:92" ht="20.25" customHeight="1">
      <c r="E392" s="15" t="str">
        <f>IF($C392&lt;&gt;"Yes","",IF($D392="No","Yes",IF($D392="Yes","No","")))</f>
        <v/>
      </c>
      <c r="F392" s="15" t="str">
        <f>IF($A392="","",IF($A392="Neuron",IF(OR(AND($AA392&lt;&gt;"",LOWER(TRIM($AA392))&lt;&gt;"n/a",COUNTIF($AA$2:$AA$532,$AA392)&gt;1),AND($AB392&lt;&gt;"",LOWER(TRIM($AB392))&lt;&gt;"n/a",COUNTIF($AB$2:$AB$532,$AB392)&gt;1),AND($AE392&lt;&gt;"",LOWER(TRIM($AE392))&lt;&gt;"n/a",COUNTIF($AE$2:$AE$532,$AE392)&gt;1)),"Yes","No"),IF($A392="Cybernet",IF(OR(AND($Y392&lt;&gt;"",LOWER(TRIM($Y392))&lt;&gt;"n/a",COUNTIF($Y$2:$Y$532,$Y392)&gt;1),AND($Z392&lt;&gt;"",LOWER(TRIM($Z392))&lt;&gt;"n/a",COUNTIF($Z$2:$Z$532,$Z392)&gt;1)),"Yes","No"),IF(AND($AN392&lt;&gt;"",LOWER(TRIM($AN392))&lt;&gt;"n/a",COUNTIF($AN$2:$AN$532,$AN392)&gt;1),"Yes","No"))))</f>
        <v/>
      </c>
      <c r="G392" t="str">
        <f>IF($C392&lt;&gt;"Yes","",
IF($A392="Neuron",
IF(OR(
AND($AA392&lt;&gt;"",LOWER(TRIM($AA392))&lt;&gt;"n/a",COUNTIFS($C$2:$C$532,"Yes",$A$2:$A$532,"Neuron",$AA$2:$AA$532,$AA392)&gt;1),
AND($AB392&lt;&gt;"",LOWER(TRIM($AB392))&lt;&gt;"n/a",COUNTIFS($C$2:$C$532,"Yes",$A$2:$A$532,"Neuron",$AB$2:$AB$532,$AB392)&gt;1),
AND($AE392&lt;&gt;"",LOWER(TRIM($AE392))&lt;&gt;"n/a",COUNTIFS($C$2:$C$532,"Yes",$A$2:$A$532,"Neuron",$AE$2:$AE$532,$AE392)&gt;1)
),"Yes","No"),
IF($A392="Cybernet",
IF(OR(
AND($Y392&lt;&gt;"",LOWER(TRIM($Y392))&lt;&gt;"n/a",COUNTIFS($C$2:$C$532,"Yes",$A$2:$A$532,"Cybernet",$Y$2:$Y$532,$Y392)&gt;1),
AND($Z392&lt;&gt;"",LOWER(TRIM($Z392))&lt;&gt;"n/a",COUNTIFS($C$2:$C$532,"Yes",$A$2:$A$532,"Cybernet",$Z$2:$Z$532,$Z392)&gt;1)
),"Yes","No"),
IF(AND($AN392&lt;&gt;"",LOWER(TRIM($AN392))&lt;&gt;"n/a"),
IF(COUNTIFS($C$2:$C$532,"Yes",$A$2:$A$532,$A392,$AN$2:$AN$532,$AN392)&gt;1,"Yes","No"),
"No")
)
)
)</f>
        <v/>
      </c>
      <c r="V392"/>
      <c r="X392"/>
      <c r="BS392" s="4" t="str">
        <f>IF($AB392="","",IF((IF(AND($BL392&lt;&gt;"Yes",$BL392&lt;&gt;"N/A"),"Power Cable, ","")&amp;IF(AND($BM392&lt;&gt;"Yes",$BM392&lt;&gt;"N/A"),"Battery, ","")&amp;IF(AND($AG392&lt;&gt;"Yes",$AG392&lt;&gt;"N/A"),"Firmware Download, ","")&amp;IF(AND(OR($AG392="Yes",$AG392="N/A"),$AH392&lt;&gt;"Yes",$AH392&lt;&gt;"N/A"),"Firmware Install, ","")&amp;IF(AND($BQ392&lt;&gt;"Yes",$BQ392&lt;&gt;"N/A"),"Device ID, ","")&amp;IF(AND($BR392&lt;&gt;"Yes",$BR392&lt;&gt;"N/A"),"Epic Beans Relay, ",""))="","",LEFT(IF(AND($BL392&lt;&gt;"Yes",$BL392&lt;&gt;"N/A"),"Power Cable, ","")&amp;IF(AND($BM392&lt;&gt;"Yes",$BM392&lt;&gt;"N/A"),"Battery, ","")&amp;IF(AND($AG392&lt;&gt;"Yes",$AG392&lt;&gt;"N/A"),"Firmware Download, ","")&amp;IF(AND(OR($AG392="Yes",$AG392="N/A"),$AH392&lt;&gt;"Yes",$AH392&lt;&gt;"N/A"),"Firmware Install, ","")&amp;IF(AND($BQ392&lt;&gt;"Yes",$BQ392&lt;&gt;"N/A"),"Device ID, ","")&amp;IF(AND($BR392&lt;&gt;"Yes",$BR392&lt;&gt;"N/A"),"Epic Beans Relay, ",""),LEN(IF(AND($BL392&lt;&gt;"Yes",$BL392&lt;&gt;"N/A"),"Power Cable, ","")&amp;IF(AND($BM392&lt;&gt;"Yes",$BM392&lt;&gt;"N/A"),"Battery, ","")&amp;IF(AND($AG392&lt;&gt;"Yes",$AG392&lt;&gt;"N/A"),"Firmware Download, ","")&amp;IF(AND(OR($AG392="Yes",$AG392="N/A"),$AH392&lt;&gt;"Yes",$AH392&lt;&gt;"N/A"),"Firmware Install, ","")&amp;IF(AND($BQ392&lt;&gt;"Yes",$BQ392&lt;&gt;"N/A"),"Device ID, ","")&amp;IF(AND($BR392&lt;&gt;"Yes",$BR392&lt;&gt;"N/A"),"Epic Beans Relay, ",""))-2)))</f>
        <v/>
      </c>
      <c r="BU392" s="8" t="str">
        <f>IF($AB392="","",IF($BS392="","Yes","Blocked"))</f>
        <v/>
      </c>
      <c r="BW392" t="str">
        <f>IF($BV392="","",IFERROR(VLOOKUP($BV392,'01_Warehouse_Ledger'!$A:$N,4,FALSE),""))</f>
        <v/>
      </c>
      <c r="BX392" t="str">
        <f>IF($BV392="","",IFERROR(VLOOKUP($BV392,'01_Warehouse_Ledger'!$A:$N,5,FALSE),""))</f>
        <v/>
      </c>
      <c r="BY392" t="str">
        <f>IF($BV392="","",IFERROR(VLOOKUP($BV392,'01_Warehouse_Ledger'!$A:$N,13,FALSE),""))</f>
        <v/>
      </c>
      <c r="CI392" t="str" cm="1">
        <f t="array" ref="CI392">IFERROR(
  IF(ISNUMBER(MATCH(TRIM(SUBSTITUTE(INDEX($X:$X,ROW()),CHAR(160),"")),[1]Weekend_Targets!$B$2:$B$23,0)),
    "TARGET",
    "NO"
  ),
  "LOOKUP_ERROR"
)</f>
        <v>NO</v>
      </c>
      <c r="CJ392" t="str" cm="1">
        <f t="array" aca="1" ref="CJ392" ca="1">_xlfn.LET(_xlpm.h,UPPER(TRIM(CLEAN(SUBSTITUTE($X392,CHAR(160)," ")))), IF(ISNUMBER(MATCH(_xlpm.h,WeekendHostnames,0)),"TARGET",""))</f>
        <v/>
      </c>
      <c r="CK392" t="str">
        <f>UPPER(TRIM(CLEAN(SUBSTITUTE(C392,CHAR(160)," "))))</f>
        <v/>
      </c>
      <c r="CL392" t="str" cm="1">
        <f t="array" ref="CL392">IF(ISNUMBER(MATCH(UPPER(TRIM(CLEAN(SUBSTITUTE(INDEX($X:$X,ROW()),CHAR(160)," ")))),[1]Weekend_Targets!$C$2:$C$23,0)),"TARGET","NO")</f>
        <v>NO</v>
      </c>
      <c r="CM392" t="str">
        <f>_xlfn.TEXTJOIN(", ",TRUE,$C$2:$C$23)</f>
        <v>Yes, Yes, Yes, Yes, Yes, Yes, Yes, Yes, Yes, Yes, Yes, Yes, Yes, Yes, Yes, Yes, Yes, Yes, Yes, Yes, Yes, Yes</v>
      </c>
      <c r="CN392" t="e" cm="1">
        <f t="array" aca="1" ref="CN392" ca="1">COUNTIF(WeekendHostnames,"WNH270OPR403")</f>
        <v>#NAME?</v>
      </c>
    </row>
    <row r="393" spans="5:92" ht="20.25" customHeight="1">
      <c r="E393" s="15" t="str">
        <f>IF($C393&lt;&gt;"Yes","",IF($D393="No","Yes",IF($D393="Yes","No","")))</f>
        <v/>
      </c>
      <c r="F393" s="15" t="str">
        <f>IF($A393="","",IF($A393="Neuron",IF(OR(AND($AA393&lt;&gt;"",LOWER(TRIM($AA393))&lt;&gt;"n/a",COUNTIF($AA$2:$AA$532,$AA393)&gt;1),AND($AB393&lt;&gt;"",LOWER(TRIM($AB393))&lt;&gt;"n/a",COUNTIF($AB$2:$AB$532,$AB393)&gt;1),AND($AE393&lt;&gt;"",LOWER(TRIM($AE393))&lt;&gt;"n/a",COUNTIF($AE$2:$AE$532,$AE393)&gt;1)),"Yes","No"),IF($A393="Cybernet",IF(OR(AND($Y393&lt;&gt;"",LOWER(TRIM($Y393))&lt;&gt;"n/a",COUNTIF($Y$2:$Y$532,$Y393)&gt;1),AND($Z393&lt;&gt;"",LOWER(TRIM($Z393))&lt;&gt;"n/a",COUNTIF($Z$2:$Z$532,$Z393)&gt;1)),"Yes","No"),IF(AND($AN393&lt;&gt;"",LOWER(TRIM($AN393))&lt;&gt;"n/a",COUNTIF($AN$2:$AN$532,$AN393)&gt;1),"Yes","No"))))</f>
        <v/>
      </c>
      <c r="G393" t="str">
        <f>IF($C393&lt;&gt;"Yes","",
IF($A393="Neuron",
IF(OR(
AND($AA393&lt;&gt;"",LOWER(TRIM($AA393))&lt;&gt;"n/a",COUNTIFS($C$2:$C$532,"Yes",$A$2:$A$532,"Neuron",$AA$2:$AA$532,$AA393)&gt;1),
AND($AB393&lt;&gt;"",LOWER(TRIM($AB393))&lt;&gt;"n/a",COUNTIFS($C$2:$C$532,"Yes",$A$2:$A$532,"Neuron",$AB$2:$AB$532,$AB393)&gt;1),
AND($AE393&lt;&gt;"",LOWER(TRIM($AE393))&lt;&gt;"n/a",COUNTIFS($C$2:$C$532,"Yes",$A$2:$A$532,"Neuron",$AE$2:$AE$532,$AE393)&gt;1)
),"Yes","No"),
IF($A393="Cybernet",
IF(OR(
AND($Y393&lt;&gt;"",LOWER(TRIM($Y393))&lt;&gt;"n/a",COUNTIFS($C$2:$C$532,"Yes",$A$2:$A$532,"Cybernet",$Y$2:$Y$532,$Y393)&gt;1),
AND($Z393&lt;&gt;"",LOWER(TRIM($Z393))&lt;&gt;"n/a",COUNTIFS($C$2:$C$532,"Yes",$A$2:$A$532,"Cybernet",$Z$2:$Z$532,$Z393)&gt;1)
),"Yes","No"),
IF(AND($AN393&lt;&gt;"",LOWER(TRIM($AN393))&lt;&gt;"n/a"),
IF(COUNTIFS($C$2:$C$532,"Yes",$A$2:$A$532,$A393,$AN$2:$AN$532,$AN393)&gt;1,"Yes","No"),
"No")
)
)
)</f>
        <v/>
      </c>
      <c r="V393"/>
      <c r="X393"/>
      <c r="BS393" s="4" t="str">
        <f>IF($AB393="","",IF((IF(AND($BL393&lt;&gt;"Yes",$BL393&lt;&gt;"N/A"),"Power Cable, ","")&amp;IF(AND($BM393&lt;&gt;"Yes",$BM393&lt;&gt;"N/A"),"Battery, ","")&amp;IF(AND($AG393&lt;&gt;"Yes",$AG393&lt;&gt;"N/A"),"Firmware Download, ","")&amp;IF(AND(OR($AG393="Yes",$AG393="N/A"),$AH393&lt;&gt;"Yes",$AH393&lt;&gt;"N/A"),"Firmware Install, ","")&amp;IF(AND($BQ393&lt;&gt;"Yes",$BQ393&lt;&gt;"N/A"),"Device ID, ","")&amp;IF(AND($BR393&lt;&gt;"Yes",$BR393&lt;&gt;"N/A"),"Epic Beans Relay, ",""))="","",LEFT(IF(AND($BL393&lt;&gt;"Yes",$BL393&lt;&gt;"N/A"),"Power Cable, ","")&amp;IF(AND($BM393&lt;&gt;"Yes",$BM393&lt;&gt;"N/A"),"Battery, ","")&amp;IF(AND($AG393&lt;&gt;"Yes",$AG393&lt;&gt;"N/A"),"Firmware Download, ","")&amp;IF(AND(OR($AG393="Yes",$AG393="N/A"),$AH393&lt;&gt;"Yes",$AH393&lt;&gt;"N/A"),"Firmware Install, ","")&amp;IF(AND($BQ393&lt;&gt;"Yes",$BQ393&lt;&gt;"N/A"),"Device ID, ","")&amp;IF(AND($BR393&lt;&gt;"Yes",$BR393&lt;&gt;"N/A"),"Epic Beans Relay, ",""),LEN(IF(AND($BL393&lt;&gt;"Yes",$BL393&lt;&gt;"N/A"),"Power Cable, ","")&amp;IF(AND($BM393&lt;&gt;"Yes",$BM393&lt;&gt;"N/A"),"Battery, ","")&amp;IF(AND($AG393&lt;&gt;"Yes",$AG393&lt;&gt;"N/A"),"Firmware Download, ","")&amp;IF(AND(OR($AG393="Yes",$AG393="N/A"),$AH393&lt;&gt;"Yes",$AH393&lt;&gt;"N/A"),"Firmware Install, ","")&amp;IF(AND($BQ393&lt;&gt;"Yes",$BQ393&lt;&gt;"N/A"),"Device ID, ","")&amp;IF(AND($BR393&lt;&gt;"Yes",$BR393&lt;&gt;"N/A"),"Epic Beans Relay, ",""))-2)))</f>
        <v/>
      </c>
      <c r="BU393" s="8" t="str">
        <f>IF($AB393="","",IF($BS393="","Yes","Blocked"))</f>
        <v/>
      </c>
      <c r="BW393" t="str">
        <f>IF($BV393="","",IFERROR(VLOOKUP($BV393,'01_Warehouse_Ledger'!$A:$N,4,FALSE),""))</f>
        <v/>
      </c>
      <c r="BX393" t="str">
        <f>IF($BV393="","",IFERROR(VLOOKUP($BV393,'01_Warehouse_Ledger'!$A:$N,5,FALSE),""))</f>
        <v/>
      </c>
      <c r="BY393" t="str">
        <f>IF($BV393="","",IFERROR(VLOOKUP($BV393,'01_Warehouse_Ledger'!$A:$N,13,FALSE),""))</f>
        <v/>
      </c>
      <c r="CI393" t="str" cm="1">
        <f t="array" ref="CI393">IFERROR(
  IF(ISNUMBER(MATCH(TRIM(SUBSTITUTE(INDEX($X:$X,ROW()),CHAR(160),"")),[1]Weekend_Targets!$B$2:$B$23,0)),
    "TARGET",
    "NO"
  ),
  "LOOKUP_ERROR"
)</f>
        <v>NO</v>
      </c>
      <c r="CJ393" t="str" cm="1">
        <f t="array" aca="1" ref="CJ393" ca="1">_xlfn.LET(_xlpm.h,UPPER(TRIM(CLEAN(SUBSTITUTE($X393,CHAR(160)," ")))), IF(ISNUMBER(MATCH(_xlpm.h,WeekendHostnames,0)),"TARGET",""))</f>
        <v/>
      </c>
      <c r="CK393" t="str">
        <f>UPPER(TRIM(CLEAN(SUBSTITUTE(C393,CHAR(160)," "))))</f>
        <v/>
      </c>
      <c r="CL393" t="str" cm="1">
        <f t="array" ref="CL393">IF(ISNUMBER(MATCH(UPPER(TRIM(CLEAN(SUBSTITUTE(INDEX($X:$X,ROW()),CHAR(160)," ")))),[1]Weekend_Targets!$C$2:$C$23,0)),"TARGET","NO")</f>
        <v>NO</v>
      </c>
      <c r="CM393" t="str">
        <f>_xlfn.TEXTJOIN(", ",TRUE,$C$2:$C$23)</f>
        <v>Yes, Yes, Yes, Yes, Yes, Yes, Yes, Yes, Yes, Yes, Yes, Yes, Yes, Yes, Yes, Yes, Yes, Yes, Yes, Yes, Yes, Yes</v>
      </c>
      <c r="CN393" t="e" cm="1">
        <f t="array" aca="1" ref="CN393" ca="1">COUNTIF(WeekendHostnames,"WNH270OPR403")</f>
        <v>#NAME?</v>
      </c>
    </row>
    <row r="394" spans="5:92" ht="20.25" customHeight="1">
      <c r="E394" s="15" t="str">
        <f>IF($C394&lt;&gt;"Yes","",IF($D394="No","Yes",IF($D394="Yes","No","")))</f>
        <v/>
      </c>
      <c r="F394" s="15" t="str">
        <f>IF($A394="","",IF($A394="Neuron",IF(OR(AND($AA394&lt;&gt;"",LOWER(TRIM($AA394))&lt;&gt;"n/a",COUNTIF($AA$2:$AA$532,$AA394)&gt;1),AND($AB394&lt;&gt;"",LOWER(TRIM($AB394))&lt;&gt;"n/a",COUNTIF($AB$2:$AB$532,$AB394)&gt;1),AND($AE394&lt;&gt;"",LOWER(TRIM($AE394))&lt;&gt;"n/a",COUNTIF($AE$2:$AE$532,$AE394)&gt;1)),"Yes","No"),IF($A394="Cybernet",IF(OR(AND($Y394&lt;&gt;"",LOWER(TRIM($Y394))&lt;&gt;"n/a",COUNTIF($Y$2:$Y$532,$Y394)&gt;1),AND($Z394&lt;&gt;"",LOWER(TRIM($Z394))&lt;&gt;"n/a",COUNTIF($Z$2:$Z$532,$Z394)&gt;1)),"Yes","No"),IF(AND($AN394&lt;&gt;"",LOWER(TRIM($AN394))&lt;&gt;"n/a",COUNTIF($AN$2:$AN$532,$AN394)&gt;1),"Yes","No"))))</f>
        <v/>
      </c>
      <c r="G394" t="str">
        <f>IF($C394&lt;&gt;"Yes","",
IF($A394="Neuron",
IF(OR(
AND($AA394&lt;&gt;"",LOWER(TRIM($AA394))&lt;&gt;"n/a",COUNTIFS($C$2:$C$532,"Yes",$A$2:$A$532,"Neuron",$AA$2:$AA$532,$AA394)&gt;1),
AND($AB394&lt;&gt;"",LOWER(TRIM($AB394))&lt;&gt;"n/a",COUNTIFS($C$2:$C$532,"Yes",$A$2:$A$532,"Neuron",$AB$2:$AB$532,$AB394)&gt;1),
AND($AE394&lt;&gt;"",LOWER(TRIM($AE394))&lt;&gt;"n/a",COUNTIFS($C$2:$C$532,"Yes",$A$2:$A$532,"Neuron",$AE$2:$AE$532,$AE394)&gt;1)
),"Yes","No"),
IF($A394="Cybernet",
IF(OR(
AND($Y394&lt;&gt;"",LOWER(TRIM($Y394))&lt;&gt;"n/a",COUNTIFS($C$2:$C$532,"Yes",$A$2:$A$532,"Cybernet",$Y$2:$Y$532,$Y394)&gt;1),
AND($Z394&lt;&gt;"",LOWER(TRIM($Z394))&lt;&gt;"n/a",COUNTIFS($C$2:$C$532,"Yes",$A$2:$A$532,"Cybernet",$Z$2:$Z$532,$Z394)&gt;1)
),"Yes","No"),
IF(AND($AN394&lt;&gt;"",LOWER(TRIM($AN394))&lt;&gt;"n/a"),
IF(COUNTIFS($C$2:$C$532,"Yes",$A$2:$A$532,$A394,$AN$2:$AN$532,$AN394)&gt;1,"Yes","No"),
"No")
)
)
)</f>
        <v/>
      </c>
      <c r="V394"/>
      <c r="X394"/>
      <c r="BS394" s="4" t="str">
        <f>IF($AB394="","",IF((IF(AND($BL394&lt;&gt;"Yes",$BL394&lt;&gt;"N/A"),"Power Cable, ","")&amp;IF(AND($BM394&lt;&gt;"Yes",$BM394&lt;&gt;"N/A"),"Battery, ","")&amp;IF(AND($AG394&lt;&gt;"Yes",$AG394&lt;&gt;"N/A"),"Firmware Download, ","")&amp;IF(AND(OR($AG394="Yes",$AG394="N/A"),$AH394&lt;&gt;"Yes",$AH394&lt;&gt;"N/A"),"Firmware Install, ","")&amp;IF(AND($BQ394&lt;&gt;"Yes",$BQ394&lt;&gt;"N/A"),"Device ID, ","")&amp;IF(AND($BR394&lt;&gt;"Yes",$BR394&lt;&gt;"N/A"),"Epic Beans Relay, ",""))="","",LEFT(IF(AND($BL394&lt;&gt;"Yes",$BL394&lt;&gt;"N/A"),"Power Cable, ","")&amp;IF(AND($BM394&lt;&gt;"Yes",$BM394&lt;&gt;"N/A"),"Battery, ","")&amp;IF(AND($AG394&lt;&gt;"Yes",$AG394&lt;&gt;"N/A"),"Firmware Download, ","")&amp;IF(AND(OR($AG394="Yes",$AG394="N/A"),$AH394&lt;&gt;"Yes",$AH394&lt;&gt;"N/A"),"Firmware Install, ","")&amp;IF(AND($BQ394&lt;&gt;"Yes",$BQ394&lt;&gt;"N/A"),"Device ID, ","")&amp;IF(AND($BR394&lt;&gt;"Yes",$BR394&lt;&gt;"N/A"),"Epic Beans Relay, ",""),LEN(IF(AND($BL394&lt;&gt;"Yes",$BL394&lt;&gt;"N/A"),"Power Cable, ","")&amp;IF(AND($BM394&lt;&gt;"Yes",$BM394&lt;&gt;"N/A"),"Battery, ","")&amp;IF(AND($AG394&lt;&gt;"Yes",$AG394&lt;&gt;"N/A"),"Firmware Download, ","")&amp;IF(AND(OR($AG394="Yes",$AG394="N/A"),$AH394&lt;&gt;"Yes",$AH394&lt;&gt;"N/A"),"Firmware Install, ","")&amp;IF(AND($BQ394&lt;&gt;"Yes",$BQ394&lt;&gt;"N/A"),"Device ID, ","")&amp;IF(AND($BR394&lt;&gt;"Yes",$BR394&lt;&gt;"N/A"),"Epic Beans Relay, ",""))-2)))</f>
        <v/>
      </c>
      <c r="BU394" s="8" t="str">
        <f>IF($AB394="","",IF($BS394="","Yes","Blocked"))</f>
        <v/>
      </c>
      <c r="BW394" t="str">
        <f>IF($BV394="","",IFERROR(VLOOKUP($BV394,'01_Warehouse_Ledger'!$A:$N,4,FALSE),""))</f>
        <v/>
      </c>
      <c r="BX394" t="str">
        <f>IF($BV394="","",IFERROR(VLOOKUP($BV394,'01_Warehouse_Ledger'!$A:$N,5,FALSE),""))</f>
        <v/>
      </c>
      <c r="BY394" t="str">
        <f>IF($BV394="","",IFERROR(VLOOKUP($BV394,'01_Warehouse_Ledger'!$A:$N,13,FALSE),""))</f>
        <v/>
      </c>
      <c r="CI394" t="str" cm="1">
        <f t="array" ref="CI394">IFERROR(
  IF(ISNUMBER(MATCH(TRIM(SUBSTITUTE(INDEX($X:$X,ROW()),CHAR(160),"")),[1]Weekend_Targets!$B$2:$B$23,0)),
    "TARGET",
    "NO"
  ),
  "LOOKUP_ERROR"
)</f>
        <v>NO</v>
      </c>
      <c r="CJ394" t="str" cm="1">
        <f t="array" aca="1" ref="CJ394" ca="1">_xlfn.LET(_xlpm.h,UPPER(TRIM(CLEAN(SUBSTITUTE($X394,CHAR(160)," ")))), IF(ISNUMBER(MATCH(_xlpm.h,WeekendHostnames,0)),"TARGET",""))</f>
        <v/>
      </c>
      <c r="CK394" t="str">
        <f>UPPER(TRIM(CLEAN(SUBSTITUTE(C394,CHAR(160)," "))))</f>
        <v/>
      </c>
      <c r="CL394" t="str" cm="1">
        <f t="array" ref="CL394">IF(ISNUMBER(MATCH(UPPER(TRIM(CLEAN(SUBSTITUTE(INDEX($X:$X,ROW()),CHAR(160)," ")))),[1]Weekend_Targets!$C$2:$C$23,0)),"TARGET","NO")</f>
        <v>NO</v>
      </c>
      <c r="CM394" t="str">
        <f>_xlfn.TEXTJOIN(", ",TRUE,$C$2:$C$23)</f>
        <v>Yes, Yes, Yes, Yes, Yes, Yes, Yes, Yes, Yes, Yes, Yes, Yes, Yes, Yes, Yes, Yes, Yes, Yes, Yes, Yes, Yes, Yes</v>
      </c>
      <c r="CN394" t="e" cm="1">
        <f t="array" aca="1" ref="CN394" ca="1">COUNTIF(WeekendHostnames,"WNH270OPR403")</f>
        <v>#NAME?</v>
      </c>
    </row>
    <row r="395" spans="5:92" ht="20.25" customHeight="1">
      <c r="E395" s="15" t="str">
        <f>IF($C395&lt;&gt;"Yes","",IF($D395="No","Yes",IF($D395="Yes","No","")))</f>
        <v/>
      </c>
      <c r="F395" s="15" t="str">
        <f>IF($A395="","",IF($A395="Neuron",IF(OR(AND($AA395&lt;&gt;"",LOWER(TRIM($AA395))&lt;&gt;"n/a",COUNTIF($AA$2:$AA$532,$AA395)&gt;1),AND($AB395&lt;&gt;"",LOWER(TRIM($AB395))&lt;&gt;"n/a",COUNTIF($AB$2:$AB$532,$AB395)&gt;1),AND($AE395&lt;&gt;"",LOWER(TRIM($AE395))&lt;&gt;"n/a",COUNTIF($AE$2:$AE$532,$AE395)&gt;1)),"Yes","No"),IF($A395="Cybernet",IF(OR(AND($Y395&lt;&gt;"",LOWER(TRIM($Y395))&lt;&gt;"n/a",COUNTIF($Y$2:$Y$532,$Y395)&gt;1),AND($Z395&lt;&gt;"",LOWER(TRIM($Z395))&lt;&gt;"n/a",COUNTIF($Z$2:$Z$532,$Z395)&gt;1)),"Yes","No"),IF(AND($AN395&lt;&gt;"",LOWER(TRIM($AN395))&lt;&gt;"n/a",COUNTIF($AN$2:$AN$532,$AN395)&gt;1),"Yes","No"))))</f>
        <v/>
      </c>
      <c r="G395" t="str">
        <f>IF($C395&lt;&gt;"Yes","",
IF($A395="Neuron",
IF(OR(
AND($AA395&lt;&gt;"",LOWER(TRIM($AA395))&lt;&gt;"n/a",COUNTIFS($C$2:$C$532,"Yes",$A$2:$A$532,"Neuron",$AA$2:$AA$532,$AA395)&gt;1),
AND($AB395&lt;&gt;"",LOWER(TRIM($AB395))&lt;&gt;"n/a",COUNTIFS($C$2:$C$532,"Yes",$A$2:$A$532,"Neuron",$AB$2:$AB$532,$AB395)&gt;1),
AND($AE395&lt;&gt;"",LOWER(TRIM($AE395))&lt;&gt;"n/a",COUNTIFS($C$2:$C$532,"Yes",$A$2:$A$532,"Neuron",$AE$2:$AE$532,$AE395)&gt;1)
),"Yes","No"),
IF($A395="Cybernet",
IF(OR(
AND($Y395&lt;&gt;"",LOWER(TRIM($Y395))&lt;&gt;"n/a",COUNTIFS($C$2:$C$532,"Yes",$A$2:$A$532,"Cybernet",$Y$2:$Y$532,$Y395)&gt;1),
AND($Z395&lt;&gt;"",LOWER(TRIM($Z395))&lt;&gt;"n/a",COUNTIFS($C$2:$C$532,"Yes",$A$2:$A$532,"Cybernet",$Z$2:$Z$532,$Z395)&gt;1)
),"Yes","No"),
IF(AND($AN395&lt;&gt;"",LOWER(TRIM($AN395))&lt;&gt;"n/a"),
IF(COUNTIFS($C$2:$C$532,"Yes",$A$2:$A$532,$A395,$AN$2:$AN$532,$AN395)&gt;1,"Yes","No"),
"No")
)
)
)</f>
        <v/>
      </c>
      <c r="V395"/>
      <c r="X395"/>
      <c r="BS395" s="4" t="str">
        <f>IF($AB395="","",IF((IF(AND($BL395&lt;&gt;"Yes",$BL395&lt;&gt;"N/A"),"Power Cable, ","")&amp;IF(AND($BM395&lt;&gt;"Yes",$BM395&lt;&gt;"N/A"),"Battery, ","")&amp;IF(AND($AG395&lt;&gt;"Yes",$AG395&lt;&gt;"N/A"),"Firmware Download, ","")&amp;IF(AND(OR($AG395="Yes",$AG395="N/A"),$AH395&lt;&gt;"Yes",$AH395&lt;&gt;"N/A"),"Firmware Install, ","")&amp;IF(AND($BQ395&lt;&gt;"Yes",$BQ395&lt;&gt;"N/A"),"Device ID, ","")&amp;IF(AND($BR395&lt;&gt;"Yes",$BR395&lt;&gt;"N/A"),"Epic Beans Relay, ",""))="","",LEFT(IF(AND($BL395&lt;&gt;"Yes",$BL395&lt;&gt;"N/A"),"Power Cable, ","")&amp;IF(AND($BM395&lt;&gt;"Yes",$BM395&lt;&gt;"N/A"),"Battery, ","")&amp;IF(AND($AG395&lt;&gt;"Yes",$AG395&lt;&gt;"N/A"),"Firmware Download, ","")&amp;IF(AND(OR($AG395="Yes",$AG395="N/A"),$AH395&lt;&gt;"Yes",$AH395&lt;&gt;"N/A"),"Firmware Install, ","")&amp;IF(AND($BQ395&lt;&gt;"Yes",$BQ395&lt;&gt;"N/A"),"Device ID, ","")&amp;IF(AND($BR395&lt;&gt;"Yes",$BR395&lt;&gt;"N/A"),"Epic Beans Relay, ",""),LEN(IF(AND($BL395&lt;&gt;"Yes",$BL395&lt;&gt;"N/A"),"Power Cable, ","")&amp;IF(AND($BM395&lt;&gt;"Yes",$BM395&lt;&gt;"N/A"),"Battery, ","")&amp;IF(AND($AG395&lt;&gt;"Yes",$AG395&lt;&gt;"N/A"),"Firmware Download, ","")&amp;IF(AND(OR($AG395="Yes",$AG395="N/A"),$AH395&lt;&gt;"Yes",$AH395&lt;&gt;"N/A"),"Firmware Install, ","")&amp;IF(AND($BQ395&lt;&gt;"Yes",$BQ395&lt;&gt;"N/A"),"Device ID, ","")&amp;IF(AND($BR395&lt;&gt;"Yes",$BR395&lt;&gt;"N/A"),"Epic Beans Relay, ",""))-2)))</f>
        <v/>
      </c>
      <c r="BU395" s="8" t="str">
        <f>IF($AB395="","",IF($BS395="","Yes","Blocked"))</f>
        <v/>
      </c>
      <c r="BW395" t="str">
        <f>IF($BV395="","",IFERROR(VLOOKUP($BV395,'01_Warehouse_Ledger'!$A:$N,4,FALSE),""))</f>
        <v/>
      </c>
      <c r="BX395" t="str">
        <f>IF($BV395="","",IFERROR(VLOOKUP($BV395,'01_Warehouse_Ledger'!$A:$N,5,FALSE),""))</f>
        <v/>
      </c>
      <c r="BY395" t="str">
        <f>IF($BV395="","",IFERROR(VLOOKUP($BV395,'01_Warehouse_Ledger'!$A:$N,13,FALSE),""))</f>
        <v/>
      </c>
      <c r="CI395" t="str" cm="1">
        <f t="array" ref="CI395">IFERROR(
  IF(ISNUMBER(MATCH(TRIM(SUBSTITUTE(INDEX($X:$X,ROW()),CHAR(160),"")),[1]Weekend_Targets!$B$2:$B$23,0)),
    "TARGET",
    "NO"
  ),
  "LOOKUP_ERROR"
)</f>
        <v>NO</v>
      </c>
      <c r="CJ395" t="str" cm="1">
        <f t="array" aca="1" ref="CJ395" ca="1">_xlfn.LET(_xlpm.h,UPPER(TRIM(CLEAN(SUBSTITUTE($X395,CHAR(160)," ")))), IF(ISNUMBER(MATCH(_xlpm.h,WeekendHostnames,0)),"TARGET",""))</f>
        <v/>
      </c>
      <c r="CK395" t="str">
        <f>UPPER(TRIM(CLEAN(SUBSTITUTE(C395,CHAR(160)," "))))</f>
        <v/>
      </c>
      <c r="CL395" t="str" cm="1">
        <f t="array" ref="CL395">IF(ISNUMBER(MATCH(UPPER(TRIM(CLEAN(SUBSTITUTE(INDEX($X:$X,ROW()),CHAR(160)," ")))),[1]Weekend_Targets!$C$2:$C$23,0)),"TARGET","NO")</f>
        <v>NO</v>
      </c>
      <c r="CM395" t="str">
        <f>_xlfn.TEXTJOIN(", ",TRUE,$C$2:$C$23)</f>
        <v>Yes, Yes, Yes, Yes, Yes, Yes, Yes, Yes, Yes, Yes, Yes, Yes, Yes, Yes, Yes, Yes, Yes, Yes, Yes, Yes, Yes, Yes</v>
      </c>
      <c r="CN395" t="e" cm="1">
        <f t="array" aca="1" ref="CN395" ca="1">COUNTIF(WeekendHostnames,"WNH270OPR403")</f>
        <v>#NAME?</v>
      </c>
    </row>
    <row r="396" spans="5:92" ht="20.25" customHeight="1">
      <c r="E396" s="15" t="str">
        <f>IF($C396&lt;&gt;"Yes","",IF($D396="No","Yes",IF($D396="Yes","No","")))</f>
        <v/>
      </c>
      <c r="F396" s="15" t="str">
        <f>IF($A396="","",IF($A396="Neuron",IF(OR(AND($AA396&lt;&gt;"",LOWER(TRIM($AA396))&lt;&gt;"n/a",COUNTIF($AA$2:$AA$532,$AA396)&gt;1),AND($AB396&lt;&gt;"",LOWER(TRIM($AB396))&lt;&gt;"n/a",COUNTIF($AB$2:$AB$532,$AB396)&gt;1),AND($AE396&lt;&gt;"",LOWER(TRIM($AE396))&lt;&gt;"n/a",COUNTIF($AE$2:$AE$532,$AE396)&gt;1)),"Yes","No"),IF($A396="Cybernet",IF(OR(AND($Y396&lt;&gt;"",LOWER(TRIM($Y396))&lt;&gt;"n/a",COUNTIF($Y$2:$Y$532,$Y396)&gt;1),AND($Z396&lt;&gt;"",LOWER(TRIM($Z396))&lt;&gt;"n/a",COUNTIF($Z$2:$Z$532,$Z396)&gt;1)),"Yes","No"),IF(AND($AN396&lt;&gt;"",LOWER(TRIM($AN396))&lt;&gt;"n/a",COUNTIF($AN$2:$AN$532,$AN396)&gt;1),"Yes","No"))))</f>
        <v/>
      </c>
      <c r="G396" t="str">
        <f>IF($C396&lt;&gt;"Yes","",
IF($A396="Neuron",
IF(OR(
AND($AA396&lt;&gt;"",LOWER(TRIM($AA396))&lt;&gt;"n/a",COUNTIFS($C$2:$C$532,"Yes",$A$2:$A$532,"Neuron",$AA$2:$AA$532,$AA396)&gt;1),
AND($AB396&lt;&gt;"",LOWER(TRIM($AB396))&lt;&gt;"n/a",COUNTIFS($C$2:$C$532,"Yes",$A$2:$A$532,"Neuron",$AB$2:$AB$532,$AB396)&gt;1),
AND($AE396&lt;&gt;"",LOWER(TRIM($AE396))&lt;&gt;"n/a",COUNTIFS($C$2:$C$532,"Yes",$A$2:$A$532,"Neuron",$AE$2:$AE$532,$AE396)&gt;1)
),"Yes","No"),
IF($A396="Cybernet",
IF(OR(
AND($Y396&lt;&gt;"",LOWER(TRIM($Y396))&lt;&gt;"n/a",COUNTIFS($C$2:$C$532,"Yes",$A$2:$A$532,"Cybernet",$Y$2:$Y$532,$Y396)&gt;1),
AND($Z396&lt;&gt;"",LOWER(TRIM($Z396))&lt;&gt;"n/a",COUNTIFS($C$2:$C$532,"Yes",$A$2:$A$532,"Cybernet",$Z$2:$Z$532,$Z396)&gt;1)
),"Yes","No"),
IF(AND($AN396&lt;&gt;"",LOWER(TRIM($AN396))&lt;&gt;"n/a"),
IF(COUNTIFS($C$2:$C$532,"Yes",$A$2:$A$532,$A396,$AN$2:$AN$532,$AN396)&gt;1,"Yes","No"),
"No")
)
)
)</f>
        <v/>
      </c>
      <c r="V396"/>
      <c r="X396"/>
      <c r="BS396" s="4" t="str">
        <f>IF($AB396="","",IF((IF(AND($BL396&lt;&gt;"Yes",$BL396&lt;&gt;"N/A"),"Power Cable, ","")&amp;IF(AND($BM396&lt;&gt;"Yes",$BM396&lt;&gt;"N/A"),"Battery, ","")&amp;IF(AND($AG396&lt;&gt;"Yes",$AG396&lt;&gt;"N/A"),"Firmware Download, ","")&amp;IF(AND(OR($AG396="Yes",$AG396="N/A"),$AH396&lt;&gt;"Yes",$AH396&lt;&gt;"N/A"),"Firmware Install, ","")&amp;IF(AND($BQ396&lt;&gt;"Yes",$BQ396&lt;&gt;"N/A"),"Device ID, ","")&amp;IF(AND($BR396&lt;&gt;"Yes",$BR396&lt;&gt;"N/A"),"Epic Beans Relay, ",""))="","",LEFT(IF(AND($BL396&lt;&gt;"Yes",$BL396&lt;&gt;"N/A"),"Power Cable, ","")&amp;IF(AND($BM396&lt;&gt;"Yes",$BM396&lt;&gt;"N/A"),"Battery, ","")&amp;IF(AND($AG396&lt;&gt;"Yes",$AG396&lt;&gt;"N/A"),"Firmware Download, ","")&amp;IF(AND(OR($AG396="Yes",$AG396="N/A"),$AH396&lt;&gt;"Yes",$AH396&lt;&gt;"N/A"),"Firmware Install, ","")&amp;IF(AND($BQ396&lt;&gt;"Yes",$BQ396&lt;&gt;"N/A"),"Device ID, ","")&amp;IF(AND($BR396&lt;&gt;"Yes",$BR396&lt;&gt;"N/A"),"Epic Beans Relay, ",""),LEN(IF(AND($BL396&lt;&gt;"Yes",$BL396&lt;&gt;"N/A"),"Power Cable, ","")&amp;IF(AND($BM396&lt;&gt;"Yes",$BM396&lt;&gt;"N/A"),"Battery, ","")&amp;IF(AND($AG396&lt;&gt;"Yes",$AG396&lt;&gt;"N/A"),"Firmware Download, ","")&amp;IF(AND(OR($AG396="Yes",$AG396="N/A"),$AH396&lt;&gt;"Yes",$AH396&lt;&gt;"N/A"),"Firmware Install, ","")&amp;IF(AND($BQ396&lt;&gt;"Yes",$BQ396&lt;&gt;"N/A"),"Device ID, ","")&amp;IF(AND($BR396&lt;&gt;"Yes",$BR396&lt;&gt;"N/A"),"Epic Beans Relay, ",""))-2)))</f>
        <v/>
      </c>
      <c r="BU396" s="8" t="str">
        <f>IF($AB396="","",IF($BS396="","Yes","Blocked"))</f>
        <v/>
      </c>
      <c r="BW396" t="str">
        <f>IF($BV396="","",IFERROR(VLOOKUP($BV396,'01_Warehouse_Ledger'!$A:$N,4,FALSE),""))</f>
        <v/>
      </c>
      <c r="BX396" t="str">
        <f>IF($BV396="","",IFERROR(VLOOKUP($BV396,'01_Warehouse_Ledger'!$A:$N,5,FALSE),""))</f>
        <v/>
      </c>
      <c r="BY396" t="str">
        <f>IF($BV396="","",IFERROR(VLOOKUP($BV396,'01_Warehouse_Ledger'!$A:$N,13,FALSE),""))</f>
        <v/>
      </c>
      <c r="CI396" t="str" cm="1">
        <f t="array" ref="CI396">IFERROR(
  IF(ISNUMBER(MATCH(TRIM(SUBSTITUTE(INDEX($X:$X,ROW()),CHAR(160),"")),[1]Weekend_Targets!$B$2:$B$23,0)),
    "TARGET",
    "NO"
  ),
  "LOOKUP_ERROR"
)</f>
        <v>NO</v>
      </c>
      <c r="CJ396" t="str" cm="1">
        <f t="array" aca="1" ref="CJ396" ca="1">_xlfn.LET(_xlpm.h,UPPER(TRIM(CLEAN(SUBSTITUTE($X396,CHAR(160)," ")))), IF(ISNUMBER(MATCH(_xlpm.h,WeekendHostnames,0)),"TARGET",""))</f>
        <v/>
      </c>
      <c r="CK396" t="str">
        <f>UPPER(TRIM(CLEAN(SUBSTITUTE(C396,CHAR(160)," "))))</f>
        <v/>
      </c>
      <c r="CL396" t="str" cm="1">
        <f t="array" ref="CL396">IF(ISNUMBER(MATCH(UPPER(TRIM(CLEAN(SUBSTITUTE(INDEX($X:$X,ROW()),CHAR(160)," ")))),[1]Weekend_Targets!$C$2:$C$23,0)),"TARGET","NO")</f>
        <v>NO</v>
      </c>
      <c r="CM396" t="str">
        <f>_xlfn.TEXTJOIN(", ",TRUE,$C$2:$C$23)</f>
        <v>Yes, Yes, Yes, Yes, Yes, Yes, Yes, Yes, Yes, Yes, Yes, Yes, Yes, Yes, Yes, Yes, Yes, Yes, Yes, Yes, Yes, Yes</v>
      </c>
      <c r="CN396" t="e" cm="1">
        <f t="array" aca="1" ref="CN396" ca="1">COUNTIF(WeekendHostnames,"WNH270OPR403")</f>
        <v>#NAME?</v>
      </c>
    </row>
    <row r="397" spans="5:92" ht="20.25" customHeight="1">
      <c r="E397" s="15" t="str">
        <f>IF($C397&lt;&gt;"Yes","",IF($D397="No","Yes",IF($D397="Yes","No","")))</f>
        <v/>
      </c>
      <c r="F397" s="15" t="str">
        <f>IF($A397="","",IF($A397="Neuron",IF(OR(AND($AA397&lt;&gt;"",LOWER(TRIM($AA397))&lt;&gt;"n/a",COUNTIF($AA$2:$AA$532,$AA397)&gt;1),AND($AB397&lt;&gt;"",LOWER(TRIM($AB397))&lt;&gt;"n/a",COUNTIF($AB$2:$AB$532,$AB397)&gt;1),AND($AE397&lt;&gt;"",LOWER(TRIM($AE397))&lt;&gt;"n/a",COUNTIF($AE$2:$AE$532,$AE397)&gt;1)),"Yes","No"),IF($A397="Cybernet",IF(OR(AND($Y397&lt;&gt;"",LOWER(TRIM($Y397))&lt;&gt;"n/a",COUNTIF($Y$2:$Y$532,$Y397)&gt;1),AND($Z397&lt;&gt;"",LOWER(TRIM($Z397))&lt;&gt;"n/a",COUNTIF($Z$2:$Z$532,$Z397)&gt;1)),"Yes","No"),IF(AND($AN397&lt;&gt;"",LOWER(TRIM($AN397))&lt;&gt;"n/a",COUNTIF($AN$2:$AN$532,$AN397)&gt;1),"Yes","No"))))</f>
        <v/>
      </c>
      <c r="G397" t="str">
        <f>IF($C397&lt;&gt;"Yes","",
IF($A397="Neuron",
IF(OR(
AND($AA397&lt;&gt;"",LOWER(TRIM($AA397))&lt;&gt;"n/a",COUNTIFS($C$2:$C$532,"Yes",$A$2:$A$532,"Neuron",$AA$2:$AA$532,$AA397)&gt;1),
AND($AB397&lt;&gt;"",LOWER(TRIM($AB397))&lt;&gt;"n/a",COUNTIFS($C$2:$C$532,"Yes",$A$2:$A$532,"Neuron",$AB$2:$AB$532,$AB397)&gt;1),
AND($AE397&lt;&gt;"",LOWER(TRIM($AE397))&lt;&gt;"n/a",COUNTIFS($C$2:$C$532,"Yes",$A$2:$A$532,"Neuron",$AE$2:$AE$532,$AE397)&gt;1)
),"Yes","No"),
IF($A397="Cybernet",
IF(OR(
AND($Y397&lt;&gt;"",LOWER(TRIM($Y397))&lt;&gt;"n/a",COUNTIFS($C$2:$C$532,"Yes",$A$2:$A$532,"Cybernet",$Y$2:$Y$532,$Y397)&gt;1),
AND($Z397&lt;&gt;"",LOWER(TRIM($Z397))&lt;&gt;"n/a",COUNTIFS($C$2:$C$532,"Yes",$A$2:$A$532,"Cybernet",$Z$2:$Z$532,$Z397)&gt;1)
),"Yes","No"),
IF(AND($AN397&lt;&gt;"",LOWER(TRIM($AN397))&lt;&gt;"n/a"),
IF(COUNTIFS($C$2:$C$532,"Yes",$A$2:$A$532,$A397,$AN$2:$AN$532,$AN397)&gt;1,"Yes","No"),
"No")
)
)
)</f>
        <v/>
      </c>
      <c r="V397"/>
      <c r="X397"/>
      <c r="BS397" s="4" t="str">
        <f>IF($AB397="","",IF((IF(AND($BL397&lt;&gt;"Yes",$BL397&lt;&gt;"N/A"),"Power Cable, ","")&amp;IF(AND($BM397&lt;&gt;"Yes",$BM397&lt;&gt;"N/A"),"Battery, ","")&amp;IF(AND($AG397&lt;&gt;"Yes",$AG397&lt;&gt;"N/A"),"Firmware Download, ","")&amp;IF(AND(OR($AG397="Yes",$AG397="N/A"),$AH397&lt;&gt;"Yes",$AH397&lt;&gt;"N/A"),"Firmware Install, ","")&amp;IF(AND($BQ397&lt;&gt;"Yes",$BQ397&lt;&gt;"N/A"),"Device ID, ","")&amp;IF(AND($BR397&lt;&gt;"Yes",$BR397&lt;&gt;"N/A"),"Epic Beans Relay, ",""))="","",LEFT(IF(AND($BL397&lt;&gt;"Yes",$BL397&lt;&gt;"N/A"),"Power Cable, ","")&amp;IF(AND($BM397&lt;&gt;"Yes",$BM397&lt;&gt;"N/A"),"Battery, ","")&amp;IF(AND($AG397&lt;&gt;"Yes",$AG397&lt;&gt;"N/A"),"Firmware Download, ","")&amp;IF(AND(OR($AG397="Yes",$AG397="N/A"),$AH397&lt;&gt;"Yes",$AH397&lt;&gt;"N/A"),"Firmware Install, ","")&amp;IF(AND($BQ397&lt;&gt;"Yes",$BQ397&lt;&gt;"N/A"),"Device ID, ","")&amp;IF(AND($BR397&lt;&gt;"Yes",$BR397&lt;&gt;"N/A"),"Epic Beans Relay, ",""),LEN(IF(AND($BL397&lt;&gt;"Yes",$BL397&lt;&gt;"N/A"),"Power Cable, ","")&amp;IF(AND($BM397&lt;&gt;"Yes",$BM397&lt;&gt;"N/A"),"Battery, ","")&amp;IF(AND($AG397&lt;&gt;"Yes",$AG397&lt;&gt;"N/A"),"Firmware Download, ","")&amp;IF(AND(OR($AG397="Yes",$AG397="N/A"),$AH397&lt;&gt;"Yes",$AH397&lt;&gt;"N/A"),"Firmware Install, ","")&amp;IF(AND($BQ397&lt;&gt;"Yes",$BQ397&lt;&gt;"N/A"),"Device ID, ","")&amp;IF(AND($BR397&lt;&gt;"Yes",$BR397&lt;&gt;"N/A"),"Epic Beans Relay, ",""))-2)))</f>
        <v/>
      </c>
      <c r="BU397" s="8" t="str">
        <f>IF($AB397="","",IF($BS397="","Yes","Blocked"))</f>
        <v/>
      </c>
      <c r="BW397" t="str">
        <f>IF($BV397="","",IFERROR(VLOOKUP($BV397,'01_Warehouse_Ledger'!$A:$N,4,FALSE),""))</f>
        <v/>
      </c>
      <c r="BX397" t="str">
        <f>IF($BV397="","",IFERROR(VLOOKUP($BV397,'01_Warehouse_Ledger'!$A:$N,5,FALSE),""))</f>
        <v/>
      </c>
      <c r="BY397" t="str">
        <f>IF($BV397="","",IFERROR(VLOOKUP($BV397,'01_Warehouse_Ledger'!$A:$N,13,FALSE),""))</f>
        <v/>
      </c>
      <c r="CI397" t="str" cm="1">
        <f t="array" ref="CI397">IFERROR(
  IF(ISNUMBER(MATCH(TRIM(SUBSTITUTE(INDEX($X:$X,ROW()),CHAR(160),"")),[1]Weekend_Targets!$B$2:$B$23,0)),
    "TARGET",
    "NO"
  ),
  "LOOKUP_ERROR"
)</f>
        <v>NO</v>
      </c>
      <c r="CJ397" t="str" cm="1">
        <f t="array" aca="1" ref="CJ397" ca="1">_xlfn.LET(_xlpm.h,UPPER(TRIM(CLEAN(SUBSTITUTE($X397,CHAR(160)," ")))), IF(ISNUMBER(MATCH(_xlpm.h,WeekendHostnames,0)),"TARGET",""))</f>
        <v/>
      </c>
      <c r="CK397" t="str">
        <f>UPPER(TRIM(CLEAN(SUBSTITUTE(C397,CHAR(160)," "))))</f>
        <v/>
      </c>
      <c r="CL397" t="str" cm="1">
        <f t="array" ref="CL397">IF(ISNUMBER(MATCH(UPPER(TRIM(CLEAN(SUBSTITUTE(INDEX($X:$X,ROW()),CHAR(160)," ")))),[1]Weekend_Targets!$C$2:$C$23,0)),"TARGET","NO")</f>
        <v>NO</v>
      </c>
      <c r="CM397" t="str">
        <f>_xlfn.TEXTJOIN(", ",TRUE,$C$2:$C$23)</f>
        <v>Yes, Yes, Yes, Yes, Yes, Yes, Yes, Yes, Yes, Yes, Yes, Yes, Yes, Yes, Yes, Yes, Yes, Yes, Yes, Yes, Yes, Yes</v>
      </c>
      <c r="CN397" t="e" cm="1">
        <f t="array" aca="1" ref="CN397" ca="1">COUNTIF(WeekendHostnames,"WNH270OPR403")</f>
        <v>#NAME?</v>
      </c>
    </row>
    <row r="398" spans="5:92" ht="20.25" customHeight="1">
      <c r="E398" s="15" t="str">
        <f>IF($C398&lt;&gt;"Yes","",IF($D398="No","Yes",IF($D398="Yes","No","")))</f>
        <v/>
      </c>
      <c r="F398" s="15" t="str">
        <f>IF($A398="","",IF($A398="Neuron",IF(OR(AND($AA398&lt;&gt;"",LOWER(TRIM($AA398))&lt;&gt;"n/a",COUNTIF($AA$2:$AA$532,$AA398)&gt;1),AND($AB398&lt;&gt;"",LOWER(TRIM($AB398))&lt;&gt;"n/a",COUNTIF($AB$2:$AB$532,$AB398)&gt;1),AND($AE398&lt;&gt;"",LOWER(TRIM($AE398))&lt;&gt;"n/a",COUNTIF($AE$2:$AE$532,$AE398)&gt;1)),"Yes","No"),IF($A398="Cybernet",IF(OR(AND($Y398&lt;&gt;"",LOWER(TRIM($Y398))&lt;&gt;"n/a",COUNTIF($Y$2:$Y$532,$Y398)&gt;1),AND($Z398&lt;&gt;"",LOWER(TRIM($Z398))&lt;&gt;"n/a",COUNTIF($Z$2:$Z$532,$Z398)&gt;1)),"Yes","No"),IF(AND($AN398&lt;&gt;"",LOWER(TRIM($AN398))&lt;&gt;"n/a",COUNTIF($AN$2:$AN$532,$AN398)&gt;1),"Yes","No"))))</f>
        <v/>
      </c>
      <c r="G398" t="str">
        <f>IF($C398&lt;&gt;"Yes","",
IF($A398="Neuron",
IF(OR(
AND($AA398&lt;&gt;"",LOWER(TRIM($AA398))&lt;&gt;"n/a",COUNTIFS($C$2:$C$532,"Yes",$A$2:$A$532,"Neuron",$AA$2:$AA$532,$AA398)&gt;1),
AND($AB398&lt;&gt;"",LOWER(TRIM($AB398))&lt;&gt;"n/a",COUNTIFS($C$2:$C$532,"Yes",$A$2:$A$532,"Neuron",$AB$2:$AB$532,$AB398)&gt;1),
AND($AE398&lt;&gt;"",LOWER(TRIM($AE398))&lt;&gt;"n/a",COUNTIFS($C$2:$C$532,"Yes",$A$2:$A$532,"Neuron",$AE$2:$AE$532,$AE398)&gt;1)
),"Yes","No"),
IF($A398="Cybernet",
IF(OR(
AND($Y398&lt;&gt;"",LOWER(TRIM($Y398))&lt;&gt;"n/a",COUNTIFS($C$2:$C$532,"Yes",$A$2:$A$532,"Cybernet",$Y$2:$Y$532,$Y398)&gt;1),
AND($Z398&lt;&gt;"",LOWER(TRIM($Z398))&lt;&gt;"n/a",COUNTIFS($C$2:$C$532,"Yes",$A$2:$A$532,"Cybernet",$Z$2:$Z$532,$Z398)&gt;1)
),"Yes","No"),
IF(AND($AN398&lt;&gt;"",LOWER(TRIM($AN398))&lt;&gt;"n/a"),
IF(COUNTIFS($C$2:$C$532,"Yes",$A$2:$A$532,$A398,$AN$2:$AN$532,$AN398)&gt;1,"Yes","No"),
"No")
)
)
)</f>
        <v/>
      </c>
      <c r="V398"/>
      <c r="X398"/>
      <c r="BS398" s="4" t="str">
        <f>IF($AB398="","",IF((IF(AND($BL398&lt;&gt;"Yes",$BL398&lt;&gt;"N/A"),"Power Cable, ","")&amp;IF(AND($BM398&lt;&gt;"Yes",$BM398&lt;&gt;"N/A"),"Battery, ","")&amp;IF(AND($AG398&lt;&gt;"Yes",$AG398&lt;&gt;"N/A"),"Firmware Download, ","")&amp;IF(AND(OR($AG398="Yes",$AG398="N/A"),$AH398&lt;&gt;"Yes",$AH398&lt;&gt;"N/A"),"Firmware Install, ","")&amp;IF(AND($BQ398&lt;&gt;"Yes",$BQ398&lt;&gt;"N/A"),"Device ID, ","")&amp;IF(AND($BR398&lt;&gt;"Yes",$BR398&lt;&gt;"N/A"),"Epic Beans Relay, ",""))="","",LEFT(IF(AND($BL398&lt;&gt;"Yes",$BL398&lt;&gt;"N/A"),"Power Cable, ","")&amp;IF(AND($BM398&lt;&gt;"Yes",$BM398&lt;&gt;"N/A"),"Battery, ","")&amp;IF(AND($AG398&lt;&gt;"Yes",$AG398&lt;&gt;"N/A"),"Firmware Download, ","")&amp;IF(AND(OR($AG398="Yes",$AG398="N/A"),$AH398&lt;&gt;"Yes",$AH398&lt;&gt;"N/A"),"Firmware Install, ","")&amp;IF(AND($BQ398&lt;&gt;"Yes",$BQ398&lt;&gt;"N/A"),"Device ID, ","")&amp;IF(AND($BR398&lt;&gt;"Yes",$BR398&lt;&gt;"N/A"),"Epic Beans Relay, ",""),LEN(IF(AND($BL398&lt;&gt;"Yes",$BL398&lt;&gt;"N/A"),"Power Cable, ","")&amp;IF(AND($BM398&lt;&gt;"Yes",$BM398&lt;&gt;"N/A"),"Battery, ","")&amp;IF(AND($AG398&lt;&gt;"Yes",$AG398&lt;&gt;"N/A"),"Firmware Download, ","")&amp;IF(AND(OR($AG398="Yes",$AG398="N/A"),$AH398&lt;&gt;"Yes",$AH398&lt;&gt;"N/A"),"Firmware Install, ","")&amp;IF(AND($BQ398&lt;&gt;"Yes",$BQ398&lt;&gt;"N/A"),"Device ID, ","")&amp;IF(AND($BR398&lt;&gt;"Yes",$BR398&lt;&gt;"N/A"),"Epic Beans Relay, ",""))-2)))</f>
        <v/>
      </c>
      <c r="BU398" s="8" t="str">
        <f>IF($AB398="","",IF($BS398="","Yes","Blocked"))</f>
        <v/>
      </c>
      <c r="BW398" t="str">
        <f>IF($BV398="","",IFERROR(VLOOKUP($BV398,'01_Warehouse_Ledger'!$A:$N,4,FALSE),""))</f>
        <v/>
      </c>
      <c r="BX398" t="str">
        <f>IF($BV398="","",IFERROR(VLOOKUP($BV398,'01_Warehouse_Ledger'!$A:$N,5,FALSE),""))</f>
        <v/>
      </c>
      <c r="BY398" t="str">
        <f>IF($BV398="","",IFERROR(VLOOKUP($BV398,'01_Warehouse_Ledger'!$A:$N,13,FALSE),""))</f>
        <v/>
      </c>
      <c r="CI398" t="str" cm="1">
        <f t="array" ref="CI398">IFERROR(
  IF(ISNUMBER(MATCH(TRIM(SUBSTITUTE(INDEX($X:$X,ROW()),CHAR(160),"")),[1]Weekend_Targets!$B$2:$B$23,0)),
    "TARGET",
    "NO"
  ),
  "LOOKUP_ERROR"
)</f>
        <v>NO</v>
      </c>
      <c r="CJ398" t="str" cm="1">
        <f t="array" aca="1" ref="CJ398" ca="1">_xlfn.LET(_xlpm.h,UPPER(TRIM(CLEAN(SUBSTITUTE($X398,CHAR(160)," ")))), IF(ISNUMBER(MATCH(_xlpm.h,WeekendHostnames,0)),"TARGET",""))</f>
        <v/>
      </c>
      <c r="CK398" t="str">
        <f>UPPER(TRIM(CLEAN(SUBSTITUTE(C398,CHAR(160)," "))))</f>
        <v/>
      </c>
      <c r="CL398" t="str" cm="1">
        <f t="array" ref="CL398">IF(ISNUMBER(MATCH(UPPER(TRIM(CLEAN(SUBSTITUTE(INDEX($X:$X,ROW()),CHAR(160)," ")))),[1]Weekend_Targets!$C$2:$C$23,0)),"TARGET","NO")</f>
        <v>NO</v>
      </c>
      <c r="CM398" t="str">
        <f>_xlfn.TEXTJOIN(", ",TRUE,$C$2:$C$23)</f>
        <v>Yes, Yes, Yes, Yes, Yes, Yes, Yes, Yes, Yes, Yes, Yes, Yes, Yes, Yes, Yes, Yes, Yes, Yes, Yes, Yes, Yes, Yes</v>
      </c>
      <c r="CN398" t="e" cm="1">
        <f t="array" aca="1" ref="CN398" ca="1">COUNTIF(WeekendHostnames,"WNH270OPR403")</f>
        <v>#NAME?</v>
      </c>
    </row>
    <row r="399" spans="5:92" ht="20.25" customHeight="1">
      <c r="E399" s="15" t="str">
        <f>IF($C399&lt;&gt;"Yes","",IF($D399="No","Yes",IF($D399="Yes","No","")))</f>
        <v/>
      </c>
      <c r="F399" s="15" t="str">
        <f>IF($A399="","",IF($A399="Neuron",IF(OR(AND($AA399&lt;&gt;"",LOWER(TRIM($AA399))&lt;&gt;"n/a",COUNTIF($AA$2:$AA$532,$AA399)&gt;1),AND($AB399&lt;&gt;"",LOWER(TRIM($AB399))&lt;&gt;"n/a",COUNTIF($AB$2:$AB$532,$AB399)&gt;1),AND($AE399&lt;&gt;"",LOWER(TRIM($AE399))&lt;&gt;"n/a",COUNTIF($AE$2:$AE$532,$AE399)&gt;1)),"Yes","No"),IF($A399="Cybernet",IF(OR(AND($Y399&lt;&gt;"",LOWER(TRIM($Y399))&lt;&gt;"n/a",COUNTIF($Y$2:$Y$532,$Y399)&gt;1),AND($Z399&lt;&gt;"",LOWER(TRIM($Z399))&lt;&gt;"n/a",COUNTIF($Z$2:$Z$532,$Z399)&gt;1)),"Yes","No"),IF(AND($AN399&lt;&gt;"",LOWER(TRIM($AN399))&lt;&gt;"n/a",COUNTIF($AN$2:$AN$532,$AN399)&gt;1),"Yes","No"))))</f>
        <v/>
      </c>
      <c r="G399" t="str">
        <f>IF($C399&lt;&gt;"Yes","",
IF($A399="Neuron",
IF(OR(
AND($AA399&lt;&gt;"",LOWER(TRIM($AA399))&lt;&gt;"n/a",COUNTIFS($C$2:$C$532,"Yes",$A$2:$A$532,"Neuron",$AA$2:$AA$532,$AA399)&gt;1),
AND($AB399&lt;&gt;"",LOWER(TRIM($AB399))&lt;&gt;"n/a",COUNTIFS($C$2:$C$532,"Yes",$A$2:$A$532,"Neuron",$AB$2:$AB$532,$AB399)&gt;1),
AND($AE399&lt;&gt;"",LOWER(TRIM($AE399))&lt;&gt;"n/a",COUNTIFS($C$2:$C$532,"Yes",$A$2:$A$532,"Neuron",$AE$2:$AE$532,$AE399)&gt;1)
),"Yes","No"),
IF($A399="Cybernet",
IF(OR(
AND($Y399&lt;&gt;"",LOWER(TRIM($Y399))&lt;&gt;"n/a",COUNTIFS($C$2:$C$532,"Yes",$A$2:$A$532,"Cybernet",$Y$2:$Y$532,$Y399)&gt;1),
AND($Z399&lt;&gt;"",LOWER(TRIM($Z399))&lt;&gt;"n/a",COUNTIFS($C$2:$C$532,"Yes",$A$2:$A$532,"Cybernet",$Z$2:$Z$532,$Z399)&gt;1)
),"Yes","No"),
IF(AND($AN399&lt;&gt;"",LOWER(TRIM($AN399))&lt;&gt;"n/a"),
IF(COUNTIFS($C$2:$C$532,"Yes",$A$2:$A$532,$A399,$AN$2:$AN$532,$AN399)&gt;1,"Yes","No"),
"No")
)
)
)</f>
        <v/>
      </c>
      <c r="V399"/>
      <c r="X399"/>
      <c r="BS399" s="4" t="str">
        <f>IF($AB399="","",IF((IF(AND($BL399&lt;&gt;"Yes",$BL399&lt;&gt;"N/A"),"Power Cable, ","")&amp;IF(AND($BM399&lt;&gt;"Yes",$BM399&lt;&gt;"N/A"),"Battery, ","")&amp;IF(AND($AG399&lt;&gt;"Yes",$AG399&lt;&gt;"N/A"),"Firmware Download, ","")&amp;IF(AND(OR($AG399="Yes",$AG399="N/A"),$AH399&lt;&gt;"Yes",$AH399&lt;&gt;"N/A"),"Firmware Install, ","")&amp;IF(AND($BQ399&lt;&gt;"Yes",$BQ399&lt;&gt;"N/A"),"Device ID, ","")&amp;IF(AND($BR399&lt;&gt;"Yes",$BR399&lt;&gt;"N/A"),"Epic Beans Relay, ",""))="","",LEFT(IF(AND($BL399&lt;&gt;"Yes",$BL399&lt;&gt;"N/A"),"Power Cable, ","")&amp;IF(AND($BM399&lt;&gt;"Yes",$BM399&lt;&gt;"N/A"),"Battery, ","")&amp;IF(AND($AG399&lt;&gt;"Yes",$AG399&lt;&gt;"N/A"),"Firmware Download, ","")&amp;IF(AND(OR($AG399="Yes",$AG399="N/A"),$AH399&lt;&gt;"Yes",$AH399&lt;&gt;"N/A"),"Firmware Install, ","")&amp;IF(AND($BQ399&lt;&gt;"Yes",$BQ399&lt;&gt;"N/A"),"Device ID, ","")&amp;IF(AND($BR399&lt;&gt;"Yes",$BR399&lt;&gt;"N/A"),"Epic Beans Relay, ",""),LEN(IF(AND($BL399&lt;&gt;"Yes",$BL399&lt;&gt;"N/A"),"Power Cable, ","")&amp;IF(AND($BM399&lt;&gt;"Yes",$BM399&lt;&gt;"N/A"),"Battery, ","")&amp;IF(AND($AG399&lt;&gt;"Yes",$AG399&lt;&gt;"N/A"),"Firmware Download, ","")&amp;IF(AND(OR($AG399="Yes",$AG399="N/A"),$AH399&lt;&gt;"Yes",$AH399&lt;&gt;"N/A"),"Firmware Install, ","")&amp;IF(AND($BQ399&lt;&gt;"Yes",$BQ399&lt;&gt;"N/A"),"Device ID, ","")&amp;IF(AND($BR399&lt;&gt;"Yes",$BR399&lt;&gt;"N/A"),"Epic Beans Relay, ",""))-2)))</f>
        <v/>
      </c>
      <c r="BU399" s="8" t="str">
        <f>IF($AB399="","",IF($BS399="","Yes","Blocked"))</f>
        <v/>
      </c>
      <c r="BW399" t="str">
        <f>IF($BV399="","",IFERROR(VLOOKUP($BV399,'01_Warehouse_Ledger'!$A:$N,4,FALSE),""))</f>
        <v/>
      </c>
      <c r="BX399" t="str">
        <f>IF($BV399="","",IFERROR(VLOOKUP($BV399,'01_Warehouse_Ledger'!$A:$N,5,FALSE),""))</f>
        <v/>
      </c>
      <c r="BY399" t="str">
        <f>IF($BV399="","",IFERROR(VLOOKUP($BV399,'01_Warehouse_Ledger'!$A:$N,13,FALSE),""))</f>
        <v/>
      </c>
      <c r="CI399" t="str" cm="1">
        <f t="array" ref="CI399">IFERROR(
  IF(ISNUMBER(MATCH(TRIM(SUBSTITUTE(INDEX($X:$X,ROW()),CHAR(160),"")),[1]Weekend_Targets!$B$2:$B$23,0)),
    "TARGET",
    "NO"
  ),
  "LOOKUP_ERROR"
)</f>
        <v>NO</v>
      </c>
      <c r="CJ399" t="str" cm="1">
        <f t="array" aca="1" ref="CJ399" ca="1">_xlfn.LET(_xlpm.h,UPPER(TRIM(CLEAN(SUBSTITUTE($X399,CHAR(160)," ")))), IF(ISNUMBER(MATCH(_xlpm.h,WeekendHostnames,0)),"TARGET",""))</f>
        <v/>
      </c>
      <c r="CK399" t="str">
        <f>UPPER(TRIM(CLEAN(SUBSTITUTE(C399,CHAR(160)," "))))</f>
        <v/>
      </c>
      <c r="CL399" t="str" cm="1">
        <f t="array" ref="CL399">IF(ISNUMBER(MATCH(UPPER(TRIM(CLEAN(SUBSTITUTE(INDEX($X:$X,ROW()),CHAR(160)," ")))),[1]Weekend_Targets!$C$2:$C$23,0)),"TARGET","NO")</f>
        <v>NO</v>
      </c>
      <c r="CM399" t="str">
        <f>_xlfn.TEXTJOIN(", ",TRUE,$C$2:$C$23)</f>
        <v>Yes, Yes, Yes, Yes, Yes, Yes, Yes, Yes, Yes, Yes, Yes, Yes, Yes, Yes, Yes, Yes, Yes, Yes, Yes, Yes, Yes, Yes</v>
      </c>
      <c r="CN399" t="e" cm="1">
        <f t="array" aca="1" ref="CN399" ca="1">COUNTIF(WeekendHostnames,"WNH270OPR403")</f>
        <v>#NAME?</v>
      </c>
    </row>
    <row r="400" spans="5:92" ht="20.25" customHeight="1">
      <c r="E400" s="15" t="str">
        <f>IF($C400&lt;&gt;"Yes","",IF($D400="No","Yes",IF($D400="Yes","No","")))</f>
        <v/>
      </c>
      <c r="F400" s="15" t="str">
        <f>IF($A400="","",IF($A400="Neuron",IF(OR(AND($AA400&lt;&gt;"",LOWER(TRIM($AA400))&lt;&gt;"n/a",COUNTIF($AA$2:$AA$532,$AA400)&gt;1),AND($AB400&lt;&gt;"",LOWER(TRIM($AB400))&lt;&gt;"n/a",COUNTIF($AB$2:$AB$532,$AB400)&gt;1),AND($AE400&lt;&gt;"",LOWER(TRIM($AE400))&lt;&gt;"n/a",COUNTIF($AE$2:$AE$532,$AE400)&gt;1)),"Yes","No"),IF($A400="Cybernet",IF(OR(AND($Y400&lt;&gt;"",LOWER(TRIM($Y400))&lt;&gt;"n/a",COUNTIF($Y$2:$Y$532,$Y400)&gt;1),AND($Z400&lt;&gt;"",LOWER(TRIM($Z400))&lt;&gt;"n/a",COUNTIF($Z$2:$Z$532,$Z400)&gt;1)),"Yes","No"),IF(AND($AN400&lt;&gt;"",LOWER(TRIM($AN400))&lt;&gt;"n/a",COUNTIF($AN$2:$AN$532,$AN400)&gt;1),"Yes","No"))))</f>
        <v/>
      </c>
      <c r="G400" t="str">
        <f>IF($C400&lt;&gt;"Yes","",
IF($A400="Neuron",
IF(OR(
AND($AA400&lt;&gt;"",LOWER(TRIM($AA400))&lt;&gt;"n/a",COUNTIFS($C$2:$C$532,"Yes",$A$2:$A$532,"Neuron",$AA$2:$AA$532,$AA400)&gt;1),
AND($AB400&lt;&gt;"",LOWER(TRIM($AB400))&lt;&gt;"n/a",COUNTIFS($C$2:$C$532,"Yes",$A$2:$A$532,"Neuron",$AB$2:$AB$532,$AB400)&gt;1),
AND($AE400&lt;&gt;"",LOWER(TRIM($AE400))&lt;&gt;"n/a",COUNTIFS($C$2:$C$532,"Yes",$A$2:$A$532,"Neuron",$AE$2:$AE$532,$AE400)&gt;1)
),"Yes","No"),
IF($A400="Cybernet",
IF(OR(
AND($Y400&lt;&gt;"",LOWER(TRIM($Y400))&lt;&gt;"n/a",COUNTIFS($C$2:$C$532,"Yes",$A$2:$A$532,"Cybernet",$Y$2:$Y$532,$Y400)&gt;1),
AND($Z400&lt;&gt;"",LOWER(TRIM($Z400))&lt;&gt;"n/a",COUNTIFS($C$2:$C$532,"Yes",$A$2:$A$532,"Cybernet",$Z$2:$Z$532,$Z400)&gt;1)
),"Yes","No"),
IF(AND($AN400&lt;&gt;"",LOWER(TRIM($AN400))&lt;&gt;"n/a"),
IF(COUNTIFS($C$2:$C$532,"Yes",$A$2:$A$532,$A400,$AN$2:$AN$532,$AN400)&gt;1,"Yes","No"),
"No")
)
)
)</f>
        <v/>
      </c>
      <c r="V400"/>
      <c r="X400"/>
      <c r="BS400" s="4" t="str">
        <f>IF($AB400="","",IF((IF(AND($BL400&lt;&gt;"Yes",$BL400&lt;&gt;"N/A"),"Power Cable, ","")&amp;IF(AND($BM400&lt;&gt;"Yes",$BM400&lt;&gt;"N/A"),"Battery, ","")&amp;IF(AND($AG400&lt;&gt;"Yes",$AG400&lt;&gt;"N/A"),"Firmware Download, ","")&amp;IF(AND(OR($AG400="Yes",$AG400="N/A"),$AH400&lt;&gt;"Yes",$AH400&lt;&gt;"N/A"),"Firmware Install, ","")&amp;IF(AND($BQ400&lt;&gt;"Yes",$BQ400&lt;&gt;"N/A"),"Device ID, ","")&amp;IF(AND($BR400&lt;&gt;"Yes",$BR400&lt;&gt;"N/A"),"Epic Beans Relay, ",""))="","",LEFT(IF(AND($BL400&lt;&gt;"Yes",$BL400&lt;&gt;"N/A"),"Power Cable, ","")&amp;IF(AND($BM400&lt;&gt;"Yes",$BM400&lt;&gt;"N/A"),"Battery, ","")&amp;IF(AND($AG400&lt;&gt;"Yes",$AG400&lt;&gt;"N/A"),"Firmware Download, ","")&amp;IF(AND(OR($AG400="Yes",$AG400="N/A"),$AH400&lt;&gt;"Yes",$AH400&lt;&gt;"N/A"),"Firmware Install, ","")&amp;IF(AND($BQ400&lt;&gt;"Yes",$BQ400&lt;&gt;"N/A"),"Device ID, ","")&amp;IF(AND($BR400&lt;&gt;"Yes",$BR400&lt;&gt;"N/A"),"Epic Beans Relay, ",""),LEN(IF(AND($BL400&lt;&gt;"Yes",$BL400&lt;&gt;"N/A"),"Power Cable, ","")&amp;IF(AND($BM400&lt;&gt;"Yes",$BM400&lt;&gt;"N/A"),"Battery, ","")&amp;IF(AND($AG400&lt;&gt;"Yes",$AG400&lt;&gt;"N/A"),"Firmware Download, ","")&amp;IF(AND(OR($AG400="Yes",$AG400="N/A"),$AH400&lt;&gt;"Yes",$AH400&lt;&gt;"N/A"),"Firmware Install, ","")&amp;IF(AND($BQ400&lt;&gt;"Yes",$BQ400&lt;&gt;"N/A"),"Device ID, ","")&amp;IF(AND($BR400&lt;&gt;"Yes",$BR400&lt;&gt;"N/A"),"Epic Beans Relay, ",""))-2)))</f>
        <v/>
      </c>
      <c r="BU400" s="8" t="str">
        <f>IF($AB400="","",IF($BS400="","Yes","Blocked"))</f>
        <v/>
      </c>
      <c r="BW400" t="str">
        <f>IF($BV400="","",IFERROR(VLOOKUP($BV400,'01_Warehouse_Ledger'!$A:$N,4,FALSE),""))</f>
        <v/>
      </c>
      <c r="BX400" t="str">
        <f>IF($BV400="","",IFERROR(VLOOKUP($BV400,'01_Warehouse_Ledger'!$A:$N,5,FALSE),""))</f>
        <v/>
      </c>
      <c r="BY400" t="str">
        <f>IF($BV400="","",IFERROR(VLOOKUP($BV400,'01_Warehouse_Ledger'!$A:$N,13,FALSE),""))</f>
        <v/>
      </c>
      <c r="CI400" t="str" cm="1">
        <f t="array" ref="CI400">IFERROR(
  IF(ISNUMBER(MATCH(TRIM(SUBSTITUTE(INDEX($X:$X,ROW()),CHAR(160),"")),[1]Weekend_Targets!$B$2:$B$23,0)),
    "TARGET",
    "NO"
  ),
  "LOOKUP_ERROR"
)</f>
        <v>NO</v>
      </c>
      <c r="CJ400" t="str" cm="1">
        <f t="array" aca="1" ref="CJ400" ca="1">_xlfn.LET(_xlpm.h,UPPER(TRIM(CLEAN(SUBSTITUTE($X400,CHAR(160)," ")))), IF(ISNUMBER(MATCH(_xlpm.h,WeekendHostnames,0)),"TARGET",""))</f>
        <v/>
      </c>
      <c r="CK400" t="str">
        <f>UPPER(TRIM(CLEAN(SUBSTITUTE(C400,CHAR(160)," "))))</f>
        <v/>
      </c>
      <c r="CL400" t="str" cm="1">
        <f t="array" ref="CL400">IF(ISNUMBER(MATCH(UPPER(TRIM(CLEAN(SUBSTITUTE(INDEX($X:$X,ROW()),CHAR(160)," ")))),[1]Weekend_Targets!$C$2:$C$23,0)),"TARGET","NO")</f>
        <v>NO</v>
      </c>
      <c r="CM400" t="str">
        <f>_xlfn.TEXTJOIN(", ",TRUE,$C$2:$C$23)</f>
        <v>Yes, Yes, Yes, Yes, Yes, Yes, Yes, Yes, Yes, Yes, Yes, Yes, Yes, Yes, Yes, Yes, Yes, Yes, Yes, Yes, Yes, Yes</v>
      </c>
      <c r="CN400" t="e" cm="1">
        <f t="array" aca="1" ref="CN400" ca="1">COUNTIF(WeekendHostnames,"WNH270OPR403")</f>
        <v>#NAME?</v>
      </c>
    </row>
    <row r="401" spans="5:92" ht="20.25" customHeight="1">
      <c r="E401" s="15" t="str">
        <f>IF($C401&lt;&gt;"Yes","",IF($D401="No","Yes",IF($D401="Yes","No","")))</f>
        <v/>
      </c>
      <c r="F401" s="15" t="str">
        <f>IF($A401="","",IF($A401="Neuron",IF(OR(AND($AA401&lt;&gt;"",LOWER(TRIM($AA401))&lt;&gt;"n/a",COUNTIF($AA$2:$AA$532,$AA401)&gt;1),AND($AB401&lt;&gt;"",LOWER(TRIM($AB401))&lt;&gt;"n/a",COUNTIF($AB$2:$AB$532,$AB401)&gt;1),AND($AE401&lt;&gt;"",LOWER(TRIM($AE401))&lt;&gt;"n/a",COUNTIF($AE$2:$AE$532,$AE401)&gt;1)),"Yes","No"),IF($A401="Cybernet",IF(OR(AND($Y401&lt;&gt;"",LOWER(TRIM($Y401))&lt;&gt;"n/a",COUNTIF($Y$2:$Y$532,$Y401)&gt;1),AND($Z401&lt;&gt;"",LOWER(TRIM($Z401))&lt;&gt;"n/a",COUNTIF($Z$2:$Z$532,$Z401)&gt;1)),"Yes","No"),IF(AND($AN401&lt;&gt;"",LOWER(TRIM($AN401))&lt;&gt;"n/a",COUNTIF($AN$2:$AN$532,$AN401)&gt;1),"Yes","No"))))</f>
        <v/>
      </c>
      <c r="G401" t="str">
        <f>IF($C401&lt;&gt;"Yes","",
IF($A401="Neuron",
IF(OR(
AND($AA401&lt;&gt;"",LOWER(TRIM($AA401))&lt;&gt;"n/a",COUNTIFS($C$2:$C$532,"Yes",$A$2:$A$532,"Neuron",$AA$2:$AA$532,$AA401)&gt;1),
AND($AB401&lt;&gt;"",LOWER(TRIM($AB401))&lt;&gt;"n/a",COUNTIFS($C$2:$C$532,"Yes",$A$2:$A$532,"Neuron",$AB$2:$AB$532,$AB401)&gt;1),
AND($AE401&lt;&gt;"",LOWER(TRIM($AE401))&lt;&gt;"n/a",COUNTIFS($C$2:$C$532,"Yes",$A$2:$A$532,"Neuron",$AE$2:$AE$532,$AE401)&gt;1)
),"Yes","No"),
IF($A401="Cybernet",
IF(OR(
AND($Y401&lt;&gt;"",LOWER(TRIM($Y401))&lt;&gt;"n/a",COUNTIFS($C$2:$C$532,"Yes",$A$2:$A$532,"Cybernet",$Y$2:$Y$532,$Y401)&gt;1),
AND($Z401&lt;&gt;"",LOWER(TRIM($Z401))&lt;&gt;"n/a",COUNTIFS($C$2:$C$532,"Yes",$A$2:$A$532,"Cybernet",$Z$2:$Z$532,$Z401)&gt;1)
),"Yes","No"),
IF(AND($AN401&lt;&gt;"",LOWER(TRIM($AN401))&lt;&gt;"n/a"),
IF(COUNTIFS($C$2:$C$532,"Yes",$A$2:$A$532,$A401,$AN$2:$AN$532,$AN401)&gt;1,"Yes","No"),
"No")
)
)
)</f>
        <v/>
      </c>
      <c r="V401"/>
      <c r="X401"/>
      <c r="BS401" s="4" t="str">
        <f>IF($AB401="","",IF((IF(AND($BL401&lt;&gt;"Yes",$BL401&lt;&gt;"N/A"),"Power Cable, ","")&amp;IF(AND($BM401&lt;&gt;"Yes",$BM401&lt;&gt;"N/A"),"Battery, ","")&amp;IF(AND($AG401&lt;&gt;"Yes",$AG401&lt;&gt;"N/A"),"Firmware Download, ","")&amp;IF(AND(OR($AG401="Yes",$AG401="N/A"),$AH401&lt;&gt;"Yes",$AH401&lt;&gt;"N/A"),"Firmware Install, ","")&amp;IF(AND($BQ401&lt;&gt;"Yes",$BQ401&lt;&gt;"N/A"),"Device ID, ","")&amp;IF(AND($BR401&lt;&gt;"Yes",$BR401&lt;&gt;"N/A"),"Epic Beans Relay, ",""))="","",LEFT(IF(AND($BL401&lt;&gt;"Yes",$BL401&lt;&gt;"N/A"),"Power Cable, ","")&amp;IF(AND($BM401&lt;&gt;"Yes",$BM401&lt;&gt;"N/A"),"Battery, ","")&amp;IF(AND($AG401&lt;&gt;"Yes",$AG401&lt;&gt;"N/A"),"Firmware Download, ","")&amp;IF(AND(OR($AG401="Yes",$AG401="N/A"),$AH401&lt;&gt;"Yes",$AH401&lt;&gt;"N/A"),"Firmware Install, ","")&amp;IF(AND($BQ401&lt;&gt;"Yes",$BQ401&lt;&gt;"N/A"),"Device ID, ","")&amp;IF(AND($BR401&lt;&gt;"Yes",$BR401&lt;&gt;"N/A"),"Epic Beans Relay, ",""),LEN(IF(AND($BL401&lt;&gt;"Yes",$BL401&lt;&gt;"N/A"),"Power Cable, ","")&amp;IF(AND($BM401&lt;&gt;"Yes",$BM401&lt;&gt;"N/A"),"Battery, ","")&amp;IF(AND($AG401&lt;&gt;"Yes",$AG401&lt;&gt;"N/A"),"Firmware Download, ","")&amp;IF(AND(OR($AG401="Yes",$AG401="N/A"),$AH401&lt;&gt;"Yes",$AH401&lt;&gt;"N/A"),"Firmware Install, ","")&amp;IF(AND($BQ401&lt;&gt;"Yes",$BQ401&lt;&gt;"N/A"),"Device ID, ","")&amp;IF(AND($BR401&lt;&gt;"Yes",$BR401&lt;&gt;"N/A"),"Epic Beans Relay, ",""))-2)))</f>
        <v/>
      </c>
      <c r="BU401" s="8" t="str">
        <f>IF($AB401="","",IF($BS401="","Yes","Blocked"))</f>
        <v/>
      </c>
      <c r="BW401" t="str">
        <f>IF($BV401="","",IFERROR(VLOOKUP($BV401,'01_Warehouse_Ledger'!$A:$N,4,FALSE),""))</f>
        <v/>
      </c>
      <c r="BX401" t="str">
        <f>IF($BV401="","",IFERROR(VLOOKUP($BV401,'01_Warehouse_Ledger'!$A:$N,5,FALSE),""))</f>
        <v/>
      </c>
      <c r="BY401" t="str">
        <f>IF($BV401="","",IFERROR(VLOOKUP($BV401,'01_Warehouse_Ledger'!$A:$N,13,FALSE),""))</f>
        <v/>
      </c>
      <c r="CI401" t="str" cm="1">
        <f t="array" ref="CI401">IFERROR(
  IF(ISNUMBER(MATCH(TRIM(SUBSTITUTE(INDEX($X:$X,ROW()),CHAR(160),"")),[1]Weekend_Targets!$B$2:$B$23,0)),
    "TARGET",
    "NO"
  ),
  "LOOKUP_ERROR"
)</f>
        <v>NO</v>
      </c>
      <c r="CJ401" t="str" cm="1">
        <f t="array" aca="1" ref="CJ401" ca="1">_xlfn.LET(_xlpm.h,UPPER(TRIM(CLEAN(SUBSTITUTE($X401,CHAR(160)," ")))), IF(ISNUMBER(MATCH(_xlpm.h,WeekendHostnames,0)),"TARGET",""))</f>
        <v/>
      </c>
      <c r="CK401" t="str">
        <f>UPPER(TRIM(CLEAN(SUBSTITUTE(C401,CHAR(160)," "))))</f>
        <v/>
      </c>
      <c r="CL401" t="str" cm="1">
        <f t="array" ref="CL401">IF(ISNUMBER(MATCH(UPPER(TRIM(CLEAN(SUBSTITUTE(INDEX($X:$X,ROW()),CHAR(160)," ")))),[1]Weekend_Targets!$C$2:$C$23,0)),"TARGET","NO")</f>
        <v>NO</v>
      </c>
      <c r="CM401" t="str">
        <f>_xlfn.TEXTJOIN(", ",TRUE,$C$2:$C$23)</f>
        <v>Yes, Yes, Yes, Yes, Yes, Yes, Yes, Yes, Yes, Yes, Yes, Yes, Yes, Yes, Yes, Yes, Yes, Yes, Yes, Yes, Yes, Yes</v>
      </c>
      <c r="CN401" t="e" cm="1">
        <f t="array" aca="1" ref="CN401" ca="1">COUNTIF(WeekendHostnames,"WNH270OPR403")</f>
        <v>#NAME?</v>
      </c>
    </row>
    <row r="402" spans="5:92" ht="20.25" customHeight="1">
      <c r="E402" s="15" t="str">
        <f>IF($C402&lt;&gt;"Yes","",IF($D402="No","Yes",IF($D402="Yes","No","")))</f>
        <v/>
      </c>
      <c r="F402" s="15" t="str">
        <f>IF($A402="","",IF($A402="Neuron",IF(OR(AND($AA402&lt;&gt;"",LOWER(TRIM($AA402))&lt;&gt;"n/a",COUNTIF($AA$2:$AA$532,$AA402)&gt;1),AND($AB402&lt;&gt;"",LOWER(TRIM($AB402))&lt;&gt;"n/a",COUNTIF($AB$2:$AB$532,$AB402)&gt;1),AND($AE402&lt;&gt;"",LOWER(TRIM($AE402))&lt;&gt;"n/a",COUNTIF($AE$2:$AE$532,$AE402)&gt;1)),"Yes","No"),IF($A402="Cybernet",IF(OR(AND($Y402&lt;&gt;"",LOWER(TRIM($Y402))&lt;&gt;"n/a",COUNTIF($Y$2:$Y$532,$Y402)&gt;1),AND($Z402&lt;&gt;"",LOWER(TRIM($Z402))&lt;&gt;"n/a",COUNTIF($Z$2:$Z$532,$Z402)&gt;1)),"Yes","No"),IF(AND($AN402&lt;&gt;"",LOWER(TRIM($AN402))&lt;&gt;"n/a",COUNTIF($AN$2:$AN$532,$AN402)&gt;1),"Yes","No"))))</f>
        <v/>
      </c>
      <c r="G402" t="str">
        <f>IF($C402&lt;&gt;"Yes","",
IF($A402="Neuron",
IF(OR(
AND($AA402&lt;&gt;"",LOWER(TRIM($AA402))&lt;&gt;"n/a",COUNTIFS($C$2:$C$532,"Yes",$A$2:$A$532,"Neuron",$AA$2:$AA$532,$AA402)&gt;1),
AND($AB402&lt;&gt;"",LOWER(TRIM($AB402))&lt;&gt;"n/a",COUNTIFS($C$2:$C$532,"Yes",$A$2:$A$532,"Neuron",$AB$2:$AB$532,$AB402)&gt;1),
AND($AE402&lt;&gt;"",LOWER(TRIM($AE402))&lt;&gt;"n/a",COUNTIFS($C$2:$C$532,"Yes",$A$2:$A$532,"Neuron",$AE$2:$AE$532,$AE402)&gt;1)
),"Yes","No"),
IF($A402="Cybernet",
IF(OR(
AND($Y402&lt;&gt;"",LOWER(TRIM($Y402))&lt;&gt;"n/a",COUNTIFS($C$2:$C$532,"Yes",$A$2:$A$532,"Cybernet",$Y$2:$Y$532,$Y402)&gt;1),
AND($Z402&lt;&gt;"",LOWER(TRIM($Z402))&lt;&gt;"n/a",COUNTIFS($C$2:$C$532,"Yes",$A$2:$A$532,"Cybernet",$Z$2:$Z$532,$Z402)&gt;1)
),"Yes","No"),
IF(AND($AN402&lt;&gt;"",LOWER(TRIM($AN402))&lt;&gt;"n/a"),
IF(COUNTIFS($C$2:$C$532,"Yes",$A$2:$A$532,$A402,$AN$2:$AN$532,$AN402)&gt;1,"Yes","No"),
"No")
)
)
)</f>
        <v/>
      </c>
      <c r="V402"/>
      <c r="X402"/>
      <c r="BS402" s="4" t="str">
        <f>IF($AB402="","",IF((IF(AND($BL402&lt;&gt;"Yes",$BL402&lt;&gt;"N/A"),"Power Cable, ","")&amp;IF(AND($BM402&lt;&gt;"Yes",$BM402&lt;&gt;"N/A"),"Battery, ","")&amp;IF(AND($AG402&lt;&gt;"Yes",$AG402&lt;&gt;"N/A"),"Firmware Download, ","")&amp;IF(AND(OR($AG402="Yes",$AG402="N/A"),$AH402&lt;&gt;"Yes",$AH402&lt;&gt;"N/A"),"Firmware Install, ","")&amp;IF(AND($BQ402&lt;&gt;"Yes",$BQ402&lt;&gt;"N/A"),"Device ID, ","")&amp;IF(AND($BR402&lt;&gt;"Yes",$BR402&lt;&gt;"N/A"),"Epic Beans Relay, ",""))="","",LEFT(IF(AND($BL402&lt;&gt;"Yes",$BL402&lt;&gt;"N/A"),"Power Cable, ","")&amp;IF(AND($BM402&lt;&gt;"Yes",$BM402&lt;&gt;"N/A"),"Battery, ","")&amp;IF(AND($AG402&lt;&gt;"Yes",$AG402&lt;&gt;"N/A"),"Firmware Download, ","")&amp;IF(AND(OR($AG402="Yes",$AG402="N/A"),$AH402&lt;&gt;"Yes",$AH402&lt;&gt;"N/A"),"Firmware Install, ","")&amp;IF(AND($BQ402&lt;&gt;"Yes",$BQ402&lt;&gt;"N/A"),"Device ID, ","")&amp;IF(AND($BR402&lt;&gt;"Yes",$BR402&lt;&gt;"N/A"),"Epic Beans Relay, ",""),LEN(IF(AND($BL402&lt;&gt;"Yes",$BL402&lt;&gt;"N/A"),"Power Cable, ","")&amp;IF(AND($BM402&lt;&gt;"Yes",$BM402&lt;&gt;"N/A"),"Battery, ","")&amp;IF(AND($AG402&lt;&gt;"Yes",$AG402&lt;&gt;"N/A"),"Firmware Download, ","")&amp;IF(AND(OR($AG402="Yes",$AG402="N/A"),$AH402&lt;&gt;"Yes",$AH402&lt;&gt;"N/A"),"Firmware Install, ","")&amp;IF(AND($BQ402&lt;&gt;"Yes",$BQ402&lt;&gt;"N/A"),"Device ID, ","")&amp;IF(AND($BR402&lt;&gt;"Yes",$BR402&lt;&gt;"N/A"),"Epic Beans Relay, ",""))-2)))</f>
        <v/>
      </c>
      <c r="BU402" s="8" t="str">
        <f>IF($AB402="","",IF($BS402="","Yes","Blocked"))</f>
        <v/>
      </c>
      <c r="BW402" t="str">
        <f>IF($BV402="","",IFERROR(VLOOKUP($BV402,'01_Warehouse_Ledger'!$A:$N,4,FALSE),""))</f>
        <v/>
      </c>
      <c r="BX402" t="str">
        <f>IF($BV402="","",IFERROR(VLOOKUP($BV402,'01_Warehouse_Ledger'!$A:$N,5,FALSE),""))</f>
        <v/>
      </c>
      <c r="BY402" t="str">
        <f>IF($BV402="","",IFERROR(VLOOKUP($BV402,'01_Warehouse_Ledger'!$A:$N,13,FALSE),""))</f>
        <v/>
      </c>
      <c r="CI402" t="str" cm="1">
        <f t="array" ref="CI402">IFERROR(
  IF(ISNUMBER(MATCH(TRIM(SUBSTITUTE(INDEX($X:$X,ROW()),CHAR(160),"")),[1]Weekend_Targets!$B$2:$B$23,0)),
    "TARGET",
    "NO"
  ),
  "LOOKUP_ERROR"
)</f>
        <v>NO</v>
      </c>
      <c r="CJ402" t="str" cm="1">
        <f t="array" aca="1" ref="CJ402" ca="1">_xlfn.LET(_xlpm.h,UPPER(TRIM(CLEAN(SUBSTITUTE($X402,CHAR(160)," ")))), IF(ISNUMBER(MATCH(_xlpm.h,WeekendHostnames,0)),"TARGET",""))</f>
        <v/>
      </c>
      <c r="CK402" t="str">
        <f>UPPER(TRIM(CLEAN(SUBSTITUTE(C402,CHAR(160)," "))))</f>
        <v/>
      </c>
      <c r="CL402" t="str" cm="1">
        <f t="array" ref="CL402">IF(ISNUMBER(MATCH(UPPER(TRIM(CLEAN(SUBSTITUTE(INDEX($X:$X,ROW()),CHAR(160)," ")))),[1]Weekend_Targets!$C$2:$C$23,0)),"TARGET","NO")</f>
        <v>NO</v>
      </c>
      <c r="CM402" t="str">
        <f>_xlfn.TEXTJOIN(", ",TRUE,$C$2:$C$23)</f>
        <v>Yes, Yes, Yes, Yes, Yes, Yes, Yes, Yes, Yes, Yes, Yes, Yes, Yes, Yes, Yes, Yes, Yes, Yes, Yes, Yes, Yes, Yes</v>
      </c>
      <c r="CN402" t="e" cm="1">
        <f t="array" aca="1" ref="CN402" ca="1">COUNTIF(WeekendHostnames,"WNH270OPR403")</f>
        <v>#NAME?</v>
      </c>
    </row>
    <row r="403" spans="5:92" ht="20.25" customHeight="1">
      <c r="E403" s="15" t="str">
        <f>IF($C403&lt;&gt;"Yes","",IF($D403="No","Yes",IF($D403="Yes","No","")))</f>
        <v/>
      </c>
      <c r="F403" s="15" t="str">
        <f>IF($A403="","",IF($A403="Neuron",IF(OR(AND($AA403&lt;&gt;"",LOWER(TRIM($AA403))&lt;&gt;"n/a",COUNTIF($AA$2:$AA$532,$AA403)&gt;1),AND($AB403&lt;&gt;"",LOWER(TRIM($AB403))&lt;&gt;"n/a",COUNTIF($AB$2:$AB$532,$AB403)&gt;1),AND($AE403&lt;&gt;"",LOWER(TRIM($AE403))&lt;&gt;"n/a",COUNTIF($AE$2:$AE$532,$AE403)&gt;1)),"Yes","No"),IF($A403="Cybernet",IF(OR(AND($Y403&lt;&gt;"",LOWER(TRIM($Y403))&lt;&gt;"n/a",COUNTIF($Y$2:$Y$532,$Y403)&gt;1),AND($Z403&lt;&gt;"",LOWER(TRIM($Z403))&lt;&gt;"n/a",COUNTIF($Z$2:$Z$532,$Z403)&gt;1)),"Yes","No"),IF(AND($AN403&lt;&gt;"",LOWER(TRIM($AN403))&lt;&gt;"n/a",COUNTIF($AN$2:$AN$532,$AN403)&gt;1),"Yes","No"))))</f>
        <v/>
      </c>
      <c r="G403" t="str">
        <f>IF($C403&lt;&gt;"Yes","",
IF($A403="Neuron",
IF(OR(
AND($AA403&lt;&gt;"",LOWER(TRIM($AA403))&lt;&gt;"n/a",COUNTIFS($C$2:$C$532,"Yes",$A$2:$A$532,"Neuron",$AA$2:$AA$532,$AA403)&gt;1),
AND($AB403&lt;&gt;"",LOWER(TRIM($AB403))&lt;&gt;"n/a",COUNTIFS($C$2:$C$532,"Yes",$A$2:$A$532,"Neuron",$AB$2:$AB$532,$AB403)&gt;1),
AND($AE403&lt;&gt;"",LOWER(TRIM($AE403))&lt;&gt;"n/a",COUNTIFS($C$2:$C$532,"Yes",$A$2:$A$532,"Neuron",$AE$2:$AE$532,$AE403)&gt;1)
),"Yes","No"),
IF($A403="Cybernet",
IF(OR(
AND($Y403&lt;&gt;"",LOWER(TRIM($Y403))&lt;&gt;"n/a",COUNTIFS($C$2:$C$532,"Yes",$A$2:$A$532,"Cybernet",$Y$2:$Y$532,$Y403)&gt;1),
AND($Z403&lt;&gt;"",LOWER(TRIM($Z403))&lt;&gt;"n/a",COUNTIFS($C$2:$C$532,"Yes",$A$2:$A$532,"Cybernet",$Z$2:$Z$532,$Z403)&gt;1)
),"Yes","No"),
IF(AND($AN403&lt;&gt;"",LOWER(TRIM($AN403))&lt;&gt;"n/a"),
IF(COUNTIFS($C$2:$C$532,"Yes",$A$2:$A$532,$A403,$AN$2:$AN$532,$AN403)&gt;1,"Yes","No"),
"No")
)
)
)</f>
        <v/>
      </c>
      <c r="V403"/>
      <c r="X403"/>
      <c r="BS403" s="4" t="str">
        <f>IF($AB403="","",IF((IF(AND($BL403&lt;&gt;"Yes",$BL403&lt;&gt;"N/A"),"Power Cable, ","")&amp;IF(AND($BM403&lt;&gt;"Yes",$BM403&lt;&gt;"N/A"),"Battery, ","")&amp;IF(AND($AG403&lt;&gt;"Yes",$AG403&lt;&gt;"N/A"),"Firmware Download, ","")&amp;IF(AND(OR($AG403="Yes",$AG403="N/A"),$AH403&lt;&gt;"Yes",$AH403&lt;&gt;"N/A"),"Firmware Install, ","")&amp;IF(AND($BQ403&lt;&gt;"Yes",$BQ403&lt;&gt;"N/A"),"Device ID, ","")&amp;IF(AND($BR403&lt;&gt;"Yes",$BR403&lt;&gt;"N/A"),"Epic Beans Relay, ",""))="","",LEFT(IF(AND($BL403&lt;&gt;"Yes",$BL403&lt;&gt;"N/A"),"Power Cable, ","")&amp;IF(AND($BM403&lt;&gt;"Yes",$BM403&lt;&gt;"N/A"),"Battery, ","")&amp;IF(AND($AG403&lt;&gt;"Yes",$AG403&lt;&gt;"N/A"),"Firmware Download, ","")&amp;IF(AND(OR($AG403="Yes",$AG403="N/A"),$AH403&lt;&gt;"Yes",$AH403&lt;&gt;"N/A"),"Firmware Install, ","")&amp;IF(AND($BQ403&lt;&gt;"Yes",$BQ403&lt;&gt;"N/A"),"Device ID, ","")&amp;IF(AND($BR403&lt;&gt;"Yes",$BR403&lt;&gt;"N/A"),"Epic Beans Relay, ",""),LEN(IF(AND($BL403&lt;&gt;"Yes",$BL403&lt;&gt;"N/A"),"Power Cable, ","")&amp;IF(AND($BM403&lt;&gt;"Yes",$BM403&lt;&gt;"N/A"),"Battery, ","")&amp;IF(AND($AG403&lt;&gt;"Yes",$AG403&lt;&gt;"N/A"),"Firmware Download, ","")&amp;IF(AND(OR($AG403="Yes",$AG403="N/A"),$AH403&lt;&gt;"Yes",$AH403&lt;&gt;"N/A"),"Firmware Install, ","")&amp;IF(AND($BQ403&lt;&gt;"Yes",$BQ403&lt;&gt;"N/A"),"Device ID, ","")&amp;IF(AND($BR403&lt;&gt;"Yes",$BR403&lt;&gt;"N/A"),"Epic Beans Relay, ",""))-2)))</f>
        <v/>
      </c>
      <c r="BU403" s="8" t="str">
        <f>IF($AB403="","",IF($BS403="","Yes","Blocked"))</f>
        <v/>
      </c>
      <c r="BW403" t="str">
        <f>IF($BV403="","",IFERROR(VLOOKUP($BV403,'01_Warehouse_Ledger'!$A:$N,4,FALSE),""))</f>
        <v/>
      </c>
      <c r="BX403" t="str">
        <f>IF($BV403="","",IFERROR(VLOOKUP($BV403,'01_Warehouse_Ledger'!$A:$N,5,FALSE),""))</f>
        <v/>
      </c>
      <c r="BY403" t="str">
        <f>IF($BV403="","",IFERROR(VLOOKUP($BV403,'01_Warehouse_Ledger'!$A:$N,13,FALSE),""))</f>
        <v/>
      </c>
      <c r="CI403" t="str" cm="1">
        <f t="array" ref="CI403">IFERROR(
  IF(ISNUMBER(MATCH(TRIM(SUBSTITUTE(INDEX($X:$X,ROW()),CHAR(160),"")),[1]Weekend_Targets!$B$2:$B$23,0)),
    "TARGET",
    "NO"
  ),
  "LOOKUP_ERROR"
)</f>
        <v>NO</v>
      </c>
      <c r="CJ403" t="str" cm="1">
        <f t="array" aca="1" ref="CJ403" ca="1">_xlfn.LET(_xlpm.h,UPPER(TRIM(CLEAN(SUBSTITUTE($X403,CHAR(160)," ")))), IF(ISNUMBER(MATCH(_xlpm.h,WeekendHostnames,0)),"TARGET",""))</f>
        <v/>
      </c>
      <c r="CK403" t="str">
        <f>UPPER(TRIM(CLEAN(SUBSTITUTE(C403,CHAR(160)," "))))</f>
        <v/>
      </c>
      <c r="CL403" t="str" cm="1">
        <f t="array" ref="CL403">IF(ISNUMBER(MATCH(UPPER(TRIM(CLEAN(SUBSTITUTE(INDEX($X:$X,ROW()),CHAR(160)," ")))),[1]Weekend_Targets!$C$2:$C$23,0)),"TARGET","NO")</f>
        <v>NO</v>
      </c>
      <c r="CM403" t="str">
        <f>_xlfn.TEXTJOIN(", ",TRUE,$C$2:$C$23)</f>
        <v>Yes, Yes, Yes, Yes, Yes, Yes, Yes, Yes, Yes, Yes, Yes, Yes, Yes, Yes, Yes, Yes, Yes, Yes, Yes, Yes, Yes, Yes</v>
      </c>
      <c r="CN403" t="e" cm="1">
        <f t="array" aca="1" ref="CN403" ca="1">COUNTIF(WeekendHostnames,"WNH270OPR403")</f>
        <v>#NAME?</v>
      </c>
    </row>
    <row r="404" spans="5:92" ht="20.25" customHeight="1">
      <c r="E404" s="15" t="str">
        <f>IF($C404&lt;&gt;"Yes","",IF($D404="No","Yes",IF($D404="Yes","No","")))</f>
        <v/>
      </c>
      <c r="F404" s="15" t="str">
        <f>IF($A404="","",IF($A404="Neuron",IF(OR(AND($AA404&lt;&gt;"",LOWER(TRIM($AA404))&lt;&gt;"n/a",COUNTIF($AA$2:$AA$532,$AA404)&gt;1),AND($AB404&lt;&gt;"",LOWER(TRIM($AB404))&lt;&gt;"n/a",COUNTIF($AB$2:$AB$532,$AB404)&gt;1),AND($AE404&lt;&gt;"",LOWER(TRIM($AE404))&lt;&gt;"n/a",COUNTIF($AE$2:$AE$532,$AE404)&gt;1)),"Yes","No"),IF($A404="Cybernet",IF(OR(AND($Y404&lt;&gt;"",LOWER(TRIM($Y404))&lt;&gt;"n/a",COUNTIF($Y$2:$Y$532,$Y404)&gt;1),AND($Z404&lt;&gt;"",LOWER(TRIM($Z404))&lt;&gt;"n/a",COUNTIF($Z$2:$Z$532,$Z404)&gt;1)),"Yes","No"),IF(AND($AN404&lt;&gt;"",LOWER(TRIM($AN404))&lt;&gt;"n/a",COUNTIF($AN$2:$AN$532,$AN404)&gt;1),"Yes","No"))))</f>
        <v/>
      </c>
      <c r="G404" t="str">
        <f>IF($C404&lt;&gt;"Yes","",
IF($A404="Neuron",
IF(OR(
AND($AA404&lt;&gt;"",LOWER(TRIM($AA404))&lt;&gt;"n/a",COUNTIFS($C$2:$C$532,"Yes",$A$2:$A$532,"Neuron",$AA$2:$AA$532,$AA404)&gt;1),
AND($AB404&lt;&gt;"",LOWER(TRIM($AB404))&lt;&gt;"n/a",COUNTIFS($C$2:$C$532,"Yes",$A$2:$A$532,"Neuron",$AB$2:$AB$532,$AB404)&gt;1),
AND($AE404&lt;&gt;"",LOWER(TRIM($AE404))&lt;&gt;"n/a",COUNTIFS($C$2:$C$532,"Yes",$A$2:$A$532,"Neuron",$AE$2:$AE$532,$AE404)&gt;1)
),"Yes","No"),
IF($A404="Cybernet",
IF(OR(
AND($Y404&lt;&gt;"",LOWER(TRIM($Y404))&lt;&gt;"n/a",COUNTIFS($C$2:$C$532,"Yes",$A$2:$A$532,"Cybernet",$Y$2:$Y$532,$Y404)&gt;1),
AND($Z404&lt;&gt;"",LOWER(TRIM($Z404))&lt;&gt;"n/a",COUNTIFS($C$2:$C$532,"Yes",$A$2:$A$532,"Cybernet",$Z$2:$Z$532,$Z404)&gt;1)
),"Yes","No"),
IF(AND($AN404&lt;&gt;"",LOWER(TRIM($AN404))&lt;&gt;"n/a"),
IF(COUNTIFS($C$2:$C$532,"Yes",$A$2:$A$532,$A404,$AN$2:$AN$532,$AN404)&gt;1,"Yes","No"),
"No")
)
)
)</f>
        <v/>
      </c>
      <c r="V404"/>
      <c r="X404"/>
      <c r="BS404" s="4" t="str">
        <f>IF($AB404="","",IF((IF(AND($BL404&lt;&gt;"Yes",$BL404&lt;&gt;"N/A"),"Power Cable, ","")&amp;IF(AND($BM404&lt;&gt;"Yes",$BM404&lt;&gt;"N/A"),"Battery, ","")&amp;IF(AND($AG404&lt;&gt;"Yes",$AG404&lt;&gt;"N/A"),"Firmware Download, ","")&amp;IF(AND(OR($AG404="Yes",$AG404="N/A"),$AH404&lt;&gt;"Yes",$AH404&lt;&gt;"N/A"),"Firmware Install, ","")&amp;IF(AND($BQ404&lt;&gt;"Yes",$BQ404&lt;&gt;"N/A"),"Device ID, ","")&amp;IF(AND($BR404&lt;&gt;"Yes",$BR404&lt;&gt;"N/A"),"Epic Beans Relay, ",""))="","",LEFT(IF(AND($BL404&lt;&gt;"Yes",$BL404&lt;&gt;"N/A"),"Power Cable, ","")&amp;IF(AND($BM404&lt;&gt;"Yes",$BM404&lt;&gt;"N/A"),"Battery, ","")&amp;IF(AND($AG404&lt;&gt;"Yes",$AG404&lt;&gt;"N/A"),"Firmware Download, ","")&amp;IF(AND(OR($AG404="Yes",$AG404="N/A"),$AH404&lt;&gt;"Yes",$AH404&lt;&gt;"N/A"),"Firmware Install, ","")&amp;IF(AND($BQ404&lt;&gt;"Yes",$BQ404&lt;&gt;"N/A"),"Device ID, ","")&amp;IF(AND($BR404&lt;&gt;"Yes",$BR404&lt;&gt;"N/A"),"Epic Beans Relay, ",""),LEN(IF(AND($BL404&lt;&gt;"Yes",$BL404&lt;&gt;"N/A"),"Power Cable, ","")&amp;IF(AND($BM404&lt;&gt;"Yes",$BM404&lt;&gt;"N/A"),"Battery, ","")&amp;IF(AND($AG404&lt;&gt;"Yes",$AG404&lt;&gt;"N/A"),"Firmware Download, ","")&amp;IF(AND(OR($AG404="Yes",$AG404="N/A"),$AH404&lt;&gt;"Yes",$AH404&lt;&gt;"N/A"),"Firmware Install, ","")&amp;IF(AND($BQ404&lt;&gt;"Yes",$BQ404&lt;&gt;"N/A"),"Device ID, ","")&amp;IF(AND($BR404&lt;&gt;"Yes",$BR404&lt;&gt;"N/A"),"Epic Beans Relay, ",""))-2)))</f>
        <v/>
      </c>
      <c r="BU404" s="8" t="str">
        <f>IF($AB404="","",IF($BS404="","Yes","Blocked"))</f>
        <v/>
      </c>
      <c r="BW404" t="str">
        <f>IF($BV404="","",IFERROR(VLOOKUP($BV404,'01_Warehouse_Ledger'!$A:$N,4,FALSE),""))</f>
        <v/>
      </c>
      <c r="BX404" t="str">
        <f>IF($BV404="","",IFERROR(VLOOKUP($BV404,'01_Warehouse_Ledger'!$A:$N,5,FALSE),""))</f>
        <v/>
      </c>
      <c r="BY404" t="str">
        <f>IF($BV404="","",IFERROR(VLOOKUP($BV404,'01_Warehouse_Ledger'!$A:$N,13,FALSE),""))</f>
        <v/>
      </c>
      <c r="CI404" t="str" cm="1">
        <f t="array" ref="CI404">IFERROR(
  IF(ISNUMBER(MATCH(TRIM(SUBSTITUTE(INDEX($X:$X,ROW()),CHAR(160),"")),[1]Weekend_Targets!$B$2:$B$23,0)),
    "TARGET",
    "NO"
  ),
  "LOOKUP_ERROR"
)</f>
        <v>NO</v>
      </c>
      <c r="CJ404" t="str" cm="1">
        <f t="array" aca="1" ref="CJ404" ca="1">_xlfn.LET(_xlpm.h,UPPER(TRIM(CLEAN(SUBSTITUTE($X404,CHAR(160)," ")))), IF(ISNUMBER(MATCH(_xlpm.h,WeekendHostnames,0)),"TARGET",""))</f>
        <v/>
      </c>
      <c r="CK404" t="str">
        <f>UPPER(TRIM(CLEAN(SUBSTITUTE(C404,CHAR(160)," "))))</f>
        <v/>
      </c>
      <c r="CL404" t="str" cm="1">
        <f t="array" ref="CL404">IF(ISNUMBER(MATCH(UPPER(TRIM(CLEAN(SUBSTITUTE(INDEX($X:$X,ROW()),CHAR(160)," ")))),[1]Weekend_Targets!$C$2:$C$23,0)),"TARGET","NO")</f>
        <v>NO</v>
      </c>
      <c r="CM404" t="str">
        <f>_xlfn.TEXTJOIN(", ",TRUE,$C$2:$C$23)</f>
        <v>Yes, Yes, Yes, Yes, Yes, Yes, Yes, Yes, Yes, Yes, Yes, Yes, Yes, Yes, Yes, Yes, Yes, Yes, Yes, Yes, Yes, Yes</v>
      </c>
      <c r="CN404" t="e" cm="1">
        <f t="array" aca="1" ref="CN404" ca="1">COUNTIF(WeekendHostnames,"WNH270OPR403")</f>
        <v>#NAME?</v>
      </c>
    </row>
    <row r="405" spans="5:92" ht="20.25" customHeight="1">
      <c r="E405" s="15" t="str">
        <f>IF($C405&lt;&gt;"Yes","",IF($D405="No","Yes",IF($D405="Yes","No","")))</f>
        <v/>
      </c>
      <c r="F405" s="15" t="str">
        <f>IF($A405="","",IF($A405="Neuron",IF(OR(AND($AA405&lt;&gt;"",LOWER(TRIM($AA405))&lt;&gt;"n/a",COUNTIF($AA$2:$AA$532,$AA405)&gt;1),AND($AB405&lt;&gt;"",LOWER(TRIM($AB405))&lt;&gt;"n/a",COUNTIF($AB$2:$AB$532,$AB405)&gt;1),AND($AE405&lt;&gt;"",LOWER(TRIM($AE405))&lt;&gt;"n/a",COUNTIF($AE$2:$AE$532,$AE405)&gt;1)),"Yes","No"),IF($A405="Cybernet",IF(OR(AND($Y405&lt;&gt;"",LOWER(TRIM($Y405))&lt;&gt;"n/a",COUNTIF($Y$2:$Y$532,$Y405)&gt;1),AND($Z405&lt;&gt;"",LOWER(TRIM($Z405))&lt;&gt;"n/a",COUNTIF($Z$2:$Z$532,$Z405)&gt;1)),"Yes","No"),IF(AND($AN405&lt;&gt;"",LOWER(TRIM($AN405))&lt;&gt;"n/a",COUNTIF($AN$2:$AN$532,$AN405)&gt;1),"Yes","No"))))</f>
        <v/>
      </c>
      <c r="G405" t="str">
        <f>IF($C405&lt;&gt;"Yes","",
IF($A405="Neuron",
IF(OR(
AND($AA405&lt;&gt;"",LOWER(TRIM($AA405))&lt;&gt;"n/a",COUNTIFS($C$2:$C$532,"Yes",$A$2:$A$532,"Neuron",$AA$2:$AA$532,$AA405)&gt;1),
AND($AB405&lt;&gt;"",LOWER(TRIM($AB405))&lt;&gt;"n/a",COUNTIFS($C$2:$C$532,"Yes",$A$2:$A$532,"Neuron",$AB$2:$AB$532,$AB405)&gt;1),
AND($AE405&lt;&gt;"",LOWER(TRIM($AE405))&lt;&gt;"n/a",COUNTIFS($C$2:$C$532,"Yes",$A$2:$A$532,"Neuron",$AE$2:$AE$532,$AE405)&gt;1)
),"Yes","No"),
IF($A405="Cybernet",
IF(OR(
AND($Y405&lt;&gt;"",LOWER(TRIM($Y405))&lt;&gt;"n/a",COUNTIFS($C$2:$C$532,"Yes",$A$2:$A$532,"Cybernet",$Y$2:$Y$532,$Y405)&gt;1),
AND($Z405&lt;&gt;"",LOWER(TRIM($Z405))&lt;&gt;"n/a",COUNTIFS($C$2:$C$532,"Yes",$A$2:$A$532,"Cybernet",$Z$2:$Z$532,$Z405)&gt;1)
),"Yes","No"),
IF(AND($AN405&lt;&gt;"",LOWER(TRIM($AN405))&lt;&gt;"n/a"),
IF(COUNTIFS($C$2:$C$532,"Yes",$A$2:$A$532,$A405,$AN$2:$AN$532,$AN405)&gt;1,"Yes","No"),
"No")
)
)
)</f>
        <v/>
      </c>
      <c r="V405"/>
      <c r="X405"/>
      <c r="BS405" s="4" t="str">
        <f>IF($AB405="","",IF((IF(AND($BL405&lt;&gt;"Yes",$BL405&lt;&gt;"N/A"),"Power Cable, ","")&amp;IF(AND($BM405&lt;&gt;"Yes",$BM405&lt;&gt;"N/A"),"Battery, ","")&amp;IF(AND($AG405&lt;&gt;"Yes",$AG405&lt;&gt;"N/A"),"Firmware Download, ","")&amp;IF(AND(OR($AG405="Yes",$AG405="N/A"),$AH405&lt;&gt;"Yes",$AH405&lt;&gt;"N/A"),"Firmware Install, ","")&amp;IF(AND($BQ405&lt;&gt;"Yes",$BQ405&lt;&gt;"N/A"),"Device ID, ","")&amp;IF(AND($BR405&lt;&gt;"Yes",$BR405&lt;&gt;"N/A"),"Epic Beans Relay, ",""))="","",LEFT(IF(AND($BL405&lt;&gt;"Yes",$BL405&lt;&gt;"N/A"),"Power Cable, ","")&amp;IF(AND($BM405&lt;&gt;"Yes",$BM405&lt;&gt;"N/A"),"Battery, ","")&amp;IF(AND($AG405&lt;&gt;"Yes",$AG405&lt;&gt;"N/A"),"Firmware Download, ","")&amp;IF(AND(OR($AG405="Yes",$AG405="N/A"),$AH405&lt;&gt;"Yes",$AH405&lt;&gt;"N/A"),"Firmware Install, ","")&amp;IF(AND($BQ405&lt;&gt;"Yes",$BQ405&lt;&gt;"N/A"),"Device ID, ","")&amp;IF(AND($BR405&lt;&gt;"Yes",$BR405&lt;&gt;"N/A"),"Epic Beans Relay, ",""),LEN(IF(AND($BL405&lt;&gt;"Yes",$BL405&lt;&gt;"N/A"),"Power Cable, ","")&amp;IF(AND($BM405&lt;&gt;"Yes",$BM405&lt;&gt;"N/A"),"Battery, ","")&amp;IF(AND($AG405&lt;&gt;"Yes",$AG405&lt;&gt;"N/A"),"Firmware Download, ","")&amp;IF(AND(OR($AG405="Yes",$AG405="N/A"),$AH405&lt;&gt;"Yes",$AH405&lt;&gt;"N/A"),"Firmware Install, ","")&amp;IF(AND($BQ405&lt;&gt;"Yes",$BQ405&lt;&gt;"N/A"),"Device ID, ","")&amp;IF(AND($BR405&lt;&gt;"Yes",$BR405&lt;&gt;"N/A"),"Epic Beans Relay, ",""))-2)))</f>
        <v/>
      </c>
      <c r="BU405" s="8" t="str">
        <f>IF($AB405="","",IF($BS405="","Yes","Blocked"))</f>
        <v/>
      </c>
      <c r="BW405" t="str">
        <f>IF($BV405="","",IFERROR(VLOOKUP($BV405,'01_Warehouse_Ledger'!$A:$N,4,FALSE),""))</f>
        <v/>
      </c>
      <c r="BX405" t="str">
        <f>IF($BV405="","",IFERROR(VLOOKUP($BV405,'01_Warehouse_Ledger'!$A:$N,5,FALSE),""))</f>
        <v/>
      </c>
      <c r="BY405" t="str">
        <f>IF($BV405="","",IFERROR(VLOOKUP($BV405,'01_Warehouse_Ledger'!$A:$N,13,FALSE),""))</f>
        <v/>
      </c>
      <c r="CI405" t="str" cm="1">
        <f t="array" ref="CI405">IFERROR(
  IF(ISNUMBER(MATCH(TRIM(SUBSTITUTE(INDEX($X:$X,ROW()),CHAR(160),"")),[1]Weekend_Targets!$B$2:$B$23,0)),
    "TARGET",
    "NO"
  ),
  "LOOKUP_ERROR"
)</f>
        <v>NO</v>
      </c>
      <c r="CJ405" t="str" cm="1">
        <f t="array" aca="1" ref="CJ405" ca="1">_xlfn.LET(_xlpm.h,UPPER(TRIM(CLEAN(SUBSTITUTE($X405,CHAR(160)," ")))), IF(ISNUMBER(MATCH(_xlpm.h,WeekendHostnames,0)),"TARGET",""))</f>
        <v/>
      </c>
      <c r="CK405" t="str">
        <f>UPPER(TRIM(CLEAN(SUBSTITUTE(C405,CHAR(160)," "))))</f>
        <v/>
      </c>
      <c r="CL405" t="str" cm="1">
        <f t="array" ref="CL405">IF(ISNUMBER(MATCH(UPPER(TRIM(CLEAN(SUBSTITUTE(INDEX($X:$X,ROW()),CHAR(160)," ")))),[1]Weekend_Targets!$C$2:$C$23,0)),"TARGET","NO")</f>
        <v>NO</v>
      </c>
      <c r="CM405" t="str">
        <f>_xlfn.TEXTJOIN(", ",TRUE,$C$2:$C$23)</f>
        <v>Yes, Yes, Yes, Yes, Yes, Yes, Yes, Yes, Yes, Yes, Yes, Yes, Yes, Yes, Yes, Yes, Yes, Yes, Yes, Yes, Yes, Yes</v>
      </c>
      <c r="CN405" t="e" cm="1">
        <f t="array" aca="1" ref="CN405" ca="1">COUNTIF(WeekendHostnames,"WNH270OPR403")</f>
        <v>#NAME?</v>
      </c>
    </row>
    <row r="406" spans="5:92" ht="20.25" customHeight="1">
      <c r="E406" s="15" t="str">
        <f>IF($C406&lt;&gt;"Yes","",IF($D406="No","Yes",IF($D406="Yes","No","")))</f>
        <v/>
      </c>
      <c r="F406" s="15" t="str">
        <f>IF($A406="","",IF($A406="Neuron",IF(OR(AND($AA406&lt;&gt;"",LOWER(TRIM($AA406))&lt;&gt;"n/a",COUNTIF($AA$2:$AA$532,$AA406)&gt;1),AND($AB406&lt;&gt;"",LOWER(TRIM($AB406))&lt;&gt;"n/a",COUNTIF($AB$2:$AB$532,$AB406)&gt;1),AND($AE406&lt;&gt;"",LOWER(TRIM($AE406))&lt;&gt;"n/a",COUNTIF($AE$2:$AE$532,$AE406)&gt;1)),"Yes","No"),IF($A406="Cybernet",IF(OR(AND($Y406&lt;&gt;"",LOWER(TRIM($Y406))&lt;&gt;"n/a",COUNTIF($Y$2:$Y$532,$Y406)&gt;1),AND($Z406&lt;&gt;"",LOWER(TRIM($Z406))&lt;&gt;"n/a",COUNTIF($Z$2:$Z$532,$Z406)&gt;1)),"Yes","No"),IF(AND($AN406&lt;&gt;"",LOWER(TRIM($AN406))&lt;&gt;"n/a",COUNTIF($AN$2:$AN$532,$AN406)&gt;1),"Yes","No"))))</f>
        <v/>
      </c>
      <c r="G406" t="str">
        <f>IF($C406&lt;&gt;"Yes","",
IF($A406="Neuron",
IF(OR(
AND($AA406&lt;&gt;"",LOWER(TRIM($AA406))&lt;&gt;"n/a",COUNTIFS($C$2:$C$532,"Yes",$A$2:$A$532,"Neuron",$AA$2:$AA$532,$AA406)&gt;1),
AND($AB406&lt;&gt;"",LOWER(TRIM($AB406))&lt;&gt;"n/a",COUNTIFS($C$2:$C$532,"Yes",$A$2:$A$532,"Neuron",$AB$2:$AB$532,$AB406)&gt;1),
AND($AE406&lt;&gt;"",LOWER(TRIM($AE406))&lt;&gt;"n/a",COUNTIFS($C$2:$C$532,"Yes",$A$2:$A$532,"Neuron",$AE$2:$AE$532,$AE406)&gt;1)
),"Yes","No"),
IF($A406="Cybernet",
IF(OR(
AND($Y406&lt;&gt;"",LOWER(TRIM($Y406))&lt;&gt;"n/a",COUNTIFS($C$2:$C$532,"Yes",$A$2:$A$532,"Cybernet",$Y$2:$Y$532,$Y406)&gt;1),
AND($Z406&lt;&gt;"",LOWER(TRIM($Z406))&lt;&gt;"n/a",COUNTIFS($C$2:$C$532,"Yes",$A$2:$A$532,"Cybernet",$Z$2:$Z$532,$Z406)&gt;1)
),"Yes","No"),
IF(AND($AN406&lt;&gt;"",LOWER(TRIM($AN406))&lt;&gt;"n/a"),
IF(COUNTIFS($C$2:$C$532,"Yes",$A$2:$A$532,$A406,$AN$2:$AN$532,$AN406)&gt;1,"Yes","No"),
"No")
)
)
)</f>
        <v/>
      </c>
      <c r="V406"/>
      <c r="X406"/>
      <c r="BS406" s="4" t="str">
        <f>IF($AB406="","",IF((IF(AND($BL406&lt;&gt;"Yes",$BL406&lt;&gt;"N/A"),"Power Cable, ","")&amp;IF(AND($BM406&lt;&gt;"Yes",$BM406&lt;&gt;"N/A"),"Battery, ","")&amp;IF(AND($AG406&lt;&gt;"Yes",$AG406&lt;&gt;"N/A"),"Firmware Download, ","")&amp;IF(AND(OR($AG406="Yes",$AG406="N/A"),$AH406&lt;&gt;"Yes",$AH406&lt;&gt;"N/A"),"Firmware Install, ","")&amp;IF(AND($BQ406&lt;&gt;"Yes",$BQ406&lt;&gt;"N/A"),"Device ID, ","")&amp;IF(AND($BR406&lt;&gt;"Yes",$BR406&lt;&gt;"N/A"),"Epic Beans Relay, ",""))="","",LEFT(IF(AND($BL406&lt;&gt;"Yes",$BL406&lt;&gt;"N/A"),"Power Cable, ","")&amp;IF(AND($BM406&lt;&gt;"Yes",$BM406&lt;&gt;"N/A"),"Battery, ","")&amp;IF(AND($AG406&lt;&gt;"Yes",$AG406&lt;&gt;"N/A"),"Firmware Download, ","")&amp;IF(AND(OR($AG406="Yes",$AG406="N/A"),$AH406&lt;&gt;"Yes",$AH406&lt;&gt;"N/A"),"Firmware Install, ","")&amp;IF(AND($BQ406&lt;&gt;"Yes",$BQ406&lt;&gt;"N/A"),"Device ID, ","")&amp;IF(AND($BR406&lt;&gt;"Yes",$BR406&lt;&gt;"N/A"),"Epic Beans Relay, ",""),LEN(IF(AND($BL406&lt;&gt;"Yes",$BL406&lt;&gt;"N/A"),"Power Cable, ","")&amp;IF(AND($BM406&lt;&gt;"Yes",$BM406&lt;&gt;"N/A"),"Battery, ","")&amp;IF(AND($AG406&lt;&gt;"Yes",$AG406&lt;&gt;"N/A"),"Firmware Download, ","")&amp;IF(AND(OR($AG406="Yes",$AG406="N/A"),$AH406&lt;&gt;"Yes",$AH406&lt;&gt;"N/A"),"Firmware Install, ","")&amp;IF(AND($BQ406&lt;&gt;"Yes",$BQ406&lt;&gt;"N/A"),"Device ID, ","")&amp;IF(AND($BR406&lt;&gt;"Yes",$BR406&lt;&gt;"N/A"),"Epic Beans Relay, ",""))-2)))</f>
        <v/>
      </c>
      <c r="BU406" s="8" t="str">
        <f>IF($AB406="","",IF($BS406="","Yes","Blocked"))</f>
        <v/>
      </c>
      <c r="BW406" t="str">
        <f>IF($BV406="","",IFERROR(VLOOKUP($BV406,'01_Warehouse_Ledger'!$A:$N,4,FALSE),""))</f>
        <v/>
      </c>
      <c r="BX406" t="str">
        <f>IF($BV406="","",IFERROR(VLOOKUP($BV406,'01_Warehouse_Ledger'!$A:$N,5,FALSE),""))</f>
        <v/>
      </c>
      <c r="BY406" t="str">
        <f>IF($BV406="","",IFERROR(VLOOKUP($BV406,'01_Warehouse_Ledger'!$A:$N,13,FALSE),""))</f>
        <v/>
      </c>
      <c r="CI406" t="str" cm="1">
        <f t="array" ref="CI406">IFERROR(
  IF(ISNUMBER(MATCH(TRIM(SUBSTITUTE(INDEX($X:$X,ROW()),CHAR(160),"")),[1]Weekend_Targets!$B$2:$B$23,0)),
    "TARGET",
    "NO"
  ),
  "LOOKUP_ERROR"
)</f>
        <v>NO</v>
      </c>
      <c r="CJ406" t="str" cm="1">
        <f t="array" aca="1" ref="CJ406" ca="1">_xlfn.LET(_xlpm.h,UPPER(TRIM(CLEAN(SUBSTITUTE($X406,CHAR(160)," ")))), IF(ISNUMBER(MATCH(_xlpm.h,WeekendHostnames,0)),"TARGET",""))</f>
        <v/>
      </c>
      <c r="CK406" t="str">
        <f>UPPER(TRIM(CLEAN(SUBSTITUTE(C406,CHAR(160)," "))))</f>
        <v/>
      </c>
      <c r="CL406" t="str" cm="1">
        <f t="array" ref="CL406">IF(ISNUMBER(MATCH(UPPER(TRIM(CLEAN(SUBSTITUTE(INDEX($X:$X,ROW()),CHAR(160)," ")))),[1]Weekend_Targets!$C$2:$C$23,0)),"TARGET","NO")</f>
        <v>NO</v>
      </c>
      <c r="CM406" t="str">
        <f>_xlfn.TEXTJOIN(", ",TRUE,$C$2:$C$23)</f>
        <v>Yes, Yes, Yes, Yes, Yes, Yes, Yes, Yes, Yes, Yes, Yes, Yes, Yes, Yes, Yes, Yes, Yes, Yes, Yes, Yes, Yes, Yes</v>
      </c>
      <c r="CN406" t="e" cm="1">
        <f t="array" aca="1" ref="CN406" ca="1">COUNTIF(WeekendHostnames,"WNH270OPR403")</f>
        <v>#NAME?</v>
      </c>
    </row>
    <row r="407" spans="5:92" ht="20.25" customHeight="1">
      <c r="E407" s="15" t="str">
        <f>IF($C407&lt;&gt;"Yes","",IF($D407="No","Yes",IF($D407="Yes","No","")))</f>
        <v/>
      </c>
      <c r="F407" s="15" t="str">
        <f>IF($A407="","",IF($A407="Neuron",IF(OR(AND($AA407&lt;&gt;"",LOWER(TRIM($AA407))&lt;&gt;"n/a",COUNTIF($AA$2:$AA$532,$AA407)&gt;1),AND($AB407&lt;&gt;"",LOWER(TRIM($AB407))&lt;&gt;"n/a",COUNTIF($AB$2:$AB$532,$AB407)&gt;1),AND($AE407&lt;&gt;"",LOWER(TRIM($AE407))&lt;&gt;"n/a",COUNTIF($AE$2:$AE$532,$AE407)&gt;1)),"Yes","No"),IF($A407="Cybernet",IF(OR(AND($Y407&lt;&gt;"",LOWER(TRIM($Y407))&lt;&gt;"n/a",COUNTIF($Y$2:$Y$532,$Y407)&gt;1),AND($Z407&lt;&gt;"",LOWER(TRIM($Z407))&lt;&gt;"n/a",COUNTIF($Z$2:$Z$532,$Z407)&gt;1)),"Yes","No"),IF(AND($AN407&lt;&gt;"",LOWER(TRIM($AN407))&lt;&gt;"n/a",COUNTIF($AN$2:$AN$532,$AN407)&gt;1),"Yes","No"))))</f>
        <v/>
      </c>
      <c r="G407" t="str">
        <f>IF($C407&lt;&gt;"Yes","",
IF($A407="Neuron",
IF(OR(
AND($AA407&lt;&gt;"",LOWER(TRIM($AA407))&lt;&gt;"n/a",COUNTIFS($C$2:$C$532,"Yes",$A$2:$A$532,"Neuron",$AA$2:$AA$532,$AA407)&gt;1),
AND($AB407&lt;&gt;"",LOWER(TRIM($AB407))&lt;&gt;"n/a",COUNTIFS($C$2:$C$532,"Yes",$A$2:$A$532,"Neuron",$AB$2:$AB$532,$AB407)&gt;1),
AND($AE407&lt;&gt;"",LOWER(TRIM($AE407))&lt;&gt;"n/a",COUNTIFS($C$2:$C$532,"Yes",$A$2:$A$532,"Neuron",$AE$2:$AE$532,$AE407)&gt;1)
),"Yes","No"),
IF($A407="Cybernet",
IF(OR(
AND($Y407&lt;&gt;"",LOWER(TRIM($Y407))&lt;&gt;"n/a",COUNTIFS($C$2:$C$532,"Yes",$A$2:$A$532,"Cybernet",$Y$2:$Y$532,$Y407)&gt;1),
AND($Z407&lt;&gt;"",LOWER(TRIM($Z407))&lt;&gt;"n/a",COUNTIFS($C$2:$C$532,"Yes",$A$2:$A$532,"Cybernet",$Z$2:$Z$532,$Z407)&gt;1)
),"Yes","No"),
IF(AND($AN407&lt;&gt;"",LOWER(TRIM($AN407))&lt;&gt;"n/a"),
IF(COUNTIFS($C$2:$C$532,"Yes",$A$2:$A$532,$A407,$AN$2:$AN$532,$AN407)&gt;1,"Yes","No"),
"No")
)
)
)</f>
        <v/>
      </c>
      <c r="V407"/>
      <c r="X407"/>
      <c r="BS407" s="4" t="str">
        <f>IF($AB407="","",IF((IF(AND($BL407&lt;&gt;"Yes",$BL407&lt;&gt;"N/A"),"Power Cable, ","")&amp;IF(AND($BM407&lt;&gt;"Yes",$BM407&lt;&gt;"N/A"),"Battery, ","")&amp;IF(AND($AG407&lt;&gt;"Yes",$AG407&lt;&gt;"N/A"),"Firmware Download, ","")&amp;IF(AND(OR($AG407="Yes",$AG407="N/A"),$AH407&lt;&gt;"Yes",$AH407&lt;&gt;"N/A"),"Firmware Install, ","")&amp;IF(AND($BQ407&lt;&gt;"Yes",$BQ407&lt;&gt;"N/A"),"Device ID, ","")&amp;IF(AND($BR407&lt;&gt;"Yes",$BR407&lt;&gt;"N/A"),"Epic Beans Relay, ",""))="","",LEFT(IF(AND($BL407&lt;&gt;"Yes",$BL407&lt;&gt;"N/A"),"Power Cable, ","")&amp;IF(AND($BM407&lt;&gt;"Yes",$BM407&lt;&gt;"N/A"),"Battery, ","")&amp;IF(AND($AG407&lt;&gt;"Yes",$AG407&lt;&gt;"N/A"),"Firmware Download, ","")&amp;IF(AND(OR($AG407="Yes",$AG407="N/A"),$AH407&lt;&gt;"Yes",$AH407&lt;&gt;"N/A"),"Firmware Install, ","")&amp;IF(AND($BQ407&lt;&gt;"Yes",$BQ407&lt;&gt;"N/A"),"Device ID, ","")&amp;IF(AND($BR407&lt;&gt;"Yes",$BR407&lt;&gt;"N/A"),"Epic Beans Relay, ",""),LEN(IF(AND($BL407&lt;&gt;"Yes",$BL407&lt;&gt;"N/A"),"Power Cable, ","")&amp;IF(AND($BM407&lt;&gt;"Yes",$BM407&lt;&gt;"N/A"),"Battery, ","")&amp;IF(AND($AG407&lt;&gt;"Yes",$AG407&lt;&gt;"N/A"),"Firmware Download, ","")&amp;IF(AND(OR($AG407="Yes",$AG407="N/A"),$AH407&lt;&gt;"Yes",$AH407&lt;&gt;"N/A"),"Firmware Install, ","")&amp;IF(AND($BQ407&lt;&gt;"Yes",$BQ407&lt;&gt;"N/A"),"Device ID, ","")&amp;IF(AND($BR407&lt;&gt;"Yes",$BR407&lt;&gt;"N/A"),"Epic Beans Relay, ",""))-2)))</f>
        <v/>
      </c>
      <c r="BU407" s="8" t="str">
        <f>IF($AB407="","",IF($BS407="","Yes","Blocked"))</f>
        <v/>
      </c>
      <c r="BW407" t="str">
        <f>IF($BV407="","",IFERROR(VLOOKUP($BV407,'01_Warehouse_Ledger'!$A:$N,4,FALSE),""))</f>
        <v/>
      </c>
      <c r="BX407" t="str">
        <f>IF($BV407="","",IFERROR(VLOOKUP($BV407,'01_Warehouse_Ledger'!$A:$N,5,FALSE),""))</f>
        <v/>
      </c>
      <c r="BY407" t="str">
        <f>IF($BV407="","",IFERROR(VLOOKUP($BV407,'01_Warehouse_Ledger'!$A:$N,13,FALSE),""))</f>
        <v/>
      </c>
      <c r="CI407" t="str" cm="1">
        <f t="array" ref="CI407">IFERROR(
  IF(ISNUMBER(MATCH(TRIM(SUBSTITUTE(INDEX($X:$X,ROW()),CHAR(160),"")),[1]Weekend_Targets!$B$2:$B$23,0)),
    "TARGET",
    "NO"
  ),
  "LOOKUP_ERROR"
)</f>
        <v>NO</v>
      </c>
      <c r="CJ407" t="str" cm="1">
        <f t="array" aca="1" ref="CJ407" ca="1">_xlfn.LET(_xlpm.h,UPPER(TRIM(CLEAN(SUBSTITUTE($X407,CHAR(160)," ")))), IF(ISNUMBER(MATCH(_xlpm.h,WeekendHostnames,0)),"TARGET",""))</f>
        <v/>
      </c>
      <c r="CK407" t="str">
        <f>UPPER(TRIM(CLEAN(SUBSTITUTE(C407,CHAR(160)," "))))</f>
        <v/>
      </c>
      <c r="CL407" t="str" cm="1">
        <f t="array" ref="CL407">IF(ISNUMBER(MATCH(UPPER(TRIM(CLEAN(SUBSTITUTE(INDEX($X:$X,ROW()),CHAR(160)," ")))),[1]Weekend_Targets!$C$2:$C$23,0)),"TARGET","NO")</f>
        <v>NO</v>
      </c>
      <c r="CM407" t="str">
        <f>_xlfn.TEXTJOIN(", ",TRUE,$C$2:$C$23)</f>
        <v>Yes, Yes, Yes, Yes, Yes, Yes, Yes, Yes, Yes, Yes, Yes, Yes, Yes, Yes, Yes, Yes, Yes, Yes, Yes, Yes, Yes, Yes</v>
      </c>
      <c r="CN407" t="e" cm="1">
        <f t="array" aca="1" ref="CN407" ca="1">COUNTIF(WeekendHostnames,"WNH270OPR403")</f>
        <v>#NAME?</v>
      </c>
    </row>
    <row r="408" spans="5:92" ht="20.25" customHeight="1">
      <c r="E408" s="15" t="str">
        <f>IF($C408&lt;&gt;"Yes","",IF($D408="No","Yes",IF($D408="Yes","No","")))</f>
        <v/>
      </c>
      <c r="F408" s="15" t="str">
        <f>IF($A408="","",IF($A408="Neuron",IF(OR(AND($AA408&lt;&gt;"",LOWER(TRIM($AA408))&lt;&gt;"n/a",COUNTIF($AA$2:$AA$532,$AA408)&gt;1),AND($AB408&lt;&gt;"",LOWER(TRIM($AB408))&lt;&gt;"n/a",COUNTIF($AB$2:$AB$532,$AB408)&gt;1),AND($AE408&lt;&gt;"",LOWER(TRIM($AE408))&lt;&gt;"n/a",COUNTIF($AE$2:$AE$532,$AE408)&gt;1)),"Yes","No"),IF($A408="Cybernet",IF(OR(AND($Y408&lt;&gt;"",LOWER(TRIM($Y408))&lt;&gt;"n/a",COUNTIF($Y$2:$Y$532,$Y408)&gt;1),AND($Z408&lt;&gt;"",LOWER(TRIM($Z408))&lt;&gt;"n/a",COUNTIF($Z$2:$Z$532,$Z408)&gt;1)),"Yes","No"),IF(AND($AN408&lt;&gt;"",LOWER(TRIM($AN408))&lt;&gt;"n/a",COUNTIF($AN$2:$AN$532,$AN408)&gt;1),"Yes","No"))))</f>
        <v/>
      </c>
      <c r="G408" t="str">
        <f>IF($C408&lt;&gt;"Yes","",
IF($A408="Neuron",
IF(OR(
AND($AA408&lt;&gt;"",LOWER(TRIM($AA408))&lt;&gt;"n/a",COUNTIFS($C$2:$C$532,"Yes",$A$2:$A$532,"Neuron",$AA$2:$AA$532,$AA408)&gt;1),
AND($AB408&lt;&gt;"",LOWER(TRIM($AB408))&lt;&gt;"n/a",COUNTIFS($C$2:$C$532,"Yes",$A$2:$A$532,"Neuron",$AB$2:$AB$532,$AB408)&gt;1),
AND($AE408&lt;&gt;"",LOWER(TRIM($AE408))&lt;&gt;"n/a",COUNTIFS($C$2:$C$532,"Yes",$A$2:$A$532,"Neuron",$AE$2:$AE$532,$AE408)&gt;1)
),"Yes","No"),
IF($A408="Cybernet",
IF(OR(
AND($Y408&lt;&gt;"",LOWER(TRIM($Y408))&lt;&gt;"n/a",COUNTIFS($C$2:$C$532,"Yes",$A$2:$A$532,"Cybernet",$Y$2:$Y$532,$Y408)&gt;1),
AND($Z408&lt;&gt;"",LOWER(TRIM($Z408))&lt;&gt;"n/a",COUNTIFS($C$2:$C$532,"Yes",$A$2:$A$532,"Cybernet",$Z$2:$Z$532,$Z408)&gt;1)
),"Yes","No"),
IF(AND($AN408&lt;&gt;"",LOWER(TRIM($AN408))&lt;&gt;"n/a"),
IF(COUNTIFS($C$2:$C$532,"Yes",$A$2:$A$532,$A408,$AN$2:$AN$532,$AN408)&gt;1,"Yes","No"),
"No")
)
)
)</f>
        <v/>
      </c>
      <c r="V408"/>
      <c r="X408"/>
      <c r="BS408" s="4" t="str">
        <f>IF($AB408="","",IF((IF(AND($BL408&lt;&gt;"Yes",$BL408&lt;&gt;"N/A"),"Power Cable, ","")&amp;IF(AND($BM408&lt;&gt;"Yes",$BM408&lt;&gt;"N/A"),"Battery, ","")&amp;IF(AND($AG408&lt;&gt;"Yes",$AG408&lt;&gt;"N/A"),"Firmware Download, ","")&amp;IF(AND(OR($AG408="Yes",$AG408="N/A"),$AH408&lt;&gt;"Yes",$AH408&lt;&gt;"N/A"),"Firmware Install, ","")&amp;IF(AND($BQ408&lt;&gt;"Yes",$BQ408&lt;&gt;"N/A"),"Device ID, ","")&amp;IF(AND($BR408&lt;&gt;"Yes",$BR408&lt;&gt;"N/A"),"Epic Beans Relay, ",""))="","",LEFT(IF(AND($BL408&lt;&gt;"Yes",$BL408&lt;&gt;"N/A"),"Power Cable, ","")&amp;IF(AND($BM408&lt;&gt;"Yes",$BM408&lt;&gt;"N/A"),"Battery, ","")&amp;IF(AND($AG408&lt;&gt;"Yes",$AG408&lt;&gt;"N/A"),"Firmware Download, ","")&amp;IF(AND(OR($AG408="Yes",$AG408="N/A"),$AH408&lt;&gt;"Yes",$AH408&lt;&gt;"N/A"),"Firmware Install, ","")&amp;IF(AND($BQ408&lt;&gt;"Yes",$BQ408&lt;&gt;"N/A"),"Device ID, ","")&amp;IF(AND($BR408&lt;&gt;"Yes",$BR408&lt;&gt;"N/A"),"Epic Beans Relay, ",""),LEN(IF(AND($BL408&lt;&gt;"Yes",$BL408&lt;&gt;"N/A"),"Power Cable, ","")&amp;IF(AND($BM408&lt;&gt;"Yes",$BM408&lt;&gt;"N/A"),"Battery, ","")&amp;IF(AND($AG408&lt;&gt;"Yes",$AG408&lt;&gt;"N/A"),"Firmware Download, ","")&amp;IF(AND(OR($AG408="Yes",$AG408="N/A"),$AH408&lt;&gt;"Yes",$AH408&lt;&gt;"N/A"),"Firmware Install, ","")&amp;IF(AND($BQ408&lt;&gt;"Yes",$BQ408&lt;&gt;"N/A"),"Device ID, ","")&amp;IF(AND($BR408&lt;&gt;"Yes",$BR408&lt;&gt;"N/A"),"Epic Beans Relay, ",""))-2)))</f>
        <v/>
      </c>
      <c r="BU408" s="8" t="str">
        <f>IF($AB408="","",IF($BS408="","Yes","Blocked"))</f>
        <v/>
      </c>
      <c r="BW408" t="str">
        <f>IF($BV408="","",IFERROR(VLOOKUP($BV408,'01_Warehouse_Ledger'!$A:$N,4,FALSE),""))</f>
        <v/>
      </c>
      <c r="BX408" t="str">
        <f>IF($BV408="","",IFERROR(VLOOKUP($BV408,'01_Warehouse_Ledger'!$A:$N,5,FALSE),""))</f>
        <v/>
      </c>
      <c r="BY408" t="str">
        <f>IF($BV408="","",IFERROR(VLOOKUP($BV408,'01_Warehouse_Ledger'!$A:$N,13,FALSE),""))</f>
        <v/>
      </c>
      <c r="CI408" t="str" cm="1">
        <f t="array" ref="CI408">IFERROR(
  IF(ISNUMBER(MATCH(TRIM(SUBSTITUTE(INDEX($X:$X,ROW()),CHAR(160),"")),[1]Weekend_Targets!$B$2:$B$23,0)),
    "TARGET",
    "NO"
  ),
  "LOOKUP_ERROR"
)</f>
        <v>NO</v>
      </c>
      <c r="CJ408" t="str" cm="1">
        <f t="array" aca="1" ref="CJ408" ca="1">_xlfn.LET(_xlpm.h,UPPER(TRIM(CLEAN(SUBSTITUTE($X408,CHAR(160)," ")))), IF(ISNUMBER(MATCH(_xlpm.h,WeekendHostnames,0)),"TARGET",""))</f>
        <v/>
      </c>
      <c r="CK408" t="str">
        <f>UPPER(TRIM(CLEAN(SUBSTITUTE(C408,CHAR(160)," "))))</f>
        <v/>
      </c>
      <c r="CL408" t="str" cm="1">
        <f t="array" ref="CL408">IF(ISNUMBER(MATCH(UPPER(TRIM(CLEAN(SUBSTITUTE(INDEX($X:$X,ROW()),CHAR(160)," ")))),[1]Weekend_Targets!$C$2:$C$23,0)),"TARGET","NO")</f>
        <v>NO</v>
      </c>
      <c r="CM408" t="str">
        <f>_xlfn.TEXTJOIN(", ",TRUE,$C$2:$C$23)</f>
        <v>Yes, Yes, Yes, Yes, Yes, Yes, Yes, Yes, Yes, Yes, Yes, Yes, Yes, Yes, Yes, Yes, Yes, Yes, Yes, Yes, Yes, Yes</v>
      </c>
      <c r="CN408" t="e" cm="1">
        <f t="array" aca="1" ref="CN408" ca="1">COUNTIF(WeekendHostnames,"WNH270OPR403")</f>
        <v>#NAME?</v>
      </c>
    </row>
    <row r="409" spans="5:92" ht="20.25" customHeight="1">
      <c r="E409" s="15" t="str">
        <f>IF($C409&lt;&gt;"Yes","",IF($D409="No","Yes",IF($D409="Yes","No","")))</f>
        <v/>
      </c>
      <c r="F409" s="15" t="str">
        <f>IF($A409="","",IF($A409="Neuron",IF(OR(AND($AA409&lt;&gt;"",LOWER(TRIM($AA409))&lt;&gt;"n/a",COUNTIF($AA$2:$AA$532,$AA409)&gt;1),AND($AB409&lt;&gt;"",LOWER(TRIM($AB409))&lt;&gt;"n/a",COUNTIF($AB$2:$AB$532,$AB409)&gt;1),AND($AE409&lt;&gt;"",LOWER(TRIM($AE409))&lt;&gt;"n/a",COUNTIF($AE$2:$AE$532,$AE409)&gt;1)),"Yes","No"),IF($A409="Cybernet",IF(OR(AND($Y409&lt;&gt;"",LOWER(TRIM($Y409))&lt;&gt;"n/a",COUNTIF($Y$2:$Y$532,$Y409)&gt;1),AND($Z409&lt;&gt;"",LOWER(TRIM($Z409))&lt;&gt;"n/a",COUNTIF($Z$2:$Z$532,$Z409)&gt;1)),"Yes","No"),IF(AND($AN409&lt;&gt;"",LOWER(TRIM($AN409))&lt;&gt;"n/a",COUNTIF($AN$2:$AN$532,$AN409)&gt;1),"Yes","No"))))</f>
        <v/>
      </c>
      <c r="G409" t="str">
        <f>IF($C409&lt;&gt;"Yes","",
IF($A409="Neuron",
IF(OR(
AND($AA409&lt;&gt;"",LOWER(TRIM($AA409))&lt;&gt;"n/a",COUNTIFS($C$2:$C$532,"Yes",$A$2:$A$532,"Neuron",$AA$2:$AA$532,$AA409)&gt;1),
AND($AB409&lt;&gt;"",LOWER(TRIM($AB409))&lt;&gt;"n/a",COUNTIFS($C$2:$C$532,"Yes",$A$2:$A$532,"Neuron",$AB$2:$AB$532,$AB409)&gt;1),
AND($AE409&lt;&gt;"",LOWER(TRIM($AE409))&lt;&gt;"n/a",COUNTIFS($C$2:$C$532,"Yes",$A$2:$A$532,"Neuron",$AE$2:$AE$532,$AE409)&gt;1)
),"Yes","No"),
IF($A409="Cybernet",
IF(OR(
AND($Y409&lt;&gt;"",LOWER(TRIM($Y409))&lt;&gt;"n/a",COUNTIFS($C$2:$C$532,"Yes",$A$2:$A$532,"Cybernet",$Y$2:$Y$532,$Y409)&gt;1),
AND($Z409&lt;&gt;"",LOWER(TRIM($Z409))&lt;&gt;"n/a",COUNTIFS($C$2:$C$532,"Yes",$A$2:$A$532,"Cybernet",$Z$2:$Z$532,$Z409)&gt;1)
),"Yes","No"),
IF(AND($AN409&lt;&gt;"",LOWER(TRIM($AN409))&lt;&gt;"n/a"),
IF(COUNTIFS($C$2:$C$532,"Yes",$A$2:$A$532,$A409,$AN$2:$AN$532,$AN409)&gt;1,"Yes","No"),
"No")
)
)
)</f>
        <v/>
      </c>
      <c r="V409"/>
      <c r="X409"/>
      <c r="BS409" s="4" t="str">
        <f>IF($AB409="","",IF((IF(AND($BL409&lt;&gt;"Yes",$BL409&lt;&gt;"N/A"),"Power Cable, ","")&amp;IF(AND($BM409&lt;&gt;"Yes",$BM409&lt;&gt;"N/A"),"Battery, ","")&amp;IF(AND($AG409&lt;&gt;"Yes",$AG409&lt;&gt;"N/A"),"Firmware Download, ","")&amp;IF(AND(OR($AG409="Yes",$AG409="N/A"),$AH409&lt;&gt;"Yes",$AH409&lt;&gt;"N/A"),"Firmware Install, ","")&amp;IF(AND($BQ409&lt;&gt;"Yes",$BQ409&lt;&gt;"N/A"),"Device ID, ","")&amp;IF(AND($BR409&lt;&gt;"Yes",$BR409&lt;&gt;"N/A"),"Epic Beans Relay, ",""))="","",LEFT(IF(AND($BL409&lt;&gt;"Yes",$BL409&lt;&gt;"N/A"),"Power Cable, ","")&amp;IF(AND($BM409&lt;&gt;"Yes",$BM409&lt;&gt;"N/A"),"Battery, ","")&amp;IF(AND($AG409&lt;&gt;"Yes",$AG409&lt;&gt;"N/A"),"Firmware Download, ","")&amp;IF(AND(OR($AG409="Yes",$AG409="N/A"),$AH409&lt;&gt;"Yes",$AH409&lt;&gt;"N/A"),"Firmware Install, ","")&amp;IF(AND($BQ409&lt;&gt;"Yes",$BQ409&lt;&gt;"N/A"),"Device ID, ","")&amp;IF(AND($BR409&lt;&gt;"Yes",$BR409&lt;&gt;"N/A"),"Epic Beans Relay, ",""),LEN(IF(AND($BL409&lt;&gt;"Yes",$BL409&lt;&gt;"N/A"),"Power Cable, ","")&amp;IF(AND($BM409&lt;&gt;"Yes",$BM409&lt;&gt;"N/A"),"Battery, ","")&amp;IF(AND($AG409&lt;&gt;"Yes",$AG409&lt;&gt;"N/A"),"Firmware Download, ","")&amp;IF(AND(OR($AG409="Yes",$AG409="N/A"),$AH409&lt;&gt;"Yes",$AH409&lt;&gt;"N/A"),"Firmware Install, ","")&amp;IF(AND($BQ409&lt;&gt;"Yes",$BQ409&lt;&gt;"N/A"),"Device ID, ","")&amp;IF(AND($BR409&lt;&gt;"Yes",$BR409&lt;&gt;"N/A"),"Epic Beans Relay, ",""))-2)))</f>
        <v/>
      </c>
      <c r="BU409" s="8" t="str">
        <f>IF($AB409="","",IF($BS409="","Yes","Blocked"))</f>
        <v/>
      </c>
      <c r="BW409" t="str">
        <f>IF($BV409="","",IFERROR(VLOOKUP($BV409,'01_Warehouse_Ledger'!$A:$N,4,FALSE),""))</f>
        <v/>
      </c>
      <c r="BX409" t="str">
        <f>IF($BV409="","",IFERROR(VLOOKUP($BV409,'01_Warehouse_Ledger'!$A:$N,5,FALSE),""))</f>
        <v/>
      </c>
      <c r="BY409" t="str">
        <f>IF($BV409="","",IFERROR(VLOOKUP($BV409,'01_Warehouse_Ledger'!$A:$N,13,FALSE),""))</f>
        <v/>
      </c>
      <c r="CI409" t="str" cm="1">
        <f t="array" ref="CI409">IFERROR(
  IF(ISNUMBER(MATCH(TRIM(SUBSTITUTE(INDEX($X:$X,ROW()),CHAR(160),"")),[1]Weekend_Targets!$B$2:$B$23,0)),
    "TARGET",
    "NO"
  ),
  "LOOKUP_ERROR"
)</f>
        <v>NO</v>
      </c>
      <c r="CJ409" t="str" cm="1">
        <f t="array" aca="1" ref="CJ409" ca="1">_xlfn.LET(_xlpm.h,UPPER(TRIM(CLEAN(SUBSTITUTE($X409,CHAR(160)," ")))), IF(ISNUMBER(MATCH(_xlpm.h,WeekendHostnames,0)),"TARGET",""))</f>
        <v/>
      </c>
      <c r="CK409" t="str">
        <f>UPPER(TRIM(CLEAN(SUBSTITUTE(C409,CHAR(160)," "))))</f>
        <v/>
      </c>
      <c r="CL409" t="str" cm="1">
        <f t="array" ref="CL409">IF(ISNUMBER(MATCH(UPPER(TRIM(CLEAN(SUBSTITUTE(INDEX($X:$X,ROW()),CHAR(160)," ")))),[1]Weekend_Targets!$C$2:$C$23,0)),"TARGET","NO")</f>
        <v>NO</v>
      </c>
      <c r="CM409" t="str">
        <f>_xlfn.TEXTJOIN(", ",TRUE,$C$2:$C$23)</f>
        <v>Yes, Yes, Yes, Yes, Yes, Yes, Yes, Yes, Yes, Yes, Yes, Yes, Yes, Yes, Yes, Yes, Yes, Yes, Yes, Yes, Yes, Yes</v>
      </c>
      <c r="CN409" t="e" cm="1">
        <f t="array" aca="1" ref="CN409" ca="1">COUNTIF(WeekendHostnames,"WNH270OPR403")</f>
        <v>#NAME?</v>
      </c>
    </row>
    <row r="410" spans="5:92" ht="20.25" customHeight="1">
      <c r="E410" s="15" t="str">
        <f>IF($C410&lt;&gt;"Yes","",IF($D410="No","Yes",IF($D410="Yes","No","")))</f>
        <v/>
      </c>
      <c r="F410" s="15" t="str">
        <f>IF($A410="","",IF($A410="Neuron",IF(OR(AND($AA410&lt;&gt;"",LOWER(TRIM($AA410))&lt;&gt;"n/a",COUNTIF($AA$2:$AA$532,$AA410)&gt;1),AND($AB410&lt;&gt;"",LOWER(TRIM($AB410))&lt;&gt;"n/a",COUNTIF($AB$2:$AB$532,$AB410)&gt;1),AND($AE410&lt;&gt;"",LOWER(TRIM($AE410))&lt;&gt;"n/a",COUNTIF($AE$2:$AE$532,$AE410)&gt;1)),"Yes","No"),IF($A410="Cybernet",IF(OR(AND($Y410&lt;&gt;"",LOWER(TRIM($Y410))&lt;&gt;"n/a",COUNTIF($Y$2:$Y$532,$Y410)&gt;1),AND($Z410&lt;&gt;"",LOWER(TRIM($Z410))&lt;&gt;"n/a",COUNTIF($Z$2:$Z$532,$Z410)&gt;1)),"Yes","No"),IF(AND($AN410&lt;&gt;"",LOWER(TRIM($AN410))&lt;&gt;"n/a",COUNTIF($AN$2:$AN$532,$AN410)&gt;1),"Yes","No"))))</f>
        <v/>
      </c>
      <c r="G410" t="str">
        <f>IF($C410&lt;&gt;"Yes","",
IF($A410="Neuron",
IF(OR(
AND($AA410&lt;&gt;"",LOWER(TRIM($AA410))&lt;&gt;"n/a",COUNTIFS($C$2:$C$532,"Yes",$A$2:$A$532,"Neuron",$AA$2:$AA$532,$AA410)&gt;1),
AND($AB410&lt;&gt;"",LOWER(TRIM($AB410))&lt;&gt;"n/a",COUNTIFS($C$2:$C$532,"Yes",$A$2:$A$532,"Neuron",$AB$2:$AB$532,$AB410)&gt;1),
AND($AE410&lt;&gt;"",LOWER(TRIM($AE410))&lt;&gt;"n/a",COUNTIFS($C$2:$C$532,"Yes",$A$2:$A$532,"Neuron",$AE$2:$AE$532,$AE410)&gt;1)
),"Yes","No"),
IF($A410="Cybernet",
IF(OR(
AND($Y410&lt;&gt;"",LOWER(TRIM($Y410))&lt;&gt;"n/a",COUNTIFS($C$2:$C$532,"Yes",$A$2:$A$532,"Cybernet",$Y$2:$Y$532,$Y410)&gt;1),
AND($Z410&lt;&gt;"",LOWER(TRIM($Z410))&lt;&gt;"n/a",COUNTIFS($C$2:$C$532,"Yes",$A$2:$A$532,"Cybernet",$Z$2:$Z$532,$Z410)&gt;1)
),"Yes","No"),
IF(AND($AN410&lt;&gt;"",LOWER(TRIM($AN410))&lt;&gt;"n/a"),
IF(COUNTIFS($C$2:$C$532,"Yes",$A$2:$A$532,$A410,$AN$2:$AN$532,$AN410)&gt;1,"Yes","No"),
"No")
)
)
)</f>
        <v/>
      </c>
      <c r="V410"/>
      <c r="X410"/>
      <c r="BS410" s="4" t="str">
        <f>IF($AB410="","",IF((IF(AND($BL410&lt;&gt;"Yes",$BL410&lt;&gt;"N/A"),"Power Cable, ","")&amp;IF(AND($BM410&lt;&gt;"Yes",$BM410&lt;&gt;"N/A"),"Battery, ","")&amp;IF(AND($AG410&lt;&gt;"Yes",$AG410&lt;&gt;"N/A"),"Firmware Download, ","")&amp;IF(AND(OR($AG410="Yes",$AG410="N/A"),$AH410&lt;&gt;"Yes",$AH410&lt;&gt;"N/A"),"Firmware Install, ","")&amp;IF(AND($BQ410&lt;&gt;"Yes",$BQ410&lt;&gt;"N/A"),"Device ID, ","")&amp;IF(AND($BR410&lt;&gt;"Yes",$BR410&lt;&gt;"N/A"),"Epic Beans Relay, ",""))="","",LEFT(IF(AND($BL410&lt;&gt;"Yes",$BL410&lt;&gt;"N/A"),"Power Cable, ","")&amp;IF(AND($BM410&lt;&gt;"Yes",$BM410&lt;&gt;"N/A"),"Battery, ","")&amp;IF(AND($AG410&lt;&gt;"Yes",$AG410&lt;&gt;"N/A"),"Firmware Download, ","")&amp;IF(AND(OR($AG410="Yes",$AG410="N/A"),$AH410&lt;&gt;"Yes",$AH410&lt;&gt;"N/A"),"Firmware Install, ","")&amp;IF(AND($BQ410&lt;&gt;"Yes",$BQ410&lt;&gt;"N/A"),"Device ID, ","")&amp;IF(AND($BR410&lt;&gt;"Yes",$BR410&lt;&gt;"N/A"),"Epic Beans Relay, ",""),LEN(IF(AND($BL410&lt;&gt;"Yes",$BL410&lt;&gt;"N/A"),"Power Cable, ","")&amp;IF(AND($BM410&lt;&gt;"Yes",$BM410&lt;&gt;"N/A"),"Battery, ","")&amp;IF(AND($AG410&lt;&gt;"Yes",$AG410&lt;&gt;"N/A"),"Firmware Download, ","")&amp;IF(AND(OR($AG410="Yes",$AG410="N/A"),$AH410&lt;&gt;"Yes",$AH410&lt;&gt;"N/A"),"Firmware Install, ","")&amp;IF(AND($BQ410&lt;&gt;"Yes",$BQ410&lt;&gt;"N/A"),"Device ID, ","")&amp;IF(AND($BR410&lt;&gt;"Yes",$BR410&lt;&gt;"N/A"),"Epic Beans Relay, ",""))-2)))</f>
        <v/>
      </c>
      <c r="BU410" s="8" t="str">
        <f>IF($AB410="","",IF($BS410="","Yes","Blocked"))</f>
        <v/>
      </c>
      <c r="BW410" t="str">
        <f>IF($BV410="","",IFERROR(VLOOKUP($BV410,'01_Warehouse_Ledger'!$A:$N,4,FALSE),""))</f>
        <v/>
      </c>
      <c r="BX410" t="str">
        <f>IF($BV410="","",IFERROR(VLOOKUP($BV410,'01_Warehouse_Ledger'!$A:$N,5,FALSE),""))</f>
        <v/>
      </c>
      <c r="BY410" t="str">
        <f>IF($BV410="","",IFERROR(VLOOKUP($BV410,'01_Warehouse_Ledger'!$A:$N,13,FALSE),""))</f>
        <v/>
      </c>
      <c r="CI410" t="str" cm="1">
        <f t="array" ref="CI410">IFERROR(
  IF(ISNUMBER(MATCH(TRIM(SUBSTITUTE(INDEX($X:$X,ROW()),CHAR(160),"")),[1]Weekend_Targets!$B$2:$B$23,0)),
    "TARGET",
    "NO"
  ),
  "LOOKUP_ERROR"
)</f>
        <v>NO</v>
      </c>
      <c r="CJ410" t="str" cm="1">
        <f t="array" aca="1" ref="CJ410" ca="1">_xlfn.LET(_xlpm.h,UPPER(TRIM(CLEAN(SUBSTITUTE($X410,CHAR(160)," ")))), IF(ISNUMBER(MATCH(_xlpm.h,WeekendHostnames,0)),"TARGET",""))</f>
        <v/>
      </c>
      <c r="CK410" t="str">
        <f>UPPER(TRIM(CLEAN(SUBSTITUTE(C410,CHAR(160)," "))))</f>
        <v/>
      </c>
      <c r="CL410" t="str" cm="1">
        <f t="array" ref="CL410">IF(ISNUMBER(MATCH(UPPER(TRIM(CLEAN(SUBSTITUTE(INDEX($X:$X,ROW()),CHAR(160)," ")))),[1]Weekend_Targets!$C$2:$C$23,0)),"TARGET","NO")</f>
        <v>NO</v>
      </c>
      <c r="CM410" t="str">
        <f>_xlfn.TEXTJOIN(", ",TRUE,$C$2:$C$23)</f>
        <v>Yes, Yes, Yes, Yes, Yes, Yes, Yes, Yes, Yes, Yes, Yes, Yes, Yes, Yes, Yes, Yes, Yes, Yes, Yes, Yes, Yes, Yes</v>
      </c>
      <c r="CN410" t="e" cm="1">
        <f t="array" aca="1" ref="CN410" ca="1">COUNTIF(WeekendHostnames,"WNH270OPR403")</f>
        <v>#NAME?</v>
      </c>
    </row>
    <row r="411" spans="5:92" ht="20.25" customHeight="1">
      <c r="E411" s="15" t="str">
        <f>IF($C411&lt;&gt;"Yes","",IF($D411="No","Yes",IF($D411="Yes","No","")))</f>
        <v/>
      </c>
      <c r="F411" s="15" t="str">
        <f>IF($A411="","",IF($A411="Neuron",IF(OR(AND($AA411&lt;&gt;"",LOWER(TRIM($AA411))&lt;&gt;"n/a",COUNTIF($AA$2:$AA$532,$AA411)&gt;1),AND($AB411&lt;&gt;"",LOWER(TRIM($AB411))&lt;&gt;"n/a",COUNTIF($AB$2:$AB$532,$AB411)&gt;1),AND($AE411&lt;&gt;"",LOWER(TRIM($AE411))&lt;&gt;"n/a",COUNTIF($AE$2:$AE$532,$AE411)&gt;1)),"Yes","No"),IF($A411="Cybernet",IF(OR(AND($Y411&lt;&gt;"",LOWER(TRIM($Y411))&lt;&gt;"n/a",COUNTIF($Y$2:$Y$532,$Y411)&gt;1),AND($Z411&lt;&gt;"",LOWER(TRIM($Z411))&lt;&gt;"n/a",COUNTIF($Z$2:$Z$532,$Z411)&gt;1)),"Yes","No"),IF(AND($AN411&lt;&gt;"",LOWER(TRIM($AN411))&lt;&gt;"n/a",COUNTIF($AN$2:$AN$532,$AN411)&gt;1),"Yes","No"))))</f>
        <v/>
      </c>
      <c r="G411" t="str">
        <f>IF($C411&lt;&gt;"Yes","",
IF($A411="Neuron",
IF(OR(
AND($AA411&lt;&gt;"",LOWER(TRIM($AA411))&lt;&gt;"n/a",COUNTIFS($C$2:$C$532,"Yes",$A$2:$A$532,"Neuron",$AA$2:$AA$532,$AA411)&gt;1),
AND($AB411&lt;&gt;"",LOWER(TRIM($AB411))&lt;&gt;"n/a",COUNTIFS($C$2:$C$532,"Yes",$A$2:$A$532,"Neuron",$AB$2:$AB$532,$AB411)&gt;1),
AND($AE411&lt;&gt;"",LOWER(TRIM($AE411))&lt;&gt;"n/a",COUNTIFS($C$2:$C$532,"Yes",$A$2:$A$532,"Neuron",$AE$2:$AE$532,$AE411)&gt;1)
),"Yes","No"),
IF($A411="Cybernet",
IF(OR(
AND($Y411&lt;&gt;"",LOWER(TRIM($Y411))&lt;&gt;"n/a",COUNTIFS($C$2:$C$532,"Yes",$A$2:$A$532,"Cybernet",$Y$2:$Y$532,$Y411)&gt;1),
AND($Z411&lt;&gt;"",LOWER(TRIM($Z411))&lt;&gt;"n/a",COUNTIFS($C$2:$C$532,"Yes",$A$2:$A$532,"Cybernet",$Z$2:$Z$532,$Z411)&gt;1)
),"Yes","No"),
IF(AND($AN411&lt;&gt;"",LOWER(TRIM($AN411))&lt;&gt;"n/a"),
IF(COUNTIFS($C$2:$C$532,"Yes",$A$2:$A$532,$A411,$AN$2:$AN$532,$AN411)&gt;1,"Yes","No"),
"No")
)
)
)</f>
        <v/>
      </c>
      <c r="V411"/>
      <c r="X411"/>
      <c r="BS411" s="4" t="str">
        <f>IF($AB411="","",IF((IF(AND($BL411&lt;&gt;"Yes",$BL411&lt;&gt;"N/A"),"Power Cable, ","")&amp;IF(AND($BM411&lt;&gt;"Yes",$BM411&lt;&gt;"N/A"),"Battery, ","")&amp;IF(AND($AG411&lt;&gt;"Yes",$AG411&lt;&gt;"N/A"),"Firmware Download, ","")&amp;IF(AND(OR($AG411="Yes",$AG411="N/A"),$AH411&lt;&gt;"Yes",$AH411&lt;&gt;"N/A"),"Firmware Install, ","")&amp;IF(AND($BQ411&lt;&gt;"Yes",$BQ411&lt;&gt;"N/A"),"Device ID, ","")&amp;IF(AND($BR411&lt;&gt;"Yes",$BR411&lt;&gt;"N/A"),"Epic Beans Relay, ",""))="","",LEFT(IF(AND($BL411&lt;&gt;"Yes",$BL411&lt;&gt;"N/A"),"Power Cable, ","")&amp;IF(AND($BM411&lt;&gt;"Yes",$BM411&lt;&gt;"N/A"),"Battery, ","")&amp;IF(AND($AG411&lt;&gt;"Yes",$AG411&lt;&gt;"N/A"),"Firmware Download, ","")&amp;IF(AND(OR($AG411="Yes",$AG411="N/A"),$AH411&lt;&gt;"Yes",$AH411&lt;&gt;"N/A"),"Firmware Install, ","")&amp;IF(AND($BQ411&lt;&gt;"Yes",$BQ411&lt;&gt;"N/A"),"Device ID, ","")&amp;IF(AND($BR411&lt;&gt;"Yes",$BR411&lt;&gt;"N/A"),"Epic Beans Relay, ",""),LEN(IF(AND($BL411&lt;&gt;"Yes",$BL411&lt;&gt;"N/A"),"Power Cable, ","")&amp;IF(AND($BM411&lt;&gt;"Yes",$BM411&lt;&gt;"N/A"),"Battery, ","")&amp;IF(AND($AG411&lt;&gt;"Yes",$AG411&lt;&gt;"N/A"),"Firmware Download, ","")&amp;IF(AND(OR($AG411="Yes",$AG411="N/A"),$AH411&lt;&gt;"Yes",$AH411&lt;&gt;"N/A"),"Firmware Install, ","")&amp;IF(AND($BQ411&lt;&gt;"Yes",$BQ411&lt;&gt;"N/A"),"Device ID, ","")&amp;IF(AND($BR411&lt;&gt;"Yes",$BR411&lt;&gt;"N/A"),"Epic Beans Relay, ",""))-2)))</f>
        <v/>
      </c>
      <c r="BU411" s="8" t="str">
        <f>IF($AB411="","",IF($BS411="","Yes","Blocked"))</f>
        <v/>
      </c>
      <c r="BW411" t="str">
        <f>IF($BV411="","",IFERROR(VLOOKUP($BV411,'01_Warehouse_Ledger'!$A:$N,4,FALSE),""))</f>
        <v/>
      </c>
      <c r="BX411" t="str">
        <f>IF($BV411="","",IFERROR(VLOOKUP($BV411,'01_Warehouse_Ledger'!$A:$N,5,FALSE),""))</f>
        <v/>
      </c>
      <c r="BY411" t="str">
        <f>IF($BV411="","",IFERROR(VLOOKUP($BV411,'01_Warehouse_Ledger'!$A:$N,13,FALSE),""))</f>
        <v/>
      </c>
      <c r="CI411" t="str" cm="1">
        <f t="array" ref="CI411">IFERROR(
  IF(ISNUMBER(MATCH(TRIM(SUBSTITUTE(INDEX($X:$X,ROW()),CHAR(160),"")),[1]Weekend_Targets!$B$2:$B$23,0)),
    "TARGET",
    "NO"
  ),
  "LOOKUP_ERROR"
)</f>
        <v>NO</v>
      </c>
      <c r="CJ411" t="str" cm="1">
        <f t="array" aca="1" ref="CJ411" ca="1">_xlfn.LET(_xlpm.h,UPPER(TRIM(CLEAN(SUBSTITUTE($X411,CHAR(160)," ")))), IF(ISNUMBER(MATCH(_xlpm.h,WeekendHostnames,0)),"TARGET",""))</f>
        <v/>
      </c>
      <c r="CK411" t="str">
        <f>UPPER(TRIM(CLEAN(SUBSTITUTE(C411,CHAR(160)," "))))</f>
        <v/>
      </c>
      <c r="CL411" t="str" cm="1">
        <f t="array" ref="CL411">IF(ISNUMBER(MATCH(UPPER(TRIM(CLEAN(SUBSTITUTE(INDEX($X:$X,ROW()),CHAR(160)," ")))),[1]Weekend_Targets!$C$2:$C$23,0)),"TARGET","NO")</f>
        <v>NO</v>
      </c>
      <c r="CM411" t="str">
        <f>_xlfn.TEXTJOIN(", ",TRUE,$C$2:$C$23)</f>
        <v>Yes, Yes, Yes, Yes, Yes, Yes, Yes, Yes, Yes, Yes, Yes, Yes, Yes, Yes, Yes, Yes, Yes, Yes, Yes, Yes, Yes, Yes</v>
      </c>
      <c r="CN411" t="e" cm="1">
        <f t="array" aca="1" ref="CN411" ca="1">COUNTIF(WeekendHostnames,"WNH270OPR403")</f>
        <v>#NAME?</v>
      </c>
    </row>
    <row r="412" spans="5:92" ht="20.25" customHeight="1">
      <c r="E412" s="15" t="str">
        <f>IF($C412&lt;&gt;"Yes","",IF($D412="No","Yes",IF($D412="Yes","No","")))</f>
        <v/>
      </c>
      <c r="F412" s="15" t="str">
        <f>IF($A412="","",IF($A412="Neuron",IF(OR(AND($AA412&lt;&gt;"",LOWER(TRIM($AA412))&lt;&gt;"n/a",COUNTIF($AA$2:$AA$532,$AA412)&gt;1),AND($AB412&lt;&gt;"",LOWER(TRIM($AB412))&lt;&gt;"n/a",COUNTIF($AB$2:$AB$532,$AB412)&gt;1),AND($AE412&lt;&gt;"",LOWER(TRIM($AE412))&lt;&gt;"n/a",COUNTIF($AE$2:$AE$532,$AE412)&gt;1)),"Yes","No"),IF($A412="Cybernet",IF(OR(AND($Y412&lt;&gt;"",LOWER(TRIM($Y412))&lt;&gt;"n/a",COUNTIF($Y$2:$Y$532,$Y412)&gt;1),AND($Z412&lt;&gt;"",LOWER(TRIM($Z412))&lt;&gt;"n/a",COUNTIF($Z$2:$Z$532,$Z412)&gt;1)),"Yes","No"),IF(AND($AN412&lt;&gt;"",LOWER(TRIM($AN412))&lt;&gt;"n/a",COUNTIF($AN$2:$AN$532,$AN412)&gt;1),"Yes","No"))))</f>
        <v/>
      </c>
      <c r="G412" t="str">
        <f>IF($C412&lt;&gt;"Yes","",
IF($A412="Neuron",
IF(OR(
AND($AA412&lt;&gt;"",LOWER(TRIM($AA412))&lt;&gt;"n/a",COUNTIFS($C$2:$C$532,"Yes",$A$2:$A$532,"Neuron",$AA$2:$AA$532,$AA412)&gt;1),
AND($AB412&lt;&gt;"",LOWER(TRIM($AB412))&lt;&gt;"n/a",COUNTIFS($C$2:$C$532,"Yes",$A$2:$A$532,"Neuron",$AB$2:$AB$532,$AB412)&gt;1),
AND($AE412&lt;&gt;"",LOWER(TRIM($AE412))&lt;&gt;"n/a",COUNTIFS($C$2:$C$532,"Yes",$A$2:$A$532,"Neuron",$AE$2:$AE$532,$AE412)&gt;1)
),"Yes","No"),
IF($A412="Cybernet",
IF(OR(
AND($Y412&lt;&gt;"",LOWER(TRIM($Y412))&lt;&gt;"n/a",COUNTIFS($C$2:$C$532,"Yes",$A$2:$A$532,"Cybernet",$Y$2:$Y$532,$Y412)&gt;1),
AND($Z412&lt;&gt;"",LOWER(TRIM($Z412))&lt;&gt;"n/a",COUNTIFS($C$2:$C$532,"Yes",$A$2:$A$532,"Cybernet",$Z$2:$Z$532,$Z412)&gt;1)
),"Yes","No"),
IF(AND($AN412&lt;&gt;"",LOWER(TRIM($AN412))&lt;&gt;"n/a"),
IF(COUNTIFS($C$2:$C$532,"Yes",$A$2:$A$532,$A412,$AN$2:$AN$532,$AN412)&gt;1,"Yes","No"),
"No")
)
)
)</f>
        <v/>
      </c>
      <c r="V412"/>
      <c r="X412"/>
      <c r="BS412" s="4" t="str">
        <f>IF($AB412="","",IF((IF(AND($BL412&lt;&gt;"Yes",$BL412&lt;&gt;"N/A"),"Power Cable, ","")&amp;IF(AND($BM412&lt;&gt;"Yes",$BM412&lt;&gt;"N/A"),"Battery, ","")&amp;IF(AND($AG412&lt;&gt;"Yes",$AG412&lt;&gt;"N/A"),"Firmware Download, ","")&amp;IF(AND(OR($AG412="Yes",$AG412="N/A"),$AH412&lt;&gt;"Yes",$AH412&lt;&gt;"N/A"),"Firmware Install, ","")&amp;IF(AND($BQ412&lt;&gt;"Yes",$BQ412&lt;&gt;"N/A"),"Device ID, ","")&amp;IF(AND($BR412&lt;&gt;"Yes",$BR412&lt;&gt;"N/A"),"Epic Beans Relay, ",""))="","",LEFT(IF(AND($BL412&lt;&gt;"Yes",$BL412&lt;&gt;"N/A"),"Power Cable, ","")&amp;IF(AND($BM412&lt;&gt;"Yes",$BM412&lt;&gt;"N/A"),"Battery, ","")&amp;IF(AND($AG412&lt;&gt;"Yes",$AG412&lt;&gt;"N/A"),"Firmware Download, ","")&amp;IF(AND(OR($AG412="Yes",$AG412="N/A"),$AH412&lt;&gt;"Yes",$AH412&lt;&gt;"N/A"),"Firmware Install, ","")&amp;IF(AND($BQ412&lt;&gt;"Yes",$BQ412&lt;&gt;"N/A"),"Device ID, ","")&amp;IF(AND($BR412&lt;&gt;"Yes",$BR412&lt;&gt;"N/A"),"Epic Beans Relay, ",""),LEN(IF(AND($BL412&lt;&gt;"Yes",$BL412&lt;&gt;"N/A"),"Power Cable, ","")&amp;IF(AND($BM412&lt;&gt;"Yes",$BM412&lt;&gt;"N/A"),"Battery, ","")&amp;IF(AND($AG412&lt;&gt;"Yes",$AG412&lt;&gt;"N/A"),"Firmware Download, ","")&amp;IF(AND(OR($AG412="Yes",$AG412="N/A"),$AH412&lt;&gt;"Yes",$AH412&lt;&gt;"N/A"),"Firmware Install, ","")&amp;IF(AND($BQ412&lt;&gt;"Yes",$BQ412&lt;&gt;"N/A"),"Device ID, ","")&amp;IF(AND($BR412&lt;&gt;"Yes",$BR412&lt;&gt;"N/A"),"Epic Beans Relay, ",""))-2)))</f>
        <v/>
      </c>
      <c r="BU412" s="8" t="str">
        <f>IF($AB412="","",IF($BS412="","Yes","Blocked"))</f>
        <v/>
      </c>
      <c r="BW412" t="str">
        <f>IF($BV412="","",IFERROR(VLOOKUP($BV412,'01_Warehouse_Ledger'!$A:$N,4,FALSE),""))</f>
        <v/>
      </c>
      <c r="BX412" t="str">
        <f>IF($BV412="","",IFERROR(VLOOKUP($BV412,'01_Warehouse_Ledger'!$A:$N,5,FALSE),""))</f>
        <v/>
      </c>
      <c r="BY412" t="str">
        <f>IF($BV412="","",IFERROR(VLOOKUP($BV412,'01_Warehouse_Ledger'!$A:$N,13,FALSE),""))</f>
        <v/>
      </c>
      <c r="CI412" t="str" cm="1">
        <f t="array" ref="CI412">IFERROR(
  IF(ISNUMBER(MATCH(TRIM(SUBSTITUTE(INDEX($X:$X,ROW()),CHAR(160),"")),[1]Weekend_Targets!$B$2:$B$23,0)),
    "TARGET",
    "NO"
  ),
  "LOOKUP_ERROR"
)</f>
        <v>NO</v>
      </c>
      <c r="CJ412" t="str" cm="1">
        <f t="array" aca="1" ref="CJ412" ca="1">_xlfn.LET(_xlpm.h,UPPER(TRIM(CLEAN(SUBSTITUTE($X412,CHAR(160)," ")))), IF(ISNUMBER(MATCH(_xlpm.h,WeekendHostnames,0)),"TARGET",""))</f>
        <v/>
      </c>
      <c r="CK412" t="str">
        <f>UPPER(TRIM(CLEAN(SUBSTITUTE(C412,CHAR(160)," "))))</f>
        <v/>
      </c>
      <c r="CL412" t="str" cm="1">
        <f t="array" ref="CL412">IF(ISNUMBER(MATCH(UPPER(TRIM(CLEAN(SUBSTITUTE(INDEX($X:$X,ROW()),CHAR(160)," ")))),[1]Weekend_Targets!$C$2:$C$23,0)),"TARGET","NO")</f>
        <v>NO</v>
      </c>
      <c r="CM412" t="str">
        <f>_xlfn.TEXTJOIN(", ",TRUE,$C$2:$C$23)</f>
        <v>Yes, Yes, Yes, Yes, Yes, Yes, Yes, Yes, Yes, Yes, Yes, Yes, Yes, Yes, Yes, Yes, Yes, Yes, Yes, Yes, Yes, Yes</v>
      </c>
      <c r="CN412" t="e" cm="1">
        <f t="array" aca="1" ref="CN412" ca="1">COUNTIF(WeekendHostnames,"WNH270OPR403")</f>
        <v>#NAME?</v>
      </c>
    </row>
    <row r="413" spans="5:92" ht="20.25" customHeight="1">
      <c r="E413" s="15" t="str">
        <f>IF($C413&lt;&gt;"Yes","",IF($D413="No","Yes",IF($D413="Yes","No","")))</f>
        <v/>
      </c>
      <c r="F413" s="15" t="str">
        <f>IF($A413="","",IF($A413="Neuron",IF(OR(AND($AA413&lt;&gt;"",LOWER(TRIM($AA413))&lt;&gt;"n/a",COUNTIF($AA$2:$AA$532,$AA413)&gt;1),AND($AB413&lt;&gt;"",LOWER(TRIM($AB413))&lt;&gt;"n/a",COUNTIF($AB$2:$AB$532,$AB413)&gt;1),AND($AE413&lt;&gt;"",LOWER(TRIM($AE413))&lt;&gt;"n/a",COUNTIF($AE$2:$AE$532,$AE413)&gt;1)),"Yes","No"),IF($A413="Cybernet",IF(OR(AND($Y413&lt;&gt;"",LOWER(TRIM($Y413))&lt;&gt;"n/a",COUNTIF($Y$2:$Y$532,$Y413)&gt;1),AND($Z413&lt;&gt;"",LOWER(TRIM($Z413))&lt;&gt;"n/a",COUNTIF($Z$2:$Z$532,$Z413)&gt;1)),"Yes","No"),IF(AND($AN413&lt;&gt;"",LOWER(TRIM($AN413))&lt;&gt;"n/a",COUNTIF($AN$2:$AN$532,$AN413)&gt;1),"Yes","No"))))</f>
        <v/>
      </c>
      <c r="G413" t="str">
        <f>IF($C413&lt;&gt;"Yes","",
IF($A413="Neuron",
IF(OR(
AND($AA413&lt;&gt;"",LOWER(TRIM($AA413))&lt;&gt;"n/a",COUNTIFS($C$2:$C$532,"Yes",$A$2:$A$532,"Neuron",$AA$2:$AA$532,$AA413)&gt;1),
AND($AB413&lt;&gt;"",LOWER(TRIM($AB413))&lt;&gt;"n/a",COUNTIFS($C$2:$C$532,"Yes",$A$2:$A$532,"Neuron",$AB$2:$AB$532,$AB413)&gt;1),
AND($AE413&lt;&gt;"",LOWER(TRIM($AE413))&lt;&gt;"n/a",COUNTIFS($C$2:$C$532,"Yes",$A$2:$A$532,"Neuron",$AE$2:$AE$532,$AE413)&gt;1)
),"Yes","No"),
IF($A413="Cybernet",
IF(OR(
AND($Y413&lt;&gt;"",LOWER(TRIM($Y413))&lt;&gt;"n/a",COUNTIFS($C$2:$C$532,"Yes",$A$2:$A$532,"Cybernet",$Y$2:$Y$532,$Y413)&gt;1),
AND($Z413&lt;&gt;"",LOWER(TRIM($Z413))&lt;&gt;"n/a",COUNTIFS($C$2:$C$532,"Yes",$A$2:$A$532,"Cybernet",$Z$2:$Z$532,$Z413)&gt;1)
),"Yes","No"),
IF(AND($AN413&lt;&gt;"",LOWER(TRIM($AN413))&lt;&gt;"n/a"),
IF(COUNTIFS($C$2:$C$532,"Yes",$A$2:$A$532,$A413,$AN$2:$AN$532,$AN413)&gt;1,"Yes","No"),
"No")
)
)
)</f>
        <v/>
      </c>
      <c r="V413"/>
      <c r="X413"/>
      <c r="BS413" s="4" t="str">
        <f>IF($AB413="","",IF((IF(AND($BL413&lt;&gt;"Yes",$BL413&lt;&gt;"N/A"),"Power Cable, ","")&amp;IF(AND($BM413&lt;&gt;"Yes",$BM413&lt;&gt;"N/A"),"Battery, ","")&amp;IF(AND($AG413&lt;&gt;"Yes",$AG413&lt;&gt;"N/A"),"Firmware Download, ","")&amp;IF(AND(OR($AG413="Yes",$AG413="N/A"),$AH413&lt;&gt;"Yes",$AH413&lt;&gt;"N/A"),"Firmware Install, ","")&amp;IF(AND($BQ413&lt;&gt;"Yes",$BQ413&lt;&gt;"N/A"),"Device ID, ","")&amp;IF(AND($BR413&lt;&gt;"Yes",$BR413&lt;&gt;"N/A"),"Epic Beans Relay, ",""))="","",LEFT(IF(AND($BL413&lt;&gt;"Yes",$BL413&lt;&gt;"N/A"),"Power Cable, ","")&amp;IF(AND($BM413&lt;&gt;"Yes",$BM413&lt;&gt;"N/A"),"Battery, ","")&amp;IF(AND($AG413&lt;&gt;"Yes",$AG413&lt;&gt;"N/A"),"Firmware Download, ","")&amp;IF(AND(OR($AG413="Yes",$AG413="N/A"),$AH413&lt;&gt;"Yes",$AH413&lt;&gt;"N/A"),"Firmware Install, ","")&amp;IF(AND($BQ413&lt;&gt;"Yes",$BQ413&lt;&gt;"N/A"),"Device ID, ","")&amp;IF(AND($BR413&lt;&gt;"Yes",$BR413&lt;&gt;"N/A"),"Epic Beans Relay, ",""),LEN(IF(AND($BL413&lt;&gt;"Yes",$BL413&lt;&gt;"N/A"),"Power Cable, ","")&amp;IF(AND($BM413&lt;&gt;"Yes",$BM413&lt;&gt;"N/A"),"Battery, ","")&amp;IF(AND($AG413&lt;&gt;"Yes",$AG413&lt;&gt;"N/A"),"Firmware Download, ","")&amp;IF(AND(OR($AG413="Yes",$AG413="N/A"),$AH413&lt;&gt;"Yes",$AH413&lt;&gt;"N/A"),"Firmware Install, ","")&amp;IF(AND($BQ413&lt;&gt;"Yes",$BQ413&lt;&gt;"N/A"),"Device ID, ","")&amp;IF(AND($BR413&lt;&gt;"Yes",$BR413&lt;&gt;"N/A"),"Epic Beans Relay, ",""))-2)))</f>
        <v/>
      </c>
      <c r="BU413" s="8" t="str">
        <f>IF($AB413="","",IF($BS413="","Yes","Blocked"))</f>
        <v/>
      </c>
      <c r="BW413" t="str">
        <f>IF($BV413="","",IFERROR(VLOOKUP($BV413,'01_Warehouse_Ledger'!$A:$N,4,FALSE),""))</f>
        <v/>
      </c>
      <c r="BX413" t="str">
        <f>IF($BV413="","",IFERROR(VLOOKUP($BV413,'01_Warehouse_Ledger'!$A:$N,5,FALSE),""))</f>
        <v/>
      </c>
      <c r="BY413" t="str">
        <f>IF($BV413="","",IFERROR(VLOOKUP($BV413,'01_Warehouse_Ledger'!$A:$N,13,FALSE),""))</f>
        <v/>
      </c>
      <c r="CI413" t="str" cm="1">
        <f t="array" ref="CI413">IFERROR(
  IF(ISNUMBER(MATCH(TRIM(SUBSTITUTE(INDEX($X:$X,ROW()),CHAR(160),"")),[1]Weekend_Targets!$B$2:$B$23,0)),
    "TARGET",
    "NO"
  ),
  "LOOKUP_ERROR"
)</f>
        <v>NO</v>
      </c>
      <c r="CJ413" t="str" cm="1">
        <f t="array" aca="1" ref="CJ413" ca="1">_xlfn.LET(_xlpm.h,UPPER(TRIM(CLEAN(SUBSTITUTE($X413,CHAR(160)," ")))), IF(ISNUMBER(MATCH(_xlpm.h,WeekendHostnames,0)),"TARGET",""))</f>
        <v/>
      </c>
      <c r="CK413" t="str">
        <f>UPPER(TRIM(CLEAN(SUBSTITUTE(C413,CHAR(160)," "))))</f>
        <v/>
      </c>
      <c r="CL413" t="str" cm="1">
        <f t="array" ref="CL413">IF(ISNUMBER(MATCH(UPPER(TRIM(CLEAN(SUBSTITUTE(INDEX($X:$X,ROW()),CHAR(160)," ")))),[1]Weekend_Targets!$C$2:$C$23,0)),"TARGET","NO")</f>
        <v>NO</v>
      </c>
      <c r="CM413" t="str">
        <f>_xlfn.TEXTJOIN(", ",TRUE,$C$2:$C$23)</f>
        <v>Yes, Yes, Yes, Yes, Yes, Yes, Yes, Yes, Yes, Yes, Yes, Yes, Yes, Yes, Yes, Yes, Yes, Yes, Yes, Yes, Yes, Yes</v>
      </c>
      <c r="CN413" t="e" cm="1">
        <f t="array" aca="1" ref="CN413" ca="1">COUNTIF(WeekendHostnames,"WNH270OPR403")</f>
        <v>#NAME?</v>
      </c>
    </row>
    <row r="414" spans="5:92" ht="20.25" customHeight="1">
      <c r="E414" s="15" t="str">
        <f>IF($C414&lt;&gt;"Yes","",IF($D414="No","Yes",IF($D414="Yes","No","")))</f>
        <v/>
      </c>
      <c r="F414" s="15" t="str">
        <f>IF($A414="","",IF($A414="Neuron",IF(OR(AND($AA414&lt;&gt;"",LOWER(TRIM($AA414))&lt;&gt;"n/a",COUNTIF($AA$2:$AA$532,$AA414)&gt;1),AND($AB414&lt;&gt;"",LOWER(TRIM($AB414))&lt;&gt;"n/a",COUNTIF($AB$2:$AB$532,$AB414)&gt;1),AND($AE414&lt;&gt;"",LOWER(TRIM($AE414))&lt;&gt;"n/a",COUNTIF($AE$2:$AE$532,$AE414)&gt;1)),"Yes","No"),IF($A414="Cybernet",IF(OR(AND($Y414&lt;&gt;"",LOWER(TRIM($Y414))&lt;&gt;"n/a",COUNTIF($Y$2:$Y$532,$Y414)&gt;1),AND($Z414&lt;&gt;"",LOWER(TRIM($Z414))&lt;&gt;"n/a",COUNTIF($Z$2:$Z$532,$Z414)&gt;1)),"Yes","No"),IF(AND($AN414&lt;&gt;"",LOWER(TRIM($AN414))&lt;&gt;"n/a",COUNTIF($AN$2:$AN$532,$AN414)&gt;1),"Yes","No"))))</f>
        <v/>
      </c>
      <c r="G414" t="str">
        <f>IF($C414&lt;&gt;"Yes","",
IF($A414="Neuron",
IF(OR(
AND($AA414&lt;&gt;"",LOWER(TRIM($AA414))&lt;&gt;"n/a",COUNTIFS($C$2:$C$532,"Yes",$A$2:$A$532,"Neuron",$AA$2:$AA$532,$AA414)&gt;1),
AND($AB414&lt;&gt;"",LOWER(TRIM($AB414))&lt;&gt;"n/a",COUNTIFS($C$2:$C$532,"Yes",$A$2:$A$532,"Neuron",$AB$2:$AB$532,$AB414)&gt;1),
AND($AE414&lt;&gt;"",LOWER(TRIM($AE414))&lt;&gt;"n/a",COUNTIFS($C$2:$C$532,"Yes",$A$2:$A$532,"Neuron",$AE$2:$AE$532,$AE414)&gt;1)
),"Yes","No"),
IF($A414="Cybernet",
IF(OR(
AND($Y414&lt;&gt;"",LOWER(TRIM($Y414))&lt;&gt;"n/a",COUNTIFS($C$2:$C$532,"Yes",$A$2:$A$532,"Cybernet",$Y$2:$Y$532,$Y414)&gt;1),
AND($Z414&lt;&gt;"",LOWER(TRIM($Z414))&lt;&gt;"n/a",COUNTIFS($C$2:$C$532,"Yes",$A$2:$A$532,"Cybernet",$Z$2:$Z$532,$Z414)&gt;1)
),"Yes","No"),
IF(AND($AN414&lt;&gt;"",LOWER(TRIM($AN414))&lt;&gt;"n/a"),
IF(COUNTIFS($C$2:$C$532,"Yes",$A$2:$A$532,$A414,$AN$2:$AN$532,$AN414)&gt;1,"Yes","No"),
"No")
)
)
)</f>
        <v/>
      </c>
      <c r="V414"/>
      <c r="X414"/>
      <c r="BS414" s="4" t="str">
        <f>IF($AB414="","",IF((IF(AND($BL414&lt;&gt;"Yes",$BL414&lt;&gt;"N/A"),"Power Cable, ","")&amp;IF(AND($BM414&lt;&gt;"Yes",$BM414&lt;&gt;"N/A"),"Battery, ","")&amp;IF(AND($AG414&lt;&gt;"Yes",$AG414&lt;&gt;"N/A"),"Firmware Download, ","")&amp;IF(AND(OR($AG414="Yes",$AG414="N/A"),$AH414&lt;&gt;"Yes",$AH414&lt;&gt;"N/A"),"Firmware Install, ","")&amp;IF(AND($BQ414&lt;&gt;"Yes",$BQ414&lt;&gt;"N/A"),"Device ID, ","")&amp;IF(AND($BR414&lt;&gt;"Yes",$BR414&lt;&gt;"N/A"),"Epic Beans Relay, ",""))="","",LEFT(IF(AND($BL414&lt;&gt;"Yes",$BL414&lt;&gt;"N/A"),"Power Cable, ","")&amp;IF(AND($BM414&lt;&gt;"Yes",$BM414&lt;&gt;"N/A"),"Battery, ","")&amp;IF(AND($AG414&lt;&gt;"Yes",$AG414&lt;&gt;"N/A"),"Firmware Download, ","")&amp;IF(AND(OR($AG414="Yes",$AG414="N/A"),$AH414&lt;&gt;"Yes",$AH414&lt;&gt;"N/A"),"Firmware Install, ","")&amp;IF(AND($BQ414&lt;&gt;"Yes",$BQ414&lt;&gt;"N/A"),"Device ID, ","")&amp;IF(AND($BR414&lt;&gt;"Yes",$BR414&lt;&gt;"N/A"),"Epic Beans Relay, ",""),LEN(IF(AND($BL414&lt;&gt;"Yes",$BL414&lt;&gt;"N/A"),"Power Cable, ","")&amp;IF(AND($BM414&lt;&gt;"Yes",$BM414&lt;&gt;"N/A"),"Battery, ","")&amp;IF(AND($AG414&lt;&gt;"Yes",$AG414&lt;&gt;"N/A"),"Firmware Download, ","")&amp;IF(AND(OR($AG414="Yes",$AG414="N/A"),$AH414&lt;&gt;"Yes",$AH414&lt;&gt;"N/A"),"Firmware Install, ","")&amp;IF(AND($BQ414&lt;&gt;"Yes",$BQ414&lt;&gt;"N/A"),"Device ID, ","")&amp;IF(AND($BR414&lt;&gt;"Yes",$BR414&lt;&gt;"N/A"),"Epic Beans Relay, ",""))-2)))</f>
        <v/>
      </c>
      <c r="BU414" s="8" t="str">
        <f>IF($AB414="","",IF($BS414="","Yes","Blocked"))</f>
        <v/>
      </c>
      <c r="BW414" t="str">
        <f>IF($BV414="","",IFERROR(VLOOKUP($BV414,'01_Warehouse_Ledger'!$A:$N,4,FALSE),""))</f>
        <v/>
      </c>
      <c r="BX414" t="str">
        <f>IF($BV414="","",IFERROR(VLOOKUP($BV414,'01_Warehouse_Ledger'!$A:$N,5,FALSE),""))</f>
        <v/>
      </c>
      <c r="BY414" t="str">
        <f>IF($BV414="","",IFERROR(VLOOKUP($BV414,'01_Warehouse_Ledger'!$A:$N,13,FALSE),""))</f>
        <v/>
      </c>
      <c r="CI414" t="str" cm="1">
        <f t="array" ref="CI414">IFERROR(
  IF(ISNUMBER(MATCH(TRIM(SUBSTITUTE(INDEX($X:$X,ROW()),CHAR(160),"")),[1]Weekend_Targets!$B$2:$B$23,0)),
    "TARGET",
    "NO"
  ),
  "LOOKUP_ERROR"
)</f>
        <v>NO</v>
      </c>
      <c r="CJ414" t="str" cm="1">
        <f t="array" aca="1" ref="CJ414" ca="1">_xlfn.LET(_xlpm.h,UPPER(TRIM(CLEAN(SUBSTITUTE($X414,CHAR(160)," ")))), IF(ISNUMBER(MATCH(_xlpm.h,WeekendHostnames,0)),"TARGET",""))</f>
        <v/>
      </c>
      <c r="CK414" t="str">
        <f>UPPER(TRIM(CLEAN(SUBSTITUTE(C414,CHAR(160)," "))))</f>
        <v/>
      </c>
      <c r="CL414" t="str" cm="1">
        <f t="array" ref="CL414">IF(ISNUMBER(MATCH(UPPER(TRIM(CLEAN(SUBSTITUTE(INDEX($X:$X,ROW()),CHAR(160)," ")))),[1]Weekend_Targets!$C$2:$C$23,0)),"TARGET","NO")</f>
        <v>NO</v>
      </c>
      <c r="CM414" t="str">
        <f>_xlfn.TEXTJOIN(", ",TRUE,$C$2:$C$23)</f>
        <v>Yes, Yes, Yes, Yes, Yes, Yes, Yes, Yes, Yes, Yes, Yes, Yes, Yes, Yes, Yes, Yes, Yes, Yes, Yes, Yes, Yes, Yes</v>
      </c>
      <c r="CN414" t="e" cm="1">
        <f t="array" aca="1" ref="CN414" ca="1">COUNTIF(WeekendHostnames,"WNH270OPR403")</f>
        <v>#NAME?</v>
      </c>
    </row>
    <row r="415" spans="5:92" ht="20.25" customHeight="1">
      <c r="E415" s="15" t="str">
        <f>IF($C415&lt;&gt;"Yes","",IF($D415="No","Yes",IF($D415="Yes","No","")))</f>
        <v/>
      </c>
      <c r="F415" s="15" t="str">
        <f>IF($A415="","",IF($A415="Neuron",IF(OR(AND($AA415&lt;&gt;"",LOWER(TRIM($AA415))&lt;&gt;"n/a",COUNTIF($AA$2:$AA$532,$AA415)&gt;1),AND($AB415&lt;&gt;"",LOWER(TRIM($AB415))&lt;&gt;"n/a",COUNTIF($AB$2:$AB$532,$AB415)&gt;1),AND($AE415&lt;&gt;"",LOWER(TRIM($AE415))&lt;&gt;"n/a",COUNTIF($AE$2:$AE$532,$AE415)&gt;1)),"Yes","No"),IF($A415="Cybernet",IF(OR(AND($Y415&lt;&gt;"",LOWER(TRIM($Y415))&lt;&gt;"n/a",COUNTIF($Y$2:$Y$532,$Y415)&gt;1),AND($Z415&lt;&gt;"",LOWER(TRIM($Z415))&lt;&gt;"n/a",COUNTIF($Z$2:$Z$532,$Z415)&gt;1)),"Yes","No"),IF(AND($AN415&lt;&gt;"",LOWER(TRIM($AN415))&lt;&gt;"n/a",COUNTIF($AN$2:$AN$532,$AN415)&gt;1),"Yes","No"))))</f>
        <v/>
      </c>
      <c r="G415" t="str">
        <f>IF($C415&lt;&gt;"Yes","",
IF($A415="Neuron",
IF(OR(
AND($AA415&lt;&gt;"",LOWER(TRIM($AA415))&lt;&gt;"n/a",COUNTIFS($C$2:$C$532,"Yes",$A$2:$A$532,"Neuron",$AA$2:$AA$532,$AA415)&gt;1),
AND($AB415&lt;&gt;"",LOWER(TRIM($AB415))&lt;&gt;"n/a",COUNTIFS($C$2:$C$532,"Yes",$A$2:$A$532,"Neuron",$AB$2:$AB$532,$AB415)&gt;1),
AND($AE415&lt;&gt;"",LOWER(TRIM($AE415))&lt;&gt;"n/a",COUNTIFS($C$2:$C$532,"Yes",$A$2:$A$532,"Neuron",$AE$2:$AE$532,$AE415)&gt;1)
),"Yes","No"),
IF($A415="Cybernet",
IF(OR(
AND($Y415&lt;&gt;"",LOWER(TRIM($Y415))&lt;&gt;"n/a",COUNTIFS($C$2:$C$532,"Yes",$A$2:$A$532,"Cybernet",$Y$2:$Y$532,$Y415)&gt;1),
AND($Z415&lt;&gt;"",LOWER(TRIM($Z415))&lt;&gt;"n/a",COUNTIFS($C$2:$C$532,"Yes",$A$2:$A$532,"Cybernet",$Z$2:$Z$532,$Z415)&gt;1)
),"Yes","No"),
IF(AND($AN415&lt;&gt;"",LOWER(TRIM($AN415))&lt;&gt;"n/a"),
IF(COUNTIFS($C$2:$C$532,"Yes",$A$2:$A$532,$A415,$AN$2:$AN$532,$AN415)&gt;1,"Yes","No"),
"No")
)
)
)</f>
        <v/>
      </c>
      <c r="V415"/>
      <c r="X415"/>
      <c r="BS415" s="4" t="str">
        <f>IF($AB415="","",IF((IF(AND($BL415&lt;&gt;"Yes",$BL415&lt;&gt;"N/A"),"Power Cable, ","")&amp;IF(AND($BM415&lt;&gt;"Yes",$BM415&lt;&gt;"N/A"),"Battery, ","")&amp;IF(AND($AG415&lt;&gt;"Yes",$AG415&lt;&gt;"N/A"),"Firmware Download, ","")&amp;IF(AND(OR($AG415="Yes",$AG415="N/A"),$AH415&lt;&gt;"Yes",$AH415&lt;&gt;"N/A"),"Firmware Install, ","")&amp;IF(AND($BQ415&lt;&gt;"Yes",$BQ415&lt;&gt;"N/A"),"Device ID, ","")&amp;IF(AND($BR415&lt;&gt;"Yes",$BR415&lt;&gt;"N/A"),"Epic Beans Relay, ",""))="","",LEFT(IF(AND($BL415&lt;&gt;"Yes",$BL415&lt;&gt;"N/A"),"Power Cable, ","")&amp;IF(AND($BM415&lt;&gt;"Yes",$BM415&lt;&gt;"N/A"),"Battery, ","")&amp;IF(AND($AG415&lt;&gt;"Yes",$AG415&lt;&gt;"N/A"),"Firmware Download, ","")&amp;IF(AND(OR($AG415="Yes",$AG415="N/A"),$AH415&lt;&gt;"Yes",$AH415&lt;&gt;"N/A"),"Firmware Install, ","")&amp;IF(AND($BQ415&lt;&gt;"Yes",$BQ415&lt;&gt;"N/A"),"Device ID, ","")&amp;IF(AND($BR415&lt;&gt;"Yes",$BR415&lt;&gt;"N/A"),"Epic Beans Relay, ",""),LEN(IF(AND($BL415&lt;&gt;"Yes",$BL415&lt;&gt;"N/A"),"Power Cable, ","")&amp;IF(AND($BM415&lt;&gt;"Yes",$BM415&lt;&gt;"N/A"),"Battery, ","")&amp;IF(AND($AG415&lt;&gt;"Yes",$AG415&lt;&gt;"N/A"),"Firmware Download, ","")&amp;IF(AND(OR($AG415="Yes",$AG415="N/A"),$AH415&lt;&gt;"Yes",$AH415&lt;&gt;"N/A"),"Firmware Install, ","")&amp;IF(AND($BQ415&lt;&gt;"Yes",$BQ415&lt;&gt;"N/A"),"Device ID, ","")&amp;IF(AND($BR415&lt;&gt;"Yes",$BR415&lt;&gt;"N/A"),"Epic Beans Relay, ",""))-2)))</f>
        <v/>
      </c>
      <c r="BU415" s="8" t="str">
        <f>IF($AB415="","",IF($BS415="","Yes","Blocked"))</f>
        <v/>
      </c>
      <c r="BW415" t="str">
        <f>IF($BV415="","",IFERROR(VLOOKUP($BV415,'01_Warehouse_Ledger'!$A:$N,4,FALSE),""))</f>
        <v/>
      </c>
      <c r="BX415" t="str">
        <f>IF($BV415="","",IFERROR(VLOOKUP($BV415,'01_Warehouse_Ledger'!$A:$N,5,FALSE),""))</f>
        <v/>
      </c>
      <c r="BY415" t="str">
        <f>IF($BV415="","",IFERROR(VLOOKUP($BV415,'01_Warehouse_Ledger'!$A:$N,13,FALSE),""))</f>
        <v/>
      </c>
      <c r="CI415" t="str" cm="1">
        <f t="array" ref="CI415">IFERROR(
  IF(ISNUMBER(MATCH(TRIM(SUBSTITUTE(INDEX($X:$X,ROW()),CHAR(160),"")),[1]Weekend_Targets!$B$2:$B$23,0)),
    "TARGET",
    "NO"
  ),
  "LOOKUP_ERROR"
)</f>
        <v>NO</v>
      </c>
      <c r="CJ415" t="str" cm="1">
        <f t="array" aca="1" ref="CJ415" ca="1">_xlfn.LET(_xlpm.h,UPPER(TRIM(CLEAN(SUBSTITUTE($X415,CHAR(160)," ")))), IF(ISNUMBER(MATCH(_xlpm.h,WeekendHostnames,0)),"TARGET",""))</f>
        <v/>
      </c>
      <c r="CK415" t="str">
        <f>UPPER(TRIM(CLEAN(SUBSTITUTE(C415,CHAR(160)," "))))</f>
        <v/>
      </c>
      <c r="CL415" t="str" cm="1">
        <f t="array" ref="CL415">IF(ISNUMBER(MATCH(UPPER(TRIM(CLEAN(SUBSTITUTE(INDEX($X:$X,ROW()),CHAR(160)," ")))),[1]Weekend_Targets!$C$2:$C$23,0)),"TARGET","NO")</f>
        <v>NO</v>
      </c>
      <c r="CM415" t="str">
        <f>_xlfn.TEXTJOIN(", ",TRUE,$C$2:$C$23)</f>
        <v>Yes, Yes, Yes, Yes, Yes, Yes, Yes, Yes, Yes, Yes, Yes, Yes, Yes, Yes, Yes, Yes, Yes, Yes, Yes, Yes, Yes, Yes</v>
      </c>
      <c r="CN415" t="e" cm="1">
        <f t="array" aca="1" ref="CN415" ca="1">COUNTIF(WeekendHostnames,"WNH270OPR403")</f>
        <v>#NAME?</v>
      </c>
    </row>
    <row r="416" spans="5:92" ht="20.25" customHeight="1">
      <c r="E416" s="15" t="str">
        <f>IF($C416&lt;&gt;"Yes","",IF($D416="No","Yes",IF($D416="Yes","No","")))</f>
        <v/>
      </c>
      <c r="F416" s="15" t="str">
        <f>IF($A416="","",IF($A416="Neuron",IF(OR(AND($AA416&lt;&gt;"",LOWER(TRIM($AA416))&lt;&gt;"n/a",COUNTIF($AA$2:$AA$532,$AA416)&gt;1),AND($AB416&lt;&gt;"",LOWER(TRIM($AB416))&lt;&gt;"n/a",COUNTIF($AB$2:$AB$532,$AB416)&gt;1),AND($AE416&lt;&gt;"",LOWER(TRIM($AE416))&lt;&gt;"n/a",COUNTIF($AE$2:$AE$532,$AE416)&gt;1)),"Yes","No"),IF($A416="Cybernet",IF(OR(AND($Y416&lt;&gt;"",LOWER(TRIM($Y416))&lt;&gt;"n/a",COUNTIF($Y$2:$Y$532,$Y416)&gt;1),AND($Z416&lt;&gt;"",LOWER(TRIM($Z416))&lt;&gt;"n/a",COUNTIF($Z$2:$Z$532,$Z416)&gt;1)),"Yes","No"),IF(AND($AN416&lt;&gt;"",LOWER(TRIM($AN416))&lt;&gt;"n/a",COUNTIF($AN$2:$AN$532,$AN416)&gt;1),"Yes","No"))))</f>
        <v/>
      </c>
      <c r="G416" t="str">
        <f>IF($C416&lt;&gt;"Yes","",
IF($A416="Neuron",
IF(OR(
AND($AA416&lt;&gt;"",LOWER(TRIM($AA416))&lt;&gt;"n/a",COUNTIFS($C$2:$C$532,"Yes",$A$2:$A$532,"Neuron",$AA$2:$AA$532,$AA416)&gt;1),
AND($AB416&lt;&gt;"",LOWER(TRIM($AB416))&lt;&gt;"n/a",COUNTIFS($C$2:$C$532,"Yes",$A$2:$A$532,"Neuron",$AB$2:$AB$532,$AB416)&gt;1),
AND($AE416&lt;&gt;"",LOWER(TRIM($AE416))&lt;&gt;"n/a",COUNTIFS($C$2:$C$532,"Yes",$A$2:$A$532,"Neuron",$AE$2:$AE$532,$AE416)&gt;1)
),"Yes","No"),
IF($A416="Cybernet",
IF(OR(
AND($Y416&lt;&gt;"",LOWER(TRIM($Y416))&lt;&gt;"n/a",COUNTIFS($C$2:$C$532,"Yes",$A$2:$A$532,"Cybernet",$Y$2:$Y$532,$Y416)&gt;1),
AND($Z416&lt;&gt;"",LOWER(TRIM($Z416))&lt;&gt;"n/a",COUNTIFS($C$2:$C$532,"Yes",$A$2:$A$532,"Cybernet",$Z$2:$Z$532,$Z416)&gt;1)
),"Yes","No"),
IF(AND($AN416&lt;&gt;"",LOWER(TRIM($AN416))&lt;&gt;"n/a"),
IF(COUNTIFS($C$2:$C$532,"Yes",$A$2:$A$532,$A416,$AN$2:$AN$532,$AN416)&gt;1,"Yes","No"),
"No")
)
)
)</f>
        <v/>
      </c>
      <c r="V416"/>
      <c r="X416"/>
      <c r="BS416" s="4" t="str">
        <f>IF($AB416="","",IF((IF(AND($BL416&lt;&gt;"Yes",$BL416&lt;&gt;"N/A"),"Power Cable, ","")&amp;IF(AND($BM416&lt;&gt;"Yes",$BM416&lt;&gt;"N/A"),"Battery, ","")&amp;IF(AND($AG416&lt;&gt;"Yes",$AG416&lt;&gt;"N/A"),"Firmware Download, ","")&amp;IF(AND(OR($AG416="Yes",$AG416="N/A"),$AH416&lt;&gt;"Yes",$AH416&lt;&gt;"N/A"),"Firmware Install, ","")&amp;IF(AND($BQ416&lt;&gt;"Yes",$BQ416&lt;&gt;"N/A"),"Device ID, ","")&amp;IF(AND($BR416&lt;&gt;"Yes",$BR416&lt;&gt;"N/A"),"Epic Beans Relay, ",""))="","",LEFT(IF(AND($BL416&lt;&gt;"Yes",$BL416&lt;&gt;"N/A"),"Power Cable, ","")&amp;IF(AND($BM416&lt;&gt;"Yes",$BM416&lt;&gt;"N/A"),"Battery, ","")&amp;IF(AND($AG416&lt;&gt;"Yes",$AG416&lt;&gt;"N/A"),"Firmware Download, ","")&amp;IF(AND(OR($AG416="Yes",$AG416="N/A"),$AH416&lt;&gt;"Yes",$AH416&lt;&gt;"N/A"),"Firmware Install, ","")&amp;IF(AND($BQ416&lt;&gt;"Yes",$BQ416&lt;&gt;"N/A"),"Device ID, ","")&amp;IF(AND($BR416&lt;&gt;"Yes",$BR416&lt;&gt;"N/A"),"Epic Beans Relay, ",""),LEN(IF(AND($BL416&lt;&gt;"Yes",$BL416&lt;&gt;"N/A"),"Power Cable, ","")&amp;IF(AND($BM416&lt;&gt;"Yes",$BM416&lt;&gt;"N/A"),"Battery, ","")&amp;IF(AND($AG416&lt;&gt;"Yes",$AG416&lt;&gt;"N/A"),"Firmware Download, ","")&amp;IF(AND(OR($AG416="Yes",$AG416="N/A"),$AH416&lt;&gt;"Yes",$AH416&lt;&gt;"N/A"),"Firmware Install, ","")&amp;IF(AND($BQ416&lt;&gt;"Yes",$BQ416&lt;&gt;"N/A"),"Device ID, ","")&amp;IF(AND($BR416&lt;&gt;"Yes",$BR416&lt;&gt;"N/A"),"Epic Beans Relay, ",""))-2)))</f>
        <v/>
      </c>
      <c r="BU416" s="8" t="str">
        <f>IF($AB416="","",IF($BS416="","Yes","Blocked"))</f>
        <v/>
      </c>
      <c r="BW416" t="str">
        <f>IF($BV416="","",IFERROR(VLOOKUP($BV416,'01_Warehouse_Ledger'!$A:$N,4,FALSE),""))</f>
        <v/>
      </c>
      <c r="BX416" t="str">
        <f>IF($BV416="","",IFERROR(VLOOKUP($BV416,'01_Warehouse_Ledger'!$A:$N,5,FALSE),""))</f>
        <v/>
      </c>
      <c r="BY416" t="str">
        <f>IF($BV416="","",IFERROR(VLOOKUP($BV416,'01_Warehouse_Ledger'!$A:$N,13,FALSE),""))</f>
        <v/>
      </c>
      <c r="CI416" t="str" cm="1">
        <f t="array" ref="CI416">IFERROR(
  IF(ISNUMBER(MATCH(TRIM(SUBSTITUTE(INDEX($X:$X,ROW()),CHAR(160),"")),[1]Weekend_Targets!$B$2:$B$23,0)),
    "TARGET",
    "NO"
  ),
  "LOOKUP_ERROR"
)</f>
        <v>NO</v>
      </c>
      <c r="CJ416" t="str" cm="1">
        <f t="array" aca="1" ref="CJ416" ca="1">_xlfn.LET(_xlpm.h,UPPER(TRIM(CLEAN(SUBSTITUTE($X416,CHAR(160)," ")))), IF(ISNUMBER(MATCH(_xlpm.h,WeekendHostnames,0)),"TARGET",""))</f>
        <v/>
      </c>
      <c r="CK416" t="str">
        <f>UPPER(TRIM(CLEAN(SUBSTITUTE(C416,CHAR(160)," "))))</f>
        <v/>
      </c>
      <c r="CL416" t="str" cm="1">
        <f t="array" ref="CL416">IF(ISNUMBER(MATCH(UPPER(TRIM(CLEAN(SUBSTITUTE(INDEX($X:$X,ROW()),CHAR(160)," ")))),[1]Weekend_Targets!$C$2:$C$23,0)),"TARGET","NO")</f>
        <v>NO</v>
      </c>
      <c r="CM416" t="str">
        <f>_xlfn.TEXTJOIN(", ",TRUE,$C$2:$C$23)</f>
        <v>Yes, Yes, Yes, Yes, Yes, Yes, Yes, Yes, Yes, Yes, Yes, Yes, Yes, Yes, Yes, Yes, Yes, Yes, Yes, Yes, Yes, Yes</v>
      </c>
      <c r="CN416" t="e" cm="1">
        <f t="array" aca="1" ref="CN416" ca="1">COUNTIF(WeekendHostnames,"WNH270OPR403")</f>
        <v>#NAME?</v>
      </c>
    </row>
    <row r="417" spans="5:92" ht="20.25" customHeight="1">
      <c r="E417" s="15" t="str">
        <f>IF($C417&lt;&gt;"Yes","",IF($D417="No","Yes",IF($D417="Yes","No","")))</f>
        <v/>
      </c>
      <c r="F417" s="15" t="str">
        <f>IF($A417="","",IF($A417="Neuron",IF(OR(AND($AA417&lt;&gt;"",LOWER(TRIM($AA417))&lt;&gt;"n/a",COUNTIF($AA$2:$AA$532,$AA417)&gt;1),AND($AB417&lt;&gt;"",LOWER(TRIM($AB417))&lt;&gt;"n/a",COUNTIF($AB$2:$AB$532,$AB417)&gt;1),AND($AE417&lt;&gt;"",LOWER(TRIM($AE417))&lt;&gt;"n/a",COUNTIF($AE$2:$AE$532,$AE417)&gt;1)),"Yes","No"),IF($A417="Cybernet",IF(OR(AND($Y417&lt;&gt;"",LOWER(TRIM($Y417))&lt;&gt;"n/a",COUNTIF($Y$2:$Y$532,$Y417)&gt;1),AND($Z417&lt;&gt;"",LOWER(TRIM($Z417))&lt;&gt;"n/a",COUNTIF($Z$2:$Z$532,$Z417)&gt;1)),"Yes","No"),IF(AND($AN417&lt;&gt;"",LOWER(TRIM($AN417))&lt;&gt;"n/a",COUNTIF($AN$2:$AN$532,$AN417)&gt;1),"Yes","No"))))</f>
        <v/>
      </c>
      <c r="G417" t="str">
        <f>IF($C417&lt;&gt;"Yes","",
IF($A417="Neuron",
IF(OR(
AND($AA417&lt;&gt;"",LOWER(TRIM($AA417))&lt;&gt;"n/a",COUNTIFS($C$2:$C$532,"Yes",$A$2:$A$532,"Neuron",$AA$2:$AA$532,$AA417)&gt;1),
AND($AB417&lt;&gt;"",LOWER(TRIM($AB417))&lt;&gt;"n/a",COUNTIFS($C$2:$C$532,"Yes",$A$2:$A$532,"Neuron",$AB$2:$AB$532,$AB417)&gt;1),
AND($AE417&lt;&gt;"",LOWER(TRIM($AE417))&lt;&gt;"n/a",COUNTIFS($C$2:$C$532,"Yes",$A$2:$A$532,"Neuron",$AE$2:$AE$532,$AE417)&gt;1)
),"Yes","No"),
IF($A417="Cybernet",
IF(OR(
AND($Y417&lt;&gt;"",LOWER(TRIM($Y417))&lt;&gt;"n/a",COUNTIFS($C$2:$C$532,"Yes",$A$2:$A$532,"Cybernet",$Y$2:$Y$532,$Y417)&gt;1),
AND($Z417&lt;&gt;"",LOWER(TRIM($Z417))&lt;&gt;"n/a",COUNTIFS($C$2:$C$532,"Yes",$A$2:$A$532,"Cybernet",$Z$2:$Z$532,$Z417)&gt;1)
),"Yes","No"),
IF(AND($AN417&lt;&gt;"",LOWER(TRIM($AN417))&lt;&gt;"n/a"),
IF(COUNTIFS($C$2:$C$532,"Yes",$A$2:$A$532,$A417,$AN$2:$AN$532,$AN417)&gt;1,"Yes","No"),
"No")
)
)
)</f>
        <v/>
      </c>
      <c r="V417"/>
      <c r="X417"/>
      <c r="BS417" s="4" t="str">
        <f>IF($AB417="","",IF((IF(AND($BL417&lt;&gt;"Yes",$BL417&lt;&gt;"N/A"),"Power Cable, ","")&amp;IF(AND($BM417&lt;&gt;"Yes",$BM417&lt;&gt;"N/A"),"Battery, ","")&amp;IF(AND($AG417&lt;&gt;"Yes",$AG417&lt;&gt;"N/A"),"Firmware Download, ","")&amp;IF(AND(OR($AG417="Yes",$AG417="N/A"),$AH417&lt;&gt;"Yes",$AH417&lt;&gt;"N/A"),"Firmware Install, ","")&amp;IF(AND($BQ417&lt;&gt;"Yes",$BQ417&lt;&gt;"N/A"),"Device ID, ","")&amp;IF(AND($BR417&lt;&gt;"Yes",$BR417&lt;&gt;"N/A"),"Epic Beans Relay, ",""))="","",LEFT(IF(AND($BL417&lt;&gt;"Yes",$BL417&lt;&gt;"N/A"),"Power Cable, ","")&amp;IF(AND($BM417&lt;&gt;"Yes",$BM417&lt;&gt;"N/A"),"Battery, ","")&amp;IF(AND($AG417&lt;&gt;"Yes",$AG417&lt;&gt;"N/A"),"Firmware Download, ","")&amp;IF(AND(OR($AG417="Yes",$AG417="N/A"),$AH417&lt;&gt;"Yes",$AH417&lt;&gt;"N/A"),"Firmware Install, ","")&amp;IF(AND($BQ417&lt;&gt;"Yes",$BQ417&lt;&gt;"N/A"),"Device ID, ","")&amp;IF(AND($BR417&lt;&gt;"Yes",$BR417&lt;&gt;"N/A"),"Epic Beans Relay, ",""),LEN(IF(AND($BL417&lt;&gt;"Yes",$BL417&lt;&gt;"N/A"),"Power Cable, ","")&amp;IF(AND($BM417&lt;&gt;"Yes",$BM417&lt;&gt;"N/A"),"Battery, ","")&amp;IF(AND($AG417&lt;&gt;"Yes",$AG417&lt;&gt;"N/A"),"Firmware Download, ","")&amp;IF(AND(OR($AG417="Yes",$AG417="N/A"),$AH417&lt;&gt;"Yes",$AH417&lt;&gt;"N/A"),"Firmware Install, ","")&amp;IF(AND($BQ417&lt;&gt;"Yes",$BQ417&lt;&gt;"N/A"),"Device ID, ","")&amp;IF(AND($BR417&lt;&gt;"Yes",$BR417&lt;&gt;"N/A"),"Epic Beans Relay, ",""))-2)))</f>
        <v/>
      </c>
      <c r="BU417" s="8" t="str">
        <f>IF($AB417="","",IF($BS417="","Yes","Blocked"))</f>
        <v/>
      </c>
      <c r="BW417" t="str">
        <f>IF($BV417="","",IFERROR(VLOOKUP($BV417,'01_Warehouse_Ledger'!$A:$N,4,FALSE),""))</f>
        <v/>
      </c>
      <c r="BX417" t="str">
        <f>IF($BV417="","",IFERROR(VLOOKUP($BV417,'01_Warehouse_Ledger'!$A:$N,5,FALSE),""))</f>
        <v/>
      </c>
      <c r="BY417" t="str">
        <f>IF($BV417="","",IFERROR(VLOOKUP($BV417,'01_Warehouse_Ledger'!$A:$N,13,FALSE),""))</f>
        <v/>
      </c>
      <c r="CI417" t="str" cm="1">
        <f t="array" ref="CI417">IFERROR(
  IF(ISNUMBER(MATCH(TRIM(SUBSTITUTE(INDEX($X:$X,ROW()),CHAR(160),"")),[1]Weekend_Targets!$B$2:$B$23,0)),
    "TARGET",
    "NO"
  ),
  "LOOKUP_ERROR"
)</f>
        <v>NO</v>
      </c>
      <c r="CJ417" t="str" cm="1">
        <f t="array" aca="1" ref="CJ417" ca="1">_xlfn.LET(_xlpm.h,UPPER(TRIM(CLEAN(SUBSTITUTE($X417,CHAR(160)," ")))), IF(ISNUMBER(MATCH(_xlpm.h,WeekendHostnames,0)),"TARGET",""))</f>
        <v/>
      </c>
      <c r="CK417" t="str">
        <f>UPPER(TRIM(CLEAN(SUBSTITUTE(C417,CHAR(160)," "))))</f>
        <v/>
      </c>
      <c r="CL417" t="str" cm="1">
        <f t="array" ref="CL417">IF(ISNUMBER(MATCH(UPPER(TRIM(CLEAN(SUBSTITUTE(INDEX($X:$X,ROW()),CHAR(160)," ")))),[1]Weekend_Targets!$C$2:$C$23,0)),"TARGET","NO")</f>
        <v>NO</v>
      </c>
      <c r="CM417" t="str">
        <f>_xlfn.TEXTJOIN(", ",TRUE,$C$2:$C$23)</f>
        <v>Yes, Yes, Yes, Yes, Yes, Yes, Yes, Yes, Yes, Yes, Yes, Yes, Yes, Yes, Yes, Yes, Yes, Yes, Yes, Yes, Yes, Yes</v>
      </c>
      <c r="CN417" t="e" cm="1">
        <f t="array" aca="1" ref="CN417" ca="1">COUNTIF(WeekendHostnames,"WNH270OPR403")</f>
        <v>#NAME?</v>
      </c>
    </row>
    <row r="418" spans="5:92" ht="20.25" customHeight="1">
      <c r="E418" s="15" t="str">
        <f>IF($C418&lt;&gt;"Yes","",IF($D418="No","Yes",IF($D418="Yes","No","")))</f>
        <v/>
      </c>
      <c r="F418" s="15" t="str">
        <f>IF($A418="","",IF($A418="Neuron",IF(OR(AND($AA418&lt;&gt;"",LOWER(TRIM($AA418))&lt;&gt;"n/a",COUNTIF($AA$2:$AA$532,$AA418)&gt;1),AND($AB418&lt;&gt;"",LOWER(TRIM($AB418))&lt;&gt;"n/a",COUNTIF($AB$2:$AB$532,$AB418)&gt;1),AND($AE418&lt;&gt;"",LOWER(TRIM($AE418))&lt;&gt;"n/a",COUNTIF($AE$2:$AE$532,$AE418)&gt;1)),"Yes","No"),IF($A418="Cybernet",IF(OR(AND($Y418&lt;&gt;"",LOWER(TRIM($Y418))&lt;&gt;"n/a",COUNTIF($Y$2:$Y$532,$Y418)&gt;1),AND($Z418&lt;&gt;"",LOWER(TRIM($Z418))&lt;&gt;"n/a",COUNTIF($Z$2:$Z$532,$Z418)&gt;1)),"Yes","No"),IF(AND($AN418&lt;&gt;"",LOWER(TRIM($AN418))&lt;&gt;"n/a",COUNTIF($AN$2:$AN$532,$AN418)&gt;1),"Yes","No"))))</f>
        <v/>
      </c>
      <c r="G418" t="str">
        <f>IF($C418&lt;&gt;"Yes","",
IF($A418="Neuron",
IF(OR(
AND($AA418&lt;&gt;"",LOWER(TRIM($AA418))&lt;&gt;"n/a",COUNTIFS($C$2:$C$532,"Yes",$A$2:$A$532,"Neuron",$AA$2:$AA$532,$AA418)&gt;1),
AND($AB418&lt;&gt;"",LOWER(TRIM($AB418))&lt;&gt;"n/a",COUNTIFS($C$2:$C$532,"Yes",$A$2:$A$532,"Neuron",$AB$2:$AB$532,$AB418)&gt;1),
AND($AE418&lt;&gt;"",LOWER(TRIM($AE418))&lt;&gt;"n/a",COUNTIFS($C$2:$C$532,"Yes",$A$2:$A$532,"Neuron",$AE$2:$AE$532,$AE418)&gt;1)
),"Yes","No"),
IF($A418="Cybernet",
IF(OR(
AND($Y418&lt;&gt;"",LOWER(TRIM($Y418))&lt;&gt;"n/a",COUNTIFS($C$2:$C$532,"Yes",$A$2:$A$532,"Cybernet",$Y$2:$Y$532,$Y418)&gt;1),
AND($Z418&lt;&gt;"",LOWER(TRIM($Z418))&lt;&gt;"n/a",COUNTIFS($C$2:$C$532,"Yes",$A$2:$A$532,"Cybernet",$Z$2:$Z$532,$Z418)&gt;1)
),"Yes","No"),
IF(AND($AN418&lt;&gt;"",LOWER(TRIM($AN418))&lt;&gt;"n/a"),
IF(COUNTIFS($C$2:$C$532,"Yes",$A$2:$A$532,$A418,$AN$2:$AN$532,$AN418)&gt;1,"Yes","No"),
"No")
)
)
)</f>
        <v/>
      </c>
      <c r="V418"/>
      <c r="X418"/>
      <c r="BS418" s="4" t="str">
        <f>IF($AB418="","",IF((IF(AND($BL418&lt;&gt;"Yes",$BL418&lt;&gt;"N/A"),"Power Cable, ","")&amp;IF(AND($BM418&lt;&gt;"Yes",$BM418&lt;&gt;"N/A"),"Battery, ","")&amp;IF(AND($AG418&lt;&gt;"Yes",$AG418&lt;&gt;"N/A"),"Firmware Download, ","")&amp;IF(AND(OR($AG418="Yes",$AG418="N/A"),$AH418&lt;&gt;"Yes",$AH418&lt;&gt;"N/A"),"Firmware Install, ","")&amp;IF(AND($BQ418&lt;&gt;"Yes",$BQ418&lt;&gt;"N/A"),"Device ID, ","")&amp;IF(AND($BR418&lt;&gt;"Yes",$BR418&lt;&gt;"N/A"),"Epic Beans Relay, ",""))="","",LEFT(IF(AND($BL418&lt;&gt;"Yes",$BL418&lt;&gt;"N/A"),"Power Cable, ","")&amp;IF(AND($BM418&lt;&gt;"Yes",$BM418&lt;&gt;"N/A"),"Battery, ","")&amp;IF(AND($AG418&lt;&gt;"Yes",$AG418&lt;&gt;"N/A"),"Firmware Download, ","")&amp;IF(AND(OR($AG418="Yes",$AG418="N/A"),$AH418&lt;&gt;"Yes",$AH418&lt;&gt;"N/A"),"Firmware Install, ","")&amp;IF(AND($BQ418&lt;&gt;"Yes",$BQ418&lt;&gt;"N/A"),"Device ID, ","")&amp;IF(AND($BR418&lt;&gt;"Yes",$BR418&lt;&gt;"N/A"),"Epic Beans Relay, ",""),LEN(IF(AND($BL418&lt;&gt;"Yes",$BL418&lt;&gt;"N/A"),"Power Cable, ","")&amp;IF(AND($BM418&lt;&gt;"Yes",$BM418&lt;&gt;"N/A"),"Battery, ","")&amp;IF(AND($AG418&lt;&gt;"Yes",$AG418&lt;&gt;"N/A"),"Firmware Download, ","")&amp;IF(AND(OR($AG418="Yes",$AG418="N/A"),$AH418&lt;&gt;"Yes",$AH418&lt;&gt;"N/A"),"Firmware Install, ","")&amp;IF(AND($BQ418&lt;&gt;"Yes",$BQ418&lt;&gt;"N/A"),"Device ID, ","")&amp;IF(AND($BR418&lt;&gt;"Yes",$BR418&lt;&gt;"N/A"),"Epic Beans Relay, ",""))-2)))</f>
        <v/>
      </c>
      <c r="BU418" s="8" t="str">
        <f>IF($AB418="","",IF($BS418="","Yes","Blocked"))</f>
        <v/>
      </c>
      <c r="BW418" t="str">
        <f>IF($BV418="","",IFERROR(VLOOKUP($BV418,'01_Warehouse_Ledger'!$A:$N,4,FALSE),""))</f>
        <v/>
      </c>
      <c r="BX418" t="str">
        <f>IF($BV418="","",IFERROR(VLOOKUP($BV418,'01_Warehouse_Ledger'!$A:$N,5,FALSE),""))</f>
        <v/>
      </c>
      <c r="BY418" t="str">
        <f>IF($BV418="","",IFERROR(VLOOKUP($BV418,'01_Warehouse_Ledger'!$A:$N,13,FALSE),""))</f>
        <v/>
      </c>
      <c r="CI418" t="str" cm="1">
        <f t="array" ref="CI418">IFERROR(
  IF(ISNUMBER(MATCH(TRIM(SUBSTITUTE(INDEX($X:$X,ROW()),CHAR(160),"")),[1]Weekend_Targets!$B$2:$B$23,0)),
    "TARGET",
    "NO"
  ),
  "LOOKUP_ERROR"
)</f>
        <v>NO</v>
      </c>
      <c r="CJ418" t="str" cm="1">
        <f t="array" aca="1" ref="CJ418" ca="1">_xlfn.LET(_xlpm.h,UPPER(TRIM(CLEAN(SUBSTITUTE($X418,CHAR(160)," ")))), IF(ISNUMBER(MATCH(_xlpm.h,WeekendHostnames,0)),"TARGET",""))</f>
        <v/>
      </c>
      <c r="CK418" t="str">
        <f>UPPER(TRIM(CLEAN(SUBSTITUTE(C418,CHAR(160)," "))))</f>
        <v/>
      </c>
      <c r="CL418" t="str" cm="1">
        <f t="array" ref="CL418">IF(ISNUMBER(MATCH(UPPER(TRIM(CLEAN(SUBSTITUTE(INDEX($X:$X,ROW()),CHAR(160)," ")))),[1]Weekend_Targets!$C$2:$C$23,0)),"TARGET","NO")</f>
        <v>NO</v>
      </c>
      <c r="CM418" t="str">
        <f>_xlfn.TEXTJOIN(", ",TRUE,$C$2:$C$23)</f>
        <v>Yes, Yes, Yes, Yes, Yes, Yes, Yes, Yes, Yes, Yes, Yes, Yes, Yes, Yes, Yes, Yes, Yes, Yes, Yes, Yes, Yes, Yes</v>
      </c>
      <c r="CN418" t="e" cm="1">
        <f t="array" aca="1" ref="CN418" ca="1">COUNTIF(WeekendHostnames,"WNH270OPR403")</f>
        <v>#NAME?</v>
      </c>
    </row>
    <row r="419" spans="5:92" ht="20.25" customHeight="1">
      <c r="E419" s="15" t="str">
        <f>IF($C419&lt;&gt;"Yes","",IF($D419="No","Yes",IF($D419="Yes","No","")))</f>
        <v/>
      </c>
      <c r="F419" s="15" t="str">
        <f>IF($A419="","",IF($A419="Neuron",IF(OR(AND($AA419&lt;&gt;"",LOWER(TRIM($AA419))&lt;&gt;"n/a",COUNTIF($AA$2:$AA$532,$AA419)&gt;1),AND($AB419&lt;&gt;"",LOWER(TRIM($AB419))&lt;&gt;"n/a",COUNTIF($AB$2:$AB$532,$AB419)&gt;1),AND($AE419&lt;&gt;"",LOWER(TRIM($AE419))&lt;&gt;"n/a",COUNTIF($AE$2:$AE$532,$AE419)&gt;1)),"Yes","No"),IF($A419="Cybernet",IF(OR(AND($Y419&lt;&gt;"",LOWER(TRIM($Y419))&lt;&gt;"n/a",COUNTIF($Y$2:$Y$532,$Y419)&gt;1),AND($Z419&lt;&gt;"",LOWER(TRIM($Z419))&lt;&gt;"n/a",COUNTIF($Z$2:$Z$532,$Z419)&gt;1)),"Yes","No"),IF(AND($AN419&lt;&gt;"",LOWER(TRIM($AN419))&lt;&gt;"n/a",COUNTIF($AN$2:$AN$532,$AN419)&gt;1),"Yes","No"))))</f>
        <v/>
      </c>
      <c r="G419" t="str">
        <f>IF($C419&lt;&gt;"Yes","",
IF($A419="Neuron",
IF(OR(
AND($AA419&lt;&gt;"",LOWER(TRIM($AA419))&lt;&gt;"n/a",COUNTIFS($C$2:$C$532,"Yes",$A$2:$A$532,"Neuron",$AA$2:$AA$532,$AA419)&gt;1),
AND($AB419&lt;&gt;"",LOWER(TRIM($AB419))&lt;&gt;"n/a",COUNTIFS($C$2:$C$532,"Yes",$A$2:$A$532,"Neuron",$AB$2:$AB$532,$AB419)&gt;1),
AND($AE419&lt;&gt;"",LOWER(TRIM($AE419))&lt;&gt;"n/a",COUNTIFS($C$2:$C$532,"Yes",$A$2:$A$532,"Neuron",$AE$2:$AE$532,$AE419)&gt;1)
),"Yes","No"),
IF($A419="Cybernet",
IF(OR(
AND($Y419&lt;&gt;"",LOWER(TRIM($Y419))&lt;&gt;"n/a",COUNTIFS($C$2:$C$532,"Yes",$A$2:$A$532,"Cybernet",$Y$2:$Y$532,$Y419)&gt;1),
AND($Z419&lt;&gt;"",LOWER(TRIM($Z419))&lt;&gt;"n/a",COUNTIFS($C$2:$C$532,"Yes",$A$2:$A$532,"Cybernet",$Z$2:$Z$532,$Z419)&gt;1)
),"Yes","No"),
IF(AND($AN419&lt;&gt;"",LOWER(TRIM($AN419))&lt;&gt;"n/a"),
IF(COUNTIFS($C$2:$C$532,"Yes",$A$2:$A$532,$A419,$AN$2:$AN$532,$AN419)&gt;1,"Yes","No"),
"No")
)
)
)</f>
        <v/>
      </c>
      <c r="V419"/>
      <c r="X419"/>
      <c r="BS419" s="4" t="str">
        <f>IF($AB419="","",IF((IF(AND($BL419&lt;&gt;"Yes",$BL419&lt;&gt;"N/A"),"Power Cable, ","")&amp;IF(AND($BM419&lt;&gt;"Yes",$BM419&lt;&gt;"N/A"),"Battery, ","")&amp;IF(AND($AG419&lt;&gt;"Yes",$AG419&lt;&gt;"N/A"),"Firmware Download, ","")&amp;IF(AND(OR($AG419="Yes",$AG419="N/A"),$AH419&lt;&gt;"Yes",$AH419&lt;&gt;"N/A"),"Firmware Install, ","")&amp;IF(AND($BQ419&lt;&gt;"Yes",$BQ419&lt;&gt;"N/A"),"Device ID, ","")&amp;IF(AND($BR419&lt;&gt;"Yes",$BR419&lt;&gt;"N/A"),"Epic Beans Relay, ",""))="","",LEFT(IF(AND($BL419&lt;&gt;"Yes",$BL419&lt;&gt;"N/A"),"Power Cable, ","")&amp;IF(AND($BM419&lt;&gt;"Yes",$BM419&lt;&gt;"N/A"),"Battery, ","")&amp;IF(AND($AG419&lt;&gt;"Yes",$AG419&lt;&gt;"N/A"),"Firmware Download, ","")&amp;IF(AND(OR($AG419="Yes",$AG419="N/A"),$AH419&lt;&gt;"Yes",$AH419&lt;&gt;"N/A"),"Firmware Install, ","")&amp;IF(AND($BQ419&lt;&gt;"Yes",$BQ419&lt;&gt;"N/A"),"Device ID, ","")&amp;IF(AND($BR419&lt;&gt;"Yes",$BR419&lt;&gt;"N/A"),"Epic Beans Relay, ",""),LEN(IF(AND($BL419&lt;&gt;"Yes",$BL419&lt;&gt;"N/A"),"Power Cable, ","")&amp;IF(AND($BM419&lt;&gt;"Yes",$BM419&lt;&gt;"N/A"),"Battery, ","")&amp;IF(AND($AG419&lt;&gt;"Yes",$AG419&lt;&gt;"N/A"),"Firmware Download, ","")&amp;IF(AND(OR($AG419="Yes",$AG419="N/A"),$AH419&lt;&gt;"Yes",$AH419&lt;&gt;"N/A"),"Firmware Install, ","")&amp;IF(AND($BQ419&lt;&gt;"Yes",$BQ419&lt;&gt;"N/A"),"Device ID, ","")&amp;IF(AND($BR419&lt;&gt;"Yes",$BR419&lt;&gt;"N/A"),"Epic Beans Relay, ",""))-2)))</f>
        <v/>
      </c>
      <c r="BU419" s="8" t="str">
        <f>IF($AB419="","",IF($BS419="","Yes","Blocked"))</f>
        <v/>
      </c>
      <c r="BW419" t="str">
        <f>IF($BV419="","",IFERROR(VLOOKUP($BV419,'01_Warehouse_Ledger'!$A:$N,4,FALSE),""))</f>
        <v/>
      </c>
      <c r="BX419" t="str">
        <f>IF($BV419="","",IFERROR(VLOOKUP($BV419,'01_Warehouse_Ledger'!$A:$N,5,FALSE),""))</f>
        <v/>
      </c>
      <c r="BY419" t="str">
        <f>IF($BV419="","",IFERROR(VLOOKUP($BV419,'01_Warehouse_Ledger'!$A:$N,13,FALSE),""))</f>
        <v/>
      </c>
      <c r="CI419" t="str" cm="1">
        <f t="array" ref="CI419">IFERROR(
  IF(ISNUMBER(MATCH(TRIM(SUBSTITUTE(INDEX($X:$X,ROW()),CHAR(160),"")),[1]Weekend_Targets!$B$2:$B$23,0)),
    "TARGET",
    "NO"
  ),
  "LOOKUP_ERROR"
)</f>
        <v>NO</v>
      </c>
      <c r="CJ419" t="str" cm="1">
        <f t="array" aca="1" ref="CJ419" ca="1">_xlfn.LET(_xlpm.h,UPPER(TRIM(CLEAN(SUBSTITUTE($X419,CHAR(160)," ")))), IF(ISNUMBER(MATCH(_xlpm.h,WeekendHostnames,0)),"TARGET",""))</f>
        <v/>
      </c>
      <c r="CK419" t="str">
        <f>UPPER(TRIM(CLEAN(SUBSTITUTE(C419,CHAR(160)," "))))</f>
        <v/>
      </c>
      <c r="CL419" t="str" cm="1">
        <f t="array" ref="CL419">IF(ISNUMBER(MATCH(UPPER(TRIM(CLEAN(SUBSTITUTE(INDEX($X:$X,ROW()),CHAR(160)," ")))),[1]Weekend_Targets!$C$2:$C$23,0)),"TARGET","NO")</f>
        <v>NO</v>
      </c>
      <c r="CM419" t="str">
        <f>_xlfn.TEXTJOIN(", ",TRUE,$C$2:$C$23)</f>
        <v>Yes, Yes, Yes, Yes, Yes, Yes, Yes, Yes, Yes, Yes, Yes, Yes, Yes, Yes, Yes, Yes, Yes, Yes, Yes, Yes, Yes, Yes</v>
      </c>
      <c r="CN419" t="e" cm="1">
        <f t="array" aca="1" ref="CN419" ca="1">COUNTIF(WeekendHostnames,"WNH270OPR403")</f>
        <v>#NAME?</v>
      </c>
    </row>
    <row r="420" spans="5:92" ht="20.25" customHeight="1">
      <c r="E420" s="15" t="str">
        <f>IF($C420&lt;&gt;"Yes","",IF($D420="No","Yes",IF($D420="Yes","No","")))</f>
        <v/>
      </c>
      <c r="F420" s="15" t="str">
        <f>IF($A420="","",IF($A420="Neuron",IF(OR(AND($AA420&lt;&gt;"",LOWER(TRIM($AA420))&lt;&gt;"n/a",COUNTIF($AA$2:$AA$532,$AA420)&gt;1),AND($AB420&lt;&gt;"",LOWER(TRIM($AB420))&lt;&gt;"n/a",COUNTIF($AB$2:$AB$532,$AB420)&gt;1),AND($AE420&lt;&gt;"",LOWER(TRIM($AE420))&lt;&gt;"n/a",COUNTIF($AE$2:$AE$532,$AE420)&gt;1)),"Yes","No"),IF($A420="Cybernet",IF(OR(AND($Y420&lt;&gt;"",LOWER(TRIM($Y420))&lt;&gt;"n/a",COUNTIF($Y$2:$Y$532,$Y420)&gt;1),AND($Z420&lt;&gt;"",LOWER(TRIM($Z420))&lt;&gt;"n/a",COUNTIF($Z$2:$Z$532,$Z420)&gt;1)),"Yes","No"),IF(AND($AN420&lt;&gt;"",LOWER(TRIM($AN420))&lt;&gt;"n/a",COUNTIF($AN$2:$AN$532,$AN420)&gt;1),"Yes","No"))))</f>
        <v/>
      </c>
      <c r="G420" t="str">
        <f>IF($C420&lt;&gt;"Yes","",
IF($A420="Neuron",
IF(OR(
AND($AA420&lt;&gt;"",LOWER(TRIM($AA420))&lt;&gt;"n/a",COUNTIFS($C$2:$C$532,"Yes",$A$2:$A$532,"Neuron",$AA$2:$AA$532,$AA420)&gt;1),
AND($AB420&lt;&gt;"",LOWER(TRIM($AB420))&lt;&gt;"n/a",COUNTIFS($C$2:$C$532,"Yes",$A$2:$A$532,"Neuron",$AB$2:$AB$532,$AB420)&gt;1),
AND($AE420&lt;&gt;"",LOWER(TRIM($AE420))&lt;&gt;"n/a",COUNTIFS($C$2:$C$532,"Yes",$A$2:$A$532,"Neuron",$AE$2:$AE$532,$AE420)&gt;1)
),"Yes","No"),
IF($A420="Cybernet",
IF(OR(
AND($Y420&lt;&gt;"",LOWER(TRIM($Y420))&lt;&gt;"n/a",COUNTIFS($C$2:$C$532,"Yes",$A$2:$A$532,"Cybernet",$Y$2:$Y$532,$Y420)&gt;1),
AND($Z420&lt;&gt;"",LOWER(TRIM($Z420))&lt;&gt;"n/a",COUNTIFS($C$2:$C$532,"Yes",$A$2:$A$532,"Cybernet",$Z$2:$Z$532,$Z420)&gt;1)
),"Yes","No"),
IF(AND($AN420&lt;&gt;"",LOWER(TRIM($AN420))&lt;&gt;"n/a"),
IF(COUNTIFS($C$2:$C$532,"Yes",$A$2:$A$532,$A420,$AN$2:$AN$532,$AN420)&gt;1,"Yes","No"),
"No")
)
)
)</f>
        <v/>
      </c>
      <c r="V420"/>
      <c r="X420"/>
      <c r="BS420" s="4" t="str">
        <f>IF($AB420="","",IF((IF(AND($BL420&lt;&gt;"Yes",$BL420&lt;&gt;"N/A"),"Power Cable, ","")&amp;IF(AND($BM420&lt;&gt;"Yes",$BM420&lt;&gt;"N/A"),"Battery, ","")&amp;IF(AND($AG420&lt;&gt;"Yes",$AG420&lt;&gt;"N/A"),"Firmware Download, ","")&amp;IF(AND(OR($AG420="Yes",$AG420="N/A"),$AH420&lt;&gt;"Yes",$AH420&lt;&gt;"N/A"),"Firmware Install, ","")&amp;IF(AND($BQ420&lt;&gt;"Yes",$BQ420&lt;&gt;"N/A"),"Device ID, ","")&amp;IF(AND($BR420&lt;&gt;"Yes",$BR420&lt;&gt;"N/A"),"Epic Beans Relay, ",""))="","",LEFT(IF(AND($BL420&lt;&gt;"Yes",$BL420&lt;&gt;"N/A"),"Power Cable, ","")&amp;IF(AND($BM420&lt;&gt;"Yes",$BM420&lt;&gt;"N/A"),"Battery, ","")&amp;IF(AND($AG420&lt;&gt;"Yes",$AG420&lt;&gt;"N/A"),"Firmware Download, ","")&amp;IF(AND(OR($AG420="Yes",$AG420="N/A"),$AH420&lt;&gt;"Yes",$AH420&lt;&gt;"N/A"),"Firmware Install, ","")&amp;IF(AND($BQ420&lt;&gt;"Yes",$BQ420&lt;&gt;"N/A"),"Device ID, ","")&amp;IF(AND($BR420&lt;&gt;"Yes",$BR420&lt;&gt;"N/A"),"Epic Beans Relay, ",""),LEN(IF(AND($BL420&lt;&gt;"Yes",$BL420&lt;&gt;"N/A"),"Power Cable, ","")&amp;IF(AND($BM420&lt;&gt;"Yes",$BM420&lt;&gt;"N/A"),"Battery, ","")&amp;IF(AND($AG420&lt;&gt;"Yes",$AG420&lt;&gt;"N/A"),"Firmware Download, ","")&amp;IF(AND(OR($AG420="Yes",$AG420="N/A"),$AH420&lt;&gt;"Yes",$AH420&lt;&gt;"N/A"),"Firmware Install, ","")&amp;IF(AND($BQ420&lt;&gt;"Yes",$BQ420&lt;&gt;"N/A"),"Device ID, ","")&amp;IF(AND($BR420&lt;&gt;"Yes",$BR420&lt;&gt;"N/A"),"Epic Beans Relay, ",""))-2)))</f>
        <v/>
      </c>
      <c r="BU420" s="8" t="str">
        <f>IF($AB420="","",IF($BS420="","Yes","Blocked"))</f>
        <v/>
      </c>
      <c r="BW420" t="str">
        <f>IF($BV420="","",IFERROR(VLOOKUP($BV420,'01_Warehouse_Ledger'!$A:$N,4,FALSE),""))</f>
        <v/>
      </c>
      <c r="BX420" t="str">
        <f>IF($BV420="","",IFERROR(VLOOKUP($BV420,'01_Warehouse_Ledger'!$A:$N,5,FALSE),""))</f>
        <v/>
      </c>
      <c r="BY420" t="str">
        <f>IF($BV420="","",IFERROR(VLOOKUP($BV420,'01_Warehouse_Ledger'!$A:$N,13,FALSE),""))</f>
        <v/>
      </c>
      <c r="CI420" t="str" cm="1">
        <f t="array" ref="CI420">IFERROR(
  IF(ISNUMBER(MATCH(TRIM(SUBSTITUTE(INDEX($X:$X,ROW()),CHAR(160),"")),[1]Weekend_Targets!$B$2:$B$23,0)),
    "TARGET",
    "NO"
  ),
  "LOOKUP_ERROR"
)</f>
        <v>NO</v>
      </c>
      <c r="CJ420" t="str" cm="1">
        <f t="array" aca="1" ref="CJ420" ca="1">_xlfn.LET(_xlpm.h,UPPER(TRIM(CLEAN(SUBSTITUTE($X420,CHAR(160)," ")))), IF(ISNUMBER(MATCH(_xlpm.h,WeekendHostnames,0)),"TARGET",""))</f>
        <v/>
      </c>
      <c r="CK420" t="str">
        <f>UPPER(TRIM(CLEAN(SUBSTITUTE(C420,CHAR(160)," "))))</f>
        <v/>
      </c>
      <c r="CL420" t="str" cm="1">
        <f t="array" ref="CL420">IF(ISNUMBER(MATCH(UPPER(TRIM(CLEAN(SUBSTITUTE(INDEX($X:$X,ROW()),CHAR(160)," ")))),[1]Weekend_Targets!$C$2:$C$23,0)),"TARGET","NO")</f>
        <v>NO</v>
      </c>
      <c r="CM420" t="str">
        <f>_xlfn.TEXTJOIN(", ",TRUE,$C$2:$C$23)</f>
        <v>Yes, Yes, Yes, Yes, Yes, Yes, Yes, Yes, Yes, Yes, Yes, Yes, Yes, Yes, Yes, Yes, Yes, Yes, Yes, Yes, Yes, Yes</v>
      </c>
      <c r="CN420" t="e" cm="1">
        <f t="array" aca="1" ref="CN420" ca="1">COUNTIF(WeekendHostnames,"WNH270OPR403")</f>
        <v>#NAME?</v>
      </c>
    </row>
    <row r="421" spans="5:92" ht="20.25" customHeight="1">
      <c r="E421" s="15" t="str">
        <f>IF($C421&lt;&gt;"Yes","",IF($D421="No","Yes",IF($D421="Yes","No","")))</f>
        <v/>
      </c>
      <c r="F421" s="15" t="str">
        <f>IF($A421="","",IF($A421="Neuron",IF(OR(AND($AA421&lt;&gt;"",LOWER(TRIM($AA421))&lt;&gt;"n/a",COUNTIF($AA$2:$AA$532,$AA421)&gt;1),AND($AB421&lt;&gt;"",LOWER(TRIM($AB421))&lt;&gt;"n/a",COUNTIF($AB$2:$AB$532,$AB421)&gt;1),AND($AE421&lt;&gt;"",LOWER(TRIM($AE421))&lt;&gt;"n/a",COUNTIF($AE$2:$AE$532,$AE421)&gt;1)),"Yes","No"),IF($A421="Cybernet",IF(OR(AND($Y421&lt;&gt;"",LOWER(TRIM($Y421))&lt;&gt;"n/a",COUNTIF($Y$2:$Y$532,$Y421)&gt;1),AND($Z421&lt;&gt;"",LOWER(TRIM($Z421))&lt;&gt;"n/a",COUNTIF($Z$2:$Z$532,$Z421)&gt;1)),"Yes","No"),IF(AND($AN421&lt;&gt;"",LOWER(TRIM($AN421))&lt;&gt;"n/a",COUNTIF($AN$2:$AN$532,$AN421)&gt;1),"Yes","No"))))</f>
        <v/>
      </c>
      <c r="G421" t="str">
        <f>IF($C421&lt;&gt;"Yes","",
IF($A421="Neuron",
IF(OR(
AND($AA421&lt;&gt;"",LOWER(TRIM($AA421))&lt;&gt;"n/a",COUNTIFS($C$2:$C$532,"Yes",$A$2:$A$532,"Neuron",$AA$2:$AA$532,$AA421)&gt;1),
AND($AB421&lt;&gt;"",LOWER(TRIM($AB421))&lt;&gt;"n/a",COUNTIFS($C$2:$C$532,"Yes",$A$2:$A$532,"Neuron",$AB$2:$AB$532,$AB421)&gt;1),
AND($AE421&lt;&gt;"",LOWER(TRIM($AE421))&lt;&gt;"n/a",COUNTIFS($C$2:$C$532,"Yes",$A$2:$A$532,"Neuron",$AE$2:$AE$532,$AE421)&gt;1)
),"Yes","No"),
IF($A421="Cybernet",
IF(OR(
AND($Y421&lt;&gt;"",LOWER(TRIM($Y421))&lt;&gt;"n/a",COUNTIFS($C$2:$C$532,"Yes",$A$2:$A$532,"Cybernet",$Y$2:$Y$532,$Y421)&gt;1),
AND($Z421&lt;&gt;"",LOWER(TRIM($Z421))&lt;&gt;"n/a",COUNTIFS($C$2:$C$532,"Yes",$A$2:$A$532,"Cybernet",$Z$2:$Z$532,$Z421)&gt;1)
),"Yes","No"),
IF(AND($AN421&lt;&gt;"",LOWER(TRIM($AN421))&lt;&gt;"n/a"),
IF(COUNTIFS($C$2:$C$532,"Yes",$A$2:$A$532,$A421,$AN$2:$AN$532,$AN421)&gt;1,"Yes","No"),
"No")
)
)
)</f>
        <v/>
      </c>
      <c r="V421"/>
      <c r="X421"/>
      <c r="BS421" s="4" t="str">
        <f>IF($AB421="","",IF((IF(AND($BL421&lt;&gt;"Yes",$BL421&lt;&gt;"N/A"),"Power Cable, ","")&amp;IF(AND($BM421&lt;&gt;"Yes",$BM421&lt;&gt;"N/A"),"Battery, ","")&amp;IF(AND($AG421&lt;&gt;"Yes",$AG421&lt;&gt;"N/A"),"Firmware Download, ","")&amp;IF(AND(OR($AG421="Yes",$AG421="N/A"),$AH421&lt;&gt;"Yes",$AH421&lt;&gt;"N/A"),"Firmware Install, ","")&amp;IF(AND($BQ421&lt;&gt;"Yes",$BQ421&lt;&gt;"N/A"),"Device ID, ","")&amp;IF(AND($BR421&lt;&gt;"Yes",$BR421&lt;&gt;"N/A"),"Epic Beans Relay, ",""))="","",LEFT(IF(AND($BL421&lt;&gt;"Yes",$BL421&lt;&gt;"N/A"),"Power Cable, ","")&amp;IF(AND($BM421&lt;&gt;"Yes",$BM421&lt;&gt;"N/A"),"Battery, ","")&amp;IF(AND($AG421&lt;&gt;"Yes",$AG421&lt;&gt;"N/A"),"Firmware Download, ","")&amp;IF(AND(OR($AG421="Yes",$AG421="N/A"),$AH421&lt;&gt;"Yes",$AH421&lt;&gt;"N/A"),"Firmware Install, ","")&amp;IF(AND($BQ421&lt;&gt;"Yes",$BQ421&lt;&gt;"N/A"),"Device ID, ","")&amp;IF(AND($BR421&lt;&gt;"Yes",$BR421&lt;&gt;"N/A"),"Epic Beans Relay, ",""),LEN(IF(AND($BL421&lt;&gt;"Yes",$BL421&lt;&gt;"N/A"),"Power Cable, ","")&amp;IF(AND($BM421&lt;&gt;"Yes",$BM421&lt;&gt;"N/A"),"Battery, ","")&amp;IF(AND($AG421&lt;&gt;"Yes",$AG421&lt;&gt;"N/A"),"Firmware Download, ","")&amp;IF(AND(OR($AG421="Yes",$AG421="N/A"),$AH421&lt;&gt;"Yes",$AH421&lt;&gt;"N/A"),"Firmware Install, ","")&amp;IF(AND($BQ421&lt;&gt;"Yes",$BQ421&lt;&gt;"N/A"),"Device ID, ","")&amp;IF(AND($BR421&lt;&gt;"Yes",$BR421&lt;&gt;"N/A"),"Epic Beans Relay, ",""))-2)))</f>
        <v/>
      </c>
      <c r="BU421" s="8" t="str">
        <f>IF($AB421="","",IF($BS421="","Yes","Blocked"))</f>
        <v/>
      </c>
      <c r="BW421" t="str">
        <f>IF($BV421="","",IFERROR(VLOOKUP($BV421,'01_Warehouse_Ledger'!$A:$N,4,FALSE),""))</f>
        <v/>
      </c>
      <c r="BX421" t="str">
        <f>IF($BV421="","",IFERROR(VLOOKUP($BV421,'01_Warehouse_Ledger'!$A:$N,5,FALSE),""))</f>
        <v/>
      </c>
      <c r="BY421" t="str">
        <f>IF($BV421="","",IFERROR(VLOOKUP($BV421,'01_Warehouse_Ledger'!$A:$N,13,FALSE),""))</f>
        <v/>
      </c>
      <c r="CI421" t="str" cm="1">
        <f t="array" ref="CI421">IFERROR(
  IF(ISNUMBER(MATCH(TRIM(SUBSTITUTE(INDEX($X:$X,ROW()),CHAR(160),"")),[1]Weekend_Targets!$B$2:$B$23,0)),
    "TARGET",
    "NO"
  ),
  "LOOKUP_ERROR"
)</f>
        <v>NO</v>
      </c>
      <c r="CJ421" t="str" cm="1">
        <f t="array" aca="1" ref="CJ421" ca="1">_xlfn.LET(_xlpm.h,UPPER(TRIM(CLEAN(SUBSTITUTE($X421,CHAR(160)," ")))), IF(ISNUMBER(MATCH(_xlpm.h,WeekendHostnames,0)),"TARGET",""))</f>
        <v/>
      </c>
      <c r="CK421" t="str">
        <f>UPPER(TRIM(CLEAN(SUBSTITUTE(C421,CHAR(160)," "))))</f>
        <v/>
      </c>
      <c r="CL421" t="str" cm="1">
        <f t="array" ref="CL421">IF(ISNUMBER(MATCH(UPPER(TRIM(CLEAN(SUBSTITUTE(INDEX($X:$X,ROW()),CHAR(160)," ")))),[1]Weekend_Targets!$C$2:$C$23,0)),"TARGET","NO")</f>
        <v>NO</v>
      </c>
      <c r="CM421" t="str">
        <f>_xlfn.TEXTJOIN(", ",TRUE,$C$2:$C$23)</f>
        <v>Yes, Yes, Yes, Yes, Yes, Yes, Yes, Yes, Yes, Yes, Yes, Yes, Yes, Yes, Yes, Yes, Yes, Yes, Yes, Yes, Yes, Yes</v>
      </c>
      <c r="CN421" t="e" cm="1">
        <f t="array" aca="1" ref="CN421" ca="1">COUNTIF(WeekendHostnames,"WNH270OPR403")</f>
        <v>#NAME?</v>
      </c>
    </row>
    <row r="422" spans="5:92" ht="20.25" customHeight="1">
      <c r="E422" s="15" t="str">
        <f>IF($C422&lt;&gt;"Yes","",IF($D422="No","Yes",IF($D422="Yes","No","")))</f>
        <v/>
      </c>
      <c r="F422" s="15" t="str">
        <f>IF($A422="","",IF($A422="Neuron",IF(OR(AND($AA422&lt;&gt;"",LOWER(TRIM($AA422))&lt;&gt;"n/a",COUNTIF($AA$2:$AA$532,$AA422)&gt;1),AND($AB422&lt;&gt;"",LOWER(TRIM($AB422))&lt;&gt;"n/a",COUNTIF($AB$2:$AB$532,$AB422)&gt;1),AND($AE422&lt;&gt;"",LOWER(TRIM($AE422))&lt;&gt;"n/a",COUNTIF($AE$2:$AE$532,$AE422)&gt;1)),"Yes","No"),IF($A422="Cybernet",IF(OR(AND($Y422&lt;&gt;"",LOWER(TRIM($Y422))&lt;&gt;"n/a",COUNTIF($Y$2:$Y$532,$Y422)&gt;1),AND($Z422&lt;&gt;"",LOWER(TRIM($Z422))&lt;&gt;"n/a",COUNTIF($Z$2:$Z$532,$Z422)&gt;1)),"Yes","No"),IF(AND($AN422&lt;&gt;"",LOWER(TRIM($AN422))&lt;&gt;"n/a",COUNTIF($AN$2:$AN$532,$AN422)&gt;1),"Yes","No"))))</f>
        <v/>
      </c>
      <c r="G422" t="str">
        <f>IF($C422&lt;&gt;"Yes","",
IF($A422="Neuron",
IF(OR(
AND($AA422&lt;&gt;"",LOWER(TRIM($AA422))&lt;&gt;"n/a",COUNTIFS($C$2:$C$532,"Yes",$A$2:$A$532,"Neuron",$AA$2:$AA$532,$AA422)&gt;1),
AND($AB422&lt;&gt;"",LOWER(TRIM($AB422))&lt;&gt;"n/a",COUNTIFS($C$2:$C$532,"Yes",$A$2:$A$532,"Neuron",$AB$2:$AB$532,$AB422)&gt;1),
AND($AE422&lt;&gt;"",LOWER(TRIM($AE422))&lt;&gt;"n/a",COUNTIFS($C$2:$C$532,"Yes",$A$2:$A$532,"Neuron",$AE$2:$AE$532,$AE422)&gt;1)
),"Yes","No"),
IF($A422="Cybernet",
IF(OR(
AND($Y422&lt;&gt;"",LOWER(TRIM($Y422))&lt;&gt;"n/a",COUNTIFS($C$2:$C$532,"Yes",$A$2:$A$532,"Cybernet",$Y$2:$Y$532,$Y422)&gt;1),
AND($Z422&lt;&gt;"",LOWER(TRIM($Z422))&lt;&gt;"n/a",COUNTIFS($C$2:$C$532,"Yes",$A$2:$A$532,"Cybernet",$Z$2:$Z$532,$Z422)&gt;1)
),"Yes","No"),
IF(AND($AN422&lt;&gt;"",LOWER(TRIM($AN422))&lt;&gt;"n/a"),
IF(COUNTIFS($C$2:$C$532,"Yes",$A$2:$A$532,$A422,$AN$2:$AN$532,$AN422)&gt;1,"Yes","No"),
"No")
)
)
)</f>
        <v/>
      </c>
      <c r="V422"/>
      <c r="X422"/>
      <c r="BS422" s="4" t="str">
        <f>IF($AB422="","",IF((IF(AND($BL422&lt;&gt;"Yes",$BL422&lt;&gt;"N/A"),"Power Cable, ","")&amp;IF(AND($BM422&lt;&gt;"Yes",$BM422&lt;&gt;"N/A"),"Battery, ","")&amp;IF(AND($AG422&lt;&gt;"Yes",$AG422&lt;&gt;"N/A"),"Firmware Download, ","")&amp;IF(AND(OR($AG422="Yes",$AG422="N/A"),$AH422&lt;&gt;"Yes",$AH422&lt;&gt;"N/A"),"Firmware Install, ","")&amp;IF(AND($BQ422&lt;&gt;"Yes",$BQ422&lt;&gt;"N/A"),"Device ID, ","")&amp;IF(AND($BR422&lt;&gt;"Yes",$BR422&lt;&gt;"N/A"),"Epic Beans Relay, ",""))="","",LEFT(IF(AND($BL422&lt;&gt;"Yes",$BL422&lt;&gt;"N/A"),"Power Cable, ","")&amp;IF(AND($BM422&lt;&gt;"Yes",$BM422&lt;&gt;"N/A"),"Battery, ","")&amp;IF(AND($AG422&lt;&gt;"Yes",$AG422&lt;&gt;"N/A"),"Firmware Download, ","")&amp;IF(AND(OR($AG422="Yes",$AG422="N/A"),$AH422&lt;&gt;"Yes",$AH422&lt;&gt;"N/A"),"Firmware Install, ","")&amp;IF(AND($BQ422&lt;&gt;"Yes",$BQ422&lt;&gt;"N/A"),"Device ID, ","")&amp;IF(AND($BR422&lt;&gt;"Yes",$BR422&lt;&gt;"N/A"),"Epic Beans Relay, ",""),LEN(IF(AND($BL422&lt;&gt;"Yes",$BL422&lt;&gt;"N/A"),"Power Cable, ","")&amp;IF(AND($BM422&lt;&gt;"Yes",$BM422&lt;&gt;"N/A"),"Battery, ","")&amp;IF(AND($AG422&lt;&gt;"Yes",$AG422&lt;&gt;"N/A"),"Firmware Download, ","")&amp;IF(AND(OR($AG422="Yes",$AG422="N/A"),$AH422&lt;&gt;"Yes",$AH422&lt;&gt;"N/A"),"Firmware Install, ","")&amp;IF(AND($BQ422&lt;&gt;"Yes",$BQ422&lt;&gt;"N/A"),"Device ID, ","")&amp;IF(AND($BR422&lt;&gt;"Yes",$BR422&lt;&gt;"N/A"),"Epic Beans Relay, ",""))-2)))</f>
        <v/>
      </c>
      <c r="BU422" s="8" t="str">
        <f>IF($AB422="","",IF($BS422="","Yes","Blocked"))</f>
        <v/>
      </c>
      <c r="BW422" t="str">
        <f>IF($BV422="","",IFERROR(VLOOKUP($BV422,'01_Warehouse_Ledger'!$A:$N,4,FALSE),""))</f>
        <v/>
      </c>
      <c r="BX422" t="str">
        <f>IF($BV422="","",IFERROR(VLOOKUP($BV422,'01_Warehouse_Ledger'!$A:$N,5,FALSE),""))</f>
        <v/>
      </c>
      <c r="BY422" t="str">
        <f>IF($BV422="","",IFERROR(VLOOKUP($BV422,'01_Warehouse_Ledger'!$A:$N,13,FALSE),""))</f>
        <v/>
      </c>
      <c r="CI422" t="str" cm="1">
        <f t="array" ref="CI422">IFERROR(
  IF(ISNUMBER(MATCH(TRIM(SUBSTITUTE(INDEX($X:$X,ROW()),CHAR(160),"")),[1]Weekend_Targets!$B$2:$B$23,0)),
    "TARGET",
    "NO"
  ),
  "LOOKUP_ERROR"
)</f>
        <v>NO</v>
      </c>
      <c r="CJ422" t="str" cm="1">
        <f t="array" aca="1" ref="CJ422" ca="1">_xlfn.LET(_xlpm.h,UPPER(TRIM(CLEAN(SUBSTITUTE($X422,CHAR(160)," ")))), IF(ISNUMBER(MATCH(_xlpm.h,WeekendHostnames,0)),"TARGET",""))</f>
        <v/>
      </c>
      <c r="CK422" t="str">
        <f>UPPER(TRIM(CLEAN(SUBSTITUTE(C422,CHAR(160)," "))))</f>
        <v/>
      </c>
      <c r="CL422" t="str" cm="1">
        <f t="array" ref="CL422">IF(ISNUMBER(MATCH(UPPER(TRIM(CLEAN(SUBSTITUTE(INDEX($X:$X,ROW()),CHAR(160)," ")))),[1]Weekend_Targets!$C$2:$C$23,0)),"TARGET","NO")</f>
        <v>NO</v>
      </c>
      <c r="CM422" t="str">
        <f>_xlfn.TEXTJOIN(", ",TRUE,$C$2:$C$23)</f>
        <v>Yes, Yes, Yes, Yes, Yes, Yes, Yes, Yes, Yes, Yes, Yes, Yes, Yes, Yes, Yes, Yes, Yes, Yes, Yes, Yes, Yes, Yes</v>
      </c>
      <c r="CN422" t="e" cm="1">
        <f t="array" aca="1" ref="CN422" ca="1">COUNTIF(WeekendHostnames,"WNH270OPR403")</f>
        <v>#NAME?</v>
      </c>
    </row>
    <row r="423" spans="5:92" ht="20.25" customHeight="1">
      <c r="E423" s="15" t="str">
        <f>IF($C423&lt;&gt;"Yes","",IF($D423="No","Yes",IF($D423="Yes","No","")))</f>
        <v/>
      </c>
      <c r="F423" s="15" t="str">
        <f>IF($A423="","",IF($A423="Neuron",IF(OR(AND($AA423&lt;&gt;"",LOWER(TRIM($AA423))&lt;&gt;"n/a",COUNTIF($AA$2:$AA$532,$AA423)&gt;1),AND($AB423&lt;&gt;"",LOWER(TRIM($AB423))&lt;&gt;"n/a",COUNTIF($AB$2:$AB$532,$AB423)&gt;1),AND($AE423&lt;&gt;"",LOWER(TRIM($AE423))&lt;&gt;"n/a",COUNTIF($AE$2:$AE$532,$AE423)&gt;1)),"Yes","No"),IF($A423="Cybernet",IF(OR(AND($Y423&lt;&gt;"",LOWER(TRIM($Y423))&lt;&gt;"n/a",COUNTIF($Y$2:$Y$532,$Y423)&gt;1),AND($Z423&lt;&gt;"",LOWER(TRIM($Z423))&lt;&gt;"n/a",COUNTIF($Z$2:$Z$532,$Z423)&gt;1)),"Yes","No"),IF(AND($AN423&lt;&gt;"",LOWER(TRIM($AN423))&lt;&gt;"n/a",COUNTIF($AN$2:$AN$532,$AN423)&gt;1),"Yes","No"))))</f>
        <v/>
      </c>
      <c r="G423" t="str">
        <f>IF($C423&lt;&gt;"Yes","",
IF($A423="Neuron",
IF(OR(
AND($AA423&lt;&gt;"",LOWER(TRIM($AA423))&lt;&gt;"n/a",COUNTIFS($C$2:$C$532,"Yes",$A$2:$A$532,"Neuron",$AA$2:$AA$532,$AA423)&gt;1),
AND($AB423&lt;&gt;"",LOWER(TRIM($AB423))&lt;&gt;"n/a",COUNTIFS($C$2:$C$532,"Yes",$A$2:$A$532,"Neuron",$AB$2:$AB$532,$AB423)&gt;1),
AND($AE423&lt;&gt;"",LOWER(TRIM($AE423))&lt;&gt;"n/a",COUNTIFS($C$2:$C$532,"Yes",$A$2:$A$532,"Neuron",$AE$2:$AE$532,$AE423)&gt;1)
),"Yes","No"),
IF($A423="Cybernet",
IF(OR(
AND($Y423&lt;&gt;"",LOWER(TRIM($Y423))&lt;&gt;"n/a",COUNTIFS($C$2:$C$532,"Yes",$A$2:$A$532,"Cybernet",$Y$2:$Y$532,$Y423)&gt;1),
AND($Z423&lt;&gt;"",LOWER(TRIM($Z423))&lt;&gt;"n/a",COUNTIFS($C$2:$C$532,"Yes",$A$2:$A$532,"Cybernet",$Z$2:$Z$532,$Z423)&gt;1)
),"Yes","No"),
IF(AND($AN423&lt;&gt;"",LOWER(TRIM($AN423))&lt;&gt;"n/a"),
IF(COUNTIFS($C$2:$C$532,"Yes",$A$2:$A$532,$A423,$AN$2:$AN$532,$AN423)&gt;1,"Yes","No"),
"No")
)
)
)</f>
        <v/>
      </c>
      <c r="V423"/>
      <c r="X423"/>
      <c r="BS423" s="4" t="str">
        <f>IF($AB423="","",IF((IF(AND($BL423&lt;&gt;"Yes",$BL423&lt;&gt;"N/A"),"Power Cable, ","")&amp;IF(AND($BM423&lt;&gt;"Yes",$BM423&lt;&gt;"N/A"),"Battery, ","")&amp;IF(AND($AG423&lt;&gt;"Yes",$AG423&lt;&gt;"N/A"),"Firmware Download, ","")&amp;IF(AND(OR($AG423="Yes",$AG423="N/A"),$AH423&lt;&gt;"Yes",$AH423&lt;&gt;"N/A"),"Firmware Install, ","")&amp;IF(AND($BQ423&lt;&gt;"Yes",$BQ423&lt;&gt;"N/A"),"Device ID, ","")&amp;IF(AND($BR423&lt;&gt;"Yes",$BR423&lt;&gt;"N/A"),"Epic Beans Relay, ",""))="","",LEFT(IF(AND($BL423&lt;&gt;"Yes",$BL423&lt;&gt;"N/A"),"Power Cable, ","")&amp;IF(AND($BM423&lt;&gt;"Yes",$BM423&lt;&gt;"N/A"),"Battery, ","")&amp;IF(AND($AG423&lt;&gt;"Yes",$AG423&lt;&gt;"N/A"),"Firmware Download, ","")&amp;IF(AND(OR($AG423="Yes",$AG423="N/A"),$AH423&lt;&gt;"Yes",$AH423&lt;&gt;"N/A"),"Firmware Install, ","")&amp;IF(AND($BQ423&lt;&gt;"Yes",$BQ423&lt;&gt;"N/A"),"Device ID, ","")&amp;IF(AND($BR423&lt;&gt;"Yes",$BR423&lt;&gt;"N/A"),"Epic Beans Relay, ",""),LEN(IF(AND($BL423&lt;&gt;"Yes",$BL423&lt;&gt;"N/A"),"Power Cable, ","")&amp;IF(AND($BM423&lt;&gt;"Yes",$BM423&lt;&gt;"N/A"),"Battery, ","")&amp;IF(AND($AG423&lt;&gt;"Yes",$AG423&lt;&gt;"N/A"),"Firmware Download, ","")&amp;IF(AND(OR($AG423="Yes",$AG423="N/A"),$AH423&lt;&gt;"Yes",$AH423&lt;&gt;"N/A"),"Firmware Install, ","")&amp;IF(AND($BQ423&lt;&gt;"Yes",$BQ423&lt;&gt;"N/A"),"Device ID, ","")&amp;IF(AND($BR423&lt;&gt;"Yes",$BR423&lt;&gt;"N/A"),"Epic Beans Relay, ",""))-2)))</f>
        <v/>
      </c>
      <c r="BU423" s="8" t="str">
        <f>IF($AB423="","",IF($BS423="","Yes","Blocked"))</f>
        <v/>
      </c>
      <c r="BW423" t="str">
        <f>IF($BV423="","",IFERROR(VLOOKUP($BV423,'01_Warehouse_Ledger'!$A:$N,4,FALSE),""))</f>
        <v/>
      </c>
      <c r="BX423" t="str">
        <f>IF($BV423="","",IFERROR(VLOOKUP($BV423,'01_Warehouse_Ledger'!$A:$N,5,FALSE),""))</f>
        <v/>
      </c>
      <c r="BY423" t="str">
        <f>IF($BV423="","",IFERROR(VLOOKUP($BV423,'01_Warehouse_Ledger'!$A:$N,13,FALSE),""))</f>
        <v/>
      </c>
      <c r="CI423" t="str" cm="1">
        <f t="array" ref="CI423">IFERROR(
  IF(ISNUMBER(MATCH(TRIM(SUBSTITUTE(INDEX($X:$X,ROW()),CHAR(160),"")),[1]Weekend_Targets!$B$2:$B$23,0)),
    "TARGET",
    "NO"
  ),
  "LOOKUP_ERROR"
)</f>
        <v>NO</v>
      </c>
      <c r="CJ423" t="str" cm="1">
        <f t="array" aca="1" ref="CJ423" ca="1">_xlfn.LET(_xlpm.h,UPPER(TRIM(CLEAN(SUBSTITUTE($X423,CHAR(160)," ")))), IF(ISNUMBER(MATCH(_xlpm.h,WeekendHostnames,0)),"TARGET",""))</f>
        <v/>
      </c>
      <c r="CK423" t="str">
        <f>UPPER(TRIM(CLEAN(SUBSTITUTE(C423,CHAR(160)," "))))</f>
        <v/>
      </c>
      <c r="CL423" t="str" cm="1">
        <f t="array" ref="CL423">IF(ISNUMBER(MATCH(UPPER(TRIM(CLEAN(SUBSTITUTE(INDEX($X:$X,ROW()),CHAR(160)," ")))),[1]Weekend_Targets!$C$2:$C$23,0)),"TARGET","NO")</f>
        <v>NO</v>
      </c>
      <c r="CM423" t="str">
        <f>_xlfn.TEXTJOIN(", ",TRUE,$C$2:$C$23)</f>
        <v>Yes, Yes, Yes, Yes, Yes, Yes, Yes, Yes, Yes, Yes, Yes, Yes, Yes, Yes, Yes, Yes, Yes, Yes, Yes, Yes, Yes, Yes</v>
      </c>
      <c r="CN423" t="e" cm="1">
        <f t="array" aca="1" ref="CN423" ca="1">COUNTIF(WeekendHostnames,"WNH270OPR403")</f>
        <v>#NAME?</v>
      </c>
    </row>
    <row r="424" spans="5:92" ht="20.25" customHeight="1">
      <c r="E424" s="15" t="str">
        <f>IF($C424&lt;&gt;"Yes","",IF($D424="No","Yes",IF($D424="Yes","No","")))</f>
        <v/>
      </c>
      <c r="F424" s="15" t="str">
        <f>IF($A424="","",IF($A424="Neuron",IF(OR(AND($AA424&lt;&gt;"",LOWER(TRIM($AA424))&lt;&gt;"n/a",COUNTIF($AA$2:$AA$532,$AA424)&gt;1),AND($AB424&lt;&gt;"",LOWER(TRIM($AB424))&lt;&gt;"n/a",COUNTIF($AB$2:$AB$532,$AB424)&gt;1),AND($AE424&lt;&gt;"",LOWER(TRIM($AE424))&lt;&gt;"n/a",COUNTIF($AE$2:$AE$532,$AE424)&gt;1)),"Yes","No"),IF($A424="Cybernet",IF(OR(AND($Y424&lt;&gt;"",LOWER(TRIM($Y424))&lt;&gt;"n/a",COUNTIF($Y$2:$Y$532,$Y424)&gt;1),AND($Z424&lt;&gt;"",LOWER(TRIM($Z424))&lt;&gt;"n/a",COUNTIF($Z$2:$Z$532,$Z424)&gt;1)),"Yes","No"),IF(AND($AN424&lt;&gt;"",LOWER(TRIM($AN424))&lt;&gt;"n/a",COUNTIF($AN$2:$AN$532,$AN424)&gt;1),"Yes","No"))))</f>
        <v/>
      </c>
      <c r="G424" t="str">
        <f>IF($C424&lt;&gt;"Yes","",
IF($A424="Neuron",
IF(OR(
AND($AA424&lt;&gt;"",LOWER(TRIM($AA424))&lt;&gt;"n/a",COUNTIFS($C$2:$C$532,"Yes",$A$2:$A$532,"Neuron",$AA$2:$AA$532,$AA424)&gt;1),
AND($AB424&lt;&gt;"",LOWER(TRIM($AB424))&lt;&gt;"n/a",COUNTIFS($C$2:$C$532,"Yes",$A$2:$A$532,"Neuron",$AB$2:$AB$532,$AB424)&gt;1),
AND($AE424&lt;&gt;"",LOWER(TRIM($AE424))&lt;&gt;"n/a",COUNTIFS($C$2:$C$532,"Yes",$A$2:$A$532,"Neuron",$AE$2:$AE$532,$AE424)&gt;1)
),"Yes","No"),
IF($A424="Cybernet",
IF(OR(
AND($Y424&lt;&gt;"",LOWER(TRIM($Y424))&lt;&gt;"n/a",COUNTIFS($C$2:$C$532,"Yes",$A$2:$A$532,"Cybernet",$Y$2:$Y$532,$Y424)&gt;1),
AND($Z424&lt;&gt;"",LOWER(TRIM($Z424))&lt;&gt;"n/a",COUNTIFS($C$2:$C$532,"Yes",$A$2:$A$532,"Cybernet",$Z$2:$Z$532,$Z424)&gt;1)
),"Yes","No"),
IF(AND($AN424&lt;&gt;"",LOWER(TRIM($AN424))&lt;&gt;"n/a"),
IF(COUNTIFS($C$2:$C$532,"Yes",$A$2:$A$532,$A424,$AN$2:$AN$532,$AN424)&gt;1,"Yes","No"),
"No")
)
)
)</f>
        <v/>
      </c>
      <c r="V424"/>
      <c r="X424"/>
      <c r="BS424" s="4" t="str">
        <f>IF($AB424="","",IF((IF(AND($BL424&lt;&gt;"Yes",$BL424&lt;&gt;"N/A"),"Power Cable, ","")&amp;IF(AND($BM424&lt;&gt;"Yes",$BM424&lt;&gt;"N/A"),"Battery, ","")&amp;IF(AND($AG424&lt;&gt;"Yes",$AG424&lt;&gt;"N/A"),"Firmware Download, ","")&amp;IF(AND(OR($AG424="Yes",$AG424="N/A"),$AH424&lt;&gt;"Yes",$AH424&lt;&gt;"N/A"),"Firmware Install, ","")&amp;IF(AND($BQ424&lt;&gt;"Yes",$BQ424&lt;&gt;"N/A"),"Device ID, ","")&amp;IF(AND($BR424&lt;&gt;"Yes",$BR424&lt;&gt;"N/A"),"Epic Beans Relay, ",""))="","",LEFT(IF(AND($BL424&lt;&gt;"Yes",$BL424&lt;&gt;"N/A"),"Power Cable, ","")&amp;IF(AND($BM424&lt;&gt;"Yes",$BM424&lt;&gt;"N/A"),"Battery, ","")&amp;IF(AND($AG424&lt;&gt;"Yes",$AG424&lt;&gt;"N/A"),"Firmware Download, ","")&amp;IF(AND(OR($AG424="Yes",$AG424="N/A"),$AH424&lt;&gt;"Yes",$AH424&lt;&gt;"N/A"),"Firmware Install, ","")&amp;IF(AND($BQ424&lt;&gt;"Yes",$BQ424&lt;&gt;"N/A"),"Device ID, ","")&amp;IF(AND($BR424&lt;&gt;"Yes",$BR424&lt;&gt;"N/A"),"Epic Beans Relay, ",""),LEN(IF(AND($BL424&lt;&gt;"Yes",$BL424&lt;&gt;"N/A"),"Power Cable, ","")&amp;IF(AND($BM424&lt;&gt;"Yes",$BM424&lt;&gt;"N/A"),"Battery, ","")&amp;IF(AND($AG424&lt;&gt;"Yes",$AG424&lt;&gt;"N/A"),"Firmware Download, ","")&amp;IF(AND(OR($AG424="Yes",$AG424="N/A"),$AH424&lt;&gt;"Yes",$AH424&lt;&gt;"N/A"),"Firmware Install, ","")&amp;IF(AND($BQ424&lt;&gt;"Yes",$BQ424&lt;&gt;"N/A"),"Device ID, ","")&amp;IF(AND($BR424&lt;&gt;"Yes",$BR424&lt;&gt;"N/A"),"Epic Beans Relay, ",""))-2)))</f>
        <v/>
      </c>
      <c r="BU424" s="8" t="str">
        <f>IF($AB424="","",IF($BS424="","Yes","Blocked"))</f>
        <v/>
      </c>
      <c r="BW424" t="str">
        <f>IF($BV424="","",IFERROR(VLOOKUP($BV424,'01_Warehouse_Ledger'!$A:$N,4,FALSE),""))</f>
        <v/>
      </c>
      <c r="BX424" t="str">
        <f>IF($BV424="","",IFERROR(VLOOKUP($BV424,'01_Warehouse_Ledger'!$A:$N,5,FALSE),""))</f>
        <v/>
      </c>
      <c r="BY424" t="str">
        <f>IF($BV424="","",IFERROR(VLOOKUP($BV424,'01_Warehouse_Ledger'!$A:$N,13,FALSE),""))</f>
        <v/>
      </c>
      <c r="CI424" t="str" cm="1">
        <f t="array" ref="CI424">IFERROR(
  IF(ISNUMBER(MATCH(TRIM(SUBSTITUTE(INDEX($X:$X,ROW()),CHAR(160),"")),[1]Weekend_Targets!$B$2:$B$23,0)),
    "TARGET",
    "NO"
  ),
  "LOOKUP_ERROR"
)</f>
        <v>NO</v>
      </c>
      <c r="CJ424" t="str" cm="1">
        <f t="array" aca="1" ref="CJ424" ca="1">_xlfn.LET(_xlpm.h,UPPER(TRIM(CLEAN(SUBSTITUTE($X424,CHAR(160)," ")))), IF(ISNUMBER(MATCH(_xlpm.h,WeekendHostnames,0)),"TARGET",""))</f>
        <v/>
      </c>
      <c r="CK424" t="str">
        <f>UPPER(TRIM(CLEAN(SUBSTITUTE(C424,CHAR(160)," "))))</f>
        <v/>
      </c>
      <c r="CL424" t="str" cm="1">
        <f t="array" ref="CL424">IF(ISNUMBER(MATCH(UPPER(TRIM(CLEAN(SUBSTITUTE(INDEX($X:$X,ROW()),CHAR(160)," ")))),[1]Weekend_Targets!$C$2:$C$23,0)),"TARGET","NO")</f>
        <v>NO</v>
      </c>
      <c r="CM424" t="str">
        <f>_xlfn.TEXTJOIN(", ",TRUE,$C$2:$C$23)</f>
        <v>Yes, Yes, Yes, Yes, Yes, Yes, Yes, Yes, Yes, Yes, Yes, Yes, Yes, Yes, Yes, Yes, Yes, Yes, Yes, Yes, Yes, Yes</v>
      </c>
      <c r="CN424" t="e" cm="1">
        <f t="array" aca="1" ref="CN424" ca="1">COUNTIF(WeekendHostnames,"WNH270OPR403")</f>
        <v>#NAME?</v>
      </c>
    </row>
    <row r="425" spans="5:92" ht="20.25" customHeight="1">
      <c r="E425" s="15" t="str">
        <f>IF($C425&lt;&gt;"Yes","",IF($D425="No","Yes",IF($D425="Yes","No","")))</f>
        <v/>
      </c>
      <c r="F425" s="15" t="str">
        <f>IF($A425="","",IF($A425="Neuron",IF(OR(AND($AA425&lt;&gt;"",LOWER(TRIM($AA425))&lt;&gt;"n/a",COUNTIF($AA$2:$AA$532,$AA425)&gt;1),AND($AB425&lt;&gt;"",LOWER(TRIM($AB425))&lt;&gt;"n/a",COUNTIF($AB$2:$AB$532,$AB425)&gt;1),AND($AE425&lt;&gt;"",LOWER(TRIM($AE425))&lt;&gt;"n/a",COUNTIF($AE$2:$AE$532,$AE425)&gt;1)),"Yes","No"),IF($A425="Cybernet",IF(OR(AND($Y425&lt;&gt;"",LOWER(TRIM($Y425))&lt;&gt;"n/a",COUNTIF($Y$2:$Y$532,$Y425)&gt;1),AND($Z425&lt;&gt;"",LOWER(TRIM($Z425))&lt;&gt;"n/a",COUNTIF($Z$2:$Z$532,$Z425)&gt;1)),"Yes","No"),IF(AND($AN425&lt;&gt;"",LOWER(TRIM($AN425))&lt;&gt;"n/a",COUNTIF($AN$2:$AN$532,$AN425)&gt;1),"Yes","No"))))</f>
        <v/>
      </c>
      <c r="G425" t="str">
        <f>IF($C425&lt;&gt;"Yes","",
IF($A425="Neuron",
IF(OR(
AND($AA425&lt;&gt;"",LOWER(TRIM($AA425))&lt;&gt;"n/a",COUNTIFS($C$2:$C$532,"Yes",$A$2:$A$532,"Neuron",$AA$2:$AA$532,$AA425)&gt;1),
AND($AB425&lt;&gt;"",LOWER(TRIM($AB425))&lt;&gt;"n/a",COUNTIFS($C$2:$C$532,"Yes",$A$2:$A$532,"Neuron",$AB$2:$AB$532,$AB425)&gt;1),
AND($AE425&lt;&gt;"",LOWER(TRIM($AE425))&lt;&gt;"n/a",COUNTIFS($C$2:$C$532,"Yes",$A$2:$A$532,"Neuron",$AE$2:$AE$532,$AE425)&gt;1)
),"Yes","No"),
IF($A425="Cybernet",
IF(OR(
AND($Y425&lt;&gt;"",LOWER(TRIM($Y425))&lt;&gt;"n/a",COUNTIFS($C$2:$C$532,"Yes",$A$2:$A$532,"Cybernet",$Y$2:$Y$532,$Y425)&gt;1),
AND($Z425&lt;&gt;"",LOWER(TRIM($Z425))&lt;&gt;"n/a",COUNTIFS($C$2:$C$532,"Yes",$A$2:$A$532,"Cybernet",$Z$2:$Z$532,$Z425)&gt;1)
),"Yes","No"),
IF(AND($AN425&lt;&gt;"",LOWER(TRIM($AN425))&lt;&gt;"n/a"),
IF(COUNTIFS($C$2:$C$532,"Yes",$A$2:$A$532,$A425,$AN$2:$AN$532,$AN425)&gt;1,"Yes","No"),
"No")
)
)
)</f>
        <v/>
      </c>
      <c r="V425"/>
      <c r="X425"/>
      <c r="BS425" s="4" t="str">
        <f>IF($AB425="","",IF((IF(AND($BL425&lt;&gt;"Yes",$BL425&lt;&gt;"N/A"),"Power Cable, ","")&amp;IF(AND($BM425&lt;&gt;"Yes",$BM425&lt;&gt;"N/A"),"Battery, ","")&amp;IF(AND($AG425&lt;&gt;"Yes",$AG425&lt;&gt;"N/A"),"Firmware Download, ","")&amp;IF(AND(OR($AG425="Yes",$AG425="N/A"),$AH425&lt;&gt;"Yes",$AH425&lt;&gt;"N/A"),"Firmware Install, ","")&amp;IF(AND($BQ425&lt;&gt;"Yes",$BQ425&lt;&gt;"N/A"),"Device ID, ","")&amp;IF(AND($BR425&lt;&gt;"Yes",$BR425&lt;&gt;"N/A"),"Epic Beans Relay, ",""))="","",LEFT(IF(AND($BL425&lt;&gt;"Yes",$BL425&lt;&gt;"N/A"),"Power Cable, ","")&amp;IF(AND($BM425&lt;&gt;"Yes",$BM425&lt;&gt;"N/A"),"Battery, ","")&amp;IF(AND($AG425&lt;&gt;"Yes",$AG425&lt;&gt;"N/A"),"Firmware Download, ","")&amp;IF(AND(OR($AG425="Yes",$AG425="N/A"),$AH425&lt;&gt;"Yes",$AH425&lt;&gt;"N/A"),"Firmware Install, ","")&amp;IF(AND($BQ425&lt;&gt;"Yes",$BQ425&lt;&gt;"N/A"),"Device ID, ","")&amp;IF(AND($BR425&lt;&gt;"Yes",$BR425&lt;&gt;"N/A"),"Epic Beans Relay, ",""),LEN(IF(AND($BL425&lt;&gt;"Yes",$BL425&lt;&gt;"N/A"),"Power Cable, ","")&amp;IF(AND($BM425&lt;&gt;"Yes",$BM425&lt;&gt;"N/A"),"Battery, ","")&amp;IF(AND($AG425&lt;&gt;"Yes",$AG425&lt;&gt;"N/A"),"Firmware Download, ","")&amp;IF(AND(OR($AG425="Yes",$AG425="N/A"),$AH425&lt;&gt;"Yes",$AH425&lt;&gt;"N/A"),"Firmware Install, ","")&amp;IF(AND($BQ425&lt;&gt;"Yes",$BQ425&lt;&gt;"N/A"),"Device ID, ","")&amp;IF(AND($BR425&lt;&gt;"Yes",$BR425&lt;&gt;"N/A"),"Epic Beans Relay, ",""))-2)))</f>
        <v/>
      </c>
      <c r="BU425" s="8" t="str">
        <f>IF($AB425="","",IF($BS425="","Yes","Blocked"))</f>
        <v/>
      </c>
      <c r="BW425" t="str">
        <f>IF($BV425="","",IFERROR(VLOOKUP($BV425,'01_Warehouse_Ledger'!$A:$N,4,FALSE),""))</f>
        <v/>
      </c>
      <c r="BX425" t="str">
        <f>IF($BV425="","",IFERROR(VLOOKUP($BV425,'01_Warehouse_Ledger'!$A:$N,5,FALSE),""))</f>
        <v/>
      </c>
      <c r="BY425" t="str">
        <f>IF($BV425="","",IFERROR(VLOOKUP($BV425,'01_Warehouse_Ledger'!$A:$N,13,FALSE),""))</f>
        <v/>
      </c>
      <c r="CI425" t="str" cm="1">
        <f t="array" ref="CI425">IFERROR(
  IF(ISNUMBER(MATCH(TRIM(SUBSTITUTE(INDEX($X:$X,ROW()),CHAR(160),"")),[1]Weekend_Targets!$B$2:$B$23,0)),
    "TARGET",
    "NO"
  ),
  "LOOKUP_ERROR"
)</f>
        <v>NO</v>
      </c>
      <c r="CJ425" t="str" cm="1">
        <f t="array" aca="1" ref="CJ425" ca="1">_xlfn.LET(_xlpm.h,UPPER(TRIM(CLEAN(SUBSTITUTE($X425,CHAR(160)," ")))), IF(ISNUMBER(MATCH(_xlpm.h,WeekendHostnames,0)),"TARGET",""))</f>
        <v/>
      </c>
      <c r="CK425" t="str">
        <f>UPPER(TRIM(CLEAN(SUBSTITUTE(C425,CHAR(160)," "))))</f>
        <v/>
      </c>
      <c r="CL425" t="str" cm="1">
        <f t="array" ref="CL425">IF(ISNUMBER(MATCH(UPPER(TRIM(CLEAN(SUBSTITUTE(INDEX($X:$X,ROW()),CHAR(160)," ")))),[1]Weekend_Targets!$C$2:$C$23,0)),"TARGET","NO")</f>
        <v>NO</v>
      </c>
      <c r="CM425" t="str">
        <f>_xlfn.TEXTJOIN(", ",TRUE,$C$2:$C$23)</f>
        <v>Yes, Yes, Yes, Yes, Yes, Yes, Yes, Yes, Yes, Yes, Yes, Yes, Yes, Yes, Yes, Yes, Yes, Yes, Yes, Yes, Yes, Yes</v>
      </c>
      <c r="CN425" t="e" cm="1">
        <f t="array" aca="1" ref="CN425" ca="1">COUNTIF(WeekendHostnames,"WNH270OPR403")</f>
        <v>#NAME?</v>
      </c>
    </row>
    <row r="426" spans="5:92" ht="20.25" customHeight="1">
      <c r="E426" s="15" t="str">
        <f>IF($C426&lt;&gt;"Yes","",IF($D426="No","Yes",IF($D426="Yes","No","")))</f>
        <v/>
      </c>
      <c r="F426" s="15" t="str">
        <f>IF($A426="","",IF($A426="Neuron",IF(OR(AND($AA426&lt;&gt;"",LOWER(TRIM($AA426))&lt;&gt;"n/a",COUNTIF($AA$2:$AA$532,$AA426)&gt;1),AND($AB426&lt;&gt;"",LOWER(TRIM($AB426))&lt;&gt;"n/a",COUNTIF($AB$2:$AB$532,$AB426)&gt;1),AND($AE426&lt;&gt;"",LOWER(TRIM($AE426))&lt;&gt;"n/a",COUNTIF($AE$2:$AE$532,$AE426)&gt;1)),"Yes","No"),IF($A426="Cybernet",IF(OR(AND($Y426&lt;&gt;"",LOWER(TRIM($Y426))&lt;&gt;"n/a",COUNTIF($Y$2:$Y$532,$Y426)&gt;1),AND($Z426&lt;&gt;"",LOWER(TRIM($Z426))&lt;&gt;"n/a",COUNTIF($Z$2:$Z$532,$Z426)&gt;1)),"Yes","No"),IF(AND($AN426&lt;&gt;"",LOWER(TRIM($AN426))&lt;&gt;"n/a",COUNTIF($AN$2:$AN$532,$AN426)&gt;1),"Yes","No"))))</f>
        <v/>
      </c>
      <c r="G426" t="str">
        <f>IF($C426&lt;&gt;"Yes","",
IF($A426="Neuron",
IF(OR(
AND($AA426&lt;&gt;"",LOWER(TRIM($AA426))&lt;&gt;"n/a",COUNTIFS($C$2:$C$532,"Yes",$A$2:$A$532,"Neuron",$AA$2:$AA$532,$AA426)&gt;1),
AND($AB426&lt;&gt;"",LOWER(TRIM($AB426))&lt;&gt;"n/a",COUNTIFS($C$2:$C$532,"Yes",$A$2:$A$532,"Neuron",$AB$2:$AB$532,$AB426)&gt;1),
AND($AE426&lt;&gt;"",LOWER(TRIM($AE426))&lt;&gt;"n/a",COUNTIFS($C$2:$C$532,"Yes",$A$2:$A$532,"Neuron",$AE$2:$AE$532,$AE426)&gt;1)
),"Yes","No"),
IF($A426="Cybernet",
IF(OR(
AND($Y426&lt;&gt;"",LOWER(TRIM($Y426))&lt;&gt;"n/a",COUNTIFS($C$2:$C$532,"Yes",$A$2:$A$532,"Cybernet",$Y$2:$Y$532,$Y426)&gt;1),
AND($Z426&lt;&gt;"",LOWER(TRIM($Z426))&lt;&gt;"n/a",COUNTIFS($C$2:$C$532,"Yes",$A$2:$A$532,"Cybernet",$Z$2:$Z$532,$Z426)&gt;1)
),"Yes","No"),
IF(AND($AN426&lt;&gt;"",LOWER(TRIM($AN426))&lt;&gt;"n/a"),
IF(COUNTIFS($C$2:$C$532,"Yes",$A$2:$A$532,$A426,$AN$2:$AN$532,$AN426)&gt;1,"Yes","No"),
"No")
)
)
)</f>
        <v/>
      </c>
      <c r="V426"/>
      <c r="X426"/>
      <c r="BS426" s="4" t="str">
        <f>IF($AB426="","",IF((IF(AND($BL426&lt;&gt;"Yes",$BL426&lt;&gt;"N/A"),"Power Cable, ","")&amp;IF(AND($BM426&lt;&gt;"Yes",$BM426&lt;&gt;"N/A"),"Battery, ","")&amp;IF(AND($AG426&lt;&gt;"Yes",$AG426&lt;&gt;"N/A"),"Firmware Download, ","")&amp;IF(AND(OR($AG426="Yes",$AG426="N/A"),$AH426&lt;&gt;"Yes",$AH426&lt;&gt;"N/A"),"Firmware Install, ","")&amp;IF(AND($BQ426&lt;&gt;"Yes",$BQ426&lt;&gt;"N/A"),"Device ID, ","")&amp;IF(AND($BR426&lt;&gt;"Yes",$BR426&lt;&gt;"N/A"),"Epic Beans Relay, ",""))="","",LEFT(IF(AND($BL426&lt;&gt;"Yes",$BL426&lt;&gt;"N/A"),"Power Cable, ","")&amp;IF(AND($BM426&lt;&gt;"Yes",$BM426&lt;&gt;"N/A"),"Battery, ","")&amp;IF(AND($AG426&lt;&gt;"Yes",$AG426&lt;&gt;"N/A"),"Firmware Download, ","")&amp;IF(AND(OR($AG426="Yes",$AG426="N/A"),$AH426&lt;&gt;"Yes",$AH426&lt;&gt;"N/A"),"Firmware Install, ","")&amp;IF(AND($BQ426&lt;&gt;"Yes",$BQ426&lt;&gt;"N/A"),"Device ID, ","")&amp;IF(AND($BR426&lt;&gt;"Yes",$BR426&lt;&gt;"N/A"),"Epic Beans Relay, ",""),LEN(IF(AND($BL426&lt;&gt;"Yes",$BL426&lt;&gt;"N/A"),"Power Cable, ","")&amp;IF(AND($BM426&lt;&gt;"Yes",$BM426&lt;&gt;"N/A"),"Battery, ","")&amp;IF(AND($AG426&lt;&gt;"Yes",$AG426&lt;&gt;"N/A"),"Firmware Download, ","")&amp;IF(AND(OR($AG426="Yes",$AG426="N/A"),$AH426&lt;&gt;"Yes",$AH426&lt;&gt;"N/A"),"Firmware Install, ","")&amp;IF(AND($BQ426&lt;&gt;"Yes",$BQ426&lt;&gt;"N/A"),"Device ID, ","")&amp;IF(AND($BR426&lt;&gt;"Yes",$BR426&lt;&gt;"N/A"),"Epic Beans Relay, ",""))-2)))</f>
        <v/>
      </c>
      <c r="BU426" s="8" t="str">
        <f>IF($AB426="","",IF($BS426="","Yes","Blocked"))</f>
        <v/>
      </c>
      <c r="BW426" t="str">
        <f>IF($BV426="","",IFERROR(VLOOKUP($BV426,'01_Warehouse_Ledger'!$A:$N,4,FALSE),""))</f>
        <v/>
      </c>
      <c r="BX426" t="str">
        <f>IF($BV426="","",IFERROR(VLOOKUP($BV426,'01_Warehouse_Ledger'!$A:$N,5,FALSE),""))</f>
        <v/>
      </c>
      <c r="BY426" t="str">
        <f>IF($BV426="","",IFERROR(VLOOKUP($BV426,'01_Warehouse_Ledger'!$A:$N,13,FALSE),""))</f>
        <v/>
      </c>
      <c r="CI426" t="str" cm="1">
        <f t="array" ref="CI426">IFERROR(
  IF(ISNUMBER(MATCH(TRIM(SUBSTITUTE(INDEX($X:$X,ROW()),CHAR(160),"")),[1]Weekend_Targets!$B$2:$B$23,0)),
    "TARGET",
    "NO"
  ),
  "LOOKUP_ERROR"
)</f>
        <v>NO</v>
      </c>
      <c r="CJ426" t="str" cm="1">
        <f t="array" aca="1" ref="CJ426" ca="1">_xlfn.LET(_xlpm.h,UPPER(TRIM(CLEAN(SUBSTITUTE($X426,CHAR(160)," ")))), IF(ISNUMBER(MATCH(_xlpm.h,WeekendHostnames,0)),"TARGET",""))</f>
        <v/>
      </c>
      <c r="CK426" t="str">
        <f>UPPER(TRIM(CLEAN(SUBSTITUTE(C426,CHAR(160)," "))))</f>
        <v/>
      </c>
      <c r="CL426" t="str" cm="1">
        <f t="array" ref="CL426">IF(ISNUMBER(MATCH(UPPER(TRIM(CLEAN(SUBSTITUTE(INDEX($X:$X,ROW()),CHAR(160)," ")))),[1]Weekend_Targets!$C$2:$C$23,0)),"TARGET","NO")</f>
        <v>NO</v>
      </c>
      <c r="CM426" t="str">
        <f>_xlfn.TEXTJOIN(", ",TRUE,$C$2:$C$23)</f>
        <v>Yes, Yes, Yes, Yes, Yes, Yes, Yes, Yes, Yes, Yes, Yes, Yes, Yes, Yes, Yes, Yes, Yes, Yes, Yes, Yes, Yes, Yes</v>
      </c>
      <c r="CN426" t="e" cm="1">
        <f t="array" aca="1" ref="CN426" ca="1">COUNTIF(WeekendHostnames,"WNH270OPR403")</f>
        <v>#NAME?</v>
      </c>
    </row>
    <row r="427" spans="5:92" ht="20.25" customHeight="1">
      <c r="E427" s="15" t="str">
        <f>IF($C427&lt;&gt;"Yes","",IF($D427="No","Yes",IF($D427="Yes","No","")))</f>
        <v/>
      </c>
      <c r="F427" s="15" t="str">
        <f>IF($A427="","",IF($A427="Neuron",IF(OR(AND($AA427&lt;&gt;"",LOWER(TRIM($AA427))&lt;&gt;"n/a",COUNTIF($AA$2:$AA$532,$AA427)&gt;1),AND($AB427&lt;&gt;"",LOWER(TRIM($AB427))&lt;&gt;"n/a",COUNTIF($AB$2:$AB$532,$AB427)&gt;1),AND($AE427&lt;&gt;"",LOWER(TRIM($AE427))&lt;&gt;"n/a",COUNTIF($AE$2:$AE$532,$AE427)&gt;1)),"Yes","No"),IF($A427="Cybernet",IF(OR(AND($Y427&lt;&gt;"",LOWER(TRIM($Y427))&lt;&gt;"n/a",COUNTIF($Y$2:$Y$532,$Y427)&gt;1),AND($Z427&lt;&gt;"",LOWER(TRIM($Z427))&lt;&gt;"n/a",COUNTIF($Z$2:$Z$532,$Z427)&gt;1)),"Yes","No"),IF(AND($AN427&lt;&gt;"",LOWER(TRIM($AN427))&lt;&gt;"n/a",COUNTIF($AN$2:$AN$532,$AN427)&gt;1),"Yes","No"))))</f>
        <v/>
      </c>
      <c r="G427" t="str">
        <f>IF($C427&lt;&gt;"Yes","",
IF($A427="Neuron",
IF(OR(
AND($AA427&lt;&gt;"",LOWER(TRIM($AA427))&lt;&gt;"n/a",COUNTIFS($C$2:$C$532,"Yes",$A$2:$A$532,"Neuron",$AA$2:$AA$532,$AA427)&gt;1),
AND($AB427&lt;&gt;"",LOWER(TRIM($AB427))&lt;&gt;"n/a",COUNTIFS($C$2:$C$532,"Yes",$A$2:$A$532,"Neuron",$AB$2:$AB$532,$AB427)&gt;1),
AND($AE427&lt;&gt;"",LOWER(TRIM($AE427))&lt;&gt;"n/a",COUNTIFS($C$2:$C$532,"Yes",$A$2:$A$532,"Neuron",$AE$2:$AE$532,$AE427)&gt;1)
),"Yes","No"),
IF($A427="Cybernet",
IF(OR(
AND($Y427&lt;&gt;"",LOWER(TRIM($Y427))&lt;&gt;"n/a",COUNTIFS($C$2:$C$532,"Yes",$A$2:$A$532,"Cybernet",$Y$2:$Y$532,$Y427)&gt;1),
AND($Z427&lt;&gt;"",LOWER(TRIM($Z427))&lt;&gt;"n/a",COUNTIFS($C$2:$C$532,"Yes",$A$2:$A$532,"Cybernet",$Z$2:$Z$532,$Z427)&gt;1)
),"Yes","No"),
IF(AND($AN427&lt;&gt;"",LOWER(TRIM($AN427))&lt;&gt;"n/a"),
IF(COUNTIFS($C$2:$C$532,"Yes",$A$2:$A$532,$A427,$AN$2:$AN$532,$AN427)&gt;1,"Yes","No"),
"No")
)
)
)</f>
        <v/>
      </c>
      <c r="V427"/>
      <c r="X427"/>
      <c r="BS427" s="4" t="str">
        <f>IF($AB427="","",IF((IF(AND($BL427&lt;&gt;"Yes",$BL427&lt;&gt;"N/A"),"Power Cable, ","")&amp;IF(AND($BM427&lt;&gt;"Yes",$BM427&lt;&gt;"N/A"),"Battery, ","")&amp;IF(AND($AG427&lt;&gt;"Yes",$AG427&lt;&gt;"N/A"),"Firmware Download, ","")&amp;IF(AND(OR($AG427="Yes",$AG427="N/A"),$AH427&lt;&gt;"Yes",$AH427&lt;&gt;"N/A"),"Firmware Install, ","")&amp;IF(AND($BQ427&lt;&gt;"Yes",$BQ427&lt;&gt;"N/A"),"Device ID, ","")&amp;IF(AND($BR427&lt;&gt;"Yes",$BR427&lt;&gt;"N/A"),"Epic Beans Relay, ",""))="","",LEFT(IF(AND($BL427&lt;&gt;"Yes",$BL427&lt;&gt;"N/A"),"Power Cable, ","")&amp;IF(AND($BM427&lt;&gt;"Yes",$BM427&lt;&gt;"N/A"),"Battery, ","")&amp;IF(AND($AG427&lt;&gt;"Yes",$AG427&lt;&gt;"N/A"),"Firmware Download, ","")&amp;IF(AND(OR($AG427="Yes",$AG427="N/A"),$AH427&lt;&gt;"Yes",$AH427&lt;&gt;"N/A"),"Firmware Install, ","")&amp;IF(AND($BQ427&lt;&gt;"Yes",$BQ427&lt;&gt;"N/A"),"Device ID, ","")&amp;IF(AND($BR427&lt;&gt;"Yes",$BR427&lt;&gt;"N/A"),"Epic Beans Relay, ",""),LEN(IF(AND($BL427&lt;&gt;"Yes",$BL427&lt;&gt;"N/A"),"Power Cable, ","")&amp;IF(AND($BM427&lt;&gt;"Yes",$BM427&lt;&gt;"N/A"),"Battery, ","")&amp;IF(AND($AG427&lt;&gt;"Yes",$AG427&lt;&gt;"N/A"),"Firmware Download, ","")&amp;IF(AND(OR($AG427="Yes",$AG427="N/A"),$AH427&lt;&gt;"Yes",$AH427&lt;&gt;"N/A"),"Firmware Install, ","")&amp;IF(AND($BQ427&lt;&gt;"Yes",$BQ427&lt;&gt;"N/A"),"Device ID, ","")&amp;IF(AND($BR427&lt;&gt;"Yes",$BR427&lt;&gt;"N/A"),"Epic Beans Relay, ",""))-2)))</f>
        <v/>
      </c>
      <c r="BU427" s="8" t="str">
        <f>IF($AB427="","",IF($BS427="","Yes","Blocked"))</f>
        <v/>
      </c>
      <c r="BW427" t="str">
        <f>IF($BV427="","",IFERROR(VLOOKUP($BV427,'01_Warehouse_Ledger'!$A:$N,4,FALSE),""))</f>
        <v/>
      </c>
      <c r="BX427" t="str">
        <f>IF($BV427="","",IFERROR(VLOOKUP($BV427,'01_Warehouse_Ledger'!$A:$N,5,FALSE),""))</f>
        <v/>
      </c>
      <c r="BY427" t="str">
        <f>IF($BV427="","",IFERROR(VLOOKUP($BV427,'01_Warehouse_Ledger'!$A:$N,13,FALSE),""))</f>
        <v/>
      </c>
      <c r="CI427" t="str" cm="1">
        <f t="array" ref="CI427">IFERROR(
  IF(ISNUMBER(MATCH(TRIM(SUBSTITUTE(INDEX($X:$X,ROW()),CHAR(160),"")),[1]Weekend_Targets!$B$2:$B$23,0)),
    "TARGET",
    "NO"
  ),
  "LOOKUP_ERROR"
)</f>
        <v>NO</v>
      </c>
      <c r="CJ427" t="str" cm="1">
        <f t="array" aca="1" ref="CJ427" ca="1">_xlfn.LET(_xlpm.h,UPPER(TRIM(CLEAN(SUBSTITUTE($X427,CHAR(160)," ")))), IF(ISNUMBER(MATCH(_xlpm.h,WeekendHostnames,0)),"TARGET",""))</f>
        <v/>
      </c>
      <c r="CK427" t="str">
        <f>UPPER(TRIM(CLEAN(SUBSTITUTE(C427,CHAR(160)," "))))</f>
        <v/>
      </c>
      <c r="CL427" t="str" cm="1">
        <f t="array" ref="CL427">IF(ISNUMBER(MATCH(UPPER(TRIM(CLEAN(SUBSTITUTE(INDEX($X:$X,ROW()),CHAR(160)," ")))),[1]Weekend_Targets!$C$2:$C$23,0)),"TARGET","NO")</f>
        <v>NO</v>
      </c>
      <c r="CM427" t="str">
        <f>_xlfn.TEXTJOIN(", ",TRUE,$C$2:$C$23)</f>
        <v>Yes, Yes, Yes, Yes, Yes, Yes, Yes, Yes, Yes, Yes, Yes, Yes, Yes, Yes, Yes, Yes, Yes, Yes, Yes, Yes, Yes, Yes</v>
      </c>
      <c r="CN427" t="e" cm="1">
        <f t="array" aca="1" ref="CN427" ca="1">COUNTIF(WeekendHostnames,"WNH270OPR403")</f>
        <v>#NAME?</v>
      </c>
    </row>
    <row r="428" spans="5:92" ht="20.25" customHeight="1">
      <c r="E428" s="15" t="str">
        <f>IF($C428&lt;&gt;"Yes","",IF($D428="No","Yes",IF($D428="Yes","No","")))</f>
        <v/>
      </c>
      <c r="F428" s="15" t="str">
        <f>IF($A428="","",IF($A428="Neuron",IF(OR(AND($AA428&lt;&gt;"",LOWER(TRIM($AA428))&lt;&gt;"n/a",COUNTIF($AA$2:$AA$532,$AA428)&gt;1),AND($AB428&lt;&gt;"",LOWER(TRIM($AB428))&lt;&gt;"n/a",COUNTIF($AB$2:$AB$532,$AB428)&gt;1),AND($AE428&lt;&gt;"",LOWER(TRIM($AE428))&lt;&gt;"n/a",COUNTIF($AE$2:$AE$532,$AE428)&gt;1)),"Yes","No"),IF($A428="Cybernet",IF(OR(AND($Y428&lt;&gt;"",LOWER(TRIM($Y428))&lt;&gt;"n/a",COUNTIF($Y$2:$Y$532,$Y428)&gt;1),AND($Z428&lt;&gt;"",LOWER(TRIM($Z428))&lt;&gt;"n/a",COUNTIF($Z$2:$Z$532,$Z428)&gt;1)),"Yes","No"),IF(AND($AN428&lt;&gt;"",LOWER(TRIM($AN428))&lt;&gt;"n/a",COUNTIF($AN$2:$AN$532,$AN428)&gt;1),"Yes","No"))))</f>
        <v/>
      </c>
      <c r="G428" t="str">
        <f>IF($C428&lt;&gt;"Yes","",
IF($A428="Neuron",
IF(OR(
AND($AA428&lt;&gt;"",LOWER(TRIM($AA428))&lt;&gt;"n/a",COUNTIFS($C$2:$C$532,"Yes",$A$2:$A$532,"Neuron",$AA$2:$AA$532,$AA428)&gt;1),
AND($AB428&lt;&gt;"",LOWER(TRIM($AB428))&lt;&gt;"n/a",COUNTIFS($C$2:$C$532,"Yes",$A$2:$A$532,"Neuron",$AB$2:$AB$532,$AB428)&gt;1),
AND($AE428&lt;&gt;"",LOWER(TRIM($AE428))&lt;&gt;"n/a",COUNTIFS($C$2:$C$532,"Yes",$A$2:$A$532,"Neuron",$AE$2:$AE$532,$AE428)&gt;1)
),"Yes","No"),
IF($A428="Cybernet",
IF(OR(
AND($Y428&lt;&gt;"",LOWER(TRIM($Y428))&lt;&gt;"n/a",COUNTIFS($C$2:$C$532,"Yes",$A$2:$A$532,"Cybernet",$Y$2:$Y$532,$Y428)&gt;1),
AND($Z428&lt;&gt;"",LOWER(TRIM($Z428))&lt;&gt;"n/a",COUNTIFS($C$2:$C$532,"Yes",$A$2:$A$532,"Cybernet",$Z$2:$Z$532,$Z428)&gt;1)
),"Yes","No"),
IF(AND($AN428&lt;&gt;"",LOWER(TRIM($AN428))&lt;&gt;"n/a"),
IF(COUNTIFS($C$2:$C$532,"Yes",$A$2:$A$532,$A428,$AN$2:$AN$532,$AN428)&gt;1,"Yes","No"),
"No")
)
)
)</f>
        <v/>
      </c>
      <c r="V428"/>
      <c r="X428"/>
      <c r="BS428" s="4" t="str">
        <f>IF($AB428="","",IF((IF(AND($BL428&lt;&gt;"Yes",$BL428&lt;&gt;"N/A"),"Power Cable, ","")&amp;IF(AND($BM428&lt;&gt;"Yes",$BM428&lt;&gt;"N/A"),"Battery, ","")&amp;IF(AND($AG428&lt;&gt;"Yes",$AG428&lt;&gt;"N/A"),"Firmware Download, ","")&amp;IF(AND(OR($AG428="Yes",$AG428="N/A"),$AH428&lt;&gt;"Yes",$AH428&lt;&gt;"N/A"),"Firmware Install, ","")&amp;IF(AND($BQ428&lt;&gt;"Yes",$BQ428&lt;&gt;"N/A"),"Device ID, ","")&amp;IF(AND($BR428&lt;&gt;"Yes",$BR428&lt;&gt;"N/A"),"Epic Beans Relay, ",""))="","",LEFT(IF(AND($BL428&lt;&gt;"Yes",$BL428&lt;&gt;"N/A"),"Power Cable, ","")&amp;IF(AND($BM428&lt;&gt;"Yes",$BM428&lt;&gt;"N/A"),"Battery, ","")&amp;IF(AND($AG428&lt;&gt;"Yes",$AG428&lt;&gt;"N/A"),"Firmware Download, ","")&amp;IF(AND(OR($AG428="Yes",$AG428="N/A"),$AH428&lt;&gt;"Yes",$AH428&lt;&gt;"N/A"),"Firmware Install, ","")&amp;IF(AND($BQ428&lt;&gt;"Yes",$BQ428&lt;&gt;"N/A"),"Device ID, ","")&amp;IF(AND($BR428&lt;&gt;"Yes",$BR428&lt;&gt;"N/A"),"Epic Beans Relay, ",""),LEN(IF(AND($BL428&lt;&gt;"Yes",$BL428&lt;&gt;"N/A"),"Power Cable, ","")&amp;IF(AND($BM428&lt;&gt;"Yes",$BM428&lt;&gt;"N/A"),"Battery, ","")&amp;IF(AND($AG428&lt;&gt;"Yes",$AG428&lt;&gt;"N/A"),"Firmware Download, ","")&amp;IF(AND(OR($AG428="Yes",$AG428="N/A"),$AH428&lt;&gt;"Yes",$AH428&lt;&gt;"N/A"),"Firmware Install, ","")&amp;IF(AND($BQ428&lt;&gt;"Yes",$BQ428&lt;&gt;"N/A"),"Device ID, ","")&amp;IF(AND($BR428&lt;&gt;"Yes",$BR428&lt;&gt;"N/A"),"Epic Beans Relay, ",""))-2)))</f>
        <v/>
      </c>
      <c r="BU428" s="8" t="str">
        <f>IF($AB428="","",IF($BS428="","Yes","Blocked"))</f>
        <v/>
      </c>
      <c r="BW428" t="str">
        <f>IF($BV428="","",IFERROR(VLOOKUP($BV428,'01_Warehouse_Ledger'!$A:$N,4,FALSE),""))</f>
        <v/>
      </c>
      <c r="BX428" t="str">
        <f>IF($BV428="","",IFERROR(VLOOKUP($BV428,'01_Warehouse_Ledger'!$A:$N,5,FALSE),""))</f>
        <v/>
      </c>
      <c r="BY428" t="str">
        <f>IF($BV428="","",IFERROR(VLOOKUP($BV428,'01_Warehouse_Ledger'!$A:$N,13,FALSE),""))</f>
        <v/>
      </c>
      <c r="CI428" t="str" cm="1">
        <f t="array" ref="CI428">IFERROR(
  IF(ISNUMBER(MATCH(TRIM(SUBSTITUTE(INDEX($X:$X,ROW()),CHAR(160),"")),[1]Weekend_Targets!$B$2:$B$23,0)),
    "TARGET",
    "NO"
  ),
  "LOOKUP_ERROR"
)</f>
        <v>NO</v>
      </c>
      <c r="CJ428" t="str" cm="1">
        <f t="array" aca="1" ref="CJ428" ca="1">_xlfn.LET(_xlpm.h,UPPER(TRIM(CLEAN(SUBSTITUTE($X428,CHAR(160)," ")))), IF(ISNUMBER(MATCH(_xlpm.h,WeekendHostnames,0)),"TARGET",""))</f>
        <v/>
      </c>
      <c r="CK428" t="str">
        <f>UPPER(TRIM(CLEAN(SUBSTITUTE(C428,CHAR(160)," "))))</f>
        <v/>
      </c>
      <c r="CL428" t="str" cm="1">
        <f t="array" ref="CL428">IF(ISNUMBER(MATCH(UPPER(TRIM(CLEAN(SUBSTITUTE(INDEX($X:$X,ROW()),CHAR(160)," ")))),[1]Weekend_Targets!$C$2:$C$23,0)),"TARGET","NO")</f>
        <v>NO</v>
      </c>
      <c r="CM428" t="str">
        <f>_xlfn.TEXTJOIN(", ",TRUE,$C$2:$C$23)</f>
        <v>Yes, Yes, Yes, Yes, Yes, Yes, Yes, Yes, Yes, Yes, Yes, Yes, Yes, Yes, Yes, Yes, Yes, Yes, Yes, Yes, Yes, Yes</v>
      </c>
      <c r="CN428" t="e" cm="1">
        <f t="array" aca="1" ref="CN428" ca="1">COUNTIF(WeekendHostnames,"WNH270OPR403")</f>
        <v>#NAME?</v>
      </c>
    </row>
    <row r="429" spans="5:92" ht="20.25" customHeight="1">
      <c r="E429" s="15" t="str">
        <f>IF($C429&lt;&gt;"Yes","",IF($D429="No","Yes",IF($D429="Yes","No","")))</f>
        <v/>
      </c>
      <c r="F429" s="15" t="str">
        <f>IF($A429="","",IF($A429="Neuron",IF(OR(AND($AA429&lt;&gt;"",LOWER(TRIM($AA429))&lt;&gt;"n/a",COUNTIF($AA$2:$AA$532,$AA429)&gt;1),AND($AB429&lt;&gt;"",LOWER(TRIM($AB429))&lt;&gt;"n/a",COUNTIF($AB$2:$AB$532,$AB429)&gt;1),AND($AE429&lt;&gt;"",LOWER(TRIM($AE429))&lt;&gt;"n/a",COUNTIF($AE$2:$AE$532,$AE429)&gt;1)),"Yes","No"),IF($A429="Cybernet",IF(OR(AND($Y429&lt;&gt;"",LOWER(TRIM($Y429))&lt;&gt;"n/a",COUNTIF($Y$2:$Y$532,$Y429)&gt;1),AND($Z429&lt;&gt;"",LOWER(TRIM($Z429))&lt;&gt;"n/a",COUNTIF($Z$2:$Z$532,$Z429)&gt;1)),"Yes","No"),IF(AND($AN429&lt;&gt;"",LOWER(TRIM($AN429))&lt;&gt;"n/a",COUNTIF($AN$2:$AN$532,$AN429)&gt;1),"Yes","No"))))</f>
        <v/>
      </c>
      <c r="G429" t="str">
        <f>IF($C429&lt;&gt;"Yes","",
IF($A429="Neuron",
IF(OR(
AND($AA429&lt;&gt;"",LOWER(TRIM($AA429))&lt;&gt;"n/a",COUNTIFS($C$2:$C$532,"Yes",$A$2:$A$532,"Neuron",$AA$2:$AA$532,$AA429)&gt;1),
AND($AB429&lt;&gt;"",LOWER(TRIM($AB429))&lt;&gt;"n/a",COUNTIFS($C$2:$C$532,"Yes",$A$2:$A$532,"Neuron",$AB$2:$AB$532,$AB429)&gt;1),
AND($AE429&lt;&gt;"",LOWER(TRIM($AE429))&lt;&gt;"n/a",COUNTIFS($C$2:$C$532,"Yes",$A$2:$A$532,"Neuron",$AE$2:$AE$532,$AE429)&gt;1)
),"Yes","No"),
IF($A429="Cybernet",
IF(OR(
AND($Y429&lt;&gt;"",LOWER(TRIM($Y429))&lt;&gt;"n/a",COUNTIFS($C$2:$C$532,"Yes",$A$2:$A$532,"Cybernet",$Y$2:$Y$532,$Y429)&gt;1),
AND($Z429&lt;&gt;"",LOWER(TRIM($Z429))&lt;&gt;"n/a",COUNTIFS($C$2:$C$532,"Yes",$A$2:$A$532,"Cybernet",$Z$2:$Z$532,$Z429)&gt;1)
),"Yes","No"),
IF(AND($AN429&lt;&gt;"",LOWER(TRIM($AN429))&lt;&gt;"n/a"),
IF(COUNTIFS($C$2:$C$532,"Yes",$A$2:$A$532,$A429,$AN$2:$AN$532,$AN429)&gt;1,"Yes","No"),
"No")
)
)
)</f>
        <v/>
      </c>
      <c r="V429"/>
      <c r="X429"/>
      <c r="BS429" s="4" t="str">
        <f>IF($AB429="","",IF((IF(AND($BL429&lt;&gt;"Yes",$BL429&lt;&gt;"N/A"),"Power Cable, ","")&amp;IF(AND($BM429&lt;&gt;"Yes",$BM429&lt;&gt;"N/A"),"Battery, ","")&amp;IF(AND($AG429&lt;&gt;"Yes",$AG429&lt;&gt;"N/A"),"Firmware Download, ","")&amp;IF(AND(OR($AG429="Yes",$AG429="N/A"),$AH429&lt;&gt;"Yes",$AH429&lt;&gt;"N/A"),"Firmware Install, ","")&amp;IF(AND($BQ429&lt;&gt;"Yes",$BQ429&lt;&gt;"N/A"),"Device ID, ","")&amp;IF(AND($BR429&lt;&gt;"Yes",$BR429&lt;&gt;"N/A"),"Epic Beans Relay, ",""))="","",LEFT(IF(AND($BL429&lt;&gt;"Yes",$BL429&lt;&gt;"N/A"),"Power Cable, ","")&amp;IF(AND($BM429&lt;&gt;"Yes",$BM429&lt;&gt;"N/A"),"Battery, ","")&amp;IF(AND($AG429&lt;&gt;"Yes",$AG429&lt;&gt;"N/A"),"Firmware Download, ","")&amp;IF(AND(OR($AG429="Yes",$AG429="N/A"),$AH429&lt;&gt;"Yes",$AH429&lt;&gt;"N/A"),"Firmware Install, ","")&amp;IF(AND($BQ429&lt;&gt;"Yes",$BQ429&lt;&gt;"N/A"),"Device ID, ","")&amp;IF(AND($BR429&lt;&gt;"Yes",$BR429&lt;&gt;"N/A"),"Epic Beans Relay, ",""),LEN(IF(AND($BL429&lt;&gt;"Yes",$BL429&lt;&gt;"N/A"),"Power Cable, ","")&amp;IF(AND($BM429&lt;&gt;"Yes",$BM429&lt;&gt;"N/A"),"Battery, ","")&amp;IF(AND($AG429&lt;&gt;"Yes",$AG429&lt;&gt;"N/A"),"Firmware Download, ","")&amp;IF(AND(OR($AG429="Yes",$AG429="N/A"),$AH429&lt;&gt;"Yes",$AH429&lt;&gt;"N/A"),"Firmware Install, ","")&amp;IF(AND($BQ429&lt;&gt;"Yes",$BQ429&lt;&gt;"N/A"),"Device ID, ","")&amp;IF(AND($BR429&lt;&gt;"Yes",$BR429&lt;&gt;"N/A"),"Epic Beans Relay, ",""))-2)))</f>
        <v/>
      </c>
      <c r="BU429" s="8" t="str">
        <f>IF($AB429="","",IF($BS429="","Yes","Blocked"))</f>
        <v/>
      </c>
      <c r="BW429" t="str">
        <f>IF($BV429="","",IFERROR(VLOOKUP($BV429,'01_Warehouse_Ledger'!$A:$N,4,FALSE),""))</f>
        <v/>
      </c>
      <c r="BX429" t="str">
        <f>IF($BV429="","",IFERROR(VLOOKUP($BV429,'01_Warehouse_Ledger'!$A:$N,5,FALSE),""))</f>
        <v/>
      </c>
      <c r="BY429" t="str">
        <f>IF($BV429="","",IFERROR(VLOOKUP($BV429,'01_Warehouse_Ledger'!$A:$N,13,FALSE),""))</f>
        <v/>
      </c>
      <c r="CI429" t="str" cm="1">
        <f t="array" ref="CI429">IFERROR(
  IF(ISNUMBER(MATCH(TRIM(SUBSTITUTE(INDEX($X:$X,ROW()),CHAR(160),"")),[1]Weekend_Targets!$B$2:$B$23,0)),
    "TARGET",
    "NO"
  ),
  "LOOKUP_ERROR"
)</f>
        <v>NO</v>
      </c>
      <c r="CJ429" t="str" cm="1">
        <f t="array" aca="1" ref="CJ429" ca="1">_xlfn.LET(_xlpm.h,UPPER(TRIM(CLEAN(SUBSTITUTE($X429,CHAR(160)," ")))), IF(ISNUMBER(MATCH(_xlpm.h,WeekendHostnames,0)),"TARGET",""))</f>
        <v/>
      </c>
      <c r="CK429" t="str">
        <f>UPPER(TRIM(CLEAN(SUBSTITUTE(C429,CHAR(160)," "))))</f>
        <v/>
      </c>
      <c r="CL429" t="str" cm="1">
        <f t="array" ref="CL429">IF(ISNUMBER(MATCH(UPPER(TRIM(CLEAN(SUBSTITUTE(INDEX($X:$X,ROW()),CHAR(160)," ")))),[1]Weekend_Targets!$C$2:$C$23,0)),"TARGET","NO")</f>
        <v>NO</v>
      </c>
      <c r="CM429" t="str">
        <f>_xlfn.TEXTJOIN(", ",TRUE,$C$2:$C$23)</f>
        <v>Yes, Yes, Yes, Yes, Yes, Yes, Yes, Yes, Yes, Yes, Yes, Yes, Yes, Yes, Yes, Yes, Yes, Yes, Yes, Yes, Yes, Yes</v>
      </c>
      <c r="CN429" t="e" cm="1">
        <f t="array" aca="1" ref="CN429" ca="1">COUNTIF(WeekendHostnames,"WNH270OPR403")</f>
        <v>#NAME?</v>
      </c>
    </row>
    <row r="430" spans="5:92" ht="20.25" customHeight="1">
      <c r="E430" s="15" t="str">
        <f>IF($C430&lt;&gt;"Yes","",IF($D430="No","Yes",IF($D430="Yes","No","")))</f>
        <v/>
      </c>
      <c r="F430" s="15" t="str">
        <f>IF($A430="","",IF($A430="Neuron",IF(OR(AND($AA430&lt;&gt;"",LOWER(TRIM($AA430))&lt;&gt;"n/a",COUNTIF($AA$2:$AA$532,$AA430)&gt;1),AND($AB430&lt;&gt;"",LOWER(TRIM($AB430))&lt;&gt;"n/a",COUNTIF($AB$2:$AB$532,$AB430)&gt;1),AND($AE430&lt;&gt;"",LOWER(TRIM($AE430))&lt;&gt;"n/a",COUNTIF($AE$2:$AE$532,$AE430)&gt;1)),"Yes","No"),IF($A430="Cybernet",IF(OR(AND($Y430&lt;&gt;"",LOWER(TRIM($Y430))&lt;&gt;"n/a",COUNTIF($Y$2:$Y$532,$Y430)&gt;1),AND($Z430&lt;&gt;"",LOWER(TRIM($Z430))&lt;&gt;"n/a",COUNTIF($Z$2:$Z$532,$Z430)&gt;1)),"Yes","No"),IF(AND($AN430&lt;&gt;"",LOWER(TRIM($AN430))&lt;&gt;"n/a",COUNTIF($AN$2:$AN$532,$AN430)&gt;1),"Yes","No"))))</f>
        <v/>
      </c>
      <c r="G430" t="str">
        <f>IF($C430&lt;&gt;"Yes","",
IF($A430="Neuron",
IF(OR(
AND($AA430&lt;&gt;"",LOWER(TRIM($AA430))&lt;&gt;"n/a",COUNTIFS($C$2:$C$532,"Yes",$A$2:$A$532,"Neuron",$AA$2:$AA$532,$AA430)&gt;1),
AND($AB430&lt;&gt;"",LOWER(TRIM($AB430))&lt;&gt;"n/a",COUNTIFS($C$2:$C$532,"Yes",$A$2:$A$532,"Neuron",$AB$2:$AB$532,$AB430)&gt;1),
AND($AE430&lt;&gt;"",LOWER(TRIM($AE430))&lt;&gt;"n/a",COUNTIFS($C$2:$C$532,"Yes",$A$2:$A$532,"Neuron",$AE$2:$AE$532,$AE430)&gt;1)
),"Yes","No"),
IF($A430="Cybernet",
IF(OR(
AND($Y430&lt;&gt;"",LOWER(TRIM($Y430))&lt;&gt;"n/a",COUNTIFS($C$2:$C$532,"Yes",$A$2:$A$532,"Cybernet",$Y$2:$Y$532,$Y430)&gt;1),
AND($Z430&lt;&gt;"",LOWER(TRIM($Z430))&lt;&gt;"n/a",COUNTIFS($C$2:$C$532,"Yes",$A$2:$A$532,"Cybernet",$Z$2:$Z$532,$Z430)&gt;1)
),"Yes","No"),
IF(AND($AN430&lt;&gt;"",LOWER(TRIM($AN430))&lt;&gt;"n/a"),
IF(COUNTIFS($C$2:$C$532,"Yes",$A$2:$A$532,$A430,$AN$2:$AN$532,$AN430)&gt;1,"Yes","No"),
"No")
)
)
)</f>
        <v/>
      </c>
      <c r="V430"/>
      <c r="X430"/>
      <c r="BS430" s="4" t="str">
        <f>IF($AB430="","",IF((IF(AND($BL430&lt;&gt;"Yes",$BL430&lt;&gt;"N/A"),"Power Cable, ","")&amp;IF(AND($BM430&lt;&gt;"Yes",$BM430&lt;&gt;"N/A"),"Battery, ","")&amp;IF(AND($AG430&lt;&gt;"Yes",$AG430&lt;&gt;"N/A"),"Firmware Download, ","")&amp;IF(AND(OR($AG430="Yes",$AG430="N/A"),$AH430&lt;&gt;"Yes",$AH430&lt;&gt;"N/A"),"Firmware Install, ","")&amp;IF(AND($BQ430&lt;&gt;"Yes",$BQ430&lt;&gt;"N/A"),"Device ID, ","")&amp;IF(AND($BR430&lt;&gt;"Yes",$BR430&lt;&gt;"N/A"),"Epic Beans Relay, ",""))="","",LEFT(IF(AND($BL430&lt;&gt;"Yes",$BL430&lt;&gt;"N/A"),"Power Cable, ","")&amp;IF(AND($BM430&lt;&gt;"Yes",$BM430&lt;&gt;"N/A"),"Battery, ","")&amp;IF(AND($AG430&lt;&gt;"Yes",$AG430&lt;&gt;"N/A"),"Firmware Download, ","")&amp;IF(AND(OR($AG430="Yes",$AG430="N/A"),$AH430&lt;&gt;"Yes",$AH430&lt;&gt;"N/A"),"Firmware Install, ","")&amp;IF(AND($BQ430&lt;&gt;"Yes",$BQ430&lt;&gt;"N/A"),"Device ID, ","")&amp;IF(AND($BR430&lt;&gt;"Yes",$BR430&lt;&gt;"N/A"),"Epic Beans Relay, ",""),LEN(IF(AND($BL430&lt;&gt;"Yes",$BL430&lt;&gt;"N/A"),"Power Cable, ","")&amp;IF(AND($BM430&lt;&gt;"Yes",$BM430&lt;&gt;"N/A"),"Battery, ","")&amp;IF(AND($AG430&lt;&gt;"Yes",$AG430&lt;&gt;"N/A"),"Firmware Download, ","")&amp;IF(AND(OR($AG430="Yes",$AG430="N/A"),$AH430&lt;&gt;"Yes",$AH430&lt;&gt;"N/A"),"Firmware Install, ","")&amp;IF(AND($BQ430&lt;&gt;"Yes",$BQ430&lt;&gt;"N/A"),"Device ID, ","")&amp;IF(AND($BR430&lt;&gt;"Yes",$BR430&lt;&gt;"N/A"),"Epic Beans Relay, ",""))-2)))</f>
        <v/>
      </c>
      <c r="BU430" s="8" t="str">
        <f>IF($AB430="","",IF($BS430="","Yes","Blocked"))</f>
        <v/>
      </c>
      <c r="BW430" t="str">
        <f>IF($BV430="","",IFERROR(VLOOKUP($BV430,'01_Warehouse_Ledger'!$A:$N,4,FALSE),""))</f>
        <v/>
      </c>
      <c r="BX430" t="str">
        <f>IF($BV430="","",IFERROR(VLOOKUP($BV430,'01_Warehouse_Ledger'!$A:$N,5,FALSE),""))</f>
        <v/>
      </c>
      <c r="BY430" t="str">
        <f>IF($BV430="","",IFERROR(VLOOKUP($BV430,'01_Warehouse_Ledger'!$A:$N,13,FALSE),""))</f>
        <v/>
      </c>
      <c r="CI430" t="str" cm="1">
        <f t="array" ref="CI430">IFERROR(
  IF(ISNUMBER(MATCH(TRIM(SUBSTITUTE(INDEX($X:$X,ROW()),CHAR(160),"")),[1]Weekend_Targets!$B$2:$B$23,0)),
    "TARGET",
    "NO"
  ),
  "LOOKUP_ERROR"
)</f>
        <v>NO</v>
      </c>
      <c r="CJ430" t="str" cm="1">
        <f t="array" aca="1" ref="CJ430" ca="1">_xlfn.LET(_xlpm.h,UPPER(TRIM(CLEAN(SUBSTITUTE($X430,CHAR(160)," ")))), IF(ISNUMBER(MATCH(_xlpm.h,WeekendHostnames,0)),"TARGET",""))</f>
        <v/>
      </c>
      <c r="CK430" t="str">
        <f>UPPER(TRIM(CLEAN(SUBSTITUTE(C430,CHAR(160)," "))))</f>
        <v/>
      </c>
      <c r="CL430" t="str" cm="1">
        <f t="array" ref="CL430">IF(ISNUMBER(MATCH(UPPER(TRIM(CLEAN(SUBSTITUTE(INDEX($X:$X,ROW()),CHAR(160)," ")))),[1]Weekend_Targets!$C$2:$C$23,0)),"TARGET","NO")</f>
        <v>NO</v>
      </c>
      <c r="CM430" t="str">
        <f>_xlfn.TEXTJOIN(", ",TRUE,$C$2:$C$23)</f>
        <v>Yes, Yes, Yes, Yes, Yes, Yes, Yes, Yes, Yes, Yes, Yes, Yes, Yes, Yes, Yes, Yes, Yes, Yes, Yes, Yes, Yes, Yes</v>
      </c>
      <c r="CN430" t="e" cm="1">
        <f t="array" aca="1" ref="CN430" ca="1">COUNTIF(WeekendHostnames,"WNH270OPR403")</f>
        <v>#NAME?</v>
      </c>
    </row>
    <row r="431" spans="5:92" ht="20.25" customHeight="1">
      <c r="E431" s="15" t="str">
        <f>IF($C431&lt;&gt;"Yes","",IF($D431="No","Yes",IF($D431="Yes","No","")))</f>
        <v/>
      </c>
      <c r="F431" s="15" t="str">
        <f>IF($A431="","",IF($A431="Neuron",IF(OR(AND($AA431&lt;&gt;"",LOWER(TRIM($AA431))&lt;&gt;"n/a",COUNTIF($AA$2:$AA$532,$AA431)&gt;1),AND($AB431&lt;&gt;"",LOWER(TRIM($AB431))&lt;&gt;"n/a",COUNTIF($AB$2:$AB$532,$AB431)&gt;1),AND($AE431&lt;&gt;"",LOWER(TRIM($AE431))&lt;&gt;"n/a",COUNTIF($AE$2:$AE$532,$AE431)&gt;1)),"Yes","No"),IF($A431="Cybernet",IF(OR(AND($Y431&lt;&gt;"",LOWER(TRIM($Y431))&lt;&gt;"n/a",COUNTIF($Y$2:$Y$532,$Y431)&gt;1),AND($Z431&lt;&gt;"",LOWER(TRIM($Z431))&lt;&gt;"n/a",COUNTIF($Z$2:$Z$532,$Z431)&gt;1)),"Yes","No"),IF(AND($AN431&lt;&gt;"",LOWER(TRIM($AN431))&lt;&gt;"n/a",COUNTIF($AN$2:$AN$532,$AN431)&gt;1),"Yes","No"))))</f>
        <v/>
      </c>
      <c r="G431" t="str">
        <f>IF($C431&lt;&gt;"Yes","",
IF($A431="Neuron",
IF(OR(
AND($AA431&lt;&gt;"",LOWER(TRIM($AA431))&lt;&gt;"n/a",COUNTIFS($C$2:$C$532,"Yes",$A$2:$A$532,"Neuron",$AA$2:$AA$532,$AA431)&gt;1),
AND($AB431&lt;&gt;"",LOWER(TRIM($AB431))&lt;&gt;"n/a",COUNTIFS($C$2:$C$532,"Yes",$A$2:$A$532,"Neuron",$AB$2:$AB$532,$AB431)&gt;1),
AND($AE431&lt;&gt;"",LOWER(TRIM($AE431))&lt;&gt;"n/a",COUNTIFS($C$2:$C$532,"Yes",$A$2:$A$532,"Neuron",$AE$2:$AE$532,$AE431)&gt;1)
),"Yes","No"),
IF($A431="Cybernet",
IF(OR(
AND($Y431&lt;&gt;"",LOWER(TRIM($Y431))&lt;&gt;"n/a",COUNTIFS($C$2:$C$532,"Yes",$A$2:$A$532,"Cybernet",$Y$2:$Y$532,$Y431)&gt;1),
AND($Z431&lt;&gt;"",LOWER(TRIM($Z431))&lt;&gt;"n/a",COUNTIFS($C$2:$C$532,"Yes",$A$2:$A$532,"Cybernet",$Z$2:$Z$532,$Z431)&gt;1)
),"Yes","No"),
IF(AND($AN431&lt;&gt;"",LOWER(TRIM($AN431))&lt;&gt;"n/a"),
IF(COUNTIFS($C$2:$C$532,"Yes",$A$2:$A$532,$A431,$AN$2:$AN$532,$AN431)&gt;1,"Yes","No"),
"No")
)
)
)</f>
        <v/>
      </c>
      <c r="V431"/>
      <c r="X431"/>
      <c r="BS431" s="4" t="str">
        <f>IF($AB431="","",IF((IF(AND($BL431&lt;&gt;"Yes",$BL431&lt;&gt;"N/A"),"Power Cable, ","")&amp;IF(AND($BM431&lt;&gt;"Yes",$BM431&lt;&gt;"N/A"),"Battery, ","")&amp;IF(AND($AG431&lt;&gt;"Yes",$AG431&lt;&gt;"N/A"),"Firmware Download, ","")&amp;IF(AND(OR($AG431="Yes",$AG431="N/A"),$AH431&lt;&gt;"Yes",$AH431&lt;&gt;"N/A"),"Firmware Install, ","")&amp;IF(AND($BQ431&lt;&gt;"Yes",$BQ431&lt;&gt;"N/A"),"Device ID, ","")&amp;IF(AND($BR431&lt;&gt;"Yes",$BR431&lt;&gt;"N/A"),"Epic Beans Relay, ",""))="","",LEFT(IF(AND($BL431&lt;&gt;"Yes",$BL431&lt;&gt;"N/A"),"Power Cable, ","")&amp;IF(AND($BM431&lt;&gt;"Yes",$BM431&lt;&gt;"N/A"),"Battery, ","")&amp;IF(AND($AG431&lt;&gt;"Yes",$AG431&lt;&gt;"N/A"),"Firmware Download, ","")&amp;IF(AND(OR($AG431="Yes",$AG431="N/A"),$AH431&lt;&gt;"Yes",$AH431&lt;&gt;"N/A"),"Firmware Install, ","")&amp;IF(AND($BQ431&lt;&gt;"Yes",$BQ431&lt;&gt;"N/A"),"Device ID, ","")&amp;IF(AND($BR431&lt;&gt;"Yes",$BR431&lt;&gt;"N/A"),"Epic Beans Relay, ",""),LEN(IF(AND($BL431&lt;&gt;"Yes",$BL431&lt;&gt;"N/A"),"Power Cable, ","")&amp;IF(AND($BM431&lt;&gt;"Yes",$BM431&lt;&gt;"N/A"),"Battery, ","")&amp;IF(AND($AG431&lt;&gt;"Yes",$AG431&lt;&gt;"N/A"),"Firmware Download, ","")&amp;IF(AND(OR($AG431="Yes",$AG431="N/A"),$AH431&lt;&gt;"Yes",$AH431&lt;&gt;"N/A"),"Firmware Install, ","")&amp;IF(AND($BQ431&lt;&gt;"Yes",$BQ431&lt;&gt;"N/A"),"Device ID, ","")&amp;IF(AND($BR431&lt;&gt;"Yes",$BR431&lt;&gt;"N/A"),"Epic Beans Relay, ",""))-2)))</f>
        <v/>
      </c>
      <c r="BU431" s="8" t="str">
        <f>IF($AB431="","",IF($BS431="","Yes","Blocked"))</f>
        <v/>
      </c>
      <c r="BW431" t="str">
        <f>IF($BV431="","",IFERROR(VLOOKUP($BV431,'01_Warehouse_Ledger'!$A:$N,4,FALSE),""))</f>
        <v/>
      </c>
      <c r="BX431" t="str">
        <f>IF($BV431="","",IFERROR(VLOOKUP($BV431,'01_Warehouse_Ledger'!$A:$N,5,FALSE),""))</f>
        <v/>
      </c>
      <c r="BY431" t="str">
        <f>IF($BV431="","",IFERROR(VLOOKUP($BV431,'01_Warehouse_Ledger'!$A:$N,13,FALSE),""))</f>
        <v/>
      </c>
      <c r="CI431" t="str" cm="1">
        <f t="array" ref="CI431">IFERROR(
  IF(ISNUMBER(MATCH(TRIM(SUBSTITUTE(INDEX($X:$X,ROW()),CHAR(160),"")),[1]Weekend_Targets!$B$2:$B$23,0)),
    "TARGET",
    "NO"
  ),
  "LOOKUP_ERROR"
)</f>
        <v>NO</v>
      </c>
      <c r="CJ431" t="str" cm="1">
        <f t="array" aca="1" ref="CJ431" ca="1">_xlfn.LET(_xlpm.h,UPPER(TRIM(CLEAN(SUBSTITUTE($X431,CHAR(160)," ")))), IF(ISNUMBER(MATCH(_xlpm.h,WeekendHostnames,0)),"TARGET",""))</f>
        <v/>
      </c>
      <c r="CK431" t="str">
        <f>UPPER(TRIM(CLEAN(SUBSTITUTE(C431,CHAR(160)," "))))</f>
        <v/>
      </c>
      <c r="CL431" t="str" cm="1">
        <f t="array" ref="CL431">IF(ISNUMBER(MATCH(UPPER(TRIM(CLEAN(SUBSTITUTE(INDEX($X:$X,ROW()),CHAR(160)," ")))),[1]Weekend_Targets!$C$2:$C$23,0)),"TARGET","NO")</f>
        <v>NO</v>
      </c>
      <c r="CM431" t="str">
        <f>_xlfn.TEXTJOIN(", ",TRUE,$C$2:$C$23)</f>
        <v>Yes, Yes, Yes, Yes, Yes, Yes, Yes, Yes, Yes, Yes, Yes, Yes, Yes, Yes, Yes, Yes, Yes, Yes, Yes, Yes, Yes, Yes</v>
      </c>
      <c r="CN431" t="e" cm="1">
        <f t="array" aca="1" ref="CN431" ca="1">COUNTIF(WeekendHostnames,"WNH270OPR403")</f>
        <v>#NAME?</v>
      </c>
    </row>
    <row r="432" spans="5:92" ht="20.25" customHeight="1">
      <c r="E432" s="15" t="str">
        <f>IF($C432&lt;&gt;"Yes","",IF($D432="No","Yes",IF($D432="Yes","No","")))</f>
        <v/>
      </c>
      <c r="F432" s="15" t="str">
        <f>IF($A432="","",IF($A432="Neuron",IF(OR(AND($AA432&lt;&gt;"",LOWER(TRIM($AA432))&lt;&gt;"n/a",COUNTIF($AA$2:$AA$532,$AA432)&gt;1),AND($AB432&lt;&gt;"",LOWER(TRIM($AB432))&lt;&gt;"n/a",COUNTIF($AB$2:$AB$532,$AB432)&gt;1),AND($AE432&lt;&gt;"",LOWER(TRIM($AE432))&lt;&gt;"n/a",COUNTIF($AE$2:$AE$532,$AE432)&gt;1)),"Yes","No"),IF($A432="Cybernet",IF(OR(AND($Y432&lt;&gt;"",LOWER(TRIM($Y432))&lt;&gt;"n/a",COUNTIF($Y$2:$Y$532,$Y432)&gt;1),AND($Z432&lt;&gt;"",LOWER(TRIM($Z432))&lt;&gt;"n/a",COUNTIF($Z$2:$Z$532,$Z432)&gt;1)),"Yes","No"),IF(AND($AN432&lt;&gt;"",LOWER(TRIM($AN432))&lt;&gt;"n/a",COUNTIF($AN$2:$AN$532,$AN432)&gt;1),"Yes","No"))))</f>
        <v/>
      </c>
      <c r="G432" t="str">
        <f>IF($C432&lt;&gt;"Yes","",
IF($A432="Neuron",
IF(OR(
AND($AA432&lt;&gt;"",LOWER(TRIM($AA432))&lt;&gt;"n/a",COUNTIFS($C$2:$C$532,"Yes",$A$2:$A$532,"Neuron",$AA$2:$AA$532,$AA432)&gt;1),
AND($AB432&lt;&gt;"",LOWER(TRIM($AB432))&lt;&gt;"n/a",COUNTIFS($C$2:$C$532,"Yes",$A$2:$A$532,"Neuron",$AB$2:$AB$532,$AB432)&gt;1),
AND($AE432&lt;&gt;"",LOWER(TRIM($AE432))&lt;&gt;"n/a",COUNTIFS($C$2:$C$532,"Yes",$A$2:$A$532,"Neuron",$AE$2:$AE$532,$AE432)&gt;1)
),"Yes","No"),
IF($A432="Cybernet",
IF(OR(
AND($Y432&lt;&gt;"",LOWER(TRIM($Y432))&lt;&gt;"n/a",COUNTIFS($C$2:$C$532,"Yes",$A$2:$A$532,"Cybernet",$Y$2:$Y$532,$Y432)&gt;1),
AND($Z432&lt;&gt;"",LOWER(TRIM($Z432))&lt;&gt;"n/a",COUNTIFS($C$2:$C$532,"Yes",$A$2:$A$532,"Cybernet",$Z$2:$Z$532,$Z432)&gt;1)
),"Yes","No"),
IF(AND($AN432&lt;&gt;"",LOWER(TRIM($AN432))&lt;&gt;"n/a"),
IF(COUNTIFS($C$2:$C$532,"Yes",$A$2:$A$532,$A432,$AN$2:$AN$532,$AN432)&gt;1,"Yes","No"),
"No")
)
)
)</f>
        <v/>
      </c>
      <c r="V432"/>
      <c r="X432"/>
      <c r="BS432" s="4" t="str">
        <f>IF($AB432="","",IF((IF(AND($BL432&lt;&gt;"Yes",$BL432&lt;&gt;"N/A"),"Power Cable, ","")&amp;IF(AND($BM432&lt;&gt;"Yes",$BM432&lt;&gt;"N/A"),"Battery, ","")&amp;IF(AND($AG432&lt;&gt;"Yes",$AG432&lt;&gt;"N/A"),"Firmware Download, ","")&amp;IF(AND(OR($AG432="Yes",$AG432="N/A"),$AH432&lt;&gt;"Yes",$AH432&lt;&gt;"N/A"),"Firmware Install, ","")&amp;IF(AND($BQ432&lt;&gt;"Yes",$BQ432&lt;&gt;"N/A"),"Device ID, ","")&amp;IF(AND($BR432&lt;&gt;"Yes",$BR432&lt;&gt;"N/A"),"Epic Beans Relay, ",""))="","",LEFT(IF(AND($BL432&lt;&gt;"Yes",$BL432&lt;&gt;"N/A"),"Power Cable, ","")&amp;IF(AND($BM432&lt;&gt;"Yes",$BM432&lt;&gt;"N/A"),"Battery, ","")&amp;IF(AND($AG432&lt;&gt;"Yes",$AG432&lt;&gt;"N/A"),"Firmware Download, ","")&amp;IF(AND(OR($AG432="Yes",$AG432="N/A"),$AH432&lt;&gt;"Yes",$AH432&lt;&gt;"N/A"),"Firmware Install, ","")&amp;IF(AND($BQ432&lt;&gt;"Yes",$BQ432&lt;&gt;"N/A"),"Device ID, ","")&amp;IF(AND($BR432&lt;&gt;"Yes",$BR432&lt;&gt;"N/A"),"Epic Beans Relay, ",""),LEN(IF(AND($BL432&lt;&gt;"Yes",$BL432&lt;&gt;"N/A"),"Power Cable, ","")&amp;IF(AND($BM432&lt;&gt;"Yes",$BM432&lt;&gt;"N/A"),"Battery, ","")&amp;IF(AND($AG432&lt;&gt;"Yes",$AG432&lt;&gt;"N/A"),"Firmware Download, ","")&amp;IF(AND(OR($AG432="Yes",$AG432="N/A"),$AH432&lt;&gt;"Yes",$AH432&lt;&gt;"N/A"),"Firmware Install, ","")&amp;IF(AND($BQ432&lt;&gt;"Yes",$BQ432&lt;&gt;"N/A"),"Device ID, ","")&amp;IF(AND($BR432&lt;&gt;"Yes",$BR432&lt;&gt;"N/A"),"Epic Beans Relay, ",""))-2)))</f>
        <v/>
      </c>
      <c r="BU432" s="8" t="str">
        <f>IF($AB432="","",IF($BS432="","Yes","Blocked"))</f>
        <v/>
      </c>
      <c r="BW432" t="str">
        <f>IF($BV432="","",IFERROR(VLOOKUP($BV432,'01_Warehouse_Ledger'!$A:$N,4,FALSE),""))</f>
        <v/>
      </c>
      <c r="BX432" t="str">
        <f>IF($BV432="","",IFERROR(VLOOKUP($BV432,'01_Warehouse_Ledger'!$A:$N,5,FALSE),""))</f>
        <v/>
      </c>
      <c r="BY432" t="str">
        <f>IF($BV432="","",IFERROR(VLOOKUP($BV432,'01_Warehouse_Ledger'!$A:$N,13,FALSE),""))</f>
        <v/>
      </c>
      <c r="CI432" t="str" cm="1">
        <f t="array" ref="CI432">IFERROR(
  IF(ISNUMBER(MATCH(TRIM(SUBSTITUTE(INDEX($X:$X,ROW()),CHAR(160),"")),[1]Weekend_Targets!$B$2:$B$23,0)),
    "TARGET",
    "NO"
  ),
  "LOOKUP_ERROR"
)</f>
        <v>NO</v>
      </c>
      <c r="CJ432" t="str" cm="1">
        <f t="array" aca="1" ref="CJ432" ca="1">_xlfn.LET(_xlpm.h,UPPER(TRIM(CLEAN(SUBSTITUTE($X432,CHAR(160)," ")))), IF(ISNUMBER(MATCH(_xlpm.h,WeekendHostnames,0)),"TARGET",""))</f>
        <v/>
      </c>
      <c r="CK432" t="str">
        <f>UPPER(TRIM(CLEAN(SUBSTITUTE(C432,CHAR(160)," "))))</f>
        <v/>
      </c>
      <c r="CL432" t="str" cm="1">
        <f t="array" ref="CL432">IF(ISNUMBER(MATCH(UPPER(TRIM(CLEAN(SUBSTITUTE(INDEX($X:$X,ROW()),CHAR(160)," ")))),[1]Weekend_Targets!$C$2:$C$23,0)),"TARGET","NO")</f>
        <v>NO</v>
      </c>
      <c r="CM432" t="str">
        <f>_xlfn.TEXTJOIN(", ",TRUE,$C$2:$C$23)</f>
        <v>Yes, Yes, Yes, Yes, Yes, Yes, Yes, Yes, Yes, Yes, Yes, Yes, Yes, Yes, Yes, Yes, Yes, Yes, Yes, Yes, Yes, Yes</v>
      </c>
      <c r="CN432" t="e" cm="1">
        <f t="array" aca="1" ref="CN432" ca="1">COUNTIF(WeekendHostnames,"WNH270OPR403")</f>
        <v>#NAME?</v>
      </c>
    </row>
    <row r="433" spans="5:92" ht="20.25" customHeight="1">
      <c r="E433" s="15" t="str">
        <f>IF($C433&lt;&gt;"Yes","",IF($D433="No","Yes",IF($D433="Yes","No","")))</f>
        <v/>
      </c>
      <c r="F433" s="15" t="str">
        <f>IF($A433="","",IF($A433="Neuron",IF(OR(AND($AA433&lt;&gt;"",LOWER(TRIM($AA433))&lt;&gt;"n/a",COUNTIF($AA$2:$AA$532,$AA433)&gt;1),AND($AB433&lt;&gt;"",LOWER(TRIM($AB433))&lt;&gt;"n/a",COUNTIF($AB$2:$AB$532,$AB433)&gt;1),AND($AE433&lt;&gt;"",LOWER(TRIM($AE433))&lt;&gt;"n/a",COUNTIF($AE$2:$AE$532,$AE433)&gt;1)),"Yes","No"),IF($A433="Cybernet",IF(OR(AND($Y433&lt;&gt;"",LOWER(TRIM($Y433))&lt;&gt;"n/a",COUNTIF($Y$2:$Y$532,$Y433)&gt;1),AND($Z433&lt;&gt;"",LOWER(TRIM($Z433))&lt;&gt;"n/a",COUNTIF($Z$2:$Z$532,$Z433)&gt;1)),"Yes","No"),IF(AND($AN433&lt;&gt;"",LOWER(TRIM($AN433))&lt;&gt;"n/a",COUNTIF($AN$2:$AN$532,$AN433)&gt;1),"Yes","No"))))</f>
        <v/>
      </c>
      <c r="G433" t="str">
        <f>IF($C433&lt;&gt;"Yes","",
IF($A433="Neuron",
IF(OR(
AND($AA433&lt;&gt;"",LOWER(TRIM($AA433))&lt;&gt;"n/a",COUNTIFS($C$2:$C$532,"Yes",$A$2:$A$532,"Neuron",$AA$2:$AA$532,$AA433)&gt;1),
AND($AB433&lt;&gt;"",LOWER(TRIM($AB433))&lt;&gt;"n/a",COUNTIFS($C$2:$C$532,"Yes",$A$2:$A$532,"Neuron",$AB$2:$AB$532,$AB433)&gt;1),
AND($AE433&lt;&gt;"",LOWER(TRIM($AE433))&lt;&gt;"n/a",COUNTIFS($C$2:$C$532,"Yes",$A$2:$A$532,"Neuron",$AE$2:$AE$532,$AE433)&gt;1)
),"Yes","No"),
IF($A433="Cybernet",
IF(OR(
AND($Y433&lt;&gt;"",LOWER(TRIM($Y433))&lt;&gt;"n/a",COUNTIFS($C$2:$C$532,"Yes",$A$2:$A$532,"Cybernet",$Y$2:$Y$532,$Y433)&gt;1),
AND($Z433&lt;&gt;"",LOWER(TRIM($Z433))&lt;&gt;"n/a",COUNTIFS($C$2:$C$532,"Yes",$A$2:$A$532,"Cybernet",$Z$2:$Z$532,$Z433)&gt;1)
),"Yes","No"),
IF(AND($AN433&lt;&gt;"",LOWER(TRIM($AN433))&lt;&gt;"n/a"),
IF(COUNTIFS($C$2:$C$532,"Yes",$A$2:$A$532,$A433,$AN$2:$AN$532,$AN433)&gt;1,"Yes","No"),
"No")
)
)
)</f>
        <v/>
      </c>
      <c r="V433"/>
      <c r="X433"/>
      <c r="BS433" s="4" t="str">
        <f>IF($AB433="","",IF((IF(AND($BL433&lt;&gt;"Yes",$BL433&lt;&gt;"N/A"),"Power Cable, ","")&amp;IF(AND($BM433&lt;&gt;"Yes",$BM433&lt;&gt;"N/A"),"Battery, ","")&amp;IF(AND($AG433&lt;&gt;"Yes",$AG433&lt;&gt;"N/A"),"Firmware Download, ","")&amp;IF(AND(OR($AG433="Yes",$AG433="N/A"),$AH433&lt;&gt;"Yes",$AH433&lt;&gt;"N/A"),"Firmware Install, ","")&amp;IF(AND($BQ433&lt;&gt;"Yes",$BQ433&lt;&gt;"N/A"),"Device ID, ","")&amp;IF(AND($BR433&lt;&gt;"Yes",$BR433&lt;&gt;"N/A"),"Epic Beans Relay, ",""))="","",LEFT(IF(AND($BL433&lt;&gt;"Yes",$BL433&lt;&gt;"N/A"),"Power Cable, ","")&amp;IF(AND($BM433&lt;&gt;"Yes",$BM433&lt;&gt;"N/A"),"Battery, ","")&amp;IF(AND($AG433&lt;&gt;"Yes",$AG433&lt;&gt;"N/A"),"Firmware Download, ","")&amp;IF(AND(OR($AG433="Yes",$AG433="N/A"),$AH433&lt;&gt;"Yes",$AH433&lt;&gt;"N/A"),"Firmware Install, ","")&amp;IF(AND($BQ433&lt;&gt;"Yes",$BQ433&lt;&gt;"N/A"),"Device ID, ","")&amp;IF(AND($BR433&lt;&gt;"Yes",$BR433&lt;&gt;"N/A"),"Epic Beans Relay, ",""),LEN(IF(AND($BL433&lt;&gt;"Yes",$BL433&lt;&gt;"N/A"),"Power Cable, ","")&amp;IF(AND($BM433&lt;&gt;"Yes",$BM433&lt;&gt;"N/A"),"Battery, ","")&amp;IF(AND($AG433&lt;&gt;"Yes",$AG433&lt;&gt;"N/A"),"Firmware Download, ","")&amp;IF(AND(OR($AG433="Yes",$AG433="N/A"),$AH433&lt;&gt;"Yes",$AH433&lt;&gt;"N/A"),"Firmware Install, ","")&amp;IF(AND($BQ433&lt;&gt;"Yes",$BQ433&lt;&gt;"N/A"),"Device ID, ","")&amp;IF(AND($BR433&lt;&gt;"Yes",$BR433&lt;&gt;"N/A"),"Epic Beans Relay, ",""))-2)))</f>
        <v/>
      </c>
      <c r="BU433" s="8" t="str">
        <f>IF($AB433="","",IF($BS433="","Yes","Blocked"))</f>
        <v/>
      </c>
      <c r="BW433" t="str">
        <f>IF($BV433="","",IFERROR(VLOOKUP($BV433,'01_Warehouse_Ledger'!$A:$N,4,FALSE),""))</f>
        <v/>
      </c>
      <c r="BX433" t="str">
        <f>IF($BV433="","",IFERROR(VLOOKUP($BV433,'01_Warehouse_Ledger'!$A:$N,5,FALSE),""))</f>
        <v/>
      </c>
      <c r="BY433" t="str">
        <f>IF($BV433="","",IFERROR(VLOOKUP($BV433,'01_Warehouse_Ledger'!$A:$N,13,FALSE),""))</f>
        <v/>
      </c>
      <c r="CI433" t="str" cm="1">
        <f t="array" ref="CI433">IFERROR(
  IF(ISNUMBER(MATCH(TRIM(SUBSTITUTE(INDEX($X:$X,ROW()),CHAR(160),"")),[1]Weekend_Targets!$B$2:$B$23,0)),
    "TARGET",
    "NO"
  ),
  "LOOKUP_ERROR"
)</f>
        <v>NO</v>
      </c>
      <c r="CJ433" t="str" cm="1">
        <f t="array" aca="1" ref="CJ433" ca="1">_xlfn.LET(_xlpm.h,UPPER(TRIM(CLEAN(SUBSTITUTE($X433,CHAR(160)," ")))), IF(ISNUMBER(MATCH(_xlpm.h,WeekendHostnames,0)),"TARGET",""))</f>
        <v/>
      </c>
      <c r="CK433" t="str">
        <f>UPPER(TRIM(CLEAN(SUBSTITUTE(C433,CHAR(160)," "))))</f>
        <v/>
      </c>
      <c r="CL433" t="str" cm="1">
        <f t="array" ref="CL433">IF(ISNUMBER(MATCH(UPPER(TRIM(CLEAN(SUBSTITUTE(INDEX($X:$X,ROW()),CHAR(160)," ")))),[1]Weekend_Targets!$C$2:$C$23,0)),"TARGET","NO")</f>
        <v>NO</v>
      </c>
      <c r="CM433" t="str">
        <f>_xlfn.TEXTJOIN(", ",TRUE,$C$2:$C$23)</f>
        <v>Yes, Yes, Yes, Yes, Yes, Yes, Yes, Yes, Yes, Yes, Yes, Yes, Yes, Yes, Yes, Yes, Yes, Yes, Yes, Yes, Yes, Yes</v>
      </c>
      <c r="CN433" t="e" cm="1">
        <f t="array" aca="1" ref="CN433" ca="1">COUNTIF(WeekendHostnames,"WNH270OPR403")</f>
        <v>#NAME?</v>
      </c>
    </row>
    <row r="434" spans="5:92" ht="20.25" customHeight="1">
      <c r="E434" s="15" t="str">
        <f>IF($C434&lt;&gt;"Yes","",IF($D434="No","Yes",IF($D434="Yes","No","")))</f>
        <v/>
      </c>
      <c r="F434" s="15" t="str">
        <f>IF($A434="","",IF($A434="Neuron",IF(OR(AND($AA434&lt;&gt;"",LOWER(TRIM($AA434))&lt;&gt;"n/a",COUNTIF($AA$2:$AA$532,$AA434)&gt;1),AND($AB434&lt;&gt;"",LOWER(TRIM($AB434))&lt;&gt;"n/a",COUNTIF($AB$2:$AB$532,$AB434)&gt;1),AND($AE434&lt;&gt;"",LOWER(TRIM($AE434))&lt;&gt;"n/a",COUNTIF($AE$2:$AE$532,$AE434)&gt;1)),"Yes","No"),IF($A434="Cybernet",IF(OR(AND($Y434&lt;&gt;"",LOWER(TRIM($Y434))&lt;&gt;"n/a",COUNTIF($Y$2:$Y$532,$Y434)&gt;1),AND($Z434&lt;&gt;"",LOWER(TRIM($Z434))&lt;&gt;"n/a",COUNTIF($Z$2:$Z$532,$Z434)&gt;1)),"Yes","No"),IF(AND($AN434&lt;&gt;"",LOWER(TRIM($AN434))&lt;&gt;"n/a",COUNTIF($AN$2:$AN$532,$AN434)&gt;1),"Yes","No"))))</f>
        <v/>
      </c>
      <c r="G434" t="str">
        <f>IF($C434&lt;&gt;"Yes","",
IF($A434="Neuron",
IF(OR(
AND($AA434&lt;&gt;"",LOWER(TRIM($AA434))&lt;&gt;"n/a",COUNTIFS($C$2:$C$532,"Yes",$A$2:$A$532,"Neuron",$AA$2:$AA$532,$AA434)&gt;1),
AND($AB434&lt;&gt;"",LOWER(TRIM($AB434))&lt;&gt;"n/a",COUNTIFS($C$2:$C$532,"Yes",$A$2:$A$532,"Neuron",$AB$2:$AB$532,$AB434)&gt;1),
AND($AE434&lt;&gt;"",LOWER(TRIM($AE434))&lt;&gt;"n/a",COUNTIFS($C$2:$C$532,"Yes",$A$2:$A$532,"Neuron",$AE$2:$AE$532,$AE434)&gt;1)
),"Yes","No"),
IF($A434="Cybernet",
IF(OR(
AND($Y434&lt;&gt;"",LOWER(TRIM($Y434))&lt;&gt;"n/a",COUNTIFS($C$2:$C$532,"Yes",$A$2:$A$532,"Cybernet",$Y$2:$Y$532,$Y434)&gt;1),
AND($Z434&lt;&gt;"",LOWER(TRIM($Z434))&lt;&gt;"n/a",COUNTIFS($C$2:$C$532,"Yes",$A$2:$A$532,"Cybernet",$Z$2:$Z$532,$Z434)&gt;1)
),"Yes","No"),
IF(AND($AN434&lt;&gt;"",LOWER(TRIM($AN434))&lt;&gt;"n/a"),
IF(COUNTIFS($C$2:$C$532,"Yes",$A$2:$A$532,$A434,$AN$2:$AN$532,$AN434)&gt;1,"Yes","No"),
"No")
)
)
)</f>
        <v/>
      </c>
      <c r="V434"/>
      <c r="X434"/>
      <c r="BS434" s="4" t="str">
        <f>IF($AB434="","",IF((IF(AND($BL434&lt;&gt;"Yes",$BL434&lt;&gt;"N/A"),"Power Cable, ","")&amp;IF(AND($BM434&lt;&gt;"Yes",$BM434&lt;&gt;"N/A"),"Battery, ","")&amp;IF(AND($AG434&lt;&gt;"Yes",$AG434&lt;&gt;"N/A"),"Firmware Download, ","")&amp;IF(AND(OR($AG434="Yes",$AG434="N/A"),$AH434&lt;&gt;"Yes",$AH434&lt;&gt;"N/A"),"Firmware Install, ","")&amp;IF(AND($BQ434&lt;&gt;"Yes",$BQ434&lt;&gt;"N/A"),"Device ID, ","")&amp;IF(AND($BR434&lt;&gt;"Yes",$BR434&lt;&gt;"N/A"),"Epic Beans Relay, ",""))="","",LEFT(IF(AND($BL434&lt;&gt;"Yes",$BL434&lt;&gt;"N/A"),"Power Cable, ","")&amp;IF(AND($BM434&lt;&gt;"Yes",$BM434&lt;&gt;"N/A"),"Battery, ","")&amp;IF(AND($AG434&lt;&gt;"Yes",$AG434&lt;&gt;"N/A"),"Firmware Download, ","")&amp;IF(AND(OR($AG434="Yes",$AG434="N/A"),$AH434&lt;&gt;"Yes",$AH434&lt;&gt;"N/A"),"Firmware Install, ","")&amp;IF(AND($BQ434&lt;&gt;"Yes",$BQ434&lt;&gt;"N/A"),"Device ID, ","")&amp;IF(AND($BR434&lt;&gt;"Yes",$BR434&lt;&gt;"N/A"),"Epic Beans Relay, ",""),LEN(IF(AND($BL434&lt;&gt;"Yes",$BL434&lt;&gt;"N/A"),"Power Cable, ","")&amp;IF(AND($BM434&lt;&gt;"Yes",$BM434&lt;&gt;"N/A"),"Battery, ","")&amp;IF(AND($AG434&lt;&gt;"Yes",$AG434&lt;&gt;"N/A"),"Firmware Download, ","")&amp;IF(AND(OR($AG434="Yes",$AG434="N/A"),$AH434&lt;&gt;"Yes",$AH434&lt;&gt;"N/A"),"Firmware Install, ","")&amp;IF(AND($BQ434&lt;&gt;"Yes",$BQ434&lt;&gt;"N/A"),"Device ID, ","")&amp;IF(AND($BR434&lt;&gt;"Yes",$BR434&lt;&gt;"N/A"),"Epic Beans Relay, ",""))-2)))</f>
        <v/>
      </c>
      <c r="BU434" s="8" t="str">
        <f>IF($AB434="","",IF($BS434="","Yes","Blocked"))</f>
        <v/>
      </c>
      <c r="BW434" t="str">
        <f>IF($BV434="","",IFERROR(VLOOKUP($BV434,'01_Warehouse_Ledger'!$A:$N,4,FALSE),""))</f>
        <v/>
      </c>
      <c r="BX434" t="str">
        <f>IF($BV434="","",IFERROR(VLOOKUP($BV434,'01_Warehouse_Ledger'!$A:$N,5,FALSE),""))</f>
        <v/>
      </c>
      <c r="BY434" t="str">
        <f>IF($BV434="","",IFERROR(VLOOKUP($BV434,'01_Warehouse_Ledger'!$A:$N,13,FALSE),""))</f>
        <v/>
      </c>
      <c r="CI434" t="str" cm="1">
        <f t="array" ref="CI434">IFERROR(
  IF(ISNUMBER(MATCH(TRIM(SUBSTITUTE(INDEX($X:$X,ROW()),CHAR(160),"")),[1]Weekend_Targets!$B$2:$B$23,0)),
    "TARGET",
    "NO"
  ),
  "LOOKUP_ERROR"
)</f>
        <v>NO</v>
      </c>
      <c r="CJ434" t="str" cm="1">
        <f t="array" aca="1" ref="CJ434" ca="1">_xlfn.LET(_xlpm.h,UPPER(TRIM(CLEAN(SUBSTITUTE($X434,CHAR(160)," ")))), IF(ISNUMBER(MATCH(_xlpm.h,WeekendHostnames,0)),"TARGET",""))</f>
        <v/>
      </c>
      <c r="CK434" t="str">
        <f>UPPER(TRIM(CLEAN(SUBSTITUTE(C434,CHAR(160)," "))))</f>
        <v/>
      </c>
      <c r="CL434" t="str" cm="1">
        <f t="array" ref="CL434">IF(ISNUMBER(MATCH(UPPER(TRIM(CLEAN(SUBSTITUTE(INDEX($X:$X,ROW()),CHAR(160)," ")))),[1]Weekend_Targets!$C$2:$C$23,0)),"TARGET","NO")</f>
        <v>NO</v>
      </c>
      <c r="CM434" t="str">
        <f>_xlfn.TEXTJOIN(", ",TRUE,$C$2:$C$23)</f>
        <v>Yes, Yes, Yes, Yes, Yes, Yes, Yes, Yes, Yes, Yes, Yes, Yes, Yes, Yes, Yes, Yes, Yes, Yes, Yes, Yes, Yes, Yes</v>
      </c>
      <c r="CN434" t="e" cm="1">
        <f t="array" aca="1" ref="CN434" ca="1">COUNTIF(WeekendHostnames,"WNH270OPR403")</f>
        <v>#NAME?</v>
      </c>
    </row>
    <row r="435" spans="5:92" ht="20.25" customHeight="1">
      <c r="E435" s="15" t="str">
        <f>IF($C435&lt;&gt;"Yes","",IF($D435="No","Yes",IF($D435="Yes","No","")))</f>
        <v/>
      </c>
      <c r="F435" s="15" t="str">
        <f>IF($A435="","",IF($A435="Neuron",IF(OR(AND($AA435&lt;&gt;"",LOWER(TRIM($AA435))&lt;&gt;"n/a",COUNTIF($AA$2:$AA$532,$AA435)&gt;1),AND($AB435&lt;&gt;"",LOWER(TRIM($AB435))&lt;&gt;"n/a",COUNTIF($AB$2:$AB$532,$AB435)&gt;1),AND($AE435&lt;&gt;"",LOWER(TRIM($AE435))&lt;&gt;"n/a",COUNTIF($AE$2:$AE$532,$AE435)&gt;1)),"Yes","No"),IF($A435="Cybernet",IF(OR(AND($Y435&lt;&gt;"",LOWER(TRIM($Y435))&lt;&gt;"n/a",COUNTIF($Y$2:$Y$532,$Y435)&gt;1),AND($Z435&lt;&gt;"",LOWER(TRIM($Z435))&lt;&gt;"n/a",COUNTIF($Z$2:$Z$532,$Z435)&gt;1)),"Yes","No"),IF(AND($AN435&lt;&gt;"",LOWER(TRIM($AN435))&lt;&gt;"n/a",COUNTIF($AN$2:$AN$532,$AN435)&gt;1),"Yes","No"))))</f>
        <v/>
      </c>
      <c r="G435" t="str">
        <f>IF($C435&lt;&gt;"Yes","",
IF($A435="Neuron",
IF(OR(
AND($AA435&lt;&gt;"",LOWER(TRIM($AA435))&lt;&gt;"n/a",COUNTIFS($C$2:$C$532,"Yes",$A$2:$A$532,"Neuron",$AA$2:$AA$532,$AA435)&gt;1),
AND($AB435&lt;&gt;"",LOWER(TRIM($AB435))&lt;&gt;"n/a",COUNTIFS($C$2:$C$532,"Yes",$A$2:$A$532,"Neuron",$AB$2:$AB$532,$AB435)&gt;1),
AND($AE435&lt;&gt;"",LOWER(TRIM($AE435))&lt;&gt;"n/a",COUNTIFS($C$2:$C$532,"Yes",$A$2:$A$532,"Neuron",$AE$2:$AE$532,$AE435)&gt;1)
),"Yes","No"),
IF($A435="Cybernet",
IF(OR(
AND($Y435&lt;&gt;"",LOWER(TRIM($Y435))&lt;&gt;"n/a",COUNTIFS($C$2:$C$532,"Yes",$A$2:$A$532,"Cybernet",$Y$2:$Y$532,$Y435)&gt;1),
AND($Z435&lt;&gt;"",LOWER(TRIM($Z435))&lt;&gt;"n/a",COUNTIFS($C$2:$C$532,"Yes",$A$2:$A$532,"Cybernet",$Z$2:$Z$532,$Z435)&gt;1)
),"Yes","No"),
IF(AND($AN435&lt;&gt;"",LOWER(TRIM($AN435))&lt;&gt;"n/a"),
IF(COUNTIFS($C$2:$C$532,"Yes",$A$2:$A$532,$A435,$AN$2:$AN$532,$AN435)&gt;1,"Yes","No"),
"No")
)
)
)</f>
        <v/>
      </c>
      <c r="V435"/>
      <c r="X435"/>
      <c r="BS435" s="4" t="str">
        <f>IF($AB435="","",IF((IF(AND($BL435&lt;&gt;"Yes",$BL435&lt;&gt;"N/A"),"Power Cable, ","")&amp;IF(AND($BM435&lt;&gt;"Yes",$BM435&lt;&gt;"N/A"),"Battery, ","")&amp;IF(AND($AG435&lt;&gt;"Yes",$AG435&lt;&gt;"N/A"),"Firmware Download, ","")&amp;IF(AND(OR($AG435="Yes",$AG435="N/A"),$AH435&lt;&gt;"Yes",$AH435&lt;&gt;"N/A"),"Firmware Install, ","")&amp;IF(AND($BQ435&lt;&gt;"Yes",$BQ435&lt;&gt;"N/A"),"Device ID, ","")&amp;IF(AND($BR435&lt;&gt;"Yes",$BR435&lt;&gt;"N/A"),"Epic Beans Relay, ",""))="","",LEFT(IF(AND($BL435&lt;&gt;"Yes",$BL435&lt;&gt;"N/A"),"Power Cable, ","")&amp;IF(AND($BM435&lt;&gt;"Yes",$BM435&lt;&gt;"N/A"),"Battery, ","")&amp;IF(AND($AG435&lt;&gt;"Yes",$AG435&lt;&gt;"N/A"),"Firmware Download, ","")&amp;IF(AND(OR($AG435="Yes",$AG435="N/A"),$AH435&lt;&gt;"Yes",$AH435&lt;&gt;"N/A"),"Firmware Install, ","")&amp;IF(AND($BQ435&lt;&gt;"Yes",$BQ435&lt;&gt;"N/A"),"Device ID, ","")&amp;IF(AND($BR435&lt;&gt;"Yes",$BR435&lt;&gt;"N/A"),"Epic Beans Relay, ",""),LEN(IF(AND($BL435&lt;&gt;"Yes",$BL435&lt;&gt;"N/A"),"Power Cable, ","")&amp;IF(AND($BM435&lt;&gt;"Yes",$BM435&lt;&gt;"N/A"),"Battery, ","")&amp;IF(AND($AG435&lt;&gt;"Yes",$AG435&lt;&gt;"N/A"),"Firmware Download, ","")&amp;IF(AND(OR($AG435="Yes",$AG435="N/A"),$AH435&lt;&gt;"Yes",$AH435&lt;&gt;"N/A"),"Firmware Install, ","")&amp;IF(AND($BQ435&lt;&gt;"Yes",$BQ435&lt;&gt;"N/A"),"Device ID, ","")&amp;IF(AND($BR435&lt;&gt;"Yes",$BR435&lt;&gt;"N/A"),"Epic Beans Relay, ",""))-2)))</f>
        <v/>
      </c>
      <c r="BU435" s="8" t="str">
        <f>IF($AB435="","",IF($BS435="","Yes","Blocked"))</f>
        <v/>
      </c>
      <c r="BW435" t="str">
        <f>IF($BV435="","",IFERROR(VLOOKUP($BV435,'01_Warehouse_Ledger'!$A:$N,4,FALSE),""))</f>
        <v/>
      </c>
      <c r="BX435" t="str">
        <f>IF($BV435="","",IFERROR(VLOOKUP($BV435,'01_Warehouse_Ledger'!$A:$N,5,FALSE),""))</f>
        <v/>
      </c>
      <c r="BY435" t="str">
        <f>IF($BV435="","",IFERROR(VLOOKUP($BV435,'01_Warehouse_Ledger'!$A:$N,13,FALSE),""))</f>
        <v/>
      </c>
      <c r="CI435" t="str" cm="1">
        <f t="array" ref="CI435">IFERROR(
  IF(ISNUMBER(MATCH(TRIM(SUBSTITUTE(INDEX($X:$X,ROW()),CHAR(160),"")),[1]Weekend_Targets!$B$2:$B$23,0)),
    "TARGET",
    "NO"
  ),
  "LOOKUP_ERROR"
)</f>
        <v>NO</v>
      </c>
      <c r="CJ435" t="str" cm="1">
        <f t="array" aca="1" ref="CJ435" ca="1">_xlfn.LET(_xlpm.h,UPPER(TRIM(CLEAN(SUBSTITUTE($X435,CHAR(160)," ")))), IF(ISNUMBER(MATCH(_xlpm.h,WeekendHostnames,0)),"TARGET",""))</f>
        <v/>
      </c>
      <c r="CK435" t="str">
        <f>UPPER(TRIM(CLEAN(SUBSTITUTE(C435,CHAR(160)," "))))</f>
        <v/>
      </c>
      <c r="CL435" t="str" cm="1">
        <f t="array" ref="CL435">IF(ISNUMBER(MATCH(UPPER(TRIM(CLEAN(SUBSTITUTE(INDEX($X:$X,ROW()),CHAR(160)," ")))),[1]Weekend_Targets!$C$2:$C$23,0)),"TARGET","NO")</f>
        <v>NO</v>
      </c>
      <c r="CM435" t="str">
        <f>_xlfn.TEXTJOIN(", ",TRUE,$C$2:$C$23)</f>
        <v>Yes, Yes, Yes, Yes, Yes, Yes, Yes, Yes, Yes, Yes, Yes, Yes, Yes, Yes, Yes, Yes, Yes, Yes, Yes, Yes, Yes, Yes</v>
      </c>
      <c r="CN435" t="e" cm="1">
        <f t="array" aca="1" ref="CN435" ca="1">COUNTIF(WeekendHostnames,"WNH270OPR403")</f>
        <v>#NAME?</v>
      </c>
    </row>
    <row r="436" spans="5:92" ht="20.25" customHeight="1">
      <c r="E436" s="15" t="str">
        <f>IF($C436&lt;&gt;"Yes","",IF($D436="No","Yes",IF($D436="Yes","No","")))</f>
        <v/>
      </c>
      <c r="F436" s="15" t="str">
        <f>IF($A436="","",IF($A436="Neuron",IF(OR(AND($AA436&lt;&gt;"",LOWER(TRIM($AA436))&lt;&gt;"n/a",COUNTIF($AA$2:$AA$532,$AA436)&gt;1),AND($AB436&lt;&gt;"",LOWER(TRIM($AB436))&lt;&gt;"n/a",COUNTIF($AB$2:$AB$532,$AB436)&gt;1),AND($AE436&lt;&gt;"",LOWER(TRIM($AE436))&lt;&gt;"n/a",COUNTIF($AE$2:$AE$532,$AE436)&gt;1)),"Yes","No"),IF($A436="Cybernet",IF(OR(AND($Y436&lt;&gt;"",LOWER(TRIM($Y436))&lt;&gt;"n/a",COUNTIF($Y$2:$Y$532,$Y436)&gt;1),AND($Z436&lt;&gt;"",LOWER(TRIM($Z436))&lt;&gt;"n/a",COUNTIF($Z$2:$Z$532,$Z436)&gt;1)),"Yes","No"),IF(AND($AN436&lt;&gt;"",LOWER(TRIM($AN436))&lt;&gt;"n/a",COUNTIF($AN$2:$AN$532,$AN436)&gt;1),"Yes","No"))))</f>
        <v/>
      </c>
      <c r="G436" t="str">
        <f>IF($C436&lt;&gt;"Yes","",
IF($A436="Neuron",
IF(OR(
AND($AA436&lt;&gt;"",LOWER(TRIM($AA436))&lt;&gt;"n/a",COUNTIFS($C$2:$C$532,"Yes",$A$2:$A$532,"Neuron",$AA$2:$AA$532,$AA436)&gt;1),
AND($AB436&lt;&gt;"",LOWER(TRIM($AB436))&lt;&gt;"n/a",COUNTIFS($C$2:$C$532,"Yes",$A$2:$A$532,"Neuron",$AB$2:$AB$532,$AB436)&gt;1),
AND($AE436&lt;&gt;"",LOWER(TRIM($AE436))&lt;&gt;"n/a",COUNTIFS($C$2:$C$532,"Yes",$A$2:$A$532,"Neuron",$AE$2:$AE$532,$AE436)&gt;1)
),"Yes","No"),
IF($A436="Cybernet",
IF(OR(
AND($Y436&lt;&gt;"",LOWER(TRIM($Y436))&lt;&gt;"n/a",COUNTIFS($C$2:$C$532,"Yes",$A$2:$A$532,"Cybernet",$Y$2:$Y$532,$Y436)&gt;1),
AND($Z436&lt;&gt;"",LOWER(TRIM($Z436))&lt;&gt;"n/a",COUNTIFS($C$2:$C$532,"Yes",$A$2:$A$532,"Cybernet",$Z$2:$Z$532,$Z436)&gt;1)
),"Yes","No"),
IF(AND($AN436&lt;&gt;"",LOWER(TRIM($AN436))&lt;&gt;"n/a"),
IF(COUNTIFS($C$2:$C$532,"Yes",$A$2:$A$532,$A436,$AN$2:$AN$532,$AN436)&gt;1,"Yes","No"),
"No")
)
)
)</f>
        <v/>
      </c>
      <c r="V436"/>
      <c r="X436"/>
      <c r="BS436" s="4" t="str">
        <f>IF($AB436="","",IF((IF(AND($BL436&lt;&gt;"Yes",$BL436&lt;&gt;"N/A"),"Power Cable, ","")&amp;IF(AND($BM436&lt;&gt;"Yes",$BM436&lt;&gt;"N/A"),"Battery, ","")&amp;IF(AND($AG436&lt;&gt;"Yes",$AG436&lt;&gt;"N/A"),"Firmware Download, ","")&amp;IF(AND(OR($AG436="Yes",$AG436="N/A"),$AH436&lt;&gt;"Yes",$AH436&lt;&gt;"N/A"),"Firmware Install, ","")&amp;IF(AND($BQ436&lt;&gt;"Yes",$BQ436&lt;&gt;"N/A"),"Device ID, ","")&amp;IF(AND($BR436&lt;&gt;"Yes",$BR436&lt;&gt;"N/A"),"Epic Beans Relay, ",""))="","",LEFT(IF(AND($BL436&lt;&gt;"Yes",$BL436&lt;&gt;"N/A"),"Power Cable, ","")&amp;IF(AND($BM436&lt;&gt;"Yes",$BM436&lt;&gt;"N/A"),"Battery, ","")&amp;IF(AND($AG436&lt;&gt;"Yes",$AG436&lt;&gt;"N/A"),"Firmware Download, ","")&amp;IF(AND(OR($AG436="Yes",$AG436="N/A"),$AH436&lt;&gt;"Yes",$AH436&lt;&gt;"N/A"),"Firmware Install, ","")&amp;IF(AND($BQ436&lt;&gt;"Yes",$BQ436&lt;&gt;"N/A"),"Device ID, ","")&amp;IF(AND($BR436&lt;&gt;"Yes",$BR436&lt;&gt;"N/A"),"Epic Beans Relay, ",""),LEN(IF(AND($BL436&lt;&gt;"Yes",$BL436&lt;&gt;"N/A"),"Power Cable, ","")&amp;IF(AND($BM436&lt;&gt;"Yes",$BM436&lt;&gt;"N/A"),"Battery, ","")&amp;IF(AND($AG436&lt;&gt;"Yes",$AG436&lt;&gt;"N/A"),"Firmware Download, ","")&amp;IF(AND(OR($AG436="Yes",$AG436="N/A"),$AH436&lt;&gt;"Yes",$AH436&lt;&gt;"N/A"),"Firmware Install, ","")&amp;IF(AND($BQ436&lt;&gt;"Yes",$BQ436&lt;&gt;"N/A"),"Device ID, ","")&amp;IF(AND($BR436&lt;&gt;"Yes",$BR436&lt;&gt;"N/A"),"Epic Beans Relay, ",""))-2)))</f>
        <v/>
      </c>
      <c r="BU436" s="8" t="str">
        <f>IF($AB436="","",IF($BS436="","Yes","Blocked"))</f>
        <v/>
      </c>
      <c r="BW436" t="str">
        <f>IF($BV436="","",IFERROR(VLOOKUP($BV436,'01_Warehouse_Ledger'!$A:$N,4,FALSE),""))</f>
        <v/>
      </c>
      <c r="BX436" t="str">
        <f>IF($BV436="","",IFERROR(VLOOKUP($BV436,'01_Warehouse_Ledger'!$A:$N,5,FALSE),""))</f>
        <v/>
      </c>
      <c r="BY436" t="str">
        <f>IF($BV436="","",IFERROR(VLOOKUP($BV436,'01_Warehouse_Ledger'!$A:$N,13,FALSE),""))</f>
        <v/>
      </c>
      <c r="CI436" t="str" cm="1">
        <f t="array" ref="CI436">IFERROR(
  IF(ISNUMBER(MATCH(TRIM(SUBSTITUTE(INDEX($X:$X,ROW()),CHAR(160),"")),[1]Weekend_Targets!$B$2:$B$23,0)),
    "TARGET",
    "NO"
  ),
  "LOOKUP_ERROR"
)</f>
        <v>NO</v>
      </c>
      <c r="CJ436" t="str" cm="1">
        <f t="array" aca="1" ref="CJ436" ca="1">_xlfn.LET(_xlpm.h,UPPER(TRIM(CLEAN(SUBSTITUTE($X436,CHAR(160)," ")))), IF(ISNUMBER(MATCH(_xlpm.h,WeekendHostnames,0)),"TARGET",""))</f>
        <v/>
      </c>
      <c r="CK436" t="str">
        <f>UPPER(TRIM(CLEAN(SUBSTITUTE(C436,CHAR(160)," "))))</f>
        <v/>
      </c>
      <c r="CL436" t="str" cm="1">
        <f t="array" ref="CL436">IF(ISNUMBER(MATCH(UPPER(TRIM(CLEAN(SUBSTITUTE(INDEX($X:$X,ROW()),CHAR(160)," ")))),[1]Weekend_Targets!$C$2:$C$23,0)),"TARGET","NO")</f>
        <v>NO</v>
      </c>
      <c r="CM436" t="str">
        <f>_xlfn.TEXTJOIN(", ",TRUE,$C$2:$C$23)</f>
        <v>Yes, Yes, Yes, Yes, Yes, Yes, Yes, Yes, Yes, Yes, Yes, Yes, Yes, Yes, Yes, Yes, Yes, Yes, Yes, Yes, Yes, Yes</v>
      </c>
      <c r="CN436" t="e" cm="1">
        <f t="array" aca="1" ref="CN436" ca="1">COUNTIF(WeekendHostnames,"WNH270OPR403")</f>
        <v>#NAME?</v>
      </c>
    </row>
    <row r="437" spans="5:92" ht="20.25" customHeight="1">
      <c r="E437" s="15" t="str">
        <f>IF($C437&lt;&gt;"Yes","",IF($D437="No","Yes",IF($D437="Yes","No","")))</f>
        <v/>
      </c>
      <c r="F437" s="15" t="str">
        <f>IF($A437="","",IF($A437="Neuron",IF(OR(AND($AA437&lt;&gt;"",LOWER(TRIM($AA437))&lt;&gt;"n/a",COUNTIF($AA$2:$AA$532,$AA437)&gt;1),AND($AB437&lt;&gt;"",LOWER(TRIM($AB437))&lt;&gt;"n/a",COUNTIF($AB$2:$AB$532,$AB437)&gt;1),AND($AE437&lt;&gt;"",LOWER(TRIM($AE437))&lt;&gt;"n/a",COUNTIF($AE$2:$AE$532,$AE437)&gt;1)),"Yes","No"),IF($A437="Cybernet",IF(OR(AND($Y437&lt;&gt;"",LOWER(TRIM($Y437))&lt;&gt;"n/a",COUNTIF($Y$2:$Y$532,$Y437)&gt;1),AND($Z437&lt;&gt;"",LOWER(TRIM($Z437))&lt;&gt;"n/a",COUNTIF($Z$2:$Z$532,$Z437)&gt;1)),"Yes","No"),IF(AND($AN437&lt;&gt;"",LOWER(TRIM($AN437))&lt;&gt;"n/a",COUNTIF($AN$2:$AN$532,$AN437)&gt;1),"Yes","No"))))</f>
        <v/>
      </c>
      <c r="G437" t="str">
        <f>IF($C437&lt;&gt;"Yes","",
IF($A437="Neuron",
IF(OR(
AND($AA437&lt;&gt;"",LOWER(TRIM($AA437))&lt;&gt;"n/a",COUNTIFS($C$2:$C$532,"Yes",$A$2:$A$532,"Neuron",$AA$2:$AA$532,$AA437)&gt;1),
AND($AB437&lt;&gt;"",LOWER(TRIM($AB437))&lt;&gt;"n/a",COUNTIFS($C$2:$C$532,"Yes",$A$2:$A$532,"Neuron",$AB$2:$AB$532,$AB437)&gt;1),
AND($AE437&lt;&gt;"",LOWER(TRIM($AE437))&lt;&gt;"n/a",COUNTIFS($C$2:$C$532,"Yes",$A$2:$A$532,"Neuron",$AE$2:$AE$532,$AE437)&gt;1)
),"Yes","No"),
IF($A437="Cybernet",
IF(OR(
AND($Y437&lt;&gt;"",LOWER(TRIM($Y437))&lt;&gt;"n/a",COUNTIFS($C$2:$C$532,"Yes",$A$2:$A$532,"Cybernet",$Y$2:$Y$532,$Y437)&gt;1),
AND($Z437&lt;&gt;"",LOWER(TRIM($Z437))&lt;&gt;"n/a",COUNTIFS($C$2:$C$532,"Yes",$A$2:$A$532,"Cybernet",$Z$2:$Z$532,$Z437)&gt;1)
),"Yes","No"),
IF(AND($AN437&lt;&gt;"",LOWER(TRIM($AN437))&lt;&gt;"n/a"),
IF(COUNTIFS($C$2:$C$532,"Yes",$A$2:$A$532,$A437,$AN$2:$AN$532,$AN437)&gt;1,"Yes","No"),
"No")
)
)
)</f>
        <v/>
      </c>
      <c r="V437"/>
      <c r="X437"/>
      <c r="BS437" s="4" t="str">
        <f>IF($AB437="","",IF((IF(AND($BL437&lt;&gt;"Yes",$BL437&lt;&gt;"N/A"),"Power Cable, ","")&amp;IF(AND($BM437&lt;&gt;"Yes",$BM437&lt;&gt;"N/A"),"Battery, ","")&amp;IF(AND($AG437&lt;&gt;"Yes",$AG437&lt;&gt;"N/A"),"Firmware Download, ","")&amp;IF(AND(OR($AG437="Yes",$AG437="N/A"),$AH437&lt;&gt;"Yes",$AH437&lt;&gt;"N/A"),"Firmware Install, ","")&amp;IF(AND($BQ437&lt;&gt;"Yes",$BQ437&lt;&gt;"N/A"),"Device ID, ","")&amp;IF(AND($BR437&lt;&gt;"Yes",$BR437&lt;&gt;"N/A"),"Epic Beans Relay, ",""))="","",LEFT(IF(AND($BL437&lt;&gt;"Yes",$BL437&lt;&gt;"N/A"),"Power Cable, ","")&amp;IF(AND($BM437&lt;&gt;"Yes",$BM437&lt;&gt;"N/A"),"Battery, ","")&amp;IF(AND($AG437&lt;&gt;"Yes",$AG437&lt;&gt;"N/A"),"Firmware Download, ","")&amp;IF(AND(OR($AG437="Yes",$AG437="N/A"),$AH437&lt;&gt;"Yes",$AH437&lt;&gt;"N/A"),"Firmware Install, ","")&amp;IF(AND($BQ437&lt;&gt;"Yes",$BQ437&lt;&gt;"N/A"),"Device ID, ","")&amp;IF(AND($BR437&lt;&gt;"Yes",$BR437&lt;&gt;"N/A"),"Epic Beans Relay, ",""),LEN(IF(AND($BL437&lt;&gt;"Yes",$BL437&lt;&gt;"N/A"),"Power Cable, ","")&amp;IF(AND($BM437&lt;&gt;"Yes",$BM437&lt;&gt;"N/A"),"Battery, ","")&amp;IF(AND($AG437&lt;&gt;"Yes",$AG437&lt;&gt;"N/A"),"Firmware Download, ","")&amp;IF(AND(OR($AG437="Yes",$AG437="N/A"),$AH437&lt;&gt;"Yes",$AH437&lt;&gt;"N/A"),"Firmware Install, ","")&amp;IF(AND($BQ437&lt;&gt;"Yes",$BQ437&lt;&gt;"N/A"),"Device ID, ","")&amp;IF(AND($BR437&lt;&gt;"Yes",$BR437&lt;&gt;"N/A"),"Epic Beans Relay, ",""))-2)))</f>
        <v/>
      </c>
      <c r="BU437" s="8" t="str">
        <f>IF($AB437="","",IF($BS437="","Yes","Blocked"))</f>
        <v/>
      </c>
      <c r="BW437" t="str">
        <f>IF($BV437="","",IFERROR(VLOOKUP($BV437,'01_Warehouse_Ledger'!$A:$N,4,FALSE),""))</f>
        <v/>
      </c>
      <c r="BX437" t="str">
        <f>IF($BV437="","",IFERROR(VLOOKUP($BV437,'01_Warehouse_Ledger'!$A:$N,5,FALSE),""))</f>
        <v/>
      </c>
      <c r="BY437" t="str">
        <f>IF($BV437="","",IFERROR(VLOOKUP($BV437,'01_Warehouse_Ledger'!$A:$N,13,FALSE),""))</f>
        <v/>
      </c>
      <c r="CI437" t="str" cm="1">
        <f t="array" ref="CI437">IFERROR(
  IF(ISNUMBER(MATCH(TRIM(SUBSTITUTE(INDEX($X:$X,ROW()),CHAR(160),"")),[1]Weekend_Targets!$B$2:$B$23,0)),
    "TARGET",
    "NO"
  ),
  "LOOKUP_ERROR"
)</f>
        <v>NO</v>
      </c>
      <c r="CJ437" t="str" cm="1">
        <f t="array" aca="1" ref="CJ437" ca="1">_xlfn.LET(_xlpm.h,UPPER(TRIM(CLEAN(SUBSTITUTE($X437,CHAR(160)," ")))), IF(ISNUMBER(MATCH(_xlpm.h,WeekendHostnames,0)),"TARGET",""))</f>
        <v/>
      </c>
      <c r="CK437" t="str">
        <f>UPPER(TRIM(CLEAN(SUBSTITUTE(C437,CHAR(160)," "))))</f>
        <v/>
      </c>
      <c r="CL437" t="str" cm="1">
        <f t="array" ref="CL437">IF(ISNUMBER(MATCH(UPPER(TRIM(CLEAN(SUBSTITUTE(INDEX($X:$X,ROW()),CHAR(160)," ")))),[1]Weekend_Targets!$C$2:$C$23,0)),"TARGET","NO")</f>
        <v>NO</v>
      </c>
      <c r="CM437" t="str">
        <f>_xlfn.TEXTJOIN(", ",TRUE,$C$2:$C$23)</f>
        <v>Yes, Yes, Yes, Yes, Yes, Yes, Yes, Yes, Yes, Yes, Yes, Yes, Yes, Yes, Yes, Yes, Yes, Yes, Yes, Yes, Yes, Yes</v>
      </c>
      <c r="CN437" t="e" cm="1">
        <f t="array" aca="1" ref="CN437" ca="1">COUNTIF(WeekendHostnames,"WNH270OPR403")</f>
        <v>#NAME?</v>
      </c>
    </row>
    <row r="438" spans="5:92" ht="20.25" customHeight="1">
      <c r="E438" s="15" t="str">
        <f>IF($C438&lt;&gt;"Yes","",IF($D438="No","Yes",IF($D438="Yes","No","")))</f>
        <v/>
      </c>
      <c r="F438" s="15" t="str">
        <f>IF($A438="","",IF($A438="Neuron",IF(OR(AND($AA438&lt;&gt;"",LOWER(TRIM($AA438))&lt;&gt;"n/a",COUNTIF($AA$2:$AA$532,$AA438)&gt;1),AND($AB438&lt;&gt;"",LOWER(TRIM($AB438))&lt;&gt;"n/a",COUNTIF($AB$2:$AB$532,$AB438)&gt;1),AND($AE438&lt;&gt;"",LOWER(TRIM($AE438))&lt;&gt;"n/a",COUNTIF($AE$2:$AE$532,$AE438)&gt;1)),"Yes","No"),IF($A438="Cybernet",IF(OR(AND($Y438&lt;&gt;"",LOWER(TRIM($Y438))&lt;&gt;"n/a",COUNTIF($Y$2:$Y$532,$Y438)&gt;1),AND($Z438&lt;&gt;"",LOWER(TRIM($Z438))&lt;&gt;"n/a",COUNTIF($Z$2:$Z$532,$Z438)&gt;1)),"Yes","No"),IF(AND($AN438&lt;&gt;"",LOWER(TRIM($AN438))&lt;&gt;"n/a",COUNTIF($AN$2:$AN$532,$AN438)&gt;1),"Yes","No"))))</f>
        <v/>
      </c>
      <c r="G438" t="str">
        <f>IF($C438&lt;&gt;"Yes","",
IF($A438="Neuron",
IF(OR(
AND($AA438&lt;&gt;"",LOWER(TRIM($AA438))&lt;&gt;"n/a",COUNTIFS($C$2:$C$532,"Yes",$A$2:$A$532,"Neuron",$AA$2:$AA$532,$AA438)&gt;1),
AND($AB438&lt;&gt;"",LOWER(TRIM($AB438))&lt;&gt;"n/a",COUNTIFS($C$2:$C$532,"Yes",$A$2:$A$532,"Neuron",$AB$2:$AB$532,$AB438)&gt;1),
AND($AE438&lt;&gt;"",LOWER(TRIM($AE438))&lt;&gt;"n/a",COUNTIFS($C$2:$C$532,"Yes",$A$2:$A$532,"Neuron",$AE$2:$AE$532,$AE438)&gt;1)
),"Yes","No"),
IF($A438="Cybernet",
IF(OR(
AND($Y438&lt;&gt;"",LOWER(TRIM($Y438))&lt;&gt;"n/a",COUNTIFS($C$2:$C$532,"Yes",$A$2:$A$532,"Cybernet",$Y$2:$Y$532,$Y438)&gt;1),
AND($Z438&lt;&gt;"",LOWER(TRIM($Z438))&lt;&gt;"n/a",COUNTIFS($C$2:$C$532,"Yes",$A$2:$A$532,"Cybernet",$Z$2:$Z$532,$Z438)&gt;1)
),"Yes","No"),
IF(AND($AN438&lt;&gt;"",LOWER(TRIM($AN438))&lt;&gt;"n/a"),
IF(COUNTIFS($C$2:$C$532,"Yes",$A$2:$A$532,$A438,$AN$2:$AN$532,$AN438)&gt;1,"Yes","No"),
"No")
)
)
)</f>
        <v/>
      </c>
      <c r="V438"/>
      <c r="X438"/>
      <c r="BS438" s="4" t="str">
        <f>IF($AB438="","",IF((IF(AND($BL438&lt;&gt;"Yes",$BL438&lt;&gt;"N/A"),"Power Cable, ","")&amp;IF(AND($BM438&lt;&gt;"Yes",$BM438&lt;&gt;"N/A"),"Battery, ","")&amp;IF(AND($AG438&lt;&gt;"Yes",$AG438&lt;&gt;"N/A"),"Firmware Download, ","")&amp;IF(AND(OR($AG438="Yes",$AG438="N/A"),$AH438&lt;&gt;"Yes",$AH438&lt;&gt;"N/A"),"Firmware Install, ","")&amp;IF(AND($BQ438&lt;&gt;"Yes",$BQ438&lt;&gt;"N/A"),"Device ID, ","")&amp;IF(AND($BR438&lt;&gt;"Yes",$BR438&lt;&gt;"N/A"),"Epic Beans Relay, ",""))="","",LEFT(IF(AND($BL438&lt;&gt;"Yes",$BL438&lt;&gt;"N/A"),"Power Cable, ","")&amp;IF(AND($BM438&lt;&gt;"Yes",$BM438&lt;&gt;"N/A"),"Battery, ","")&amp;IF(AND($AG438&lt;&gt;"Yes",$AG438&lt;&gt;"N/A"),"Firmware Download, ","")&amp;IF(AND(OR($AG438="Yes",$AG438="N/A"),$AH438&lt;&gt;"Yes",$AH438&lt;&gt;"N/A"),"Firmware Install, ","")&amp;IF(AND($BQ438&lt;&gt;"Yes",$BQ438&lt;&gt;"N/A"),"Device ID, ","")&amp;IF(AND($BR438&lt;&gt;"Yes",$BR438&lt;&gt;"N/A"),"Epic Beans Relay, ",""),LEN(IF(AND($BL438&lt;&gt;"Yes",$BL438&lt;&gt;"N/A"),"Power Cable, ","")&amp;IF(AND($BM438&lt;&gt;"Yes",$BM438&lt;&gt;"N/A"),"Battery, ","")&amp;IF(AND($AG438&lt;&gt;"Yes",$AG438&lt;&gt;"N/A"),"Firmware Download, ","")&amp;IF(AND(OR($AG438="Yes",$AG438="N/A"),$AH438&lt;&gt;"Yes",$AH438&lt;&gt;"N/A"),"Firmware Install, ","")&amp;IF(AND($BQ438&lt;&gt;"Yes",$BQ438&lt;&gt;"N/A"),"Device ID, ","")&amp;IF(AND($BR438&lt;&gt;"Yes",$BR438&lt;&gt;"N/A"),"Epic Beans Relay, ",""))-2)))</f>
        <v/>
      </c>
      <c r="BU438" s="8" t="str">
        <f>IF($AB438="","",IF($BS438="","Yes","Blocked"))</f>
        <v/>
      </c>
      <c r="BW438" t="str">
        <f>IF($BV438="","",IFERROR(VLOOKUP($BV438,'01_Warehouse_Ledger'!$A:$N,4,FALSE),""))</f>
        <v/>
      </c>
      <c r="BX438" t="str">
        <f>IF($BV438="","",IFERROR(VLOOKUP($BV438,'01_Warehouse_Ledger'!$A:$N,5,FALSE),""))</f>
        <v/>
      </c>
      <c r="BY438" t="str">
        <f>IF($BV438="","",IFERROR(VLOOKUP($BV438,'01_Warehouse_Ledger'!$A:$N,13,FALSE),""))</f>
        <v/>
      </c>
      <c r="CI438" t="str" cm="1">
        <f t="array" ref="CI438">IFERROR(
  IF(ISNUMBER(MATCH(TRIM(SUBSTITUTE(INDEX($X:$X,ROW()),CHAR(160),"")),[1]Weekend_Targets!$B$2:$B$23,0)),
    "TARGET",
    "NO"
  ),
  "LOOKUP_ERROR"
)</f>
        <v>NO</v>
      </c>
      <c r="CJ438" t="str" cm="1">
        <f t="array" aca="1" ref="CJ438" ca="1">_xlfn.LET(_xlpm.h,UPPER(TRIM(CLEAN(SUBSTITUTE($X438,CHAR(160)," ")))), IF(ISNUMBER(MATCH(_xlpm.h,WeekendHostnames,0)),"TARGET",""))</f>
        <v/>
      </c>
      <c r="CK438" t="str">
        <f>UPPER(TRIM(CLEAN(SUBSTITUTE(C438,CHAR(160)," "))))</f>
        <v/>
      </c>
      <c r="CL438" t="str" cm="1">
        <f t="array" ref="CL438">IF(ISNUMBER(MATCH(UPPER(TRIM(CLEAN(SUBSTITUTE(INDEX($X:$X,ROW()),CHAR(160)," ")))),[1]Weekend_Targets!$C$2:$C$23,0)),"TARGET","NO")</f>
        <v>NO</v>
      </c>
      <c r="CM438" t="str">
        <f>_xlfn.TEXTJOIN(", ",TRUE,$C$2:$C$23)</f>
        <v>Yes, Yes, Yes, Yes, Yes, Yes, Yes, Yes, Yes, Yes, Yes, Yes, Yes, Yes, Yes, Yes, Yes, Yes, Yes, Yes, Yes, Yes</v>
      </c>
      <c r="CN438" t="e" cm="1">
        <f t="array" aca="1" ref="CN438" ca="1">COUNTIF(WeekendHostnames,"WNH270OPR403")</f>
        <v>#NAME?</v>
      </c>
    </row>
    <row r="439" spans="5:92" ht="20.25" customHeight="1">
      <c r="E439" s="15" t="str">
        <f>IF($C439&lt;&gt;"Yes","",IF($D439="No","Yes",IF($D439="Yes","No","")))</f>
        <v/>
      </c>
      <c r="F439" s="15" t="str">
        <f>IF($A439="","",IF($A439="Neuron",IF(OR(AND($AA439&lt;&gt;"",LOWER(TRIM($AA439))&lt;&gt;"n/a",COUNTIF($AA$2:$AA$532,$AA439)&gt;1),AND($AB439&lt;&gt;"",LOWER(TRIM($AB439))&lt;&gt;"n/a",COUNTIF($AB$2:$AB$532,$AB439)&gt;1),AND($AE439&lt;&gt;"",LOWER(TRIM($AE439))&lt;&gt;"n/a",COUNTIF($AE$2:$AE$532,$AE439)&gt;1)),"Yes","No"),IF($A439="Cybernet",IF(OR(AND($Y439&lt;&gt;"",LOWER(TRIM($Y439))&lt;&gt;"n/a",COUNTIF($Y$2:$Y$532,$Y439)&gt;1),AND($Z439&lt;&gt;"",LOWER(TRIM($Z439))&lt;&gt;"n/a",COUNTIF($Z$2:$Z$532,$Z439)&gt;1)),"Yes","No"),IF(AND($AN439&lt;&gt;"",LOWER(TRIM($AN439))&lt;&gt;"n/a",COUNTIF($AN$2:$AN$532,$AN439)&gt;1),"Yes","No"))))</f>
        <v/>
      </c>
      <c r="G439" t="str">
        <f>IF($C439&lt;&gt;"Yes","",
IF($A439="Neuron",
IF(OR(
AND($AA439&lt;&gt;"",LOWER(TRIM($AA439))&lt;&gt;"n/a",COUNTIFS($C$2:$C$532,"Yes",$A$2:$A$532,"Neuron",$AA$2:$AA$532,$AA439)&gt;1),
AND($AB439&lt;&gt;"",LOWER(TRIM($AB439))&lt;&gt;"n/a",COUNTIFS($C$2:$C$532,"Yes",$A$2:$A$532,"Neuron",$AB$2:$AB$532,$AB439)&gt;1),
AND($AE439&lt;&gt;"",LOWER(TRIM($AE439))&lt;&gt;"n/a",COUNTIFS($C$2:$C$532,"Yes",$A$2:$A$532,"Neuron",$AE$2:$AE$532,$AE439)&gt;1)
),"Yes","No"),
IF($A439="Cybernet",
IF(OR(
AND($Y439&lt;&gt;"",LOWER(TRIM($Y439))&lt;&gt;"n/a",COUNTIFS($C$2:$C$532,"Yes",$A$2:$A$532,"Cybernet",$Y$2:$Y$532,$Y439)&gt;1),
AND($Z439&lt;&gt;"",LOWER(TRIM($Z439))&lt;&gt;"n/a",COUNTIFS($C$2:$C$532,"Yes",$A$2:$A$532,"Cybernet",$Z$2:$Z$532,$Z439)&gt;1)
),"Yes","No"),
IF(AND($AN439&lt;&gt;"",LOWER(TRIM($AN439))&lt;&gt;"n/a"),
IF(COUNTIFS($C$2:$C$532,"Yes",$A$2:$A$532,$A439,$AN$2:$AN$532,$AN439)&gt;1,"Yes","No"),
"No")
)
)
)</f>
        <v/>
      </c>
      <c r="V439"/>
      <c r="X439"/>
      <c r="BS439" s="4" t="str">
        <f>IF($AB439="","",IF((IF(AND($BL439&lt;&gt;"Yes",$BL439&lt;&gt;"N/A"),"Power Cable, ","")&amp;IF(AND($BM439&lt;&gt;"Yes",$BM439&lt;&gt;"N/A"),"Battery, ","")&amp;IF(AND($AG439&lt;&gt;"Yes",$AG439&lt;&gt;"N/A"),"Firmware Download, ","")&amp;IF(AND(OR($AG439="Yes",$AG439="N/A"),$AH439&lt;&gt;"Yes",$AH439&lt;&gt;"N/A"),"Firmware Install, ","")&amp;IF(AND($BQ439&lt;&gt;"Yes",$BQ439&lt;&gt;"N/A"),"Device ID, ","")&amp;IF(AND($BR439&lt;&gt;"Yes",$BR439&lt;&gt;"N/A"),"Epic Beans Relay, ",""))="","",LEFT(IF(AND($BL439&lt;&gt;"Yes",$BL439&lt;&gt;"N/A"),"Power Cable, ","")&amp;IF(AND($BM439&lt;&gt;"Yes",$BM439&lt;&gt;"N/A"),"Battery, ","")&amp;IF(AND($AG439&lt;&gt;"Yes",$AG439&lt;&gt;"N/A"),"Firmware Download, ","")&amp;IF(AND(OR($AG439="Yes",$AG439="N/A"),$AH439&lt;&gt;"Yes",$AH439&lt;&gt;"N/A"),"Firmware Install, ","")&amp;IF(AND($BQ439&lt;&gt;"Yes",$BQ439&lt;&gt;"N/A"),"Device ID, ","")&amp;IF(AND($BR439&lt;&gt;"Yes",$BR439&lt;&gt;"N/A"),"Epic Beans Relay, ",""),LEN(IF(AND($BL439&lt;&gt;"Yes",$BL439&lt;&gt;"N/A"),"Power Cable, ","")&amp;IF(AND($BM439&lt;&gt;"Yes",$BM439&lt;&gt;"N/A"),"Battery, ","")&amp;IF(AND($AG439&lt;&gt;"Yes",$AG439&lt;&gt;"N/A"),"Firmware Download, ","")&amp;IF(AND(OR($AG439="Yes",$AG439="N/A"),$AH439&lt;&gt;"Yes",$AH439&lt;&gt;"N/A"),"Firmware Install, ","")&amp;IF(AND($BQ439&lt;&gt;"Yes",$BQ439&lt;&gt;"N/A"),"Device ID, ","")&amp;IF(AND($BR439&lt;&gt;"Yes",$BR439&lt;&gt;"N/A"),"Epic Beans Relay, ",""))-2)))</f>
        <v/>
      </c>
      <c r="BU439" s="8" t="str">
        <f>IF($AB439="","",IF($BS439="","Yes","Blocked"))</f>
        <v/>
      </c>
      <c r="BW439" t="str">
        <f>IF($BV439="","",IFERROR(VLOOKUP($BV439,'01_Warehouse_Ledger'!$A:$N,4,FALSE),""))</f>
        <v/>
      </c>
      <c r="BX439" t="str">
        <f>IF($BV439="","",IFERROR(VLOOKUP($BV439,'01_Warehouse_Ledger'!$A:$N,5,FALSE),""))</f>
        <v/>
      </c>
      <c r="BY439" t="str">
        <f>IF($BV439="","",IFERROR(VLOOKUP($BV439,'01_Warehouse_Ledger'!$A:$N,13,FALSE),""))</f>
        <v/>
      </c>
      <c r="CI439" t="str" cm="1">
        <f t="array" ref="CI439">IFERROR(
  IF(ISNUMBER(MATCH(TRIM(SUBSTITUTE(INDEX($X:$X,ROW()),CHAR(160),"")),[1]Weekend_Targets!$B$2:$B$23,0)),
    "TARGET",
    "NO"
  ),
  "LOOKUP_ERROR"
)</f>
        <v>NO</v>
      </c>
      <c r="CJ439" t="str" cm="1">
        <f t="array" aca="1" ref="CJ439" ca="1">_xlfn.LET(_xlpm.h,UPPER(TRIM(CLEAN(SUBSTITUTE($X439,CHAR(160)," ")))), IF(ISNUMBER(MATCH(_xlpm.h,WeekendHostnames,0)),"TARGET",""))</f>
        <v/>
      </c>
      <c r="CK439" t="str">
        <f>UPPER(TRIM(CLEAN(SUBSTITUTE(C439,CHAR(160)," "))))</f>
        <v/>
      </c>
      <c r="CL439" t="str" cm="1">
        <f t="array" ref="CL439">IF(ISNUMBER(MATCH(UPPER(TRIM(CLEAN(SUBSTITUTE(INDEX($X:$X,ROW()),CHAR(160)," ")))),[1]Weekend_Targets!$C$2:$C$23,0)),"TARGET","NO")</f>
        <v>NO</v>
      </c>
      <c r="CM439" t="str">
        <f>_xlfn.TEXTJOIN(", ",TRUE,$C$2:$C$23)</f>
        <v>Yes, Yes, Yes, Yes, Yes, Yes, Yes, Yes, Yes, Yes, Yes, Yes, Yes, Yes, Yes, Yes, Yes, Yes, Yes, Yes, Yes, Yes</v>
      </c>
      <c r="CN439" t="e" cm="1">
        <f t="array" aca="1" ref="CN439" ca="1">COUNTIF(WeekendHostnames,"WNH270OPR403")</f>
        <v>#NAME?</v>
      </c>
    </row>
    <row r="440" spans="5:92" ht="20.25" customHeight="1">
      <c r="E440" s="15" t="str">
        <f>IF($C440&lt;&gt;"Yes","",IF($D440="No","Yes",IF($D440="Yes","No","")))</f>
        <v/>
      </c>
      <c r="F440" s="15" t="str">
        <f>IF($A440="","",IF($A440="Neuron",IF(OR(AND($AA440&lt;&gt;"",LOWER(TRIM($AA440))&lt;&gt;"n/a",COUNTIF($AA$2:$AA$532,$AA440)&gt;1),AND($AB440&lt;&gt;"",LOWER(TRIM($AB440))&lt;&gt;"n/a",COUNTIF($AB$2:$AB$532,$AB440)&gt;1),AND($AE440&lt;&gt;"",LOWER(TRIM($AE440))&lt;&gt;"n/a",COUNTIF($AE$2:$AE$532,$AE440)&gt;1)),"Yes","No"),IF($A440="Cybernet",IF(OR(AND($Y440&lt;&gt;"",LOWER(TRIM($Y440))&lt;&gt;"n/a",COUNTIF($Y$2:$Y$532,$Y440)&gt;1),AND($Z440&lt;&gt;"",LOWER(TRIM($Z440))&lt;&gt;"n/a",COUNTIF($Z$2:$Z$532,$Z440)&gt;1)),"Yes","No"),IF(AND($AN440&lt;&gt;"",LOWER(TRIM($AN440))&lt;&gt;"n/a",COUNTIF($AN$2:$AN$532,$AN440)&gt;1),"Yes","No"))))</f>
        <v/>
      </c>
      <c r="G440" t="str">
        <f>IF($C440&lt;&gt;"Yes","",
IF($A440="Neuron",
IF(OR(
AND($AA440&lt;&gt;"",LOWER(TRIM($AA440))&lt;&gt;"n/a",COUNTIFS($C$2:$C$532,"Yes",$A$2:$A$532,"Neuron",$AA$2:$AA$532,$AA440)&gt;1),
AND($AB440&lt;&gt;"",LOWER(TRIM($AB440))&lt;&gt;"n/a",COUNTIFS($C$2:$C$532,"Yes",$A$2:$A$532,"Neuron",$AB$2:$AB$532,$AB440)&gt;1),
AND($AE440&lt;&gt;"",LOWER(TRIM($AE440))&lt;&gt;"n/a",COUNTIFS($C$2:$C$532,"Yes",$A$2:$A$532,"Neuron",$AE$2:$AE$532,$AE440)&gt;1)
),"Yes","No"),
IF($A440="Cybernet",
IF(OR(
AND($Y440&lt;&gt;"",LOWER(TRIM($Y440))&lt;&gt;"n/a",COUNTIFS($C$2:$C$532,"Yes",$A$2:$A$532,"Cybernet",$Y$2:$Y$532,$Y440)&gt;1),
AND($Z440&lt;&gt;"",LOWER(TRIM($Z440))&lt;&gt;"n/a",COUNTIFS($C$2:$C$532,"Yes",$A$2:$A$532,"Cybernet",$Z$2:$Z$532,$Z440)&gt;1)
),"Yes","No"),
IF(AND($AN440&lt;&gt;"",LOWER(TRIM($AN440))&lt;&gt;"n/a"),
IF(COUNTIFS($C$2:$C$532,"Yes",$A$2:$A$532,$A440,$AN$2:$AN$532,$AN440)&gt;1,"Yes","No"),
"No")
)
)
)</f>
        <v/>
      </c>
      <c r="V440"/>
      <c r="X440"/>
      <c r="BS440" s="4" t="str">
        <f>IF($AB440="","",IF((IF(AND($BL440&lt;&gt;"Yes",$BL440&lt;&gt;"N/A"),"Power Cable, ","")&amp;IF(AND($BM440&lt;&gt;"Yes",$BM440&lt;&gt;"N/A"),"Battery, ","")&amp;IF(AND($AG440&lt;&gt;"Yes",$AG440&lt;&gt;"N/A"),"Firmware Download, ","")&amp;IF(AND(OR($AG440="Yes",$AG440="N/A"),$AH440&lt;&gt;"Yes",$AH440&lt;&gt;"N/A"),"Firmware Install, ","")&amp;IF(AND($BQ440&lt;&gt;"Yes",$BQ440&lt;&gt;"N/A"),"Device ID, ","")&amp;IF(AND($BR440&lt;&gt;"Yes",$BR440&lt;&gt;"N/A"),"Epic Beans Relay, ",""))="","",LEFT(IF(AND($BL440&lt;&gt;"Yes",$BL440&lt;&gt;"N/A"),"Power Cable, ","")&amp;IF(AND($BM440&lt;&gt;"Yes",$BM440&lt;&gt;"N/A"),"Battery, ","")&amp;IF(AND($AG440&lt;&gt;"Yes",$AG440&lt;&gt;"N/A"),"Firmware Download, ","")&amp;IF(AND(OR($AG440="Yes",$AG440="N/A"),$AH440&lt;&gt;"Yes",$AH440&lt;&gt;"N/A"),"Firmware Install, ","")&amp;IF(AND($BQ440&lt;&gt;"Yes",$BQ440&lt;&gt;"N/A"),"Device ID, ","")&amp;IF(AND($BR440&lt;&gt;"Yes",$BR440&lt;&gt;"N/A"),"Epic Beans Relay, ",""),LEN(IF(AND($BL440&lt;&gt;"Yes",$BL440&lt;&gt;"N/A"),"Power Cable, ","")&amp;IF(AND($BM440&lt;&gt;"Yes",$BM440&lt;&gt;"N/A"),"Battery, ","")&amp;IF(AND($AG440&lt;&gt;"Yes",$AG440&lt;&gt;"N/A"),"Firmware Download, ","")&amp;IF(AND(OR($AG440="Yes",$AG440="N/A"),$AH440&lt;&gt;"Yes",$AH440&lt;&gt;"N/A"),"Firmware Install, ","")&amp;IF(AND($BQ440&lt;&gt;"Yes",$BQ440&lt;&gt;"N/A"),"Device ID, ","")&amp;IF(AND($BR440&lt;&gt;"Yes",$BR440&lt;&gt;"N/A"),"Epic Beans Relay, ",""))-2)))</f>
        <v/>
      </c>
      <c r="BU440" s="8" t="str">
        <f>IF($AB440="","",IF($BS440="","Yes","Blocked"))</f>
        <v/>
      </c>
      <c r="BW440" t="str">
        <f>IF($BV440="","",IFERROR(VLOOKUP($BV440,'01_Warehouse_Ledger'!$A:$N,4,FALSE),""))</f>
        <v/>
      </c>
      <c r="BX440" t="str">
        <f>IF($BV440="","",IFERROR(VLOOKUP($BV440,'01_Warehouse_Ledger'!$A:$N,5,FALSE),""))</f>
        <v/>
      </c>
      <c r="BY440" t="str">
        <f>IF($BV440="","",IFERROR(VLOOKUP($BV440,'01_Warehouse_Ledger'!$A:$N,13,FALSE),""))</f>
        <v/>
      </c>
      <c r="CI440" t="str" cm="1">
        <f t="array" ref="CI440">IFERROR(
  IF(ISNUMBER(MATCH(TRIM(SUBSTITUTE(INDEX($X:$X,ROW()),CHAR(160),"")),[1]Weekend_Targets!$B$2:$B$23,0)),
    "TARGET",
    "NO"
  ),
  "LOOKUP_ERROR"
)</f>
        <v>NO</v>
      </c>
      <c r="CJ440" t="str" cm="1">
        <f t="array" aca="1" ref="CJ440" ca="1">_xlfn.LET(_xlpm.h,UPPER(TRIM(CLEAN(SUBSTITUTE($X440,CHAR(160)," ")))), IF(ISNUMBER(MATCH(_xlpm.h,WeekendHostnames,0)),"TARGET",""))</f>
        <v/>
      </c>
      <c r="CK440" t="str">
        <f>UPPER(TRIM(CLEAN(SUBSTITUTE(C440,CHAR(160)," "))))</f>
        <v/>
      </c>
      <c r="CL440" t="str" cm="1">
        <f t="array" ref="CL440">IF(ISNUMBER(MATCH(UPPER(TRIM(CLEAN(SUBSTITUTE(INDEX($X:$X,ROW()),CHAR(160)," ")))),[1]Weekend_Targets!$C$2:$C$23,0)),"TARGET","NO")</f>
        <v>NO</v>
      </c>
      <c r="CM440" t="str">
        <f>_xlfn.TEXTJOIN(", ",TRUE,$C$2:$C$23)</f>
        <v>Yes, Yes, Yes, Yes, Yes, Yes, Yes, Yes, Yes, Yes, Yes, Yes, Yes, Yes, Yes, Yes, Yes, Yes, Yes, Yes, Yes, Yes</v>
      </c>
      <c r="CN440" t="e" cm="1">
        <f t="array" aca="1" ref="CN440" ca="1">COUNTIF(WeekendHostnames,"WNH270OPR403")</f>
        <v>#NAME?</v>
      </c>
    </row>
    <row r="441" spans="5:92" ht="20.25" customHeight="1">
      <c r="E441" s="15" t="str">
        <f>IF($C441&lt;&gt;"Yes","",IF($D441="No","Yes",IF($D441="Yes","No","")))</f>
        <v/>
      </c>
      <c r="F441" s="15" t="str">
        <f>IF($A441="","",IF($A441="Neuron",IF(OR(AND($AA441&lt;&gt;"",LOWER(TRIM($AA441))&lt;&gt;"n/a",COUNTIF($AA$2:$AA$532,$AA441)&gt;1),AND($AB441&lt;&gt;"",LOWER(TRIM($AB441))&lt;&gt;"n/a",COUNTIF($AB$2:$AB$532,$AB441)&gt;1),AND($AE441&lt;&gt;"",LOWER(TRIM($AE441))&lt;&gt;"n/a",COUNTIF($AE$2:$AE$532,$AE441)&gt;1)),"Yes","No"),IF($A441="Cybernet",IF(OR(AND($Y441&lt;&gt;"",LOWER(TRIM($Y441))&lt;&gt;"n/a",COUNTIF($Y$2:$Y$532,$Y441)&gt;1),AND($Z441&lt;&gt;"",LOWER(TRIM($Z441))&lt;&gt;"n/a",COUNTIF($Z$2:$Z$532,$Z441)&gt;1)),"Yes","No"),IF(AND($AN441&lt;&gt;"",LOWER(TRIM($AN441))&lt;&gt;"n/a",COUNTIF($AN$2:$AN$532,$AN441)&gt;1),"Yes","No"))))</f>
        <v/>
      </c>
      <c r="G441" t="str">
        <f>IF($C441&lt;&gt;"Yes","",
IF($A441="Neuron",
IF(OR(
AND($AA441&lt;&gt;"",LOWER(TRIM($AA441))&lt;&gt;"n/a",COUNTIFS($C$2:$C$532,"Yes",$A$2:$A$532,"Neuron",$AA$2:$AA$532,$AA441)&gt;1),
AND($AB441&lt;&gt;"",LOWER(TRIM($AB441))&lt;&gt;"n/a",COUNTIFS($C$2:$C$532,"Yes",$A$2:$A$532,"Neuron",$AB$2:$AB$532,$AB441)&gt;1),
AND($AE441&lt;&gt;"",LOWER(TRIM($AE441))&lt;&gt;"n/a",COUNTIFS($C$2:$C$532,"Yes",$A$2:$A$532,"Neuron",$AE$2:$AE$532,$AE441)&gt;1)
),"Yes","No"),
IF($A441="Cybernet",
IF(OR(
AND($Y441&lt;&gt;"",LOWER(TRIM($Y441))&lt;&gt;"n/a",COUNTIFS($C$2:$C$532,"Yes",$A$2:$A$532,"Cybernet",$Y$2:$Y$532,$Y441)&gt;1),
AND($Z441&lt;&gt;"",LOWER(TRIM($Z441))&lt;&gt;"n/a",COUNTIFS($C$2:$C$532,"Yes",$A$2:$A$532,"Cybernet",$Z$2:$Z$532,$Z441)&gt;1)
),"Yes","No"),
IF(AND($AN441&lt;&gt;"",LOWER(TRIM($AN441))&lt;&gt;"n/a"),
IF(COUNTIFS($C$2:$C$532,"Yes",$A$2:$A$532,$A441,$AN$2:$AN$532,$AN441)&gt;1,"Yes","No"),
"No")
)
)
)</f>
        <v/>
      </c>
      <c r="V441"/>
      <c r="X441"/>
      <c r="BS441" s="4" t="str">
        <f>IF($AB441="","",IF((IF(AND($BL441&lt;&gt;"Yes",$BL441&lt;&gt;"N/A"),"Power Cable, ","")&amp;IF(AND($BM441&lt;&gt;"Yes",$BM441&lt;&gt;"N/A"),"Battery, ","")&amp;IF(AND($AG441&lt;&gt;"Yes",$AG441&lt;&gt;"N/A"),"Firmware Download, ","")&amp;IF(AND(OR($AG441="Yes",$AG441="N/A"),$AH441&lt;&gt;"Yes",$AH441&lt;&gt;"N/A"),"Firmware Install, ","")&amp;IF(AND($BQ441&lt;&gt;"Yes",$BQ441&lt;&gt;"N/A"),"Device ID, ","")&amp;IF(AND($BR441&lt;&gt;"Yes",$BR441&lt;&gt;"N/A"),"Epic Beans Relay, ",""))="","",LEFT(IF(AND($BL441&lt;&gt;"Yes",$BL441&lt;&gt;"N/A"),"Power Cable, ","")&amp;IF(AND($BM441&lt;&gt;"Yes",$BM441&lt;&gt;"N/A"),"Battery, ","")&amp;IF(AND($AG441&lt;&gt;"Yes",$AG441&lt;&gt;"N/A"),"Firmware Download, ","")&amp;IF(AND(OR($AG441="Yes",$AG441="N/A"),$AH441&lt;&gt;"Yes",$AH441&lt;&gt;"N/A"),"Firmware Install, ","")&amp;IF(AND($BQ441&lt;&gt;"Yes",$BQ441&lt;&gt;"N/A"),"Device ID, ","")&amp;IF(AND($BR441&lt;&gt;"Yes",$BR441&lt;&gt;"N/A"),"Epic Beans Relay, ",""),LEN(IF(AND($BL441&lt;&gt;"Yes",$BL441&lt;&gt;"N/A"),"Power Cable, ","")&amp;IF(AND($BM441&lt;&gt;"Yes",$BM441&lt;&gt;"N/A"),"Battery, ","")&amp;IF(AND($AG441&lt;&gt;"Yes",$AG441&lt;&gt;"N/A"),"Firmware Download, ","")&amp;IF(AND(OR($AG441="Yes",$AG441="N/A"),$AH441&lt;&gt;"Yes",$AH441&lt;&gt;"N/A"),"Firmware Install, ","")&amp;IF(AND($BQ441&lt;&gt;"Yes",$BQ441&lt;&gt;"N/A"),"Device ID, ","")&amp;IF(AND($BR441&lt;&gt;"Yes",$BR441&lt;&gt;"N/A"),"Epic Beans Relay, ",""))-2)))</f>
        <v/>
      </c>
      <c r="BU441" s="8" t="str">
        <f>IF($AB441="","",IF($BS441="","Yes","Blocked"))</f>
        <v/>
      </c>
      <c r="BW441" t="str">
        <f>IF($BV441="","",IFERROR(VLOOKUP($BV441,'01_Warehouse_Ledger'!$A:$N,4,FALSE),""))</f>
        <v/>
      </c>
      <c r="BX441" t="str">
        <f>IF($BV441="","",IFERROR(VLOOKUP($BV441,'01_Warehouse_Ledger'!$A:$N,5,FALSE),""))</f>
        <v/>
      </c>
      <c r="BY441" t="str">
        <f>IF($BV441="","",IFERROR(VLOOKUP($BV441,'01_Warehouse_Ledger'!$A:$N,13,FALSE),""))</f>
        <v/>
      </c>
      <c r="CI441" t="str" cm="1">
        <f t="array" ref="CI441">IFERROR(
  IF(ISNUMBER(MATCH(TRIM(SUBSTITUTE(INDEX($X:$X,ROW()),CHAR(160),"")),[1]Weekend_Targets!$B$2:$B$23,0)),
    "TARGET",
    "NO"
  ),
  "LOOKUP_ERROR"
)</f>
        <v>NO</v>
      </c>
      <c r="CJ441" t="str" cm="1">
        <f t="array" aca="1" ref="CJ441" ca="1">_xlfn.LET(_xlpm.h,UPPER(TRIM(CLEAN(SUBSTITUTE($X441,CHAR(160)," ")))), IF(ISNUMBER(MATCH(_xlpm.h,WeekendHostnames,0)),"TARGET",""))</f>
        <v/>
      </c>
      <c r="CK441" t="str">
        <f>UPPER(TRIM(CLEAN(SUBSTITUTE(C441,CHAR(160)," "))))</f>
        <v/>
      </c>
      <c r="CL441" t="str" cm="1">
        <f t="array" ref="CL441">IF(ISNUMBER(MATCH(UPPER(TRIM(CLEAN(SUBSTITUTE(INDEX($X:$X,ROW()),CHAR(160)," ")))),[1]Weekend_Targets!$C$2:$C$23,0)),"TARGET","NO")</f>
        <v>NO</v>
      </c>
      <c r="CM441" t="str">
        <f>_xlfn.TEXTJOIN(", ",TRUE,$C$2:$C$23)</f>
        <v>Yes, Yes, Yes, Yes, Yes, Yes, Yes, Yes, Yes, Yes, Yes, Yes, Yes, Yes, Yes, Yes, Yes, Yes, Yes, Yes, Yes, Yes</v>
      </c>
      <c r="CN441" t="e" cm="1">
        <f t="array" aca="1" ref="CN441" ca="1">COUNTIF(WeekendHostnames,"WNH270OPR403")</f>
        <v>#NAME?</v>
      </c>
    </row>
    <row r="442" spans="5:92" ht="20.25" customHeight="1">
      <c r="E442" s="15" t="str">
        <f>IF($C442&lt;&gt;"Yes","",IF($D442="No","Yes",IF($D442="Yes","No","")))</f>
        <v/>
      </c>
      <c r="F442" s="15" t="str">
        <f>IF($A442="","",IF($A442="Neuron",IF(OR(AND($AA442&lt;&gt;"",LOWER(TRIM($AA442))&lt;&gt;"n/a",COUNTIF($AA$2:$AA$532,$AA442)&gt;1),AND($AB442&lt;&gt;"",LOWER(TRIM($AB442))&lt;&gt;"n/a",COUNTIF($AB$2:$AB$532,$AB442)&gt;1),AND($AE442&lt;&gt;"",LOWER(TRIM($AE442))&lt;&gt;"n/a",COUNTIF($AE$2:$AE$532,$AE442)&gt;1)),"Yes","No"),IF($A442="Cybernet",IF(OR(AND($Y442&lt;&gt;"",LOWER(TRIM($Y442))&lt;&gt;"n/a",COUNTIF($Y$2:$Y$532,$Y442)&gt;1),AND($Z442&lt;&gt;"",LOWER(TRIM($Z442))&lt;&gt;"n/a",COUNTIF($Z$2:$Z$532,$Z442)&gt;1)),"Yes","No"),IF(AND($AN442&lt;&gt;"",LOWER(TRIM($AN442))&lt;&gt;"n/a",COUNTIF($AN$2:$AN$532,$AN442)&gt;1),"Yes","No"))))</f>
        <v/>
      </c>
      <c r="G442" t="str">
        <f>IF($C442&lt;&gt;"Yes","",
IF($A442="Neuron",
IF(OR(
AND($AA442&lt;&gt;"",LOWER(TRIM($AA442))&lt;&gt;"n/a",COUNTIFS($C$2:$C$532,"Yes",$A$2:$A$532,"Neuron",$AA$2:$AA$532,$AA442)&gt;1),
AND($AB442&lt;&gt;"",LOWER(TRIM($AB442))&lt;&gt;"n/a",COUNTIFS($C$2:$C$532,"Yes",$A$2:$A$532,"Neuron",$AB$2:$AB$532,$AB442)&gt;1),
AND($AE442&lt;&gt;"",LOWER(TRIM($AE442))&lt;&gt;"n/a",COUNTIFS($C$2:$C$532,"Yes",$A$2:$A$532,"Neuron",$AE$2:$AE$532,$AE442)&gt;1)
),"Yes","No"),
IF($A442="Cybernet",
IF(OR(
AND($Y442&lt;&gt;"",LOWER(TRIM($Y442))&lt;&gt;"n/a",COUNTIFS($C$2:$C$532,"Yes",$A$2:$A$532,"Cybernet",$Y$2:$Y$532,$Y442)&gt;1),
AND($Z442&lt;&gt;"",LOWER(TRIM($Z442))&lt;&gt;"n/a",COUNTIFS($C$2:$C$532,"Yes",$A$2:$A$532,"Cybernet",$Z$2:$Z$532,$Z442)&gt;1)
),"Yes","No"),
IF(AND($AN442&lt;&gt;"",LOWER(TRIM($AN442))&lt;&gt;"n/a"),
IF(COUNTIFS($C$2:$C$532,"Yes",$A$2:$A$532,$A442,$AN$2:$AN$532,$AN442)&gt;1,"Yes","No"),
"No")
)
)
)</f>
        <v/>
      </c>
      <c r="V442"/>
      <c r="X442"/>
      <c r="BS442" s="4" t="str">
        <f>IF($AB442="","",IF((IF(AND($BL442&lt;&gt;"Yes",$BL442&lt;&gt;"N/A"),"Power Cable, ","")&amp;IF(AND($BM442&lt;&gt;"Yes",$BM442&lt;&gt;"N/A"),"Battery, ","")&amp;IF(AND($AG442&lt;&gt;"Yes",$AG442&lt;&gt;"N/A"),"Firmware Download, ","")&amp;IF(AND(OR($AG442="Yes",$AG442="N/A"),$AH442&lt;&gt;"Yes",$AH442&lt;&gt;"N/A"),"Firmware Install, ","")&amp;IF(AND($BQ442&lt;&gt;"Yes",$BQ442&lt;&gt;"N/A"),"Device ID, ","")&amp;IF(AND($BR442&lt;&gt;"Yes",$BR442&lt;&gt;"N/A"),"Epic Beans Relay, ",""))="","",LEFT(IF(AND($BL442&lt;&gt;"Yes",$BL442&lt;&gt;"N/A"),"Power Cable, ","")&amp;IF(AND($BM442&lt;&gt;"Yes",$BM442&lt;&gt;"N/A"),"Battery, ","")&amp;IF(AND($AG442&lt;&gt;"Yes",$AG442&lt;&gt;"N/A"),"Firmware Download, ","")&amp;IF(AND(OR($AG442="Yes",$AG442="N/A"),$AH442&lt;&gt;"Yes",$AH442&lt;&gt;"N/A"),"Firmware Install, ","")&amp;IF(AND($BQ442&lt;&gt;"Yes",$BQ442&lt;&gt;"N/A"),"Device ID, ","")&amp;IF(AND($BR442&lt;&gt;"Yes",$BR442&lt;&gt;"N/A"),"Epic Beans Relay, ",""),LEN(IF(AND($BL442&lt;&gt;"Yes",$BL442&lt;&gt;"N/A"),"Power Cable, ","")&amp;IF(AND($BM442&lt;&gt;"Yes",$BM442&lt;&gt;"N/A"),"Battery, ","")&amp;IF(AND($AG442&lt;&gt;"Yes",$AG442&lt;&gt;"N/A"),"Firmware Download, ","")&amp;IF(AND(OR($AG442="Yes",$AG442="N/A"),$AH442&lt;&gt;"Yes",$AH442&lt;&gt;"N/A"),"Firmware Install, ","")&amp;IF(AND($BQ442&lt;&gt;"Yes",$BQ442&lt;&gt;"N/A"),"Device ID, ","")&amp;IF(AND($BR442&lt;&gt;"Yes",$BR442&lt;&gt;"N/A"),"Epic Beans Relay, ",""))-2)))</f>
        <v/>
      </c>
      <c r="BU442" s="8" t="str">
        <f>IF($AB442="","",IF($BS442="","Yes","Blocked"))</f>
        <v/>
      </c>
      <c r="BW442" t="str">
        <f>IF($BV442="","",IFERROR(VLOOKUP($BV442,'01_Warehouse_Ledger'!$A:$N,4,FALSE),""))</f>
        <v/>
      </c>
      <c r="BX442" t="str">
        <f>IF($BV442="","",IFERROR(VLOOKUP($BV442,'01_Warehouse_Ledger'!$A:$N,5,FALSE),""))</f>
        <v/>
      </c>
      <c r="BY442" t="str">
        <f>IF($BV442="","",IFERROR(VLOOKUP($BV442,'01_Warehouse_Ledger'!$A:$N,13,FALSE),""))</f>
        <v/>
      </c>
      <c r="CI442" t="str" cm="1">
        <f t="array" ref="CI442">IFERROR(
  IF(ISNUMBER(MATCH(TRIM(SUBSTITUTE(INDEX($X:$X,ROW()),CHAR(160),"")),[1]Weekend_Targets!$B$2:$B$23,0)),
    "TARGET",
    "NO"
  ),
  "LOOKUP_ERROR"
)</f>
        <v>NO</v>
      </c>
      <c r="CJ442" t="str" cm="1">
        <f t="array" aca="1" ref="CJ442" ca="1">_xlfn.LET(_xlpm.h,UPPER(TRIM(CLEAN(SUBSTITUTE($X442,CHAR(160)," ")))), IF(ISNUMBER(MATCH(_xlpm.h,WeekendHostnames,0)),"TARGET",""))</f>
        <v/>
      </c>
      <c r="CK442" t="str">
        <f>UPPER(TRIM(CLEAN(SUBSTITUTE(C442,CHAR(160)," "))))</f>
        <v/>
      </c>
      <c r="CL442" t="str" cm="1">
        <f t="array" ref="CL442">IF(ISNUMBER(MATCH(UPPER(TRIM(CLEAN(SUBSTITUTE(INDEX($X:$X,ROW()),CHAR(160)," ")))),[1]Weekend_Targets!$C$2:$C$23,0)),"TARGET","NO")</f>
        <v>NO</v>
      </c>
      <c r="CM442" t="str">
        <f>_xlfn.TEXTJOIN(", ",TRUE,$C$2:$C$23)</f>
        <v>Yes, Yes, Yes, Yes, Yes, Yes, Yes, Yes, Yes, Yes, Yes, Yes, Yes, Yes, Yes, Yes, Yes, Yes, Yes, Yes, Yes, Yes</v>
      </c>
      <c r="CN442" t="e" cm="1">
        <f t="array" aca="1" ref="CN442" ca="1">COUNTIF(WeekendHostnames,"WNH270OPR403")</f>
        <v>#NAME?</v>
      </c>
    </row>
    <row r="443" spans="5:92" ht="20.25" customHeight="1">
      <c r="E443" s="15" t="str">
        <f>IF($C443&lt;&gt;"Yes","",IF($D443="No","Yes",IF($D443="Yes","No","")))</f>
        <v/>
      </c>
      <c r="F443" s="15" t="str">
        <f>IF($A443="","",IF($A443="Neuron",IF(OR(AND($AA443&lt;&gt;"",LOWER(TRIM($AA443))&lt;&gt;"n/a",COUNTIF($AA$2:$AA$532,$AA443)&gt;1),AND($AB443&lt;&gt;"",LOWER(TRIM($AB443))&lt;&gt;"n/a",COUNTIF($AB$2:$AB$532,$AB443)&gt;1),AND($AE443&lt;&gt;"",LOWER(TRIM($AE443))&lt;&gt;"n/a",COUNTIF($AE$2:$AE$532,$AE443)&gt;1)),"Yes","No"),IF($A443="Cybernet",IF(OR(AND($Y443&lt;&gt;"",LOWER(TRIM($Y443))&lt;&gt;"n/a",COUNTIF($Y$2:$Y$532,$Y443)&gt;1),AND($Z443&lt;&gt;"",LOWER(TRIM($Z443))&lt;&gt;"n/a",COUNTIF($Z$2:$Z$532,$Z443)&gt;1)),"Yes","No"),IF(AND($AN443&lt;&gt;"",LOWER(TRIM($AN443))&lt;&gt;"n/a",COUNTIF($AN$2:$AN$532,$AN443)&gt;1),"Yes","No"))))</f>
        <v/>
      </c>
      <c r="G443" t="str">
        <f>IF($C443&lt;&gt;"Yes","",
IF($A443="Neuron",
IF(OR(
AND($AA443&lt;&gt;"",LOWER(TRIM($AA443))&lt;&gt;"n/a",COUNTIFS($C$2:$C$532,"Yes",$A$2:$A$532,"Neuron",$AA$2:$AA$532,$AA443)&gt;1),
AND($AB443&lt;&gt;"",LOWER(TRIM($AB443))&lt;&gt;"n/a",COUNTIFS($C$2:$C$532,"Yes",$A$2:$A$532,"Neuron",$AB$2:$AB$532,$AB443)&gt;1),
AND($AE443&lt;&gt;"",LOWER(TRIM($AE443))&lt;&gt;"n/a",COUNTIFS($C$2:$C$532,"Yes",$A$2:$A$532,"Neuron",$AE$2:$AE$532,$AE443)&gt;1)
),"Yes","No"),
IF($A443="Cybernet",
IF(OR(
AND($Y443&lt;&gt;"",LOWER(TRIM($Y443))&lt;&gt;"n/a",COUNTIFS($C$2:$C$532,"Yes",$A$2:$A$532,"Cybernet",$Y$2:$Y$532,$Y443)&gt;1),
AND($Z443&lt;&gt;"",LOWER(TRIM($Z443))&lt;&gt;"n/a",COUNTIFS($C$2:$C$532,"Yes",$A$2:$A$532,"Cybernet",$Z$2:$Z$532,$Z443)&gt;1)
),"Yes","No"),
IF(AND($AN443&lt;&gt;"",LOWER(TRIM($AN443))&lt;&gt;"n/a"),
IF(COUNTIFS($C$2:$C$532,"Yes",$A$2:$A$532,$A443,$AN$2:$AN$532,$AN443)&gt;1,"Yes","No"),
"No")
)
)
)</f>
        <v/>
      </c>
      <c r="V443"/>
      <c r="X443"/>
      <c r="BS443" s="4" t="str">
        <f>IF($AB443="","",IF((IF(AND($BL443&lt;&gt;"Yes",$BL443&lt;&gt;"N/A"),"Power Cable, ","")&amp;IF(AND($BM443&lt;&gt;"Yes",$BM443&lt;&gt;"N/A"),"Battery, ","")&amp;IF(AND($AG443&lt;&gt;"Yes",$AG443&lt;&gt;"N/A"),"Firmware Download, ","")&amp;IF(AND(OR($AG443="Yes",$AG443="N/A"),$AH443&lt;&gt;"Yes",$AH443&lt;&gt;"N/A"),"Firmware Install, ","")&amp;IF(AND($BQ443&lt;&gt;"Yes",$BQ443&lt;&gt;"N/A"),"Device ID, ","")&amp;IF(AND($BR443&lt;&gt;"Yes",$BR443&lt;&gt;"N/A"),"Epic Beans Relay, ",""))="","",LEFT(IF(AND($BL443&lt;&gt;"Yes",$BL443&lt;&gt;"N/A"),"Power Cable, ","")&amp;IF(AND($BM443&lt;&gt;"Yes",$BM443&lt;&gt;"N/A"),"Battery, ","")&amp;IF(AND($AG443&lt;&gt;"Yes",$AG443&lt;&gt;"N/A"),"Firmware Download, ","")&amp;IF(AND(OR($AG443="Yes",$AG443="N/A"),$AH443&lt;&gt;"Yes",$AH443&lt;&gt;"N/A"),"Firmware Install, ","")&amp;IF(AND($BQ443&lt;&gt;"Yes",$BQ443&lt;&gt;"N/A"),"Device ID, ","")&amp;IF(AND($BR443&lt;&gt;"Yes",$BR443&lt;&gt;"N/A"),"Epic Beans Relay, ",""),LEN(IF(AND($BL443&lt;&gt;"Yes",$BL443&lt;&gt;"N/A"),"Power Cable, ","")&amp;IF(AND($BM443&lt;&gt;"Yes",$BM443&lt;&gt;"N/A"),"Battery, ","")&amp;IF(AND($AG443&lt;&gt;"Yes",$AG443&lt;&gt;"N/A"),"Firmware Download, ","")&amp;IF(AND(OR($AG443="Yes",$AG443="N/A"),$AH443&lt;&gt;"Yes",$AH443&lt;&gt;"N/A"),"Firmware Install, ","")&amp;IF(AND($BQ443&lt;&gt;"Yes",$BQ443&lt;&gt;"N/A"),"Device ID, ","")&amp;IF(AND($BR443&lt;&gt;"Yes",$BR443&lt;&gt;"N/A"),"Epic Beans Relay, ",""))-2)))</f>
        <v/>
      </c>
      <c r="BU443" s="8" t="str">
        <f>IF($AB443="","",IF($BS443="","Yes","Blocked"))</f>
        <v/>
      </c>
      <c r="BW443" t="str">
        <f>IF($BV443="","",IFERROR(VLOOKUP($BV443,'01_Warehouse_Ledger'!$A:$N,4,FALSE),""))</f>
        <v/>
      </c>
      <c r="BX443" t="str">
        <f>IF($BV443="","",IFERROR(VLOOKUP($BV443,'01_Warehouse_Ledger'!$A:$N,5,FALSE),""))</f>
        <v/>
      </c>
      <c r="BY443" t="str">
        <f>IF($BV443="","",IFERROR(VLOOKUP($BV443,'01_Warehouse_Ledger'!$A:$N,13,FALSE),""))</f>
        <v/>
      </c>
      <c r="CI443" t="str" cm="1">
        <f t="array" ref="CI443">IFERROR(
  IF(ISNUMBER(MATCH(TRIM(SUBSTITUTE(INDEX($X:$X,ROW()),CHAR(160),"")),[1]Weekend_Targets!$B$2:$B$23,0)),
    "TARGET",
    "NO"
  ),
  "LOOKUP_ERROR"
)</f>
        <v>NO</v>
      </c>
      <c r="CJ443" t="str" cm="1">
        <f t="array" aca="1" ref="CJ443" ca="1">_xlfn.LET(_xlpm.h,UPPER(TRIM(CLEAN(SUBSTITUTE($X443,CHAR(160)," ")))), IF(ISNUMBER(MATCH(_xlpm.h,WeekendHostnames,0)),"TARGET",""))</f>
        <v/>
      </c>
      <c r="CK443" t="str">
        <f>UPPER(TRIM(CLEAN(SUBSTITUTE(C443,CHAR(160)," "))))</f>
        <v/>
      </c>
      <c r="CL443" t="str" cm="1">
        <f t="array" ref="CL443">IF(ISNUMBER(MATCH(UPPER(TRIM(CLEAN(SUBSTITUTE(INDEX($X:$X,ROW()),CHAR(160)," ")))),[1]Weekend_Targets!$C$2:$C$23,0)),"TARGET","NO")</f>
        <v>NO</v>
      </c>
      <c r="CM443" t="str">
        <f>_xlfn.TEXTJOIN(", ",TRUE,$C$2:$C$23)</f>
        <v>Yes, Yes, Yes, Yes, Yes, Yes, Yes, Yes, Yes, Yes, Yes, Yes, Yes, Yes, Yes, Yes, Yes, Yes, Yes, Yes, Yes, Yes</v>
      </c>
      <c r="CN443" t="e" cm="1">
        <f t="array" aca="1" ref="CN443" ca="1">COUNTIF(WeekendHostnames,"WNH270OPR403")</f>
        <v>#NAME?</v>
      </c>
    </row>
    <row r="444" spans="5:92" ht="20.25" customHeight="1">
      <c r="E444" s="15" t="str">
        <f>IF($C444&lt;&gt;"Yes","",IF($D444="No","Yes",IF($D444="Yes","No","")))</f>
        <v/>
      </c>
      <c r="F444" s="15" t="str">
        <f>IF($A444="","",IF($A444="Neuron",IF(OR(AND($AA444&lt;&gt;"",LOWER(TRIM($AA444))&lt;&gt;"n/a",COUNTIF($AA$2:$AA$532,$AA444)&gt;1),AND($AB444&lt;&gt;"",LOWER(TRIM($AB444))&lt;&gt;"n/a",COUNTIF($AB$2:$AB$532,$AB444)&gt;1),AND($AE444&lt;&gt;"",LOWER(TRIM($AE444))&lt;&gt;"n/a",COUNTIF($AE$2:$AE$532,$AE444)&gt;1)),"Yes","No"),IF($A444="Cybernet",IF(OR(AND($Y444&lt;&gt;"",LOWER(TRIM($Y444))&lt;&gt;"n/a",COUNTIF($Y$2:$Y$532,$Y444)&gt;1),AND($Z444&lt;&gt;"",LOWER(TRIM($Z444))&lt;&gt;"n/a",COUNTIF($Z$2:$Z$532,$Z444)&gt;1)),"Yes","No"),IF(AND($AN444&lt;&gt;"",LOWER(TRIM($AN444))&lt;&gt;"n/a",COUNTIF($AN$2:$AN$532,$AN444)&gt;1),"Yes","No"))))</f>
        <v/>
      </c>
      <c r="G444" t="str">
        <f>IF($C444&lt;&gt;"Yes","",
IF($A444="Neuron",
IF(OR(
AND($AA444&lt;&gt;"",LOWER(TRIM($AA444))&lt;&gt;"n/a",COUNTIFS($C$2:$C$532,"Yes",$A$2:$A$532,"Neuron",$AA$2:$AA$532,$AA444)&gt;1),
AND($AB444&lt;&gt;"",LOWER(TRIM($AB444))&lt;&gt;"n/a",COUNTIFS($C$2:$C$532,"Yes",$A$2:$A$532,"Neuron",$AB$2:$AB$532,$AB444)&gt;1),
AND($AE444&lt;&gt;"",LOWER(TRIM($AE444))&lt;&gt;"n/a",COUNTIFS($C$2:$C$532,"Yes",$A$2:$A$532,"Neuron",$AE$2:$AE$532,$AE444)&gt;1)
),"Yes","No"),
IF($A444="Cybernet",
IF(OR(
AND($Y444&lt;&gt;"",LOWER(TRIM($Y444))&lt;&gt;"n/a",COUNTIFS($C$2:$C$532,"Yes",$A$2:$A$532,"Cybernet",$Y$2:$Y$532,$Y444)&gt;1),
AND($Z444&lt;&gt;"",LOWER(TRIM($Z444))&lt;&gt;"n/a",COUNTIFS($C$2:$C$532,"Yes",$A$2:$A$532,"Cybernet",$Z$2:$Z$532,$Z444)&gt;1)
),"Yes","No"),
IF(AND($AN444&lt;&gt;"",LOWER(TRIM($AN444))&lt;&gt;"n/a"),
IF(COUNTIFS($C$2:$C$532,"Yes",$A$2:$A$532,$A444,$AN$2:$AN$532,$AN444)&gt;1,"Yes","No"),
"No")
)
)
)</f>
        <v/>
      </c>
      <c r="V444"/>
      <c r="X444"/>
      <c r="BS444" s="4" t="str">
        <f>IF($AB444="","",IF((IF(AND($BL444&lt;&gt;"Yes",$BL444&lt;&gt;"N/A"),"Power Cable, ","")&amp;IF(AND($BM444&lt;&gt;"Yes",$BM444&lt;&gt;"N/A"),"Battery, ","")&amp;IF(AND($AG444&lt;&gt;"Yes",$AG444&lt;&gt;"N/A"),"Firmware Download, ","")&amp;IF(AND(OR($AG444="Yes",$AG444="N/A"),$AH444&lt;&gt;"Yes",$AH444&lt;&gt;"N/A"),"Firmware Install, ","")&amp;IF(AND($BQ444&lt;&gt;"Yes",$BQ444&lt;&gt;"N/A"),"Device ID, ","")&amp;IF(AND($BR444&lt;&gt;"Yes",$BR444&lt;&gt;"N/A"),"Epic Beans Relay, ",""))="","",LEFT(IF(AND($BL444&lt;&gt;"Yes",$BL444&lt;&gt;"N/A"),"Power Cable, ","")&amp;IF(AND($BM444&lt;&gt;"Yes",$BM444&lt;&gt;"N/A"),"Battery, ","")&amp;IF(AND($AG444&lt;&gt;"Yes",$AG444&lt;&gt;"N/A"),"Firmware Download, ","")&amp;IF(AND(OR($AG444="Yes",$AG444="N/A"),$AH444&lt;&gt;"Yes",$AH444&lt;&gt;"N/A"),"Firmware Install, ","")&amp;IF(AND($BQ444&lt;&gt;"Yes",$BQ444&lt;&gt;"N/A"),"Device ID, ","")&amp;IF(AND($BR444&lt;&gt;"Yes",$BR444&lt;&gt;"N/A"),"Epic Beans Relay, ",""),LEN(IF(AND($BL444&lt;&gt;"Yes",$BL444&lt;&gt;"N/A"),"Power Cable, ","")&amp;IF(AND($BM444&lt;&gt;"Yes",$BM444&lt;&gt;"N/A"),"Battery, ","")&amp;IF(AND($AG444&lt;&gt;"Yes",$AG444&lt;&gt;"N/A"),"Firmware Download, ","")&amp;IF(AND(OR($AG444="Yes",$AG444="N/A"),$AH444&lt;&gt;"Yes",$AH444&lt;&gt;"N/A"),"Firmware Install, ","")&amp;IF(AND($BQ444&lt;&gt;"Yes",$BQ444&lt;&gt;"N/A"),"Device ID, ","")&amp;IF(AND($BR444&lt;&gt;"Yes",$BR444&lt;&gt;"N/A"),"Epic Beans Relay, ",""))-2)))</f>
        <v/>
      </c>
      <c r="BU444" s="8" t="str">
        <f>IF($AB444="","",IF($BS444="","Yes","Blocked"))</f>
        <v/>
      </c>
      <c r="BW444" t="str">
        <f>IF($BV444="","",IFERROR(VLOOKUP($BV444,'01_Warehouse_Ledger'!$A:$N,4,FALSE),""))</f>
        <v/>
      </c>
      <c r="BX444" t="str">
        <f>IF($BV444="","",IFERROR(VLOOKUP($BV444,'01_Warehouse_Ledger'!$A:$N,5,FALSE),""))</f>
        <v/>
      </c>
      <c r="BY444" t="str">
        <f>IF($BV444="","",IFERROR(VLOOKUP($BV444,'01_Warehouse_Ledger'!$A:$N,13,FALSE),""))</f>
        <v/>
      </c>
      <c r="CI444" t="str" cm="1">
        <f t="array" ref="CI444">IFERROR(
  IF(ISNUMBER(MATCH(TRIM(SUBSTITUTE(INDEX($X:$X,ROW()),CHAR(160),"")),[1]Weekend_Targets!$B$2:$B$23,0)),
    "TARGET",
    "NO"
  ),
  "LOOKUP_ERROR"
)</f>
        <v>NO</v>
      </c>
      <c r="CJ444" t="str" cm="1">
        <f t="array" aca="1" ref="CJ444" ca="1">_xlfn.LET(_xlpm.h,UPPER(TRIM(CLEAN(SUBSTITUTE($X444,CHAR(160)," ")))), IF(ISNUMBER(MATCH(_xlpm.h,WeekendHostnames,0)),"TARGET",""))</f>
        <v/>
      </c>
      <c r="CK444" t="str">
        <f>UPPER(TRIM(CLEAN(SUBSTITUTE(C444,CHAR(160)," "))))</f>
        <v/>
      </c>
      <c r="CL444" t="str" cm="1">
        <f t="array" ref="CL444">IF(ISNUMBER(MATCH(UPPER(TRIM(CLEAN(SUBSTITUTE(INDEX($X:$X,ROW()),CHAR(160)," ")))),[1]Weekend_Targets!$C$2:$C$23,0)),"TARGET","NO")</f>
        <v>NO</v>
      </c>
      <c r="CM444" t="str">
        <f>_xlfn.TEXTJOIN(", ",TRUE,$C$2:$C$23)</f>
        <v>Yes, Yes, Yes, Yes, Yes, Yes, Yes, Yes, Yes, Yes, Yes, Yes, Yes, Yes, Yes, Yes, Yes, Yes, Yes, Yes, Yes, Yes</v>
      </c>
      <c r="CN444" t="e" cm="1">
        <f t="array" aca="1" ref="CN444" ca="1">COUNTIF(WeekendHostnames,"WNH270OPR403")</f>
        <v>#NAME?</v>
      </c>
    </row>
    <row r="445" spans="5:92" ht="20.25" customHeight="1">
      <c r="E445" s="15" t="str">
        <f>IF($C445&lt;&gt;"Yes","",IF($D445="No","Yes",IF($D445="Yes","No","")))</f>
        <v/>
      </c>
      <c r="F445" s="15" t="str">
        <f>IF($A445="","",IF($A445="Neuron",IF(OR(AND($AA445&lt;&gt;"",LOWER(TRIM($AA445))&lt;&gt;"n/a",COUNTIF($AA$2:$AA$532,$AA445)&gt;1),AND($AB445&lt;&gt;"",LOWER(TRIM($AB445))&lt;&gt;"n/a",COUNTIF($AB$2:$AB$532,$AB445)&gt;1),AND($AE445&lt;&gt;"",LOWER(TRIM($AE445))&lt;&gt;"n/a",COUNTIF($AE$2:$AE$532,$AE445)&gt;1)),"Yes","No"),IF($A445="Cybernet",IF(OR(AND($Y445&lt;&gt;"",LOWER(TRIM($Y445))&lt;&gt;"n/a",COUNTIF($Y$2:$Y$532,$Y445)&gt;1),AND($Z445&lt;&gt;"",LOWER(TRIM($Z445))&lt;&gt;"n/a",COUNTIF($Z$2:$Z$532,$Z445)&gt;1)),"Yes","No"),IF(AND($AN445&lt;&gt;"",LOWER(TRIM($AN445))&lt;&gt;"n/a",COUNTIF($AN$2:$AN$532,$AN445)&gt;1),"Yes","No"))))</f>
        <v/>
      </c>
      <c r="G445" t="str">
        <f>IF($C445&lt;&gt;"Yes","",
IF($A445="Neuron",
IF(OR(
AND($AA445&lt;&gt;"",LOWER(TRIM($AA445))&lt;&gt;"n/a",COUNTIFS($C$2:$C$532,"Yes",$A$2:$A$532,"Neuron",$AA$2:$AA$532,$AA445)&gt;1),
AND($AB445&lt;&gt;"",LOWER(TRIM($AB445))&lt;&gt;"n/a",COUNTIFS($C$2:$C$532,"Yes",$A$2:$A$532,"Neuron",$AB$2:$AB$532,$AB445)&gt;1),
AND($AE445&lt;&gt;"",LOWER(TRIM($AE445))&lt;&gt;"n/a",COUNTIFS($C$2:$C$532,"Yes",$A$2:$A$532,"Neuron",$AE$2:$AE$532,$AE445)&gt;1)
),"Yes","No"),
IF($A445="Cybernet",
IF(OR(
AND($Y445&lt;&gt;"",LOWER(TRIM($Y445))&lt;&gt;"n/a",COUNTIFS($C$2:$C$532,"Yes",$A$2:$A$532,"Cybernet",$Y$2:$Y$532,$Y445)&gt;1),
AND($Z445&lt;&gt;"",LOWER(TRIM($Z445))&lt;&gt;"n/a",COUNTIFS($C$2:$C$532,"Yes",$A$2:$A$532,"Cybernet",$Z$2:$Z$532,$Z445)&gt;1)
),"Yes","No"),
IF(AND($AN445&lt;&gt;"",LOWER(TRIM($AN445))&lt;&gt;"n/a"),
IF(COUNTIFS($C$2:$C$532,"Yes",$A$2:$A$532,$A445,$AN$2:$AN$532,$AN445)&gt;1,"Yes","No"),
"No")
)
)
)</f>
        <v/>
      </c>
      <c r="V445"/>
      <c r="X445"/>
      <c r="BS445" s="4" t="str">
        <f>IF($AB445="","",IF((IF(AND($BL445&lt;&gt;"Yes",$BL445&lt;&gt;"N/A"),"Power Cable, ","")&amp;IF(AND($BM445&lt;&gt;"Yes",$BM445&lt;&gt;"N/A"),"Battery, ","")&amp;IF(AND($AG445&lt;&gt;"Yes",$AG445&lt;&gt;"N/A"),"Firmware Download, ","")&amp;IF(AND(OR($AG445="Yes",$AG445="N/A"),$AH445&lt;&gt;"Yes",$AH445&lt;&gt;"N/A"),"Firmware Install, ","")&amp;IF(AND($BQ445&lt;&gt;"Yes",$BQ445&lt;&gt;"N/A"),"Device ID, ","")&amp;IF(AND($BR445&lt;&gt;"Yes",$BR445&lt;&gt;"N/A"),"Epic Beans Relay, ",""))="","",LEFT(IF(AND($BL445&lt;&gt;"Yes",$BL445&lt;&gt;"N/A"),"Power Cable, ","")&amp;IF(AND($BM445&lt;&gt;"Yes",$BM445&lt;&gt;"N/A"),"Battery, ","")&amp;IF(AND($AG445&lt;&gt;"Yes",$AG445&lt;&gt;"N/A"),"Firmware Download, ","")&amp;IF(AND(OR($AG445="Yes",$AG445="N/A"),$AH445&lt;&gt;"Yes",$AH445&lt;&gt;"N/A"),"Firmware Install, ","")&amp;IF(AND($BQ445&lt;&gt;"Yes",$BQ445&lt;&gt;"N/A"),"Device ID, ","")&amp;IF(AND($BR445&lt;&gt;"Yes",$BR445&lt;&gt;"N/A"),"Epic Beans Relay, ",""),LEN(IF(AND($BL445&lt;&gt;"Yes",$BL445&lt;&gt;"N/A"),"Power Cable, ","")&amp;IF(AND($BM445&lt;&gt;"Yes",$BM445&lt;&gt;"N/A"),"Battery, ","")&amp;IF(AND($AG445&lt;&gt;"Yes",$AG445&lt;&gt;"N/A"),"Firmware Download, ","")&amp;IF(AND(OR($AG445="Yes",$AG445="N/A"),$AH445&lt;&gt;"Yes",$AH445&lt;&gt;"N/A"),"Firmware Install, ","")&amp;IF(AND($BQ445&lt;&gt;"Yes",$BQ445&lt;&gt;"N/A"),"Device ID, ","")&amp;IF(AND($BR445&lt;&gt;"Yes",$BR445&lt;&gt;"N/A"),"Epic Beans Relay, ",""))-2)))</f>
        <v/>
      </c>
      <c r="BU445" s="8" t="str">
        <f>IF($AB445="","",IF($BS445="","Yes","Blocked"))</f>
        <v/>
      </c>
      <c r="BW445" t="str">
        <f>IF($BV445="","",IFERROR(VLOOKUP($BV445,'01_Warehouse_Ledger'!$A:$N,4,FALSE),""))</f>
        <v/>
      </c>
      <c r="BX445" t="str">
        <f>IF($BV445="","",IFERROR(VLOOKUP($BV445,'01_Warehouse_Ledger'!$A:$N,5,FALSE),""))</f>
        <v/>
      </c>
      <c r="BY445" t="str">
        <f>IF($BV445="","",IFERROR(VLOOKUP($BV445,'01_Warehouse_Ledger'!$A:$N,13,FALSE),""))</f>
        <v/>
      </c>
      <c r="CI445" t="str" cm="1">
        <f t="array" ref="CI445">IFERROR(
  IF(ISNUMBER(MATCH(TRIM(SUBSTITUTE(INDEX($X:$X,ROW()),CHAR(160),"")),[1]Weekend_Targets!$B$2:$B$23,0)),
    "TARGET",
    "NO"
  ),
  "LOOKUP_ERROR"
)</f>
        <v>NO</v>
      </c>
      <c r="CJ445" t="str" cm="1">
        <f t="array" aca="1" ref="CJ445" ca="1">_xlfn.LET(_xlpm.h,UPPER(TRIM(CLEAN(SUBSTITUTE($X445,CHAR(160)," ")))), IF(ISNUMBER(MATCH(_xlpm.h,WeekendHostnames,0)),"TARGET",""))</f>
        <v/>
      </c>
      <c r="CK445" t="str">
        <f>UPPER(TRIM(CLEAN(SUBSTITUTE(C445,CHAR(160)," "))))</f>
        <v/>
      </c>
      <c r="CL445" t="str" cm="1">
        <f t="array" ref="CL445">IF(ISNUMBER(MATCH(UPPER(TRIM(CLEAN(SUBSTITUTE(INDEX($X:$X,ROW()),CHAR(160)," ")))),[1]Weekend_Targets!$C$2:$C$23,0)),"TARGET","NO")</f>
        <v>NO</v>
      </c>
      <c r="CM445" t="str">
        <f>_xlfn.TEXTJOIN(", ",TRUE,$C$2:$C$23)</f>
        <v>Yes, Yes, Yes, Yes, Yes, Yes, Yes, Yes, Yes, Yes, Yes, Yes, Yes, Yes, Yes, Yes, Yes, Yes, Yes, Yes, Yes, Yes</v>
      </c>
      <c r="CN445" t="e" cm="1">
        <f t="array" aca="1" ref="CN445" ca="1">COUNTIF(WeekendHostnames,"WNH270OPR403")</f>
        <v>#NAME?</v>
      </c>
    </row>
    <row r="446" spans="5:92" ht="20.25" customHeight="1">
      <c r="E446" s="15" t="str">
        <f>IF($C446&lt;&gt;"Yes","",IF($D446="No","Yes",IF($D446="Yes","No","")))</f>
        <v/>
      </c>
      <c r="F446" s="15" t="str">
        <f>IF($A446="","",IF($A446="Neuron",IF(OR(AND($AA446&lt;&gt;"",LOWER(TRIM($AA446))&lt;&gt;"n/a",COUNTIF($AA$2:$AA$532,$AA446)&gt;1),AND($AB446&lt;&gt;"",LOWER(TRIM($AB446))&lt;&gt;"n/a",COUNTIF($AB$2:$AB$532,$AB446)&gt;1),AND($AE446&lt;&gt;"",LOWER(TRIM($AE446))&lt;&gt;"n/a",COUNTIF($AE$2:$AE$532,$AE446)&gt;1)),"Yes","No"),IF($A446="Cybernet",IF(OR(AND($Y446&lt;&gt;"",LOWER(TRIM($Y446))&lt;&gt;"n/a",COUNTIF($Y$2:$Y$532,$Y446)&gt;1),AND($Z446&lt;&gt;"",LOWER(TRIM($Z446))&lt;&gt;"n/a",COUNTIF($Z$2:$Z$532,$Z446)&gt;1)),"Yes","No"),IF(AND($AN446&lt;&gt;"",LOWER(TRIM($AN446))&lt;&gt;"n/a",COUNTIF($AN$2:$AN$532,$AN446)&gt;1),"Yes","No"))))</f>
        <v/>
      </c>
      <c r="G446" t="str">
        <f>IF($C446&lt;&gt;"Yes","",
IF($A446="Neuron",
IF(OR(
AND($AA446&lt;&gt;"",LOWER(TRIM($AA446))&lt;&gt;"n/a",COUNTIFS($C$2:$C$532,"Yes",$A$2:$A$532,"Neuron",$AA$2:$AA$532,$AA446)&gt;1),
AND($AB446&lt;&gt;"",LOWER(TRIM($AB446))&lt;&gt;"n/a",COUNTIFS($C$2:$C$532,"Yes",$A$2:$A$532,"Neuron",$AB$2:$AB$532,$AB446)&gt;1),
AND($AE446&lt;&gt;"",LOWER(TRIM($AE446))&lt;&gt;"n/a",COUNTIFS($C$2:$C$532,"Yes",$A$2:$A$532,"Neuron",$AE$2:$AE$532,$AE446)&gt;1)
),"Yes","No"),
IF($A446="Cybernet",
IF(OR(
AND($Y446&lt;&gt;"",LOWER(TRIM($Y446))&lt;&gt;"n/a",COUNTIFS($C$2:$C$532,"Yes",$A$2:$A$532,"Cybernet",$Y$2:$Y$532,$Y446)&gt;1),
AND($Z446&lt;&gt;"",LOWER(TRIM($Z446))&lt;&gt;"n/a",COUNTIFS($C$2:$C$532,"Yes",$A$2:$A$532,"Cybernet",$Z$2:$Z$532,$Z446)&gt;1)
),"Yes","No"),
IF(AND($AN446&lt;&gt;"",LOWER(TRIM($AN446))&lt;&gt;"n/a"),
IF(COUNTIFS($C$2:$C$532,"Yes",$A$2:$A$532,$A446,$AN$2:$AN$532,$AN446)&gt;1,"Yes","No"),
"No")
)
)
)</f>
        <v/>
      </c>
      <c r="V446"/>
      <c r="X446"/>
      <c r="BS446" s="4" t="str">
        <f>IF($AB446="","",IF((IF(AND($BL446&lt;&gt;"Yes",$BL446&lt;&gt;"N/A"),"Power Cable, ","")&amp;IF(AND($BM446&lt;&gt;"Yes",$BM446&lt;&gt;"N/A"),"Battery, ","")&amp;IF(AND($AG446&lt;&gt;"Yes",$AG446&lt;&gt;"N/A"),"Firmware Download, ","")&amp;IF(AND(OR($AG446="Yes",$AG446="N/A"),$AH446&lt;&gt;"Yes",$AH446&lt;&gt;"N/A"),"Firmware Install, ","")&amp;IF(AND($BQ446&lt;&gt;"Yes",$BQ446&lt;&gt;"N/A"),"Device ID, ","")&amp;IF(AND($BR446&lt;&gt;"Yes",$BR446&lt;&gt;"N/A"),"Epic Beans Relay, ",""))="","",LEFT(IF(AND($BL446&lt;&gt;"Yes",$BL446&lt;&gt;"N/A"),"Power Cable, ","")&amp;IF(AND($BM446&lt;&gt;"Yes",$BM446&lt;&gt;"N/A"),"Battery, ","")&amp;IF(AND($AG446&lt;&gt;"Yes",$AG446&lt;&gt;"N/A"),"Firmware Download, ","")&amp;IF(AND(OR($AG446="Yes",$AG446="N/A"),$AH446&lt;&gt;"Yes",$AH446&lt;&gt;"N/A"),"Firmware Install, ","")&amp;IF(AND($BQ446&lt;&gt;"Yes",$BQ446&lt;&gt;"N/A"),"Device ID, ","")&amp;IF(AND($BR446&lt;&gt;"Yes",$BR446&lt;&gt;"N/A"),"Epic Beans Relay, ",""),LEN(IF(AND($BL446&lt;&gt;"Yes",$BL446&lt;&gt;"N/A"),"Power Cable, ","")&amp;IF(AND($BM446&lt;&gt;"Yes",$BM446&lt;&gt;"N/A"),"Battery, ","")&amp;IF(AND($AG446&lt;&gt;"Yes",$AG446&lt;&gt;"N/A"),"Firmware Download, ","")&amp;IF(AND(OR($AG446="Yes",$AG446="N/A"),$AH446&lt;&gt;"Yes",$AH446&lt;&gt;"N/A"),"Firmware Install, ","")&amp;IF(AND($BQ446&lt;&gt;"Yes",$BQ446&lt;&gt;"N/A"),"Device ID, ","")&amp;IF(AND($BR446&lt;&gt;"Yes",$BR446&lt;&gt;"N/A"),"Epic Beans Relay, ",""))-2)))</f>
        <v/>
      </c>
      <c r="BU446" s="8" t="str">
        <f>IF($AB446="","",IF($BS446="","Yes","Blocked"))</f>
        <v/>
      </c>
      <c r="BW446" t="str">
        <f>IF($BV446="","",IFERROR(VLOOKUP($BV446,'01_Warehouse_Ledger'!$A:$N,4,FALSE),""))</f>
        <v/>
      </c>
      <c r="BX446" t="str">
        <f>IF($BV446="","",IFERROR(VLOOKUP($BV446,'01_Warehouse_Ledger'!$A:$N,5,FALSE),""))</f>
        <v/>
      </c>
      <c r="BY446" t="str">
        <f>IF($BV446="","",IFERROR(VLOOKUP($BV446,'01_Warehouse_Ledger'!$A:$N,13,FALSE),""))</f>
        <v/>
      </c>
      <c r="CI446" t="str" cm="1">
        <f t="array" ref="CI446">IFERROR(
  IF(ISNUMBER(MATCH(TRIM(SUBSTITUTE(INDEX($X:$X,ROW()),CHAR(160),"")),[1]Weekend_Targets!$B$2:$B$23,0)),
    "TARGET",
    "NO"
  ),
  "LOOKUP_ERROR"
)</f>
        <v>NO</v>
      </c>
      <c r="CJ446" t="str" cm="1">
        <f t="array" aca="1" ref="CJ446" ca="1">_xlfn.LET(_xlpm.h,UPPER(TRIM(CLEAN(SUBSTITUTE($X446,CHAR(160)," ")))), IF(ISNUMBER(MATCH(_xlpm.h,WeekendHostnames,0)),"TARGET",""))</f>
        <v/>
      </c>
      <c r="CK446" t="str">
        <f>UPPER(TRIM(CLEAN(SUBSTITUTE(C446,CHAR(160)," "))))</f>
        <v/>
      </c>
      <c r="CL446" t="str" cm="1">
        <f t="array" ref="CL446">IF(ISNUMBER(MATCH(UPPER(TRIM(CLEAN(SUBSTITUTE(INDEX($X:$X,ROW()),CHAR(160)," ")))),[1]Weekend_Targets!$C$2:$C$23,0)),"TARGET","NO")</f>
        <v>NO</v>
      </c>
      <c r="CM446" t="str">
        <f>_xlfn.TEXTJOIN(", ",TRUE,$C$2:$C$23)</f>
        <v>Yes, Yes, Yes, Yes, Yes, Yes, Yes, Yes, Yes, Yes, Yes, Yes, Yes, Yes, Yes, Yes, Yes, Yes, Yes, Yes, Yes, Yes</v>
      </c>
      <c r="CN446" t="e" cm="1">
        <f t="array" aca="1" ref="CN446" ca="1">COUNTIF(WeekendHostnames,"WNH270OPR403")</f>
        <v>#NAME?</v>
      </c>
    </row>
    <row r="447" spans="5:92" ht="20.25" customHeight="1">
      <c r="E447" s="15" t="str">
        <f>IF($C447&lt;&gt;"Yes","",IF($D447="No","Yes",IF($D447="Yes","No","")))</f>
        <v/>
      </c>
      <c r="F447" s="15" t="str">
        <f>IF($A447="","",IF($A447="Neuron",IF(OR(AND($AA447&lt;&gt;"",LOWER(TRIM($AA447))&lt;&gt;"n/a",COUNTIF($AA$2:$AA$532,$AA447)&gt;1),AND($AB447&lt;&gt;"",LOWER(TRIM($AB447))&lt;&gt;"n/a",COUNTIF($AB$2:$AB$532,$AB447)&gt;1),AND($AE447&lt;&gt;"",LOWER(TRIM($AE447))&lt;&gt;"n/a",COUNTIF($AE$2:$AE$532,$AE447)&gt;1)),"Yes","No"),IF($A447="Cybernet",IF(OR(AND($Y447&lt;&gt;"",LOWER(TRIM($Y447))&lt;&gt;"n/a",COUNTIF($Y$2:$Y$532,$Y447)&gt;1),AND($Z447&lt;&gt;"",LOWER(TRIM($Z447))&lt;&gt;"n/a",COUNTIF($Z$2:$Z$532,$Z447)&gt;1)),"Yes","No"),IF(AND($AN447&lt;&gt;"",LOWER(TRIM($AN447))&lt;&gt;"n/a",COUNTIF($AN$2:$AN$532,$AN447)&gt;1),"Yes","No"))))</f>
        <v/>
      </c>
      <c r="G447" t="str">
        <f>IF($C447&lt;&gt;"Yes","",
IF($A447="Neuron",
IF(OR(
AND($AA447&lt;&gt;"",LOWER(TRIM($AA447))&lt;&gt;"n/a",COUNTIFS($C$2:$C$532,"Yes",$A$2:$A$532,"Neuron",$AA$2:$AA$532,$AA447)&gt;1),
AND($AB447&lt;&gt;"",LOWER(TRIM($AB447))&lt;&gt;"n/a",COUNTIFS($C$2:$C$532,"Yes",$A$2:$A$532,"Neuron",$AB$2:$AB$532,$AB447)&gt;1),
AND($AE447&lt;&gt;"",LOWER(TRIM($AE447))&lt;&gt;"n/a",COUNTIFS($C$2:$C$532,"Yes",$A$2:$A$532,"Neuron",$AE$2:$AE$532,$AE447)&gt;1)
),"Yes","No"),
IF($A447="Cybernet",
IF(OR(
AND($Y447&lt;&gt;"",LOWER(TRIM($Y447))&lt;&gt;"n/a",COUNTIFS($C$2:$C$532,"Yes",$A$2:$A$532,"Cybernet",$Y$2:$Y$532,$Y447)&gt;1),
AND($Z447&lt;&gt;"",LOWER(TRIM($Z447))&lt;&gt;"n/a",COUNTIFS($C$2:$C$532,"Yes",$A$2:$A$532,"Cybernet",$Z$2:$Z$532,$Z447)&gt;1)
),"Yes","No"),
IF(AND($AN447&lt;&gt;"",LOWER(TRIM($AN447))&lt;&gt;"n/a"),
IF(COUNTIFS($C$2:$C$532,"Yes",$A$2:$A$532,$A447,$AN$2:$AN$532,$AN447)&gt;1,"Yes","No"),
"No")
)
)
)</f>
        <v/>
      </c>
      <c r="V447"/>
      <c r="X447"/>
      <c r="BS447" s="4" t="str">
        <f>IF($AB447="","",IF((IF(AND($BL447&lt;&gt;"Yes",$BL447&lt;&gt;"N/A"),"Power Cable, ","")&amp;IF(AND($BM447&lt;&gt;"Yes",$BM447&lt;&gt;"N/A"),"Battery, ","")&amp;IF(AND($AG447&lt;&gt;"Yes",$AG447&lt;&gt;"N/A"),"Firmware Download, ","")&amp;IF(AND(OR($AG447="Yes",$AG447="N/A"),$AH447&lt;&gt;"Yes",$AH447&lt;&gt;"N/A"),"Firmware Install, ","")&amp;IF(AND($BQ447&lt;&gt;"Yes",$BQ447&lt;&gt;"N/A"),"Device ID, ","")&amp;IF(AND($BR447&lt;&gt;"Yes",$BR447&lt;&gt;"N/A"),"Epic Beans Relay, ",""))="","",LEFT(IF(AND($BL447&lt;&gt;"Yes",$BL447&lt;&gt;"N/A"),"Power Cable, ","")&amp;IF(AND($BM447&lt;&gt;"Yes",$BM447&lt;&gt;"N/A"),"Battery, ","")&amp;IF(AND($AG447&lt;&gt;"Yes",$AG447&lt;&gt;"N/A"),"Firmware Download, ","")&amp;IF(AND(OR($AG447="Yes",$AG447="N/A"),$AH447&lt;&gt;"Yes",$AH447&lt;&gt;"N/A"),"Firmware Install, ","")&amp;IF(AND($BQ447&lt;&gt;"Yes",$BQ447&lt;&gt;"N/A"),"Device ID, ","")&amp;IF(AND($BR447&lt;&gt;"Yes",$BR447&lt;&gt;"N/A"),"Epic Beans Relay, ",""),LEN(IF(AND($BL447&lt;&gt;"Yes",$BL447&lt;&gt;"N/A"),"Power Cable, ","")&amp;IF(AND($BM447&lt;&gt;"Yes",$BM447&lt;&gt;"N/A"),"Battery, ","")&amp;IF(AND($AG447&lt;&gt;"Yes",$AG447&lt;&gt;"N/A"),"Firmware Download, ","")&amp;IF(AND(OR($AG447="Yes",$AG447="N/A"),$AH447&lt;&gt;"Yes",$AH447&lt;&gt;"N/A"),"Firmware Install, ","")&amp;IF(AND($BQ447&lt;&gt;"Yes",$BQ447&lt;&gt;"N/A"),"Device ID, ","")&amp;IF(AND($BR447&lt;&gt;"Yes",$BR447&lt;&gt;"N/A"),"Epic Beans Relay, ",""))-2)))</f>
        <v/>
      </c>
      <c r="BU447" s="8" t="str">
        <f>IF($AB447="","",IF($BS447="","Yes","Blocked"))</f>
        <v/>
      </c>
      <c r="BW447" t="str">
        <f>IF($BV447="","",IFERROR(VLOOKUP($BV447,'01_Warehouse_Ledger'!$A:$N,4,FALSE),""))</f>
        <v/>
      </c>
      <c r="BX447" t="str">
        <f>IF($BV447="","",IFERROR(VLOOKUP($BV447,'01_Warehouse_Ledger'!$A:$N,5,FALSE),""))</f>
        <v/>
      </c>
      <c r="BY447" t="str">
        <f>IF($BV447="","",IFERROR(VLOOKUP($BV447,'01_Warehouse_Ledger'!$A:$N,13,FALSE),""))</f>
        <v/>
      </c>
      <c r="CI447" t="str" cm="1">
        <f t="array" ref="CI447">IFERROR(
  IF(ISNUMBER(MATCH(TRIM(SUBSTITUTE(INDEX($X:$X,ROW()),CHAR(160),"")),[1]Weekend_Targets!$B$2:$B$23,0)),
    "TARGET",
    "NO"
  ),
  "LOOKUP_ERROR"
)</f>
        <v>NO</v>
      </c>
      <c r="CJ447" t="str" cm="1">
        <f t="array" aca="1" ref="CJ447" ca="1">_xlfn.LET(_xlpm.h,UPPER(TRIM(CLEAN(SUBSTITUTE($X447,CHAR(160)," ")))), IF(ISNUMBER(MATCH(_xlpm.h,WeekendHostnames,0)),"TARGET",""))</f>
        <v/>
      </c>
      <c r="CK447" t="str">
        <f>UPPER(TRIM(CLEAN(SUBSTITUTE(C447,CHAR(160)," "))))</f>
        <v/>
      </c>
      <c r="CL447" t="str" cm="1">
        <f t="array" ref="CL447">IF(ISNUMBER(MATCH(UPPER(TRIM(CLEAN(SUBSTITUTE(INDEX($X:$X,ROW()),CHAR(160)," ")))),[1]Weekend_Targets!$C$2:$C$23,0)),"TARGET","NO")</f>
        <v>NO</v>
      </c>
      <c r="CM447" t="str">
        <f>_xlfn.TEXTJOIN(", ",TRUE,$C$2:$C$23)</f>
        <v>Yes, Yes, Yes, Yes, Yes, Yes, Yes, Yes, Yes, Yes, Yes, Yes, Yes, Yes, Yes, Yes, Yes, Yes, Yes, Yes, Yes, Yes</v>
      </c>
      <c r="CN447" t="e" cm="1">
        <f t="array" aca="1" ref="CN447" ca="1">COUNTIF(WeekendHostnames,"WNH270OPR403")</f>
        <v>#NAME?</v>
      </c>
    </row>
    <row r="448" spans="5:92" ht="20.25" customHeight="1">
      <c r="E448" s="15" t="str">
        <f>IF($C448&lt;&gt;"Yes","",IF($D448="No","Yes",IF($D448="Yes","No","")))</f>
        <v/>
      </c>
      <c r="F448" s="15" t="str">
        <f>IF($A448="","",IF($A448="Neuron",IF(OR(AND($AA448&lt;&gt;"",LOWER(TRIM($AA448))&lt;&gt;"n/a",COUNTIF($AA$2:$AA$532,$AA448)&gt;1),AND($AB448&lt;&gt;"",LOWER(TRIM($AB448))&lt;&gt;"n/a",COUNTIF($AB$2:$AB$532,$AB448)&gt;1),AND($AE448&lt;&gt;"",LOWER(TRIM($AE448))&lt;&gt;"n/a",COUNTIF($AE$2:$AE$532,$AE448)&gt;1)),"Yes","No"),IF($A448="Cybernet",IF(OR(AND($Y448&lt;&gt;"",LOWER(TRIM($Y448))&lt;&gt;"n/a",COUNTIF($Y$2:$Y$532,$Y448)&gt;1),AND($Z448&lt;&gt;"",LOWER(TRIM($Z448))&lt;&gt;"n/a",COUNTIF($Z$2:$Z$532,$Z448)&gt;1)),"Yes","No"),IF(AND($AN448&lt;&gt;"",LOWER(TRIM($AN448))&lt;&gt;"n/a",COUNTIF($AN$2:$AN$532,$AN448)&gt;1),"Yes","No"))))</f>
        <v/>
      </c>
      <c r="G448" t="str">
        <f>IF($C448&lt;&gt;"Yes","",
IF($A448="Neuron",
IF(OR(
AND($AA448&lt;&gt;"",LOWER(TRIM($AA448))&lt;&gt;"n/a",COUNTIFS($C$2:$C$532,"Yes",$A$2:$A$532,"Neuron",$AA$2:$AA$532,$AA448)&gt;1),
AND($AB448&lt;&gt;"",LOWER(TRIM($AB448))&lt;&gt;"n/a",COUNTIFS($C$2:$C$532,"Yes",$A$2:$A$532,"Neuron",$AB$2:$AB$532,$AB448)&gt;1),
AND($AE448&lt;&gt;"",LOWER(TRIM($AE448))&lt;&gt;"n/a",COUNTIFS($C$2:$C$532,"Yes",$A$2:$A$532,"Neuron",$AE$2:$AE$532,$AE448)&gt;1)
),"Yes","No"),
IF($A448="Cybernet",
IF(OR(
AND($Y448&lt;&gt;"",LOWER(TRIM($Y448))&lt;&gt;"n/a",COUNTIFS($C$2:$C$532,"Yes",$A$2:$A$532,"Cybernet",$Y$2:$Y$532,$Y448)&gt;1),
AND($Z448&lt;&gt;"",LOWER(TRIM($Z448))&lt;&gt;"n/a",COUNTIFS($C$2:$C$532,"Yes",$A$2:$A$532,"Cybernet",$Z$2:$Z$532,$Z448)&gt;1)
),"Yes","No"),
IF(AND($AN448&lt;&gt;"",LOWER(TRIM($AN448))&lt;&gt;"n/a"),
IF(COUNTIFS($C$2:$C$532,"Yes",$A$2:$A$532,$A448,$AN$2:$AN$532,$AN448)&gt;1,"Yes","No"),
"No")
)
)
)</f>
        <v/>
      </c>
      <c r="V448"/>
      <c r="X448"/>
      <c r="BS448" s="4" t="str">
        <f>IF($AB448="","",IF((IF(AND($BL448&lt;&gt;"Yes",$BL448&lt;&gt;"N/A"),"Power Cable, ","")&amp;IF(AND($BM448&lt;&gt;"Yes",$BM448&lt;&gt;"N/A"),"Battery, ","")&amp;IF(AND($AG448&lt;&gt;"Yes",$AG448&lt;&gt;"N/A"),"Firmware Download, ","")&amp;IF(AND(OR($AG448="Yes",$AG448="N/A"),$AH448&lt;&gt;"Yes",$AH448&lt;&gt;"N/A"),"Firmware Install, ","")&amp;IF(AND($BQ448&lt;&gt;"Yes",$BQ448&lt;&gt;"N/A"),"Device ID, ","")&amp;IF(AND($BR448&lt;&gt;"Yes",$BR448&lt;&gt;"N/A"),"Epic Beans Relay, ",""))="","",LEFT(IF(AND($BL448&lt;&gt;"Yes",$BL448&lt;&gt;"N/A"),"Power Cable, ","")&amp;IF(AND($BM448&lt;&gt;"Yes",$BM448&lt;&gt;"N/A"),"Battery, ","")&amp;IF(AND($AG448&lt;&gt;"Yes",$AG448&lt;&gt;"N/A"),"Firmware Download, ","")&amp;IF(AND(OR($AG448="Yes",$AG448="N/A"),$AH448&lt;&gt;"Yes",$AH448&lt;&gt;"N/A"),"Firmware Install, ","")&amp;IF(AND($BQ448&lt;&gt;"Yes",$BQ448&lt;&gt;"N/A"),"Device ID, ","")&amp;IF(AND($BR448&lt;&gt;"Yes",$BR448&lt;&gt;"N/A"),"Epic Beans Relay, ",""),LEN(IF(AND($BL448&lt;&gt;"Yes",$BL448&lt;&gt;"N/A"),"Power Cable, ","")&amp;IF(AND($BM448&lt;&gt;"Yes",$BM448&lt;&gt;"N/A"),"Battery, ","")&amp;IF(AND($AG448&lt;&gt;"Yes",$AG448&lt;&gt;"N/A"),"Firmware Download, ","")&amp;IF(AND(OR($AG448="Yes",$AG448="N/A"),$AH448&lt;&gt;"Yes",$AH448&lt;&gt;"N/A"),"Firmware Install, ","")&amp;IF(AND($BQ448&lt;&gt;"Yes",$BQ448&lt;&gt;"N/A"),"Device ID, ","")&amp;IF(AND($BR448&lt;&gt;"Yes",$BR448&lt;&gt;"N/A"),"Epic Beans Relay, ",""))-2)))</f>
        <v/>
      </c>
      <c r="BU448" s="8" t="str">
        <f>IF($AB448="","",IF($BS448="","Yes","Blocked"))</f>
        <v/>
      </c>
      <c r="BW448" t="str">
        <f>IF($BV448="","",IFERROR(VLOOKUP($BV448,'01_Warehouse_Ledger'!$A:$N,4,FALSE),""))</f>
        <v/>
      </c>
      <c r="BX448" t="str">
        <f>IF($BV448="","",IFERROR(VLOOKUP($BV448,'01_Warehouse_Ledger'!$A:$N,5,FALSE),""))</f>
        <v/>
      </c>
      <c r="BY448" t="str">
        <f>IF($BV448="","",IFERROR(VLOOKUP($BV448,'01_Warehouse_Ledger'!$A:$N,13,FALSE),""))</f>
        <v/>
      </c>
      <c r="CI448" t="str" cm="1">
        <f t="array" ref="CI448">IFERROR(
  IF(ISNUMBER(MATCH(TRIM(SUBSTITUTE(INDEX($X:$X,ROW()),CHAR(160),"")),[1]Weekend_Targets!$B$2:$B$23,0)),
    "TARGET",
    "NO"
  ),
  "LOOKUP_ERROR"
)</f>
        <v>NO</v>
      </c>
      <c r="CJ448" t="str" cm="1">
        <f t="array" aca="1" ref="CJ448" ca="1">_xlfn.LET(_xlpm.h,UPPER(TRIM(CLEAN(SUBSTITUTE($X448,CHAR(160)," ")))), IF(ISNUMBER(MATCH(_xlpm.h,WeekendHostnames,0)),"TARGET",""))</f>
        <v/>
      </c>
      <c r="CK448" t="str">
        <f>UPPER(TRIM(CLEAN(SUBSTITUTE(C448,CHAR(160)," "))))</f>
        <v/>
      </c>
      <c r="CL448" t="str" cm="1">
        <f t="array" ref="CL448">IF(ISNUMBER(MATCH(UPPER(TRIM(CLEAN(SUBSTITUTE(INDEX($X:$X,ROW()),CHAR(160)," ")))),[1]Weekend_Targets!$C$2:$C$23,0)),"TARGET","NO")</f>
        <v>NO</v>
      </c>
      <c r="CM448" t="str">
        <f>_xlfn.TEXTJOIN(", ",TRUE,$C$2:$C$23)</f>
        <v>Yes, Yes, Yes, Yes, Yes, Yes, Yes, Yes, Yes, Yes, Yes, Yes, Yes, Yes, Yes, Yes, Yes, Yes, Yes, Yes, Yes, Yes</v>
      </c>
      <c r="CN448" t="e" cm="1">
        <f t="array" aca="1" ref="CN448" ca="1">COUNTIF(WeekendHostnames,"WNH270OPR403")</f>
        <v>#NAME?</v>
      </c>
    </row>
    <row r="449" spans="5:92" ht="20.25" customHeight="1">
      <c r="E449" s="15" t="str">
        <f>IF($C449&lt;&gt;"Yes","",IF($D449="No","Yes",IF($D449="Yes","No","")))</f>
        <v/>
      </c>
      <c r="F449" s="15" t="str">
        <f>IF($A449="","",IF($A449="Neuron",IF(OR(AND($AA449&lt;&gt;"",LOWER(TRIM($AA449))&lt;&gt;"n/a",COUNTIF($AA$2:$AA$532,$AA449)&gt;1),AND($AB449&lt;&gt;"",LOWER(TRIM($AB449))&lt;&gt;"n/a",COUNTIF($AB$2:$AB$532,$AB449)&gt;1),AND($AE449&lt;&gt;"",LOWER(TRIM($AE449))&lt;&gt;"n/a",COUNTIF($AE$2:$AE$532,$AE449)&gt;1)),"Yes","No"),IF($A449="Cybernet",IF(OR(AND($Y449&lt;&gt;"",LOWER(TRIM($Y449))&lt;&gt;"n/a",COUNTIF($Y$2:$Y$532,$Y449)&gt;1),AND($Z449&lt;&gt;"",LOWER(TRIM($Z449))&lt;&gt;"n/a",COUNTIF($Z$2:$Z$532,$Z449)&gt;1)),"Yes","No"),IF(AND($AN449&lt;&gt;"",LOWER(TRIM($AN449))&lt;&gt;"n/a",COUNTIF($AN$2:$AN$532,$AN449)&gt;1),"Yes","No"))))</f>
        <v/>
      </c>
      <c r="G449" t="str">
        <f>IF($C449&lt;&gt;"Yes","",
IF($A449="Neuron",
IF(OR(
AND($AA449&lt;&gt;"",LOWER(TRIM($AA449))&lt;&gt;"n/a",COUNTIFS($C$2:$C$532,"Yes",$A$2:$A$532,"Neuron",$AA$2:$AA$532,$AA449)&gt;1),
AND($AB449&lt;&gt;"",LOWER(TRIM($AB449))&lt;&gt;"n/a",COUNTIFS($C$2:$C$532,"Yes",$A$2:$A$532,"Neuron",$AB$2:$AB$532,$AB449)&gt;1),
AND($AE449&lt;&gt;"",LOWER(TRIM($AE449))&lt;&gt;"n/a",COUNTIFS($C$2:$C$532,"Yes",$A$2:$A$532,"Neuron",$AE$2:$AE$532,$AE449)&gt;1)
),"Yes","No"),
IF($A449="Cybernet",
IF(OR(
AND($Y449&lt;&gt;"",LOWER(TRIM($Y449))&lt;&gt;"n/a",COUNTIFS($C$2:$C$532,"Yes",$A$2:$A$532,"Cybernet",$Y$2:$Y$532,$Y449)&gt;1),
AND($Z449&lt;&gt;"",LOWER(TRIM($Z449))&lt;&gt;"n/a",COUNTIFS($C$2:$C$532,"Yes",$A$2:$A$532,"Cybernet",$Z$2:$Z$532,$Z449)&gt;1)
),"Yes","No"),
IF(AND($AN449&lt;&gt;"",LOWER(TRIM($AN449))&lt;&gt;"n/a"),
IF(COUNTIFS($C$2:$C$532,"Yes",$A$2:$A$532,$A449,$AN$2:$AN$532,$AN449)&gt;1,"Yes","No"),
"No")
)
)
)</f>
        <v/>
      </c>
      <c r="V449"/>
      <c r="X449"/>
      <c r="BS449" s="4" t="str">
        <f>IF($AB449="","",IF((IF(AND($BL449&lt;&gt;"Yes",$BL449&lt;&gt;"N/A"),"Power Cable, ","")&amp;IF(AND($BM449&lt;&gt;"Yes",$BM449&lt;&gt;"N/A"),"Battery, ","")&amp;IF(AND($AG449&lt;&gt;"Yes",$AG449&lt;&gt;"N/A"),"Firmware Download, ","")&amp;IF(AND(OR($AG449="Yes",$AG449="N/A"),$AH449&lt;&gt;"Yes",$AH449&lt;&gt;"N/A"),"Firmware Install, ","")&amp;IF(AND($BQ449&lt;&gt;"Yes",$BQ449&lt;&gt;"N/A"),"Device ID, ","")&amp;IF(AND($BR449&lt;&gt;"Yes",$BR449&lt;&gt;"N/A"),"Epic Beans Relay, ",""))="","",LEFT(IF(AND($BL449&lt;&gt;"Yes",$BL449&lt;&gt;"N/A"),"Power Cable, ","")&amp;IF(AND($BM449&lt;&gt;"Yes",$BM449&lt;&gt;"N/A"),"Battery, ","")&amp;IF(AND($AG449&lt;&gt;"Yes",$AG449&lt;&gt;"N/A"),"Firmware Download, ","")&amp;IF(AND(OR($AG449="Yes",$AG449="N/A"),$AH449&lt;&gt;"Yes",$AH449&lt;&gt;"N/A"),"Firmware Install, ","")&amp;IF(AND($BQ449&lt;&gt;"Yes",$BQ449&lt;&gt;"N/A"),"Device ID, ","")&amp;IF(AND($BR449&lt;&gt;"Yes",$BR449&lt;&gt;"N/A"),"Epic Beans Relay, ",""),LEN(IF(AND($BL449&lt;&gt;"Yes",$BL449&lt;&gt;"N/A"),"Power Cable, ","")&amp;IF(AND($BM449&lt;&gt;"Yes",$BM449&lt;&gt;"N/A"),"Battery, ","")&amp;IF(AND($AG449&lt;&gt;"Yes",$AG449&lt;&gt;"N/A"),"Firmware Download, ","")&amp;IF(AND(OR($AG449="Yes",$AG449="N/A"),$AH449&lt;&gt;"Yes",$AH449&lt;&gt;"N/A"),"Firmware Install, ","")&amp;IF(AND($BQ449&lt;&gt;"Yes",$BQ449&lt;&gt;"N/A"),"Device ID, ","")&amp;IF(AND($BR449&lt;&gt;"Yes",$BR449&lt;&gt;"N/A"),"Epic Beans Relay, ",""))-2)))</f>
        <v/>
      </c>
      <c r="BU449" s="8" t="str">
        <f>IF($AB449="","",IF($BS449="","Yes","Blocked"))</f>
        <v/>
      </c>
      <c r="BW449" t="str">
        <f>IF($BV449="","",IFERROR(VLOOKUP($BV449,'01_Warehouse_Ledger'!$A:$N,4,FALSE),""))</f>
        <v/>
      </c>
      <c r="BX449" t="str">
        <f>IF($BV449="","",IFERROR(VLOOKUP($BV449,'01_Warehouse_Ledger'!$A:$N,5,FALSE),""))</f>
        <v/>
      </c>
      <c r="BY449" t="str">
        <f>IF($BV449="","",IFERROR(VLOOKUP($BV449,'01_Warehouse_Ledger'!$A:$N,13,FALSE),""))</f>
        <v/>
      </c>
      <c r="CI449" t="str" cm="1">
        <f t="array" ref="CI449">IFERROR(
  IF(ISNUMBER(MATCH(TRIM(SUBSTITUTE(INDEX($X:$X,ROW()),CHAR(160),"")),[1]Weekend_Targets!$B$2:$B$23,0)),
    "TARGET",
    "NO"
  ),
  "LOOKUP_ERROR"
)</f>
        <v>NO</v>
      </c>
      <c r="CJ449" t="str" cm="1">
        <f t="array" aca="1" ref="CJ449" ca="1">_xlfn.LET(_xlpm.h,UPPER(TRIM(CLEAN(SUBSTITUTE($X449,CHAR(160)," ")))), IF(ISNUMBER(MATCH(_xlpm.h,WeekendHostnames,0)),"TARGET",""))</f>
        <v/>
      </c>
      <c r="CK449" t="str">
        <f>UPPER(TRIM(CLEAN(SUBSTITUTE(C449,CHAR(160)," "))))</f>
        <v/>
      </c>
      <c r="CL449" t="str" cm="1">
        <f t="array" ref="CL449">IF(ISNUMBER(MATCH(UPPER(TRIM(CLEAN(SUBSTITUTE(INDEX($X:$X,ROW()),CHAR(160)," ")))),[1]Weekend_Targets!$C$2:$C$23,0)),"TARGET","NO")</f>
        <v>NO</v>
      </c>
      <c r="CM449" t="str">
        <f>_xlfn.TEXTJOIN(", ",TRUE,$C$2:$C$23)</f>
        <v>Yes, Yes, Yes, Yes, Yes, Yes, Yes, Yes, Yes, Yes, Yes, Yes, Yes, Yes, Yes, Yes, Yes, Yes, Yes, Yes, Yes, Yes</v>
      </c>
      <c r="CN449" t="e" cm="1">
        <f t="array" aca="1" ref="CN449" ca="1">COUNTIF(WeekendHostnames,"WNH270OPR403")</f>
        <v>#NAME?</v>
      </c>
    </row>
    <row r="450" spans="5:92" ht="20.25" customHeight="1">
      <c r="E450" s="15" t="str">
        <f>IF($C450&lt;&gt;"Yes","",IF($D450="No","Yes",IF($D450="Yes","No","")))</f>
        <v/>
      </c>
      <c r="F450" s="15" t="str">
        <f>IF($A450="","",IF($A450="Neuron",IF(OR(AND($AA450&lt;&gt;"",LOWER(TRIM($AA450))&lt;&gt;"n/a",COUNTIF($AA$2:$AA$532,$AA450)&gt;1),AND($AB450&lt;&gt;"",LOWER(TRIM($AB450))&lt;&gt;"n/a",COUNTIF($AB$2:$AB$532,$AB450)&gt;1),AND($AE450&lt;&gt;"",LOWER(TRIM($AE450))&lt;&gt;"n/a",COUNTIF($AE$2:$AE$532,$AE450)&gt;1)),"Yes","No"),IF($A450="Cybernet",IF(OR(AND($Y450&lt;&gt;"",LOWER(TRIM($Y450))&lt;&gt;"n/a",COUNTIF($Y$2:$Y$532,$Y450)&gt;1),AND($Z450&lt;&gt;"",LOWER(TRIM($Z450))&lt;&gt;"n/a",COUNTIF($Z$2:$Z$532,$Z450)&gt;1)),"Yes","No"),IF(AND($AN450&lt;&gt;"",LOWER(TRIM($AN450))&lt;&gt;"n/a",COUNTIF($AN$2:$AN$532,$AN450)&gt;1),"Yes","No"))))</f>
        <v/>
      </c>
      <c r="G450" t="str">
        <f>IF($C450&lt;&gt;"Yes","",
IF($A450="Neuron",
IF(OR(
AND($AA450&lt;&gt;"",LOWER(TRIM($AA450))&lt;&gt;"n/a",COUNTIFS($C$2:$C$532,"Yes",$A$2:$A$532,"Neuron",$AA$2:$AA$532,$AA450)&gt;1),
AND($AB450&lt;&gt;"",LOWER(TRIM($AB450))&lt;&gt;"n/a",COUNTIFS($C$2:$C$532,"Yes",$A$2:$A$532,"Neuron",$AB$2:$AB$532,$AB450)&gt;1),
AND($AE450&lt;&gt;"",LOWER(TRIM($AE450))&lt;&gt;"n/a",COUNTIFS($C$2:$C$532,"Yes",$A$2:$A$532,"Neuron",$AE$2:$AE$532,$AE450)&gt;1)
),"Yes","No"),
IF($A450="Cybernet",
IF(OR(
AND($Y450&lt;&gt;"",LOWER(TRIM($Y450))&lt;&gt;"n/a",COUNTIFS($C$2:$C$532,"Yes",$A$2:$A$532,"Cybernet",$Y$2:$Y$532,$Y450)&gt;1),
AND($Z450&lt;&gt;"",LOWER(TRIM($Z450))&lt;&gt;"n/a",COUNTIFS($C$2:$C$532,"Yes",$A$2:$A$532,"Cybernet",$Z$2:$Z$532,$Z450)&gt;1)
),"Yes","No"),
IF(AND($AN450&lt;&gt;"",LOWER(TRIM($AN450))&lt;&gt;"n/a"),
IF(COUNTIFS($C$2:$C$532,"Yes",$A$2:$A$532,$A450,$AN$2:$AN$532,$AN450)&gt;1,"Yes","No"),
"No")
)
)
)</f>
        <v/>
      </c>
      <c r="V450"/>
      <c r="X450"/>
      <c r="BS450" s="4" t="str">
        <f>IF($AB450="","",IF((IF(AND($BL450&lt;&gt;"Yes",$BL450&lt;&gt;"N/A"),"Power Cable, ","")&amp;IF(AND($BM450&lt;&gt;"Yes",$BM450&lt;&gt;"N/A"),"Battery, ","")&amp;IF(AND($AG450&lt;&gt;"Yes",$AG450&lt;&gt;"N/A"),"Firmware Download, ","")&amp;IF(AND(OR($AG450="Yes",$AG450="N/A"),$AH450&lt;&gt;"Yes",$AH450&lt;&gt;"N/A"),"Firmware Install, ","")&amp;IF(AND($BQ450&lt;&gt;"Yes",$BQ450&lt;&gt;"N/A"),"Device ID, ","")&amp;IF(AND($BR450&lt;&gt;"Yes",$BR450&lt;&gt;"N/A"),"Epic Beans Relay, ",""))="","",LEFT(IF(AND($BL450&lt;&gt;"Yes",$BL450&lt;&gt;"N/A"),"Power Cable, ","")&amp;IF(AND($BM450&lt;&gt;"Yes",$BM450&lt;&gt;"N/A"),"Battery, ","")&amp;IF(AND($AG450&lt;&gt;"Yes",$AG450&lt;&gt;"N/A"),"Firmware Download, ","")&amp;IF(AND(OR($AG450="Yes",$AG450="N/A"),$AH450&lt;&gt;"Yes",$AH450&lt;&gt;"N/A"),"Firmware Install, ","")&amp;IF(AND($BQ450&lt;&gt;"Yes",$BQ450&lt;&gt;"N/A"),"Device ID, ","")&amp;IF(AND($BR450&lt;&gt;"Yes",$BR450&lt;&gt;"N/A"),"Epic Beans Relay, ",""),LEN(IF(AND($BL450&lt;&gt;"Yes",$BL450&lt;&gt;"N/A"),"Power Cable, ","")&amp;IF(AND($BM450&lt;&gt;"Yes",$BM450&lt;&gt;"N/A"),"Battery, ","")&amp;IF(AND($AG450&lt;&gt;"Yes",$AG450&lt;&gt;"N/A"),"Firmware Download, ","")&amp;IF(AND(OR($AG450="Yes",$AG450="N/A"),$AH450&lt;&gt;"Yes",$AH450&lt;&gt;"N/A"),"Firmware Install, ","")&amp;IF(AND($BQ450&lt;&gt;"Yes",$BQ450&lt;&gt;"N/A"),"Device ID, ","")&amp;IF(AND($BR450&lt;&gt;"Yes",$BR450&lt;&gt;"N/A"),"Epic Beans Relay, ",""))-2)))</f>
        <v/>
      </c>
      <c r="BU450" s="8" t="str">
        <f>IF($AB450="","",IF($BS450="","Yes","Blocked"))</f>
        <v/>
      </c>
      <c r="BW450" t="str">
        <f>IF($BV450="","",IFERROR(VLOOKUP($BV450,'01_Warehouse_Ledger'!$A:$N,4,FALSE),""))</f>
        <v/>
      </c>
      <c r="BX450" t="str">
        <f>IF($BV450="","",IFERROR(VLOOKUP($BV450,'01_Warehouse_Ledger'!$A:$N,5,FALSE),""))</f>
        <v/>
      </c>
      <c r="BY450" t="str">
        <f>IF($BV450="","",IFERROR(VLOOKUP($BV450,'01_Warehouse_Ledger'!$A:$N,13,FALSE),""))</f>
        <v/>
      </c>
      <c r="CI450" t="str" cm="1">
        <f t="array" ref="CI450">IFERROR(
  IF(ISNUMBER(MATCH(TRIM(SUBSTITUTE(INDEX($X:$X,ROW()),CHAR(160),"")),[1]Weekend_Targets!$B$2:$B$23,0)),
    "TARGET",
    "NO"
  ),
  "LOOKUP_ERROR"
)</f>
        <v>NO</v>
      </c>
      <c r="CJ450" t="str" cm="1">
        <f t="array" aca="1" ref="CJ450" ca="1">_xlfn.LET(_xlpm.h,UPPER(TRIM(CLEAN(SUBSTITUTE($X450,CHAR(160)," ")))), IF(ISNUMBER(MATCH(_xlpm.h,WeekendHostnames,0)),"TARGET",""))</f>
        <v/>
      </c>
      <c r="CK450" t="str">
        <f>UPPER(TRIM(CLEAN(SUBSTITUTE(C450,CHAR(160)," "))))</f>
        <v/>
      </c>
      <c r="CL450" t="str" cm="1">
        <f t="array" ref="CL450">IF(ISNUMBER(MATCH(UPPER(TRIM(CLEAN(SUBSTITUTE(INDEX($X:$X,ROW()),CHAR(160)," ")))),[1]Weekend_Targets!$C$2:$C$23,0)),"TARGET","NO")</f>
        <v>NO</v>
      </c>
      <c r="CM450" t="str">
        <f>_xlfn.TEXTJOIN(", ",TRUE,$C$2:$C$23)</f>
        <v>Yes, Yes, Yes, Yes, Yes, Yes, Yes, Yes, Yes, Yes, Yes, Yes, Yes, Yes, Yes, Yes, Yes, Yes, Yes, Yes, Yes, Yes</v>
      </c>
      <c r="CN450" t="e" cm="1">
        <f t="array" aca="1" ref="CN450" ca="1">COUNTIF(WeekendHostnames,"WNH270OPR403")</f>
        <v>#NAME?</v>
      </c>
    </row>
    <row r="451" spans="5:92" ht="20.25" customHeight="1">
      <c r="E451" s="15" t="str">
        <f>IF($C451&lt;&gt;"Yes","",IF($D451="No","Yes",IF($D451="Yes","No","")))</f>
        <v/>
      </c>
      <c r="F451" s="15" t="str">
        <f>IF($A451="","",IF($A451="Neuron",IF(OR(AND($AA451&lt;&gt;"",LOWER(TRIM($AA451))&lt;&gt;"n/a",COUNTIF($AA$2:$AA$532,$AA451)&gt;1),AND($AB451&lt;&gt;"",LOWER(TRIM($AB451))&lt;&gt;"n/a",COUNTIF($AB$2:$AB$532,$AB451)&gt;1),AND($AE451&lt;&gt;"",LOWER(TRIM($AE451))&lt;&gt;"n/a",COUNTIF($AE$2:$AE$532,$AE451)&gt;1)),"Yes","No"),IF($A451="Cybernet",IF(OR(AND($Y451&lt;&gt;"",LOWER(TRIM($Y451))&lt;&gt;"n/a",COUNTIF($Y$2:$Y$532,$Y451)&gt;1),AND($Z451&lt;&gt;"",LOWER(TRIM($Z451))&lt;&gt;"n/a",COUNTIF($Z$2:$Z$532,$Z451)&gt;1)),"Yes","No"),IF(AND($AN451&lt;&gt;"",LOWER(TRIM($AN451))&lt;&gt;"n/a",COUNTIF($AN$2:$AN$532,$AN451)&gt;1),"Yes","No"))))</f>
        <v/>
      </c>
      <c r="G451" t="str">
        <f>IF($C451&lt;&gt;"Yes","",
IF($A451="Neuron",
IF(OR(
AND($AA451&lt;&gt;"",LOWER(TRIM($AA451))&lt;&gt;"n/a",COUNTIFS($C$2:$C$532,"Yes",$A$2:$A$532,"Neuron",$AA$2:$AA$532,$AA451)&gt;1),
AND($AB451&lt;&gt;"",LOWER(TRIM($AB451))&lt;&gt;"n/a",COUNTIFS($C$2:$C$532,"Yes",$A$2:$A$532,"Neuron",$AB$2:$AB$532,$AB451)&gt;1),
AND($AE451&lt;&gt;"",LOWER(TRIM($AE451))&lt;&gt;"n/a",COUNTIFS($C$2:$C$532,"Yes",$A$2:$A$532,"Neuron",$AE$2:$AE$532,$AE451)&gt;1)
),"Yes","No"),
IF($A451="Cybernet",
IF(OR(
AND($Y451&lt;&gt;"",LOWER(TRIM($Y451))&lt;&gt;"n/a",COUNTIFS($C$2:$C$532,"Yes",$A$2:$A$532,"Cybernet",$Y$2:$Y$532,$Y451)&gt;1),
AND($Z451&lt;&gt;"",LOWER(TRIM($Z451))&lt;&gt;"n/a",COUNTIFS($C$2:$C$532,"Yes",$A$2:$A$532,"Cybernet",$Z$2:$Z$532,$Z451)&gt;1)
),"Yes","No"),
IF(AND($AN451&lt;&gt;"",LOWER(TRIM($AN451))&lt;&gt;"n/a"),
IF(COUNTIFS($C$2:$C$532,"Yes",$A$2:$A$532,$A451,$AN$2:$AN$532,$AN451)&gt;1,"Yes","No"),
"No")
)
)
)</f>
        <v/>
      </c>
      <c r="V451"/>
      <c r="X451"/>
      <c r="BS451" s="4" t="str">
        <f>IF($AB451="","",IF((IF(AND($BL451&lt;&gt;"Yes",$BL451&lt;&gt;"N/A"),"Power Cable, ","")&amp;IF(AND($BM451&lt;&gt;"Yes",$BM451&lt;&gt;"N/A"),"Battery, ","")&amp;IF(AND($AG451&lt;&gt;"Yes",$AG451&lt;&gt;"N/A"),"Firmware Download, ","")&amp;IF(AND(OR($AG451="Yes",$AG451="N/A"),$AH451&lt;&gt;"Yes",$AH451&lt;&gt;"N/A"),"Firmware Install, ","")&amp;IF(AND($BQ451&lt;&gt;"Yes",$BQ451&lt;&gt;"N/A"),"Device ID, ","")&amp;IF(AND($BR451&lt;&gt;"Yes",$BR451&lt;&gt;"N/A"),"Epic Beans Relay, ",""))="","",LEFT(IF(AND($BL451&lt;&gt;"Yes",$BL451&lt;&gt;"N/A"),"Power Cable, ","")&amp;IF(AND($BM451&lt;&gt;"Yes",$BM451&lt;&gt;"N/A"),"Battery, ","")&amp;IF(AND($AG451&lt;&gt;"Yes",$AG451&lt;&gt;"N/A"),"Firmware Download, ","")&amp;IF(AND(OR($AG451="Yes",$AG451="N/A"),$AH451&lt;&gt;"Yes",$AH451&lt;&gt;"N/A"),"Firmware Install, ","")&amp;IF(AND($BQ451&lt;&gt;"Yes",$BQ451&lt;&gt;"N/A"),"Device ID, ","")&amp;IF(AND($BR451&lt;&gt;"Yes",$BR451&lt;&gt;"N/A"),"Epic Beans Relay, ",""),LEN(IF(AND($BL451&lt;&gt;"Yes",$BL451&lt;&gt;"N/A"),"Power Cable, ","")&amp;IF(AND($BM451&lt;&gt;"Yes",$BM451&lt;&gt;"N/A"),"Battery, ","")&amp;IF(AND($AG451&lt;&gt;"Yes",$AG451&lt;&gt;"N/A"),"Firmware Download, ","")&amp;IF(AND(OR($AG451="Yes",$AG451="N/A"),$AH451&lt;&gt;"Yes",$AH451&lt;&gt;"N/A"),"Firmware Install, ","")&amp;IF(AND($BQ451&lt;&gt;"Yes",$BQ451&lt;&gt;"N/A"),"Device ID, ","")&amp;IF(AND($BR451&lt;&gt;"Yes",$BR451&lt;&gt;"N/A"),"Epic Beans Relay, ",""))-2)))</f>
        <v/>
      </c>
      <c r="BU451" s="8" t="str">
        <f>IF($AB451="","",IF($BS451="","Yes","Blocked"))</f>
        <v/>
      </c>
      <c r="BW451" t="str">
        <f>IF($BV451="","",IFERROR(VLOOKUP($BV451,'01_Warehouse_Ledger'!$A:$N,4,FALSE),""))</f>
        <v/>
      </c>
      <c r="BX451" t="str">
        <f>IF($BV451="","",IFERROR(VLOOKUP($BV451,'01_Warehouse_Ledger'!$A:$N,5,FALSE),""))</f>
        <v/>
      </c>
      <c r="BY451" t="str">
        <f>IF($BV451="","",IFERROR(VLOOKUP($BV451,'01_Warehouse_Ledger'!$A:$N,13,FALSE),""))</f>
        <v/>
      </c>
      <c r="CI451" t="str" cm="1">
        <f t="array" ref="CI451">IFERROR(
  IF(ISNUMBER(MATCH(TRIM(SUBSTITUTE(INDEX($X:$X,ROW()),CHAR(160),"")),[1]Weekend_Targets!$B$2:$B$23,0)),
    "TARGET",
    "NO"
  ),
  "LOOKUP_ERROR"
)</f>
        <v>NO</v>
      </c>
      <c r="CJ451" t="str" cm="1">
        <f t="array" aca="1" ref="CJ451" ca="1">_xlfn.LET(_xlpm.h,UPPER(TRIM(CLEAN(SUBSTITUTE($X451,CHAR(160)," ")))), IF(ISNUMBER(MATCH(_xlpm.h,WeekendHostnames,0)),"TARGET",""))</f>
        <v/>
      </c>
      <c r="CK451" t="str">
        <f>UPPER(TRIM(CLEAN(SUBSTITUTE(C451,CHAR(160)," "))))</f>
        <v/>
      </c>
      <c r="CL451" t="str" cm="1">
        <f t="array" ref="CL451">IF(ISNUMBER(MATCH(UPPER(TRIM(CLEAN(SUBSTITUTE(INDEX($X:$X,ROW()),CHAR(160)," ")))),[1]Weekend_Targets!$C$2:$C$23,0)),"TARGET","NO")</f>
        <v>NO</v>
      </c>
      <c r="CM451" t="str">
        <f>_xlfn.TEXTJOIN(", ",TRUE,$C$2:$C$23)</f>
        <v>Yes, Yes, Yes, Yes, Yes, Yes, Yes, Yes, Yes, Yes, Yes, Yes, Yes, Yes, Yes, Yes, Yes, Yes, Yes, Yes, Yes, Yes</v>
      </c>
      <c r="CN451" t="e" cm="1">
        <f t="array" aca="1" ref="CN451" ca="1">COUNTIF(WeekendHostnames,"WNH270OPR403")</f>
        <v>#NAME?</v>
      </c>
    </row>
    <row r="452" spans="5:92" ht="20.25" customHeight="1">
      <c r="E452" s="15" t="str">
        <f>IF($C452&lt;&gt;"Yes","",IF($D452="No","Yes",IF($D452="Yes","No","")))</f>
        <v/>
      </c>
      <c r="F452" s="15" t="str">
        <f>IF($A452="","",IF($A452="Neuron",IF(OR(AND($AA452&lt;&gt;"",LOWER(TRIM($AA452))&lt;&gt;"n/a",COUNTIF($AA$2:$AA$532,$AA452)&gt;1),AND($AB452&lt;&gt;"",LOWER(TRIM($AB452))&lt;&gt;"n/a",COUNTIF($AB$2:$AB$532,$AB452)&gt;1),AND($AE452&lt;&gt;"",LOWER(TRIM($AE452))&lt;&gt;"n/a",COUNTIF($AE$2:$AE$532,$AE452)&gt;1)),"Yes","No"),IF($A452="Cybernet",IF(OR(AND($Y452&lt;&gt;"",LOWER(TRIM($Y452))&lt;&gt;"n/a",COUNTIF($Y$2:$Y$532,$Y452)&gt;1),AND($Z452&lt;&gt;"",LOWER(TRIM($Z452))&lt;&gt;"n/a",COUNTIF($Z$2:$Z$532,$Z452)&gt;1)),"Yes","No"),IF(AND($AN452&lt;&gt;"",LOWER(TRIM($AN452))&lt;&gt;"n/a",COUNTIF($AN$2:$AN$532,$AN452)&gt;1),"Yes","No"))))</f>
        <v/>
      </c>
      <c r="G452" t="str">
        <f>IF($C452&lt;&gt;"Yes","",
IF($A452="Neuron",
IF(OR(
AND($AA452&lt;&gt;"",LOWER(TRIM($AA452))&lt;&gt;"n/a",COUNTIFS($C$2:$C$532,"Yes",$A$2:$A$532,"Neuron",$AA$2:$AA$532,$AA452)&gt;1),
AND($AB452&lt;&gt;"",LOWER(TRIM($AB452))&lt;&gt;"n/a",COUNTIFS($C$2:$C$532,"Yes",$A$2:$A$532,"Neuron",$AB$2:$AB$532,$AB452)&gt;1),
AND($AE452&lt;&gt;"",LOWER(TRIM($AE452))&lt;&gt;"n/a",COUNTIFS($C$2:$C$532,"Yes",$A$2:$A$532,"Neuron",$AE$2:$AE$532,$AE452)&gt;1)
),"Yes","No"),
IF($A452="Cybernet",
IF(OR(
AND($Y452&lt;&gt;"",LOWER(TRIM($Y452))&lt;&gt;"n/a",COUNTIFS($C$2:$C$532,"Yes",$A$2:$A$532,"Cybernet",$Y$2:$Y$532,$Y452)&gt;1),
AND($Z452&lt;&gt;"",LOWER(TRIM($Z452))&lt;&gt;"n/a",COUNTIFS($C$2:$C$532,"Yes",$A$2:$A$532,"Cybernet",$Z$2:$Z$532,$Z452)&gt;1)
),"Yes","No"),
IF(AND($AN452&lt;&gt;"",LOWER(TRIM($AN452))&lt;&gt;"n/a"),
IF(COUNTIFS($C$2:$C$532,"Yes",$A$2:$A$532,$A452,$AN$2:$AN$532,$AN452)&gt;1,"Yes","No"),
"No")
)
)
)</f>
        <v/>
      </c>
      <c r="V452"/>
      <c r="X452"/>
      <c r="BS452" s="4" t="str">
        <f>IF($AB452="","",IF((IF(AND($BL452&lt;&gt;"Yes",$BL452&lt;&gt;"N/A"),"Power Cable, ","")&amp;IF(AND($BM452&lt;&gt;"Yes",$BM452&lt;&gt;"N/A"),"Battery, ","")&amp;IF(AND($AG452&lt;&gt;"Yes",$AG452&lt;&gt;"N/A"),"Firmware Download, ","")&amp;IF(AND(OR($AG452="Yes",$AG452="N/A"),$AH452&lt;&gt;"Yes",$AH452&lt;&gt;"N/A"),"Firmware Install, ","")&amp;IF(AND($BQ452&lt;&gt;"Yes",$BQ452&lt;&gt;"N/A"),"Device ID, ","")&amp;IF(AND($BR452&lt;&gt;"Yes",$BR452&lt;&gt;"N/A"),"Epic Beans Relay, ",""))="","",LEFT(IF(AND($BL452&lt;&gt;"Yes",$BL452&lt;&gt;"N/A"),"Power Cable, ","")&amp;IF(AND($BM452&lt;&gt;"Yes",$BM452&lt;&gt;"N/A"),"Battery, ","")&amp;IF(AND($AG452&lt;&gt;"Yes",$AG452&lt;&gt;"N/A"),"Firmware Download, ","")&amp;IF(AND(OR($AG452="Yes",$AG452="N/A"),$AH452&lt;&gt;"Yes",$AH452&lt;&gt;"N/A"),"Firmware Install, ","")&amp;IF(AND($BQ452&lt;&gt;"Yes",$BQ452&lt;&gt;"N/A"),"Device ID, ","")&amp;IF(AND($BR452&lt;&gt;"Yes",$BR452&lt;&gt;"N/A"),"Epic Beans Relay, ",""),LEN(IF(AND($BL452&lt;&gt;"Yes",$BL452&lt;&gt;"N/A"),"Power Cable, ","")&amp;IF(AND($BM452&lt;&gt;"Yes",$BM452&lt;&gt;"N/A"),"Battery, ","")&amp;IF(AND($AG452&lt;&gt;"Yes",$AG452&lt;&gt;"N/A"),"Firmware Download, ","")&amp;IF(AND(OR($AG452="Yes",$AG452="N/A"),$AH452&lt;&gt;"Yes",$AH452&lt;&gt;"N/A"),"Firmware Install, ","")&amp;IF(AND($BQ452&lt;&gt;"Yes",$BQ452&lt;&gt;"N/A"),"Device ID, ","")&amp;IF(AND($BR452&lt;&gt;"Yes",$BR452&lt;&gt;"N/A"),"Epic Beans Relay, ",""))-2)))</f>
        <v/>
      </c>
      <c r="BU452" s="8" t="str">
        <f>IF($AB452="","",IF($BS452="","Yes","Blocked"))</f>
        <v/>
      </c>
      <c r="BW452" t="str">
        <f>IF($BV452="","",IFERROR(VLOOKUP($BV452,'01_Warehouse_Ledger'!$A:$N,4,FALSE),""))</f>
        <v/>
      </c>
      <c r="BX452" t="str">
        <f>IF($BV452="","",IFERROR(VLOOKUP($BV452,'01_Warehouse_Ledger'!$A:$N,5,FALSE),""))</f>
        <v/>
      </c>
      <c r="BY452" t="str">
        <f>IF($BV452="","",IFERROR(VLOOKUP($BV452,'01_Warehouse_Ledger'!$A:$N,13,FALSE),""))</f>
        <v/>
      </c>
      <c r="CI452" t="str" cm="1">
        <f t="array" ref="CI452">IFERROR(
  IF(ISNUMBER(MATCH(TRIM(SUBSTITUTE(INDEX($X:$X,ROW()),CHAR(160),"")),[1]Weekend_Targets!$B$2:$B$23,0)),
    "TARGET",
    "NO"
  ),
  "LOOKUP_ERROR"
)</f>
        <v>NO</v>
      </c>
      <c r="CJ452" t="str" cm="1">
        <f t="array" aca="1" ref="CJ452" ca="1">_xlfn.LET(_xlpm.h,UPPER(TRIM(CLEAN(SUBSTITUTE($X452,CHAR(160)," ")))), IF(ISNUMBER(MATCH(_xlpm.h,WeekendHostnames,0)),"TARGET",""))</f>
        <v/>
      </c>
      <c r="CK452" t="str">
        <f>UPPER(TRIM(CLEAN(SUBSTITUTE(C452,CHAR(160)," "))))</f>
        <v/>
      </c>
      <c r="CL452" t="str" cm="1">
        <f t="array" ref="CL452">IF(ISNUMBER(MATCH(UPPER(TRIM(CLEAN(SUBSTITUTE(INDEX($X:$X,ROW()),CHAR(160)," ")))),[1]Weekend_Targets!$C$2:$C$23,0)),"TARGET","NO")</f>
        <v>NO</v>
      </c>
      <c r="CM452" t="str">
        <f>_xlfn.TEXTJOIN(", ",TRUE,$C$2:$C$23)</f>
        <v>Yes, Yes, Yes, Yes, Yes, Yes, Yes, Yes, Yes, Yes, Yes, Yes, Yes, Yes, Yes, Yes, Yes, Yes, Yes, Yes, Yes, Yes</v>
      </c>
      <c r="CN452" t="e" cm="1">
        <f t="array" aca="1" ref="CN452" ca="1">COUNTIF(WeekendHostnames,"WNH270OPR403")</f>
        <v>#NAME?</v>
      </c>
    </row>
    <row r="453" spans="5:92" ht="20.25" customHeight="1">
      <c r="E453" s="15" t="str">
        <f>IF($C453&lt;&gt;"Yes","",IF($D453="No","Yes",IF($D453="Yes","No","")))</f>
        <v/>
      </c>
      <c r="F453" s="15" t="str">
        <f>IF($A453="","",IF($A453="Neuron",IF(OR(AND($AA453&lt;&gt;"",LOWER(TRIM($AA453))&lt;&gt;"n/a",COUNTIF($AA$2:$AA$532,$AA453)&gt;1),AND($AB453&lt;&gt;"",LOWER(TRIM($AB453))&lt;&gt;"n/a",COUNTIF($AB$2:$AB$532,$AB453)&gt;1),AND($AE453&lt;&gt;"",LOWER(TRIM($AE453))&lt;&gt;"n/a",COUNTIF($AE$2:$AE$532,$AE453)&gt;1)),"Yes","No"),IF($A453="Cybernet",IF(OR(AND($Y453&lt;&gt;"",LOWER(TRIM($Y453))&lt;&gt;"n/a",COUNTIF($Y$2:$Y$532,$Y453)&gt;1),AND($Z453&lt;&gt;"",LOWER(TRIM($Z453))&lt;&gt;"n/a",COUNTIF($Z$2:$Z$532,$Z453)&gt;1)),"Yes","No"),IF(AND($AN453&lt;&gt;"",LOWER(TRIM($AN453))&lt;&gt;"n/a",COUNTIF($AN$2:$AN$532,$AN453)&gt;1),"Yes","No"))))</f>
        <v/>
      </c>
      <c r="G453" t="str">
        <f>IF($C453&lt;&gt;"Yes","",
IF($A453="Neuron",
IF(OR(
AND($AA453&lt;&gt;"",LOWER(TRIM($AA453))&lt;&gt;"n/a",COUNTIFS($C$2:$C$532,"Yes",$A$2:$A$532,"Neuron",$AA$2:$AA$532,$AA453)&gt;1),
AND($AB453&lt;&gt;"",LOWER(TRIM($AB453))&lt;&gt;"n/a",COUNTIFS($C$2:$C$532,"Yes",$A$2:$A$532,"Neuron",$AB$2:$AB$532,$AB453)&gt;1),
AND($AE453&lt;&gt;"",LOWER(TRIM($AE453))&lt;&gt;"n/a",COUNTIFS($C$2:$C$532,"Yes",$A$2:$A$532,"Neuron",$AE$2:$AE$532,$AE453)&gt;1)
),"Yes","No"),
IF($A453="Cybernet",
IF(OR(
AND($Y453&lt;&gt;"",LOWER(TRIM($Y453))&lt;&gt;"n/a",COUNTIFS($C$2:$C$532,"Yes",$A$2:$A$532,"Cybernet",$Y$2:$Y$532,$Y453)&gt;1),
AND($Z453&lt;&gt;"",LOWER(TRIM($Z453))&lt;&gt;"n/a",COUNTIFS($C$2:$C$532,"Yes",$A$2:$A$532,"Cybernet",$Z$2:$Z$532,$Z453)&gt;1)
),"Yes","No"),
IF(AND($AN453&lt;&gt;"",LOWER(TRIM($AN453))&lt;&gt;"n/a"),
IF(COUNTIFS($C$2:$C$532,"Yes",$A$2:$A$532,$A453,$AN$2:$AN$532,$AN453)&gt;1,"Yes","No"),
"No")
)
)
)</f>
        <v/>
      </c>
      <c r="V453"/>
      <c r="X453"/>
      <c r="BS453" s="4" t="str">
        <f>IF($AB453="","",IF((IF(AND($BL453&lt;&gt;"Yes",$BL453&lt;&gt;"N/A"),"Power Cable, ","")&amp;IF(AND($BM453&lt;&gt;"Yes",$BM453&lt;&gt;"N/A"),"Battery, ","")&amp;IF(AND($AG453&lt;&gt;"Yes",$AG453&lt;&gt;"N/A"),"Firmware Download, ","")&amp;IF(AND(OR($AG453="Yes",$AG453="N/A"),$AH453&lt;&gt;"Yes",$AH453&lt;&gt;"N/A"),"Firmware Install, ","")&amp;IF(AND($BQ453&lt;&gt;"Yes",$BQ453&lt;&gt;"N/A"),"Device ID, ","")&amp;IF(AND($BR453&lt;&gt;"Yes",$BR453&lt;&gt;"N/A"),"Epic Beans Relay, ",""))="","",LEFT(IF(AND($BL453&lt;&gt;"Yes",$BL453&lt;&gt;"N/A"),"Power Cable, ","")&amp;IF(AND($BM453&lt;&gt;"Yes",$BM453&lt;&gt;"N/A"),"Battery, ","")&amp;IF(AND($AG453&lt;&gt;"Yes",$AG453&lt;&gt;"N/A"),"Firmware Download, ","")&amp;IF(AND(OR($AG453="Yes",$AG453="N/A"),$AH453&lt;&gt;"Yes",$AH453&lt;&gt;"N/A"),"Firmware Install, ","")&amp;IF(AND($BQ453&lt;&gt;"Yes",$BQ453&lt;&gt;"N/A"),"Device ID, ","")&amp;IF(AND($BR453&lt;&gt;"Yes",$BR453&lt;&gt;"N/A"),"Epic Beans Relay, ",""),LEN(IF(AND($BL453&lt;&gt;"Yes",$BL453&lt;&gt;"N/A"),"Power Cable, ","")&amp;IF(AND($BM453&lt;&gt;"Yes",$BM453&lt;&gt;"N/A"),"Battery, ","")&amp;IF(AND($AG453&lt;&gt;"Yes",$AG453&lt;&gt;"N/A"),"Firmware Download, ","")&amp;IF(AND(OR($AG453="Yes",$AG453="N/A"),$AH453&lt;&gt;"Yes",$AH453&lt;&gt;"N/A"),"Firmware Install, ","")&amp;IF(AND($BQ453&lt;&gt;"Yes",$BQ453&lt;&gt;"N/A"),"Device ID, ","")&amp;IF(AND($BR453&lt;&gt;"Yes",$BR453&lt;&gt;"N/A"),"Epic Beans Relay, ",""))-2)))</f>
        <v/>
      </c>
      <c r="BU453" s="8" t="str">
        <f>IF($AB453="","",IF($BS453="","Yes","Blocked"))</f>
        <v/>
      </c>
      <c r="BW453" t="str">
        <f>IF($BV453="","",IFERROR(VLOOKUP($BV453,'01_Warehouse_Ledger'!$A:$N,4,FALSE),""))</f>
        <v/>
      </c>
      <c r="BX453" t="str">
        <f>IF($BV453="","",IFERROR(VLOOKUP($BV453,'01_Warehouse_Ledger'!$A:$N,5,FALSE),""))</f>
        <v/>
      </c>
      <c r="BY453" t="str">
        <f>IF($BV453="","",IFERROR(VLOOKUP($BV453,'01_Warehouse_Ledger'!$A:$N,13,FALSE),""))</f>
        <v/>
      </c>
      <c r="CI453" t="str" cm="1">
        <f t="array" ref="CI453">IFERROR(
  IF(ISNUMBER(MATCH(TRIM(SUBSTITUTE(INDEX($X:$X,ROW()),CHAR(160),"")),[1]Weekend_Targets!$B$2:$B$23,0)),
    "TARGET",
    "NO"
  ),
  "LOOKUP_ERROR"
)</f>
        <v>NO</v>
      </c>
      <c r="CJ453" t="str" cm="1">
        <f t="array" aca="1" ref="CJ453" ca="1">_xlfn.LET(_xlpm.h,UPPER(TRIM(CLEAN(SUBSTITUTE($X453,CHAR(160)," ")))), IF(ISNUMBER(MATCH(_xlpm.h,WeekendHostnames,0)),"TARGET",""))</f>
        <v/>
      </c>
      <c r="CK453" t="str">
        <f>UPPER(TRIM(CLEAN(SUBSTITUTE(C453,CHAR(160)," "))))</f>
        <v/>
      </c>
      <c r="CL453" t="str" cm="1">
        <f t="array" ref="CL453">IF(ISNUMBER(MATCH(UPPER(TRIM(CLEAN(SUBSTITUTE(INDEX($X:$X,ROW()),CHAR(160)," ")))),[1]Weekend_Targets!$C$2:$C$23,0)),"TARGET","NO")</f>
        <v>NO</v>
      </c>
      <c r="CM453" t="str">
        <f>_xlfn.TEXTJOIN(", ",TRUE,$C$2:$C$23)</f>
        <v>Yes, Yes, Yes, Yes, Yes, Yes, Yes, Yes, Yes, Yes, Yes, Yes, Yes, Yes, Yes, Yes, Yes, Yes, Yes, Yes, Yes, Yes</v>
      </c>
      <c r="CN453" t="e" cm="1">
        <f t="array" aca="1" ref="CN453" ca="1">COUNTIF(WeekendHostnames,"WNH270OPR403")</f>
        <v>#NAME?</v>
      </c>
    </row>
    <row r="454" spans="5:92" ht="20.25" customHeight="1">
      <c r="E454" s="15" t="str">
        <f>IF($C454&lt;&gt;"Yes","",IF($D454="No","Yes",IF($D454="Yes","No","")))</f>
        <v/>
      </c>
      <c r="F454" s="15" t="str">
        <f>IF($A454="","",IF($A454="Neuron",IF(OR(AND($AA454&lt;&gt;"",LOWER(TRIM($AA454))&lt;&gt;"n/a",COUNTIF($AA$2:$AA$532,$AA454)&gt;1),AND($AB454&lt;&gt;"",LOWER(TRIM($AB454))&lt;&gt;"n/a",COUNTIF($AB$2:$AB$532,$AB454)&gt;1),AND($AE454&lt;&gt;"",LOWER(TRIM($AE454))&lt;&gt;"n/a",COUNTIF($AE$2:$AE$532,$AE454)&gt;1)),"Yes","No"),IF($A454="Cybernet",IF(OR(AND($Y454&lt;&gt;"",LOWER(TRIM($Y454))&lt;&gt;"n/a",COUNTIF($Y$2:$Y$532,$Y454)&gt;1),AND($Z454&lt;&gt;"",LOWER(TRIM($Z454))&lt;&gt;"n/a",COUNTIF($Z$2:$Z$532,$Z454)&gt;1)),"Yes","No"),IF(AND($AN454&lt;&gt;"",LOWER(TRIM($AN454))&lt;&gt;"n/a",COUNTIF($AN$2:$AN$532,$AN454)&gt;1),"Yes","No"))))</f>
        <v/>
      </c>
      <c r="G454" t="str">
        <f>IF($C454&lt;&gt;"Yes","",
IF($A454="Neuron",
IF(OR(
AND($AA454&lt;&gt;"",LOWER(TRIM($AA454))&lt;&gt;"n/a",COUNTIFS($C$2:$C$532,"Yes",$A$2:$A$532,"Neuron",$AA$2:$AA$532,$AA454)&gt;1),
AND($AB454&lt;&gt;"",LOWER(TRIM($AB454))&lt;&gt;"n/a",COUNTIFS($C$2:$C$532,"Yes",$A$2:$A$532,"Neuron",$AB$2:$AB$532,$AB454)&gt;1),
AND($AE454&lt;&gt;"",LOWER(TRIM($AE454))&lt;&gt;"n/a",COUNTIFS($C$2:$C$532,"Yes",$A$2:$A$532,"Neuron",$AE$2:$AE$532,$AE454)&gt;1)
),"Yes","No"),
IF($A454="Cybernet",
IF(OR(
AND($Y454&lt;&gt;"",LOWER(TRIM($Y454))&lt;&gt;"n/a",COUNTIFS($C$2:$C$532,"Yes",$A$2:$A$532,"Cybernet",$Y$2:$Y$532,$Y454)&gt;1),
AND($Z454&lt;&gt;"",LOWER(TRIM($Z454))&lt;&gt;"n/a",COUNTIFS($C$2:$C$532,"Yes",$A$2:$A$532,"Cybernet",$Z$2:$Z$532,$Z454)&gt;1)
),"Yes","No"),
IF(AND($AN454&lt;&gt;"",LOWER(TRIM($AN454))&lt;&gt;"n/a"),
IF(COUNTIFS($C$2:$C$532,"Yes",$A$2:$A$532,$A454,$AN$2:$AN$532,$AN454)&gt;1,"Yes","No"),
"No")
)
)
)</f>
        <v/>
      </c>
      <c r="V454"/>
      <c r="X454"/>
      <c r="BS454" s="4" t="str">
        <f>IF($AB454="","",IF((IF(AND($BL454&lt;&gt;"Yes",$BL454&lt;&gt;"N/A"),"Power Cable, ","")&amp;IF(AND($BM454&lt;&gt;"Yes",$BM454&lt;&gt;"N/A"),"Battery, ","")&amp;IF(AND($AG454&lt;&gt;"Yes",$AG454&lt;&gt;"N/A"),"Firmware Download, ","")&amp;IF(AND(OR($AG454="Yes",$AG454="N/A"),$AH454&lt;&gt;"Yes",$AH454&lt;&gt;"N/A"),"Firmware Install, ","")&amp;IF(AND($BQ454&lt;&gt;"Yes",$BQ454&lt;&gt;"N/A"),"Device ID, ","")&amp;IF(AND($BR454&lt;&gt;"Yes",$BR454&lt;&gt;"N/A"),"Epic Beans Relay, ",""))="","",LEFT(IF(AND($BL454&lt;&gt;"Yes",$BL454&lt;&gt;"N/A"),"Power Cable, ","")&amp;IF(AND($BM454&lt;&gt;"Yes",$BM454&lt;&gt;"N/A"),"Battery, ","")&amp;IF(AND($AG454&lt;&gt;"Yes",$AG454&lt;&gt;"N/A"),"Firmware Download, ","")&amp;IF(AND(OR($AG454="Yes",$AG454="N/A"),$AH454&lt;&gt;"Yes",$AH454&lt;&gt;"N/A"),"Firmware Install, ","")&amp;IF(AND($BQ454&lt;&gt;"Yes",$BQ454&lt;&gt;"N/A"),"Device ID, ","")&amp;IF(AND($BR454&lt;&gt;"Yes",$BR454&lt;&gt;"N/A"),"Epic Beans Relay, ",""),LEN(IF(AND($BL454&lt;&gt;"Yes",$BL454&lt;&gt;"N/A"),"Power Cable, ","")&amp;IF(AND($BM454&lt;&gt;"Yes",$BM454&lt;&gt;"N/A"),"Battery, ","")&amp;IF(AND($AG454&lt;&gt;"Yes",$AG454&lt;&gt;"N/A"),"Firmware Download, ","")&amp;IF(AND(OR($AG454="Yes",$AG454="N/A"),$AH454&lt;&gt;"Yes",$AH454&lt;&gt;"N/A"),"Firmware Install, ","")&amp;IF(AND($BQ454&lt;&gt;"Yes",$BQ454&lt;&gt;"N/A"),"Device ID, ","")&amp;IF(AND($BR454&lt;&gt;"Yes",$BR454&lt;&gt;"N/A"),"Epic Beans Relay, ",""))-2)))</f>
        <v/>
      </c>
      <c r="BU454" s="8" t="str">
        <f>IF($AB454="","",IF($BS454="","Yes","Blocked"))</f>
        <v/>
      </c>
      <c r="BW454" t="str">
        <f>IF($BV454="","",IFERROR(VLOOKUP($BV454,'01_Warehouse_Ledger'!$A:$N,4,FALSE),""))</f>
        <v/>
      </c>
      <c r="BX454" t="str">
        <f>IF($BV454="","",IFERROR(VLOOKUP($BV454,'01_Warehouse_Ledger'!$A:$N,5,FALSE),""))</f>
        <v/>
      </c>
      <c r="BY454" t="str">
        <f>IF($BV454="","",IFERROR(VLOOKUP($BV454,'01_Warehouse_Ledger'!$A:$N,13,FALSE),""))</f>
        <v/>
      </c>
      <c r="CI454" t="str" cm="1">
        <f t="array" ref="CI454">IFERROR(
  IF(ISNUMBER(MATCH(TRIM(SUBSTITUTE(INDEX($X:$X,ROW()),CHAR(160),"")),[1]Weekend_Targets!$B$2:$B$23,0)),
    "TARGET",
    "NO"
  ),
  "LOOKUP_ERROR"
)</f>
        <v>NO</v>
      </c>
      <c r="CJ454" t="str" cm="1">
        <f t="array" aca="1" ref="CJ454" ca="1">_xlfn.LET(_xlpm.h,UPPER(TRIM(CLEAN(SUBSTITUTE($X454,CHAR(160)," ")))), IF(ISNUMBER(MATCH(_xlpm.h,WeekendHostnames,0)),"TARGET",""))</f>
        <v/>
      </c>
      <c r="CK454" t="str">
        <f>UPPER(TRIM(CLEAN(SUBSTITUTE(C454,CHAR(160)," "))))</f>
        <v/>
      </c>
      <c r="CL454" t="str" cm="1">
        <f t="array" ref="CL454">IF(ISNUMBER(MATCH(UPPER(TRIM(CLEAN(SUBSTITUTE(INDEX($X:$X,ROW()),CHAR(160)," ")))),[1]Weekend_Targets!$C$2:$C$23,0)),"TARGET","NO")</f>
        <v>NO</v>
      </c>
      <c r="CM454" t="str">
        <f>_xlfn.TEXTJOIN(", ",TRUE,$C$2:$C$23)</f>
        <v>Yes, Yes, Yes, Yes, Yes, Yes, Yes, Yes, Yes, Yes, Yes, Yes, Yes, Yes, Yes, Yes, Yes, Yes, Yes, Yes, Yes, Yes</v>
      </c>
      <c r="CN454" t="e" cm="1">
        <f t="array" aca="1" ref="CN454" ca="1">COUNTIF(WeekendHostnames,"WNH270OPR403")</f>
        <v>#NAME?</v>
      </c>
    </row>
    <row r="455" spans="5:92" ht="20.25" customHeight="1">
      <c r="E455" s="15" t="str">
        <f>IF($C455&lt;&gt;"Yes","",IF($D455="No","Yes",IF($D455="Yes","No","")))</f>
        <v/>
      </c>
      <c r="F455" s="15" t="str">
        <f>IF($A455="","",IF($A455="Neuron",IF(OR(AND($AA455&lt;&gt;"",LOWER(TRIM($AA455))&lt;&gt;"n/a",COUNTIF($AA$2:$AA$532,$AA455)&gt;1),AND($AB455&lt;&gt;"",LOWER(TRIM($AB455))&lt;&gt;"n/a",COUNTIF($AB$2:$AB$532,$AB455)&gt;1),AND($AE455&lt;&gt;"",LOWER(TRIM($AE455))&lt;&gt;"n/a",COUNTIF($AE$2:$AE$532,$AE455)&gt;1)),"Yes","No"),IF($A455="Cybernet",IF(OR(AND($Y455&lt;&gt;"",LOWER(TRIM($Y455))&lt;&gt;"n/a",COUNTIF($Y$2:$Y$532,$Y455)&gt;1),AND($Z455&lt;&gt;"",LOWER(TRIM($Z455))&lt;&gt;"n/a",COUNTIF($Z$2:$Z$532,$Z455)&gt;1)),"Yes","No"),IF(AND($AN455&lt;&gt;"",LOWER(TRIM($AN455))&lt;&gt;"n/a",COUNTIF($AN$2:$AN$532,$AN455)&gt;1),"Yes","No"))))</f>
        <v/>
      </c>
      <c r="G455" t="str">
        <f>IF($C455&lt;&gt;"Yes","",
IF($A455="Neuron",
IF(OR(
AND($AA455&lt;&gt;"",LOWER(TRIM($AA455))&lt;&gt;"n/a",COUNTIFS($C$2:$C$532,"Yes",$A$2:$A$532,"Neuron",$AA$2:$AA$532,$AA455)&gt;1),
AND($AB455&lt;&gt;"",LOWER(TRIM($AB455))&lt;&gt;"n/a",COUNTIFS($C$2:$C$532,"Yes",$A$2:$A$532,"Neuron",$AB$2:$AB$532,$AB455)&gt;1),
AND($AE455&lt;&gt;"",LOWER(TRIM($AE455))&lt;&gt;"n/a",COUNTIFS($C$2:$C$532,"Yes",$A$2:$A$532,"Neuron",$AE$2:$AE$532,$AE455)&gt;1)
),"Yes","No"),
IF($A455="Cybernet",
IF(OR(
AND($Y455&lt;&gt;"",LOWER(TRIM($Y455))&lt;&gt;"n/a",COUNTIFS($C$2:$C$532,"Yes",$A$2:$A$532,"Cybernet",$Y$2:$Y$532,$Y455)&gt;1),
AND($Z455&lt;&gt;"",LOWER(TRIM($Z455))&lt;&gt;"n/a",COUNTIFS($C$2:$C$532,"Yes",$A$2:$A$532,"Cybernet",$Z$2:$Z$532,$Z455)&gt;1)
),"Yes","No"),
IF(AND($AN455&lt;&gt;"",LOWER(TRIM($AN455))&lt;&gt;"n/a"),
IF(COUNTIFS($C$2:$C$532,"Yes",$A$2:$A$532,$A455,$AN$2:$AN$532,$AN455)&gt;1,"Yes","No"),
"No")
)
)
)</f>
        <v/>
      </c>
      <c r="V455"/>
      <c r="X455"/>
      <c r="BS455" s="4" t="str">
        <f>IF($AB455="","",IF((IF(AND($BL455&lt;&gt;"Yes",$BL455&lt;&gt;"N/A"),"Power Cable, ","")&amp;IF(AND($BM455&lt;&gt;"Yes",$BM455&lt;&gt;"N/A"),"Battery, ","")&amp;IF(AND($AG455&lt;&gt;"Yes",$AG455&lt;&gt;"N/A"),"Firmware Download, ","")&amp;IF(AND(OR($AG455="Yes",$AG455="N/A"),$AH455&lt;&gt;"Yes",$AH455&lt;&gt;"N/A"),"Firmware Install, ","")&amp;IF(AND($BQ455&lt;&gt;"Yes",$BQ455&lt;&gt;"N/A"),"Device ID, ","")&amp;IF(AND($BR455&lt;&gt;"Yes",$BR455&lt;&gt;"N/A"),"Epic Beans Relay, ",""))="","",LEFT(IF(AND($BL455&lt;&gt;"Yes",$BL455&lt;&gt;"N/A"),"Power Cable, ","")&amp;IF(AND($BM455&lt;&gt;"Yes",$BM455&lt;&gt;"N/A"),"Battery, ","")&amp;IF(AND($AG455&lt;&gt;"Yes",$AG455&lt;&gt;"N/A"),"Firmware Download, ","")&amp;IF(AND(OR($AG455="Yes",$AG455="N/A"),$AH455&lt;&gt;"Yes",$AH455&lt;&gt;"N/A"),"Firmware Install, ","")&amp;IF(AND($BQ455&lt;&gt;"Yes",$BQ455&lt;&gt;"N/A"),"Device ID, ","")&amp;IF(AND($BR455&lt;&gt;"Yes",$BR455&lt;&gt;"N/A"),"Epic Beans Relay, ",""),LEN(IF(AND($BL455&lt;&gt;"Yes",$BL455&lt;&gt;"N/A"),"Power Cable, ","")&amp;IF(AND($BM455&lt;&gt;"Yes",$BM455&lt;&gt;"N/A"),"Battery, ","")&amp;IF(AND($AG455&lt;&gt;"Yes",$AG455&lt;&gt;"N/A"),"Firmware Download, ","")&amp;IF(AND(OR($AG455="Yes",$AG455="N/A"),$AH455&lt;&gt;"Yes",$AH455&lt;&gt;"N/A"),"Firmware Install, ","")&amp;IF(AND($BQ455&lt;&gt;"Yes",$BQ455&lt;&gt;"N/A"),"Device ID, ","")&amp;IF(AND($BR455&lt;&gt;"Yes",$BR455&lt;&gt;"N/A"),"Epic Beans Relay, ",""))-2)))</f>
        <v/>
      </c>
      <c r="BU455" s="8" t="str">
        <f>IF($AB455="","",IF($BS455="","Yes","Blocked"))</f>
        <v/>
      </c>
      <c r="BW455" t="str">
        <f>IF($BV455="","",IFERROR(VLOOKUP($BV455,'01_Warehouse_Ledger'!$A:$N,4,FALSE),""))</f>
        <v/>
      </c>
      <c r="BX455" t="str">
        <f>IF($BV455="","",IFERROR(VLOOKUP($BV455,'01_Warehouse_Ledger'!$A:$N,5,FALSE),""))</f>
        <v/>
      </c>
      <c r="BY455" t="str">
        <f>IF($BV455="","",IFERROR(VLOOKUP($BV455,'01_Warehouse_Ledger'!$A:$N,13,FALSE),""))</f>
        <v/>
      </c>
      <c r="CI455" t="str" cm="1">
        <f t="array" ref="CI455">IFERROR(
  IF(ISNUMBER(MATCH(TRIM(SUBSTITUTE(INDEX($X:$X,ROW()),CHAR(160),"")),[1]Weekend_Targets!$B$2:$B$23,0)),
    "TARGET",
    "NO"
  ),
  "LOOKUP_ERROR"
)</f>
        <v>NO</v>
      </c>
      <c r="CJ455" t="str" cm="1">
        <f t="array" aca="1" ref="CJ455" ca="1">_xlfn.LET(_xlpm.h,UPPER(TRIM(CLEAN(SUBSTITUTE($X455,CHAR(160)," ")))), IF(ISNUMBER(MATCH(_xlpm.h,WeekendHostnames,0)),"TARGET",""))</f>
        <v/>
      </c>
      <c r="CK455" t="str">
        <f>UPPER(TRIM(CLEAN(SUBSTITUTE(C455,CHAR(160)," "))))</f>
        <v/>
      </c>
      <c r="CL455" t="str" cm="1">
        <f t="array" ref="CL455">IF(ISNUMBER(MATCH(UPPER(TRIM(CLEAN(SUBSTITUTE(INDEX($X:$X,ROW()),CHAR(160)," ")))),[1]Weekend_Targets!$C$2:$C$23,0)),"TARGET","NO")</f>
        <v>NO</v>
      </c>
      <c r="CM455" t="str">
        <f>_xlfn.TEXTJOIN(", ",TRUE,$C$2:$C$23)</f>
        <v>Yes, Yes, Yes, Yes, Yes, Yes, Yes, Yes, Yes, Yes, Yes, Yes, Yes, Yes, Yes, Yes, Yes, Yes, Yes, Yes, Yes, Yes</v>
      </c>
      <c r="CN455" t="e" cm="1">
        <f t="array" aca="1" ref="CN455" ca="1">COUNTIF(WeekendHostnames,"WNH270OPR403")</f>
        <v>#NAME?</v>
      </c>
    </row>
    <row r="456" spans="5:92" ht="20.25" customHeight="1">
      <c r="E456" s="15" t="str">
        <f>IF($C456&lt;&gt;"Yes","",IF($D456="No","Yes",IF($D456="Yes","No","")))</f>
        <v/>
      </c>
      <c r="F456" s="15" t="str">
        <f>IF($A456="","",IF($A456="Neuron",IF(OR(AND($AA456&lt;&gt;"",LOWER(TRIM($AA456))&lt;&gt;"n/a",COUNTIF($AA$2:$AA$532,$AA456)&gt;1),AND($AB456&lt;&gt;"",LOWER(TRIM($AB456))&lt;&gt;"n/a",COUNTIF($AB$2:$AB$532,$AB456)&gt;1),AND($AE456&lt;&gt;"",LOWER(TRIM($AE456))&lt;&gt;"n/a",COUNTIF($AE$2:$AE$532,$AE456)&gt;1)),"Yes","No"),IF($A456="Cybernet",IF(OR(AND($Y456&lt;&gt;"",LOWER(TRIM($Y456))&lt;&gt;"n/a",COUNTIF($Y$2:$Y$532,$Y456)&gt;1),AND($Z456&lt;&gt;"",LOWER(TRIM($Z456))&lt;&gt;"n/a",COUNTIF($Z$2:$Z$532,$Z456)&gt;1)),"Yes","No"),IF(AND($AN456&lt;&gt;"",LOWER(TRIM($AN456))&lt;&gt;"n/a",COUNTIF($AN$2:$AN$532,$AN456)&gt;1),"Yes","No"))))</f>
        <v/>
      </c>
      <c r="G456" t="str">
        <f>IF($C456&lt;&gt;"Yes","",
IF($A456="Neuron",
IF(OR(
AND($AA456&lt;&gt;"",LOWER(TRIM($AA456))&lt;&gt;"n/a",COUNTIFS($C$2:$C$532,"Yes",$A$2:$A$532,"Neuron",$AA$2:$AA$532,$AA456)&gt;1),
AND($AB456&lt;&gt;"",LOWER(TRIM($AB456))&lt;&gt;"n/a",COUNTIFS($C$2:$C$532,"Yes",$A$2:$A$532,"Neuron",$AB$2:$AB$532,$AB456)&gt;1),
AND($AE456&lt;&gt;"",LOWER(TRIM($AE456))&lt;&gt;"n/a",COUNTIFS($C$2:$C$532,"Yes",$A$2:$A$532,"Neuron",$AE$2:$AE$532,$AE456)&gt;1)
),"Yes","No"),
IF($A456="Cybernet",
IF(OR(
AND($Y456&lt;&gt;"",LOWER(TRIM($Y456))&lt;&gt;"n/a",COUNTIFS($C$2:$C$532,"Yes",$A$2:$A$532,"Cybernet",$Y$2:$Y$532,$Y456)&gt;1),
AND($Z456&lt;&gt;"",LOWER(TRIM($Z456))&lt;&gt;"n/a",COUNTIFS($C$2:$C$532,"Yes",$A$2:$A$532,"Cybernet",$Z$2:$Z$532,$Z456)&gt;1)
),"Yes","No"),
IF(AND($AN456&lt;&gt;"",LOWER(TRIM($AN456))&lt;&gt;"n/a"),
IF(COUNTIFS($C$2:$C$532,"Yes",$A$2:$A$532,$A456,$AN$2:$AN$532,$AN456)&gt;1,"Yes","No"),
"No")
)
)
)</f>
        <v/>
      </c>
      <c r="V456"/>
      <c r="X456"/>
      <c r="BS456" s="4" t="str">
        <f>IF($AB456="","",IF((IF(AND($BL456&lt;&gt;"Yes",$BL456&lt;&gt;"N/A"),"Power Cable, ","")&amp;IF(AND($BM456&lt;&gt;"Yes",$BM456&lt;&gt;"N/A"),"Battery, ","")&amp;IF(AND($AG456&lt;&gt;"Yes",$AG456&lt;&gt;"N/A"),"Firmware Download, ","")&amp;IF(AND(OR($AG456="Yes",$AG456="N/A"),$AH456&lt;&gt;"Yes",$AH456&lt;&gt;"N/A"),"Firmware Install, ","")&amp;IF(AND($BQ456&lt;&gt;"Yes",$BQ456&lt;&gt;"N/A"),"Device ID, ","")&amp;IF(AND($BR456&lt;&gt;"Yes",$BR456&lt;&gt;"N/A"),"Epic Beans Relay, ",""))="","",LEFT(IF(AND($BL456&lt;&gt;"Yes",$BL456&lt;&gt;"N/A"),"Power Cable, ","")&amp;IF(AND($BM456&lt;&gt;"Yes",$BM456&lt;&gt;"N/A"),"Battery, ","")&amp;IF(AND($AG456&lt;&gt;"Yes",$AG456&lt;&gt;"N/A"),"Firmware Download, ","")&amp;IF(AND(OR($AG456="Yes",$AG456="N/A"),$AH456&lt;&gt;"Yes",$AH456&lt;&gt;"N/A"),"Firmware Install, ","")&amp;IF(AND($BQ456&lt;&gt;"Yes",$BQ456&lt;&gt;"N/A"),"Device ID, ","")&amp;IF(AND($BR456&lt;&gt;"Yes",$BR456&lt;&gt;"N/A"),"Epic Beans Relay, ",""),LEN(IF(AND($BL456&lt;&gt;"Yes",$BL456&lt;&gt;"N/A"),"Power Cable, ","")&amp;IF(AND($BM456&lt;&gt;"Yes",$BM456&lt;&gt;"N/A"),"Battery, ","")&amp;IF(AND($AG456&lt;&gt;"Yes",$AG456&lt;&gt;"N/A"),"Firmware Download, ","")&amp;IF(AND(OR($AG456="Yes",$AG456="N/A"),$AH456&lt;&gt;"Yes",$AH456&lt;&gt;"N/A"),"Firmware Install, ","")&amp;IF(AND($BQ456&lt;&gt;"Yes",$BQ456&lt;&gt;"N/A"),"Device ID, ","")&amp;IF(AND($BR456&lt;&gt;"Yes",$BR456&lt;&gt;"N/A"),"Epic Beans Relay, ",""))-2)))</f>
        <v/>
      </c>
      <c r="BU456" s="8" t="str">
        <f>IF($AB456="","",IF($BS456="","Yes","Blocked"))</f>
        <v/>
      </c>
      <c r="BW456" t="str">
        <f>IF($BV456="","",IFERROR(VLOOKUP($BV456,'01_Warehouse_Ledger'!$A:$N,4,FALSE),""))</f>
        <v/>
      </c>
      <c r="BX456" t="str">
        <f>IF($BV456="","",IFERROR(VLOOKUP($BV456,'01_Warehouse_Ledger'!$A:$N,5,FALSE),""))</f>
        <v/>
      </c>
      <c r="BY456" t="str">
        <f>IF($BV456="","",IFERROR(VLOOKUP($BV456,'01_Warehouse_Ledger'!$A:$N,13,FALSE),""))</f>
        <v/>
      </c>
      <c r="CI456" t="str" cm="1">
        <f t="array" ref="CI456">IFERROR(
  IF(ISNUMBER(MATCH(TRIM(SUBSTITUTE(INDEX($X:$X,ROW()),CHAR(160),"")),[1]Weekend_Targets!$B$2:$B$23,0)),
    "TARGET",
    "NO"
  ),
  "LOOKUP_ERROR"
)</f>
        <v>NO</v>
      </c>
      <c r="CJ456" t="str" cm="1">
        <f t="array" aca="1" ref="CJ456" ca="1">_xlfn.LET(_xlpm.h,UPPER(TRIM(CLEAN(SUBSTITUTE($X456,CHAR(160)," ")))), IF(ISNUMBER(MATCH(_xlpm.h,WeekendHostnames,0)),"TARGET",""))</f>
        <v/>
      </c>
      <c r="CK456" t="str">
        <f>UPPER(TRIM(CLEAN(SUBSTITUTE(C456,CHAR(160)," "))))</f>
        <v/>
      </c>
      <c r="CL456" t="str" cm="1">
        <f t="array" ref="CL456">IF(ISNUMBER(MATCH(UPPER(TRIM(CLEAN(SUBSTITUTE(INDEX($X:$X,ROW()),CHAR(160)," ")))),[1]Weekend_Targets!$C$2:$C$23,0)),"TARGET","NO")</f>
        <v>NO</v>
      </c>
      <c r="CM456" t="str">
        <f>_xlfn.TEXTJOIN(", ",TRUE,$C$2:$C$23)</f>
        <v>Yes, Yes, Yes, Yes, Yes, Yes, Yes, Yes, Yes, Yes, Yes, Yes, Yes, Yes, Yes, Yes, Yes, Yes, Yes, Yes, Yes, Yes</v>
      </c>
      <c r="CN456" t="e" cm="1">
        <f t="array" aca="1" ref="CN456" ca="1">COUNTIF(WeekendHostnames,"WNH270OPR403")</f>
        <v>#NAME?</v>
      </c>
    </row>
    <row r="457" spans="5:92" ht="20.25" customHeight="1">
      <c r="E457" s="15" t="str">
        <f>IF($C457&lt;&gt;"Yes","",IF($D457="No","Yes",IF($D457="Yes","No","")))</f>
        <v/>
      </c>
      <c r="F457" s="15" t="str">
        <f>IF($A457="","",IF($A457="Neuron",IF(OR(AND($AA457&lt;&gt;"",LOWER(TRIM($AA457))&lt;&gt;"n/a",COUNTIF($AA$2:$AA$532,$AA457)&gt;1),AND($AB457&lt;&gt;"",LOWER(TRIM($AB457))&lt;&gt;"n/a",COUNTIF($AB$2:$AB$532,$AB457)&gt;1),AND($AE457&lt;&gt;"",LOWER(TRIM($AE457))&lt;&gt;"n/a",COUNTIF($AE$2:$AE$532,$AE457)&gt;1)),"Yes","No"),IF($A457="Cybernet",IF(OR(AND($Y457&lt;&gt;"",LOWER(TRIM($Y457))&lt;&gt;"n/a",COUNTIF($Y$2:$Y$532,$Y457)&gt;1),AND($Z457&lt;&gt;"",LOWER(TRIM($Z457))&lt;&gt;"n/a",COUNTIF($Z$2:$Z$532,$Z457)&gt;1)),"Yes","No"),IF(AND($AN457&lt;&gt;"",LOWER(TRIM($AN457))&lt;&gt;"n/a",COUNTIF($AN$2:$AN$532,$AN457)&gt;1),"Yes","No"))))</f>
        <v/>
      </c>
      <c r="G457" t="str">
        <f>IF($C457&lt;&gt;"Yes","",
IF($A457="Neuron",
IF(OR(
AND($AA457&lt;&gt;"",LOWER(TRIM($AA457))&lt;&gt;"n/a",COUNTIFS($C$2:$C$532,"Yes",$A$2:$A$532,"Neuron",$AA$2:$AA$532,$AA457)&gt;1),
AND($AB457&lt;&gt;"",LOWER(TRIM($AB457))&lt;&gt;"n/a",COUNTIFS($C$2:$C$532,"Yes",$A$2:$A$532,"Neuron",$AB$2:$AB$532,$AB457)&gt;1),
AND($AE457&lt;&gt;"",LOWER(TRIM($AE457))&lt;&gt;"n/a",COUNTIFS($C$2:$C$532,"Yes",$A$2:$A$532,"Neuron",$AE$2:$AE$532,$AE457)&gt;1)
),"Yes","No"),
IF($A457="Cybernet",
IF(OR(
AND($Y457&lt;&gt;"",LOWER(TRIM($Y457))&lt;&gt;"n/a",COUNTIFS($C$2:$C$532,"Yes",$A$2:$A$532,"Cybernet",$Y$2:$Y$532,$Y457)&gt;1),
AND($Z457&lt;&gt;"",LOWER(TRIM($Z457))&lt;&gt;"n/a",COUNTIFS($C$2:$C$532,"Yes",$A$2:$A$532,"Cybernet",$Z$2:$Z$532,$Z457)&gt;1)
),"Yes","No"),
IF(AND($AN457&lt;&gt;"",LOWER(TRIM($AN457))&lt;&gt;"n/a"),
IF(COUNTIFS($C$2:$C$532,"Yes",$A$2:$A$532,$A457,$AN$2:$AN$532,$AN457)&gt;1,"Yes","No"),
"No")
)
)
)</f>
        <v/>
      </c>
      <c r="V457"/>
      <c r="X457"/>
      <c r="BS457" s="4" t="str">
        <f>IF($AB457="","",IF((IF(AND($BL457&lt;&gt;"Yes",$BL457&lt;&gt;"N/A"),"Power Cable, ","")&amp;IF(AND($BM457&lt;&gt;"Yes",$BM457&lt;&gt;"N/A"),"Battery, ","")&amp;IF(AND($AG457&lt;&gt;"Yes",$AG457&lt;&gt;"N/A"),"Firmware Download, ","")&amp;IF(AND(OR($AG457="Yes",$AG457="N/A"),$AH457&lt;&gt;"Yes",$AH457&lt;&gt;"N/A"),"Firmware Install, ","")&amp;IF(AND($BQ457&lt;&gt;"Yes",$BQ457&lt;&gt;"N/A"),"Device ID, ","")&amp;IF(AND($BR457&lt;&gt;"Yes",$BR457&lt;&gt;"N/A"),"Epic Beans Relay, ",""))="","",LEFT(IF(AND($BL457&lt;&gt;"Yes",$BL457&lt;&gt;"N/A"),"Power Cable, ","")&amp;IF(AND($BM457&lt;&gt;"Yes",$BM457&lt;&gt;"N/A"),"Battery, ","")&amp;IF(AND($AG457&lt;&gt;"Yes",$AG457&lt;&gt;"N/A"),"Firmware Download, ","")&amp;IF(AND(OR($AG457="Yes",$AG457="N/A"),$AH457&lt;&gt;"Yes",$AH457&lt;&gt;"N/A"),"Firmware Install, ","")&amp;IF(AND($BQ457&lt;&gt;"Yes",$BQ457&lt;&gt;"N/A"),"Device ID, ","")&amp;IF(AND($BR457&lt;&gt;"Yes",$BR457&lt;&gt;"N/A"),"Epic Beans Relay, ",""),LEN(IF(AND($BL457&lt;&gt;"Yes",$BL457&lt;&gt;"N/A"),"Power Cable, ","")&amp;IF(AND($BM457&lt;&gt;"Yes",$BM457&lt;&gt;"N/A"),"Battery, ","")&amp;IF(AND($AG457&lt;&gt;"Yes",$AG457&lt;&gt;"N/A"),"Firmware Download, ","")&amp;IF(AND(OR($AG457="Yes",$AG457="N/A"),$AH457&lt;&gt;"Yes",$AH457&lt;&gt;"N/A"),"Firmware Install, ","")&amp;IF(AND($BQ457&lt;&gt;"Yes",$BQ457&lt;&gt;"N/A"),"Device ID, ","")&amp;IF(AND($BR457&lt;&gt;"Yes",$BR457&lt;&gt;"N/A"),"Epic Beans Relay, ",""))-2)))</f>
        <v/>
      </c>
      <c r="BU457" s="8" t="str">
        <f>IF($AB457="","",IF($BS457="","Yes","Blocked"))</f>
        <v/>
      </c>
      <c r="BW457" t="str">
        <f>IF($BV457="","",IFERROR(VLOOKUP($BV457,'01_Warehouse_Ledger'!$A:$N,4,FALSE),""))</f>
        <v/>
      </c>
      <c r="BX457" t="str">
        <f>IF($BV457="","",IFERROR(VLOOKUP($BV457,'01_Warehouse_Ledger'!$A:$N,5,FALSE),""))</f>
        <v/>
      </c>
      <c r="BY457" t="str">
        <f>IF($BV457="","",IFERROR(VLOOKUP($BV457,'01_Warehouse_Ledger'!$A:$N,13,FALSE),""))</f>
        <v/>
      </c>
      <c r="CI457" t="str" cm="1">
        <f t="array" ref="CI457">IFERROR(
  IF(ISNUMBER(MATCH(TRIM(SUBSTITUTE(INDEX($X:$X,ROW()),CHAR(160),"")),[1]Weekend_Targets!$B$2:$B$23,0)),
    "TARGET",
    "NO"
  ),
  "LOOKUP_ERROR"
)</f>
        <v>NO</v>
      </c>
      <c r="CJ457" t="str" cm="1">
        <f t="array" aca="1" ref="CJ457" ca="1">_xlfn.LET(_xlpm.h,UPPER(TRIM(CLEAN(SUBSTITUTE($X457,CHAR(160)," ")))), IF(ISNUMBER(MATCH(_xlpm.h,WeekendHostnames,0)),"TARGET",""))</f>
        <v/>
      </c>
      <c r="CK457" t="str">
        <f>UPPER(TRIM(CLEAN(SUBSTITUTE(C457,CHAR(160)," "))))</f>
        <v/>
      </c>
      <c r="CL457" t="str" cm="1">
        <f t="array" ref="CL457">IF(ISNUMBER(MATCH(UPPER(TRIM(CLEAN(SUBSTITUTE(INDEX($X:$X,ROW()),CHAR(160)," ")))),[1]Weekend_Targets!$C$2:$C$23,0)),"TARGET","NO")</f>
        <v>NO</v>
      </c>
      <c r="CM457" t="str">
        <f>_xlfn.TEXTJOIN(", ",TRUE,$C$2:$C$23)</f>
        <v>Yes, Yes, Yes, Yes, Yes, Yes, Yes, Yes, Yes, Yes, Yes, Yes, Yes, Yes, Yes, Yes, Yes, Yes, Yes, Yes, Yes, Yes</v>
      </c>
      <c r="CN457" t="e" cm="1">
        <f t="array" aca="1" ref="CN457" ca="1">COUNTIF(WeekendHostnames,"WNH270OPR403")</f>
        <v>#NAME?</v>
      </c>
    </row>
    <row r="458" spans="5:92" ht="20.25" customHeight="1">
      <c r="E458" s="15" t="str">
        <f>IF($C458&lt;&gt;"Yes","",IF($D458="No","Yes",IF($D458="Yes","No","")))</f>
        <v/>
      </c>
      <c r="F458" s="15" t="str">
        <f>IF($A458="","",IF($A458="Neuron",IF(OR(AND($AA458&lt;&gt;"",LOWER(TRIM($AA458))&lt;&gt;"n/a",COUNTIF($AA$2:$AA$532,$AA458)&gt;1),AND($AB458&lt;&gt;"",LOWER(TRIM($AB458))&lt;&gt;"n/a",COUNTIF($AB$2:$AB$532,$AB458)&gt;1),AND($AE458&lt;&gt;"",LOWER(TRIM($AE458))&lt;&gt;"n/a",COUNTIF($AE$2:$AE$532,$AE458)&gt;1)),"Yes","No"),IF($A458="Cybernet",IF(OR(AND($Y458&lt;&gt;"",LOWER(TRIM($Y458))&lt;&gt;"n/a",COUNTIF($Y$2:$Y$532,$Y458)&gt;1),AND($Z458&lt;&gt;"",LOWER(TRIM($Z458))&lt;&gt;"n/a",COUNTIF($Z$2:$Z$532,$Z458)&gt;1)),"Yes","No"),IF(AND($AN458&lt;&gt;"",LOWER(TRIM($AN458))&lt;&gt;"n/a",COUNTIF($AN$2:$AN$532,$AN458)&gt;1),"Yes","No"))))</f>
        <v/>
      </c>
      <c r="G458" t="str">
        <f>IF($C458&lt;&gt;"Yes","",
IF($A458="Neuron",
IF(OR(
AND($AA458&lt;&gt;"",LOWER(TRIM($AA458))&lt;&gt;"n/a",COUNTIFS($C$2:$C$532,"Yes",$A$2:$A$532,"Neuron",$AA$2:$AA$532,$AA458)&gt;1),
AND($AB458&lt;&gt;"",LOWER(TRIM($AB458))&lt;&gt;"n/a",COUNTIFS($C$2:$C$532,"Yes",$A$2:$A$532,"Neuron",$AB$2:$AB$532,$AB458)&gt;1),
AND($AE458&lt;&gt;"",LOWER(TRIM($AE458))&lt;&gt;"n/a",COUNTIFS($C$2:$C$532,"Yes",$A$2:$A$532,"Neuron",$AE$2:$AE$532,$AE458)&gt;1)
),"Yes","No"),
IF($A458="Cybernet",
IF(OR(
AND($Y458&lt;&gt;"",LOWER(TRIM($Y458))&lt;&gt;"n/a",COUNTIFS($C$2:$C$532,"Yes",$A$2:$A$532,"Cybernet",$Y$2:$Y$532,$Y458)&gt;1),
AND($Z458&lt;&gt;"",LOWER(TRIM($Z458))&lt;&gt;"n/a",COUNTIFS($C$2:$C$532,"Yes",$A$2:$A$532,"Cybernet",$Z$2:$Z$532,$Z458)&gt;1)
),"Yes","No"),
IF(AND($AN458&lt;&gt;"",LOWER(TRIM($AN458))&lt;&gt;"n/a"),
IF(COUNTIFS($C$2:$C$532,"Yes",$A$2:$A$532,$A458,$AN$2:$AN$532,$AN458)&gt;1,"Yes","No"),
"No")
)
)
)</f>
        <v/>
      </c>
      <c r="V458"/>
      <c r="X458"/>
      <c r="BS458" s="4" t="str">
        <f>IF($AB458="","",IF((IF(AND($BL458&lt;&gt;"Yes",$BL458&lt;&gt;"N/A"),"Power Cable, ","")&amp;IF(AND($BM458&lt;&gt;"Yes",$BM458&lt;&gt;"N/A"),"Battery, ","")&amp;IF(AND($AG458&lt;&gt;"Yes",$AG458&lt;&gt;"N/A"),"Firmware Download, ","")&amp;IF(AND(OR($AG458="Yes",$AG458="N/A"),$AH458&lt;&gt;"Yes",$AH458&lt;&gt;"N/A"),"Firmware Install, ","")&amp;IF(AND($BQ458&lt;&gt;"Yes",$BQ458&lt;&gt;"N/A"),"Device ID, ","")&amp;IF(AND($BR458&lt;&gt;"Yes",$BR458&lt;&gt;"N/A"),"Epic Beans Relay, ",""))="","",LEFT(IF(AND($BL458&lt;&gt;"Yes",$BL458&lt;&gt;"N/A"),"Power Cable, ","")&amp;IF(AND($BM458&lt;&gt;"Yes",$BM458&lt;&gt;"N/A"),"Battery, ","")&amp;IF(AND($AG458&lt;&gt;"Yes",$AG458&lt;&gt;"N/A"),"Firmware Download, ","")&amp;IF(AND(OR($AG458="Yes",$AG458="N/A"),$AH458&lt;&gt;"Yes",$AH458&lt;&gt;"N/A"),"Firmware Install, ","")&amp;IF(AND($BQ458&lt;&gt;"Yes",$BQ458&lt;&gt;"N/A"),"Device ID, ","")&amp;IF(AND($BR458&lt;&gt;"Yes",$BR458&lt;&gt;"N/A"),"Epic Beans Relay, ",""),LEN(IF(AND($BL458&lt;&gt;"Yes",$BL458&lt;&gt;"N/A"),"Power Cable, ","")&amp;IF(AND($BM458&lt;&gt;"Yes",$BM458&lt;&gt;"N/A"),"Battery, ","")&amp;IF(AND($AG458&lt;&gt;"Yes",$AG458&lt;&gt;"N/A"),"Firmware Download, ","")&amp;IF(AND(OR($AG458="Yes",$AG458="N/A"),$AH458&lt;&gt;"Yes",$AH458&lt;&gt;"N/A"),"Firmware Install, ","")&amp;IF(AND($BQ458&lt;&gt;"Yes",$BQ458&lt;&gt;"N/A"),"Device ID, ","")&amp;IF(AND($BR458&lt;&gt;"Yes",$BR458&lt;&gt;"N/A"),"Epic Beans Relay, ",""))-2)))</f>
        <v/>
      </c>
      <c r="BU458" s="8" t="str">
        <f>IF($AB458="","",IF($BS458="","Yes","Blocked"))</f>
        <v/>
      </c>
      <c r="BW458" t="str">
        <f>IF($BV458="","",IFERROR(VLOOKUP($BV458,'01_Warehouse_Ledger'!$A:$N,4,FALSE),""))</f>
        <v/>
      </c>
      <c r="BX458" t="str">
        <f>IF($BV458="","",IFERROR(VLOOKUP($BV458,'01_Warehouse_Ledger'!$A:$N,5,FALSE),""))</f>
        <v/>
      </c>
      <c r="BY458" t="str">
        <f>IF($BV458="","",IFERROR(VLOOKUP($BV458,'01_Warehouse_Ledger'!$A:$N,13,FALSE),""))</f>
        <v/>
      </c>
      <c r="CI458" t="str" cm="1">
        <f t="array" ref="CI458">IFERROR(
  IF(ISNUMBER(MATCH(TRIM(SUBSTITUTE(INDEX($X:$X,ROW()),CHAR(160),"")),[1]Weekend_Targets!$B$2:$B$23,0)),
    "TARGET",
    "NO"
  ),
  "LOOKUP_ERROR"
)</f>
        <v>NO</v>
      </c>
      <c r="CJ458" t="str" cm="1">
        <f t="array" aca="1" ref="CJ458" ca="1">_xlfn.LET(_xlpm.h,UPPER(TRIM(CLEAN(SUBSTITUTE($X458,CHAR(160)," ")))), IF(ISNUMBER(MATCH(_xlpm.h,WeekendHostnames,0)),"TARGET",""))</f>
        <v/>
      </c>
      <c r="CK458" t="str">
        <f>UPPER(TRIM(CLEAN(SUBSTITUTE(C458,CHAR(160)," "))))</f>
        <v/>
      </c>
      <c r="CL458" t="str" cm="1">
        <f t="array" ref="CL458">IF(ISNUMBER(MATCH(UPPER(TRIM(CLEAN(SUBSTITUTE(INDEX($X:$X,ROW()),CHAR(160)," ")))),[1]Weekend_Targets!$C$2:$C$23,0)),"TARGET","NO")</f>
        <v>NO</v>
      </c>
      <c r="CM458" t="str">
        <f>_xlfn.TEXTJOIN(", ",TRUE,$C$2:$C$23)</f>
        <v>Yes, Yes, Yes, Yes, Yes, Yes, Yes, Yes, Yes, Yes, Yes, Yes, Yes, Yes, Yes, Yes, Yes, Yes, Yes, Yes, Yes, Yes</v>
      </c>
      <c r="CN458" t="e" cm="1">
        <f t="array" aca="1" ref="CN458" ca="1">COUNTIF(WeekendHostnames,"WNH270OPR403")</f>
        <v>#NAME?</v>
      </c>
    </row>
    <row r="459" spans="5:92" ht="20.25" customHeight="1">
      <c r="E459" s="15" t="str">
        <f>IF($C459&lt;&gt;"Yes","",IF($D459="No","Yes",IF($D459="Yes","No","")))</f>
        <v/>
      </c>
      <c r="F459" s="15" t="str">
        <f>IF($A459="","",IF($A459="Neuron",IF(OR(AND($AA459&lt;&gt;"",LOWER(TRIM($AA459))&lt;&gt;"n/a",COUNTIF($AA$2:$AA$532,$AA459)&gt;1),AND($AB459&lt;&gt;"",LOWER(TRIM($AB459))&lt;&gt;"n/a",COUNTIF($AB$2:$AB$532,$AB459)&gt;1),AND($AE459&lt;&gt;"",LOWER(TRIM($AE459))&lt;&gt;"n/a",COUNTIF($AE$2:$AE$532,$AE459)&gt;1)),"Yes","No"),IF($A459="Cybernet",IF(OR(AND($Y459&lt;&gt;"",LOWER(TRIM($Y459))&lt;&gt;"n/a",COUNTIF($Y$2:$Y$532,$Y459)&gt;1),AND($Z459&lt;&gt;"",LOWER(TRIM($Z459))&lt;&gt;"n/a",COUNTIF($Z$2:$Z$532,$Z459)&gt;1)),"Yes","No"),IF(AND($AN459&lt;&gt;"",LOWER(TRIM($AN459))&lt;&gt;"n/a",COUNTIF($AN$2:$AN$532,$AN459)&gt;1),"Yes","No"))))</f>
        <v/>
      </c>
      <c r="G459" t="str">
        <f>IF($C459&lt;&gt;"Yes","",
IF($A459="Neuron",
IF(OR(
AND($AA459&lt;&gt;"",LOWER(TRIM($AA459))&lt;&gt;"n/a",COUNTIFS($C$2:$C$532,"Yes",$A$2:$A$532,"Neuron",$AA$2:$AA$532,$AA459)&gt;1),
AND($AB459&lt;&gt;"",LOWER(TRIM($AB459))&lt;&gt;"n/a",COUNTIFS($C$2:$C$532,"Yes",$A$2:$A$532,"Neuron",$AB$2:$AB$532,$AB459)&gt;1),
AND($AE459&lt;&gt;"",LOWER(TRIM($AE459))&lt;&gt;"n/a",COUNTIFS($C$2:$C$532,"Yes",$A$2:$A$532,"Neuron",$AE$2:$AE$532,$AE459)&gt;1)
),"Yes","No"),
IF($A459="Cybernet",
IF(OR(
AND($Y459&lt;&gt;"",LOWER(TRIM($Y459))&lt;&gt;"n/a",COUNTIFS($C$2:$C$532,"Yes",$A$2:$A$532,"Cybernet",$Y$2:$Y$532,$Y459)&gt;1),
AND($Z459&lt;&gt;"",LOWER(TRIM($Z459))&lt;&gt;"n/a",COUNTIFS($C$2:$C$532,"Yes",$A$2:$A$532,"Cybernet",$Z$2:$Z$532,$Z459)&gt;1)
),"Yes","No"),
IF(AND($AN459&lt;&gt;"",LOWER(TRIM($AN459))&lt;&gt;"n/a"),
IF(COUNTIFS($C$2:$C$532,"Yes",$A$2:$A$532,$A459,$AN$2:$AN$532,$AN459)&gt;1,"Yes","No"),
"No")
)
)
)</f>
        <v/>
      </c>
      <c r="V459"/>
      <c r="X459"/>
      <c r="BS459" s="4" t="str">
        <f>IF($AB459="","",IF((IF(AND($BL459&lt;&gt;"Yes",$BL459&lt;&gt;"N/A"),"Power Cable, ","")&amp;IF(AND($BM459&lt;&gt;"Yes",$BM459&lt;&gt;"N/A"),"Battery, ","")&amp;IF(AND($AG459&lt;&gt;"Yes",$AG459&lt;&gt;"N/A"),"Firmware Download, ","")&amp;IF(AND(OR($AG459="Yes",$AG459="N/A"),$AH459&lt;&gt;"Yes",$AH459&lt;&gt;"N/A"),"Firmware Install, ","")&amp;IF(AND($BQ459&lt;&gt;"Yes",$BQ459&lt;&gt;"N/A"),"Device ID, ","")&amp;IF(AND($BR459&lt;&gt;"Yes",$BR459&lt;&gt;"N/A"),"Epic Beans Relay, ",""))="","",LEFT(IF(AND($BL459&lt;&gt;"Yes",$BL459&lt;&gt;"N/A"),"Power Cable, ","")&amp;IF(AND($BM459&lt;&gt;"Yes",$BM459&lt;&gt;"N/A"),"Battery, ","")&amp;IF(AND($AG459&lt;&gt;"Yes",$AG459&lt;&gt;"N/A"),"Firmware Download, ","")&amp;IF(AND(OR($AG459="Yes",$AG459="N/A"),$AH459&lt;&gt;"Yes",$AH459&lt;&gt;"N/A"),"Firmware Install, ","")&amp;IF(AND($BQ459&lt;&gt;"Yes",$BQ459&lt;&gt;"N/A"),"Device ID, ","")&amp;IF(AND($BR459&lt;&gt;"Yes",$BR459&lt;&gt;"N/A"),"Epic Beans Relay, ",""),LEN(IF(AND($BL459&lt;&gt;"Yes",$BL459&lt;&gt;"N/A"),"Power Cable, ","")&amp;IF(AND($BM459&lt;&gt;"Yes",$BM459&lt;&gt;"N/A"),"Battery, ","")&amp;IF(AND($AG459&lt;&gt;"Yes",$AG459&lt;&gt;"N/A"),"Firmware Download, ","")&amp;IF(AND(OR($AG459="Yes",$AG459="N/A"),$AH459&lt;&gt;"Yes",$AH459&lt;&gt;"N/A"),"Firmware Install, ","")&amp;IF(AND($BQ459&lt;&gt;"Yes",$BQ459&lt;&gt;"N/A"),"Device ID, ","")&amp;IF(AND($BR459&lt;&gt;"Yes",$BR459&lt;&gt;"N/A"),"Epic Beans Relay, ",""))-2)))</f>
        <v/>
      </c>
      <c r="BU459" s="8" t="str">
        <f>IF($AB459="","",IF($BS459="","Yes","Blocked"))</f>
        <v/>
      </c>
      <c r="BW459" t="str">
        <f>IF($BV459="","",IFERROR(VLOOKUP($BV459,'01_Warehouse_Ledger'!$A:$N,4,FALSE),""))</f>
        <v/>
      </c>
      <c r="BX459" t="str">
        <f>IF($BV459="","",IFERROR(VLOOKUP($BV459,'01_Warehouse_Ledger'!$A:$N,5,FALSE),""))</f>
        <v/>
      </c>
      <c r="BY459" t="str">
        <f>IF($BV459="","",IFERROR(VLOOKUP($BV459,'01_Warehouse_Ledger'!$A:$N,13,FALSE),""))</f>
        <v/>
      </c>
      <c r="CI459" t="str" cm="1">
        <f t="array" ref="CI459">IFERROR(
  IF(ISNUMBER(MATCH(TRIM(SUBSTITUTE(INDEX($X:$X,ROW()),CHAR(160),"")),[1]Weekend_Targets!$B$2:$B$23,0)),
    "TARGET",
    "NO"
  ),
  "LOOKUP_ERROR"
)</f>
        <v>NO</v>
      </c>
      <c r="CJ459" t="str" cm="1">
        <f t="array" aca="1" ref="CJ459" ca="1">_xlfn.LET(_xlpm.h,UPPER(TRIM(CLEAN(SUBSTITUTE($X459,CHAR(160)," ")))), IF(ISNUMBER(MATCH(_xlpm.h,WeekendHostnames,0)),"TARGET",""))</f>
        <v/>
      </c>
      <c r="CK459" t="str">
        <f>UPPER(TRIM(CLEAN(SUBSTITUTE(C459,CHAR(160)," "))))</f>
        <v/>
      </c>
      <c r="CL459" t="str" cm="1">
        <f t="array" ref="CL459">IF(ISNUMBER(MATCH(UPPER(TRIM(CLEAN(SUBSTITUTE(INDEX($X:$X,ROW()),CHAR(160)," ")))),[1]Weekend_Targets!$C$2:$C$23,0)),"TARGET","NO")</f>
        <v>NO</v>
      </c>
      <c r="CM459" t="str">
        <f>_xlfn.TEXTJOIN(", ",TRUE,$C$2:$C$23)</f>
        <v>Yes, Yes, Yes, Yes, Yes, Yes, Yes, Yes, Yes, Yes, Yes, Yes, Yes, Yes, Yes, Yes, Yes, Yes, Yes, Yes, Yes, Yes</v>
      </c>
      <c r="CN459" t="e" cm="1">
        <f t="array" aca="1" ref="CN459" ca="1">COUNTIF(WeekendHostnames,"WNH270OPR403")</f>
        <v>#NAME?</v>
      </c>
    </row>
    <row r="460" spans="5:92" ht="20.25" customHeight="1">
      <c r="E460" s="15" t="str">
        <f>IF($C460&lt;&gt;"Yes","",IF($D460="No","Yes",IF($D460="Yes","No","")))</f>
        <v/>
      </c>
      <c r="F460" s="15" t="str">
        <f>IF($A460="","",IF($A460="Neuron",IF(OR(AND($AA460&lt;&gt;"",LOWER(TRIM($AA460))&lt;&gt;"n/a",COUNTIF($AA$2:$AA$532,$AA460)&gt;1),AND($AB460&lt;&gt;"",LOWER(TRIM($AB460))&lt;&gt;"n/a",COUNTIF($AB$2:$AB$532,$AB460)&gt;1),AND($AE460&lt;&gt;"",LOWER(TRIM($AE460))&lt;&gt;"n/a",COUNTIF($AE$2:$AE$532,$AE460)&gt;1)),"Yes","No"),IF($A460="Cybernet",IF(OR(AND($Y460&lt;&gt;"",LOWER(TRIM($Y460))&lt;&gt;"n/a",COUNTIF($Y$2:$Y$532,$Y460)&gt;1),AND($Z460&lt;&gt;"",LOWER(TRIM($Z460))&lt;&gt;"n/a",COUNTIF($Z$2:$Z$532,$Z460)&gt;1)),"Yes","No"),IF(AND($AN460&lt;&gt;"",LOWER(TRIM($AN460))&lt;&gt;"n/a",COUNTIF($AN$2:$AN$532,$AN460)&gt;1),"Yes","No"))))</f>
        <v/>
      </c>
      <c r="G460" t="str">
        <f>IF($C460&lt;&gt;"Yes","",
IF($A460="Neuron",
IF(OR(
AND($AA460&lt;&gt;"",LOWER(TRIM($AA460))&lt;&gt;"n/a",COUNTIFS($C$2:$C$532,"Yes",$A$2:$A$532,"Neuron",$AA$2:$AA$532,$AA460)&gt;1),
AND($AB460&lt;&gt;"",LOWER(TRIM($AB460))&lt;&gt;"n/a",COUNTIFS($C$2:$C$532,"Yes",$A$2:$A$532,"Neuron",$AB$2:$AB$532,$AB460)&gt;1),
AND($AE460&lt;&gt;"",LOWER(TRIM($AE460))&lt;&gt;"n/a",COUNTIFS($C$2:$C$532,"Yes",$A$2:$A$532,"Neuron",$AE$2:$AE$532,$AE460)&gt;1)
),"Yes","No"),
IF($A460="Cybernet",
IF(OR(
AND($Y460&lt;&gt;"",LOWER(TRIM($Y460))&lt;&gt;"n/a",COUNTIFS($C$2:$C$532,"Yes",$A$2:$A$532,"Cybernet",$Y$2:$Y$532,$Y460)&gt;1),
AND($Z460&lt;&gt;"",LOWER(TRIM($Z460))&lt;&gt;"n/a",COUNTIFS($C$2:$C$532,"Yes",$A$2:$A$532,"Cybernet",$Z$2:$Z$532,$Z460)&gt;1)
),"Yes","No"),
IF(AND($AN460&lt;&gt;"",LOWER(TRIM($AN460))&lt;&gt;"n/a"),
IF(COUNTIFS($C$2:$C$532,"Yes",$A$2:$A$532,$A460,$AN$2:$AN$532,$AN460)&gt;1,"Yes","No"),
"No")
)
)
)</f>
        <v/>
      </c>
      <c r="V460"/>
      <c r="X460"/>
      <c r="BS460" s="4" t="str">
        <f>IF($AB460="","",IF((IF(AND($BL460&lt;&gt;"Yes",$BL460&lt;&gt;"N/A"),"Power Cable, ","")&amp;IF(AND($BM460&lt;&gt;"Yes",$BM460&lt;&gt;"N/A"),"Battery, ","")&amp;IF(AND($AG460&lt;&gt;"Yes",$AG460&lt;&gt;"N/A"),"Firmware Download, ","")&amp;IF(AND(OR($AG460="Yes",$AG460="N/A"),$AH460&lt;&gt;"Yes",$AH460&lt;&gt;"N/A"),"Firmware Install, ","")&amp;IF(AND($BQ460&lt;&gt;"Yes",$BQ460&lt;&gt;"N/A"),"Device ID, ","")&amp;IF(AND($BR460&lt;&gt;"Yes",$BR460&lt;&gt;"N/A"),"Epic Beans Relay, ",""))="","",LEFT(IF(AND($BL460&lt;&gt;"Yes",$BL460&lt;&gt;"N/A"),"Power Cable, ","")&amp;IF(AND($BM460&lt;&gt;"Yes",$BM460&lt;&gt;"N/A"),"Battery, ","")&amp;IF(AND($AG460&lt;&gt;"Yes",$AG460&lt;&gt;"N/A"),"Firmware Download, ","")&amp;IF(AND(OR($AG460="Yes",$AG460="N/A"),$AH460&lt;&gt;"Yes",$AH460&lt;&gt;"N/A"),"Firmware Install, ","")&amp;IF(AND($BQ460&lt;&gt;"Yes",$BQ460&lt;&gt;"N/A"),"Device ID, ","")&amp;IF(AND($BR460&lt;&gt;"Yes",$BR460&lt;&gt;"N/A"),"Epic Beans Relay, ",""),LEN(IF(AND($BL460&lt;&gt;"Yes",$BL460&lt;&gt;"N/A"),"Power Cable, ","")&amp;IF(AND($BM460&lt;&gt;"Yes",$BM460&lt;&gt;"N/A"),"Battery, ","")&amp;IF(AND($AG460&lt;&gt;"Yes",$AG460&lt;&gt;"N/A"),"Firmware Download, ","")&amp;IF(AND(OR($AG460="Yes",$AG460="N/A"),$AH460&lt;&gt;"Yes",$AH460&lt;&gt;"N/A"),"Firmware Install, ","")&amp;IF(AND($BQ460&lt;&gt;"Yes",$BQ460&lt;&gt;"N/A"),"Device ID, ","")&amp;IF(AND($BR460&lt;&gt;"Yes",$BR460&lt;&gt;"N/A"),"Epic Beans Relay, ",""))-2)))</f>
        <v/>
      </c>
      <c r="BU460" s="8" t="str">
        <f>IF($AB460="","",IF($BS460="","Yes","Blocked"))</f>
        <v/>
      </c>
      <c r="BW460" t="str">
        <f>IF($BV460="","",IFERROR(VLOOKUP($BV460,'01_Warehouse_Ledger'!$A:$N,4,FALSE),""))</f>
        <v/>
      </c>
      <c r="BX460" t="str">
        <f>IF($BV460="","",IFERROR(VLOOKUP($BV460,'01_Warehouse_Ledger'!$A:$N,5,FALSE),""))</f>
        <v/>
      </c>
      <c r="BY460" t="str">
        <f>IF($BV460="","",IFERROR(VLOOKUP($BV460,'01_Warehouse_Ledger'!$A:$N,13,FALSE),""))</f>
        <v/>
      </c>
      <c r="CI460" t="str" cm="1">
        <f t="array" ref="CI460">IFERROR(
  IF(ISNUMBER(MATCH(TRIM(SUBSTITUTE(INDEX($X:$X,ROW()),CHAR(160),"")),[1]Weekend_Targets!$B$2:$B$23,0)),
    "TARGET",
    "NO"
  ),
  "LOOKUP_ERROR"
)</f>
        <v>NO</v>
      </c>
      <c r="CJ460" t="str" cm="1">
        <f t="array" aca="1" ref="CJ460" ca="1">_xlfn.LET(_xlpm.h,UPPER(TRIM(CLEAN(SUBSTITUTE($X460,CHAR(160)," ")))), IF(ISNUMBER(MATCH(_xlpm.h,WeekendHostnames,0)),"TARGET",""))</f>
        <v/>
      </c>
      <c r="CK460" t="str">
        <f>UPPER(TRIM(CLEAN(SUBSTITUTE(C460,CHAR(160)," "))))</f>
        <v/>
      </c>
      <c r="CL460" t="str" cm="1">
        <f t="array" ref="CL460">IF(ISNUMBER(MATCH(UPPER(TRIM(CLEAN(SUBSTITUTE(INDEX($X:$X,ROW()),CHAR(160)," ")))),[1]Weekend_Targets!$C$2:$C$23,0)),"TARGET","NO")</f>
        <v>NO</v>
      </c>
      <c r="CM460" t="str">
        <f>_xlfn.TEXTJOIN(", ",TRUE,$C$2:$C$23)</f>
        <v>Yes, Yes, Yes, Yes, Yes, Yes, Yes, Yes, Yes, Yes, Yes, Yes, Yes, Yes, Yes, Yes, Yes, Yes, Yes, Yes, Yes, Yes</v>
      </c>
      <c r="CN460" t="e" cm="1">
        <f t="array" aca="1" ref="CN460" ca="1">COUNTIF(WeekendHostnames,"WNH270OPR403")</f>
        <v>#NAME?</v>
      </c>
    </row>
    <row r="461" spans="5:92" ht="20.25" customHeight="1">
      <c r="E461" s="15" t="str">
        <f>IF($C461&lt;&gt;"Yes","",IF($D461="No","Yes",IF($D461="Yes","No","")))</f>
        <v/>
      </c>
      <c r="F461" s="15" t="str">
        <f>IF($A461="","",IF($A461="Neuron",IF(OR(AND($AA461&lt;&gt;"",LOWER(TRIM($AA461))&lt;&gt;"n/a",COUNTIF($AA$2:$AA$532,$AA461)&gt;1),AND($AB461&lt;&gt;"",LOWER(TRIM($AB461))&lt;&gt;"n/a",COUNTIF($AB$2:$AB$532,$AB461)&gt;1),AND($AE461&lt;&gt;"",LOWER(TRIM($AE461))&lt;&gt;"n/a",COUNTIF($AE$2:$AE$532,$AE461)&gt;1)),"Yes","No"),IF($A461="Cybernet",IF(OR(AND($Y461&lt;&gt;"",LOWER(TRIM($Y461))&lt;&gt;"n/a",COUNTIF($Y$2:$Y$532,$Y461)&gt;1),AND($Z461&lt;&gt;"",LOWER(TRIM($Z461))&lt;&gt;"n/a",COUNTIF($Z$2:$Z$532,$Z461)&gt;1)),"Yes","No"),IF(AND($AN461&lt;&gt;"",LOWER(TRIM($AN461))&lt;&gt;"n/a",COUNTIF($AN$2:$AN$532,$AN461)&gt;1),"Yes","No"))))</f>
        <v/>
      </c>
      <c r="G461" t="str">
        <f>IF($C461&lt;&gt;"Yes","",
IF($A461="Neuron",
IF(OR(
AND($AA461&lt;&gt;"",LOWER(TRIM($AA461))&lt;&gt;"n/a",COUNTIFS($C$2:$C$532,"Yes",$A$2:$A$532,"Neuron",$AA$2:$AA$532,$AA461)&gt;1),
AND($AB461&lt;&gt;"",LOWER(TRIM($AB461))&lt;&gt;"n/a",COUNTIFS($C$2:$C$532,"Yes",$A$2:$A$532,"Neuron",$AB$2:$AB$532,$AB461)&gt;1),
AND($AE461&lt;&gt;"",LOWER(TRIM($AE461))&lt;&gt;"n/a",COUNTIFS($C$2:$C$532,"Yes",$A$2:$A$532,"Neuron",$AE$2:$AE$532,$AE461)&gt;1)
),"Yes","No"),
IF($A461="Cybernet",
IF(OR(
AND($Y461&lt;&gt;"",LOWER(TRIM($Y461))&lt;&gt;"n/a",COUNTIFS($C$2:$C$532,"Yes",$A$2:$A$532,"Cybernet",$Y$2:$Y$532,$Y461)&gt;1),
AND($Z461&lt;&gt;"",LOWER(TRIM($Z461))&lt;&gt;"n/a",COUNTIFS($C$2:$C$532,"Yes",$A$2:$A$532,"Cybernet",$Z$2:$Z$532,$Z461)&gt;1)
),"Yes","No"),
IF(AND($AN461&lt;&gt;"",LOWER(TRIM($AN461))&lt;&gt;"n/a"),
IF(COUNTIFS($C$2:$C$532,"Yes",$A$2:$A$532,$A461,$AN$2:$AN$532,$AN461)&gt;1,"Yes","No"),
"No")
)
)
)</f>
        <v/>
      </c>
      <c r="V461"/>
      <c r="X461"/>
      <c r="BS461" s="4" t="str">
        <f>IF($AB461="","",IF((IF(AND($BL461&lt;&gt;"Yes",$BL461&lt;&gt;"N/A"),"Power Cable, ","")&amp;IF(AND($BM461&lt;&gt;"Yes",$BM461&lt;&gt;"N/A"),"Battery, ","")&amp;IF(AND($AG461&lt;&gt;"Yes",$AG461&lt;&gt;"N/A"),"Firmware Download, ","")&amp;IF(AND(OR($AG461="Yes",$AG461="N/A"),$AH461&lt;&gt;"Yes",$AH461&lt;&gt;"N/A"),"Firmware Install, ","")&amp;IF(AND($BQ461&lt;&gt;"Yes",$BQ461&lt;&gt;"N/A"),"Device ID, ","")&amp;IF(AND($BR461&lt;&gt;"Yes",$BR461&lt;&gt;"N/A"),"Epic Beans Relay, ",""))="","",LEFT(IF(AND($BL461&lt;&gt;"Yes",$BL461&lt;&gt;"N/A"),"Power Cable, ","")&amp;IF(AND($BM461&lt;&gt;"Yes",$BM461&lt;&gt;"N/A"),"Battery, ","")&amp;IF(AND($AG461&lt;&gt;"Yes",$AG461&lt;&gt;"N/A"),"Firmware Download, ","")&amp;IF(AND(OR($AG461="Yes",$AG461="N/A"),$AH461&lt;&gt;"Yes",$AH461&lt;&gt;"N/A"),"Firmware Install, ","")&amp;IF(AND($BQ461&lt;&gt;"Yes",$BQ461&lt;&gt;"N/A"),"Device ID, ","")&amp;IF(AND($BR461&lt;&gt;"Yes",$BR461&lt;&gt;"N/A"),"Epic Beans Relay, ",""),LEN(IF(AND($BL461&lt;&gt;"Yes",$BL461&lt;&gt;"N/A"),"Power Cable, ","")&amp;IF(AND($BM461&lt;&gt;"Yes",$BM461&lt;&gt;"N/A"),"Battery, ","")&amp;IF(AND($AG461&lt;&gt;"Yes",$AG461&lt;&gt;"N/A"),"Firmware Download, ","")&amp;IF(AND(OR($AG461="Yes",$AG461="N/A"),$AH461&lt;&gt;"Yes",$AH461&lt;&gt;"N/A"),"Firmware Install, ","")&amp;IF(AND($BQ461&lt;&gt;"Yes",$BQ461&lt;&gt;"N/A"),"Device ID, ","")&amp;IF(AND($BR461&lt;&gt;"Yes",$BR461&lt;&gt;"N/A"),"Epic Beans Relay, ",""))-2)))</f>
        <v/>
      </c>
      <c r="BU461" s="8" t="str">
        <f>IF($AB461="","",IF($BS461="","Yes","Blocked"))</f>
        <v/>
      </c>
      <c r="BW461" t="str">
        <f>IF($BV461="","",IFERROR(VLOOKUP($BV461,'01_Warehouse_Ledger'!$A:$N,4,FALSE),""))</f>
        <v/>
      </c>
      <c r="BX461" t="str">
        <f>IF($BV461="","",IFERROR(VLOOKUP($BV461,'01_Warehouse_Ledger'!$A:$N,5,FALSE),""))</f>
        <v/>
      </c>
      <c r="BY461" t="str">
        <f>IF($BV461="","",IFERROR(VLOOKUP($BV461,'01_Warehouse_Ledger'!$A:$N,13,FALSE),""))</f>
        <v/>
      </c>
      <c r="CI461" t="str" cm="1">
        <f t="array" ref="CI461">IFERROR(
  IF(ISNUMBER(MATCH(TRIM(SUBSTITUTE(INDEX($X:$X,ROW()),CHAR(160),"")),[1]Weekend_Targets!$B$2:$B$23,0)),
    "TARGET",
    "NO"
  ),
  "LOOKUP_ERROR"
)</f>
        <v>NO</v>
      </c>
      <c r="CJ461" t="str" cm="1">
        <f t="array" aca="1" ref="CJ461" ca="1">_xlfn.LET(_xlpm.h,UPPER(TRIM(CLEAN(SUBSTITUTE($X461,CHAR(160)," ")))), IF(ISNUMBER(MATCH(_xlpm.h,WeekendHostnames,0)),"TARGET",""))</f>
        <v/>
      </c>
      <c r="CK461" t="str">
        <f>UPPER(TRIM(CLEAN(SUBSTITUTE(C461,CHAR(160)," "))))</f>
        <v/>
      </c>
      <c r="CL461" t="str" cm="1">
        <f t="array" ref="CL461">IF(ISNUMBER(MATCH(UPPER(TRIM(CLEAN(SUBSTITUTE(INDEX($X:$X,ROW()),CHAR(160)," ")))),[1]Weekend_Targets!$C$2:$C$23,0)),"TARGET","NO")</f>
        <v>NO</v>
      </c>
      <c r="CM461" t="str">
        <f>_xlfn.TEXTJOIN(", ",TRUE,$C$2:$C$23)</f>
        <v>Yes, Yes, Yes, Yes, Yes, Yes, Yes, Yes, Yes, Yes, Yes, Yes, Yes, Yes, Yes, Yes, Yes, Yes, Yes, Yes, Yes, Yes</v>
      </c>
      <c r="CN461" t="e" cm="1">
        <f t="array" aca="1" ref="CN461" ca="1">COUNTIF(WeekendHostnames,"WNH270OPR403")</f>
        <v>#NAME?</v>
      </c>
    </row>
    <row r="462" spans="5:92" ht="20.25" customHeight="1">
      <c r="E462" s="15" t="str">
        <f>IF($C462&lt;&gt;"Yes","",IF($D462="No","Yes",IF($D462="Yes","No","")))</f>
        <v/>
      </c>
      <c r="F462" s="15" t="str">
        <f>IF($A462="","",IF($A462="Neuron",IF(OR(AND($AA462&lt;&gt;"",LOWER(TRIM($AA462))&lt;&gt;"n/a",COUNTIF($AA$2:$AA$532,$AA462)&gt;1),AND($AB462&lt;&gt;"",LOWER(TRIM($AB462))&lt;&gt;"n/a",COUNTIF($AB$2:$AB$532,$AB462)&gt;1),AND($AE462&lt;&gt;"",LOWER(TRIM($AE462))&lt;&gt;"n/a",COUNTIF($AE$2:$AE$532,$AE462)&gt;1)),"Yes","No"),IF($A462="Cybernet",IF(OR(AND($Y462&lt;&gt;"",LOWER(TRIM($Y462))&lt;&gt;"n/a",COUNTIF($Y$2:$Y$532,$Y462)&gt;1),AND($Z462&lt;&gt;"",LOWER(TRIM($Z462))&lt;&gt;"n/a",COUNTIF($Z$2:$Z$532,$Z462)&gt;1)),"Yes","No"),IF(AND($AN462&lt;&gt;"",LOWER(TRIM($AN462))&lt;&gt;"n/a",COUNTIF($AN$2:$AN$532,$AN462)&gt;1),"Yes","No"))))</f>
        <v/>
      </c>
      <c r="G462" t="str">
        <f>IF($C462&lt;&gt;"Yes","",
IF($A462="Neuron",
IF(OR(
AND($AA462&lt;&gt;"",LOWER(TRIM($AA462))&lt;&gt;"n/a",COUNTIFS($C$2:$C$532,"Yes",$A$2:$A$532,"Neuron",$AA$2:$AA$532,$AA462)&gt;1),
AND($AB462&lt;&gt;"",LOWER(TRIM($AB462))&lt;&gt;"n/a",COUNTIFS($C$2:$C$532,"Yes",$A$2:$A$532,"Neuron",$AB$2:$AB$532,$AB462)&gt;1),
AND($AE462&lt;&gt;"",LOWER(TRIM($AE462))&lt;&gt;"n/a",COUNTIFS($C$2:$C$532,"Yes",$A$2:$A$532,"Neuron",$AE$2:$AE$532,$AE462)&gt;1)
),"Yes","No"),
IF($A462="Cybernet",
IF(OR(
AND($Y462&lt;&gt;"",LOWER(TRIM($Y462))&lt;&gt;"n/a",COUNTIFS($C$2:$C$532,"Yes",$A$2:$A$532,"Cybernet",$Y$2:$Y$532,$Y462)&gt;1),
AND($Z462&lt;&gt;"",LOWER(TRIM($Z462))&lt;&gt;"n/a",COUNTIFS($C$2:$C$532,"Yes",$A$2:$A$532,"Cybernet",$Z$2:$Z$532,$Z462)&gt;1)
),"Yes","No"),
IF(AND($AN462&lt;&gt;"",LOWER(TRIM($AN462))&lt;&gt;"n/a"),
IF(COUNTIFS($C$2:$C$532,"Yes",$A$2:$A$532,$A462,$AN$2:$AN$532,$AN462)&gt;1,"Yes","No"),
"No")
)
)
)</f>
        <v/>
      </c>
      <c r="V462"/>
      <c r="X462"/>
      <c r="BS462" s="4" t="str">
        <f>IF($AB462="","",IF((IF(AND($BL462&lt;&gt;"Yes",$BL462&lt;&gt;"N/A"),"Power Cable, ","")&amp;IF(AND($BM462&lt;&gt;"Yes",$BM462&lt;&gt;"N/A"),"Battery, ","")&amp;IF(AND($AG462&lt;&gt;"Yes",$AG462&lt;&gt;"N/A"),"Firmware Download, ","")&amp;IF(AND(OR($AG462="Yes",$AG462="N/A"),$AH462&lt;&gt;"Yes",$AH462&lt;&gt;"N/A"),"Firmware Install, ","")&amp;IF(AND($BQ462&lt;&gt;"Yes",$BQ462&lt;&gt;"N/A"),"Device ID, ","")&amp;IF(AND($BR462&lt;&gt;"Yes",$BR462&lt;&gt;"N/A"),"Epic Beans Relay, ",""))="","",LEFT(IF(AND($BL462&lt;&gt;"Yes",$BL462&lt;&gt;"N/A"),"Power Cable, ","")&amp;IF(AND($BM462&lt;&gt;"Yes",$BM462&lt;&gt;"N/A"),"Battery, ","")&amp;IF(AND($AG462&lt;&gt;"Yes",$AG462&lt;&gt;"N/A"),"Firmware Download, ","")&amp;IF(AND(OR($AG462="Yes",$AG462="N/A"),$AH462&lt;&gt;"Yes",$AH462&lt;&gt;"N/A"),"Firmware Install, ","")&amp;IF(AND($BQ462&lt;&gt;"Yes",$BQ462&lt;&gt;"N/A"),"Device ID, ","")&amp;IF(AND($BR462&lt;&gt;"Yes",$BR462&lt;&gt;"N/A"),"Epic Beans Relay, ",""),LEN(IF(AND($BL462&lt;&gt;"Yes",$BL462&lt;&gt;"N/A"),"Power Cable, ","")&amp;IF(AND($BM462&lt;&gt;"Yes",$BM462&lt;&gt;"N/A"),"Battery, ","")&amp;IF(AND($AG462&lt;&gt;"Yes",$AG462&lt;&gt;"N/A"),"Firmware Download, ","")&amp;IF(AND(OR($AG462="Yes",$AG462="N/A"),$AH462&lt;&gt;"Yes",$AH462&lt;&gt;"N/A"),"Firmware Install, ","")&amp;IF(AND($BQ462&lt;&gt;"Yes",$BQ462&lt;&gt;"N/A"),"Device ID, ","")&amp;IF(AND($BR462&lt;&gt;"Yes",$BR462&lt;&gt;"N/A"),"Epic Beans Relay, ",""))-2)))</f>
        <v/>
      </c>
      <c r="BU462" s="8" t="str">
        <f>IF($AB462="","",IF($BS462="","Yes","Blocked"))</f>
        <v/>
      </c>
      <c r="BW462" t="str">
        <f>IF($BV462="","",IFERROR(VLOOKUP($BV462,'01_Warehouse_Ledger'!$A:$N,4,FALSE),""))</f>
        <v/>
      </c>
      <c r="BX462" t="str">
        <f>IF($BV462="","",IFERROR(VLOOKUP($BV462,'01_Warehouse_Ledger'!$A:$N,5,FALSE),""))</f>
        <v/>
      </c>
      <c r="BY462" t="str">
        <f>IF($BV462="","",IFERROR(VLOOKUP($BV462,'01_Warehouse_Ledger'!$A:$N,13,FALSE),""))</f>
        <v/>
      </c>
      <c r="CI462" t="str" cm="1">
        <f t="array" ref="CI462">IFERROR(
  IF(ISNUMBER(MATCH(TRIM(SUBSTITUTE(INDEX($X:$X,ROW()),CHAR(160),"")),[1]Weekend_Targets!$B$2:$B$23,0)),
    "TARGET",
    "NO"
  ),
  "LOOKUP_ERROR"
)</f>
        <v>NO</v>
      </c>
      <c r="CJ462" t="str" cm="1">
        <f t="array" aca="1" ref="CJ462" ca="1">_xlfn.LET(_xlpm.h,UPPER(TRIM(CLEAN(SUBSTITUTE($X462,CHAR(160)," ")))), IF(ISNUMBER(MATCH(_xlpm.h,WeekendHostnames,0)),"TARGET",""))</f>
        <v/>
      </c>
      <c r="CK462" t="str">
        <f>UPPER(TRIM(CLEAN(SUBSTITUTE(C462,CHAR(160)," "))))</f>
        <v/>
      </c>
      <c r="CL462" t="str" cm="1">
        <f t="array" ref="CL462">IF(ISNUMBER(MATCH(UPPER(TRIM(CLEAN(SUBSTITUTE(INDEX($X:$X,ROW()),CHAR(160)," ")))),[1]Weekend_Targets!$C$2:$C$23,0)),"TARGET","NO")</f>
        <v>NO</v>
      </c>
      <c r="CM462" t="str">
        <f>_xlfn.TEXTJOIN(", ",TRUE,$C$2:$C$23)</f>
        <v>Yes, Yes, Yes, Yes, Yes, Yes, Yes, Yes, Yes, Yes, Yes, Yes, Yes, Yes, Yes, Yes, Yes, Yes, Yes, Yes, Yes, Yes</v>
      </c>
      <c r="CN462" t="e" cm="1">
        <f t="array" aca="1" ref="CN462" ca="1">COUNTIF(WeekendHostnames,"WNH270OPR403")</f>
        <v>#NAME?</v>
      </c>
    </row>
    <row r="463" spans="5:92" ht="20.25" customHeight="1">
      <c r="E463" s="15" t="str">
        <f>IF($C463&lt;&gt;"Yes","",IF($D463="No","Yes",IF($D463="Yes","No","")))</f>
        <v/>
      </c>
      <c r="F463" s="15" t="str">
        <f>IF($A463="","",IF($A463="Neuron",IF(OR(AND($AA463&lt;&gt;"",LOWER(TRIM($AA463))&lt;&gt;"n/a",COUNTIF($AA$2:$AA$532,$AA463)&gt;1),AND($AB463&lt;&gt;"",LOWER(TRIM($AB463))&lt;&gt;"n/a",COUNTIF($AB$2:$AB$532,$AB463)&gt;1),AND($AE463&lt;&gt;"",LOWER(TRIM($AE463))&lt;&gt;"n/a",COUNTIF($AE$2:$AE$532,$AE463)&gt;1)),"Yes","No"),IF($A463="Cybernet",IF(OR(AND($Y463&lt;&gt;"",LOWER(TRIM($Y463))&lt;&gt;"n/a",COUNTIF($Y$2:$Y$532,$Y463)&gt;1),AND($Z463&lt;&gt;"",LOWER(TRIM($Z463))&lt;&gt;"n/a",COUNTIF($Z$2:$Z$532,$Z463)&gt;1)),"Yes","No"),IF(AND($AN463&lt;&gt;"",LOWER(TRIM($AN463))&lt;&gt;"n/a",COUNTIF($AN$2:$AN$532,$AN463)&gt;1),"Yes","No"))))</f>
        <v/>
      </c>
      <c r="G463" t="str">
        <f>IF($C463&lt;&gt;"Yes","",
IF($A463="Neuron",
IF(OR(
AND($AA463&lt;&gt;"",LOWER(TRIM($AA463))&lt;&gt;"n/a",COUNTIFS($C$2:$C$532,"Yes",$A$2:$A$532,"Neuron",$AA$2:$AA$532,$AA463)&gt;1),
AND($AB463&lt;&gt;"",LOWER(TRIM($AB463))&lt;&gt;"n/a",COUNTIFS($C$2:$C$532,"Yes",$A$2:$A$532,"Neuron",$AB$2:$AB$532,$AB463)&gt;1),
AND($AE463&lt;&gt;"",LOWER(TRIM($AE463))&lt;&gt;"n/a",COUNTIFS($C$2:$C$532,"Yes",$A$2:$A$532,"Neuron",$AE$2:$AE$532,$AE463)&gt;1)
),"Yes","No"),
IF($A463="Cybernet",
IF(OR(
AND($Y463&lt;&gt;"",LOWER(TRIM($Y463))&lt;&gt;"n/a",COUNTIFS($C$2:$C$532,"Yes",$A$2:$A$532,"Cybernet",$Y$2:$Y$532,$Y463)&gt;1),
AND($Z463&lt;&gt;"",LOWER(TRIM($Z463))&lt;&gt;"n/a",COUNTIFS($C$2:$C$532,"Yes",$A$2:$A$532,"Cybernet",$Z$2:$Z$532,$Z463)&gt;1)
),"Yes","No"),
IF(AND($AN463&lt;&gt;"",LOWER(TRIM($AN463))&lt;&gt;"n/a"),
IF(COUNTIFS($C$2:$C$532,"Yes",$A$2:$A$532,$A463,$AN$2:$AN$532,$AN463)&gt;1,"Yes","No"),
"No")
)
)
)</f>
        <v/>
      </c>
      <c r="V463"/>
      <c r="X463"/>
      <c r="BS463" s="4" t="str">
        <f>IF($AB463="","",IF((IF(AND($BL463&lt;&gt;"Yes",$BL463&lt;&gt;"N/A"),"Power Cable, ","")&amp;IF(AND($BM463&lt;&gt;"Yes",$BM463&lt;&gt;"N/A"),"Battery, ","")&amp;IF(AND($AG463&lt;&gt;"Yes",$AG463&lt;&gt;"N/A"),"Firmware Download, ","")&amp;IF(AND(OR($AG463="Yes",$AG463="N/A"),$AH463&lt;&gt;"Yes",$AH463&lt;&gt;"N/A"),"Firmware Install, ","")&amp;IF(AND($BQ463&lt;&gt;"Yes",$BQ463&lt;&gt;"N/A"),"Device ID, ","")&amp;IF(AND($BR463&lt;&gt;"Yes",$BR463&lt;&gt;"N/A"),"Epic Beans Relay, ",""))="","",LEFT(IF(AND($BL463&lt;&gt;"Yes",$BL463&lt;&gt;"N/A"),"Power Cable, ","")&amp;IF(AND($BM463&lt;&gt;"Yes",$BM463&lt;&gt;"N/A"),"Battery, ","")&amp;IF(AND($AG463&lt;&gt;"Yes",$AG463&lt;&gt;"N/A"),"Firmware Download, ","")&amp;IF(AND(OR($AG463="Yes",$AG463="N/A"),$AH463&lt;&gt;"Yes",$AH463&lt;&gt;"N/A"),"Firmware Install, ","")&amp;IF(AND($BQ463&lt;&gt;"Yes",$BQ463&lt;&gt;"N/A"),"Device ID, ","")&amp;IF(AND($BR463&lt;&gt;"Yes",$BR463&lt;&gt;"N/A"),"Epic Beans Relay, ",""),LEN(IF(AND($BL463&lt;&gt;"Yes",$BL463&lt;&gt;"N/A"),"Power Cable, ","")&amp;IF(AND($BM463&lt;&gt;"Yes",$BM463&lt;&gt;"N/A"),"Battery, ","")&amp;IF(AND($AG463&lt;&gt;"Yes",$AG463&lt;&gt;"N/A"),"Firmware Download, ","")&amp;IF(AND(OR($AG463="Yes",$AG463="N/A"),$AH463&lt;&gt;"Yes",$AH463&lt;&gt;"N/A"),"Firmware Install, ","")&amp;IF(AND($BQ463&lt;&gt;"Yes",$BQ463&lt;&gt;"N/A"),"Device ID, ","")&amp;IF(AND($BR463&lt;&gt;"Yes",$BR463&lt;&gt;"N/A"),"Epic Beans Relay, ",""))-2)))</f>
        <v/>
      </c>
      <c r="BU463" s="8" t="str">
        <f>IF($AB463="","",IF($BS463="","Yes","Blocked"))</f>
        <v/>
      </c>
      <c r="BW463" t="str">
        <f>IF($BV463="","",IFERROR(VLOOKUP($BV463,'01_Warehouse_Ledger'!$A:$N,4,FALSE),""))</f>
        <v/>
      </c>
      <c r="BX463" t="str">
        <f>IF($BV463="","",IFERROR(VLOOKUP($BV463,'01_Warehouse_Ledger'!$A:$N,5,FALSE),""))</f>
        <v/>
      </c>
      <c r="BY463" t="str">
        <f>IF($BV463="","",IFERROR(VLOOKUP($BV463,'01_Warehouse_Ledger'!$A:$N,13,FALSE),""))</f>
        <v/>
      </c>
      <c r="CI463" t="str" cm="1">
        <f t="array" ref="CI463">IFERROR(
  IF(ISNUMBER(MATCH(TRIM(SUBSTITUTE(INDEX($X:$X,ROW()),CHAR(160),"")),[1]Weekend_Targets!$B$2:$B$23,0)),
    "TARGET",
    "NO"
  ),
  "LOOKUP_ERROR"
)</f>
        <v>NO</v>
      </c>
      <c r="CJ463" t="str" cm="1">
        <f t="array" aca="1" ref="CJ463" ca="1">_xlfn.LET(_xlpm.h,UPPER(TRIM(CLEAN(SUBSTITUTE($X463,CHAR(160)," ")))), IF(ISNUMBER(MATCH(_xlpm.h,WeekendHostnames,0)),"TARGET",""))</f>
        <v/>
      </c>
      <c r="CK463" t="str">
        <f>UPPER(TRIM(CLEAN(SUBSTITUTE(C463,CHAR(160)," "))))</f>
        <v/>
      </c>
      <c r="CL463" t="str" cm="1">
        <f t="array" ref="CL463">IF(ISNUMBER(MATCH(UPPER(TRIM(CLEAN(SUBSTITUTE(INDEX($X:$X,ROW()),CHAR(160)," ")))),[1]Weekend_Targets!$C$2:$C$23,0)),"TARGET","NO")</f>
        <v>NO</v>
      </c>
      <c r="CM463" t="str">
        <f>_xlfn.TEXTJOIN(", ",TRUE,$C$2:$C$23)</f>
        <v>Yes, Yes, Yes, Yes, Yes, Yes, Yes, Yes, Yes, Yes, Yes, Yes, Yes, Yes, Yes, Yes, Yes, Yes, Yes, Yes, Yes, Yes</v>
      </c>
      <c r="CN463" t="e" cm="1">
        <f t="array" aca="1" ref="CN463" ca="1">COUNTIF(WeekendHostnames,"WNH270OPR403")</f>
        <v>#NAME?</v>
      </c>
    </row>
    <row r="464" spans="5:92" ht="20.25" customHeight="1">
      <c r="E464" s="15" t="str">
        <f>IF($C464&lt;&gt;"Yes","",IF($D464="No","Yes",IF($D464="Yes","No","")))</f>
        <v/>
      </c>
      <c r="F464" s="15" t="str">
        <f>IF($A464="","",IF($A464="Neuron",IF(OR(AND($AA464&lt;&gt;"",LOWER(TRIM($AA464))&lt;&gt;"n/a",COUNTIF($AA$2:$AA$532,$AA464)&gt;1),AND($AB464&lt;&gt;"",LOWER(TRIM($AB464))&lt;&gt;"n/a",COUNTIF($AB$2:$AB$532,$AB464)&gt;1),AND($AE464&lt;&gt;"",LOWER(TRIM($AE464))&lt;&gt;"n/a",COUNTIF($AE$2:$AE$532,$AE464)&gt;1)),"Yes","No"),IF($A464="Cybernet",IF(OR(AND($Y464&lt;&gt;"",LOWER(TRIM($Y464))&lt;&gt;"n/a",COUNTIF($Y$2:$Y$532,$Y464)&gt;1),AND($Z464&lt;&gt;"",LOWER(TRIM($Z464))&lt;&gt;"n/a",COUNTIF($Z$2:$Z$532,$Z464)&gt;1)),"Yes","No"),IF(AND($AN464&lt;&gt;"",LOWER(TRIM($AN464))&lt;&gt;"n/a",COUNTIF($AN$2:$AN$532,$AN464)&gt;1),"Yes","No"))))</f>
        <v/>
      </c>
      <c r="G464" t="str">
        <f>IF($C464&lt;&gt;"Yes","",
IF($A464="Neuron",
IF(OR(
AND($AA464&lt;&gt;"",LOWER(TRIM($AA464))&lt;&gt;"n/a",COUNTIFS($C$2:$C$532,"Yes",$A$2:$A$532,"Neuron",$AA$2:$AA$532,$AA464)&gt;1),
AND($AB464&lt;&gt;"",LOWER(TRIM($AB464))&lt;&gt;"n/a",COUNTIFS($C$2:$C$532,"Yes",$A$2:$A$532,"Neuron",$AB$2:$AB$532,$AB464)&gt;1),
AND($AE464&lt;&gt;"",LOWER(TRIM($AE464))&lt;&gt;"n/a",COUNTIFS($C$2:$C$532,"Yes",$A$2:$A$532,"Neuron",$AE$2:$AE$532,$AE464)&gt;1)
),"Yes","No"),
IF($A464="Cybernet",
IF(OR(
AND($Y464&lt;&gt;"",LOWER(TRIM($Y464))&lt;&gt;"n/a",COUNTIFS($C$2:$C$532,"Yes",$A$2:$A$532,"Cybernet",$Y$2:$Y$532,$Y464)&gt;1),
AND($Z464&lt;&gt;"",LOWER(TRIM($Z464))&lt;&gt;"n/a",COUNTIFS($C$2:$C$532,"Yes",$A$2:$A$532,"Cybernet",$Z$2:$Z$532,$Z464)&gt;1)
),"Yes","No"),
IF(AND($AN464&lt;&gt;"",LOWER(TRIM($AN464))&lt;&gt;"n/a"),
IF(COUNTIFS($C$2:$C$532,"Yes",$A$2:$A$532,$A464,$AN$2:$AN$532,$AN464)&gt;1,"Yes","No"),
"No")
)
)
)</f>
        <v/>
      </c>
      <c r="V464"/>
      <c r="X464"/>
      <c r="BS464" s="4" t="str">
        <f>IF($AB464="","",IF((IF(AND($BL464&lt;&gt;"Yes",$BL464&lt;&gt;"N/A"),"Power Cable, ","")&amp;IF(AND($BM464&lt;&gt;"Yes",$BM464&lt;&gt;"N/A"),"Battery, ","")&amp;IF(AND($AG464&lt;&gt;"Yes",$AG464&lt;&gt;"N/A"),"Firmware Download, ","")&amp;IF(AND(OR($AG464="Yes",$AG464="N/A"),$AH464&lt;&gt;"Yes",$AH464&lt;&gt;"N/A"),"Firmware Install, ","")&amp;IF(AND($BQ464&lt;&gt;"Yes",$BQ464&lt;&gt;"N/A"),"Device ID, ","")&amp;IF(AND($BR464&lt;&gt;"Yes",$BR464&lt;&gt;"N/A"),"Epic Beans Relay, ",""))="","",LEFT(IF(AND($BL464&lt;&gt;"Yes",$BL464&lt;&gt;"N/A"),"Power Cable, ","")&amp;IF(AND($BM464&lt;&gt;"Yes",$BM464&lt;&gt;"N/A"),"Battery, ","")&amp;IF(AND($AG464&lt;&gt;"Yes",$AG464&lt;&gt;"N/A"),"Firmware Download, ","")&amp;IF(AND(OR($AG464="Yes",$AG464="N/A"),$AH464&lt;&gt;"Yes",$AH464&lt;&gt;"N/A"),"Firmware Install, ","")&amp;IF(AND($BQ464&lt;&gt;"Yes",$BQ464&lt;&gt;"N/A"),"Device ID, ","")&amp;IF(AND($BR464&lt;&gt;"Yes",$BR464&lt;&gt;"N/A"),"Epic Beans Relay, ",""),LEN(IF(AND($BL464&lt;&gt;"Yes",$BL464&lt;&gt;"N/A"),"Power Cable, ","")&amp;IF(AND($BM464&lt;&gt;"Yes",$BM464&lt;&gt;"N/A"),"Battery, ","")&amp;IF(AND($AG464&lt;&gt;"Yes",$AG464&lt;&gt;"N/A"),"Firmware Download, ","")&amp;IF(AND(OR($AG464="Yes",$AG464="N/A"),$AH464&lt;&gt;"Yes",$AH464&lt;&gt;"N/A"),"Firmware Install, ","")&amp;IF(AND($BQ464&lt;&gt;"Yes",$BQ464&lt;&gt;"N/A"),"Device ID, ","")&amp;IF(AND($BR464&lt;&gt;"Yes",$BR464&lt;&gt;"N/A"),"Epic Beans Relay, ",""))-2)))</f>
        <v/>
      </c>
      <c r="BU464" s="8" t="str">
        <f>IF($AB464="","",IF($BS464="","Yes","Blocked"))</f>
        <v/>
      </c>
      <c r="BW464" t="str">
        <f>IF($BV464="","",IFERROR(VLOOKUP($BV464,'01_Warehouse_Ledger'!$A:$N,4,FALSE),""))</f>
        <v/>
      </c>
      <c r="BX464" t="str">
        <f>IF($BV464="","",IFERROR(VLOOKUP($BV464,'01_Warehouse_Ledger'!$A:$N,5,FALSE),""))</f>
        <v/>
      </c>
      <c r="BY464" t="str">
        <f>IF($BV464="","",IFERROR(VLOOKUP($BV464,'01_Warehouse_Ledger'!$A:$N,13,FALSE),""))</f>
        <v/>
      </c>
      <c r="CI464" t="str" cm="1">
        <f t="array" ref="CI464">IFERROR(
  IF(ISNUMBER(MATCH(TRIM(SUBSTITUTE(INDEX($X:$X,ROW()),CHAR(160),"")),[1]Weekend_Targets!$B$2:$B$23,0)),
    "TARGET",
    "NO"
  ),
  "LOOKUP_ERROR"
)</f>
        <v>NO</v>
      </c>
      <c r="CJ464" t="str" cm="1">
        <f t="array" aca="1" ref="CJ464" ca="1">_xlfn.LET(_xlpm.h,UPPER(TRIM(CLEAN(SUBSTITUTE($X464,CHAR(160)," ")))), IF(ISNUMBER(MATCH(_xlpm.h,WeekendHostnames,0)),"TARGET",""))</f>
        <v/>
      </c>
      <c r="CK464" t="str">
        <f>UPPER(TRIM(CLEAN(SUBSTITUTE(C464,CHAR(160)," "))))</f>
        <v/>
      </c>
      <c r="CL464" t="str" cm="1">
        <f t="array" ref="CL464">IF(ISNUMBER(MATCH(UPPER(TRIM(CLEAN(SUBSTITUTE(INDEX($X:$X,ROW()),CHAR(160)," ")))),[1]Weekend_Targets!$C$2:$C$23,0)),"TARGET","NO")</f>
        <v>NO</v>
      </c>
      <c r="CM464" t="str">
        <f>_xlfn.TEXTJOIN(", ",TRUE,$C$2:$C$23)</f>
        <v>Yes, Yes, Yes, Yes, Yes, Yes, Yes, Yes, Yes, Yes, Yes, Yes, Yes, Yes, Yes, Yes, Yes, Yes, Yes, Yes, Yes, Yes</v>
      </c>
      <c r="CN464" t="e" cm="1">
        <f t="array" aca="1" ref="CN464" ca="1">COUNTIF(WeekendHostnames,"WNH270OPR403")</f>
        <v>#NAME?</v>
      </c>
    </row>
    <row r="465" spans="5:92" ht="20.25" customHeight="1">
      <c r="E465" s="15" t="str">
        <f>IF($C465&lt;&gt;"Yes","",IF($D465="No","Yes",IF($D465="Yes","No","")))</f>
        <v/>
      </c>
      <c r="F465" s="15" t="str">
        <f>IF($A465="","",IF($A465="Neuron",IF(OR(AND($AA465&lt;&gt;"",LOWER(TRIM($AA465))&lt;&gt;"n/a",COUNTIF($AA$2:$AA$532,$AA465)&gt;1),AND($AB465&lt;&gt;"",LOWER(TRIM($AB465))&lt;&gt;"n/a",COUNTIF($AB$2:$AB$532,$AB465)&gt;1),AND($AE465&lt;&gt;"",LOWER(TRIM($AE465))&lt;&gt;"n/a",COUNTIF($AE$2:$AE$532,$AE465)&gt;1)),"Yes","No"),IF($A465="Cybernet",IF(OR(AND($Y465&lt;&gt;"",LOWER(TRIM($Y465))&lt;&gt;"n/a",COUNTIF($Y$2:$Y$532,$Y465)&gt;1),AND($Z465&lt;&gt;"",LOWER(TRIM($Z465))&lt;&gt;"n/a",COUNTIF($Z$2:$Z$532,$Z465)&gt;1)),"Yes","No"),IF(AND($AN465&lt;&gt;"",LOWER(TRIM($AN465))&lt;&gt;"n/a",COUNTIF($AN$2:$AN$532,$AN465)&gt;1),"Yes","No"))))</f>
        <v/>
      </c>
      <c r="G465" t="str">
        <f>IF($C465&lt;&gt;"Yes","",
IF($A465="Neuron",
IF(OR(
AND($AA465&lt;&gt;"",LOWER(TRIM($AA465))&lt;&gt;"n/a",COUNTIFS($C$2:$C$532,"Yes",$A$2:$A$532,"Neuron",$AA$2:$AA$532,$AA465)&gt;1),
AND($AB465&lt;&gt;"",LOWER(TRIM($AB465))&lt;&gt;"n/a",COUNTIFS($C$2:$C$532,"Yes",$A$2:$A$532,"Neuron",$AB$2:$AB$532,$AB465)&gt;1),
AND($AE465&lt;&gt;"",LOWER(TRIM($AE465))&lt;&gt;"n/a",COUNTIFS($C$2:$C$532,"Yes",$A$2:$A$532,"Neuron",$AE$2:$AE$532,$AE465)&gt;1)
),"Yes","No"),
IF($A465="Cybernet",
IF(OR(
AND($Y465&lt;&gt;"",LOWER(TRIM($Y465))&lt;&gt;"n/a",COUNTIFS($C$2:$C$532,"Yes",$A$2:$A$532,"Cybernet",$Y$2:$Y$532,$Y465)&gt;1),
AND($Z465&lt;&gt;"",LOWER(TRIM($Z465))&lt;&gt;"n/a",COUNTIFS($C$2:$C$532,"Yes",$A$2:$A$532,"Cybernet",$Z$2:$Z$532,$Z465)&gt;1)
),"Yes","No"),
IF(AND($AN465&lt;&gt;"",LOWER(TRIM($AN465))&lt;&gt;"n/a"),
IF(COUNTIFS($C$2:$C$532,"Yes",$A$2:$A$532,$A465,$AN$2:$AN$532,$AN465)&gt;1,"Yes","No"),
"No")
)
)
)</f>
        <v/>
      </c>
      <c r="V465"/>
      <c r="X465"/>
      <c r="BS465" s="4" t="str">
        <f>IF($AB465="","",IF((IF(AND($BL465&lt;&gt;"Yes",$BL465&lt;&gt;"N/A"),"Power Cable, ","")&amp;IF(AND($BM465&lt;&gt;"Yes",$BM465&lt;&gt;"N/A"),"Battery, ","")&amp;IF(AND($AG465&lt;&gt;"Yes",$AG465&lt;&gt;"N/A"),"Firmware Download, ","")&amp;IF(AND(OR($AG465="Yes",$AG465="N/A"),$AH465&lt;&gt;"Yes",$AH465&lt;&gt;"N/A"),"Firmware Install, ","")&amp;IF(AND($BQ465&lt;&gt;"Yes",$BQ465&lt;&gt;"N/A"),"Device ID, ","")&amp;IF(AND($BR465&lt;&gt;"Yes",$BR465&lt;&gt;"N/A"),"Epic Beans Relay, ",""))="","",LEFT(IF(AND($BL465&lt;&gt;"Yes",$BL465&lt;&gt;"N/A"),"Power Cable, ","")&amp;IF(AND($BM465&lt;&gt;"Yes",$BM465&lt;&gt;"N/A"),"Battery, ","")&amp;IF(AND($AG465&lt;&gt;"Yes",$AG465&lt;&gt;"N/A"),"Firmware Download, ","")&amp;IF(AND(OR($AG465="Yes",$AG465="N/A"),$AH465&lt;&gt;"Yes",$AH465&lt;&gt;"N/A"),"Firmware Install, ","")&amp;IF(AND($BQ465&lt;&gt;"Yes",$BQ465&lt;&gt;"N/A"),"Device ID, ","")&amp;IF(AND($BR465&lt;&gt;"Yes",$BR465&lt;&gt;"N/A"),"Epic Beans Relay, ",""),LEN(IF(AND($BL465&lt;&gt;"Yes",$BL465&lt;&gt;"N/A"),"Power Cable, ","")&amp;IF(AND($BM465&lt;&gt;"Yes",$BM465&lt;&gt;"N/A"),"Battery, ","")&amp;IF(AND($AG465&lt;&gt;"Yes",$AG465&lt;&gt;"N/A"),"Firmware Download, ","")&amp;IF(AND(OR($AG465="Yes",$AG465="N/A"),$AH465&lt;&gt;"Yes",$AH465&lt;&gt;"N/A"),"Firmware Install, ","")&amp;IF(AND($BQ465&lt;&gt;"Yes",$BQ465&lt;&gt;"N/A"),"Device ID, ","")&amp;IF(AND($BR465&lt;&gt;"Yes",$BR465&lt;&gt;"N/A"),"Epic Beans Relay, ",""))-2)))</f>
        <v/>
      </c>
      <c r="BU465" s="8" t="str">
        <f>IF($AB465="","",IF($BS465="","Yes","Blocked"))</f>
        <v/>
      </c>
      <c r="BW465" t="str">
        <f>IF($BV465="","",IFERROR(VLOOKUP($BV465,'01_Warehouse_Ledger'!$A:$N,4,FALSE),""))</f>
        <v/>
      </c>
      <c r="BX465" t="str">
        <f>IF($BV465="","",IFERROR(VLOOKUP($BV465,'01_Warehouse_Ledger'!$A:$N,5,FALSE),""))</f>
        <v/>
      </c>
      <c r="BY465" t="str">
        <f>IF($BV465="","",IFERROR(VLOOKUP($BV465,'01_Warehouse_Ledger'!$A:$N,13,FALSE),""))</f>
        <v/>
      </c>
      <c r="CI465" t="str" cm="1">
        <f t="array" ref="CI465">IFERROR(
  IF(ISNUMBER(MATCH(TRIM(SUBSTITUTE(INDEX($X:$X,ROW()),CHAR(160),"")),[1]Weekend_Targets!$B$2:$B$23,0)),
    "TARGET",
    "NO"
  ),
  "LOOKUP_ERROR"
)</f>
        <v>NO</v>
      </c>
      <c r="CJ465" t="str" cm="1">
        <f t="array" aca="1" ref="CJ465" ca="1">_xlfn.LET(_xlpm.h,UPPER(TRIM(CLEAN(SUBSTITUTE($X465,CHAR(160)," ")))), IF(ISNUMBER(MATCH(_xlpm.h,WeekendHostnames,0)),"TARGET",""))</f>
        <v/>
      </c>
      <c r="CK465" t="str">
        <f>UPPER(TRIM(CLEAN(SUBSTITUTE(C465,CHAR(160)," "))))</f>
        <v/>
      </c>
      <c r="CL465" t="str" cm="1">
        <f t="array" ref="CL465">IF(ISNUMBER(MATCH(UPPER(TRIM(CLEAN(SUBSTITUTE(INDEX($X:$X,ROW()),CHAR(160)," ")))),[1]Weekend_Targets!$C$2:$C$23,0)),"TARGET","NO")</f>
        <v>NO</v>
      </c>
      <c r="CM465" t="str">
        <f>_xlfn.TEXTJOIN(", ",TRUE,$C$2:$C$23)</f>
        <v>Yes, Yes, Yes, Yes, Yes, Yes, Yes, Yes, Yes, Yes, Yes, Yes, Yes, Yes, Yes, Yes, Yes, Yes, Yes, Yes, Yes, Yes</v>
      </c>
      <c r="CN465" t="e" cm="1">
        <f t="array" aca="1" ref="CN465" ca="1">COUNTIF(WeekendHostnames,"WNH270OPR403")</f>
        <v>#NAME?</v>
      </c>
    </row>
    <row r="466" spans="5:92" ht="20.25" customHeight="1">
      <c r="E466" s="15" t="str">
        <f>IF($C466&lt;&gt;"Yes","",IF($D466="No","Yes",IF($D466="Yes","No","")))</f>
        <v/>
      </c>
      <c r="F466" s="15" t="str">
        <f>IF($A466="","",IF($A466="Neuron",IF(OR(AND($AA466&lt;&gt;"",LOWER(TRIM($AA466))&lt;&gt;"n/a",COUNTIF($AA$2:$AA$532,$AA466)&gt;1),AND($AB466&lt;&gt;"",LOWER(TRIM($AB466))&lt;&gt;"n/a",COUNTIF($AB$2:$AB$532,$AB466)&gt;1),AND($AE466&lt;&gt;"",LOWER(TRIM($AE466))&lt;&gt;"n/a",COUNTIF($AE$2:$AE$532,$AE466)&gt;1)),"Yes","No"),IF($A466="Cybernet",IF(OR(AND($Y466&lt;&gt;"",LOWER(TRIM($Y466))&lt;&gt;"n/a",COUNTIF($Y$2:$Y$532,$Y466)&gt;1),AND($Z466&lt;&gt;"",LOWER(TRIM($Z466))&lt;&gt;"n/a",COUNTIF($Z$2:$Z$532,$Z466)&gt;1)),"Yes","No"),IF(AND($AN466&lt;&gt;"",LOWER(TRIM($AN466))&lt;&gt;"n/a",COUNTIF($AN$2:$AN$532,$AN466)&gt;1),"Yes","No"))))</f>
        <v/>
      </c>
      <c r="G466" t="str">
        <f>IF($C466&lt;&gt;"Yes","",
IF($A466="Neuron",
IF(OR(
AND($AA466&lt;&gt;"",LOWER(TRIM($AA466))&lt;&gt;"n/a",COUNTIFS($C$2:$C$532,"Yes",$A$2:$A$532,"Neuron",$AA$2:$AA$532,$AA466)&gt;1),
AND($AB466&lt;&gt;"",LOWER(TRIM($AB466))&lt;&gt;"n/a",COUNTIFS($C$2:$C$532,"Yes",$A$2:$A$532,"Neuron",$AB$2:$AB$532,$AB466)&gt;1),
AND($AE466&lt;&gt;"",LOWER(TRIM($AE466))&lt;&gt;"n/a",COUNTIFS($C$2:$C$532,"Yes",$A$2:$A$532,"Neuron",$AE$2:$AE$532,$AE466)&gt;1)
),"Yes","No"),
IF($A466="Cybernet",
IF(OR(
AND($Y466&lt;&gt;"",LOWER(TRIM($Y466))&lt;&gt;"n/a",COUNTIFS($C$2:$C$532,"Yes",$A$2:$A$532,"Cybernet",$Y$2:$Y$532,$Y466)&gt;1),
AND($Z466&lt;&gt;"",LOWER(TRIM($Z466))&lt;&gt;"n/a",COUNTIFS($C$2:$C$532,"Yes",$A$2:$A$532,"Cybernet",$Z$2:$Z$532,$Z466)&gt;1)
),"Yes","No"),
IF(AND($AN466&lt;&gt;"",LOWER(TRIM($AN466))&lt;&gt;"n/a"),
IF(COUNTIFS($C$2:$C$532,"Yes",$A$2:$A$532,$A466,$AN$2:$AN$532,$AN466)&gt;1,"Yes","No"),
"No")
)
)
)</f>
        <v/>
      </c>
      <c r="V466"/>
      <c r="X466"/>
      <c r="BS466" s="4" t="str">
        <f>IF($AB466="","",IF((IF(AND($BL466&lt;&gt;"Yes",$BL466&lt;&gt;"N/A"),"Power Cable, ","")&amp;IF(AND($BM466&lt;&gt;"Yes",$BM466&lt;&gt;"N/A"),"Battery, ","")&amp;IF(AND($AG466&lt;&gt;"Yes",$AG466&lt;&gt;"N/A"),"Firmware Download, ","")&amp;IF(AND(OR($AG466="Yes",$AG466="N/A"),$AH466&lt;&gt;"Yes",$AH466&lt;&gt;"N/A"),"Firmware Install, ","")&amp;IF(AND($BQ466&lt;&gt;"Yes",$BQ466&lt;&gt;"N/A"),"Device ID, ","")&amp;IF(AND($BR466&lt;&gt;"Yes",$BR466&lt;&gt;"N/A"),"Epic Beans Relay, ",""))="","",LEFT(IF(AND($BL466&lt;&gt;"Yes",$BL466&lt;&gt;"N/A"),"Power Cable, ","")&amp;IF(AND($BM466&lt;&gt;"Yes",$BM466&lt;&gt;"N/A"),"Battery, ","")&amp;IF(AND($AG466&lt;&gt;"Yes",$AG466&lt;&gt;"N/A"),"Firmware Download, ","")&amp;IF(AND(OR($AG466="Yes",$AG466="N/A"),$AH466&lt;&gt;"Yes",$AH466&lt;&gt;"N/A"),"Firmware Install, ","")&amp;IF(AND($BQ466&lt;&gt;"Yes",$BQ466&lt;&gt;"N/A"),"Device ID, ","")&amp;IF(AND($BR466&lt;&gt;"Yes",$BR466&lt;&gt;"N/A"),"Epic Beans Relay, ",""),LEN(IF(AND($BL466&lt;&gt;"Yes",$BL466&lt;&gt;"N/A"),"Power Cable, ","")&amp;IF(AND($BM466&lt;&gt;"Yes",$BM466&lt;&gt;"N/A"),"Battery, ","")&amp;IF(AND($AG466&lt;&gt;"Yes",$AG466&lt;&gt;"N/A"),"Firmware Download, ","")&amp;IF(AND(OR($AG466="Yes",$AG466="N/A"),$AH466&lt;&gt;"Yes",$AH466&lt;&gt;"N/A"),"Firmware Install, ","")&amp;IF(AND($BQ466&lt;&gt;"Yes",$BQ466&lt;&gt;"N/A"),"Device ID, ","")&amp;IF(AND($BR466&lt;&gt;"Yes",$BR466&lt;&gt;"N/A"),"Epic Beans Relay, ",""))-2)))</f>
        <v/>
      </c>
      <c r="BU466" s="8" t="str">
        <f>IF($AB466="","",IF($BS466="","Yes","Blocked"))</f>
        <v/>
      </c>
      <c r="BW466" t="str">
        <f>IF($BV466="","",IFERROR(VLOOKUP($BV466,'01_Warehouse_Ledger'!$A:$N,4,FALSE),""))</f>
        <v/>
      </c>
      <c r="BX466" t="str">
        <f>IF($BV466="","",IFERROR(VLOOKUP($BV466,'01_Warehouse_Ledger'!$A:$N,5,FALSE),""))</f>
        <v/>
      </c>
      <c r="BY466" t="str">
        <f>IF($BV466="","",IFERROR(VLOOKUP($BV466,'01_Warehouse_Ledger'!$A:$N,13,FALSE),""))</f>
        <v/>
      </c>
      <c r="CI466" t="str" cm="1">
        <f t="array" ref="CI466">IFERROR(
  IF(ISNUMBER(MATCH(TRIM(SUBSTITUTE(INDEX($X:$X,ROW()),CHAR(160),"")),[1]Weekend_Targets!$B$2:$B$23,0)),
    "TARGET",
    "NO"
  ),
  "LOOKUP_ERROR"
)</f>
        <v>NO</v>
      </c>
      <c r="CJ466" t="str" cm="1">
        <f t="array" aca="1" ref="CJ466" ca="1">_xlfn.LET(_xlpm.h,UPPER(TRIM(CLEAN(SUBSTITUTE($X466,CHAR(160)," ")))), IF(ISNUMBER(MATCH(_xlpm.h,WeekendHostnames,0)),"TARGET",""))</f>
        <v/>
      </c>
      <c r="CK466" t="str">
        <f>UPPER(TRIM(CLEAN(SUBSTITUTE(C466,CHAR(160)," "))))</f>
        <v/>
      </c>
      <c r="CL466" t="str" cm="1">
        <f t="array" ref="CL466">IF(ISNUMBER(MATCH(UPPER(TRIM(CLEAN(SUBSTITUTE(INDEX($X:$X,ROW()),CHAR(160)," ")))),[1]Weekend_Targets!$C$2:$C$23,0)),"TARGET","NO")</f>
        <v>NO</v>
      </c>
      <c r="CM466" t="str">
        <f>_xlfn.TEXTJOIN(", ",TRUE,$C$2:$C$23)</f>
        <v>Yes, Yes, Yes, Yes, Yes, Yes, Yes, Yes, Yes, Yes, Yes, Yes, Yes, Yes, Yes, Yes, Yes, Yes, Yes, Yes, Yes, Yes</v>
      </c>
      <c r="CN466" t="e" cm="1">
        <f t="array" aca="1" ref="CN466" ca="1">COUNTIF(WeekendHostnames,"WNH270OPR403")</f>
        <v>#NAME?</v>
      </c>
    </row>
    <row r="467" spans="5:92" ht="20.25" customHeight="1">
      <c r="E467" s="15" t="str">
        <f>IF($C467&lt;&gt;"Yes","",IF($D467="No","Yes",IF($D467="Yes","No","")))</f>
        <v/>
      </c>
      <c r="F467" s="15" t="str">
        <f>IF($A467="","",IF($A467="Neuron",IF(OR(AND($AA467&lt;&gt;"",LOWER(TRIM($AA467))&lt;&gt;"n/a",COUNTIF($AA$2:$AA$532,$AA467)&gt;1),AND($AB467&lt;&gt;"",LOWER(TRIM($AB467))&lt;&gt;"n/a",COUNTIF($AB$2:$AB$532,$AB467)&gt;1),AND($AE467&lt;&gt;"",LOWER(TRIM($AE467))&lt;&gt;"n/a",COUNTIF($AE$2:$AE$532,$AE467)&gt;1)),"Yes","No"),IF($A467="Cybernet",IF(OR(AND($Y467&lt;&gt;"",LOWER(TRIM($Y467))&lt;&gt;"n/a",COUNTIF($Y$2:$Y$532,$Y467)&gt;1),AND($Z467&lt;&gt;"",LOWER(TRIM($Z467))&lt;&gt;"n/a",COUNTIF($Z$2:$Z$532,$Z467)&gt;1)),"Yes","No"),IF(AND($AN467&lt;&gt;"",LOWER(TRIM($AN467))&lt;&gt;"n/a",COUNTIF($AN$2:$AN$532,$AN467)&gt;1),"Yes","No"))))</f>
        <v/>
      </c>
      <c r="G467" t="str">
        <f>IF($C467&lt;&gt;"Yes","",
IF($A467="Neuron",
IF(OR(
AND($AA467&lt;&gt;"",LOWER(TRIM($AA467))&lt;&gt;"n/a",COUNTIFS($C$2:$C$532,"Yes",$A$2:$A$532,"Neuron",$AA$2:$AA$532,$AA467)&gt;1),
AND($AB467&lt;&gt;"",LOWER(TRIM($AB467))&lt;&gt;"n/a",COUNTIFS($C$2:$C$532,"Yes",$A$2:$A$532,"Neuron",$AB$2:$AB$532,$AB467)&gt;1),
AND($AE467&lt;&gt;"",LOWER(TRIM($AE467))&lt;&gt;"n/a",COUNTIFS($C$2:$C$532,"Yes",$A$2:$A$532,"Neuron",$AE$2:$AE$532,$AE467)&gt;1)
),"Yes","No"),
IF($A467="Cybernet",
IF(OR(
AND($Y467&lt;&gt;"",LOWER(TRIM($Y467))&lt;&gt;"n/a",COUNTIFS($C$2:$C$532,"Yes",$A$2:$A$532,"Cybernet",$Y$2:$Y$532,$Y467)&gt;1),
AND($Z467&lt;&gt;"",LOWER(TRIM($Z467))&lt;&gt;"n/a",COUNTIFS($C$2:$C$532,"Yes",$A$2:$A$532,"Cybernet",$Z$2:$Z$532,$Z467)&gt;1)
),"Yes","No"),
IF(AND($AN467&lt;&gt;"",LOWER(TRIM($AN467))&lt;&gt;"n/a"),
IF(COUNTIFS($C$2:$C$532,"Yes",$A$2:$A$532,$A467,$AN$2:$AN$532,$AN467)&gt;1,"Yes","No"),
"No")
)
)
)</f>
        <v/>
      </c>
      <c r="V467"/>
      <c r="X467"/>
      <c r="BS467" s="4" t="str">
        <f>IF($AB467="","",IF((IF(AND($BL467&lt;&gt;"Yes",$BL467&lt;&gt;"N/A"),"Power Cable, ","")&amp;IF(AND($BM467&lt;&gt;"Yes",$BM467&lt;&gt;"N/A"),"Battery, ","")&amp;IF(AND($AG467&lt;&gt;"Yes",$AG467&lt;&gt;"N/A"),"Firmware Download, ","")&amp;IF(AND(OR($AG467="Yes",$AG467="N/A"),$AH467&lt;&gt;"Yes",$AH467&lt;&gt;"N/A"),"Firmware Install, ","")&amp;IF(AND($BQ467&lt;&gt;"Yes",$BQ467&lt;&gt;"N/A"),"Device ID, ","")&amp;IF(AND($BR467&lt;&gt;"Yes",$BR467&lt;&gt;"N/A"),"Epic Beans Relay, ",""))="","",LEFT(IF(AND($BL467&lt;&gt;"Yes",$BL467&lt;&gt;"N/A"),"Power Cable, ","")&amp;IF(AND($BM467&lt;&gt;"Yes",$BM467&lt;&gt;"N/A"),"Battery, ","")&amp;IF(AND($AG467&lt;&gt;"Yes",$AG467&lt;&gt;"N/A"),"Firmware Download, ","")&amp;IF(AND(OR($AG467="Yes",$AG467="N/A"),$AH467&lt;&gt;"Yes",$AH467&lt;&gt;"N/A"),"Firmware Install, ","")&amp;IF(AND($BQ467&lt;&gt;"Yes",$BQ467&lt;&gt;"N/A"),"Device ID, ","")&amp;IF(AND($BR467&lt;&gt;"Yes",$BR467&lt;&gt;"N/A"),"Epic Beans Relay, ",""),LEN(IF(AND($BL467&lt;&gt;"Yes",$BL467&lt;&gt;"N/A"),"Power Cable, ","")&amp;IF(AND($BM467&lt;&gt;"Yes",$BM467&lt;&gt;"N/A"),"Battery, ","")&amp;IF(AND($AG467&lt;&gt;"Yes",$AG467&lt;&gt;"N/A"),"Firmware Download, ","")&amp;IF(AND(OR($AG467="Yes",$AG467="N/A"),$AH467&lt;&gt;"Yes",$AH467&lt;&gt;"N/A"),"Firmware Install, ","")&amp;IF(AND($BQ467&lt;&gt;"Yes",$BQ467&lt;&gt;"N/A"),"Device ID, ","")&amp;IF(AND($BR467&lt;&gt;"Yes",$BR467&lt;&gt;"N/A"),"Epic Beans Relay, ",""))-2)))</f>
        <v/>
      </c>
      <c r="BU467" s="8" t="str">
        <f>IF($AB467="","",IF($BS467="","Yes","Blocked"))</f>
        <v/>
      </c>
      <c r="BW467" t="str">
        <f>IF($BV467="","",IFERROR(VLOOKUP($BV467,'01_Warehouse_Ledger'!$A:$N,4,FALSE),""))</f>
        <v/>
      </c>
      <c r="BX467" t="str">
        <f>IF($BV467="","",IFERROR(VLOOKUP($BV467,'01_Warehouse_Ledger'!$A:$N,5,FALSE),""))</f>
        <v/>
      </c>
      <c r="BY467" t="str">
        <f>IF($BV467="","",IFERROR(VLOOKUP($BV467,'01_Warehouse_Ledger'!$A:$N,13,FALSE),""))</f>
        <v/>
      </c>
      <c r="CI467" t="str" cm="1">
        <f t="array" ref="CI467">IFERROR(
  IF(ISNUMBER(MATCH(TRIM(SUBSTITUTE(INDEX($X:$X,ROW()),CHAR(160),"")),[1]Weekend_Targets!$B$2:$B$23,0)),
    "TARGET",
    "NO"
  ),
  "LOOKUP_ERROR"
)</f>
        <v>NO</v>
      </c>
      <c r="CJ467" t="str" cm="1">
        <f t="array" aca="1" ref="CJ467" ca="1">_xlfn.LET(_xlpm.h,UPPER(TRIM(CLEAN(SUBSTITUTE($X467,CHAR(160)," ")))), IF(ISNUMBER(MATCH(_xlpm.h,WeekendHostnames,0)),"TARGET",""))</f>
        <v/>
      </c>
      <c r="CK467" t="str">
        <f>UPPER(TRIM(CLEAN(SUBSTITUTE(C467,CHAR(160)," "))))</f>
        <v/>
      </c>
      <c r="CL467" t="str" cm="1">
        <f t="array" ref="CL467">IF(ISNUMBER(MATCH(UPPER(TRIM(CLEAN(SUBSTITUTE(INDEX($X:$X,ROW()),CHAR(160)," ")))),[1]Weekend_Targets!$C$2:$C$23,0)),"TARGET","NO")</f>
        <v>NO</v>
      </c>
      <c r="CM467" t="str">
        <f>_xlfn.TEXTJOIN(", ",TRUE,$C$2:$C$23)</f>
        <v>Yes, Yes, Yes, Yes, Yes, Yes, Yes, Yes, Yes, Yes, Yes, Yes, Yes, Yes, Yes, Yes, Yes, Yes, Yes, Yes, Yes, Yes</v>
      </c>
      <c r="CN467" t="e" cm="1">
        <f t="array" aca="1" ref="CN467" ca="1">COUNTIF(WeekendHostnames,"WNH270OPR403")</f>
        <v>#NAME?</v>
      </c>
    </row>
    <row r="468" spans="5:92" ht="20.25" customHeight="1">
      <c r="E468" s="15" t="str">
        <f>IF($C468&lt;&gt;"Yes","",IF($D468="No","Yes",IF($D468="Yes","No","")))</f>
        <v/>
      </c>
      <c r="F468" s="15" t="str">
        <f>IF($A468="","",IF($A468="Neuron",IF(OR(AND($AA468&lt;&gt;"",LOWER(TRIM($AA468))&lt;&gt;"n/a",COUNTIF($AA$2:$AA$532,$AA468)&gt;1),AND($AB468&lt;&gt;"",LOWER(TRIM($AB468))&lt;&gt;"n/a",COUNTIF($AB$2:$AB$532,$AB468)&gt;1),AND($AE468&lt;&gt;"",LOWER(TRIM($AE468))&lt;&gt;"n/a",COUNTIF($AE$2:$AE$532,$AE468)&gt;1)),"Yes","No"),IF($A468="Cybernet",IF(OR(AND($Y468&lt;&gt;"",LOWER(TRIM($Y468))&lt;&gt;"n/a",COUNTIF($Y$2:$Y$532,$Y468)&gt;1),AND($Z468&lt;&gt;"",LOWER(TRIM($Z468))&lt;&gt;"n/a",COUNTIF($Z$2:$Z$532,$Z468)&gt;1)),"Yes","No"),IF(AND($AN468&lt;&gt;"",LOWER(TRIM($AN468))&lt;&gt;"n/a",COUNTIF($AN$2:$AN$532,$AN468)&gt;1),"Yes","No"))))</f>
        <v/>
      </c>
      <c r="G468" t="str">
        <f>IF($C468&lt;&gt;"Yes","",
IF($A468="Neuron",
IF(OR(
AND($AA468&lt;&gt;"",LOWER(TRIM($AA468))&lt;&gt;"n/a",COUNTIFS($C$2:$C$532,"Yes",$A$2:$A$532,"Neuron",$AA$2:$AA$532,$AA468)&gt;1),
AND($AB468&lt;&gt;"",LOWER(TRIM($AB468))&lt;&gt;"n/a",COUNTIFS($C$2:$C$532,"Yes",$A$2:$A$532,"Neuron",$AB$2:$AB$532,$AB468)&gt;1),
AND($AE468&lt;&gt;"",LOWER(TRIM($AE468))&lt;&gt;"n/a",COUNTIFS($C$2:$C$532,"Yes",$A$2:$A$532,"Neuron",$AE$2:$AE$532,$AE468)&gt;1)
),"Yes","No"),
IF($A468="Cybernet",
IF(OR(
AND($Y468&lt;&gt;"",LOWER(TRIM($Y468))&lt;&gt;"n/a",COUNTIFS($C$2:$C$532,"Yes",$A$2:$A$532,"Cybernet",$Y$2:$Y$532,$Y468)&gt;1),
AND($Z468&lt;&gt;"",LOWER(TRIM($Z468))&lt;&gt;"n/a",COUNTIFS($C$2:$C$532,"Yes",$A$2:$A$532,"Cybernet",$Z$2:$Z$532,$Z468)&gt;1)
),"Yes","No"),
IF(AND($AN468&lt;&gt;"",LOWER(TRIM($AN468))&lt;&gt;"n/a"),
IF(COUNTIFS($C$2:$C$532,"Yes",$A$2:$A$532,$A468,$AN$2:$AN$532,$AN468)&gt;1,"Yes","No"),
"No")
)
)
)</f>
        <v/>
      </c>
      <c r="V468"/>
      <c r="X468"/>
      <c r="BS468" s="4" t="str">
        <f>IF($AB468="","",IF((IF(AND($BL468&lt;&gt;"Yes",$BL468&lt;&gt;"N/A"),"Power Cable, ","")&amp;IF(AND($BM468&lt;&gt;"Yes",$BM468&lt;&gt;"N/A"),"Battery, ","")&amp;IF(AND($AG468&lt;&gt;"Yes",$AG468&lt;&gt;"N/A"),"Firmware Download, ","")&amp;IF(AND(OR($AG468="Yes",$AG468="N/A"),$AH468&lt;&gt;"Yes",$AH468&lt;&gt;"N/A"),"Firmware Install, ","")&amp;IF(AND($BQ468&lt;&gt;"Yes",$BQ468&lt;&gt;"N/A"),"Device ID, ","")&amp;IF(AND($BR468&lt;&gt;"Yes",$BR468&lt;&gt;"N/A"),"Epic Beans Relay, ",""))="","",LEFT(IF(AND($BL468&lt;&gt;"Yes",$BL468&lt;&gt;"N/A"),"Power Cable, ","")&amp;IF(AND($BM468&lt;&gt;"Yes",$BM468&lt;&gt;"N/A"),"Battery, ","")&amp;IF(AND($AG468&lt;&gt;"Yes",$AG468&lt;&gt;"N/A"),"Firmware Download, ","")&amp;IF(AND(OR($AG468="Yes",$AG468="N/A"),$AH468&lt;&gt;"Yes",$AH468&lt;&gt;"N/A"),"Firmware Install, ","")&amp;IF(AND($BQ468&lt;&gt;"Yes",$BQ468&lt;&gt;"N/A"),"Device ID, ","")&amp;IF(AND($BR468&lt;&gt;"Yes",$BR468&lt;&gt;"N/A"),"Epic Beans Relay, ",""),LEN(IF(AND($BL468&lt;&gt;"Yes",$BL468&lt;&gt;"N/A"),"Power Cable, ","")&amp;IF(AND($BM468&lt;&gt;"Yes",$BM468&lt;&gt;"N/A"),"Battery, ","")&amp;IF(AND($AG468&lt;&gt;"Yes",$AG468&lt;&gt;"N/A"),"Firmware Download, ","")&amp;IF(AND(OR($AG468="Yes",$AG468="N/A"),$AH468&lt;&gt;"Yes",$AH468&lt;&gt;"N/A"),"Firmware Install, ","")&amp;IF(AND($BQ468&lt;&gt;"Yes",$BQ468&lt;&gt;"N/A"),"Device ID, ","")&amp;IF(AND($BR468&lt;&gt;"Yes",$BR468&lt;&gt;"N/A"),"Epic Beans Relay, ",""))-2)))</f>
        <v/>
      </c>
      <c r="BU468" s="8" t="str">
        <f>IF($AB468="","",IF($BS468="","Yes","Blocked"))</f>
        <v/>
      </c>
      <c r="BW468" t="str">
        <f>IF($BV468="","",IFERROR(VLOOKUP($BV468,'01_Warehouse_Ledger'!$A:$N,4,FALSE),""))</f>
        <v/>
      </c>
      <c r="BX468" t="str">
        <f>IF($BV468="","",IFERROR(VLOOKUP($BV468,'01_Warehouse_Ledger'!$A:$N,5,FALSE),""))</f>
        <v/>
      </c>
      <c r="BY468" t="str">
        <f>IF($BV468="","",IFERROR(VLOOKUP($BV468,'01_Warehouse_Ledger'!$A:$N,13,FALSE),""))</f>
        <v/>
      </c>
      <c r="CI468" t="str" cm="1">
        <f t="array" ref="CI468">IFERROR(
  IF(ISNUMBER(MATCH(TRIM(SUBSTITUTE(INDEX($X:$X,ROW()),CHAR(160),"")),[1]Weekend_Targets!$B$2:$B$23,0)),
    "TARGET",
    "NO"
  ),
  "LOOKUP_ERROR"
)</f>
        <v>NO</v>
      </c>
      <c r="CJ468" t="str" cm="1">
        <f t="array" aca="1" ref="CJ468" ca="1">_xlfn.LET(_xlpm.h,UPPER(TRIM(CLEAN(SUBSTITUTE($X468,CHAR(160)," ")))), IF(ISNUMBER(MATCH(_xlpm.h,WeekendHostnames,0)),"TARGET",""))</f>
        <v/>
      </c>
      <c r="CK468" t="str">
        <f>UPPER(TRIM(CLEAN(SUBSTITUTE(C468,CHAR(160)," "))))</f>
        <v/>
      </c>
      <c r="CL468" t="str" cm="1">
        <f t="array" ref="CL468">IF(ISNUMBER(MATCH(UPPER(TRIM(CLEAN(SUBSTITUTE(INDEX($X:$X,ROW()),CHAR(160)," ")))),[1]Weekend_Targets!$C$2:$C$23,0)),"TARGET","NO")</f>
        <v>NO</v>
      </c>
      <c r="CM468" t="str">
        <f>_xlfn.TEXTJOIN(", ",TRUE,$C$2:$C$23)</f>
        <v>Yes, Yes, Yes, Yes, Yes, Yes, Yes, Yes, Yes, Yes, Yes, Yes, Yes, Yes, Yes, Yes, Yes, Yes, Yes, Yes, Yes, Yes</v>
      </c>
      <c r="CN468" t="e" cm="1">
        <f t="array" aca="1" ref="CN468" ca="1">COUNTIF(WeekendHostnames,"WNH270OPR403")</f>
        <v>#NAME?</v>
      </c>
    </row>
    <row r="469" spans="5:92" ht="20.25" customHeight="1">
      <c r="E469" s="15" t="str">
        <f>IF($C469&lt;&gt;"Yes","",IF($D469="No","Yes",IF($D469="Yes","No","")))</f>
        <v/>
      </c>
      <c r="F469" s="15" t="str">
        <f>IF($A469="","",IF($A469="Neuron",IF(OR(AND($AA469&lt;&gt;"",LOWER(TRIM($AA469))&lt;&gt;"n/a",COUNTIF($AA$2:$AA$532,$AA469)&gt;1),AND($AB469&lt;&gt;"",LOWER(TRIM($AB469))&lt;&gt;"n/a",COUNTIF($AB$2:$AB$532,$AB469)&gt;1),AND($AE469&lt;&gt;"",LOWER(TRIM($AE469))&lt;&gt;"n/a",COUNTIF($AE$2:$AE$532,$AE469)&gt;1)),"Yes","No"),IF($A469="Cybernet",IF(OR(AND($Y469&lt;&gt;"",LOWER(TRIM($Y469))&lt;&gt;"n/a",COUNTIF($Y$2:$Y$532,$Y469)&gt;1),AND($Z469&lt;&gt;"",LOWER(TRIM($Z469))&lt;&gt;"n/a",COUNTIF($Z$2:$Z$532,$Z469)&gt;1)),"Yes","No"),IF(AND($AN469&lt;&gt;"",LOWER(TRIM($AN469))&lt;&gt;"n/a",COUNTIF($AN$2:$AN$532,$AN469)&gt;1),"Yes","No"))))</f>
        <v/>
      </c>
      <c r="G469" t="str">
        <f>IF($C469&lt;&gt;"Yes","",
IF($A469="Neuron",
IF(OR(
AND($AA469&lt;&gt;"",LOWER(TRIM($AA469))&lt;&gt;"n/a",COUNTIFS($C$2:$C$532,"Yes",$A$2:$A$532,"Neuron",$AA$2:$AA$532,$AA469)&gt;1),
AND($AB469&lt;&gt;"",LOWER(TRIM($AB469))&lt;&gt;"n/a",COUNTIFS($C$2:$C$532,"Yes",$A$2:$A$532,"Neuron",$AB$2:$AB$532,$AB469)&gt;1),
AND($AE469&lt;&gt;"",LOWER(TRIM($AE469))&lt;&gt;"n/a",COUNTIFS($C$2:$C$532,"Yes",$A$2:$A$532,"Neuron",$AE$2:$AE$532,$AE469)&gt;1)
),"Yes","No"),
IF($A469="Cybernet",
IF(OR(
AND($Y469&lt;&gt;"",LOWER(TRIM($Y469))&lt;&gt;"n/a",COUNTIFS($C$2:$C$532,"Yes",$A$2:$A$532,"Cybernet",$Y$2:$Y$532,$Y469)&gt;1),
AND($Z469&lt;&gt;"",LOWER(TRIM($Z469))&lt;&gt;"n/a",COUNTIFS($C$2:$C$532,"Yes",$A$2:$A$532,"Cybernet",$Z$2:$Z$532,$Z469)&gt;1)
),"Yes","No"),
IF(AND($AN469&lt;&gt;"",LOWER(TRIM($AN469))&lt;&gt;"n/a"),
IF(COUNTIFS($C$2:$C$532,"Yes",$A$2:$A$532,$A469,$AN$2:$AN$532,$AN469)&gt;1,"Yes","No"),
"No")
)
)
)</f>
        <v/>
      </c>
      <c r="V469"/>
      <c r="X469"/>
      <c r="BS469" s="4" t="str">
        <f>IF($AB469="","",IF((IF(AND($BL469&lt;&gt;"Yes",$BL469&lt;&gt;"N/A"),"Power Cable, ","")&amp;IF(AND($BM469&lt;&gt;"Yes",$BM469&lt;&gt;"N/A"),"Battery, ","")&amp;IF(AND($AG469&lt;&gt;"Yes",$AG469&lt;&gt;"N/A"),"Firmware Download, ","")&amp;IF(AND(OR($AG469="Yes",$AG469="N/A"),$AH469&lt;&gt;"Yes",$AH469&lt;&gt;"N/A"),"Firmware Install, ","")&amp;IF(AND($BQ469&lt;&gt;"Yes",$BQ469&lt;&gt;"N/A"),"Device ID, ","")&amp;IF(AND($BR469&lt;&gt;"Yes",$BR469&lt;&gt;"N/A"),"Epic Beans Relay, ",""))="","",LEFT(IF(AND($BL469&lt;&gt;"Yes",$BL469&lt;&gt;"N/A"),"Power Cable, ","")&amp;IF(AND($BM469&lt;&gt;"Yes",$BM469&lt;&gt;"N/A"),"Battery, ","")&amp;IF(AND($AG469&lt;&gt;"Yes",$AG469&lt;&gt;"N/A"),"Firmware Download, ","")&amp;IF(AND(OR($AG469="Yes",$AG469="N/A"),$AH469&lt;&gt;"Yes",$AH469&lt;&gt;"N/A"),"Firmware Install, ","")&amp;IF(AND($BQ469&lt;&gt;"Yes",$BQ469&lt;&gt;"N/A"),"Device ID, ","")&amp;IF(AND($BR469&lt;&gt;"Yes",$BR469&lt;&gt;"N/A"),"Epic Beans Relay, ",""),LEN(IF(AND($BL469&lt;&gt;"Yes",$BL469&lt;&gt;"N/A"),"Power Cable, ","")&amp;IF(AND($BM469&lt;&gt;"Yes",$BM469&lt;&gt;"N/A"),"Battery, ","")&amp;IF(AND($AG469&lt;&gt;"Yes",$AG469&lt;&gt;"N/A"),"Firmware Download, ","")&amp;IF(AND(OR($AG469="Yes",$AG469="N/A"),$AH469&lt;&gt;"Yes",$AH469&lt;&gt;"N/A"),"Firmware Install, ","")&amp;IF(AND($BQ469&lt;&gt;"Yes",$BQ469&lt;&gt;"N/A"),"Device ID, ","")&amp;IF(AND($BR469&lt;&gt;"Yes",$BR469&lt;&gt;"N/A"),"Epic Beans Relay, ",""))-2)))</f>
        <v/>
      </c>
      <c r="BU469" s="8" t="str">
        <f>IF($AB469="","",IF($BS469="","Yes","Blocked"))</f>
        <v/>
      </c>
      <c r="BW469" t="str">
        <f>IF($BV469="","",IFERROR(VLOOKUP($BV469,'01_Warehouse_Ledger'!$A:$N,4,FALSE),""))</f>
        <v/>
      </c>
      <c r="BX469" t="str">
        <f>IF($BV469="","",IFERROR(VLOOKUP($BV469,'01_Warehouse_Ledger'!$A:$N,5,FALSE),""))</f>
        <v/>
      </c>
      <c r="BY469" t="str">
        <f>IF($BV469="","",IFERROR(VLOOKUP($BV469,'01_Warehouse_Ledger'!$A:$N,13,FALSE),""))</f>
        <v/>
      </c>
      <c r="CI469" t="str" cm="1">
        <f t="array" ref="CI469">IFERROR(
  IF(ISNUMBER(MATCH(TRIM(SUBSTITUTE(INDEX($X:$X,ROW()),CHAR(160),"")),[1]Weekend_Targets!$B$2:$B$23,0)),
    "TARGET",
    "NO"
  ),
  "LOOKUP_ERROR"
)</f>
        <v>NO</v>
      </c>
      <c r="CJ469" t="str" cm="1">
        <f t="array" aca="1" ref="CJ469" ca="1">_xlfn.LET(_xlpm.h,UPPER(TRIM(CLEAN(SUBSTITUTE($X469,CHAR(160)," ")))), IF(ISNUMBER(MATCH(_xlpm.h,WeekendHostnames,0)),"TARGET",""))</f>
        <v/>
      </c>
      <c r="CK469" t="str">
        <f>UPPER(TRIM(CLEAN(SUBSTITUTE(C469,CHAR(160)," "))))</f>
        <v/>
      </c>
      <c r="CL469" t="str" cm="1">
        <f t="array" ref="CL469">IF(ISNUMBER(MATCH(UPPER(TRIM(CLEAN(SUBSTITUTE(INDEX($X:$X,ROW()),CHAR(160)," ")))),[1]Weekend_Targets!$C$2:$C$23,0)),"TARGET","NO")</f>
        <v>NO</v>
      </c>
      <c r="CM469" t="str">
        <f>_xlfn.TEXTJOIN(", ",TRUE,$C$2:$C$23)</f>
        <v>Yes, Yes, Yes, Yes, Yes, Yes, Yes, Yes, Yes, Yes, Yes, Yes, Yes, Yes, Yes, Yes, Yes, Yes, Yes, Yes, Yes, Yes</v>
      </c>
      <c r="CN469" t="e" cm="1">
        <f t="array" aca="1" ref="CN469" ca="1">COUNTIF(WeekendHostnames,"WNH270OPR403")</f>
        <v>#NAME?</v>
      </c>
    </row>
    <row r="470" spans="5:92" ht="20.25" customHeight="1">
      <c r="E470" s="15" t="str">
        <f>IF($C470&lt;&gt;"Yes","",IF($D470="No","Yes",IF($D470="Yes","No","")))</f>
        <v/>
      </c>
      <c r="F470" s="15" t="str">
        <f>IF($A470="","",IF($A470="Neuron",IF(OR(AND($AA470&lt;&gt;"",LOWER(TRIM($AA470))&lt;&gt;"n/a",COUNTIF($AA$2:$AA$532,$AA470)&gt;1),AND($AB470&lt;&gt;"",LOWER(TRIM($AB470))&lt;&gt;"n/a",COUNTIF($AB$2:$AB$532,$AB470)&gt;1),AND($AE470&lt;&gt;"",LOWER(TRIM($AE470))&lt;&gt;"n/a",COUNTIF($AE$2:$AE$532,$AE470)&gt;1)),"Yes","No"),IF($A470="Cybernet",IF(OR(AND($Y470&lt;&gt;"",LOWER(TRIM($Y470))&lt;&gt;"n/a",COUNTIF($Y$2:$Y$532,$Y470)&gt;1),AND($Z470&lt;&gt;"",LOWER(TRIM($Z470))&lt;&gt;"n/a",COUNTIF($Z$2:$Z$532,$Z470)&gt;1)),"Yes","No"),IF(AND($AN470&lt;&gt;"",LOWER(TRIM($AN470))&lt;&gt;"n/a",COUNTIF($AN$2:$AN$532,$AN470)&gt;1),"Yes","No"))))</f>
        <v/>
      </c>
      <c r="G470" t="str">
        <f>IF($C470&lt;&gt;"Yes","",
IF($A470="Neuron",
IF(OR(
AND($AA470&lt;&gt;"",LOWER(TRIM($AA470))&lt;&gt;"n/a",COUNTIFS($C$2:$C$532,"Yes",$A$2:$A$532,"Neuron",$AA$2:$AA$532,$AA470)&gt;1),
AND($AB470&lt;&gt;"",LOWER(TRIM($AB470))&lt;&gt;"n/a",COUNTIFS($C$2:$C$532,"Yes",$A$2:$A$532,"Neuron",$AB$2:$AB$532,$AB470)&gt;1),
AND($AE470&lt;&gt;"",LOWER(TRIM($AE470))&lt;&gt;"n/a",COUNTIFS($C$2:$C$532,"Yes",$A$2:$A$532,"Neuron",$AE$2:$AE$532,$AE470)&gt;1)
),"Yes","No"),
IF($A470="Cybernet",
IF(OR(
AND($Y470&lt;&gt;"",LOWER(TRIM($Y470))&lt;&gt;"n/a",COUNTIFS($C$2:$C$532,"Yes",$A$2:$A$532,"Cybernet",$Y$2:$Y$532,$Y470)&gt;1),
AND($Z470&lt;&gt;"",LOWER(TRIM($Z470))&lt;&gt;"n/a",COUNTIFS($C$2:$C$532,"Yes",$A$2:$A$532,"Cybernet",$Z$2:$Z$532,$Z470)&gt;1)
),"Yes","No"),
IF(AND($AN470&lt;&gt;"",LOWER(TRIM($AN470))&lt;&gt;"n/a"),
IF(COUNTIFS($C$2:$C$532,"Yes",$A$2:$A$532,$A470,$AN$2:$AN$532,$AN470)&gt;1,"Yes","No"),
"No")
)
)
)</f>
        <v/>
      </c>
      <c r="V470"/>
      <c r="X470"/>
      <c r="BS470" s="4" t="str">
        <f>IF($AB470="","",IF((IF(AND($BL470&lt;&gt;"Yes",$BL470&lt;&gt;"N/A"),"Power Cable, ","")&amp;IF(AND($BM470&lt;&gt;"Yes",$BM470&lt;&gt;"N/A"),"Battery, ","")&amp;IF(AND($AG470&lt;&gt;"Yes",$AG470&lt;&gt;"N/A"),"Firmware Download, ","")&amp;IF(AND(OR($AG470="Yes",$AG470="N/A"),$AH470&lt;&gt;"Yes",$AH470&lt;&gt;"N/A"),"Firmware Install, ","")&amp;IF(AND($BQ470&lt;&gt;"Yes",$BQ470&lt;&gt;"N/A"),"Device ID, ","")&amp;IF(AND($BR470&lt;&gt;"Yes",$BR470&lt;&gt;"N/A"),"Epic Beans Relay, ",""))="","",LEFT(IF(AND($BL470&lt;&gt;"Yes",$BL470&lt;&gt;"N/A"),"Power Cable, ","")&amp;IF(AND($BM470&lt;&gt;"Yes",$BM470&lt;&gt;"N/A"),"Battery, ","")&amp;IF(AND($AG470&lt;&gt;"Yes",$AG470&lt;&gt;"N/A"),"Firmware Download, ","")&amp;IF(AND(OR($AG470="Yes",$AG470="N/A"),$AH470&lt;&gt;"Yes",$AH470&lt;&gt;"N/A"),"Firmware Install, ","")&amp;IF(AND($BQ470&lt;&gt;"Yes",$BQ470&lt;&gt;"N/A"),"Device ID, ","")&amp;IF(AND($BR470&lt;&gt;"Yes",$BR470&lt;&gt;"N/A"),"Epic Beans Relay, ",""),LEN(IF(AND($BL470&lt;&gt;"Yes",$BL470&lt;&gt;"N/A"),"Power Cable, ","")&amp;IF(AND($BM470&lt;&gt;"Yes",$BM470&lt;&gt;"N/A"),"Battery, ","")&amp;IF(AND($AG470&lt;&gt;"Yes",$AG470&lt;&gt;"N/A"),"Firmware Download, ","")&amp;IF(AND(OR($AG470="Yes",$AG470="N/A"),$AH470&lt;&gt;"Yes",$AH470&lt;&gt;"N/A"),"Firmware Install, ","")&amp;IF(AND($BQ470&lt;&gt;"Yes",$BQ470&lt;&gt;"N/A"),"Device ID, ","")&amp;IF(AND($BR470&lt;&gt;"Yes",$BR470&lt;&gt;"N/A"),"Epic Beans Relay, ",""))-2)))</f>
        <v/>
      </c>
      <c r="BU470" s="8" t="str">
        <f>IF($AB470="","",IF($BS470="","Yes","Blocked"))</f>
        <v/>
      </c>
      <c r="BW470" t="str">
        <f>IF($BV470="","",IFERROR(VLOOKUP($BV470,'01_Warehouse_Ledger'!$A:$N,4,FALSE),""))</f>
        <v/>
      </c>
      <c r="BX470" t="str">
        <f>IF($BV470="","",IFERROR(VLOOKUP($BV470,'01_Warehouse_Ledger'!$A:$N,5,FALSE),""))</f>
        <v/>
      </c>
      <c r="BY470" t="str">
        <f>IF($BV470="","",IFERROR(VLOOKUP($BV470,'01_Warehouse_Ledger'!$A:$N,13,FALSE),""))</f>
        <v/>
      </c>
      <c r="CI470" t="str" cm="1">
        <f t="array" ref="CI470">IFERROR(
  IF(ISNUMBER(MATCH(TRIM(SUBSTITUTE(INDEX($X:$X,ROW()),CHAR(160),"")),[1]Weekend_Targets!$B$2:$B$23,0)),
    "TARGET",
    "NO"
  ),
  "LOOKUP_ERROR"
)</f>
        <v>NO</v>
      </c>
      <c r="CJ470" t="str" cm="1">
        <f t="array" aca="1" ref="CJ470" ca="1">_xlfn.LET(_xlpm.h,UPPER(TRIM(CLEAN(SUBSTITUTE($X470,CHAR(160)," ")))), IF(ISNUMBER(MATCH(_xlpm.h,WeekendHostnames,0)),"TARGET",""))</f>
        <v/>
      </c>
      <c r="CK470" t="str">
        <f>UPPER(TRIM(CLEAN(SUBSTITUTE(C470,CHAR(160)," "))))</f>
        <v/>
      </c>
      <c r="CL470" t="str" cm="1">
        <f t="array" ref="CL470">IF(ISNUMBER(MATCH(UPPER(TRIM(CLEAN(SUBSTITUTE(INDEX($X:$X,ROW()),CHAR(160)," ")))),[1]Weekend_Targets!$C$2:$C$23,0)),"TARGET","NO")</f>
        <v>NO</v>
      </c>
      <c r="CM470" t="str">
        <f>_xlfn.TEXTJOIN(", ",TRUE,$C$2:$C$23)</f>
        <v>Yes, Yes, Yes, Yes, Yes, Yes, Yes, Yes, Yes, Yes, Yes, Yes, Yes, Yes, Yes, Yes, Yes, Yes, Yes, Yes, Yes, Yes</v>
      </c>
      <c r="CN470" t="e" cm="1">
        <f t="array" aca="1" ref="CN470" ca="1">COUNTIF(WeekendHostnames,"WNH270OPR403")</f>
        <v>#NAME?</v>
      </c>
    </row>
    <row r="471" spans="5:92" ht="20.25" customHeight="1">
      <c r="E471" s="15" t="str">
        <f>IF($C471&lt;&gt;"Yes","",IF($D471="No","Yes",IF($D471="Yes","No","")))</f>
        <v/>
      </c>
      <c r="F471" s="15" t="str">
        <f>IF($A471="","",IF($A471="Neuron",IF(OR(AND($AA471&lt;&gt;"",LOWER(TRIM($AA471))&lt;&gt;"n/a",COUNTIF($AA$2:$AA$532,$AA471)&gt;1),AND($AB471&lt;&gt;"",LOWER(TRIM($AB471))&lt;&gt;"n/a",COUNTIF($AB$2:$AB$532,$AB471)&gt;1),AND($AE471&lt;&gt;"",LOWER(TRIM($AE471))&lt;&gt;"n/a",COUNTIF($AE$2:$AE$532,$AE471)&gt;1)),"Yes","No"),IF($A471="Cybernet",IF(OR(AND($Y471&lt;&gt;"",LOWER(TRIM($Y471))&lt;&gt;"n/a",COUNTIF($Y$2:$Y$532,$Y471)&gt;1),AND($Z471&lt;&gt;"",LOWER(TRIM($Z471))&lt;&gt;"n/a",COUNTIF($Z$2:$Z$532,$Z471)&gt;1)),"Yes","No"),IF(AND($AN471&lt;&gt;"",LOWER(TRIM($AN471))&lt;&gt;"n/a",COUNTIF($AN$2:$AN$532,$AN471)&gt;1),"Yes","No"))))</f>
        <v/>
      </c>
      <c r="G471" t="str">
        <f>IF($C471&lt;&gt;"Yes","",
IF($A471="Neuron",
IF(OR(
AND($AA471&lt;&gt;"",LOWER(TRIM($AA471))&lt;&gt;"n/a",COUNTIFS($C$2:$C$532,"Yes",$A$2:$A$532,"Neuron",$AA$2:$AA$532,$AA471)&gt;1),
AND($AB471&lt;&gt;"",LOWER(TRIM($AB471))&lt;&gt;"n/a",COUNTIFS($C$2:$C$532,"Yes",$A$2:$A$532,"Neuron",$AB$2:$AB$532,$AB471)&gt;1),
AND($AE471&lt;&gt;"",LOWER(TRIM($AE471))&lt;&gt;"n/a",COUNTIFS($C$2:$C$532,"Yes",$A$2:$A$532,"Neuron",$AE$2:$AE$532,$AE471)&gt;1)
),"Yes","No"),
IF($A471="Cybernet",
IF(OR(
AND($Y471&lt;&gt;"",LOWER(TRIM($Y471))&lt;&gt;"n/a",COUNTIFS($C$2:$C$532,"Yes",$A$2:$A$532,"Cybernet",$Y$2:$Y$532,$Y471)&gt;1),
AND($Z471&lt;&gt;"",LOWER(TRIM($Z471))&lt;&gt;"n/a",COUNTIFS($C$2:$C$532,"Yes",$A$2:$A$532,"Cybernet",$Z$2:$Z$532,$Z471)&gt;1)
),"Yes","No"),
IF(AND($AN471&lt;&gt;"",LOWER(TRIM($AN471))&lt;&gt;"n/a"),
IF(COUNTIFS($C$2:$C$532,"Yes",$A$2:$A$532,$A471,$AN$2:$AN$532,$AN471)&gt;1,"Yes","No"),
"No")
)
)
)</f>
        <v/>
      </c>
      <c r="V471"/>
      <c r="X471"/>
      <c r="BS471" s="4" t="str">
        <f>IF($AB471="","",IF((IF(AND($BL471&lt;&gt;"Yes",$BL471&lt;&gt;"N/A"),"Power Cable, ","")&amp;IF(AND($BM471&lt;&gt;"Yes",$BM471&lt;&gt;"N/A"),"Battery, ","")&amp;IF(AND($AG471&lt;&gt;"Yes",$AG471&lt;&gt;"N/A"),"Firmware Download, ","")&amp;IF(AND(OR($AG471="Yes",$AG471="N/A"),$AH471&lt;&gt;"Yes",$AH471&lt;&gt;"N/A"),"Firmware Install, ","")&amp;IF(AND($BQ471&lt;&gt;"Yes",$BQ471&lt;&gt;"N/A"),"Device ID, ","")&amp;IF(AND($BR471&lt;&gt;"Yes",$BR471&lt;&gt;"N/A"),"Epic Beans Relay, ",""))="","",LEFT(IF(AND($BL471&lt;&gt;"Yes",$BL471&lt;&gt;"N/A"),"Power Cable, ","")&amp;IF(AND($BM471&lt;&gt;"Yes",$BM471&lt;&gt;"N/A"),"Battery, ","")&amp;IF(AND($AG471&lt;&gt;"Yes",$AG471&lt;&gt;"N/A"),"Firmware Download, ","")&amp;IF(AND(OR($AG471="Yes",$AG471="N/A"),$AH471&lt;&gt;"Yes",$AH471&lt;&gt;"N/A"),"Firmware Install, ","")&amp;IF(AND($BQ471&lt;&gt;"Yes",$BQ471&lt;&gt;"N/A"),"Device ID, ","")&amp;IF(AND($BR471&lt;&gt;"Yes",$BR471&lt;&gt;"N/A"),"Epic Beans Relay, ",""),LEN(IF(AND($BL471&lt;&gt;"Yes",$BL471&lt;&gt;"N/A"),"Power Cable, ","")&amp;IF(AND($BM471&lt;&gt;"Yes",$BM471&lt;&gt;"N/A"),"Battery, ","")&amp;IF(AND($AG471&lt;&gt;"Yes",$AG471&lt;&gt;"N/A"),"Firmware Download, ","")&amp;IF(AND(OR($AG471="Yes",$AG471="N/A"),$AH471&lt;&gt;"Yes",$AH471&lt;&gt;"N/A"),"Firmware Install, ","")&amp;IF(AND($BQ471&lt;&gt;"Yes",$BQ471&lt;&gt;"N/A"),"Device ID, ","")&amp;IF(AND($BR471&lt;&gt;"Yes",$BR471&lt;&gt;"N/A"),"Epic Beans Relay, ",""))-2)))</f>
        <v/>
      </c>
      <c r="BU471" s="8" t="str">
        <f>IF($AB471="","",IF($BS471="","Yes","Blocked"))</f>
        <v/>
      </c>
      <c r="BW471" t="str">
        <f>IF($BV471="","",IFERROR(VLOOKUP($BV471,'01_Warehouse_Ledger'!$A:$N,4,FALSE),""))</f>
        <v/>
      </c>
      <c r="BX471" t="str">
        <f>IF($BV471="","",IFERROR(VLOOKUP($BV471,'01_Warehouse_Ledger'!$A:$N,5,FALSE),""))</f>
        <v/>
      </c>
      <c r="BY471" t="str">
        <f>IF($BV471="","",IFERROR(VLOOKUP($BV471,'01_Warehouse_Ledger'!$A:$N,13,FALSE),""))</f>
        <v/>
      </c>
      <c r="CI471" t="str" cm="1">
        <f t="array" ref="CI471">IFERROR(
  IF(ISNUMBER(MATCH(TRIM(SUBSTITUTE(INDEX($X:$X,ROW()),CHAR(160),"")),[1]Weekend_Targets!$B$2:$B$23,0)),
    "TARGET",
    "NO"
  ),
  "LOOKUP_ERROR"
)</f>
        <v>NO</v>
      </c>
      <c r="CJ471" t="str" cm="1">
        <f t="array" aca="1" ref="CJ471" ca="1">_xlfn.LET(_xlpm.h,UPPER(TRIM(CLEAN(SUBSTITUTE($X471,CHAR(160)," ")))), IF(ISNUMBER(MATCH(_xlpm.h,WeekendHostnames,0)),"TARGET",""))</f>
        <v/>
      </c>
      <c r="CK471" t="str">
        <f>UPPER(TRIM(CLEAN(SUBSTITUTE(C471,CHAR(160)," "))))</f>
        <v/>
      </c>
      <c r="CL471" t="str" cm="1">
        <f t="array" ref="CL471">IF(ISNUMBER(MATCH(UPPER(TRIM(CLEAN(SUBSTITUTE(INDEX($X:$X,ROW()),CHAR(160)," ")))),[1]Weekend_Targets!$C$2:$C$23,0)),"TARGET","NO")</f>
        <v>NO</v>
      </c>
      <c r="CM471" t="str">
        <f>_xlfn.TEXTJOIN(", ",TRUE,$C$2:$C$23)</f>
        <v>Yes, Yes, Yes, Yes, Yes, Yes, Yes, Yes, Yes, Yes, Yes, Yes, Yes, Yes, Yes, Yes, Yes, Yes, Yes, Yes, Yes, Yes</v>
      </c>
      <c r="CN471" t="e" cm="1">
        <f t="array" aca="1" ref="CN471" ca="1">COUNTIF(WeekendHostnames,"WNH270OPR403")</f>
        <v>#NAME?</v>
      </c>
    </row>
    <row r="472" spans="5:92" ht="20.25" customHeight="1">
      <c r="E472" s="15" t="str">
        <f>IF($C472&lt;&gt;"Yes","",IF($D472="No","Yes",IF($D472="Yes","No","")))</f>
        <v/>
      </c>
      <c r="F472" s="15" t="str">
        <f>IF($A472="","",IF($A472="Neuron",IF(OR(AND($AA472&lt;&gt;"",LOWER(TRIM($AA472))&lt;&gt;"n/a",COUNTIF($AA$2:$AA$532,$AA472)&gt;1),AND($AB472&lt;&gt;"",LOWER(TRIM($AB472))&lt;&gt;"n/a",COUNTIF($AB$2:$AB$532,$AB472)&gt;1),AND($AE472&lt;&gt;"",LOWER(TRIM($AE472))&lt;&gt;"n/a",COUNTIF($AE$2:$AE$532,$AE472)&gt;1)),"Yes","No"),IF($A472="Cybernet",IF(OR(AND($Y472&lt;&gt;"",LOWER(TRIM($Y472))&lt;&gt;"n/a",COUNTIF($Y$2:$Y$532,$Y472)&gt;1),AND($Z472&lt;&gt;"",LOWER(TRIM($Z472))&lt;&gt;"n/a",COUNTIF($Z$2:$Z$532,$Z472)&gt;1)),"Yes","No"),IF(AND($AN472&lt;&gt;"",LOWER(TRIM($AN472))&lt;&gt;"n/a",COUNTIF($AN$2:$AN$532,$AN472)&gt;1),"Yes","No"))))</f>
        <v/>
      </c>
      <c r="G472" t="str">
        <f>IF($C472&lt;&gt;"Yes","",
IF($A472="Neuron",
IF(OR(
AND($AA472&lt;&gt;"",LOWER(TRIM($AA472))&lt;&gt;"n/a",COUNTIFS($C$2:$C$532,"Yes",$A$2:$A$532,"Neuron",$AA$2:$AA$532,$AA472)&gt;1),
AND($AB472&lt;&gt;"",LOWER(TRIM($AB472))&lt;&gt;"n/a",COUNTIFS($C$2:$C$532,"Yes",$A$2:$A$532,"Neuron",$AB$2:$AB$532,$AB472)&gt;1),
AND($AE472&lt;&gt;"",LOWER(TRIM($AE472))&lt;&gt;"n/a",COUNTIFS($C$2:$C$532,"Yes",$A$2:$A$532,"Neuron",$AE$2:$AE$532,$AE472)&gt;1)
),"Yes","No"),
IF($A472="Cybernet",
IF(OR(
AND($Y472&lt;&gt;"",LOWER(TRIM($Y472))&lt;&gt;"n/a",COUNTIFS($C$2:$C$532,"Yes",$A$2:$A$532,"Cybernet",$Y$2:$Y$532,$Y472)&gt;1),
AND($Z472&lt;&gt;"",LOWER(TRIM($Z472))&lt;&gt;"n/a",COUNTIFS($C$2:$C$532,"Yes",$A$2:$A$532,"Cybernet",$Z$2:$Z$532,$Z472)&gt;1)
),"Yes","No"),
IF(AND($AN472&lt;&gt;"",LOWER(TRIM($AN472))&lt;&gt;"n/a"),
IF(COUNTIFS($C$2:$C$532,"Yes",$A$2:$A$532,$A472,$AN$2:$AN$532,$AN472)&gt;1,"Yes","No"),
"No")
)
)
)</f>
        <v/>
      </c>
      <c r="V472"/>
      <c r="X472"/>
      <c r="BS472" s="4" t="str">
        <f>IF($AB472="","",IF((IF(AND($BL472&lt;&gt;"Yes",$BL472&lt;&gt;"N/A"),"Power Cable, ","")&amp;IF(AND($BM472&lt;&gt;"Yes",$BM472&lt;&gt;"N/A"),"Battery, ","")&amp;IF(AND($AG472&lt;&gt;"Yes",$AG472&lt;&gt;"N/A"),"Firmware Download, ","")&amp;IF(AND(OR($AG472="Yes",$AG472="N/A"),$AH472&lt;&gt;"Yes",$AH472&lt;&gt;"N/A"),"Firmware Install, ","")&amp;IF(AND($BQ472&lt;&gt;"Yes",$BQ472&lt;&gt;"N/A"),"Device ID, ","")&amp;IF(AND($BR472&lt;&gt;"Yes",$BR472&lt;&gt;"N/A"),"Epic Beans Relay, ",""))="","",LEFT(IF(AND($BL472&lt;&gt;"Yes",$BL472&lt;&gt;"N/A"),"Power Cable, ","")&amp;IF(AND($BM472&lt;&gt;"Yes",$BM472&lt;&gt;"N/A"),"Battery, ","")&amp;IF(AND($AG472&lt;&gt;"Yes",$AG472&lt;&gt;"N/A"),"Firmware Download, ","")&amp;IF(AND(OR($AG472="Yes",$AG472="N/A"),$AH472&lt;&gt;"Yes",$AH472&lt;&gt;"N/A"),"Firmware Install, ","")&amp;IF(AND($BQ472&lt;&gt;"Yes",$BQ472&lt;&gt;"N/A"),"Device ID, ","")&amp;IF(AND($BR472&lt;&gt;"Yes",$BR472&lt;&gt;"N/A"),"Epic Beans Relay, ",""),LEN(IF(AND($BL472&lt;&gt;"Yes",$BL472&lt;&gt;"N/A"),"Power Cable, ","")&amp;IF(AND($BM472&lt;&gt;"Yes",$BM472&lt;&gt;"N/A"),"Battery, ","")&amp;IF(AND($AG472&lt;&gt;"Yes",$AG472&lt;&gt;"N/A"),"Firmware Download, ","")&amp;IF(AND(OR($AG472="Yes",$AG472="N/A"),$AH472&lt;&gt;"Yes",$AH472&lt;&gt;"N/A"),"Firmware Install, ","")&amp;IF(AND($BQ472&lt;&gt;"Yes",$BQ472&lt;&gt;"N/A"),"Device ID, ","")&amp;IF(AND($BR472&lt;&gt;"Yes",$BR472&lt;&gt;"N/A"),"Epic Beans Relay, ",""))-2)))</f>
        <v/>
      </c>
      <c r="BU472" s="8" t="str">
        <f>IF($AB472="","",IF($BS472="","Yes","Blocked"))</f>
        <v/>
      </c>
      <c r="BW472" t="str">
        <f>IF($BV472="","",IFERROR(VLOOKUP($BV472,'01_Warehouse_Ledger'!$A:$N,4,FALSE),""))</f>
        <v/>
      </c>
      <c r="BX472" t="str">
        <f>IF($BV472="","",IFERROR(VLOOKUP($BV472,'01_Warehouse_Ledger'!$A:$N,5,FALSE),""))</f>
        <v/>
      </c>
      <c r="BY472" t="str">
        <f>IF($BV472="","",IFERROR(VLOOKUP($BV472,'01_Warehouse_Ledger'!$A:$N,13,FALSE),""))</f>
        <v/>
      </c>
      <c r="CI472" t="str" cm="1">
        <f t="array" ref="CI472">IFERROR(
  IF(ISNUMBER(MATCH(TRIM(SUBSTITUTE(INDEX($X:$X,ROW()),CHAR(160),"")),[1]Weekend_Targets!$B$2:$B$23,0)),
    "TARGET",
    "NO"
  ),
  "LOOKUP_ERROR"
)</f>
        <v>NO</v>
      </c>
      <c r="CJ472" t="str" cm="1">
        <f t="array" aca="1" ref="CJ472" ca="1">_xlfn.LET(_xlpm.h,UPPER(TRIM(CLEAN(SUBSTITUTE($X472,CHAR(160)," ")))), IF(ISNUMBER(MATCH(_xlpm.h,WeekendHostnames,0)),"TARGET",""))</f>
        <v/>
      </c>
      <c r="CK472" t="str">
        <f>UPPER(TRIM(CLEAN(SUBSTITUTE(C472,CHAR(160)," "))))</f>
        <v/>
      </c>
      <c r="CL472" t="str" cm="1">
        <f t="array" ref="CL472">IF(ISNUMBER(MATCH(UPPER(TRIM(CLEAN(SUBSTITUTE(INDEX($X:$X,ROW()),CHAR(160)," ")))),[1]Weekend_Targets!$C$2:$C$23,0)),"TARGET","NO")</f>
        <v>NO</v>
      </c>
      <c r="CM472" t="str">
        <f>_xlfn.TEXTJOIN(", ",TRUE,$C$2:$C$23)</f>
        <v>Yes, Yes, Yes, Yes, Yes, Yes, Yes, Yes, Yes, Yes, Yes, Yes, Yes, Yes, Yes, Yes, Yes, Yes, Yes, Yes, Yes, Yes</v>
      </c>
      <c r="CN472" t="e" cm="1">
        <f t="array" aca="1" ref="CN472" ca="1">COUNTIF(WeekendHostnames,"WNH270OPR403")</f>
        <v>#NAME?</v>
      </c>
    </row>
    <row r="473" spans="5:92" ht="20.25" customHeight="1">
      <c r="E473" s="15" t="str">
        <f>IF($C473&lt;&gt;"Yes","",IF($D473="No","Yes",IF($D473="Yes","No","")))</f>
        <v/>
      </c>
      <c r="F473" s="15" t="str">
        <f>IF($A473="","",IF($A473="Neuron",IF(OR(AND($AA473&lt;&gt;"",LOWER(TRIM($AA473))&lt;&gt;"n/a",COUNTIF($AA$2:$AA$532,$AA473)&gt;1),AND($AB473&lt;&gt;"",LOWER(TRIM($AB473))&lt;&gt;"n/a",COUNTIF($AB$2:$AB$532,$AB473)&gt;1),AND($AE473&lt;&gt;"",LOWER(TRIM($AE473))&lt;&gt;"n/a",COUNTIF($AE$2:$AE$532,$AE473)&gt;1)),"Yes","No"),IF($A473="Cybernet",IF(OR(AND($Y473&lt;&gt;"",LOWER(TRIM($Y473))&lt;&gt;"n/a",COUNTIF($Y$2:$Y$532,$Y473)&gt;1),AND($Z473&lt;&gt;"",LOWER(TRIM($Z473))&lt;&gt;"n/a",COUNTIF($Z$2:$Z$532,$Z473)&gt;1)),"Yes","No"),IF(AND($AN473&lt;&gt;"",LOWER(TRIM($AN473))&lt;&gt;"n/a",COUNTIF($AN$2:$AN$532,$AN473)&gt;1),"Yes","No"))))</f>
        <v/>
      </c>
      <c r="G473" t="str">
        <f>IF($C473&lt;&gt;"Yes","",
IF($A473="Neuron",
IF(OR(
AND($AA473&lt;&gt;"",LOWER(TRIM($AA473))&lt;&gt;"n/a",COUNTIFS($C$2:$C$532,"Yes",$A$2:$A$532,"Neuron",$AA$2:$AA$532,$AA473)&gt;1),
AND($AB473&lt;&gt;"",LOWER(TRIM($AB473))&lt;&gt;"n/a",COUNTIFS($C$2:$C$532,"Yes",$A$2:$A$532,"Neuron",$AB$2:$AB$532,$AB473)&gt;1),
AND($AE473&lt;&gt;"",LOWER(TRIM($AE473))&lt;&gt;"n/a",COUNTIFS($C$2:$C$532,"Yes",$A$2:$A$532,"Neuron",$AE$2:$AE$532,$AE473)&gt;1)
),"Yes","No"),
IF($A473="Cybernet",
IF(OR(
AND($Y473&lt;&gt;"",LOWER(TRIM($Y473))&lt;&gt;"n/a",COUNTIFS($C$2:$C$532,"Yes",$A$2:$A$532,"Cybernet",$Y$2:$Y$532,$Y473)&gt;1),
AND($Z473&lt;&gt;"",LOWER(TRIM($Z473))&lt;&gt;"n/a",COUNTIFS($C$2:$C$532,"Yes",$A$2:$A$532,"Cybernet",$Z$2:$Z$532,$Z473)&gt;1)
),"Yes","No"),
IF(AND($AN473&lt;&gt;"",LOWER(TRIM($AN473))&lt;&gt;"n/a"),
IF(COUNTIFS($C$2:$C$532,"Yes",$A$2:$A$532,$A473,$AN$2:$AN$532,$AN473)&gt;1,"Yes","No"),
"No")
)
)
)</f>
        <v/>
      </c>
      <c r="V473"/>
      <c r="X473"/>
      <c r="BS473" s="4" t="str">
        <f>IF($AB473="","",IF((IF(AND($BL473&lt;&gt;"Yes",$BL473&lt;&gt;"N/A"),"Power Cable, ","")&amp;IF(AND($BM473&lt;&gt;"Yes",$BM473&lt;&gt;"N/A"),"Battery, ","")&amp;IF(AND($AG473&lt;&gt;"Yes",$AG473&lt;&gt;"N/A"),"Firmware Download, ","")&amp;IF(AND(OR($AG473="Yes",$AG473="N/A"),$AH473&lt;&gt;"Yes",$AH473&lt;&gt;"N/A"),"Firmware Install, ","")&amp;IF(AND($BQ473&lt;&gt;"Yes",$BQ473&lt;&gt;"N/A"),"Device ID, ","")&amp;IF(AND($BR473&lt;&gt;"Yes",$BR473&lt;&gt;"N/A"),"Epic Beans Relay, ",""))="","",LEFT(IF(AND($BL473&lt;&gt;"Yes",$BL473&lt;&gt;"N/A"),"Power Cable, ","")&amp;IF(AND($BM473&lt;&gt;"Yes",$BM473&lt;&gt;"N/A"),"Battery, ","")&amp;IF(AND($AG473&lt;&gt;"Yes",$AG473&lt;&gt;"N/A"),"Firmware Download, ","")&amp;IF(AND(OR($AG473="Yes",$AG473="N/A"),$AH473&lt;&gt;"Yes",$AH473&lt;&gt;"N/A"),"Firmware Install, ","")&amp;IF(AND($BQ473&lt;&gt;"Yes",$BQ473&lt;&gt;"N/A"),"Device ID, ","")&amp;IF(AND($BR473&lt;&gt;"Yes",$BR473&lt;&gt;"N/A"),"Epic Beans Relay, ",""),LEN(IF(AND($BL473&lt;&gt;"Yes",$BL473&lt;&gt;"N/A"),"Power Cable, ","")&amp;IF(AND($BM473&lt;&gt;"Yes",$BM473&lt;&gt;"N/A"),"Battery, ","")&amp;IF(AND($AG473&lt;&gt;"Yes",$AG473&lt;&gt;"N/A"),"Firmware Download, ","")&amp;IF(AND(OR($AG473="Yes",$AG473="N/A"),$AH473&lt;&gt;"Yes",$AH473&lt;&gt;"N/A"),"Firmware Install, ","")&amp;IF(AND($BQ473&lt;&gt;"Yes",$BQ473&lt;&gt;"N/A"),"Device ID, ","")&amp;IF(AND($BR473&lt;&gt;"Yes",$BR473&lt;&gt;"N/A"),"Epic Beans Relay, ",""))-2)))</f>
        <v/>
      </c>
      <c r="BU473" s="8" t="str">
        <f>IF($AB473="","",IF($BS473="","Yes","Blocked"))</f>
        <v/>
      </c>
      <c r="BW473" t="str">
        <f>IF($BV473="","",IFERROR(VLOOKUP($BV473,'01_Warehouse_Ledger'!$A:$N,4,FALSE),""))</f>
        <v/>
      </c>
      <c r="BX473" t="str">
        <f>IF($BV473="","",IFERROR(VLOOKUP($BV473,'01_Warehouse_Ledger'!$A:$N,5,FALSE),""))</f>
        <v/>
      </c>
      <c r="BY473" t="str">
        <f>IF($BV473="","",IFERROR(VLOOKUP($BV473,'01_Warehouse_Ledger'!$A:$N,13,FALSE),""))</f>
        <v/>
      </c>
      <c r="CI473" t="str" cm="1">
        <f t="array" ref="CI473">IFERROR(
  IF(ISNUMBER(MATCH(TRIM(SUBSTITUTE(INDEX($X:$X,ROW()),CHAR(160),"")),[1]Weekend_Targets!$B$2:$B$23,0)),
    "TARGET",
    "NO"
  ),
  "LOOKUP_ERROR"
)</f>
        <v>NO</v>
      </c>
      <c r="CJ473" t="str" cm="1">
        <f t="array" aca="1" ref="CJ473" ca="1">_xlfn.LET(_xlpm.h,UPPER(TRIM(CLEAN(SUBSTITUTE($X473,CHAR(160)," ")))), IF(ISNUMBER(MATCH(_xlpm.h,WeekendHostnames,0)),"TARGET",""))</f>
        <v/>
      </c>
      <c r="CK473" t="str">
        <f>UPPER(TRIM(CLEAN(SUBSTITUTE(C473,CHAR(160)," "))))</f>
        <v/>
      </c>
      <c r="CL473" t="str" cm="1">
        <f t="array" ref="CL473">IF(ISNUMBER(MATCH(UPPER(TRIM(CLEAN(SUBSTITUTE(INDEX($X:$X,ROW()),CHAR(160)," ")))),[1]Weekend_Targets!$C$2:$C$23,0)),"TARGET","NO")</f>
        <v>NO</v>
      </c>
      <c r="CM473" t="str">
        <f>_xlfn.TEXTJOIN(", ",TRUE,$C$2:$C$23)</f>
        <v>Yes, Yes, Yes, Yes, Yes, Yes, Yes, Yes, Yes, Yes, Yes, Yes, Yes, Yes, Yes, Yes, Yes, Yes, Yes, Yes, Yes, Yes</v>
      </c>
      <c r="CN473" t="e" cm="1">
        <f t="array" aca="1" ref="CN473" ca="1">COUNTIF(WeekendHostnames,"WNH270OPR403")</f>
        <v>#NAME?</v>
      </c>
    </row>
    <row r="474" spans="5:92" ht="20.25" customHeight="1">
      <c r="E474" s="15" t="str">
        <f>IF($C474&lt;&gt;"Yes","",IF($D474="No","Yes",IF($D474="Yes","No","")))</f>
        <v/>
      </c>
      <c r="F474" s="15" t="str">
        <f>IF($A474="","",IF($A474="Neuron",IF(OR(AND($AA474&lt;&gt;"",LOWER(TRIM($AA474))&lt;&gt;"n/a",COUNTIF($AA$2:$AA$532,$AA474)&gt;1),AND($AB474&lt;&gt;"",LOWER(TRIM($AB474))&lt;&gt;"n/a",COUNTIF($AB$2:$AB$532,$AB474)&gt;1),AND($AE474&lt;&gt;"",LOWER(TRIM($AE474))&lt;&gt;"n/a",COUNTIF($AE$2:$AE$532,$AE474)&gt;1)),"Yes","No"),IF($A474="Cybernet",IF(OR(AND($Y474&lt;&gt;"",LOWER(TRIM($Y474))&lt;&gt;"n/a",COUNTIF($Y$2:$Y$532,$Y474)&gt;1),AND($Z474&lt;&gt;"",LOWER(TRIM($Z474))&lt;&gt;"n/a",COUNTIF($Z$2:$Z$532,$Z474)&gt;1)),"Yes","No"),IF(AND($AN474&lt;&gt;"",LOWER(TRIM($AN474))&lt;&gt;"n/a",COUNTIF($AN$2:$AN$532,$AN474)&gt;1),"Yes","No"))))</f>
        <v/>
      </c>
      <c r="G474" t="str">
        <f>IF($C474&lt;&gt;"Yes","",
IF($A474="Neuron",
IF(OR(
AND($AA474&lt;&gt;"",LOWER(TRIM($AA474))&lt;&gt;"n/a",COUNTIFS($C$2:$C$532,"Yes",$A$2:$A$532,"Neuron",$AA$2:$AA$532,$AA474)&gt;1),
AND($AB474&lt;&gt;"",LOWER(TRIM($AB474))&lt;&gt;"n/a",COUNTIFS($C$2:$C$532,"Yes",$A$2:$A$532,"Neuron",$AB$2:$AB$532,$AB474)&gt;1),
AND($AE474&lt;&gt;"",LOWER(TRIM($AE474))&lt;&gt;"n/a",COUNTIFS($C$2:$C$532,"Yes",$A$2:$A$532,"Neuron",$AE$2:$AE$532,$AE474)&gt;1)
),"Yes","No"),
IF($A474="Cybernet",
IF(OR(
AND($Y474&lt;&gt;"",LOWER(TRIM($Y474))&lt;&gt;"n/a",COUNTIFS($C$2:$C$532,"Yes",$A$2:$A$532,"Cybernet",$Y$2:$Y$532,$Y474)&gt;1),
AND($Z474&lt;&gt;"",LOWER(TRIM($Z474))&lt;&gt;"n/a",COUNTIFS($C$2:$C$532,"Yes",$A$2:$A$532,"Cybernet",$Z$2:$Z$532,$Z474)&gt;1)
),"Yes","No"),
IF(AND($AN474&lt;&gt;"",LOWER(TRIM($AN474))&lt;&gt;"n/a"),
IF(COUNTIFS($C$2:$C$532,"Yes",$A$2:$A$532,$A474,$AN$2:$AN$532,$AN474)&gt;1,"Yes","No"),
"No")
)
)
)</f>
        <v/>
      </c>
      <c r="V474"/>
      <c r="X474"/>
      <c r="BS474" s="4" t="str">
        <f>IF($AB474="","",IF((IF(AND($BL474&lt;&gt;"Yes",$BL474&lt;&gt;"N/A"),"Power Cable, ","")&amp;IF(AND($BM474&lt;&gt;"Yes",$BM474&lt;&gt;"N/A"),"Battery, ","")&amp;IF(AND($AG474&lt;&gt;"Yes",$AG474&lt;&gt;"N/A"),"Firmware Download, ","")&amp;IF(AND(OR($AG474="Yes",$AG474="N/A"),$AH474&lt;&gt;"Yes",$AH474&lt;&gt;"N/A"),"Firmware Install, ","")&amp;IF(AND($BQ474&lt;&gt;"Yes",$BQ474&lt;&gt;"N/A"),"Device ID, ","")&amp;IF(AND($BR474&lt;&gt;"Yes",$BR474&lt;&gt;"N/A"),"Epic Beans Relay, ",""))="","",LEFT(IF(AND($BL474&lt;&gt;"Yes",$BL474&lt;&gt;"N/A"),"Power Cable, ","")&amp;IF(AND($BM474&lt;&gt;"Yes",$BM474&lt;&gt;"N/A"),"Battery, ","")&amp;IF(AND($AG474&lt;&gt;"Yes",$AG474&lt;&gt;"N/A"),"Firmware Download, ","")&amp;IF(AND(OR($AG474="Yes",$AG474="N/A"),$AH474&lt;&gt;"Yes",$AH474&lt;&gt;"N/A"),"Firmware Install, ","")&amp;IF(AND($BQ474&lt;&gt;"Yes",$BQ474&lt;&gt;"N/A"),"Device ID, ","")&amp;IF(AND($BR474&lt;&gt;"Yes",$BR474&lt;&gt;"N/A"),"Epic Beans Relay, ",""),LEN(IF(AND($BL474&lt;&gt;"Yes",$BL474&lt;&gt;"N/A"),"Power Cable, ","")&amp;IF(AND($BM474&lt;&gt;"Yes",$BM474&lt;&gt;"N/A"),"Battery, ","")&amp;IF(AND($AG474&lt;&gt;"Yes",$AG474&lt;&gt;"N/A"),"Firmware Download, ","")&amp;IF(AND(OR($AG474="Yes",$AG474="N/A"),$AH474&lt;&gt;"Yes",$AH474&lt;&gt;"N/A"),"Firmware Install, ","")&amp;IF(AND($BQ474&lt;&gt;"Yes",$BQ474&lt;&gt;"N/A"),"Device ID, ","")&amp;IF(AND($BR474&lt;&gt;"Yes",$BR474&lt;&gt;"N/A"),"Epic Beans Relay, ",""))-2)))</f>
        <v/>
      </c>
      <c r="BU474" s="8" t="str">
        <f>IF($AB474="","",IF($BS474="","Yes","Blocked"))</f>
        <v/>
      </c>
      <c r="BW474" t="str">
        <f>IF($BV474="","",IFERROR(VLOOKUP($BV474,'01_Warehouse_Ledger'!$A:$N,4,FALSE),""))</f>
        <v/>
      </c>
      <c r="BX474" t="str">
        <f>IF($BV474="","",IFERROR(VLOOKUP($BV474,'01_Warehouse_Ledger'!$A:$N,5,FALSE),""))</f>
        <v/>
      </c>
      <c r="BY474" t="str">
        <f>IF($BV474="","",IFERROR(VLOOKUP($BV474,'01_Warehouse_Ledger'!$A:$N,13,FALSE),""))</f>
        <v/>
      </c>
      <c r="CI474" t="str" cm="1">
        <f t="array" ref="CI474">IFERROR(
  IF(ISNUMBER(MATCH(TRIM(SUBSTITUTE(INDEX($X:$X,ROW()),CHAR(160),"")),[1]Weekend_Targets!$B$2:$B$23,0)),
    "TARGET",
    "NO"
  ),
  "LOOKUP_ERROR"
)</f>
        <v>NO</v>
      </c>
      <c r="CJ474" t="str" cm="1">
        <f t="array" aca="1" ref="CJ474" ca="1">_xlfn.LET(_xlpm.h,UPPER(TRIM(CLEAN(SUBSTITUTE($X474,CHAR(160)," ")))), IF(ISNUMBER(MATCH(_xlpm.h,WeekendHostnames,0)),"TARGET",""))</f>
        <v/>
      </c>
      <c r="CK474" t="str">
        <f>UPPER(TRIM(CLEAN(SUBSTITUTE(C474,CHAR(160)," "))))</f>
        <v/>
      </c>
      <c r="CL474" t="str" cm="1">
        <f t="array" ref="CL474">IF(ISNUMBER(MATCH(UPPER(TRIM(CLEAN(SUBSTITUTE(INDEX($X:$X,ROW()),CHAR(160)," ")))),[1]Weekend_Targets!$C$2:$C$23,0)),"TARGET","NO")</f>
        <v>NO</v>
      </c>
      <c r="CM474" t="str">
        <f>_xlfn.TEXTJOIN(", ",TRUE,$C$2:$C$23)</f>
        <v>Yes, Yes, Yes, Yes, Yes, Yes, Yes, Yes, Yes, Yes, Yes, Yes, Yes, Yes, Yes, Yes, Yes, Yes, Yes, Yes, Yes, Yes</v>
      </c>
      <c r="CN474" t="e" cm="1">
        <f t="array" aca="1" ref="CN474" ca="1">COUNTIF(WeekendHostnames,"WNH270OPR403")</f>
        <v>#NAME?</v>
      </c>
    </row>
    <row r="475" spans="5:92" ht="20.25" customHeight="1">
      <c r="E475" s="15" t="str">
        <f>IF($C475&lt;&gt;"Yes","",IF($D475="No","Yes",IF($D475="Yes","No","")))</f>
        <v/>
      </c>
      <c r="F475" s="15" t="str">
        <f>IF($A475="","",IF($A475="Neuron",IF(OR(AND($AA475&lt;&gt;"",LOWER(TRIM($AA475))&lt;&gt;"n/a",COUNTIF($AA$2:$AA$532,$AA475)&gt;1),AND($AB475&lt;&gt;"",LOWER(TRIM($AB475))&lt;&gt;"n/a",COUNTIF($AB$2:$AB$532,$AB475)&gt;1),AND($AE475&lt;&gt;"",LOWER(TRIM($AE475))&lt;&gt;"n/a",COUNTIF($AE$2:$AE$532,$AE475)&gt;1)),"Yes","No"),IF($A475="Cybernet",IF(OR(AND($Y475&lt;&gt;"",LOWER(TRIM($Y475))&lt;&gt;"n/a",COUNTIF($Y$2:$Y$532,$Y475)&gt;1),AND($Z475&lt;&gt;"",LOWER(TRIM($Z475))&lt;&gt;"n/a",COUNTIF($Z$2:$Z$532,$Z475)&gt;1)),"Yes","No"),IF(AND($AN475&lt;&gt;"",LOWER(TRIM($AN475))&lt;&gt;"n/a",COUNTIF($AN$2:$AN$532,$AN475)&gt;1),"Yes","No"))))</f>
        <v/>
      </c>
      <c r="G475" t="str">
        <f>IF($C475&lt;&gt;"Yes","",
IF($A475="Neuron",
IF(OR(
AND($AA475&lt;&gt;"",LOWER(TRIM($AA475))&lt;&gt;"n/a",COUNTIFS($C$2:$C$532,"Yes",$A$2:$A$532,"Neuron",$AA$2:$AA$532,$AA475)&gt;1),
AND($AB475&lt;&gt;"",LOWER(TRIM($AB475))&lt;&gt;"n/a",COUNTIFS($C$2:$C$532,"Yes",$A$2:$A$532,"Neuron",$AB$2:$AB$532,$AB475)&gt;1),
AND($AE475&lt;&gt;"",LOWER(TRIM($AE475))&lt;&gt;"n/a",COUNTIFS($C$2:$C$532,"Yes",$A$2:$A$532,"Neuron",$AE$2:$AE$532,$AE475)&gt;1)
),"Yes","No"),
IF($A475="Cybernet",
IF(OR(
AND($Y475&lt;&gt;"",LOWER(TRIM($Y475))&lt;&gt;"n/a",COUNTIFS($C$2:$C$532,"Yes",$A$2:$A$532,"Cybernet",$Y$2:$Y$532,$Y475)&gt;1),
AND($Z475&lt;&gt;"",LOWER(TRIM($Z475))&lt;&gt;"n/a",COUNTIFS($C$2:$C$532,"Yes",$A$2:$A$532,"Cybernet",$Z$2:$Z$532,$Z475)&gt;1)
),"Yes","No"),
IF(AND($AN475&lt;&gt;"",LOWER(TRIM($AN475))&lt;&gt;"n/a"),
IF(COUNTIFS($C$2:$C$532,"Yes",$A$2:$A$532,$A475,$AN$2:$AN$532,$AN475)&gt;1,"Yes","No"),
"No")
)
)
)</f>
        <v/>
      </c>
      <c r="V475"/>
      <c r="X475"/>
      <c r="BS475" s="4" t="str">
        <f>IF($AB475="","",IF((IF(AND($BL475&lt;&gt;"Yes",$BL475&lt;&gt;"N/A"),"Power Cable, ","")&amp;IF(AND($BM475&lt;&gt;"Yes",$BM475&lt;&gt;"N/A"),"Battery, ","")&amp;IF(AND($AG475&lt;&gt;"Yes",$AG475&lt;&gt;"N/A"),"Firmware Download, ","")&amp;IF(AND(OR($AG475="Yes",$AG475="N/A"),$AH475&lt;&gt;"Yes",$AH475&lt;&gt;"N/A"),"Firmware Install, ","")&amp;IF(AND($BQ475&lt;&gt;"Yes",$BQ475&lt;&gt;"N/A"),"Device ID, ","")&amp;IF(AND($BR475&lt;&gt;"Yes",$BR475&lt;&gt;"N/A"),"Epic Beans Relay, ",""))="","",LEFT(IF(AND($BL475&lt;&gt;"Yes",$BL475&lt;&gt;"N/A"),"Power Cable, ","")&amp;IF(AND($BM475&lt;&gt;"Yes",$BM475&lt;&gt;"N/A"),"Battery, ","")&amp;IF(AND($AG475&lt;&gt;"Yes",$AG475&lt;&gt;"N/A"),"Firmware Download, ","")&amp;IF(AND(OR($AG475="Yes",$AG475="N/A"),$AH475&lt;&gt;"Yes",$AH475&lt;&gt;"N/A"),"Firmware Install, ","")&amp;IF(AND($BQ475&lt;&gt;"Yes",$BQ475&lt;&gt;"N/A"),"Device ID, ","")&amp;IF(AND($BR475&lt;&gt;"Yes",$BR475&lt;&gt;"N/A"),"Epic Beans Relay, ",""),LEN(IF(AND($BL475&lt;&gt;"Yes",$BL475&lt;&gt;"N/A"),"Power Cable, ","")&amp;IF(AND($BM475&lt;&gt;"Yes",$BM475&lt;&gt;"N/A"),"Battery, ","")&amp;IF(AND($AG475&lt;&gt;"Yes",$AG475&lt;&gt;"N/A"),"Firmware Download, ","")&amp;IF(AND(OR($AG475="Yes",$AG475="N/A"),$AH475&lt;&gt;"Yes",$AH475&lt;&gt;"N/A"),"Firmware Install, ","")&amp;IF(AND($BQ475&lt;&gt;"Yes",$BQ475&lt;&gt;"N/A"),"Device ID, ","")&amp;IF(AND($BR475&lt;&gt;"Yes",$BR475&lt;&gt;"N/A"),"Epic Beans Relay, ",""))-2)))</f>
        <v/>
      </c>
      <c r="BU475" s="8" t="str">
        <f>IF($AB475="","",IF($BS475="","Yes","Blocked"))</f>
        <v/>
      </c>
      <c r="BW475" t="str">
        <f>IF($BV475="","",IFERROR(VLOOKUP($BV475,'01_Warehouse_Ledger'!$A:$N,4,FALSE),""))</f>
        <v/>
      </c>
      <c r="BX475" t="str">
        <f>IF($BV475="","",IFERROR(VLOOKUP($BV475,'01_Warehouse_Ledger'!$A:$N,5,FALSE),""))</f>
        <v/>
      </c>
      <c r="BY475" t="str">
        <f>IF($BV475="","",IFERROR(VLOOKUP($BV475,'01_Warehouse_Ledger'!$A:$N,13,FALSE),""))</f>
        <v/>
      </c>
      <c r="CI475" t="str" cm="1">
        <f t="array" ref="CI475">IFERROR(
  IF(ISNUMBER(MATCH(TRIM(SUBSTITUTE(INDEX($X:$X,ROW()),CHAR(160),"")),[1]Weekend_Targets!$B$2:$B$23,0)),
    "TARGET",
    "NO"
  ),
  "LOOKUP_ERROR"
)</f>
        <v>NO</v>
      </c>
      <c r="CJ475" t="str" cm="1">
        <f t="array" aca="1" ref="CJ475" ca="1">_xlfn.LET(_xlpm.h,UPPER(TRIM(CLEAN(SUBSTITUTE($X475,CHAR(160)," ")))), IF(ISNUMBER(MATCH(_xlpm.h,WeekendHostnames,0)),"TARGET",""))</f>
        <v/>
      </c>
      <c r="CK475" t="str">
        <f>UPPER(TRIM(CLEAN(SUBSTITUTE(C475,CHAR(160)," "))))</f>
        <v/>
      </c>
      <c r="CL475" t="str" cm="1">
        <f t="array" ref="CL475">IF(ISNUMBER(MATCH(UPPER(TRIM(CLEAN(SUBSTITUTE(INDEX($X:$X,ROW()),CHAR(160)," ")))),[1]Weekend_Targets!$C$2:$C$23,0)),"TARGET","NO")</f>
        <v>NO</v>
      </c>
      <c r="CM475" t="str">
        <f>_xlfn.TEXTJOIN(", ",TRUE,$C$2:$C$23)</f>
        <v>Yes, Yes, Yes, Yes, Yes, Yes, Yes, Yes, Yes, Yes, Yes, Yes, Yes, Yes, Yes, Yes, Yes, Yes, Yes, Yes, Yes, Yes</v>
      </c>
      <c r="CN475" t="e" cm="1">
        <f t="array" aca="1" ref="CN475" ca="1">COUNTIF(WeekendHostnames,"WNH270OPR403")</f>
        <v>#NAME?</v>
      </c>
    </row>
    <row r="476" spans="5:92" ht="20.25" customHeight="1">
      <c r="E476" s="15" t="str">
        <f>IF($C476&lt;&gt;"Yes","",IF($D476="No","Yes",IF($D476="Yes","No","")))</f>
        <v/>
      </c>
      <c r="F476" s="15" t="str">
        <f>IF($A476="","",IF($A476="Neuron",IF(OR(AND($AA476&lt;&gt;"",LOWER(TRIM($AA476))&lt;&gt;"n/a",COUNTIF($AA$2:$AA$532,$AA476)&gt;1),AND($AB476&lt;&gt;"",LOWER(TRIM($AB476))&lt;&gt;"n/a",COUNTIF($AB$2:$AB$532,$AB476)&gt;1),AND($AE476&lt;&gt;"",LOWER(TRIM($AE476))&lt;&gt;"n/a",COUNTIF($AE$2:$AE$532,$AE476)&gt;1)),"Yes","No"),IF($A476="Cybernet",IF(OR(AND($Y476&lt;&gt;"",LOWER(TRIM($Y476))&lt;&gt;"n/a",COUNTIF($Y$2:$Y$532,$Y476)&gt;1),AND($Z476&lt;&gt;"",LOWER(TRIM($Z476))&lt;&gt;"n/a",COUNTIF($Z$2:$Z$532,$Z476)&gt;1)),"Yes","No"),IF(AND($AN476&lt;&gt;"",LOWER(TRIM($AN476))&lt;&gt;"n/a",COUNTIF($AN$2:$AN$532,$AN476)&gt;1),"Yes","No"))))</f>
        <v/>
      </c>
      <c r="G476" t="str">
        <f>IF($C476&lt;&gt;"Yes","",
IF($A476="Neuron",
IF(OR(
AND($AA476&lt;&gt;"",LOWER(TRIM($AA476))&lt;&gt;"n/a",COUNTIFS($C$2:$C$532,"Yes",$A$2:$A$532,"Neuron",$AA$2:$AA$532,$AA476)&gt;1),
AND($AB476&lt;&gt;"",LOWER(TRIM($AB476))&lt;&gt;"n/a",COUNTIFS($C$2:$C$532,"Yes",$A$2:$A$532,"Neuron",$AB$2:$AB$532,$AB476)&gt;1),
AND($AE476&lt;&gt;"",LOWER(TRIM($AE476))&lt;&gt;"n/a",COUNTIFS($C$2:$C$532,"Yes",$A$2:$A$532,"Neuron",$AE$2:$AE$532,$AE476)&gt;1)
),"Yes","No"),
IF($A476="Cybernet",
IF(OR(
AND($Y476&lt;&gt;"",LOWER(TRIM($Y476))&lt;&gt;"n/a",COUNTIFS($C$2:$C$532,"Yes",$A$2:$A$532,"Cybernet",$Y$2:$Y$532,$Y476)&gt;1),
AND($Z476&lt;&gt;"",LOWER(TRIM($Z476))&lt;&gt;"n/a",COUNTIFS($C$2:$C$532,"Yes",$A$2:$A$532,"Cybernet",$Z$2:$Z$532,$Z476)&gt;1)
),"Yes","No"),
IF(AND($AN476&lt;&gt;"",LOWER(TRIM($AN476))&lt;&gt;"n/a"),
IF(COUNTIFS($C$2:$C$532,"Yes",$A$2:$A$532,$A476,$AN$2:$AN$532,$AN476)&gt;1,"Yes","No"),
"No")
)
)
)</f>
        <v/>
      </c>
      <c r="V476"/>
      <c r="X476"/>
      <c r="BS476" s="4" t="str">
        <f>IF($AB476="","",IF((IF(AND($BL476&lt;&gt;"Yes",$BL476&lt;&gt;"N/A"),"Power Cable, ","")&amp;IF(AND($BM476&lt;&gt;"Yes",$BM476&lt;&gt;"N/A"),"Battery, ","")&amp;IF(AND($AG476&lt;&gt;"Yes",$AG476&lt;&gt;"N/A"),"Firmware Download, ","")&amp;IF(AND(OR($AG476="Yes",$AG476="N/A"),$AH476&lt;&gt;"Yes",$AH476&lt;&gt;"N/A"),"Firmware Install, ","")&amp;IF(AND($BQ476&lt;&gt;"Yes",$BQ476&lt;&gt;"N/A"),"Device ID, ","")&amp;IF(AND($BR476&lt;&gt;"Yes",$BR476&lt;&gt;"N/A"),"Epic Beans Relay, ",""))="","",LEFT(IF(AND($BL476&lt;&gt;"Yes",$BL476&lt;&gt;"N/A"),"Power Cable, ","")&amp;IF(AND($BM476&lt;&gt;"Yes",$BM476&lt;&gt;"N/A"),"Battery, ","")&amp;IF(AND($AG476&lt;&gt;"Yes",$AG476&lt;&gt;"N/A"),"Firmware Download, ","")&amp;IF(AND(OR($AG476="Yes",$AG476="N/A"),$AH476&lt;&gt;"Yes",$AH476&lt;&gt;"N/A"),"Firmware Install, ","")&amp;IF(AND($BQ476&lt;&gt;"Yes",$BQ476&lt;&gt;"N/A"),"Device ID, ","")&amp;IF(AND($BR476&lt;&gt;"Yes",$BR476&lt;&gt;"N/A"),"Epic Beans Relay, ",""),LEN(IF(AND($BL476&lt;&gt;"Yes",$BL476&lt;&gt;"N/A"),"Power Cable, ","")&amp;IF(AND($BM476&lt;&gt;"Yes",$BM476&lt;&gt;"N/A"),"Battery, ","")&amp;IF(AND($AG476&lt;&gt;"Yes",$AG476&lt;&gt;"N/A"),"Firmware Download, ","")&amp;IF(AND(OR($AG476="Yes",$AG476="N/A"),$AH476&lt;&gt;"Yes",$AH476&lt;&gt;"N/A"),"Firmware Install, ","")&amp;IF(AND($BQ476&lt;&gt;"Yes",$BQ476&lt;&gt;"N/A"),"Device ID, ","")&amp;IF(AND($BR476&lt;&gt;"Yes",$BR476&lt;&gt;"N/A"),"Epic Beans Relay, ",""))-2)))</f>
        <v/>
      </c>
      <c r="BU476" s="8" t="str">
        <f>IF($AB476="","",IF($BS476="","Yes","Blocked"))</f>
        <v/>
      </c>
      <c r="BW476" t="str">
        <f>IF($BV476="","",IFERROR(VLOOKUP($BV476,'01_Warehouse_Ledger'!$A:$N,4,FALSE),""))</f>
        <v/>
      </c>
      <c r="BX476" t="str">
        <f>IF($BV476="","",IFERROR(VLOOKUP($BV476,'01_Warehouse_Ledger'!$A:$N,5,FALSE),""))</f>
        <v/>
      </c>
      <c r="BY476" t="str">
        <f>IF($BV476="","",IFERROR(VLOOKUP($BV476,'01_Warehouse_Ledger'!$A:$N,13,FALSE),""))</f>
        <v/>
      </c>
      <c r="CI476" t="str" cm="1">
        <f t="array" ref="CI476">IFERROR(
  IF(ISNUMBER(MATCH(TRIM(SUBSTITUTE(INDEX($X:$X,ROW()),CHAR(160),"")),[1]Weekend_Targets!$B$2:$B$23,0)),
    "TARGET",
    "NO"
  ),
  "LOOKUP_ERROR"
)</f>
        <v>NO</v>
      </c>
      <c r="CJ476" t="str" cm="1">
        <f t="array" aca="1" ref="CJ476" ca="1">_xlfn.LET(_xlpm.h,UPPER(TRIM(CLEAN(SUBSTITUTE($X476,CHAR(160)," ")))), IF(ISNUMBER(MATCH(_xlpm.h,WeekendHostnames,0)),"TARGET",""))</f>
        <v/>
      </c>
      <c r="CK476" t="str">
        <f>UPPER(TRIM(CLEAN(SUBSTITUTE(C476,CHAR(160)," "))))</f>
        <v/>
      </c>
      <c r="CL476" t="str" cm="1">
        <f t="array" ref="CL476">IF(ISNUMBER(MATCH(UPPER(TRIM(CLEAN(SUBSTITUTE(INDEX($X:$X,ROW()),CHAR(160)," ")))),[1]Weekend_Targets!$C$2:$C$23,0)),"TARGET","NO")</f>
        <v>NO</v>
      </c>
      <c r="CM476" t="str">
        <f>_xlfn.TEXTJOIN(", ",TRUE,$C$2:$C$23)</f>
        <v>Yes, Yes, Yes, Yes, Yes, Yes, Yes, Yes, Yes, Yes, Yes, Yes, Yes, Yes, Yes, Yes, Yes, Yes, Yes, Yes, Yes, Yes</v>
      </c>
      <c r="CN476" t="e" cm="1">
        <f t="array" aca="1" ref="CN476" ca="1">COUNTIF(WeekendHostnames,"WNH270OPR403")</f>
        <v>#NAME?</v>
      </c>
    </row>
    <row r="477" spans="5:92" ht="20.25" customHeight="1">
      <c r="E477" s="15" t="str">
        <f>IF($C477&lt;&gt;"Yes","",IF($D477="No","Yes",IF($D477="Yes","No","")))</f>
        <v/>
      </c>
      <c r="F477" s="15" t="str">
        <f>IF($A477="","",IF($A477="Neuron",IF(OR(AND($AA477&lt;&gt;"",LOWER(TRIM($AA477))&lt;&gt;"n/a",COUNTIF($AA$2:$AA$532,$AA477)&gt;1),AND($AB477&lt;&gt;"",LOWER(TRIM($AB477))&lt;&gt;"n/a",COUNTIF($AB$2:$AB$532,$AB477)&gt;1),AND($AE477&lt;&gt;"",LOWER(TRIM($AE477))&lt;&gt;"n/a",COUNTIF($AE$2:$AE$532,$AE477)&gt;1)),"Yes","No"),IF($A477="Cybernet",IF(OR(AND($Y477&lt;&gt;"",LOWER(TRIM($Y477))&lt;&gt;"n/a",COUNTIF($Y$2:$Y$532,$Y477)&gt;1),AND($Z477&lt;&gt;"",LOWER(TRIM($Z477))&lt;&gt;"n/a",COUNTIF($Z$2:$Z$532,$Z477)&gt;1)),"Yes","No"),IF(AND($AN477&lt;&gt;"",LOWER(TRIM($AN477))&lt;&gt;"n/a",COUNTIF($AN$2:$AN$532,$AN477)&gt;1),"Yes","No"))))</f>
        <v/>
      </c>
      <c r="G477" t="str">
        <f>IF($C477&lt;&gt;"Yes","",
IF($A477="Neuron",
IF(OR(
AND($AA477&lt;&gt;"",LOWER(TRIM($AA477))&lt;&gt;"n/a",COUNTIFS($C$2:$C$532,"Yes",$A$2:$A$532,"Neuron",$AA$2:$AA$532,$AA477)&gt;1),
AND($AB477&lt;&gt;"",LOWER(TRIM($AB477))&lt;&gt;"n/a",COUNTIFS($C$2:$C$532,"Yes",$A$2:$A$532,"Neuron",$AB$2:$AB$532,$AB477)&gt;1),
AND($AE477&lt;&gt;"",LOWER(TRIM($AE477))&lt;&gt;"n/a",COUNTIFS($C$2:$C$532,"Yes",$A$2:$A$532,"Neuron",$AE$2:$AE$532,$AE477)&gt;1)
),"Yes","No"),
IF($A477="Cybernet",
IF(OR(
AND($Y477&lt;&gt;"",LOWER(TRIM($Y477))&lt;&gt;"n/a",COUNTIFS($C$2:$C$532,"Yes",$A$2:$A$532,"Cybernet",$Y$2:$Y$532,$Y477)&gt;1),
AND($Z477&lt;&gt;"",LOWER(TRIM($Z477))&lt;&gt;"n/a",COUNTIFS($C$2:$C$532,"Yes",$A$2:$A$532,"Cybernet",$Z$2:$Z$532,$Z477)&gt;1)
),"Yes","No"),
IF(AND($AN477&lt;&gt;"",LOWER(TRIM($AN477))&lt;&gt;"n/a"),
IF(COUNTIFS($C$2:$C$532,"Yes",$A$2:$A$532,$A477,$AN$2:$AN$532,$AN477)&gt;1,"Yes","No"),
"No")
)
)
)</f>
        <v/>
      </c>
      <c r="V477"/>
      <c r="X477"/>
      <c r="BS477" s="4" t="str">
        <f>IF($AB477="","",IF((IF(AND($BL477&lt;&gt;"Yes",$BL477&lt;&gt;"N/A"),"Power Cable, ","")&amp;IF(AND($BM477&lt;&gt;"Yes",$BM477&lt;&gt;"N/A"),"Battery, ","")&amp;IF(AND($AG477&lt;&gt;"Yes",$AG477&lt;&gt;"N/A"),"Firmware Download, ","")&amp;IF(AND(OR($AG477="Yes",$AG477="N/A"),$AH477&lt;&gt;"Yes",$AH477&lt;&gt;"N/A"),"Firmware Install, ","")&amp;IF(AND($BQ477&lt;&gt;"Yes",$BQ477&lt;&gt;"N/A"),"Device ID, ","")&amp;IF(AND($BR477&lt;&gt;"Yes",$BR477&lt;&gt;"N/A"),"Epic Beans Relay, ",""))="","",LEFT(IF(AND($BL477&lt;&gt;"Yes",$BL477&lt;&gt;"N/A"),"Power Cable, ","")&amp;IF(AND($BM477&lt;&gt;"Yes",$BM477&lt;&gt;"N/A"),"Battery, ","")&amp;IF(AND($AG477&lt;&gt;"Yes",$AG477&lt;&gt;"N/A"),"Firmware Download, ","")&amp;IF(AND(OR($AG477="Yes",$AG477="N/A"),$AH477&lt;&gt;"Yes",$AH477&lt;&gt;"N/A"),"Firmware Install, ","")&amp;IF(AND($BQ477&lt;&gt;"Yes",$BQ477&lt;&gt;"N/A"),"Device ID, ","")&amp;IF(AND($BR477&lt;&gt;"Yes",$BR477&lt;&gt;"N/A"),"Epic Beans Relay, ",""),LEN(IF(AND($BL477&lt;&gt;"Yes",$BL477&lt;&gt;"N/A"),"Power Cable, ","")&amp;IF(AND($BM477&lt;&gt;"Yes",$BM477&lt;&gt;"N/A"),"Battery, ","")&amp;IF(AND($AG477&lt;&gt;"Yes",$AG477&lt;&gt;"N/A"),"Firmware Download, ","")&amp;IF(AND(OR($AG477="Yes",$AG477="N/A"),$AH477&lt;&gt;"Yes",$AH477&lt;&gt;"N/A"),"Firmware Install, ","")&amp;IF(AND($BQ477&lt;&gt;"Yes",$BQ477&lt;&gt;"N/A"),"Device ID, ","")&amp;IF(AND($BR477&lt;&gt;"Yes",$BR477&lt;&gt;"N/A"),"Epic Beans Relay, ",""))-2)))</f>
        <v/>
      </c>
      <c r="BU477" s="8" t="str">
        <f>IF($AB477="","",IF($BS477="","Yes","Blocked"))</f>
        <v/>
      </c>
      <c r="BW477" t="str">
        <f>IF($BV477="","",IFERROR(VLOOKUP($BV477,'01_Warehouse_Ledger'!$A:$N,4,FALSE),""))</f>
        <v/>
      </c>
      <c r="BX477" t="str">
        <f>IF($BV477="","",IFERROR(VLOOKUP($BV477,'01_Warehouse_Ledger'!$A:$N,5,FALSE),""))</f>
        <v/>
      </c>
      <c r="BY477" t="str">
        <f>IF($BV477="","",IFERROR(VLOOKUP($BV477,'01_Warehouse_Ledger'!$A:$N,13,FALSE),""))</f>
        <v/>
      </c>
      <c r="CI477" t="str" cm="1">
        <f t="array" ref="CI477">IFERROR(
  IF(ISNUMBER(MATCH(TRIM(SUBSTITUTE(INDEX($X:$X,ROW()),CHAR(160),"")),[1]Weekend_Targets!$B$2:$B$23,0)),
    "TARGET",
    "NO"
  ),
  "LOOKUP_ERROR"
)</f>
        <v>NO</v>
      </c>
      <c r="CJ477" t="str" cm="1">
        <f t="array" aca="1" ref="CJ477" ca="1">_xlfn.LET(_xlpm.h,UPPER(TRIM(CLEAN(SUBSTITUTE($X477,CHAR(160)," ")))), IF(ISNUMBER(MATCH(_xlpm.h,WeekendHostnames,0)),"TARGET",""))</f>
        <v/>
      </c>
      <c r="CK477" t="str">
        <f>UPPER(TRIM(CLEAN(SUBSTITUTE(C477,CHAR(160)," "))))</f>
        <v/>
      </c>
      <c r="CL477" t="str" cm="1">
        <f t="array" ref="CL477">IF(ISNUMBER(MATCH(UPPER(TRIM(CLEAN(SUBSTITUTE(INDEX($X:$X,ROW()),CHAR(160)," ")))),[1]Weekend_Targets!$C$2:$C$23,0)),"TARGET","NO")</f>
        <v>NO</v>
      </c>
      <c r="CM477" t="str">
        <f>_xlfn.TEXTJOIN(", ",TRUE,$C$2:$C$23)</f>
        <v>Yes, Yes, Yes, Yes, Yes, Yes, Yes, Yes, Yes, Yes, Yes, Yes, Yes, Yes, Yes, Yes, Yes, Yes, Yes, Yes, Yes, Yes</v>
      </c>
      <c r="CN477" t="e" cm="1">
        <f t="array" aca="1" ref="CN477" ca="1">COUNTIF(WeekendHostnames,"WNH270OPR403")</f>
        <v>#NAME?</v>
      </c>
    </row>
    <row r="478" spans="5:92" ht="20.25" customHeight="1">
      <c r="E478" s="15" t="str">
        <f>IF($C478&lt;&gt;"Yes","",IF($D478="No","Yes",IF($D478="Yes","No","")))</f>
        <v/>
      </c>
      <c r="F478" s="15" t="str">
        <f>IF($A478="","",IF($A478="Neuron",IF(OR(AND($AA478&lt;&gt;"",LOWER(TRIM($AA478))&lt;&gt;"n/a",COUNTIF($AA$2:$AA$532,$AA478)&gt;1),AND($AB478&lt;&gt;"",LOWER(TRIM($AB478))&lt;&gt;"n/a",COUNTIF($AB$2:$AB$532,$AB478)&gt;1),AND($AE478&lt;&gt;"",LOWER(TRIM($AE478))&lt;&gt;"n/a",COUNTIF($AE$2:$AE$532,$AE478)&gt;1)),"Yes","No"),IF($A478="Cybernet",IF(OR(AND($Y478&lt;&gt;"",LOWER(TRIM($Y478))&lt;&gt;"n/a",COUNTIF($Y$2:$Y$532,$Y478)&gt;1),AND($Z478&lt;&gt;"",LOWER(TRIM($Z478))&lt;&gt;"n/a",COUNTIF($Z$2:$Z$532,$Z478)&gt;1)),"Yes","No"),IF(AND($AN478&lt;&gt;"",LOWER(TRIM($AN478))&lt;&gt;"n/a",COUNTIF($AN$2:$AN$532,$AN478)&gt;1),"Yes","No"))))</f>
        <v/>
      </c>
      <c r="G478" t="str">
        <f>IF($C478&lt;&gt;"Yes","",
IF($A478="Neuron",
IF(OR(
AND($AA478&lt;&gt;"",LOWER(TRIM($AA478))&lt;&gt;"n/a",COUNTIFS($C$2:$C$532,"Yes",$A$2:$A$532,"Neuron",$AA$2:$AA$532,$AA478)&gt;1),
AND($AB478&lt;&gt;"",LOWER(TRIM($AB478))&lt;&gt;"n/a",COUNTIFS($C$2:$C$532,"Yes",$A$2:$A$532,"Neuron",$AB$2:$AB$532,$AB478)&gt;1),
AND($AE478&lt;&gt;"",LOWER(TRIM($AE478))&lt;&gt;"n/a",COUNTIFS($C$2:$C$532,"Yes",$A$2:$A$532,"Neuron",$AE$2:$AE$532,$AE478)&gt;1)
),"Yes","No"),
IF($A478="Cybernet",
IF(OR(
AND($Y478&lt;&gt;"",LOWER(TRIM($Y478))&lt;&gt;"n/a",COUNTIFS($C$2:$C$532,"Yes",$A$2:$A$532,"Cybernet",$Y$2:$Y$532,$Y478)&gt;1),
AND($Z478&lt;&gt;"",LOWER(TRIM($Z478))&lt;&gt;"n/a",COUNTIFS($C$2:$C$532,"Yes",$A$2:$A$532,"Cybernet",$Z$2:$Z$532,$Z478)&gt;1)
),"Yes","No"),
IF(AND($AN478&lt;&gt;"",LOWER(TRIM($AN478))&lt;&gt;"n/a"),
IF(COUNTIFS($C$2:$C$532,"Yes",$A$2:$A$532,$A478,$AN$2:$AN$532,$AN478)&gt;1,"Yes","No"),
"No")
)
)
)</f>
        <v/>
      </c>
      <c r="V478"/>
      <c r="X478"/>
      <c r="BS478" s="4" t="str">
        <f>IF($AB478="","",IF((IF(AND($BL478&lt;&gt;"Yes",$BL478&lt;&gt;"N/A"),"Power Cable, ","")&amp;IF(AND($BM478&lt;&gt;"Yes",$BM478&lt;&gt;"N/A"),"Battery, ","")&amp;IF(AND($AG478&lt;&gt;"Yes",$AG478&lt;&gt;"N/A"),"Firmware Download, ","")&amp;IF(AND(OR($AG478="Yes",$AG478="N/A"),$AH478&lt;&gt;"Yes",$AH478&lt;&gt;"N/A"),"Firmware Install, ","")&amp;IF(AND($BQ478&lt;&gt;"Yes",$BQ478&lt;&gt;"N/A"),"Device ID, ","")&amp;IF(AND($BR478&lt;&gt;"Yes",$BR478&lt;&gt;"N/A"),"Epic Beans Relay, ",""))="","",LEFT(IF(AND($BL478&lt;&gt;"Yes",$BL478&lt;&gt;"N/A"),"Power Cable, ","")&amp;IF(AND($BM478&lt;&gt;"Yes",$BM478&lt;&gt;"N/A"),"Battery, ","")&amp;IF(AND($AG478&lt;&gt;"Yes",$AG478&lt;&gt;"N/A"),"Firmware Download, ","")&amp;IF(AND(OR($AG478="Yes",$AG478="N/A"),$AH478&lt;&gt;"Yes",$AH478&lt;&gt;"N/A"),"Firmware Install, ","")&amp;IF(AND($BQ478&lt;&gt;"Yes",$BQ478&lt;&gt;"N/A"),"Device ID, ","")&amp;IF(AND($BR478&lt;&gt;"Yes",$BR478&lt;&gt;"N/A"),"Epic Beans Relay, ",""),LEN(IF(AND($BL478&lt;&gt;"Yes",$BL478&lt;&gt;"N/A"),"Power Cable, ","")&amp;IF(AND($BM478&lt;&gt;"Yes",$BM478&lt;&gt;"N/A"),"Battery, ","")&amp;IF(AND($AG478&lt;&gt;"Yes",$AG478&lt;&gt;"N/A"),"Firmware Download, ","")&amp;IF(AND(OR($AG478="Yes",$AG478="N/A"),$AH478&lt;&gt;"Yes",$AH478&lt;&gt;"N/A"),"Firmware Install, ","")&amp;IF(AND($BQ478&lt;&gt;"Yes",$BQ478&lt;&gt;"N/A"),"Device ID, ","")&amp;IF(AND($BR478&lt;&gt;"Yes",$BR478&lt;&gt;"N/A"),"Epic Beans Relay, ",""))-2)))</f>
        <v/>
      </c>
      <c r="BU478" s="8" t="str">
        <f>IF($AB478="","",IF($BS478="","Yes","Blocked"))</f>
        <v/>
      </c>
      <c r="BW478" t="str">
        <f>IF($BV478="","",IFERROR(VLOOKUP($BV478,'01_Warehouse_Ledger'!$A:$N,4,FALSE),""))</f>
        <v/>
      </c>
      <c r="BX478" t="str">
        <f>IF($BV478="","",IFERROR(VLOOKUP($BV478,'01_Warehouse_Ledger'!$A:$N,5,FALSE),""))</f>
        <v/>
      </c>
      <c r="BY478" t="str">
        <f>IF($BV478="","",IFERROR(VLOOKUP($BV478,'01_Warehouse_Ledger'!$A:$N,13,FALSE),""))</f>
        <v/>
      </c>
      <c r="CI478" t="str" cm="1">
        <f t="array" ref="CI478">IFERROR(
  IF(ISNUMBER(MATCH(TRIM(SUBSTITUTE(INDEX($X:$X,ROW()),CHAR(160),"")),[1]Weekend_Targets!$B$2:$B$23,0)),
    "TARGET",
    "NO"
  ),
  "LOOKUP_ERROR"
)</f>
        <v>NO</v>
      </c>
      <c r="CJ478" t="str" cm="1">
        <f t="array" aca="1" ref="CJ478" ca="1">_xlfn.LET(_xlpm.h,UPPER(TRIM(CLEAN(SUBSTITUTE($X478,CHAR(160)," ")))), IF(ISNUMBER(MATCH(_xlpm.h,WeekendHostnames,0)),"TARGET",""))</f>
        <v/>
      </c>
      <c r="CK478" t="str">
        <f>UPPER(TRIM(CLEAN(SUBSTITUTE(C478,CHAR(160)," "))))</f>
        <v/>
      </c>
      <c r="CL478" t="str" cm="1">
        <f t="array" ref="CL478">IF(ISNUMBER(MATCH(UPPER(TRIM(CLEAN(SUBSTITUTE(INDEX($X:$X,ROW()),CHAR(160)," ")))),[1]Weekend_Targets!$C$2:$C$23,0)),"TARGET","NO")</f>
        <v>NO</v>
      </c>
      <c r="CM478" t="str">
        <f>_xlfn.TEXTJOIN(", ",TRUE,$C$2:$C$23)</f>
        <v>Yes, Yes, Yes, Yes, Yes, Yes, Yes, Yes, Yes, Yes, Yes, Yes, Yes, Yes, Yes, Yes, Yes, Yes, Yes, Yes, Yes, Yes</v>
      </c>
      <c r="CN478" t="e" cm="1">
        <f t="array" aca="1" ref="CN478" ca="1">COUNTIF(WeekendHostnames,"WNH270OPR403")</f>
        <v>#NAME?</v>
      </c>
    </row>
    <row r="479" spans="5:92" ht="20.25" customHeight="1">
      <c r="E479" s="15" t="str">
        <f>IF($C479&lt;&gt;"Yes","",IF($D479="No","Yes",IF($D479="Yes","No","")))</f>
        <v/>
      </c>
      <c r="F479" s="15" t="str">
        <f>IF($A479="","",IF($A479="Neuron",IF(OR(AND($AA479&lt;&gt;"",LOWER(TRIM($AA479))&lt;&gt;"n/a",COUNTIF($AA$2:$AA$532,$AA479)&gt;1),AND($AB479&lt;&gt;"",LOWER(TRIM($AB479))&lt;&gt;"n/a",COUNTIF($AB$2:$AB$532,$AB479)&gt;1),AND($AE479&lt;&gt;"",LOWER(TRIM($AE479))&lt;&gt;"n/a",COUNTIF($AE$2:$AE$532,$AE479)&gt;1)),"Yes","No"),IF($A479="Cybernet",IF(OR(AND($Y479&lt;&gt;"",LOWER(TRIM($Y479))&lt;&gt;"n/a",COUNTIF($Y$2:$Y$532,$Y479)&gt;1),AND($Z479&lt;&gt;"",LOWER(TRIM($Z479))&lt;&gt;"n/a",COUNTIF($Z$2:$Z$532,$Z479)&gt;1)),"Yes","No"),IF(AND($AN479&lt;&gt;"",LOWER(TRIM($AN479))&lt;&gt;"n/a",COUNTIF($AN$2:$AN$532,$AN479)&gt;1),"Yes","No"))))</f>
        <v/>
      </c>
      <c r="G479" t="str">
        <f>IF($C479&lt;&gt;"Yes","",
IF($A479="Neuron",
IF(OR(
AND($AA479&lt;&gt;"",LOWER(TRIM($AA479))&lt;&gt;"n/a",COUNTIFS($C$2:$C$532,"Yes",$A$2:$A$532,"Neuron",$AA$2:$AA$532,$AA479)&gt;1),
AND($AB479&lt;&gt;"",LOWER(TRIM($AB479))&lt;&gt;"n/a",COUNTIFS($C$2:$C$532,"Yes",$A$2:$A$532,"Neuron",$AB$2:$AB$532,$AB479)&gt;1),
AND($AE479&lt;&gt;"",LOWER(TRIM($AE479))&lt;&gt;"n/a",COUNTIFS($C$2:$C$532,"Yes",$A$2:$A$532,"Neuron",$AE$2:$AE$532,$AE479)&gt;1)
),"Yes","No"),
IF($A479="Cybernet",
IF(OR(
AND($Y479&lt;&gt;"",LOWER(TRIM($Y479))&lt;&gt;"n/a",COUNTIFS($C$2:$C$532,"Yes",$A$2:$A$532,"Cybernet",$Y$2:$Y$532,$Y479)&gt;1),
AND($Z479&lt;&gt;"",LOWER(TRIM($Z479))&lt;&gt;"n/a",COUNTIFS($C$2:$C$532,"Yes",$A$2:$A$532,"Cybernet",$Z$2:$Z$532,$Z479)&gt;1)
),"Yes","No"),
IF(AND($AN479&lt;&gt;"",LOWER(TRIM($AN479))&lt;&gt;"n/a"),
IF(COUNTIFS($C$2:$C$532,"Yes",$A$2:$A$532,$A479,$AN$2:$AN$532,$AN479)&gt;1,"Yes","No"),
"No")
)
)
)</f>
        <v/>
      </c>
      <c r="V479"/>
      <c r="X479"/>
      <c r="BS479" s="4" t="str">
        <f>IF($AB479="","",IF((IF(AND($BL479&lt;&gt;"Yes",$BL479&lt;&gt;"N/A"),"Power Cable, ","")&amp;IF(AND($BM479&lt;&gt;"Yes",$BM479&lt;&gt;"N/A"),"Battery, ","")&amp;IF(AND($AG479&lt;&gt;"Yes",$AG479&lt;&gt;"N/A"),"Firmware Download, ","")&amp;IF(AND(OR($AG479="Yes",$AG479="N/A"),$AH479&lt;&gt;"Yes",$AH479&lt;&gt;"N/A"),"Firmware Install, ","")&amp;IF(AND($BQ479&lt;&gt;"Yes",$BQ479&lt;&gt;"N/A"),"Device ID, ","")&amp;IF(AND($BR479&lt;&gt;"Yes",$BR479&lt;&gt;"N/A"),"Epic Beans Relay, ",""))="","",LEFT(IF(AND($BL479&lt;&gt;"Yes",$BL479&lt;&gt;"N/A"),"Power Cable, ","")&amp;IF(AND($BM479&lt;&gt;"Yes",$BM479&lt;&gt;"N/A"),"Battery, ","")&amp;IF(AND($AG479&lt;&gt;"Yes",$AG479&lt;&gt;"N/A"),"Firmware Download, ","")&amp;IF(AND(OR($AG479="Yes",$AG479="N/A"),$AH479&lt;&gt;"Yes",$AH479&lt;&gt;"N/A"),"Firmware Install, ","")&amp;IF(AND($BQ479&lt;&gt;"Yes",$BQ479&lt;&gt;"N/A"),"Device ID, ","")&amp;IF(AND($BR479&lt;&gt;"Yes",$BR479&lt;&gt;"N/A"),"Epic Beans Relay, ",""),LEN(IF(AND($BL479&lt;&gt;"Yes",$BL479&lt;&gt;"N/A"),"Power Cable, ","")&amp;IF(AND($BM479&lt;&gt;"Yes",$BM479&lt;&gt;"N/A"),"Battery, ","")&amp;IF(AND($AG479&lt;&gt;"Yes",$AG479&lt;&gt;"N/A"),"Firmware Download, ","")&amp;IF(AND(OR($AG479="Yes",$AG479="N/A"),$AH479&lt;&gt;"Yes",$AH479&lt;&gt;"N/A"),"Firmware Install, ","")&amp;IF(AND($BQ479&lt;&gt;"Yes",$BQ479&lt;&gt;"N/A"),"Device ID, ","")&amp;IF(AND($BR479&lt;&gt;"Yes",$BR479&lt;&gt;"N/A"),"Epic Beans Relay, ",""))-2)))</f>
        <v/>
      </c>
      <c r="BU479" s="8" t="str">
        <f>IF($AB479="","",IF($BS479="","Yes","Blocked"))</f>
        <v/>
      </c>
      <c r="BW479" t="str">
        <f>IF($BV479="","",IFERROR(VLOOKUP($BV479,'01_Warehouse_Ledger'!$A:$N,4,FALSE),""))</f>
        <v/>
      </c>
      <c r="BX479" t="str">
        <f>IF($BV479="","",IFERROR(VLOOKUP($BV479,'01_Warehouse_Ledger'!$A:$N,5,FALSE),""))</f>
        <v/>
      </c>
      <c r="BY479" t="str">
        <f>IF($BV479="","",IFERROR(VLOOKUP($BV479,'01_Warehouse_Ledger'!$A:$N,13,FALSE),""))</f>
        <v/>
      </c>
      <c r="CI479" t="str" cm="1">
        <f t="array" ref="CI479">IFERROR(
  IF(ISNUMBER(MATCH(TRIM(SUBSTITUTE(INDEX($X:$X,ROW()),CHAR(160),"")),[1]Weekend_Targets!$B$2:$B$23,0)),
    "TARGET",
    "NO"
  ),
  "LOOKUP_ERROR"
)</f>
        <v>NO</v>
      </c>
      <c r="CJ479" t="str" cm="1">
        <f t="array" aca="1" ref="CJ479" ca="1">_xlfn.LET(_xlpm.h,UPPER(TRIM(CLEAN(SUBSTITUTE($X479,CHAR(160)," ")))), IF(ISNUMBER(MATCH(_xlpm.h,WeekendHostnames,0)),"TARGET",""))</f>
        <v/>
      </c>
      <c r="CK479" t="str">
        <f>UPPER(TRIM(CLEAN(SUBSTITUTE(C479,CHAR(160)," "))))</f>
        <v/>
      </c>
      <c r="CL479" t="str" cm="1">
        <f t="array" ref="CL479">IF(ISNUMBER(MATCH(UPPER(TRIM(CLEAN(SUBSTITUTE(INDEX($X:$X,ROW()),CHAR(160)," ")))),[1]Weekend_Targets!$C$2:$C$23,0)),"TARGET","NO")</f>
        <v>NO</v>
      </c>
      <c r="CM479" t="str">
        <f>_xlfn.TEXTJOIN(", ",TRUE,$C$2:$C$23)</f>
        <v>Yes, Yes, Yes, Yes, Yes, Yes, Yes, Yes, Yes, Yes, Yes, Yes, Yes, Yes, Yes, Yes, Yes, Yes, Yes, Yes, Yes, Yes</v>
      </c>
      <c r="CN479" t="e" cm="1">
        <f t="array" aca="1" ref="CN479" ca="1">COUNTIF(WeekendHostnames,"WNH270OPR403")</f>
        <v>#NAME?</v>
      </c>
    </row>
    <row r="480" spans="5:92" ht="20.25" customHeight="1">
      <c r="E480" s="15" t="str">
        <f>IF($C480&lt;&gt;"Yes","",IF($D480="No","Yes",IF($D480="Yes","No","")))</f>
        <v/>
      </c>
      <c r="F480" s="15" t="str">
        <f>IF($A480="","",IF($A480="Neuron",IF(OR(AND($AA480&lt;&gt;"",LOWER(TRIM($AA480))&lt;&gt;"n/a",COUNTIF($AA$2:$AA$532,$AA480)&gt;1),AND($AB480&lt;&gt;"",LOWER(TRIM($AB480))&lt;&gt;"n/a",COUNTIF($AB$2:$AB$532,$AB480)&gt;1),AND($AE480&lt;&gt;"",LOWER(TRIM($AE480))&lt;&gt;"n/a",COUNTIF($AE$2:$AE$532,$AE480)&gt;1)),"Yes","No"),IF($A480="Cybernet",IF(OR(AND($Y480&lt;&gt;"",LOWER(TRIM($Y480))&lt;&gt;"n/a",COUNTIF($Y$2:$Y$532,$Y480)&gt;1),AND($Z480&lt;&gt;"",LOWER(TRIM($Z480))&lt;&gt;"n/a",COUNTIF($Z$2:$Z$532,$Z480)&gt;1)),"Yes","No"),IF(AND($AN480&lt;&gt;"",LOWER(TRIM($AN480))&lt;&gt;"n/a",COUNTIF($AN$2:$AN$532,$AN480)&gt;1),"Yes","No"))))</f>
        <v/>
      </c>
      <c r="G480" t="str">
        <f>IF($C480&lt;&gt;"Yes","",
IF($A480="Neuron",
IF(OR(
AND($AA480&lt;&gt;"",LOWER(TRIM($AA480))&lt;&gt;"n/a",COUNTIFS($C$2:$C$532,"Yes",$A$2:$A$532,"Neuron",$AA$2:$AA$532,$AA480)&gt;1),
AND($AB480&lt;&gt;"",LOWER(TRIM($AB480))&lt;&gt;"n/a",COUNTIFS($C$2:$C$532,"Yes",$A$2:$A$532,"Neuron",$AB$2:$AB$532,$AB480)&gt;1),
AND($AE480&lt;&gt;"",LOWER(TRIM($AE480))&lt;&gt;"n/a",COUNTIFS($C$2:$C$532,"Yes",$A$2:$A$532,"Neuron",$AE$2:$AE$532,$AE480)&gt;1)
),"Yes","No"),
IF($A480="Cybernet",
IF(OR(
AND($Y480&lt;&gt;"",LOWER(TRIM($Y480))&lt;&gt;"n/a",COUNTIFS($C$2:$C$532,"Yes",$A$2:$A$532,"Cybernet",$Y$2:$Y$532,$Y480)&gt;1),
AND($Z480&lt;&gt;"",LOWER(TRIM($Z480))&lt;&gt;"n/a",COUNTIFS($C$2:$C$532,"Yes",$A$2:$A$532,"Cybernet",$Z$2:$Z$532,$Z480)&gt;1)
),"Yes","No"),
IF(AND($AN480&lt;&gt;"",LOWER(TRIM($AN480))&lt;&gt;"n/a"),
IF(COUNTIFS($C$2:$C$532,"Yes",$A$2:$A$532,$A480,$AN$2:$AN$532,$AN480)&gt;1,"Yes","No"),
"No")
)
)
)</f>
        <v/>
      </c>
      <c r="V480"/>
      <c r="X480"/>
      <c r="BS480" s="4" t="str">
        <f>IF($AB480="","",IF((IF(AND($BL480&lt;&gt;"Yes",$BL480&lt;&gt;"N/A"),"Power Cable, ","")&amp;IF(AND($BM480&lt;&gt;"Yes",$BM480&lt;&gt;"N/A"),"Battery, ","")&amp;IF(AND($AG480&lt;&gt;"Yes",$AG480&lt;&gt;"N/A"),"Firmware Download, ","")&amp;IF(AND(OR($AG480="Yes",$AG480="N/A"),$AH480&lt;&gt;"Yes",$AH480&lt;&gt;"N/A"),"Firmware Install, ","")&amp;IF(AND($BQ480&lt;&gt;"Yes",$BQ480&lt;&gt;"N/A"),"Device ID, ","")&amp;IF(AND($BR480&lt;&gt;"Yes",$BR480&lt;&gt;"N/A"),"Epic Beans Relay, ",""))="","",LEFT(IF(AND($BL480&lt;&gt;"Yes",$BL480&lt;&gt;"N/A"),"Power Cable, ","")&amp;IF(AND($BM480&lt;&gt;"Yes",$BM480&lt;&gt;"N/A"),"Battery, ","")&amp;IF(AND($AG480&lt;&gt;"Yes",$AG480&lt;&gt;"N/A"),"Firmware Download, ","")&amp;IF(AND(OR($AG480="Yes",$AG480="N/A"),$AH480&lt;&gt;"Yes",$AH480&lt;&gt;"N/A"),"Firmware Install, ","")&amp;IF(AND($BQ480&lt;&gt;"Yes",$BQ480&lt;&gt;"N/A"),"Device ID, ","")&amp;IF(AND($BR480&lt;&gt;"Yes",$BR480&lt;&gt;"N/A"),"Epic Beans Relay, ",""),LEN(IF(AND($BL480&lt;&gt;"Yes",$BL480&lt;&gt;"N/A"),"Power Cable, ","")&amp;IF(AND($BM480&lt;&gt;"Yes",$BM480&lt;&gt;"N/A"),"Battery, ","")&amp;IF(AND($AG480&lt;&gt;"Yes",$AG480&lt;&gt;"N/A"),"Firmware Download, ","")&amp;IF(AND(OR($AG480="Yes",$AG480="N/A"),$AH480&lt;&gt;"Yes",$AH480&lt;&gt;"N/A"),"Firmware Install, ","")&amp;IF(AND($BQ480&lt;&gt;"Yes",$BQ480&lt;&gt;"N/A"),"Device ID, ","")&amp;IF(AND($BR480&lt;&gt;"Yes",$BR480&lt;&gt;"N/A"),"Epic Beans Relay, ",""))-2)))</f>
        <v/>
      </c>
      <c r="BU480" s="8" t="str">
        <f>IF($AB480="","",IF($BS480="","Yes","Blocked"))</f>
        <v/>
      </c>
      <c r="BW480" t="str">
        <f>IF($BV480="","",IFERROR(VLOOKUP($BV480,'01_Warehouse_Ledger'!$A:$N,4,FALSE),""))</f>
        <v/>
      </c>
      <c r="BX480" t="str">
        <f>IF($BV480="","",IFERROR(VLOOKUP($BV480,'01_Warehouse_Ledger'!$A:$N,5,FALSE),""))</f>
        <v/>
      </c>
      <c r="BY480" t="str">
        <f>IF($BV480="","",IFERROR(VLOOKUP($BV480,'01_Warehouse_Ledger'!$A:$N,13,FALSE),""))</f>
        <v/>
      </c>
      <c r="CI480" t="str" cm="1">
        <f t="array" ref="CI480">IFERROR(
  IF(ISNUMBER(MATCH(TRIM(SUBSTITUTE(INDEX($X:$X,ROW()),CHAR(160),"")),[1]Weekend_Targets!$B$2:$B$23,0)),
    "TARGET",
    "NO"
  ),
  "LOOKUP_ERROR"
)</f>
        <v>NO</v>
      </c>
      <c r="CJ480" t="str" cm="1">
        <f t="array" aca="1" ref="CJ480" ca="1">_xlfn.LET(_xlpm.h,UPPER(TRIM(CLEAN(SUBSTITUTE($X480,CHAR(160)," ")))), IF(ISNUMBER(MATCH(_xlpm.h,WeekendHostnames,0)),"TARGET",""))</f>
        <v/>
      </c>
      <c r="CK480" t="str">
        <f>UPPER(TRIM(CLEAN(SUBSTITUTE(C480,CHAR(160)," "))))</f>
        <v/>
      </c>
      <c r="CL480" t="str" cm="1">
        <f t="array" ref="CL480">IF(ISNUMBER(MATCH(UPPER(TRIM(CLEAN(SUBSTITUTE(INDEX($X:$X,ROW()),CHAR(160)," ")))),[1]Weekend_Targets!$C$2:$C$23,0)),"TARGET","NO")</f>
        <v>NO</v>
      </c>
      <c r="CM480" t="str">
        <f>_xlfn.TEXTJOIN(", ",TRUE,$C$2:$C$23)</f>
        <v>Yes, Yes, Yes, Yes, Yes, Yes, Yes, Yes, Yes, Yes, Yes, Yes, Yes, Yes, Yes, Yes, Yes, Yes, Yes, Yes, Yes, Yes</v>
      </c>
      <c r="CN480" t="e" cm="1">
        <f t="array" aca="1" ref="CN480" ca="1">COUNTIF(WeekendHostnames,"WNH270OPR403")</f>
        <v>#NAME?</v>
      </c>
    </row>
    <row r="481" spans="5:92" ht="20.25" customHeight="1">
      <c r="E481" s="15" t="str">
        <f>IF($C481&lt;&gt;"Yes","",IF($D481="No","Yes",IF($D481="Yes","No","")))</f>
        <v/>
      </c>
      <c r="F481" s="15" t="str">
        <f>IF($A481="","",IF($A481="Neuron",IF(OR(AND($AA481&lt;&gt;"",LOWER(TRIM($AA481))&lt;&gt;"n/a",COUNTIF($AA$2:$AA$532,$AA481)&gt;1),AND($AB481&lt;&gt;"",LOWER(TRIM($AB481))&lt;&gt;"n/a",COUNTIF($AB$2:$AB$532,$AB481)&gt;1),AND($AE481&lt;&gt;"",LOWER(TRIM($AE481))&lt;&gt;"n/a",COUNTIF($AE$2:$AE$532,$AE481)&gt;1)),"Yes","No"),IF($A481="Cybernet",IF(OR(AND($Y481&lt;&gt;"",LOWER(TRIM($Y481))&lt;&gt;"n/a",COUNTIF($Y$2:$Y$532,$Y481)&gt;1),AND($Z481&lt;&gt;"",LOWER(TRIM($Z481))&lt;&gt;"n/a",COUNTIF($Z$2:$Z$532,$Z481)&gt;1)),"Yes","No"),IF(AND($AN481&lt;&gt;"",LOWER(TRIM($AN481))&lt;&gt;"n/a",COUNTIF($AN$2:$AN$532,$AN481)&gt;1),"Yes","No"))))</f>
        <v/>
      </c>
      <c r="G481" t="str">
        <f>IF($C481&lt;&gt;"Yes","",
IF($A481="Neuron",
IF(OR(
AND($AA481&lt;&gt;"",LOWER(TRIM($AA481))&lt;&gt;"n/a",COUNTIFS($C$2:$C$532,"Yes",$A$2:$A$532,"Neuron",$AA$2:$AA$532,$AA481)&gt;1),
AND($AB481&lt;&gt;"",LOWER(TRIM($AB481))&lt;&gt;"n/a",COUNTIFS($C$2:$C$532,"Yes",$A$2:$A$532,"Neuron",$AB$2:$AB$532,$AB481)&gt;1),
AND($AE481&lt;&gt;"",LOWER(TRIM($AE481))&lt;&gt;"n/a",COUNTIFS($C$2:$C$532,"Yes",$A$2:$A$532,"Neuron",$AE$2:$AE$532,$AE481)&gt;1)
),"Yes","No"),
IF($A481="Cybernet",
IF(OR(
AND($Y481&lt;&gt;"",LOWER(TRIM($Y481))&lt;&gt;"n/a",COUNTIFS($C$2:$C$532,"Yes",$A$2:$A$532,"Cybernet",$Y$2:$Y$532,$Y481)&gt;1),
AND($Z481&lt;&gt;"",LOWER(TRIM($Z481))&lt;&gt;"n/a",COUNTIFS($C$2:$C$532,"Yes",$A$2:$A$532,"Cybernet",$Z$2:$Z$532,$Z481)&gt;1)
),"Yes","No"),
IF(AND($AN481&lt;&gt;"",LOWER(TRIM($AN481))&lt;&gt;"n/a"),
IF(COUNTIFS($C$2:$C$532,"Yes",$A$2:$A$532,$A481,$AN$2:$AN$532,$AN481)&gt;1,"Yes","No"),
"No")
)
)
)</f>
        <v/>
      </c>
      <c r="V481"/>
      <c r="X481"/>
      <c r="BS481" s="4" t="str">
        <f>IF($AB481="","",IF((IF(AND($BL481&lt;&gt;"Yes",$BL481&lt;&gt;"N/A"),"Power Cable, ","")&amp;IF(AND($BM481&lt;&gt;"Yes",$BM481&lt;&gt;"N/A"),"Battery, ","")&amp;IF(AND($AG481&lt;&gt;"Yes",$AG481&lt;&gt;"N/A"),"Firmware Download, ","")&amp;IF(AND(OR($AG481="Yes",$AG481="N/A"),$AH481&lt;&gt;"Yes",$AH481&lt;&gt;"N/A"),"Firmware Install, ","")&amp;IF(AND($BQ481&lt;&gt;"Yes",$BQ481&lt;&gt;"N/A"),"Device ID, ","")&amp;IF(AND($BR481&lt;&gt;"Yes",$BR481&lt;&gt;"N/A"),"Epic Beans Relay, ",""))="","",LEFT(IF(AND($BL481&lt;&gt;"Yes",$BL481&lt;&gt;"N/A"),"Power Cable, ","")&amp;IF(AND($BM481&lt;&gt;"Yes",$BM481&lt;&gt;"N/A"),"Battery, ","")&amp;IF(AND($AG481&lt;&gt;"Yes",$AG481&lt;&gt;"N/A"),"Firmware Download, ","")&amp;IF(AND(OR($AG481="Yes",$AG481="N/A"),$AH481&lt;&gt;"Yes",$AH481&lt;&gt;"N/A"),"Firmware Install, ","")&amp;IF(AND($BQ481&lt;&gt;"Yes",$BQ481&lt;&gt;"N/A"),"Device ID, ","")&amp;IF(AND($BR481&lt;&gt;"Yes",$BR481&lt;&gt;"N/A"),"Epic Beans Relay, ",""),LEN(IF(AND($BL481&lt;&gt;"Yes",$BL481&lt;&gt;"N/A"),"Power Cable, ","")&amp;IF(AND($BM481&lt;&gt;"Yes",$BM481&lt;&gt;"N/A"),"Battery, ","")&amp;IF(AND($AG481&lt;&gt;"Yes",$AG481&lt;&gt;"N/A"),"Firmware Download, ","")&amp;IF(AND(OR($AG481="Yes",$AG481="N/A"),$AH481&lt;&gt;"Yes",$AH481&lt;&gt;"N/A"),"Firmware Install, ","")&amp;IF(AND($BQ481&lt;&gt;"Yes",$BQ481&lt;&gt;"N/A"),"Device ID, ","")&amp;IF(AND($BR481&lt;&gt;"Yes",$BR481&lt;&gt;"N/A"),"Epic Beans Relay, ",""))-2)))</f>
        <v/>
      </c>
      <c r="BU481" s="8" t="str">
        <f>IF($AB481="","",IF($BS481="","Yes","Blocked"))</f>
        <v/>
      </c>
      <c r="BW481" t="str">
        <f>IF($BV481="","",IFERROR(VLOOKUP($BV481,'01_Warehouse_Ledger'!$A:$N,4,FALSE),""))</f>
        <v/>
      </c>
      <c r="BX481" t="str">
        <f>IF($BV481="","",IFERROR(VLOOKUP($BV481,'01_Warehouse_Ledger'!$A:$N,5,FALSE),""))</f>
        <v/>
      </c>
      <c r="BY481" t="str">
        <f>IF($BV481="","",IFERROR(VLOOKUP($BV481,'01_Warehouse_Ledger'!$A:$N,13,FALSE),""))</f>
        <v/>
      </c>
      <c r="CI481" t="str" cm="1">
        <f t="array" ref="CI481">IFERROR(
  IF(ISNUMBER(MATCH(TRIM(SUBSTITUTE(INDEX($X:$X,ROW()),CHAR(160),"")),[1]Weekend_Targets!$B$2:$B$23,0)),
    "TARGET",
    "NO"
  ),
  "LOOKUP_ERROR"
)</f>
        <v>NO</v>
      </c>
      <c r="CJ481" t="str" cm="1">
        <f t="array" aca="1" ref="CJ481" ca="1">_xlfn.LET(_xlpm.h,UPPER(TRIM(CLEAN(SUBSTITUTE($X481,CHAR(160)," ")))), IF(ISNUMBER(MATCH(_xlpm.h,WeekendHostnames,0)),"TARGET",""))</f>
        <v/>
      </c>
      <c r="CK481" t="str">
        <f>UPPER(TRIM(CLEAN(SUBSTITUTE(C481,CHAR(160)," "))))</f>
        <v/>
      </c>
      <c r="CL481" t="str" cm="1">
        <f t="array" ref="CL481">IF(ISNUMBER(MATCH(UPPER(TRIM(CLEAN(SUBSTITUTE(INDEX($X:$X,ROW()),CHAR(160)," ")))),[1]Weekend_Targets!$C$2:$C$23,0)),"TARGET","NO")</f>
        <v>NO</v>
      </c>
      <c r="CM481" t="str">
        <f>_xlfn.TEXTJOIN(", ",TRUE,$C$2:$C$23)</f>
        <v>Yes, Yes, Yes, Yes, Yes, Yes, Yes, Yes, Yes, Yes, Yes, Yes, Yes, Yes, Yes, Yes, Yes, Yes, Yes, Yes, Yes, Yes</v>
      </c>
      <c r="CN481" t="e" cm="1">
        <f t="array" aca="1" ref="CN481" ca="1">COUNTIF(WeekendHostnames,"WNH270OPR403")</f>
        <v>#NAME?</v>
      </c>
    </row>
    <row r="482" spans="5:92" ht="20.25" customHeight="1">
      <c r="E482" s="15" t="str">
        <f>IF($C482&lt;&gt;"Yes","",IF($D482="No","Yes",IF($D482="Yes","No","")))</f>
        <v/>
      </c>
      <c r="F482" s="15" t="str">
        <f>IF($A482="","",IF($A482="Neuron",IF(OR(AND($AA482&lt;&gt;"",LOWER(TRIM($AA482))&lt;&gt;"n/a",COUNTIF($AA$2:$AA$532,$AA482)&gt;1),AND($AB482&lt;&gt;"",LOWER(TRIM($AB482))&lt;&gt;"n/a",COUNTIF($AB$2:$AB$532,$AB482)&gt;1),AND($AE482&lt;&gt;"",LOWER(TRIM($AE482))&lt;&gt;"n/a",COUNTIF($AE$2:$AE$532,$AE482)&gt;1)),"Yes","No"),IF($A482="Cybernet",IF(OR(AND($Y482&lt;&gt;"",LOWER(TRIM($Y482))&lt;&gt;"n/a",COUNTIF($Y$2:$Y$532,$Y482)&gt;1),AND($Z482&lt;&gt;"",LOWER(TRIM($Z482))&lt;&gt;"n/a",COUNTIF($Z$2:$Z$532,$Z482)&gt;1)),"Yes","No"),IF(AND($AN482&lt;&gt;"",LOWER(TRIM($AN482))&lt;&gt;"n/a",COUNTIF($AN$2:$AN$532,$AN482)&gt;1),"Yes","No"))))</f>
        <v/>
      </c>
      <c r="G482" t="str">
        <f>IF($C482&lt;&gt;"Yes","",
IF($A482="Neuron",
IF(OR(
AND($AA482&lt;&gt;"",LOWER(TRIM($AA482))&lt;&gt;"n/a",COUNTIFS($C$2:$C$532,"Yes",$A$2:$A$532,"Neuron",$AA$2:$AA$532,$AA482)&gt;1),
AND($AB482&lt;&gt;"",LOWER(TRIM($AB482))&lt;&gt;"n/a",COUNTIFS($C$2:$C$532,"Yes",$A$2:$A$532,"Neuron",$AB$2:$AB$532,$AB482)&gt;1),
AND($AE482&lt;&gt;"",LOWER(TRIM($AE482))&lt;&gt;"n/a",COUNTIFS($C$2:$C$532,"Yes",$A$2:$A$532,"Neuron",$AE$2:$AE$532,$AE482)&gt;1)
),"Yes","No"),
IF($A482="Cybernet",
IF(OR(
AND($Y482&lt;&gt;"",LOWER(TRIM($Y482))&lt;&gt;"n/a",COUNTIFS($C$2:$C$532,"Yes",$A$2:$A$532,"Cybernet",$Y$2:$Y$532,$Y482)&gt;1),
AND($Z482&lt;&gt;"",LOWER(TRIM($Z482))&lt;&gt;"n/a",COUNTIFS($C$2:$C$532,"Yes",$A$2:$A$532,"Cybernet",$Z$2:$Z$532,$Z482)&gt;1)
),"Yes","No"),
IF(AND($AN482&lt;&gt;"",LOWER(TRIM($AN482))&lt;&gt;"n/a"),
IF(COUNTIFS($C$2:$C$532,"Yes",$A$2:$A$532,$A482,$AN$2:$AN$532,$AN482)&gt;1,"Yes","No"),
"No")
)
)
)</f>
        <v/>
      </c>
      <c r="V482"/>
      <c r="X482"/>
      <c r="BS482" s="4" t="str">
        <f>IF($AB482="","",IF((IF(AND($BL482&lt;&gt;"Yes",$BL482&lt;&gt;"N/A"),"Power Cable, ","")&amp;IF(AND($BM482&lt;&gt;"Yes",$BM482&lt;&gt;"N/A"),"Battery, ","")&amp;IF(AND($AG482&lt;&gt;"Yes",$AG482&lt;&gt;"N/A"),"Firmware Download, ","")&amp;IF(AND(OR($AG482="Yes",$AG482="N/A"),$AH482&lt;&gt;"Yes",$AH482&lt;&gt;"N/A"),"Firmware Install, ","")&amp;IF(AND($BQ482&lt;&gt;"Yes",$BQ482&lt;&gt;"N/A"),"Device ID, ","")&amp;IF(AND($BR482&lt;&gt;"Yes",$BR482&lt;&gt;"N/A"),"Epic Beans Relay, ",""))="","",LEFT(IF(AND($BL482&lt;&gt;"Yes",$BL482&lt;&gt;"N/A"),"Power Cable, ","")&amp;IF(AND($BM482&lt;&gt;"Yes",$BM482&lt;&gt;"N/A"),"Battery, ","")&amp;IF(AND($AG482&lt;&gt;"Yes",$AG482&lt;&gt;"N/A"),"Firmware Download, ","")&amp;IF(AND(OR($AG482="Yes",$AG482="N/A"),$AH482&lt;&gt;"Yes",$AH482&lt;&gt;"N/A"),"Firmware Install, ","")&amp;IF(AND($BQ482&lt;&gt;"Yes",$BQ482&lt;&gt;"N/A"),"Device ID, ","")&amp;IF(AND($BR482&lt;&gt;"Yes",$BR482&lt;&gt;"N/A"),"Epic Beans Relay, ",""),LEN(IF(AND($BL482&lt;&gt;"Yes",$BL482&lt;&gt;"N/A"),"Power Cable, ","")&amp;IF(AND($BM482&lt;&gt;"Yes",$BM482&lt;&gt;"N/A"),"Battery, ","")&amp;IF(AND($AG482&lt;&gt;"Yes",$AG482&lt;&gt;"N/A"),"Firmware Download, ","")&amp;IF(AND(OR($AG482="Yes",$AG482="N/A"),$AH482&lt;&gt;"Yes",$AH482&lt;&gt;"N/A"),"Firmware Install, ","")&amp;IF(AND($BQ482&lt;&gt;"Yes",$BQ482&lt;&gt;"N/A"),"Device ID, ","")&amp;IF(AND($BR482&lt;&gt;"Yes",$BR482&lt;&gt;"N/A"),"Epic Beans Relay, ",""))-2)))</f>
        <v/>
      </c>
      <c r="BU482" s="8" t="str">
        <f>IF($AB482="","",IF($BS482="","Yes","Blocked"))</f>
        <v/>
      </c>
      <c r="BW482" t="str">
        <f>IF($BV482="","",IFERROR(VLOOKUP($BV482,'01_Warehouse_Ledger'!$A:$N,4,FALSE),""))</f>
        <v/>
      </c>
      <c r="BX482" t="str">
        <f>IF($BV482="","",IFERROR(VLOOKUP($BV482,'01_Warehouse_Ledger'!$A:$N,5,FALSE),""))</f>
        <v/>
      </c>
      <c r="BY482" t="str">
        <f>IF($BV482="","",IFERROR(VLOOKUP($BV482,'01_Warehouse_Ledger'!$A:$N,13,FALSE),""))</f>
        <v/>
      </c>
      <c r="CI482" t="str" cm="1">
        <f t="array" ref="CI482">IFERROR(
  IF(ISNUMBER(MATCH(TRIM(SUBSTITUTE(INDEX($X:$X,ROW()),CHAR(160),"")),[1]Weekend_Targets!$B$2:$B$23,0)),
    "TARGET",
    "NO"
  ),
  "LOOKUP_ERROR"
)</f>
        <v>NO</v>
      </c>
      <c r="CJ482" t="str" cm="1">
        <f t="array" aca="1" ref="CJ482" ca="1">_xlfn.LET(_xlpm.h,UPPER(TRIM(CLEAN(SUBSTITUTE($X482,CHAR(160)," ")))), IF(ISNUMBER(MATCH(_xlpm.h,WeekendHostnames,0)),"TARGET",""))</f>
        <v/>
      </c>
      <c r="CK482" t="str">
        <f>UPPER(TRIM(CLEAN(SUBSTITUTE(C482,CHAR(160)," "))))</f>
        <v/>
      </c>
      <c r="CL482" t="str" cm="1">
        <f t="array" ref="CL482">IF(ISNUMBER(MATCH(UPPER(TRIM(CLEAN(SUBSTITUTE(INDEX($X:$X,ROW()),CHAR(160)," ")))),[1]Weekend_Targets!$C$2:$C$23,0)),"TARGET","NO")</f>
        <v>NO</v>
      </c>
      <c r="CM482" t="str">
        <f>_xlfn.TEXTJOIN(", ",TRUE,$C$2:$C$23)</f>
        <v>Yes, Yes, Yes, Yes, Yes, Yes, Yes, Yes, Yes, Yes, Yes, Yes, Yes, Yes, Yes, Yes, Yes, Yes, Yes, Yes, Yes, Yes</v>
      </c>
      <c r="CN482" t="e" cm="1">
        <f t="array" aca="1" ref="CN482" ca="1">COUNTIF(WeekendHostnames,"WNH270OPR403")</f>
        <v>#NAME?</v>
      </c>
    </row>
    <row r="483" spans="5:92" ht="20.25" customHeight="1">
      <c r="E483" s="15" t="str">
        <f>IF($C483&lt;&gt;"Yes","",IF($D483="No","Yes",IF($D483="Yes","No","")))</f>
        <v/>
      </c>
      <c r="F483" s="15" t="str">
        <f>IF($A483="","",IF($A483="Neuron",IF(OR(AND($AA483&lt;&gt;"",LOWER(TRIM($AA483))&lt;&gt;"n/a",COUNTIF($AA$2:$AA$532,$AA483)&gt;1),AND($AB483&lt;&gt;"",LOWER(TRIM($AB483))&lt;&gt;"n/a",COUNTIF($AB$2:$AB$532,$AB483)&gt;1),AND($AE483&lt;&gt;"",LOWER(TRIM($AE483))&lt;&gt;"n/a",COUNTIF($AE$2:$AE$532,$AE483)&gt;1)),"Yes","No"),IF($A483="Cybernet",IF(OR(AND($Y483&lt;&gt;"",LOWER(TRIM($Y483))&lt;&gt;"n/a",COUNTIF($Y$2:$Y$532,$Y483)&gt;1),AND($Z483&lt;&gt;"",LOWER(TRIM($Z483))&lt;&gt;"n/a",COUNTIF($Z$2:$Z$532,$Z483)&gt;1)),"Yes","No"),IF(AND($AN483&lt;&gt;"",LOWER(TRIM($AN483))&lt;&gt;"n/a",COUNTIF($AN$2:$AN$532,$AN483)&gt;1),"Yes","No"))))</f>
        <v/>
      </c>
      <c r="G483" t="str">
        <f>IF($C483&lt;&gt;"Yes","",
IF($A483="Neuron",
IF(OR(
AND($AA483&lt;&gt;"",LOWER(TRIM($AA483))&lt;&gt;"n/a",COUNTIFS($C$2:$C$532,"Yes",$A$2:$A$532,"Neuron",$AA$2:$AA$532,$AA483)&gt;1),
AND($AB483&lt;&gt;"",LOWER(TRIM($AB483))&lt;&gt;"n/a",COUNTIFS($C$2:$C$532,"Yes",$A$2:$A$532,"Neuron",$AB$2:$AB$532,$AB483)&gt;1),
AND($AE483&lt;&gt;"",LOWER(TRIM($AE483))&lt;&gt;"n/a",COUNTIFS($C$2:$C$532,"Yes",$A$2:$A$532,"Neuron",$AE$2:$AE$532,$AE483)&gt;1)
),"Yes","No"),
IF($A483="Cybernet",
IF(OR(
AND($Y483&lt;&gt;"",LOWER(TRIM($Y483))&lt;&gt;"n/a",COUNTIFS($C$2:$C$532,"Yes",$A$2:$A$532,"Cybernet",$Y$2:$Y$532,$Y483)&gt;1),
AND($Z483&lt;&gt;"",LOWER(TRIM($Z483))&lt;&gt;"n/a",COUNTIFS($C$2:$C$532,"Yes",$A$2:$A$532,"Cybernet",$Z$2:$Z$532,$Z483)&gt;1)
),"Yes","No"),
IF(AND($AN483&lt;&gt;"",LOWER(TRIM($AN483))&lt;&gt;"n/a"),
IF(COUNTIFS($C$2:$C$532,"Yes",$A$2:$A$532,$A483,$AN$2:$AN$532,$AN483)&gt;1,"Yes","No"),
"No")
)
)
)</f>
        <v/>
      </c>
      <c r="V483"/>
      <c r="X483"/>
      <c r="BS483" s="4" t="str">
        <f>IF($AB483="","",IF((IF(AND($BL483&lt;&gt;"Yes",$BL483&lt;&gt;"N/A"),"Power Cable, ","")&amp;IF(AND($BM483&lt;&gt;"Yes",$BM483&lt;&gt;"N/A"),"Battery, ","")&amp;IF(AND($AG483&lt;&gt;"Yes",$AG483&lt;&gt;"N/A"),"Firmware Download, ","")&amp;IF(AND(OR($AG483="Yes",$AG483="N/A"),$AH483&lt;&gt;"Yes",$AH483&lt;&gt;"N/A"),"Firmware Install, ","")&amp;IF(AND($BQ483&lt;&gt;"Yes",$BQ483&lt;&gt;"N/A"),"Device ID, ","")&amp;IF(AND($BR483&lt;&gt;"Yes",$BR483&lt;&gt;"N/A"),"Epic Beans Relay, ",""))="","",LEFT(IF(AND($BL483&lt;&gt;"Yes",$BL483&lt;&gt;"N/A"),"Power Cable, ","")&amp;IF(AND($BM483&lt;&gt;"Yes",$BM483&lt;&gt;"N/A"),"Battery, ","")&amp;IF(AND($AG483&lt;&gt;"Yes",$AG483&lt;&gt;"N/A"),"Firmware Download, ","")&amp;IF(AND(OR($AG483="Yes",$AG483="N/A"),$AH483&lt;&gt;"Yes",$AH483&lt;&gt;"N/A"),"Firmware Install, ","")&amp;IF(AND($BQ483&lt;&gt;"Yes",$BQ483&lt;&gt;"N/A"),"Device ID, ","")&amp;IF(AND($BR483&lt;&gt;"Yes",$BR483&lt;&gt;"N/A"),"Epic Beans Relay, ",""),LEN(IF(AND($BL483&lt;&gt;"Yes",$BL483&lt;&gt;"N/A"),"Power Cable, ","")&amp;IF(AND($BM483&lt;&gt;"Yes",$BM483&lt;&gt;"N/A"),"Battery, ","")&amp;IF(AND($AG483&lt;&gt;"Yes",$AG483&lt;&gt;"N/A"),"Firmware Download, ","")&amp;IF(AND(OR($AG483="Yes",$AG483="N/A"),$AH483&lt;&gt;"Yes",$AH483&lt;&gt;"N/A"),"Firmware Install, ","")&amp;IF(AND($BQ483&lt;&gt;"Yes",$BQ483&lt;&gt;"N/A"),"Device ID, ","")&amp;IF(AND($BR483&lt;&gt;"Yes",$BR483&lt;&gt;"N/A"),"Epic Beans Relay, ",""))-2)))</f>
        <v/>
      </c>
      <c r="BU483" s="8" t="str">
        <f>IF($AB483="","",IF($BS483="","Yes","Blocked"))</f>
        <v/>
      </c>
      <c r="BW483" t="str">
        <f>IF($BV483="","",IFERROR(VLOOKUP($BV483,'01_Warehouse_Ledger'!$A:$N,4,FALSE),""))</f>
        <v/>
      </c>
      <c r="BX483" t="str">
        <f>IF($BV483="","",IFERROR(VLOOKUP($BV483,'01_Warehouse_Ledger'!$A:$N,5,FALSE),""))</f>
        <v/>
      </c>
      <c r="BY483" t="str">
        <f>IF($BV483="","",IFERROR(VLOOKUP($BV483,'01_Warehouse_Ledger'!$A:$N,13,FALSE),""))</f>
        <v/>
      </c>
      <c r="CI483" t="str" cm="1">
        <f t="array" ref="CI483">IFERROR(
  IF(ISNUMBER(MATCH(TRIM(SUBSTITUTE(INDEX($X:$X,ROW()),CHAR(160),"")),[1]Weekend_Targets!$B$2:$B$23,0)),
    "TARGET",
    "NO"
  ),
  "LOOKUP_ERROR"
)</f>
        <v>NO</v>
      </c>
      <c r="CJ483" t="str" cm="1">
        <f t="array" aca="1" ref="CJ483" ca="1">_xlfn.LET(_xlpm.h,UPPER(TRIM(CLEAN(SUBSTITUTE($X483,CHAR(160)," ")))), IF(ISNUMBER(MATCH(_xlpm.h,WeekendHostnames,0)),"TARGET",""))</f>
        <v/>
      </c>
      <c r="CK483" t="str">
        <f>UPPER(TRIM(CLEAN(SUBSTITUTE(C483,CHAR(160)," "))))</f>
        <v/>
      </c>
      <c r="CL483" t="str" cm="1">
        <f t="array" ref="CL483">IF(ISNUMBER(MATCH(UPPER(TRIM(CLEAN(SUBSTITUTE(INDEX($X:$X,ROW()),CHAR(160)," ")))),[1]Weekend_Targets!$C$2:$C$23,0)),"TARGET","NO")</f>
        <v>NO</v>
      </c>
      <c r="CM483" t="str">
        <f>_xlfn.TEXTJOIN(", ",TRUE,$C$2:$C$23)</f>
        <v>Yes, Yes, Yes, Yes, Yes, Yes, Yes, Yes, Yes, Yes, Yes, Yes, Yes, Yes, Yes, Yes, Yes, Yes, Yes, Yes, Yes, Yes</v>
      </c>
      <c r="CN483" t="e" cm="1">
        <f t="array" aca="1" ref="CN483" ca="1">COUNTIF(WeekendHostnames,"WNH270OPR403")</f>
        <v>#NAME?</v>
      </c>
    </row>
    <row r="484" spans="5:92" ht="20.25" customHeight="1">
      <c r="E484" s="15" t="str">
        <f>IF($C484&lt;&gt;"Yes","",IF($D484="No","Yes",IF($D484="Yes","No","")))</f>
        <v/>
      </c>
      <c r="F484" s="15" t="str">
        <f>IF($A484="","",IF($A484="Neuron",IF(OR(AND($AA484&lt;&gt;"",LOWER(TRIM($AA484))&lt;&gt;"n/a",COUNTIF($AA$2:$AA$532,$AA484)&gt;1),AND($AB484&lt;&gt;"",LOWER(TRIM($AB484))&lt;&gt;"n/a",COUNTIF($AB$2:$AB$532,$AB484)&gt;1),AND($AE484&lt;&gt;"",LOWER(TRIM($AE484))&lt;&gt;"n/a",COUNTIF($AE$2:$AE$532,$AE484)&gt;1)),"Yes","No"),IF($A484="Cybernet",IF(OR(AND($Y484&lt;&gt;"",LOWER(TRIM($Y484))&lt;&gt;"n/a",COUNTIF($Y$2:$Y$532,$Y484)&gt;1),AND($Z484&lt;&gt;"",LOWER(TRIM($Z484))&lt;&gt;"n/a",COUNTIF($Z$2:$Z$532,$Z484)&gt;1)),"Yes","No"),IF(AND($AN484&lt;&gt;"",LOWER(TRIM($AN484))&lt;&gt;"n/a",COUNTIF($AN$2:$AN$532,$AN484)&gt;1),"Yes","No"))))</f>
        <v/>
      </c>
      <c r="G484" t="str">
        <f>IF($C484&lt;&gt;"Yes","",
IF($A484="Neuron",
IF(OR(
AND($AA484&lt;&gt;"",LOWER(TRIM($AA484))&lt;&gt;"n/a",COUNTIFS($C$2:$C$532,"Yes",$A$2:$A$532,"Neuron",$AA$2:$AA$532,$AA484)&gt;1),
AND($AB484&lt;&gt;"",LOWER(TRIM($AB484))&lt;&gt;"n/a",COUNTIFS($C$2:$C$532,"Yes",$A$2:$A$532,"Neuron",$AB$2:$AB$532,$AB484)&gt;1),
AND($AE484&lt;&gt;"",LOWER(TRIM($AE484))&lt;&gt;"n/a",COUNTIFS($C$2:$C$532,"Yes",$A$2:$A$532,"Neuron",$AE$2:$AE$532,$AE484)&gt;1)
),"Yes","No"),
IF($A484="Cybernet",
IF(OR(
AND($Y484&lt;&gt;"",LOWER(TRIM($Y484))&lt;&gt;"n/a",COUNTIFS($C$2:$C$532,"Yes",$A$2:$A$532,"Cybernet",$Y$2:$Y$532,$Y484)&gt;1),
AND($Z484&lt;&gt;"",LOWER(TRIM($Z484))&lt;&gt;"n/a",COUNTIFS($C$2:$C$532,"Yes",$A$2:$A$532,"Cybernet",$Z$2:$Z$532,$Z484)&gt;1)
),"Yes","No"),
IF(AND($AN484&lt;&gt;"",LOWER(TRIM($AN484))&lt;&gt;"n/a"),
IF(COUNTIFS($C$2:$C$532,"Yes",$A$2:$A$532,$A484,$AN$2:$AN$532,$AN484)&gt;1,"Yes","No"),
"No")
)
)
)</f>
        <v/>
      </c>
      <c r="V484"/>
      <c r="X484"/>
      <c r="BS484" s="4" t="str">
        <f>IF($AB484="","",IF((IF(AND($BL484&lt;&gt;"Yes",$BL484&lt;&gt;"N/A"),"Power Cable, ","")&amp;IF(AND($BM484&lt;&gt;"Yes",$BM484&lt;&gt;"N/A"),"Battery, ","")&amp;IF(AND($AG484&lt;&gt;"Yes",$AG484&lt;&gt;"N/A"),"Firmware Download, ","")&amp;IF(AND(OR($AG484="Yes",$AG484="N/A"),$AH484&lt;&gt;"Yes",$AH484&lt;&gt;"N/A"),"Firmware Install, ","")&amp;IF(AND($BQ484&lt;&gt;"Yes",$BQ484&lt;&gt;"N/A"),"Device ID, ","")&amp;IF(AND($BR484&lt;&gt;"Yes",$BR484&lt;&gt;"N/A"),"Epic Beans Relay, ",""))="","",LEFT(IF(AND($BL484&lt;&gt;"Yes",$BL484&lt;&gt;"N/A"),"Power Cable, ","")&amp;IF(AND($BM484&lt;&gt;"Yes",$BM484&lt;&gt;"N/A"),"Battery, ","")&amp;IF(AND($AG484&lt;&gt;"Yes",$AG484&lt;&gt;"N/A"),"Firmware Download, ","")&amp;IF(AND(OR($AG484="Yes",$AG484="N/A"),$AH484&lt;&gt;"Yes",$AH484&lt;&gt;"N/A"),"Firmware Install, ","")&amp;IF(AND($BQ484&lt;&gt;"Yes",$BQ484&lt;&gt;"N/A"),"Device ID, ","")&amp;IF(AND($BR484&lt;&gt;"Yes",$BR484&lt;&gt;"N/A"),"Epic Beans Relay, ",""),LEN(IF(AND($BL484&lt;&gt;"Yes",$BL484&lt;&gt;"N/A"),"Power Cable, ","")&amp;IF(AND($BM484&lt;&gt;"Yes",$BM484&lt;&gt;"N/A"),"Battery, ","")&amp;IF(AND($AG484&lt;&gt;"Yes",$AG484&lt;&gt;"N/A"),"Firmware Download, ","")&amp;IF(AND(OR($AG484="Yes",$AG484="N/A"),$AH484&lt;&gt;"Yes",$AH484&lt;&gt;"N/A"),"Firmware Install, ","")&amp;IF(AND($BQ484&lt;&gt;"Yes",$BQ484&lt;&gt;"N/A"),"Device ID, ","")&amp;IF(AND($BR484&lt;&gt;"Yes",$BR484&lt;&gt;"N/A"),"Epic Beans Relay, ",""))-2)))</f>
        <v/>
      </c>
      <c r="BU484" s="8" t="str">
        <f>IF($AB484="","",IF($BS484="","Yes","Blocked"))</f>
        <v/>
      </c>
      <c r="BW484" t="str">
        <f>IF($BV484="","",IFERROR(VLOOKUP($BV484,'01_Warehouse_Ledger'!$A:$N,4,FALSE),""))</f>
        <v/>
      </c>
      <c r="BX484" t="str">
        <f>IF($BV484="","",IFERROR(VLOOKUP($BV484,'01_Warehouse_Ledger'!$A:$N,5,FALSE),""))</f>
        <v/>
      </c>
      <c r="BY484" t="str">
        <f>IF($BV484="","",IFERROR(VLOOKUP($BV484,'01_Warehouse_Ledger'!$A:$N,13,FALSE),""))</f>
        <v/>
      </c>
      <c r="CI484" t="str" cm="1">
        <f t="array" ref="CI484">IFERROR(
  IF(ISNUMBER(MATCH(TRIM(SUBSTITUTE(INDEX($X:$X,ROW()),CHAR(160),"")),[1]Weekend_Targets!$B$2:$B$23,0)),
    "TARGET",
    "NO"
  ),
  "LOOKUP_ERROR"
)</f>
        <v>NO</v>
      </c>
      <c r="CJ484" t="str" cm="1">
        <f t="array" aca="1" ref="CJ484" ca="1">_xlfn.LET(_xlpm.h,UPPER(TRIM(CLEAN(SUBSTITUTE($X484,CHAR(160)," ")))), IF(ISNUMBER(MATCH(_xlpm.h,WeekendHostnames,0)),"TARGET",""))</f>
        <v/>
      </c>
      <c r="CK484" t="str">
        <f>UPPER(TRIM(CLEAN(SUBSTITUTE(C484,CHAR(160)," "))))</f>
        <v/>
      </c>
      <c r="CL484" t="str" cm="1">
        <f t="array" ref="CL484">IF(ISNUMBER(MATCH(UPPER(TRIM(CLEAN(SUBSTITUTE(INDEX($X:$X,ROW()),CHAR(160)," ")))),[1]Weekend_Targets!$C$2:$C$23,0)),"TARGET","NO")</f>
        <v>NO</v>
      </c>
      <c r="CM484" t="str">
        <f>_xlfn.TEXTJOIN(", ",TRUE,$C$2:$C$23)</f>
        <v>Yes, Yes, Yes, Yes, Yes, Yes, Yes, Yes, Yes, Yes, Yes, Yes, Yes, Yes, Yes, Yes, Yes, Yes, Yes, Yes, Yes, Yes</v>
      </c>
      <c r="CN484" t="e" cm="1">
        <f t="array" aca="1" ref="CN484" ca="1">COUNTIF(WeekendHostnames,"WNH270OPR403")</f>
        <v>#NAME?</v>
      </c>
    </row>
    <row r="485" spans="5:92" ht="20.25" customHeight="1">
      <c r="E485" s="15" t="str">
        <f>IF($C485&lt;&gt;"Yes","",IF($D485="No","Yes",IF($D485="Yes","No","")))</f>
        <v/>
      </c>
      <c r="F485" s="15" t="str">
        <f>IF($A485="","",IF($A485="Neuron",IF(OR(AND($AA485&lt;&gt;"",LOWER(TRIM($AA485))&lt;&gt;"n/a",COUNTIF($AA$2:$AA$532,$AA485)&gt;1),AND($AB485&lt;&gt;"",LOWER(TRIM($AB485))&lt;&gt;"n/a",COUNTIF($AB$2:$AB$532,$AB485)&gt;1),AND($AE485&lt;&gt;"",LOWER(TRIM($AE485))&lt;&gt;"n/a",COUNTIF($AE$2:$AE$532,$AE485)&gt;1)),"Yes","No"),IF($A485="Cybernet",IF(OR(AND($Y485&lt;&gt;"",LOWER(TRIM($Y485))&lt;&gt;"n/a",COUNTIF($Y$2:$Y$532,$Y485)&gt;1),AND($Z485&lt;&gt;"",LOWER(TRIM($Z485))&lt;&gt;"n/a",COUNTIF($Z$2:$Z$532,$Z485)&gt;1)),"Yes","No"),IF(AND($AN485&lt;&gt;"",LOWER(TRIM($AN485))&lt;&gt;"n/a",COUNTIF($AN$2:$AN$532,$AN485)&gt;1),"Yes","No"))))</f>
        <v/>
      </c>
      <c r="G485" t="str">
        <f>IF($C485&lt;&gt;"Yes","",
IF($A485="Neuron",
IF(OR(
AND($AA485&lt;&gt;"",LOWER(TRIM($AA485))&lt;&gt;"n/a",COUNTIFS($C$2:$C$532,"Yes",$A$2:$A$532,"Neuron",$AA$2:$AA$532,$AA485)&gt;1),
AND($AB485&lt;&gt;"",LOWER(TRIM($AB485))&lt;&gt;"n/a",COUNTIFS($C$2:$C$532,"Yes",$A$2:$A$532,"Neuron",$AB$2:$AB$532,$AB485)&gt;1),
AND($AE485&lt;&gt;"",LOWER(TRIM($AE485))&lt;&gt;"n/a",COUNTIFS($C$2:$C$532,"Yes",$A$2:$A$532,"Neuron",$AE$2:$AE$532,$AE485)&gt;1)
),"Yes","No"),
IF($A485="Cybernet",
IF(OR(
AND($Y485&lt;&gt;"",LOWER(TRIM($Y485))&lt;&gt;"n/a",COUNTIFS($C$2:$C$532,"Yes",$A$2:$A$532,"Cybernet",$Y$2:$Y$532,$Y485)&gt;1),
AND($Z485&lt;&gt;"",LOWER(TRIM($Z485))&lt;&gt;"n/a",COUNTIFS($C$2:$C$532,"Yes",$A$2:$A$532,"Cybernet",$Z$2:$Z$532,$Z485)&gt;1)
),"Yes","No"),
IF(AND($AN485&lt;&gt;"",LOWER(TRIM($AN485))&lt;&gt;"n/a"),
IF(COUNTIFS($C$2:$C$532,"Yes",$A$2:$A$532,$A485,$AN$2:$AN$532,$AN485)&gt;1,"Yes","No"),
"No")
)
)
)</f>
        <v/>
      </c>
      <c r="V485"/>
      <c r="X485"/>
      <c r="BS485" s="4" t="str">
        <f>IF($AB485="","",IF((IF(AND($BL485&lt;&gt;"Yes",$BL485&lt;&gt;"N/A"),"Power Cable, ","")&amp;IF(AND($BM485&lt;&gt;"Yes",$BM485&lt;&gt;"N/A"),"Battery, ","")&amp;IF(AND($AG485&lt;&gt;"Yes",$AG485&lt;&gt;"N/A"),"Firmware Download, ","")&amp;IF(AND(OR($AG485="Yes",$AG485="N/A"),$AH485&lt;&gt;"Yes",$AH485&lt;&gt;"N/A"),"Firmware Install, ","")&amp;IF(AND($BQ485&lt;&gt;"Yes",$BQ485&lt;&gt;"N/A"),"Device ID, ","")&amp;IF(AND($BR485&lt;&gt;"Yes",$BR485&lt;&gt;"N/A"),"Epic Beans Relay, ",""))="","",LEFT(IF(AND($BL485&lt;&gt;"Yes",$BL485&lt;&gt;"N/A"),"Power Cable, ","")&amp;IF(AND($BM485&lt;&gt;"Yes",$BM485&lt;&gt;"N/A"),"Battery, ","")&amp;IF(AND($AG485&lt;&gt;"Yes",$AG485&lt;&gt;"N/A"),"Firmware Download, ","")&amp;IF(AND(OR($AG485="Yes",$AG485="N/A"),$AH485&lt;&gt;"Yes",$AH485&lt;&gt;"N/A"),"Firmware Install, ","")&amp;IF(AND($BQ485&lt;&gt;"Yes",$BQ485&lt;&gt;"N/A"),"Device ID, ","")&amp;IF(AND($BR485&lt;&gt;"Yes",$BR485&lt;&gt;"N/A"),"Epic Beans Relay, ",""),LEN(IF(AND($BL485&lt;&gt;"Yes",$BL485&lt;&gt;"N/A"),"Power Cable, ","")&amp;IF(AND($BM485&lt;&gt;"Yes",$BM485&lt;&gt;"N/A"),"Battery, ","")&amp;IF(AND($AG485&lt;&gt;"Yes",$AG485&lt;&gt;"N/A"),"Firmware Download, ","")&amp;IF(AND(OR($AG485="Yes",$AG485="N/A"),$AH485&lt;&gt;"Yes",$AH485&lt;&gt;"N/A"),"Firmware Install, ","")&amp;IF(AND($BQ485&lt;&gt;"Yes",$BQ485&lt;&gt;"N/A"),"Device ID, ","")&amp;IF(AND($BR485&lt;&gt;"Yes",$BR485&lt;&gt;"N/A"),"Epic Beans Relay, ",""))-2)))</f>
        <v/>
      </c>
      <c r="BU485" s="8" t="str">
        <f>IF($AB485="","",IF($BS485="","Yes","Blocked"))</f>
        <v/>
      </c>
      <c r="BW485" t="str">
        <f>IF($BV485="","",IFERROR(VLOOKUP($BV485,'01_Warehouse_Ledger'!$A:$N,4,FALSE),""))</f>
        <v/>
      </c>
      <c r="BX485" t="str">
        <f>IF($BV485="","",IFERROR(VLOOKUP($BV485,'01_Warehouse_Ledger'!$A:$N,5,FALSE),""))</f>
        <v/>
      </c>
      <c r="BY485" t="str">
        <f>IF($BV485="","",IFERROR(VLOOKUP($BV485,'01_Warehouse_Ledger'!$A:$N,13,FALSE),""))</f>
        <v/>
      </c>
      <c r="CI485" t="str" cm="1">
        <f t="array" ref="CI485">IFERROR(
  IF(ISNUMBER(MATCH(TRIM(SUBSTITUTE(INDEX($X:$X,ROW()),CHAR(160),"")),[1]Weekend_Targets!$B$2:$B$23,0)),
    "TARGET",
    "NO"
  ),
  "LOOKUP_ERROR"
)</f>
        <v>NO</v>
      </c>
      <c r="CJ485" t="str" cm="1">
        <f t="array" aca="1" ref="CJ485" ca="1">_xlfn.LET(_xlpm.h,UPPER(TRIM(CLEAN(SUBSTITUTE($X485,CHAR(160)," ")))), IF(ISNUMBER(MATCH(_xlpm.h,WeekendHostnames,0)),"TARGET",""))</f>
        <v/>
      </c>
      <c r="CK485" t="str">
        <f>UPPER(TRIM(CLEAN(SUBSTITUTE(C485,CHAR(160)," "))))</f>
        <v/>
      </c>
      <c r="CL485" t="str" cm="1">
        <f t="array" ref="CL485">IF(ISNUMBER(MATCH(UPPER(TRIM(CLEAN(SUBSTITUTE(INDEX($X:$X,ROW()),CHAR(160)," ")))),[1]Weekend_Targets!$C$2:$C$23,0)),"TARGET","NO")</f>
        <v>NO</v>
      </c>
      <c r="CM485" t="str">
        <f>_xlfn.TEXTJOIN(", ",TRUE,$C$2:$C$23)</f>
        <v>Yes, Yes, Yes, Yes, Yes, Yes, Yes, Yes, Yes, Yes, Yes, Yes, Yes, Yes, Yes, Yes, Yes, Yes, Yes, Yes, Yes, Yes</v>
      </c>
      <c r="CN485" t="e" cm="1">
        <f t="array" aca="1" ref="CN485" ca="1">COUNTIF(WeekendHostnames,"WNH270OPR403")</f>
        <v>#NAME?</v>
      </c>
    </row>
    <row r="486" spans="5:92" ht="20.25" customHeight="1">
      <c r="E486" s="15" t="str">
        <f>IF($C486&lt;&gt;"Yes","",IF($D486="No","Yes",IF($D486="Yes","No","")))</f>
        <v/>
      </c>
      <c r="F486" s="15" t="str">
        <f>IF($A486="","",IF($A486="Neuron",IF(OR(AND($AA486&lt;&gt;"",LOWER(TRIM($AA486))&lt;&gt;"n/a",COUNTIF($AA$2:$AA$532,$AA486)&gt;1),AND($AB486&lt;&gt;"",LOWER(TRIM($AB486))&lt;&gt;"n/a",COUNTIF($AB$2:$AB$532,$AB486)&gt;1),AND($AE486&lt;&gt;"",LOWER(TRIM($AE486))&lt;&gt;"n/a",COUNTIF($AE$2:$AE$532,$AE486)&gt;1)),"Yes","No"),IF($A486="Cybernet",IF(OR(AND($Y486&lt;&gt;"",LOWER(TRIM($Y486))&lt;&gt;"n/a",COUNTIF($Y$2:$Y$532,$Y486)&gt;1),AND($Z486&lt;&gt;"",LOWER(TRIM($Z486))&lt;&gt;"n/a",COUNTIF($Z$2:$Z$532,$Z486)&gt;1)),"Yes","No"),IF(AND($AN486&lt;&gt;"",LOWER(TRIM($AN486))&lt;&gt;"n/a",COUNTIF($AN$2:$AN$532,$AN486)&gt;1),"Yes","No"))))</f>
        <v/>
      </c>
      <c r="G486" t="str">
        <f>IF($C486&lt;&gt;"Yes","",
IF($A486="Neuron",
IF(OR(
AND($AA486&lt;&gt;"",LOWER(TRIM($AA486))&lt;&gt;"n/a",COUNTIFS($C$2:$C$532,"Yes",$A$2:$A$532,"Neuron",$AA$2:$AA$532,$AA486)&gt;1),
AND($AB486&lt;&gt;"",LOWER(TRIM($AB486))&lt;&gt;"n/a",COUNTIFS($C$2:$C$532,"Yes",$A$2:$A$532,"Neuron",$AB$2:$AB$532,$AB486)&gt;1),
AND($AE486&lt;&gt;"",LOWER(TRIM($AE486))&lt;&gt;"n/a",COUNTIFS($C$2:$C$532,"Yes",$A$2:$A$532,"Neuron",$AE$2:$AE$532,$AE486)&gt;1)
),"Yes","No"),
IF($A486="Cybernet",
IF(OR(
AND($Y486&lt;&gt;"",LOWER(TRIM($Y486))&lt;&gt;"n/a",COUNTIFS($C$2:$C$532,"Yes",$A$2:$A$532,"Cybernet",$Y$2:$Y$532,$Y486)&gt;1),
AND($Z486&lt;&gt;"",LOWER(TRIM($Z486))&lt;&gt;"n/a",COUNTIFS($C$2:$C$532,"Yes",$A$2:$A$532,"Cybernet",$Z$2:$Z$532,$Z486)&gt;1)
),"Yes","No"),
IF(AND($AN486&lt;&gt;"",LOWER(TRIM($AN486))&lt;&gt;"n/a"),
IF(COUNTIFS($C$2:$C$532,"Yes",$A$2:$A$532,$A486,$AN$2:$AN$532,$AN486)&gt;1,"Yes","No"),
"No")
)
)
)</f>
        <v/>
      </c>
      <c r="V486"/>
      <c r="X486"/>
      <c r="BS486" s="4" t="str">
        <f>IF($AB486="","",IF((IF(AND($BL486&lt;&gt;"Yes",$BL486&lt;&gt;"N/A"),"Power Cable, ","")&amp;IF(AND($BM486&lt;&gt;"Yes",$BM486&lt;&gt;"N/A"),"Battery, ","")&amp;IF(AND($AG486&lt;&gt;"Yes",$AG486&lt;&gt;"N/A"),"Firmware Download, ","")&amp;IF(AND(OR($AG486="Yes",$AG486="N/A"),$AH486&lt;&gt;"Yes",$AH486&lt;&gt;"N/A"),"Firmware Install, ","")&amp;IF(AND($BQ486&lt;&gt;"Yes",$BQ486&lt;&gt;"N/A"),"Device ID, ","")&amp;IF(AND($BR486&lt;&gt;"Yes",$BR486&lt;&gt;"N/A"),"Epic Beans Relay, ",""))="","",LEFT(IF(AND($BL486&lt;&gt;"Yes",$BL486&lt;&gt;"N/A"),"Power Cable, ","")&amp;IF(AND($BM486&lt;&gt;"Yes",$BM486&lt;&gt;"N/A"),"Battery, ","")&amp;IF(AND($AG486&lt;&gt;"Yes",$AG486&lt;&gt;"N/A"),"Firmware Download, ","")&amp;IF(AND(OR($AG486="Yes",$AG486="N/A"),$AH486&lt;&gt;"Yes",$AH486&lt;&gt;"N/A"),"Firmware Install, ","")&amp;IF(AND($BQ486&lt;&gt;"Yes",$BQ486&lt;&gt;"N/A"),"Device ID, ","")&amp;IF(AND($BR486&lt;&gt;"Yes",$BR486&lt;&gt;"N/A"),"Epic Beans Relay, ",""),LEN(IF(AND($BL486&lt;&gt;"Yes",$BL486&lt;&gt;"N/A"),"Power Cable, ","")&amp;IF(AND($BM486&lt;&gt;"Yes",$BM486&lt;&gt;"N/A"),"Battery, ","")&amp;IF(AND($AG486&lt;&gt;"Yes",$AG486&lt;&gt;"N/A"),"Firmware Download, ","")&amp;IF(AND(OR($AG486="Yes",$AG486="N/A"),$AH486&lt;&gt;"Yes",$AH486&lt;&gt;"N/A"),"Firmware Install, ","")&amp;IF(AND($BQ486&lt;&gt;"Yes",$BQ486&lt;&gt;"N/A"),"Device ID, ","")&amp;IF(AND($BR486&lt;&gt;"Yes",$BR486&lt;&gt;"N/A"),"Epic Beans Relay, ",""))-2)))</f>
        <v/>
      </c>
      <c r="BU486" s="8" t="str">
        <f>IF($AB486="","",IF($BS486="","Yes","Blocked"))</f>
        <v/>
      </c>
      <c r="BW486" t="str">
        <f>IF($BV486="","",IFERROR(VLOOKUP($BV486,'01_Warehouse_Ledger'!$A:$N,4,FALSE),""))</f>
        <v/>
      </c>
      <c r="BX486" t="str">
        <f>IF($BV486="","",IFERROR(VLOOKUP($BV486,'01_Warehouse_Ledger'!$A:$N,5,FALSE),""))</f>
        <v/>
      </c>
      <c r="BY486" t="str">
        <f>IF($BV486="","",IFERROR(VLOOKUP($BV486,'01_Warehouse_Ledger'!$A:$N,13,FALSE),""))</f>
        <v/>
      </c>
      <c r="CI486" t="str" cm="1">
        <f t="array" ref="CI486">IFERROR(
  IF(ISNUMBER(MATCH(TRIM(SUBSTITUTE(INDEX($X:$X,ROW()),CHAR(160),"")),[1]Weekend_Targets!$B$2:$B$23,0)),
    "TARGET",
    "NO"
  ),
  "LOOKUP_ERROR"
)</f>
        <v>NO</v>
      </c>
      <c r="CJ486" t="str" cm="1">
        <f t="array" aca="1" ref="CJ486" ca="1">_xlfn.LET(_xlpm.h,UPPER(TRIM(CLEAN(SUBSTITUTE($X486,CHAR(160)," ")))), IF(ISNUMBER(MATCH(_xlpm.h,WeekendHostnames,0)),"TARGET",""))</f>
        <v/>
      </c>
      <c r="CK486" t="str">
        <f>UPPER(TRIM(CLEAN(SUBSTITUTE(C486,CHAR(160)," "))))</f>
        <v/>
      </c>
      <c r="CL486" t="str" cm="1">
        <f t="array" ref="CL486">IF(ISNUMBER(MATCH(UPPER(TRIM(CLEAN(SUBSTITUTE(INDEX($X:$X,ROW()),CHAR(160)," ")))),[1]Weekend_Targets!$C$2:$C$23,0)),"TARGET","NO")</f>
        <v>NO</v>
      </c>
      <c r="CM486" t="str">
        <f>_xlfn.TEXTJOIN(", ",TRUE,$C$2:$C$23)</f>
        <v>Yes, Yes, Yes, Yes, Yes, Yes, Yes, Yes, Yes, Yes, Yes, Yes, Yes, Yes, Yes, Yes, Yes, Yes, Yes, Yes, Yes, Yes</v>
      </c>
      <c r="CN486" t="e" cm="1">
        <f t="array" aca="1" ref="CN486" ca="1">COUNTIF(WeekendHostnames,"WNH270OPR403")</f>
        <v>#NAME?</v>
      </c>
    </row>
    <row r="487" spans="5:92" ht="20.25" customHeight="1">
      <c r="E487" s="15" t="str">
        <f>IF($C487&lt;&gt;"Yes","",IF($D487="No","Yes",IF($D487="Yes","No","")))</f>
        <v/>
      </c>
      <c r="F487" s="15" t="str">
        <f>IF($A487="","",IF($A487="Neuron",IF(OR(AND($AA487&lt;&gt;"",LOWER(TRIM($AA487))&lt;&gt;"n/a",COUNTIF($AA$2:$AA$532,$AA487)&gt;1),AND($AB487&lt;&gt;"",LOWER(TRIM($AB487))&lt;&gt;"n/a",COUNTIF($AB$2:$AB$532,$AB487)&gt;1),AND($AE487&lt;&gt;"",LOWER(TRIM($AE487))&lt;&gt;"n/a",COUNTIF($AE$2:$AE$532,$AE487)&gt;1)),"Yes","No"),IF($A487="Cybernet",IF(OR(AND($Y487&lt;&gt;"",LOWER(TRIM($Y487))&lt;&gt;"n/a",COUNTIF($Y$2:$Y$532,$Y487)&gt;1),AND($Z487&lt;&gt;"",LOWER(TRIM($Z487))&lt;&gt;"n/a",COUNTIF($Z$2:$Z$532,$Z487)&gt;1)),"Yes","No"),IF(AND($AN487&lt;&gt;"",LOWER(TRIM($AN487))&lt;&gt;"n/a",COUNTIF($AN$2:$AN$532,$AN487)&gt;1),"Yes","No"))))</f>
        <v/>
      </c>
      <c r="G487" t="str">
        <f>IF($C487&lt;&gt;"Yes","",
IF($A487="Neuron",
IF(OR(
AND($AA487&lt;&gt;"",LOWER(TRIM($AA487))&lt;&gt;"n/a",COUNTIFS($C$2:$C$532,"Yes",$A$2:$A$532,"Neuron",$AA$2:$AA$532,$AA487)&gt;1),
AND($AB487&lt;&gt;"",LOWER(TRIM($AB487))&lt;&gt;"n/a",COUNTIFS($C$2:$C$532,"Yes",$A$2:$A$532,"Neuron",$AB$2:$AB$532,$AB487)&gt;1),
AND($AE487&lt;&gt;"",LOWER(TRIM($AE487))&lt;&gt;"n/a",COUNTIFS($C$2:$C$532,"Yes",$A$2:$A$532,"Neuron",$AE$2:$AE$532,$AE487)&gt;1)
),"Yes","No"),
IF($A487="Cybernet",
IF(OR(
AND($Y487&lt;&gt;"",LOWER(TRIM($Y487))&lt;&gt;"n/a",COUNTIFS($C$2:$C$532,"Yes",$A$2:$A$532,"Cybernet",$Y$2:$Y$532,$Y487)&gt;1),
AND($Z487&lt;&gt;"",LOWER(TRIM($Z487))&lt;&gt;"n/a",COUNTIFS($C$2:$C$532,"Yes",$A$2:$A$532,"Cybernet",$Z$2:$Z$532,$Z487)&gt;1)
),"Yes","No"),
IF(AND($AN487&lt;&gt;"",LOWER(TRIM($AN487))&lt;&gt;"n/a"),
IF(COUNTIFS($C$2:$C$532,"Yes",$A$2:$A$532,$A487,$AN$2:$AN$532,$AN487)&gt;1,"Yes","No"),
"No")
)
)
)</f>
        <v/>
      </c>
      <c r="V487"/>
      <c r="X487"/>
      <c r="BS487" s="4" t="str">
        <f>IF($AB487="","",IF((IF(AND($BL487&lt;&gt;"Yes",$BL487&lt;&gt;"N/A"),"Power Cable, ","")&amp;IF(AND($BM487&lt;&gt;"Yes",$BM487&lt;&gt;"N/A"),"Battery, ","")&amp;IF(AND($AG487&lt;&gt;"Yes",$AG487&lt;&gt;"N/A"),"Firmware Download, ","")&amp;IF(AND(OR($AG487="Yes",$AG487="N/A"),$AH487&lt;&gt;"Yes",$AH487&lt;&gt;"N/A"),"Firmware Install, ","")&amp;IF(AND($BQ487&lt;&gt;"Yes",$BQ487&lt;&gt;"N/A"),"Device ID, ","")&amp;IF(AND($BR487&lt;&gt;"Yes",$BR487&lt;&gt;"N/A"),"Epic Beans Relay, ",""))="","",LEFT(IF(AND($BL487&lt;&gt;"Yes",$BL487&lt;&gt;"N/A"),"Power Cable, ","")&amp;IF(AND($BM487&lt;&gt;"Yes",$BM487&lt;&gt;"N/A"),"Battery, ","")&amp;IF(AND($AG487&lt;&gt;"Yes",$AG487&lt;&gt;"N/A"),"Firmware Download, ","")&amp;IF(AND(OR($AG487="Yes",$AG487="N/A"),$AH487&lt;&gt;"Yes",$AH487&lt;&gt;"N/A"),"Firmware Install, ","")&amp;IF(AND($BQ487&lt;&gt;"Yes",$BQ487&lt;&gt;"N/A"),"Device ID, ","")&amp;IF(AND($BR487&lt;&gt;"Yes",$BR487&lt;&gt;"N/A"),"Epic Beans Relay, ",""),LEN(IF(AND($BL487&lt;&gt;"Yes",$BL487&lt;&gt;"N/A"),"Power Cable, ","")&amp;IF(AND($BM487&lt;&gt;"Yes",$BM487&lt;&gt;"N/A"),"Battery, ","")&amp;IF(AND($AG487&lt;&gt;"Yes",$AG487&lt;&gt;"N/A"),"Firmware Download, ","")&amp;IF(AND(OR($AG487="Yes",$AG487="N/A"),$AH487&lt;&gt;"Yes",$AH487&lt;&gt;"N/A"),"Firmware Install, ","")&amp;IF(AND($BQ487&lt;&gt;"Yes",$BQ487&lt;&gt;"N/A"),"Device ID, ","")&amp;IF(AND($BR487&lt;&gt;"Yes",$BR487&lt;&gt;"N/A"),"Epic Beans Relay, ",""))-2)))</f>
        <v/>
      </c>
      <c r="BU487" s="8" t="str">
        <f>IF($AB487="","",IF($BS487="","Yes","Blocked"))</f>
        <v/>
      </c>
      <c r="BW487" t="str">
        <f>IF($BV487="","",IFERROR(VLOOKUP($BV487,'01_Warehouse_Ledger'!$A:$N,4,FALSE),""))</f>
        <v/>
      </c>
      <c r="BX487" t="str">
        <f>IF($BV487="","",IFERROR(VLOOKUP($BV487,'01_Warehouse_Ledger'!$A:$N,5,FALSE),""))</f>
        <v/>
      </c>
      <c r="BY487" t="str">
        <f>IF($BV487="","",IFERROR(VLOOKUP($BV487,'01_Warehouse_Ledger'!$A:$N,13,FALSE),""))</f>
        <v/>
      </c>
      <c r="CI487" t="str" cm="1">
        <f t="array" ref="CI487">IFERROR(
  IF(ISNUMBER(MATCH(TRIM(SUBSTITUTE(INDEX($X:$X,ROW()),CHAR(160),"")),[1]Weekend_Targets!$B$2:$B$23,0)),
    "TARGET",
    "NO"
  ),
  "LOOKUP_ERROR"
)</f>
        <v>NO</v>
      </c>
      <c r="CJ487" t="str" cm="1">
        <f t="array" aca="1" ref="CJ487" ca="1">_xlfn.LET(_xlpm.h,UPPER(TRIM(CLEAN(SUBSTITUTE($X487,CHAR(160)," ")))), IF(ISNUMBER(MATCH(_xlpm.h,WeekendHostnames,0)),"TARGET",""))</f>
        <v/>
      </c>
      <c r="CK487" t="str">
        <f>UPPER(TRIM(CLEAN(SUBSTITUTE(C487,CHAR(160)," "))))</f>
        <v/>
      </c>
      <c r="CL487" t="str" cm="1">
        <f t="array" ref="CL487">IF(ISNUMBER(MATCH(UPPER(TRIM(CLEAN(SUBSTITUTE(INDEX($X:$X,ROW()),CHAR(160)," ")))),[1]Weekend_Targets!$C$2:$C$23,0)),"TARGET","NO")</f>
        <v>NO</v>
      </c>
      <c r="CM487" t="str">
        <f>_xlfn.TEXTJOIN(", ",TRUE,$C$2:$C$23)</f>
        <v>Yes, Yes, Yes, Yes, Yes, Yes, Yes, Yes, Yes, Yes, Yes, Yes, Yes, Yes, Yes, Yes, Yes, Yes, Yes, Yes, Yes, Yes</v>
      </c>
      <c r="CN487" t="e" cm="1">
        <f t="array" aca="1" ref="CN487" ca="1">COUNTIF(WeekendHostnames,"WNH270OPR403")</f>
        <v>#NAME?</v>
      </c>
    </row>
    <row r="488" spans="5:92" ht="20.25" customHeight="1">
      <c r="E488" s="15" t="str">
        <f>IF($C488&lt;&gt;"Yes","",IF($D488="No","Yes",IF($D488="Yes","No","")))</f>
        <v/>
      </c>
      <c r="F488" s="15" t="str">
        <f>IF($A488="","",IF($A488="Neuron",IF(OR(AND($AA488&lt;&gt;"",LOWER(TRIM($AA488))&lt;&gt;"n/a",COUNTIF($AA$2:$AA$532,$AA488)&gt;1),AND($AB488&lt;&gt;"",LOWER(TRIM($AB488))&lt;&gt;"n/a",COUNTIF($AB$2:$AB$532,$AB488)&gt;1),AND($AE488&lt;&gt;"",LOWER(TRIM($AE488))&lt;&gt;"n/a",COUNTIF($AE$2:$AE$532,$AE488)&gt;1)),"Yes","No"),IF($A488="Cybernet",IF(OR(AND($Y488&lt;&gt;"",LOWER(TRIM($Y488))&lt;&gt;"n/a",COUNTIF($Y$2:$Y$532,$Y488)&gt;1),AND($Z488&lt;&gt;"",LOWER(TRIM($Z488))&lt;&gt;"n/a",COUNTIF($Z$2:$Z$532,$Z488)&gt;1)),"Yes","No"),IF(AND($AN488&lt;&gt;"",LOWER(TRIM($AN488))&lt;&gt;"n/a",COUNTIF($AN$2:$AN$532,$AN488)&gt;1),"Yes","No"))))</f>
        <v/>
      </c>
      <c r="G488" t="str">
        <f>IF($C488&lt;&gt;"Yes","",
IF($A488="Neuron",
IF(OR(
AND($AA488&lt;&gt;"",LOWER(TRIM($AA488))&lt;&gt;"n/a",COUNTIFS($C$2:$C$532,"Yes",$A$2:$A$532,"Neuron",$AA$2:$AA$532,$AA488)&gt;1),
AND($AB488&lt;&gt;"",LOWER(TRIM($AB488))&lt;&gt;"n/a",COUNTIFS($C$2:$C$532,"Yes",$A$2:$A$532,"Neuron",$AB$2:$AB$532,$AB488)&gt;1),
AND($AE488&lt;&gt;"",LOWER(TRIM($AE488))&lt;&gt;"n/a",COUNTIFS($C$2:$C$532,"Yes",$A$2:$A$532,"Neuron",$AE$2:$AE$532,$AE488)&gt;1)
),"Yes","No"),
IF($A488="Cybernet",
IF(OR(
AND($Y488&lt;&gt;"",LOWER(TRIM($Y488))&lt;&gt;"n/a",COUNTIFS($C$2:$C$532,"Yes",$A$2:$A$532,"Cybernet",$Y$2:$Y$532,$Y488)&gt;1),
AND($Z488&lt;&gt;"",LOWER(TRIM($Z488))&lt;&gt;"n/a",COUNTIFS($C$2:$C$532,"Yes",$A$2:$A$532,"Cybernet",$Z$2:$Z$532,$Z488)&gt;1)
),"Yes","No"),
IF(AND($AN488&lt;&gt;"",LOWER(TRIM($AN488))&lt;&gt;"n/a"),
IF(COUNTIFS($C$2:$C$532,"Yes",$A$2:$A$532,$A488,$AN$2:$AN$532,$AN488)&gt;1,"Yes","No"),
"No")
)
)
)</f>
        <v/>
      </c>
      <c r="V488"/>
      <c r="X488"/>
      <c r="BS488" s="4" t="str">
        <f>IF($AB488="","",IF((IF(AND($BL488&lt;&gt;"Yes",$BL488&lt;&gt;"N/A"),"Power Cable, ","")&amp;IF(AND($BM488&lt;&gt;"Yes",$BM488&lt;&gt;"N/A"),"Battery, ","")&amp;IF(AND($AG488&lt;&gt;"Yes",$AG488&lt;&gt;"N/A"),"Firmware Download, ","")&amp;IF(AND(OR($AG488="Yes",$AG488="N/A"),$AH488&lt;&gt;"Yes",$AH488&lt;&gt;"N/A"),"Firmware Install, ","")&amp;IF(AND($BQ488&lt;&gt;"Yes",$BQ488&lt;&gt;"N/A"),"Device ID, ","")&amp;IF(AND($BR488&lt;&gt;"Yes",$BR488&lt;&gt;"N/A"),"Epic Beans Relay, ",""))="","",LEFT(IF(AND($BL488&lt;&gt;"Yes",$BL488&lt;&gt;"N/A"),"Power Cable, ","")&amp;IF(AND($BM488&lt;&gt;"Yes",$BM488&lt;&gt;"N/A"),"Battery, ","")&amp;IF(AND($AG488&lt;&gt;"Yes",$AG488&lt;&gt;"N/A"),"Firmware Download, ","")&amp;IF(AND(OR($AG488="Yes",$AG488="N/A"),$AH488&lt;&gt;"Yes",$AH488&lt;&gt;"N/A"),"Firmware Install, ","")&amp;IF(AND($BQ488&lt;&gt;"Yes",$BQ488&lt;&gt;"N/A"),"Device ID, ","")&amp;IF(AND($BR488&lt;&gt;"Yes",$BR488&lt;&gt;"N/A"),"Epic Beans Relay, ",""),LEN(IF(AND($BL488&lt;&gt;"Yes",$BL488&lt;&gt;"N/A"),"Power Cable, ","")&amp;IF(AND($BM488&lt;&gt;"Yes",$BM488&lt;&gt;"N/A"),"Battery, ","")&amp;IF(AND($AG488&lt;&gt;"Yes",$AG488&lt;&gt;"N/A"),"Firmware Download, ","")&amp;IF(AND(OR($AG488="Yes",$AG488="N/A"),$AH488&lt;&gt;"Yes",$AH488&lt;&gt;"N/A"),"Firmware Install, ","")&amp;IF(AND($BQ488&lt;&gt;"Yes",$BQ488&lt;&gt;"N/A"),"Device ID, ","")&amp;IF(AND($BR488&lt;&gt;"Yes",$BR488&lt;&gt;"N/A"),"Epic Beans Relay, ",""))-2)))</f>
        <v/>
      </c>
      <c r="BU488" s="8" t="str">
        <f>IF($AB488="","",IF($BS488="","Yes","Blocked"))</f>
        <v/>
      </c>
      <c r="BW488" t="str">
        <f>IF($BV488="","",IFERROR(VLOOKUP($BV488,'01_Warehouse_Ledger'!$A:$N,4,FALSE),""))</f>
        <v/>
      </c>
      <c r="BX488" t="str">
        <f>IF($BV488="","",IFERROR(VLOOKUP($BV488,'01_Warehouse_Ledger'!$A:$N,5,FALSE),""))</f>
        <v/>
      </c>
      <c r="BY488" t="str">
        <f>IF($BV488="","",IFERROR(VLOOKUP($BV488,'01_Warehouse_Ledger'!$A:$N,13,FALSE),""))</f>
        <v/>
      </c>
      <c r="CI488" t="str" cm="1">
        <f t="array" ref="CI488">IFERROR(
  IF(ISNUMBER(MATCH(TRIM(SUBSTITUTE(INDEX($X:$X,ROW()),CHAR(160),"")),[1]Weekend_Targets!$B$2:$B$23,0)),
    "TARGET",
    "NO"
  ),
  "LOOKUP_ERROR"
)</f>
        <v>NO</v>
      </c>
      <c r="CJ488" t="str" cm="1">
        <f t="array" aca="1" ref="CJ488" ca="1">_xlfn.LET(_xlpm.h,UPPER(TRIM(CLEAN(SUBSTITUTE($X488,CHAR(160)," ")))), IF(ISNUMBER(MATCH(_xlpm.h,WeekendHostnames,0)),"TARGET",""))</f>
        <v/>
      </c>
      <c r="CK488" t="str">
        <f>UPPER(TRIM(CLEAN(SUBSTITUTE(C488,CHAR(160)," "))))</f>
        <v/>
      </c>
      <c r="CL488" t="str" cm="1">
        <f t="array" ref="CL488">IF(ISNUMBER(MATCH(UPPER(TRIM(CLEAN(SUBSTITUTE(INDEX($X:$X,ROW()),CHAR(160)," ")))),[1]Weekend_Targets!$C$2:$C$23,0)),"TARGET","NO")</f>
        <v>NO</v>
      </c>
      <c r="CM488" t="str">
        <f>_xlfn.TEXTJOIN(", ",TRUE,$C$2:$C$23)</f>
        <v>Yes, Yes, Yes, Yes, Yes, Yes, Yes, Yes, Yes, Yes, Yes, Yes, Yes, Yes, Yes, Yes, Yes, Yes, Yes, Yes, Yes, Yes</v>
      </c>
      <c r="CN488" t="e" cm="1">
        <f t="array" aca="1" ref="CN488" ca="1">COUNTIF(WeekendHostnames,"WNH270OPR403")</f>
        <v>#NAME?</v>
      </c>
    </row>
    <row r="489" spans="5:92" ht="20.25" customHeight="1">
      <c r="E489" s="15" t="str">
        <f>IF($C489&lt;&gt;"Yes","",IF($D489="No","Yes",IF($D489="Yes","No","")))</f>
        <v/>
      </c>
      <c r="F489" s="15" t="str">
        <f>IF($A489="","",IF($A489="Neuron",IF(OR(AND($AA489&lt;&gt;"",LOWER(TRIM($AA489))&lt;&gt;"n/a",COUNTIF($AA$2:$AA$532,$AA489)&gt;1),AND($AB489&lt;&gt;"",LOWER(TRIM($AB489))&lt;&gt;"n/a",COUNTIF($AB$2:$AB$532,$AB489)&gt;1),AND($AE489&lt;&gt;"",LOWER(TRIM($AE489))&lt;&gt;"n/a",COUNTIF($AE$2:$AE$532,$AE489)&gt;1)),"Yes","No"),IF($A489="Cybernet",IF(OR(AND($Y489&lt;&gt;"",LOWER(TRIM($Y489))&lt;&gt;"n/a",COUNTIF($Y$2:$Y$532,$Y489)&gt;1),AND($Z489&lt;&gt;"",LOWER(TRIM($Z489))&lt;&gt;"n/a",COUNTIF($Z$2:$Z$532,$Z489)&gt;1)),"Yes","No"),IF(AND($AN489&lt;&gt;"",LOWER(TRIM($AN489))&lt;&gt;"n/a",COUNTIF($AN$2:$AN$532,$AN489)&gt;1),"Yes","No"))))</f>
        <v/>
      </c>
      <c r="G489" t="str">
        <f>IF($C489&lt;&gt;"Yes","",
IF($A489="Neuron",
IF(OR(
AND($AA489&lt;&gt;"",LOWER(TRIM($AA489))&lt;&gt;"n/a",COUNTIFS($C$2:$C$532,"Yes",$A$2:$A$532,"Neuron",$AA$2:$AA$532,$AA489)&gt;1),
AND($AB489&lt;&gt;"",LOWER(TRIM($AB489))&lt;&gt;"n/a",COUNTIFS($C$2:$C$532,"Yes",$A$2:$A$532,"Neuron",$AB$2:$AB$532,$AB489)&gt;1),
AND($AE489&lt;&gt;"",LOWER(TRIM($AE489))&lt;&gt;"n/a",COUNTIFS($C$2:$C$532,"Yes",$A$2:$A$532,"Neuron",$AE$2:$AE$532,$AE489)&gt;1)
),"Yes","No"),
IF($A489="Cybernet",
IF(OR(
AND($Y489&lt;&gt;"",LOWER(TRIM($Y489))&lt;&gt;"n/a",COUNTIFS($C$2:$C$532,"Yes",$A$2:$A$532,"Cybernet",$Y$2:$Y$532,$Y489)&gt;1),
AND($Z489&lt;&gt;"",LOWER(TRIM($Z489))&lt;&gt;"n/a",COUNTIFS($C$2:$C$532,"Yes",$A$2:$A$532,"Cybernet",$Z$2:$Z$532,$Z489)&gt;1)
),"Yes","No"),
IF(AND($AN489&lt;&gt;"",LOWER(TRIM($AN489))&lt;&gt;"n/a"),
IF(COUNTIFS($C$2:$C$532,"Yes",$A$2:$A$532,$A489,$AN$2:$AN$532,$AN489)&gt;1,"Yes","No"),
"No")
)
)
)</f>
        <v/>
      </c>
      <c r="V489"/>
      <c r="X489"/>
      <c r="BS489" s="4" t="str">
        <f>IF($AB489="","",IF((IF(AND($BL489&lt;&gt;"Yes",$BL489&lt;&gt;"N/A"),"Power Cable, ","")&amp;IF(AND($BM489&lt;&gt;"Yes",$BM489&lt;&gt;"N/A"),"Battery, ","")&amp;IF(AND($AG489&lt;&gt;"Yes",$AG489&lt;&gt;"N/A"),"Firmware Download, ","")&amp;IF(AND(OR($AG489="Yes",$AG489="N/A"),$AH489&lt;&gt;"Yes",$AH489&lt;&gt;"N/A"),"Firmware Install, ","")&amp;IF(AND($BQ489&lt;&gt;"Yes",$BQ489&lt;&gt;"N/A"),"Device ID, ","")&amp;IF(AND($BR489&lt;&gt;"Yes",$BR489&lt;&gt;"N/A"),"Epic Beans Relay, ",""))="","",LEFT(IF(AND($BL489&lt;&gt;"Yes",$BL489&lt;&gt;"N/A"),"Power Cable, ","")&amp;IF(AND($BM489&lt;&gt;"Yes",$BM489&lt;&gt;"N/A"),"Battery, ","")&amp;IF(AND($AG489&lt;&gt;"Yes",$AG489&lt;&gt;"N/A"),"Firmware Download, ","")&amp;IF(AND(OR($AG489="Yes",$AG489="N/A"),$AH489&lt;&gt;"Yes",$AH489&lt;&gt;"N/A"),"Firmware Install, ","")&amp;IF(AND($BQ489&lt;&gt;"Yes",$BQ489&lt;&gt;"N/A"),"Device ID, ","")&amp;IF(AND($BR489&lt;&gt;"Yes",$BR489&lt;&gt;"N/A"),"Epic Beans Relay, ",""),LEN(IF(AND($BL489&lt;&gt;"Yes",$BL489&lt;&gt;"N/A"),"Power Cable, ","")&amp;IF(AND($BM489&lt;&gt;"Yes",$BM489&lt;&gt;"N/A"),"Battery, ","")&amp;IF(AND($AG489&lt;&gt;"Yes",$AG489&lt;&gt;"N/A"),"Firmware Download, ","")&amp;IF(AND(OR($AG489="Yes",$AG489="N/A"),$AH489&lt;&gt;"Yes",$AH489&lt;&gt;"N/A"),"Firmware Install, ","")&amp;IF(AND($BQ489&lt;&gt;"Yes",$BQ489&lt;&gt;"N/A"),"Device ID, ","")&amp;IF(AND($BR489&lt;&gt;"Yes",$BR489&lt;&gt;"N/A"),"Epic Beans Relay, ",""))-2)))</f>
        <v/>
      </c>
      <c r="BU489" s="8" t="str">
        <f>IF($AB489="","",IF($BS489="","Yes","Blocked"))</f>
        <v/>
      </c>
      <c r="BW489" t="str">
        <f>IF($BV489="","",IFERROR(VLOOKUP($BV489,'01_Warehouse_Ledger'!$A:$N,4,FALSE),""))</f>
        <v/>
      </c>
      <c r="BX489" t="str">
        <f>IF($BV489="","",IFERROR(VLOOKUP($BV489,'01_Warehouse_Ledger'!$A:$N,5,FALSE),""))</f>
        <v/>
      </c>
      <c r="BY489" t="str">
        <f>IF($BV489="","",IFERROR(VLOOKUP($BV489,'01_Warehouse_Ledger'!$A:$N,13,FALSE),""))</f>
        <v/>
      </c>
      <c r="CI489" t="str" cm="1">
        <f t="array" ref="CI489">IFERROR(
  IF(ISNUMBER(MATCH(TRIM(SUBSTITUTE(INDEX($X:$X,ROW()),CHAR(160),"")),[1]Weekend_Targets!$B$2:$B$23,0)),
    "TARGET",
    "NO"
  ),
  "LOOKUP_ERROR"
)</f>
        <v>NO</v>
      </c>
      <c r="CJ489" t="str" cm="1">
        <f t="array" aca="1" ref="CJ489" ca="1">_xlfn.LET(_xlpm.h,UPPER(TRIM(CLEAN(SUBSTITUTE($X489,CHAR(160)," ")))), IF(ISNUMBER(MATCH(_xlpm.h,WeekendHostnames,0)),"TARGET",""))</f>
        <v/>
      </c>
      <c r="CK489" t="str">
        <f>UPPER(TRIM(CLEAN(SUBSTITUTE(C489,CHAR(160)," "))))</f>
        <v/>
      </c>
      <c r="CL489" t="str" cm="1">
        <f t="array" ref="CL489">IF(ISNUMBER(MATCH(UPPER(TRIM(CLEAN(SUBSTITUTE(INDEX($X:$X,ROW()),CHAR(160)," ")))),[1]Weekend_Targets!$C$2:$C$23,0)),"TARGET","NO")</f>
        <v>NO</v>
      </c>
      <c r="CM489" t="str">
        <f>_xlfn.TEXTJOIN(", ",TRUE,$C$2:$C$23)</f>
        <v>Yes, Yes, Yes, Yes, Yes, Yes, Yes, Yes, Yes, Yes, Yes, Yes, Yes, Yes, Yes, Yes, Yes, Yes, Yes, Yes, Yes, Yes</v>
      </c>
      <c r="CN489" t="e" cm="1">
        <f t="array" aca="1" ref="CN489" ca="1">COUNTIF(WeekendHostnames,"WNH270OPR403")</f>
        <v>#NAME?</v>
      </c>
    </row>
    <row r="490" spans="5:92" ht="20.25" customHeight="1">
      <c r="E490" s="15" t="str">
        <f>IF($C490&lt;&gt;"Yes","",IF($D490="No","Yes",IF($D490="Yes","No","")))</f>
        <v/>
      </c>
      <c r="F490" s="15" t="str">
        <f>IF($A490="","",IF($A490="Neuron",IF(OR(AND($AA490&lt;&gt;"",LOWER(TRIM($AA490))&lt;&gt;"n/a",COUNTIF($AA$2:$AA$532,$AA490)&gt;1),AND($AB490&lt;&gt;"",LOWER(TRIM($AB490))&lt;&gt;"n/a",COUNTIF($AB$2:$AB$532,$AB490)&gt;1),AND($AE490&lt;&gt;"",LOWER(TRIM($AE490))&lt;&gt;"n/a",COUNTIF($AE$2:$AE$532,$AE490)&gt;1)),"Yes","No"),IF($A490="Cybernet",IF(OR(AND($Y490&lt;&gt;"",LOWER(TRIM($Y490))&lt;&gt;"n/a",COUNTIF($Y$2:$Y$532,$Y490)&gt;1),AND($Z490&lt;&gt;"",LOWER(TRIM($Z490))&lt;&gt;"n/a",COUNTIF($Z$2:$Z$532,$Z490)&gt;1)),"Yes","No"),IF(AND($AN490&lt;&gt;"",LOWER(TRIM($AN490))&lt;&gt;"n/a",COUNTIF($AN$2:$AN$532,$AN490)&gt;1),"Yes","No"))))</f>
        <v/>
      </c>
      <c r="G490" t="str">
        <f>IF($C490&lt;&gt;"Yes","",
IF($A490="Neuron",
IF(OR(
AND($AA490&lt;&gt;"",LOWER(TRIM($AA490))&lt;&gt;"n/a",COUNTIFS($C$2:$C$532,"Yes",$A$2:$A$532,"Neuron",$AA$2:$AA$532,$AA490)&gt;1),
AND($AB490&lt;&gt;"",LOWER(TRIM($AB490))&lt;&gt;"n/a",COUNTIFS($C$2:$C$532,"Yes",$A$2:$A$532,"Neuron",$AB$2:$AB$532,$AB490)&gt;1),
AND($AE490&lt;&gt;"",LOWER(TRIM($AE490))&lt;&gt;"n/a",COUNTIFS($C$2:$C$532,"Yes",$A$2:$A$532,"Neuron",$AE$2:$AE$532,$AE490)&gt;1)
),"Yes","No"),
IF($A490="Cybernet",
IF(OR(
AND($Y490&lt;&gt;"",LOWER(TRIM($Y490))&lt;&gt;"n/a",COUNTIFS($C$2:$C$532,"Yes",$A$2:$A$532,"Cybernet",$Y$2:$Y$532,$Y490)&gt;1),
AND($Z490&lt;&gt;"",LOWER(TRIM($Z490))&lt;&gt;"n/a",COUNTIFS($C$2:$C$532,"Yes",$A$2:$A$532,"Cybernet",$Z$2:$Z$532,$Z490)&gt;1)
),"Yes","No"),
IF(AND($AN490&lt;&gt;"",LOWER(TRIM($AN490))&lt;&gt;"n/a"),
IF(COUNTIFS($C$2:$C$532,"Yes",$A$2:$A$532,$A490,$AN$2:$AN$532,$AN490)&gt;1,"Yes","No"),
"No")
)
)
)</f>
        <v/>
      </c>
      <c r="V490"/>
      <c r="X490"/>
      <c r="BS490" s="4" t="str">
        <f>IF($AB490="","",IF((IF(AND($BL490&lt;&gt;"Yes",$BL490&lt;&gt;"N/A"),"Power Cable, ","")&amp;IF(AND($BM490&lt;&gt;"Yes",$BM490&lt;&gt;"N/A"),"Battery, ","")&amp;IF(AND($AG490&lt;&gt;"Yes",$AG490&lt;&gt;"N/A"),"Firmware Download, ","")&amp;IF(AND(OR($AG490="Yes",$AG490="N/A"),$AH490&lt;&gt;"Yes",$AH490&lt;&gt;"N/A"),"Firmware Install, ","")&amp;IF(AND($BQ490&lt;&gt;"Yes",$BQ490&lt;&gt;"N/A"),"Device ID, ","")&amp;IF(AND($BR490&lt;&gt;"Yes",$BR490&lt;&gt;"N/A"),"Epic Beans Relay, ",""))="","",LEFT(IF(AND($BL490&lt;&gt;"Yes",$BL490&lt;&gt;"N/A"),"Power Cable, ","")&amp;IF(AND($BM490&lt;&gt;"Yes",$BM490&lt;&gt;"N/A"),"Battery, ","")&amp;IF(AND($AG490&lt;&gt;"Yes",$AG490&lt;&gt;"N/A"),"Firmware Download, ","")&amp;IF(AND(OR($AG490="Yes",$AG490="N/A"),$AH490&lt;&gt;"Yes",$AH490&lt;&gt;"N/A"),"Firmware Install, ","")&amp;IF(AND($BQ490&lt;&gt;"Yes",$BQ490&lt;&gt;"N/A"),"Device ID, ","")&amp;IF(AND($BR490&lt;&gt;"Yes",$BR490&lt;&gt;"N/A"),"Epic Beans Relay, ",""),LEN(IF(AND($BL490&lt;&gt;"Yes",$BL490&lt;&gt;"N/A"),"Power Cable, ","")&amp;IF(AND($BM490&lt;&gt;"Yes",$BM490&lt;&gt;"N/A"),"Battery, ","")&amp;IF(AND($AG490&lt;&gt;"Yes",$AG490&lt;&gt;"N/A"),"Firmware Download, ","")&amp;IF(AND(OR($AG490="Yes",$AG490="N/A"),$AH490&lt;&gt;"Yes",$AH490&lt;&gt;"N/A"),"Firmware Install, ","")&amp;IF(AND($BQ490&lt;&gt;"Yes",$BQ490&lt;&gt;"N/A"),"Device ID, ","")&amp;IF(AND($BR490&lt;&gt;"Yes",$BR490&lt;&gt;"N/A"),"Epic Beans Relay, ",""))-2)))</f>
        <v/>
      </c>
      <c r="BU490" s="8" t="str">
        <f>IF($AB490="","",IF($BS490="","Yes","Blocked"))</f>
        <v/>
      </c>
      <c r="BW490" t="str">
        <f>IF($BV490="","",IFERROR(VLOOKUP($BV490,'01_Warehouse_Ledger'!$A:$N,4,FALSE),""))</f>
        <v/>
      </c>
      <c r="BX490" t="str">
        <f>IF($BV490="","",IFERROR(VLOOKUP($BV490,'01_Warehouse_Ledger'!$A:$N,5,FALSE),""))</f>
        <v/>
      </c>
      <c r="BY490" t="str">
        <f>IF($BV490="","",IFERROR(VLOOKUP($BV490,'01_Warehouse_Ledger'!$A:$N,13,FALSE),""))</f>
        <v/>
      </c>
      <c r="CI490" t="str" cm="1">
        <f t="array" ref="CI490">IFERROR(
  IF(ISNUMBER(MATCH(TRIM(SUBSTITUTE(INDEX($X:$X,ROW()),CHAR(160),"")),[1]Weekend_Targets!$B$2:$B$23,0)),
    "TARGET",
    "NO"
  ),
  "LOOKUP_ERROR"
)</f>
        <v>NO</v>
      </c>
      <c r="CJ490" t="str" cm="1">
        <f t="array" aca="1" ref="CJ490" ca="1">_xlfn.LET(_xlpm.h,UPPER(TRIM(CLEAN(SUBSTITUTE($X490,CHAR(160)," ")))), IF(ISNUMBER(MATCH(_xlpm.h,WeekendHostnames,0)),"TARGET",""))</f>
        <v/>
      </c>
      <c r="CK490" t="str">
        <f>UPPER(TRIM(CLEAN(SUBSTITUTE(C490,CHAR(160)," "))))</f>
        <v/>
      </c>
      <c r="CL490" t="str" cm="1">
        <f t="array" ref="CL490">IF(ISNUMBER(MATCH(UPPER(TRIM(CLEAN(SUBSTITUTE(INDEX($X:$X,ROW()),CHAR(160)," ")))),[1]Weekend_Targets!$C$2:$C$23,0)),"TARGET","NO")</f>
        <v>NO</v>
      </c>
      <c r="CM490" t="str">
        <f>_xlfn.TEXTJOIN(", ",TRUE,$C$2:$C$23)</f>
        <v>Yes, Yes, Yes, Yes, Yes, Yes, Yes, Yes, Yes, Yes, Yes, Yes, Yes, Yes, Yes, Yes, Yes, Yes, Yes, Yes, Yes, Yes</v>
      </c>
      <c r="CN490" t="e" cm="1">
        <f t="array" aca="1" ref="CN490" ca="1">COUNTIF(WeekendHostnames,"WNH270OPR403")</f>
        <v>#NAME?</v>
      </c>
    </row>
    <row r="491" spans="5:92" ht="20.25" customHeight="1">
      <c r="E491" s="15" t="str">
        <f>IF($C491&lt;&gt;"Yes","",IF($D491="No","Yes",IF($D491="Yes","No","")))</f>
        <v/>
      </c>
      <c r="F491" s="15" t="str">
        <f>IF($A491="","",IF($A491="Neuron",IF(OR(AND($AA491&lt;&gt;"",LOWER(TRIM($AA491))&lt;&gt;"n/a",COUNTIF($AA$2:$AA$532,$AA491)&gt;1),AND($AB491&lt;&gt;"",LOWER(TRIM($AB491))&lt;&gt;"n/a",COUNTIF($AB$2:$AB$532,$AB491)&gt;1),AND($AE491&lt;&gt;"",LOWER(TRIM($AE491))&lt;&gt;"n/a",COUNTIF($AE$2:$AE$532,$AE491)&gt;1)),"Yes","No"),IF($A491="Cybernet",IF(OR(AND($Y491&lt;&gt;"",LOWER(TRIM($Y491))&lt;&gt;"n/a",COUNTIF($Y$2:$Y$532,$Y491)&gt;1),AND($Z491&lt;&gt;"",LOWER(TRIM($Z491))&lt;&gt;"n/a",COUNTIF($Z$2:$Z$532,$Z491)&gt;1)),"Yes","No"),IF(AND($AN491&lt;&gt;"",LOWER(TRIM($AN491))&lt;&gt;"n/a",COUNTIF($AN$2:$AN$532,$AN491)&gt;1),"Yes","No"))))</f>
        <v/>
      </c>
      <c r="G491" t="str">
        <f>IF($C491&lt;&gt;"Yes","",
IF($A491="Neuron",
IF(OR(
AND($AA491&lt;&gt;"",LOWER(TRIM($AA491))&lt;&gt;"n/a",COUNTIFS($C$2:$C$532,"Yes",$A$2:$A$532,"Neuron",$AA$2:$AA$532,$AA491)&gt;1),
AND($AB491&lt;&gt;"",LOWER(TRIM($AB491))&lt;&gt;"n/a",COUNTIFS($C$2:$C$532,"Yes",$A$2:$A$532,"Neuron",$AB$2:$AB$532,$AB491)&gt;1),
AND($AE491&lt;&gt;"",LOWER(TRIM($AE491))&lt;&gt;"n/a",COUNTIFS($C$2:$C$532,"Yes",$A$2:$A$532,"Neuron",$AE$2:$AE$532,$AE491)&gt;1)
),"Yes","No"),
IF($A491="Cybernet",
IF(OR(
AND($Y491&lt;&gt;"",LOWER(TRIM($Y491))&lt;&gt;"n/a",COUNTIFS($C$2:$C$532,"Yes",$A$2:$A$532,"Cybernet",$Y$2:$Y$532,$Y491)&gt;1),
AND($Z491&lt;&gt;"",LOWER(TRIM($Z491))&lt;&gt;"n/a",COUNTIFS($C$2:$C$532,"Yes",$A$2:$A$532,"Cybernet",$Z$2:$Z$532,$Z491)&gt;1)
),"Yes","No"),
IF(AND($AN491&lt;&gt;"",LOWER(TRIM($AN491))&lt;&gt;"n/a"),
IF(COUNTIFS($C$2:$C$532,"Yes",$A$2:$A$532,$A491,$AN$2:$AN$532,$AN491)&gt;1,"Yes","No"),
"No")
)
)
)</f>
        <v/>
      </c>
      <c r="V491"/>
      <c r="X491"/>
      <c r="BS491" s="4" t="str">
        <f>IF($AB491="","",IF((IF(AND($BL491&lt;&gt;"Yes",$BL491&lt;&gt;"N/A"),"Power Cable, ","")&amp;IF(AND($BM491&lt;&gt;"Yes",$BM491&lt;&gt;"N/A"),"Battery, ","")&amp;IF(AND($AG491&lt;&gt;"Yes",$AG491&lt;&gt;"N/A"),"Firmware Download, ","")&amp;IF(AND(OR($AG491="Yes",$AG491="N/A"),$AH491&lt;&gt;"Yes",$AH491&lt;&gt;"N/A"),"Firmware Install, ","")&amp;IF(AND($BQ491&lt;&gt;"Yes",$BQ491&lt;&gt;"N/A"),"Device ID, ","")&amp;IF(AND($BR491&lt;&gt;"Yes",$BR491&lt;&gt;"N/A"),"Epic Beans Relay, ",""))="","",LEFT(IF(AND($BL491&lt;&gt;"Yes",$BL491&lt;&gt;"N/A"),"Power Cable, ","")&amp;IF(AND($BM491&lt;&gt;"Yes",$BM491&lt;&gt;"N/A"),"Battery, ","")&amp;IF(AND($AG491&lt;&gt;"Yes",$AG491&lt;&gt;"N/A"),"Firmware Download, ","")&amp;IF(AND(OR($AG491="Yes",$AG491="N/A"),$AH491&lt;&gt;"Yes",$AH491&lt;&gt;"N/A"),"Firmware Install, ","")&amp;IF(AND($BQ491&lt;&gt;"Yes",$BQ491&lt;&gt;"N/A"),"Device ID, ","")&amp;IF(AND($BR491&lt;&gt;"Yes",$BR491&lt;&gt;"N/A"),"Epic Beans Relay, ",""),LEN(IF(AND($BL491&lt;&gt;"Yes",$BL491&lt;&gt;"N/A"),"Power Cable, ","")&amp;IF(AND($BM491&lt;&gt;"Yes",$BM491&lt;&gt;"N/A"),"Battery, ","")&amp;IF(AND($AG491&lt;&gt;"Yes",$AG491&lt;&gt;"N/A"),"Firmware Download, ","")&amp;IF(AND(OR($AG491="Yes",$AG491="N/A"),$AH491&lt;&gt;"Yes",$AH491&lt;&gt;"N/A"),"Firmware Install, ","")&amp;IF(AND($BQ491&lt;&gt;"Yes",$BQ491&lt;&gt;"N/A"),"Device ID, ","")&amp;IF(AND($BR491&lt;&gt;"Yes",$BR491&lt;&gt;"N/A"),"Epic Beans Relay, ",""))-2)))</f>
        <v/>
      </c>
      <c r="BU491" s="8" t="str">
        <f>IF($AB491="","",IF($BS491="","Yes","Blocked"))</f>
        <v/>
      </c>
      <c r="BW491" t="str">
        <f>IF($BV491="","",IFERROR(VLOOKUP($BV491,'01_Warehouse_Ledger'!$A:$N,4,FALSE),""))</f>
        <v/>
      </c>
      <c r="BX491" t="str">
        <f>IF($BV491="","",IFERROR(VLOOKUP($BV491,'01_Warehouse_Ledger'!$A:$N,5,FALSE),""))</f>
        <v/>
      </c>
      <c r="BY491" t="str">
        <f>IF($BV491="","",IFERROR(VLOOKUP($BV491,'01_Warehouse_Ledger'!$A:$N,13,FALSE),""))</f>
        <v/>
      </c>
      <c r="CI491" t="str" cm="1">
        <f t="array" ref="CI491">IFERROR(
  IF(ISNUMBER(MATCH(TRIM(SUBSTITUTE(INDEX($X:$X,ROW()),CHAR(160),"")),[1]Weekend_Targets!$B$2:$B$23,0)),
    "TARGET",
    "NO"
  ),
  "LOOKUP_ERROR"
)</f>
        <v>NO</v>
      </c>
      <c r="CJ491" t="str" cm="1">
        <f t="array" aca="1" ref="CJ491" ca="1">_xlfn.LET(_xlpm.h,UPPER(TRIM(CLEAN(SUBSTITUTE($X491,CHAR(160)," ")))), IF(ISNUMBER(MATCH(_xlpm.h,WeekendHostnames,0)),"TARGET",""))</f>
        <v/>
      </c>
      <c r="CK491" t="str">
        <f>UPPER(TRIM(CLEAN(SUBSTITUTE(C491,CHAR(160)," "))))</f>
        <v/>
      </c>
      <c r="CL491" t="str" cm="1">
        <f t="array" ref="CL491">IF(ISNUMBER(MATCH(UPPER(TRIM(CLEAN(SUBSTITUTE(INDEX($X:$X,ROW()),CHAR(160)," ")))),[1]Weekend_Targets!$C$2:$C$23,0)),"TARGET","NO")</f>
        <v>NO</v>
      </c>
      <c r="CM491" t="str">
        <f>_xlfn.TEXTJOIN(", ",TRUE,$C$2:$C$23)</f>
        <v>Yes, Yes, Yes, Yes, Yes, Yes, Yes, Yes, Yes, Yes, Yes, Yes, Yes, Yes, Yes, Yes, Yes, Yes, Yes, Yes, Yes, Yes</v>
      </c>
      <c r="CN491" t="e" cm="1">
        <f t="array" aca="1" ref="CN491" ca="1">COUNTIF(WeekendHostnames,"WNH270OPR403")</f>
        <v>#NAME?</v>
      </c>
    </row>
    <row r="492" spans="5:92" ht="20.25" customHeight="1">
      <c r="E492" s="15" t="str">
        <f>IF($C492&lt;&gt;"Yes","",IF($D492="No","Yes",IF($D492="Yes","No","")))</f>
        <v/>
      </c>
      <c r="F492" s="15" t="str">
        <f>IF($A492="","",IF($A492="Neuron",IF(OR(AND($AA492&lt;&gt;"",LOWER(TRIM($AA492))&lt;&gt;"n/a",COUNTIF($AA$2:$AA$532,$AA492)&gt;1),AND($AB492&lt;&gt;"",LOWER(TRIM($AB492))&lt;&gt;"n/a",COUNTIF($AB$2:$AB$532,$AB492)&gt;1),AND($AE492&lt;&gt;"",LOWER(TRIM($AE492))&lt;&gt;"n/a",COUNTIF($AE$2:$AE$532,$AE492)&gt;1)),"Yes","No"),IF($A492="Cybernet",IF(OR(AND($Y492&lt;&gt;"",LOWER(TRIM($Y492))&lt;&gt;"n/a",COUNTIF($Y$2:$Y$532,$Y492)&gt;1),AND($Z492&lt;&gt;"",LOWER(TRIM($Z492))&lt;&gt;"n/a",COUNTIF($Z$2:$Z$532,$Z492)&gt;1)),"Yes","No"),IF(AND($AN492&lt;&gt;"",LOWER(TRIM($AN492))&lt;&gt;"n/a",COUNTIF($AN$2:$AN$532,$AN492)&gt;1),"Yes","No"))))</f>
        <v/>
      </c>
      <c r="G492" t="str">
        <f>IF($C492&lt;&gt;"Yes","",
IF($A492="Neuron",
IF(OR(
AND($AA492&lt;&gt;"",LOWER(TRIM($AA492))&lt;&gt;"n/a",COUNTIFS($C$2:$C$532,"Yes",$A$2:$A$532,"Neuron",$AA$2:$AA$532,$AA492)&gt;1),
AND($AB492&lt;&gt;"",LOWER(TRIM($AB492))&lt;&gt;"n/a",COUNTIFS($C$2:$C$532,"Yes",$A$2:$A$532,"Neuron",$AB$2:$AB$532,$AB492)&gt;1),
AND($AE492&lt;&gt;"",LOWER(TRIM($AE492))&lt;&gt;"n/a",COUNTIFS($C$2:$C$532,"Yes",$A$2:$A$532,"Neuron",$AE$2:$AE$532,$AE492)&gt;1)
),"Yes","No"),
IF($A492="Cybernet",
IF(OR(
AND($Y492&lt;&gt;"",LOWER(TRIM($Y492))&lt;&gt;"n/a",COUNTIFS($C$2:$C$532,"Yes",$A$2:$A$532,"Cybernet",$Y$2:$Y$532,$Y492)&gt;1),
AND($Z492&lt;&gt;"",LOWER(TRIM($Z492))&lt;&gt;"n/a",COUNTIFS($C$2:$C$532,"Yes",$A$2:$A$532,"Cybernet",$Z$2:$Z$532,$Z492)&gt;1)
),"Yes","No"),
IF(AND($AN492&lt;&gt;"",LOWER(TRIM($AN492))&lt;&gt;"n/a"),
IF(COUNTIFS($C$2:$C$532,"Yes",$A$2:$A$532,$A492,$AN$2:$AN$532,$AN492)&gt;1,"Yes","No"),
"No")
)
)
)</f>
        <v/>
      </c>
      <c r="V492"/>
      <c r="X492"/>
      <c r="BS492" s="4" t="str">
        <f>IF($AB492="","",IF((IF(AND($BL492&lt;&gt;"Yes",$BL492&lt;&gt;"N/A"),"Power Cable, ","")&amp;IF(AND($BM492&lt;&gt;"Yes",$BM492&lt;&gt;"N/A"),"Battery, ","")&amp;IF(AND($AG492&lt;&gt;"Yes",$AG492&lt;&gt;"N/A"),"Firmware Download, ","")&amp;IF(AND(OR($AG492="Yes",$AG492="N/A"),$AH492&lt;&gt;"Yes",$AH492&lt;&gt;"N/A"),"Firmware Install, ","")&amp;IF(AND($BQ492&lt;&gt;"Yes",$BQ492&lt;&gt;"N/A"),"Device ID, ","")&amp;IF(AND($BR492&lt;&gt;"Yes",$BR492&lt;&gt;"N/A"),"Epic Beans Relay, ",""))="","",LEFT(IF(AND($BL492&lt;&gt;"Yes",$BL492&lt;&gt;"N/A"),"Power Cable, ","")&amp;IF(AND($BM492&lt;&gt;"Yes",$BM492&lt;&gt;"N/A"),"Battery, ","")&amp;IF(AND($AG492&lt;&gt;"Yes",$AG492&lt;&gt;"N/A"),"Firmware Download, ","")&amp;IF(AND(OR($AG492="Yes",$AG492="N/A"),$AH492&lt;&gt;"Yes",$AH492&lt;&gt;"N/A"),"Firmware Install, ","")&amp;IF(AND($BQ492&lt;&gt;"Yes",$BQ492&lt;&gt;"N/A"),"Device ID, ","")&amp;IF(AND($BR492&lt;&gt;"Yes",$BR492&lt;&gt;"N/A"),"Epic Beans Relay, ",""),LEN(IF(AND($BL492&lt;&gt;"Yes",$BL492&lt;&gt;"N/A"),"Power Cable, ","")&amp;IF(AND($BM492&lt;&gt;"Yes",$BM492&lt;&gt;"N/A"),"Battery, ","")&amp;IF(AND($AG492&lt;&gt;"Yes",$AG492&lt;&gt;"N/A"),"Firmware Download, ","")&amp;IF(AND(OR($AG492="Yes",$AG492="N/A"),$AH492&lt;&gt;"Yes",$AH492&lt;&gt;"N/A"),"Firmware Install, ","")&amp;IF(AND($BQ492&lt;&gt;"Yes",$BQ492&lt;&gt;"N/A"),"Device ID, ","")&amp;IF(AND($BR492&lt;&gt;"Yes",$BR492&lt;&gt;"N/A"),"Epic Beans Relay, ",""))-2)))</f>
        <v/>
      </c>
      <c r="BU492" s="8" t="str">
        <f>IF($AB492="","",IF($BS492="","Yes","Blocked"))</f>
        <v/>
      </c>
      <c r="BW492" t="str">
        <f>IF($BV492="","",IFERROR(VLOOKUP($BV492,'01_Warehouse_Ledger'!$A:$N,4,FALSE),""))</f>
        <v/>
      </c>
      <c r="BX492" t="str">
        <f>IF($BV492="","",IFERROR(VLOOKUP($BV492,'01_Warehouse_Ledger'!$A:$N,5,FALSE),""))</f>
        <v/>
      </c>
      <c r="BY492" t="str">
        <f>IF($BV492="","",IFERROR(VLOOKUP($BV492,'01_Warehouse_Ledger'!$A:$N,13,FALSE),""))</f>
        <v/>
      </c>
      <c r="CI492" t="str" cm="1">
        <f t="array" ref="CI492">IFERROR(
  IF(ISNUMBER(MATCH(TRIM(SUBSTITUTE(INDEX($X:$X,ROW()),CHAR(160),"")),[1]Weekend_Targets!$B$2:$B$23,0)),
    "TARGET",
    "NO"
  ),
  "LOOKUP_ERROR"
)</f>
        <v>NO</v>
      </c>
      <c r="CJ492" t="str" cm="1">
        <f t="array" aca="1" ref="CJ492" ca="1">_xlfn.LET(_xlpm.h,UPPER(TRIM(CLEAN(SUBSTITUTE($X492,CHAR(160)," ")))), IF(ISNUMBER(MATCH(_xlpm.h,WeekendHostnames,0)),"TARGET",""))</f>
        <v/>
      </c>
      <c r="CK492" t="str">
        <f>UPPER(TRIM(CLEAN(SUBSTITUTE(C492,CHAR(160)," "))))</f>
        <v/>
      </c>
      <c r="CL492" t="str" cm="1">
        <f t="array" ref="CL492">IF(ISNUMBER(MATCH(UPPER(TRIM(CLEAN(SUBSTITUTE(INDEX($X:$X,ROW()),CHAR(160)," ")))),[1]Weekend_Targets!$C$2:$C$23,0)),"TARGET","NO")</f>
        <v>NO</v>
      </c>
      <c r="CM492" t="str">
        <f>_xlfn.TEXTJOIN(", ",TRUE,$C$2:$C$23)</f>
        <v>Yes, Yes, Yes, Yes, Yes, Yes, Yes, Yes, Yes, Yes, Yes, Yes, Yes, Yes, Yes, Yes, Yes, Yes, Yes, Yes, Yes, Yes</v>
      </c>
      <c r="CN492" t="e" cm="1">
        <f t="array" aca="1" ref="CN492" ca="1">COUNTIF(WeekendHostnames,"WNH270OPR403")</f>
        <v>#NAME?</v>
      </c>
    </row>
    <row r="493" spans="5:92" ht="20.25" customHeight="1">
      <c r="E493" s="15" t="str">
        <f>IF($C493&lt;&gt;"Yes","",IF($D493="No","Yes",IF($D493="Yes","No","")))</f>
        <v/>
      </c>
      <c r="F493" s="15" t="str">
        <f>IF($A493="","",IF($A493="Neuron",IF(OR(AND($AA493&lt;&gt;"",LOWER(TRIM($AA493))&lt;&gt;"n/a",COUNTIF($AA$2:$AA$532,$AA493)&gt;1),AND($AB493&lt;&gt;"",LOWER(TRIM($AB493))&lt;&gt;"n/a",COUNTIF($AB$2:$AB$532,$AB493)&gt;1),AND($AE493&lt;&gt;"",LOWER(TRIM($AE493))&lt;&gt;"n/a",COUNTIF($AE$2:$AE$532,$AE493)&gt;1)),"Yes","No"),IF($A493="Cybernet",IF(OR(AND($Y493&lt;&gt;"",LOWER(TRIM($Y493))&lt;&gt;"n/a",COUNTIF($Y$2:$Y$532,$Y493)&gt;1),AND($Z493&lt;&gt;"",LOWER(TRIM($Z493))&lt;&gt;"n/a",COUNTIF($Z$2:$Z$532,$Z493)&gt;1)),"Yes","No"),IF(AND($AN493&lt;&gt;"",LOWER(TRIM($AN493))&lt;&gt;"n/a",COUNTIF($AN$2:$AN$532,$AN493)&gt;1),"Yes","No"))))</f>
        <v/>
      </c>
      <c r="G493" t="str">
        <f>IF($C493&lt;&gt;"Yes","",
IF($A493="Neuron",
IF(OR(
AND($AA493&lt;&gt;"",LOWER(TRIM($AA493))&lt;&gt;"n/a",COUNTIFS($C$2:$C$532,"Yes",$A$2:$A$532,"Neuron",$AA$2:$AA$532,$AA493)&gt;1),
AND($AB493&lt;&gt;"",LOWER(TRIM($AB493))&lt;&gt;"n/a",COUNTIFS($C$2:$C$532,"Yes",$A$2:$A$532,"Neuron",$AB$2:$AB$532,$AB493)&gt;1),
AND($AE493&lt;&gt;"",LOWER(TRIM($AE493))&lt;&gt;"n/a",COUNTIFS($C$2:$C$532,"Yes",$A$2:$A$532,"Neuron",$AE$2:$AE$532,$AE493)&gt;1)
),"Yes","No"),
IF($A493="Cybernet",
IF(OR(
AND($Y493&lt;&gt;"",LOWER(TRIM($Y493))&lt;&gt;"n/a",COUNTIFS($C$2:$C$532,"Yes",$A$2:$A$532,"Cybernet",$Y$2:$Y$532,$Y493)&gt;1),
AND($Z493&lt;&gt;"",LOWER(TRIM($Z493))&lt;&gt;"n/a",COUNTIFS($C$2:$C$532,"Yes",$A$2:$A$532,"Cybernet",$Z$2:$Z$532,$Z493)&gt;1)
),"Yes","No"),
IF(AND($AN493&lt;&gt;"",LOWER(TRIM($AN493))&lt;&gt;"n/a"),
IF(COUNTIFS($C$2:$C$532,"Yes",$A$2:$A$532,$A493,$AN$2:$AN$532,$AN493)&gt;1,"Yes","No"),
"No")
)
)
)</f>
        <v/>
      </c>
      <c r="V493"/>
      <c r="X493"/>
      <c r="BS493" s="4" t="str">
        <f>IF($AB493="","",IF((IF(AND($BL493&lt;&gt;"Yes",$BL493&lt;&gt;"N/A"),"Power Cable, ","")&amp;IF(AND($BM493&lt;&gt;"Yes",$BM493&lt;&gt;"N/A"),"Battery, ","")&amp;IF(AND($AG493&lt;&gt;"Yes",$AG493&lt;&gt;"N/A"),"Firmware Download, ","")&amp;IF(AND(OR($AG493="Yes",$AG493="N/A"),$AH493&lt;&gt;"Yes",$AH493&lt;&gt;"N/A"),"Firmware Install, ","")&amp;IF(AND($BQ493&lt;&gt;"Yes",$BQ493&lt;&gt;"N/A"),"Device ID, ","")&amp;IF(AND($BR493&lt;&gt;"Yes",$BR493&lt;&gt;"N/A"),"Epic Beans Relay, ",""))="","",LEFT(IF(AND($BL493&lt;&gt;"Yes",$BL493&lt;&gt;"N/A"),"Power Cable, ","")&amp;IF(AND($BM493&lt;&gt;"Yes",$BM493&lt;&gt;"N/A"),"Battery, ","")&amp;IF(AND($AG493&lt;&gt;"Yes",$AG493&lt;&gt;"N/A"),"Firmware Download, ","")&amp;IF(AND(OR($AG493="Yes",$AG493="N/A"),$AH493&lt;&gt;"Yes",$AH493&lt;&gt;"N/A"),"Firmware Install, ","")&amp;IF(AND($BQ493&lt;&gt;"Yes",$BQ493&lt;&gt;"N/A"),"Device ID, ","")&amp;IF(AND($BR493&lt;&gt;"Yes",$BR493&lt;&gt;"N/A"),"Epic Beans Relay, ",""),LEN(IF(AND($BL493&lt;&gt;"Yes",$BL493&lt;&gt;"N/A"),"Power Cable, ","")&amp;IF(AND($BM493&lt;&gt;"Yes",$BM493&lt;&gt;"N/A"),"Battery, ","")&amp;IF(AND($AG493&lt;&gt;"Yes",$AG493&lt;&gt;"N/A"),"Firmware Download, ","")&amp;IF(AND(OR($AG493="Yes",$AG493="N/A"),$AH493&lt;&gt;"Yes",$AH493&lt;&gt;"N/A"),"Firmware Install, ","")&amp;IF(AND($BQ493&lt;&gt;"Yes",$BQ493&lt;&gt;"N/A"),"Device ID, ","")&amp;IF(AND($BR493&lt;&gt;"Yes",$BR493&lt;&gt;"N/A"),"Epic Beans Relay, ",""))-2)))</f>
        <v/>
      </c>
      <c r="BU493" s="8" t="str">
        <f>IF($AB493="","",IF($BS493="","Yes","Blocked"))</f>
        <v/>
      </c>
      <c r="BW493" t="str">
        <f>IF($BV493="","",IFERROR(VLOOKUP($BV493,'01_Warehouse_Ledger'!$A:$N,4,FALSE),""))</f>
        <v/>
      </c>
      <c r="BX493" t="str">
        <f>IF($BV493="","",IFERROR(VLOOKUP($BV493,'01_Warehouse_Ledger'!$A:$N,5,FALSE),""))</f>
        <v/>
      </c>
      <c r="BY493" t="str">
        <f>IF($BV493="","",IFERROR(VLOOKUP($BV493,'01_Warehouse_Ledger'!$A:$N,13,FALSE),""))</f>
        <v/>
      </c>
      <c r="CI493" t="str" cm="1">
        <f t="array" ref="CI493">IFERROR(
  IF(ISNUMBER(MATCH(TRIM(SUBSTITUTE(INDEX($X:$X,ROW()),CHAR(160),"")),[1]Weekend_Targets!$B$2:$B$23,0)),
    "TARGET",
    "NO"
  ),
  "LOOKUP_ERROR"
)</f>
        <v>NO</v>
      </c>
      <c r="CJ493" t="str" cm="1">
        <f t="array" aca="1" ref="CJ493" ca="1">_xlfn.LET(_xlpm.h,UPPER(TRIM(CLEAN(SUBSTITUTE($X493,CHAR(160)," ")))), IF(ISNUMBER(MATCH(_xlpm.h,WeekendHostnames,0)),"TARGET",""))</f>
        <v/>
      </c>
      <c r="CK493" t="str">
        <f>UPPER(TRIM(CLEAN(SUBSTITUTE(C493,CHAR(160)," "))))</f>
        <v/>
      </c>
      <c r="CL493" t="str" cm="1">
        <f t="array" ref="CL493">IF(ISNUMBER(MATCH(UPPER(TRIM(CLEAN(SUBSTITUTE(INDEX($X:$X,ROW()),CHAR(160)," ")))),[1]Weekend_Targets!$C$2:$C$23,0)),"TARGET","NO")</f>
        <v>NO</v>
      </c>
      <c r="CM493" t="str">
        <f>_xlfn.TEXTJOIN(", ",TRUE,$C$2:$C$23)</f>
        <v>Yes, Yes, Yes, Yes, Yes, Yes, Yes, Yes, Yes, Yes, Yes, Yes, Yes, Yes, Yes, Yes, Yes, Yes, Yes, Yes, Yes, Yes</v>
      </c>
      <c r="CN493" t="e" cm="1">
        <f t="array" aca="1" ref="CN493" ca="1">COUNTIF(WeekendHostnames,"WNH270OPR403")</f>
        <v>#NAME?</v>
      </c>
    </row>
    <row r="494" spans="5:92" ht="20.25" customHeight="1">
      <c r="E494" s="15" t="str">
        <f>IF($C494&lt;&gt;"Yes","",IF($D494="No","Yes",IF($D494="Yes","No","")))</f>
        <v/>
      </c>
      <c r="F494" s="15" t="str">
        <f>IF($A494="","",IF($A494="Neuron",IF(OR(AND($AA494&lt;&gt;"",LOWER(TRIM($AA494))&lt;&gt;"n/a",COUNTIF($AA$2:$AA$532,$AA494)&gt;1),AND($AB494&lt;&gt;"",LOWER(TRIM($AB494))&lt;&gt;"n/a",COUNTIF($AB$2:$AB$532,$AB494)&gt;1),AND($AE494&lt;&gt;"",LOWER(TRIM($AE494))&lt;&gt;"n/a",COUNTIF($AE$2:$AE$532,$AE494)&gt;1)),"Yes","No"),IF($A494="Cybernet",IF(OR(AND($Y494&lt;&gt;"",LOWER(TRIM($Y494))&lt;&gt;"n/a",COUNTIF($Y$2:$Y$532,$Y494)&gt;1),AND($Z494&lt;&gt;"",LOWER(TRIM($Z494))&lt;&gt;"n/a",COUNTIF($Z$2:$Z$532,$Z494)&gt;1)),"Yes","No"),IF(AND($AN494&lt;&gt;"",LOWER(TRIM($AN494))&lt;&gt;"n/a",COUNTIF($AN$2:$AN$532,$AN494)&gt;1),"Yes","No"))))</f>
        <v/>
      </c>
      <c r="G494" t="str">
        <f>IF($C494&lt;&gt;"Yes","",
IF($A494="Neuron",
IF(OR(
AND($AA494&lt;&gt;"",LOWER(TRIM($AA494))&lt;&gt;"n/a",COUNTIFS($C$2:$C$532,"Yes",$A$2:$A$532,"Neuron",$AA$2:$AA$532,$AA494)&gt;1),
AND($AB494&lt;&gt;"",LOWER(TRIM($AB494))&lt;&gt;"n/a",COUNTIFS($C$2:$C$532,"Yes",$A$2:$A$532,"Neuron",$AB$2:$AB$532,$AB494)&gt;1),
AND($AE494&lt;&gt;"",LOWER(TRIM($AE494))&lt;&gt;"n/a",COUNTIFS($C$2:$C$532,"Yes",$A$2:$A$532,"Neuron",$AE$2:$AE$532,$AE494)&gt;1)
),"Yes","No"),
IF($A494="Cybernet",
IF(OR(
AND($Y494&lt;&gt;"",LOWER(TRIM($Y494))&lt;&gt;"n/a",COUNTIFS($C$2:$C$532,"Yes",$A$2:$A$532,"Cybernet",$Y$2:$Y$532,$Y494)&gt;1),
AND($Z494&lt;&gt;"",LOWER(TRIM($Z494))&lt;&gt;"n/a",COUNTIFS($C$2:$C$532,"Yes",$A$2:$A$532,"Cybernet",$Z$2:$Z$532,$Z494)&gt;1)
),"Yes","No"),
IF(AND($AN494&lt;&gt;"",LOWER(TRIM($AN494))&lt;&gt;"n/a"),
IF(COUNTIFS($C$2:$C$532,"Yes",$A$2:$A$532,$A494,$AN$2:$AN$532,$AN494)&gt;1,"Yes","No"),
"No")
)
)
)</f>
        <v/>
      </c>
      <c r="V494"/>
      <c r="X494"/>
      <c r="BS494" s="4" t="str">
        <f>IF($AB494="","",IF((IF(AND($BL494&lt;&gt;"Yes",$BL494&lt;&gt;"N/A"),"Power Cable, ","")&amp;IF(AND($BM494&lt;&gt;"Yes",$BM494&lt;&gt;"N/A"),"Battery, ","")&amp;IF(AND($AG494&lt;&gt;"Yes",$AG494&lt;&gt;"N/A"),"Firmware Download, ","")&amp;IF(AND(OR($AG494="Yes",$AG494="N/A"),$AH494&lt;&gt;"Yes",$AH494&lt;&gt;"N/A"),"Firmware Install, ","")&amp;IF(AND($BQ494&lt;&gt;"Yes",$BQ494&lt;&gt;"N/A"),"Device ID, ","")&amp;IF(AND($BR494&lt;&gt;"Yes",$BR494&lt;&gt;"N/A"),"Epic Beans Relay, ",""))="","",LEFT(IF(AND($BL494&lt;&gt;"Yes",$BL494&lt;&gt;"N/A"),"Power Cable, ","")&amp;IF(AND($BM494&lt;&gt;"Yes",$BM494&lt;&gt;"N/A"),"Battery, ","")&amp;IF(AND($AG494&lt;&gt;"Yes",$AG494&lt;&gt;"N/A"),"Firmware Download, ","")&amp;IF(AND(OR($AG494="Yes",$AG494="N/A"),$AH494&lt;&gt;"Yes",$AH494&lt;&gt;"N/A"),"Firmware Install, ","")&amp;IF(AND($BQ494&lt;&gt;"Yes",$BQ494&lt;&gt;"N/A"),"Device ID, ","")&amp;IF(AND($BR494&lt;&gt;"Yes",$BR494&lt;&gt;"N/A"),"Epic Beans Relay, ",""),LEN(IF(AND($BL494&lt;&gt;"Yes",$BL494&lt;&gt;"N/A"),"Power Cable, ","")&amp;IF(AND($BM494&lt;&gt;"Yes",$BM494&lt;&gt;"N/A"),"Battery, ","")&amp;IF(AND($AG494&lt;&gt;"Yes",$AG494&lt;&gt;"N/A"),"Firmware Download, ","")&amp;IF(AND(OR($AG494="Yes",$AG494="N/A"),$AH494&lt;&gt;"Yes",$AH494&lt;&gt;"N/A"),"Firmware Install, ","")&amp;IF(AND($BQ494&lt;&gt;"Yes",$BQ494&lt;&gt;"N/A"),"Device ID, ","")&amp;IF(AND($BR494&lt;&gt;"Yes",$BR494&lt;&gt;"N/A"),"Epic Beans Relay, ",""))-2)))</f>
        <v/>
      </c>
      <c r="BU494" s="8" t="str">
        <f>IF($AB494="","",IF($BS494="","Yes","Blocked"))</f>
        <v/>
      </c>
      <c r="BW494" t="str">
        <f>IF($BV494="","",IFERROR(VLOOKUP($BV494,'01_Warehouse_Ledger'!$A:$N,4,FALSE),""))</f>
        <v/>
      </c>
      <c r="BX494" t="str">
        <f>IF($BV494="","",IFERROR(VLOOKUP($BV494,'01_Warehouse_Ledger'!$A:$N,5,FALSE),""))</f>
        <v/>
      </c>
      <c r="BY494" t="str">
        <f>IF($BV494="","",IFERROR(VLOOKUP($BV494,'01_Warehouse_Ledger'!$A:$N,13,FALSE),""))</f>
        <v/>
      </c>
      <c r="CI494" t="str" cm="1">
        <f t="array" ref="CI494">IFERROR(
  IF(ISNUMBER(MATCH(TRIM(SUBSTITUTE(INDEX($X:$X,ROW()),CHAR(160),"")),[1]Weekend_Targets!$B$2:$B$23,0)),
    "TARGET",
    "NO"
  ),
  "LOOKUP_ERROR"
)</f>
        <v>NO</v>
      </c>
      <c r="CJ494" t="str" cm="1">
        <f t="array" aca="1" ref="CJ494" ca="1">_xlfn.LET(_xlpm.h,UPPER(TRIM(CLEAN(SUBSTITUTE($X494,CHAR(160)," ")))), IF(ISNUMBER(MATCH(_xlpm.h,WeekendHostnames,0)),"TARGET",""))</f>
        <v/>
      </c>
      <c r="CK494" t="str">
        <f>UPPER(TRIM(CLEAN(SUBSTITUTE(C494,CHAR(160)," "))))</f>
        <v/>
      </c>
      <c r="CL494" t="str" cm="1">
        <f t="array" ref="CL494">IF(ISNUMBER(MATCH(UPPER(TRIM(CLEAN(SUBSTITUTE(INDEX($X:$X,ROW()),CHAR(160)," ")))),[1]Weekend_Targets!$C$2:$C$23,0)),"TARGET","NO")</f>
        <v>NO</v>
      </c>
      <c r="CM494" t="str">
        <f>_xlfn.TEXTJOIN(", ",TRUE,$C$2:$C$23)</f>
        <v>Yes, Yes, Yes, Yes, Yes, Yes, Yes, Yes, Yes, Yes, Yes, Yes, Yes, Yes, Yes, Yes, Yes, Yes, Yes, Yes, Yes, Yes</v>
      </c>
      <c r="CN494" t="e" cm="1">
        <f t="array" aca="1" ref="CN494" ca="1">COUNTIF(WeekendHostnames,"WNH270OPR403")</f>
        <v>#NAME?</v>
      </c>
    </row>
    <row r="495" spans="5:92" ht="20.25" customHeight="1">
      <c r="E495" s="15" t="str">
        <f>IF($C495&lt;&gt;"Yes","",IF($D495="No","Yes",IF($D495="Yes","No","")))</f>
        <v/>
      </c>
      <c r="F495" s="15" t="str">
        <f>IF($A495="","",IF($A495="Neuron",IF(OR(AND($AA495&lt;&gt;"",LOWER(TRIM($AA495))&lt;&gt;"n/a",COUNTIF($AA$2:$AA$532,$AA495)&gt;1),AND($AB495&lt;&gt;"",LOWER(TRIM($AB495))&lt;&gt;"n/a",COUNTIF($AB$2:$AB$532,$AB495)&gt;1),AND($AE495&lt;&gt;"",LOWER(TRIM($AE495))&lt;&gt;"n/a",COUNTIF($AE$2:$AE$532,$AE495)&gt;1)),"Yes","No"),IF($A495="Cybernet",IF(OR(AND($Y495&lt;&gt;"",LOWER(TRIM($Y495))&lt;&gt;"n/a",COUNTIF($Y$2:$Y$532,$Y495)&gt;1),AND($Z495&lt;&gt;"",LOWER(TRIM($Z495))&lt;&gt;"n/a",COUNTIF($Z$2:$Z$532,$Z495)&gt;1)),"Yes","No"),IF(AND($AN495&lt;&gt;"",LOWER(TRIM($AN495))&lt;&gt;"n/a",COUNTIF($AN$2:$AN$532,$AN495)&gt;1),"Yes","No"))))</f>
        <v/>
      </c>
      <c r="G495" t="str">
        <f>IF($C495&lt;&gt;"Yes","",
IF($A495="Neuron",
IF(OR(
AND($AA495&lt;&gt;"",LOWER(TRIM($AA495))&lt;&gt;"n/a",COUNTIFS($C$2:$C$532,"Yes",$A$2:$A$532,"Neuron",$AA$2:$AA$532,$AA495)&gt;1),
AND($AB495&lt;&gt;"",LOWER(TRIM($AB495))&lt;&gt;"n/a",COUNTIFS($C$2:$C$532,"Yes",$A$2:$A$532,"Neuron",$AB$2:$AB$532,$AB495)&gt;1),
AND($AE495&lt;&gt;"",LOWER(TRIM($AE495))&lt;&gt;"n/a",COUNTIFS($C$2:$C$532,"Yes",$A$2:$A$532,"Neuron",$AE$2:$AE$532,$AE495)&gt;1)
),"Yes","No"),
IF($A495="Cybernet",
IF(OR(
AND($Y495&lt;&gt;"",LOWER(TRIM($Y495))&lt;&gt;"n/a",COUNTIFS($C$2:$C$532,"Yes",$A$2:$A$532,"Cybernet",$Y$2:$Y$532,$Y495)&gt;1),
AND($Z495&lt;&gt;"",LOWER(TRIM($Z495))&lt;&gt;"n/a",COUNTIFS($C$2:$C$532,"Yes",$A$2:$A$532,"Cybernet",$Z$2:$Z$532,$Z495)&gt;1)
),"Yes","No"),
IF(AND($AN495&lt;&gt;"",LOWER(TRIM($AN495))&lt;&gt;"n/a"),
IF(COUNTIFS($C$2:$C$532,"Yes",$A$2:$A$532,$A495,$AN$2:$AN$532,$AN495)&gt;1,"Yes","No"),
"No")
)
)
)</f>
        <v/>
      </c>
      <c r="V495"/>
      <c r="X495"/>
      <c r="BS495" s="4" t="str">
        <f>IF($AB495="","",IF((IF(AND($BL495&lt;&gt;"Yes",$BL495&lt;&gt;"N/A"),"Power Cable, ","")&amp;IF(AND($BM495&lt;&gt;"Yes",$BM495&lt;&gt;"N/A"),"Battery, ","")&amp;IF(AND($AG495&lt;&gt;"Yes",$AG495&lt;&gt;"N/A"),"Firmware Download, ","")&amp;IF(AND(OR($AG495="Yes",$AG495="N/A"),$AH495&lt;&gt;"Yes",$AH495&lt;&gt;"N/A"),"Firmware Install, ","")&amp;IF(AND($BQ495&lt;&gt;"Yes",$BQ495&lt;&gt;"N/A"),"Device ID, ","")&amp;IF(AND($BR495&lt;&gt;"Yes",$BR495&lt;&gt;"N/A"),"Epic Beans Relay, ",""))="","",LEFT(IF(AND($BL495&lt;&gt;"Yes",$BL495&lt;&gt;"N/A"),"Power Cable, ","")&amp;IF(AND($BM495&lt;&gt;"Yes",$BM495&lt;&gt;"N/A"),"Battery, ","")&amp;IF(AND($AG495&lt;&gt;"Yes",$AG495&lt;&gt;"N/A"),"Firmware Download, ","")&amp;IF(AND(OR($AG495="Yes",$AG495="N/A"),$AH495&lt;&gt;"Yes",$AH495&lt;&gt;"N/A"),"Firmware Install, ","")&amp;IF(AND($BQ495&lt;&gt;"Yes",$BQ495&lt;&gt;"N/A"),"Device ID, ","")&amp;IF(AND($BR495&lt;&gt;"Yes",$BR495&lt;&gt;"N/A"),"Epic Beans Relay, ",""),LEN(IF(AND($BL495&lt;&gt;"Yes",$BL495&lt;&gt;"N/A"),"Power Cable, ","")&amp;IF(AND($BM495&lt;&gt;"Yes",$BM495&lt;&gt;"N/A"),"Battery, ","")&amp;IF(AND($AG495&lt;&gt;"Yes",$AG495&lt;&gt;"N/A"),"Firmware Download, ","")&amp;IF(AND(OR($AG495="Yes",$AG495="N/A"),$AH495&lt;&gt;"Yes",$AH495&lt;&gt;"N/A"),"Firmware Install, ","")&amp;IF(AND($BQ495&lt;&gt;"Yes",$BQ495&lt;&gt;"N/A"),"Device ID, ","")&amp;IF(AND($BR495&lt;&gt;"Yes",$BR495&lt;&gt;"N/A"),"Epic Beans Relay, ",""))-2)))</f>
        <v/>
      </c>
      <c r="BU495" s="8" t="str">
        <f>IF($AB495="","",IF($BS495="","Yes","Blocked"))</f>
        <v/>
      </c>
      <c r="BW495" t="str">
        <f>IF($BV495="","",IFERROR(VLOOKUP($BV495,'01_Warehouse_Ledger'!$A:$N,4,FALSE),""))</f>
        <v/>
      </c>
      <c r="BX495" t="str">
        <f>IF($BV495="","",IFERROR(VLOOKUP($BV495,'01_Warehouse_Ledger'!$A:$N,5,FALSE),""))</f>
        <v/>
      </c>
      <c r="BY495" t="str">
        <f>IF($BV495="","",IFERROR(VLOOKUP($BV495,'01_Warehouse_Ledger'!$A:$N,13,FALSE),""))</f>
        <v/>
      </c>
      <c r="CI495" t="str" cm="1">
        <f t="array" ref="CI495">IFERROR(
  IF(ISNUMBER(MATCH(TRIM(SUBSTITUTE(INDEX($X:$X,ROW()),CHAR(160),"")),[1]Weekend_Targets!$B$2:$B$23,0)),
    "TARGET",
    "NO"
  ),
  "LOOKUP_ERROR"
)</f>
        <v>NO</v>
      </c>
      <c r="CJ495" t="str" cm="1">
        <f t="array" aca="1" ref="CJ495" ca="1">_xlfn.LET(_xlpm.h,UPPER(TRIM(CLEAN(SUBSTITUTE($X495,CHAR(160)," ")))), IF(ISNUMBER(MATCH(_xlpm.h,WeekendHostnames,0)),"TARGET",""))</f>
        <v/>
      </c>
      <c r="CK495" t="str">
        <f>UPPER(TRIM(CLEAN(SUBSTITUTE(C495,CHAR(160)," "))))</f>
        <v/>
      </c>
      <c r="CL495" t="str" cm="1">
        <f t="array" ref="CL495">IF(ISNUMBER(MATCH(UPPER(TRIM(CLEAN(SUBSTITUTE(INDEX($X:$X,ROW()),CHAR(160)," ")))),[1]Weekend_Targets!$C$2:$C$23,0)),"TARGET","NO")</f>
        <v>NO</v>
      </c>
      <c r="CM495" t="str">
        <f>_xlfn.TEXTJOIN(", ",TRUE,$C$2:$C$23)</f>
        <v>Yes, Yes, Yes, Yes, Yes, Yes, Yes, Yes, Yes, Yes, Yes, Yes, Yes, Yes, Yes, Yes, Yes, Yes, Yes, Yes, Yes, Yes</v>
      </c>
      <c r="CN495" t="e" cm="1">
        <f t="array" aca="1" ref="CN495" ca="1">COUNTIF(WeekendHostnames,"WNH270OPR403")</f>
        <v>#NAME?</v>
      </c>
    </row>
    <row r="496" spans="5:92" ht="20.25" customHeight="1">
      <c r="E496" s="15" t="str">
        <f>IF($C496&lt;&gt;"Yes","",IF($D496="No","Yes",IF($D496="Yes","No","")))</f>
        <v/>
      </c>
      <c r="F496" s="15" t="str">
        <f>IF($A496="","",IF($A496="Neuron",IF(OR(AND($AA496&lt;&gt;"",LOWER(TRIM($AA496))&lt;&gt;"n/a",COUNTIF($AA$2:$AA$532,$AA496)&gt;1),AND($AB496&lt;&gt;"",LOWER(TRIM($AB496))&lt;&gt;"n/a",COUNTIF($AB$2:$AB$532,$AB496)&gt;1),AND($AE496&lt;&gt;"",LOWER(TRIM($AE496))&lt;&gt;"n/a",COUNTIF($AE$2:$AE$532,$AE496)&gt;1)),"Yes","No"),IF($A496="Cybernet",IF(OR(AND($Y496&lt;&gt;"",LOWER(TRIM($Y496))&lt;&gt;"n/a",COUNTIF($Y$2:$Y$532,$Y496)&gt;1),AND($Z496&lt;&gt;"",LOWER(TRIM($Z496))&lt;&gt;"n/a",COUNTIF($Z$2:$Z$532,$Z496)&gt;1)),"Yes","No"),IF(AND($AN496&lt;&gt;"",LOWER(TRIM($AN496))&lt;&gt;"n/a",COUNTIF($AN$2:$AN$532,$AN496)&gt;1),"Yes","No"))))</f>
        <v/>
      </c>
      <c r="G496" t="str">
        <f>IF($C496&lt;&gt;"Yes","",
IF($A496="Neuron",
IF(OR(
AND($AA496&lt;&gt;"",LOWER(TRIM($AA496))&lt;&gt;"n/a",COUNTIFS($C$2:$C$532,"Yes",$A$2:$A$532,"Neuron",$AA$2:$AA$532,$AA496)&gt;1),
AND($AB496&lt;&gt;"",LOWER(TRIM($AB496))&lt;&gt;"n/a",COUNTIFS($C$2:$C$532,"Yes",$A$2:$A$532,"Neuron",$AB$2:$AB$532,$AB496)&gt;1),
AND($AE496&lt;&gt;"",LOWER(TRIM($AE496))&lt;&gt;"n/a",COUNTIFS($C$2:$C$532,"Yes",$A$2:$A$532,"Neuron",$AE$2:$AE$532,$AE496)&gt;1)
),"Yes","No"),
IF($A496="Cybernet",
IF(OR(
AND($Y496&lt;&gt;"",LOWER(TRIM($Y496))&lt;&gt;"n/a",COUNTIFS($C$2:$C$532,"Yes",$A$2:$A$532,"Cybernet",$Y$2:$Y$532,$Y496)&gt;1),
AND($Z496&lt;&gt;"",LOWER(TRIM($Z496))&lt;&gt;"n/a",COUNTIFS($C$2:$C$532,"Yes",$A$2:$A$532,"Cybernet",$Z$2:$Z$532,$Z496)&gt;1)
),"Yes","No"),
IF(AND($AN496&lt;&gt;"",LOWER(TRIM($AN496))&lt;&gt;"n/a"),
IF(COUNTIFS($C$2:$C$532,"Yes",$A$2:$A$532,$A496,$AN$2:$AN$532,$AN496)&gt;1,"Yes","No"),
"No")
)
)
)</f>
        <v/>
      </c>
      <c r="V496"/>
      <c r="X496"/>
      <c r="BS496" s="4" t="str">
        <f>IF($AB496="","",IF((IF(AND($BL496&lt;&gt;"Yes",$BL496&lt;&gt;"N/A"),"Power Cable, ","")&amp;IF(AND($BM496&lt;&gt;"Yes",$BM496&lt;&gt;"N/A"),"Battery, ","")&amp;IF(AND($AG496&lt;&gt;"Yes",$AG496&lt;&gt;"N/A"),"Firmware Download, ","")&amp;IF(AND(OR($AG496="Yes",$AG496="N/A"),$AH496&lt;&gt;"Yes",$AH496&lt;&gt;"N/A"),"Firmware Install, ","")&amp;IF(AND($BQ496&lt;&gt;"Yes",$BQ496&lt;&gt;"N/A"),"Device ID, ","")&amp;IF(AND($BR496&lt;&gt;"Yes",$BR496&lt;&gt;"N/A"),"Epic Beans Relay, ",""))="","",LEFT(IF(AND($BL496&lt;&gt;"Yes",$BL496&lt;&gt;"N/A"),"Power Cable, ","")&amp;IF(AND($BM496&lt;&gt;"Yes",$BM496&lt;&gt;"N/A"),"Battery, ","")&amp;IF(AND($AG496&lt;&gt;"Yes",$AG496&lt;&gt;"N/A"),"Firmware Download, ","")&amp;IF(AND(OR($AG496="Yes",$AG496="N/A"),$AH496&lt;&gt;"Yes",$AH496&lt;&gt;"N/A"),"Firmware Install, ","")&amp;IF(AND($BQ496&lt;&gt;"Yes",$BQ496&lt;&gt;"N/A"),"Device ID, ","")&amp;IF(AND($BR496&lt;&gt;"Yes",$BR496&lt;&gt;"N/A"),"Epic Beans Relay, ",""),LEN(IF(AND($BL496&lt;&gt;"Yes",$BL496&lt;&gt;"N/A"),"Power Cable, ","")&amp;IF(AND($BM496&lt;&gt;"Yes",$BM496&lt;&gt;"N/A"),"Battery, ","")&amp;IF(AND($AG496&lt;&gt;"Yes",$AG496&lt;&gt;"N/A"),"Firmware Download, ","")&amp;IF(AND(OR($AG496="Yes",$AG496="N/A"),$AH496&lt;&gt;"Yes",$AH496&lt;&gt;"N/A"),"Firmware Install, ","")&amp;IF(AND($BQ496&lt;&gt;"Yes",$BQ496&lt;&gt;"N/A"),"Device ID, ","")&amp;IF(AND($BR496&lt;&gt;"Yes",$BR496&lt;&gt;"N/A"),"Epic Beans Relay, ",""))-2)))</f>
        <v/>
      </c>
      <c r="BU496" s="8" t="str">
        <f>IF($AB496="","",IF($BS496="","Yes","Blocked"))</f>
        <v/>
      </c>
      <c r="BW496" t="str">
        <f>IF($BV496="","",IFERROR(VLOOKUP($BV496,'01_Warehouse_Ledger'!$A:$N,4,FALSE),""))</f>
        <v/>
      </c>
      <c r="BX496" t="str">
        <f>IF($BV496="","",IFERROR(VLOOKUP($BV496,'01_Warehouse_Ledger'!$A:$N,5,FALSE),""))</f>
        <v/>
      </c>
      <c r="BY496" t="str">
        <f>IF($BV496="","",IFERROR(VLOOKUP($BV496,'01_Warehouse_Ledger'!$A:$N,13,FALSE),""))</f>
        <v/>
      </c>
      <c r="CI496" t="str" cm="1">
        <f t="array" ref="CI496">IFERROR(
  IF(ISNUMBER(MATCH(TRIM(SUBSTITUTE(INDEX($X:$X,ROW()),CHAR(160),"")),[1]Weekend_Targets!$B$2:$B$23,0)),
    "TARGET",
    "NO"
  ),
  "LOOKUP_ERROR"
)</f>
        <v>NO</v>
      </c>
      <c r="CJ496" t="str" cm="1">
        <f t="array" aca="1" ref="CJ496" ca="1">_xlfn.LET(_xlpm.h,UPPER(TRIM(CLEAN(SUBSTITUTE($X496,CHAR(160)," ")))), IF(ISNUMBER(MATCH(_xlpm.h,WeekendHostnames,0)),"TARGET",""))</f>
        <v/>
      </c>
      <c r="CK496" t="str">
        <f>UPPER(TRIM(CLEAN(SUBSTITUTE(C496,CHAR(160)," "))))</f>
        <v/>
      </c>
      <c r="CL496" t="str" cm="1">
        <f t="array" ref="CL496">IF(ISNUMBER(MATCH(UPPER(TRIM(CLEAN(SUBSTITUTE(INDEX($X:$X,ROW()),CHAR(160)," ")))),[1]Weekend_Targets!$C$2:$C$23,0)),"TARGET","NO")</f>
        <v>NO</v>
      </c>
      <c r="CM496" t="str">
        <f>_xlfn.TEXTJOIN(", ",TRUE,$C$2:$C$23)</f>
        <v>Yes, Yes, Yes, Yes, Yes, Yes, Yes, Yes, Yes, Yes, Yes, Yes, Yes, Yes, Yes, Yes, Yes, Yes, Yes, Yes, Yes, Yes</v>
      </c>
      <c r="CN496" t="e" cm="1">
        <f t="array" aca="1" ref="CN496" ca="1">COUNTIF(WeekendHostnames,"WNH270OPR403")</f>
        <v>#NAME?</v>
      </c>
    </row>
    <row r="497" spans="1:92" ht="20.25" customHeight="1">
      <c r="E497" s="15" t="str">
        <f>IF($C497&lt;&gt;"Yes","",IF($D497="No","Yes",IF($D497="Yes","No","")))</f>
        <v/>
      </c>
      <c r="F497" s="15" t="str">
        <f>IF($A497="","",IF($A497="Neuron",IF(OR(AND($AA497&lt;&gt;"",LOWER(TRIM($AA497))&lt;&gt;"n/a",COUNTIF($AA$2:$AA$532,$AA497)&gt;1),AND($AB497&lt;&gt;"",LOWER(TRIM($AB497))&lt;&gt;"n/a",COUNTIF($AB$2:$AB$532,$AB497)&gt;1),AND($AE497&lt;&gt;"",LOWER(TRIM($AE497))&lt;&gt;"n/a",COUNTIF($AE$2:$AE$532,$AE497)&gt;1)),"Yes","No"),IF($A497="Cybernet",IF(OR(AND($Y497&lt;&gt;"",LOWER(TRIM($Y497))&lt;&gt;"n/a",COUNTIF($Y$2:$Y$532,$Y497)&gt;1),AND($Z497&lt;&gt;"",LOWER(TRIM($Z497))&lt;&gt;"n/a",COUNTIF($Z$2:$Z$532,$Z497)&gt;1)),"Yes","No"),IF(AND($AN497&lt;&gt;"",LOWER(TRIM($AN497))&lt;&gt;"n/a",COUNTIF($AN$2:$AN$532,$AN497)&gt;1),"Yes","No"))))</f>
        <v/>
      </c>
      <c r="G497" t="str">
        <f>IF($C497&lt;&gt;"Yes","",
IF($A497="Neuron",
IF(OR(
AND($AA497&lt;&gt;"",LOWER(TRIM($AA497))&lt;&gt;"n/a",COUNTIFS($C$2:$C$532,"Yes",$A$2:$A$532,"Neuron",$AA$2:$AA$532,$AA497)&gt;1),
AND($AB497&lt;&gt;"",LOWER(TRIM($AB497))&lt;&gt;"n/a",COUNTIFS($C$2:$C$532,"Yes",$A$2:$A$532,"Neuron",$AB$2:$AB$532,$AB497)&gt;1),
AND($AE497&lt;&gt;"",LOWER(TRIM($AE497))&lt;&gt;"n/a",COUNTIFS($C$2:$C$532,"Yes",$A$2:$A$532,"Neuron",$AE$2:$AE$532,$AE497)&gt;1)
),"Yes","No"),
IF($A497="Cybernet",
IF(OR(
AND($Y497&lt;&gt;"",LOWER(TRIM($Y497))&lt;&gt;"n/a",COUNTIFS($C$2:$C$532,"Yes",$A$2:$A$532,"Cybernet",$Y$2:$Y$532,$Y497)&gt;1),
AND($Z497&lt;&gt;"",LOWER(TRIM($Z497))&lt;&gt;"n/a",COUNTIFS($C$2:$C$532,"Yes",$A$2:$A$532,"Cybernet",$Z$2:$Z$532,$Z497)&gt;1)
),"Yes","No"),
IF(AND($AN497&lt;&gt;"",LOWER(TRIM($AN497))&lt;&gt;"n/a"),
IF(COUNTIFS($C$2:$C$532,"Yes",$A$2:$A$532,$A497,$AN$2:$AN$532,$AN497)&gt;1,"Yes","No"),
"No")
)
)
)</f>
        <v/>
      </c>
      <c r="V497"/>
      <c r="X497"/>
      <c r="BS497" s="4" t="str">
        <f>IF($AB497="","",IF((IF(AND($BL497&lt;&gt;"Yes",$BL497&lt;&gt;"N/A"),"Power Cable, ","")&amp;IF(AND($BM497&lt;&gt;"Yes",$BM497&lt;&gt;"N/A"),"Battery, ","")&amp;IF(AND($AG497&lt;&gt;"Yes",$AG497&lt;&gt;"N/A"),"Firmware Download, ","")&amp;IF(AND(OR($AG497="Yes",$AG497="N/A"),$AH497&lt;&gt;"Yes",$AH497&lt;&gt;"N/A"),"Firmware Install, ","")&amp;IF(AND($BQ497&lt;&gt;"Yes",$BQ497&lt;&gt;"N/A"),"Device ID, ","")&amp;IF(AND($BR497&lt;&gt;"Yes",$BR497&lt;&gt;"N/A"),"Epic Beans Relay, ",""))="","",LEFT(IF(AND($BL497&lt;&gt;"Yes",$BL497&lt;&gt;"N/A"),"Power Cable, ","")&amp;IF(AND($BM497&lt;&gt;"Yes",$BM497&lt;&gt;"N/A"),"Battery, ","")&amp;IF(AND($AG497&lt;&gt;"Yes",$AG497&lt;&gt;"N/A"),"Firmware Download, ","")&amp;IF(AND(OR($AG497="Yes",$AG497="N/A"),$AH497&lt;&gt;"Yes",$AH497&lt;&gt;"N/A"),"Firmware Install, ","")&amp;IF(AND($BQ497&lt;&gt;"Yes",$BQ497&lt;&gt;"N/A"),"Device ID, ","")&amp;IF(AND($BR497&lt;&gt;"Yes",$BR497&lt;&gt;"N/A"),"Epic Beans Relay, ",""),LEN(IF(AND($BL497&lt;&gt;"Yes",$BL497&lt;&gt;"N/A"),"Power Cable, ","")&amp;IF(AND($BM497&lt;&gt;"Yes",$BM497&lt;&gt;"N/A"),"Battery, ","")&amp;IF(AND($AG497&lt;&gt;"Yes",$AG497&lt;&gt;"N/A"),"Firmware Download, ","")&amp;IF(AND(OR($AG497="Yes",$AG497="N/A"),$AH497&lt;&gt;"Yes",$AH497&lt;&gt;"N/A"),"Firmware Install, ","")&amp;IF(AND($BQ497&lt;&gt;"Yes",$BQ497&lt;&gt;"N/A"),"Device ID, ","")&amp;IF(AND($BR497&lt;&gt;"Yes",$BR497&lt;&gt;"N/A"),"Epic Beans Relay, ",""))-2)))</f>
        <v/>
      </c>
      <c r="BU497" s="8" t="str">
        <f>IF($AB497="","",IF($BS497="","Yes","Blocked"))</f>
        <v/>
      </c>
      <c r="BW497" t="str">
        <f>IF($BV497="","",IFERROR(VLOOKUP($BV497,'01_Warehouse_Ledger'!$A:$N,4,FALSE),""))</f>
        <v/>
      </c>
      <c r="BX497" t="str">
        <f>IF($BV497="","",IFERROR(VLOOKUP($BV497,'01_Warehouse_Ledger'!$A:$N,5,FALSE),""))</f>
        <v/>
      </c>
      <c r="BY497" t="str">
        <f>IF($BV497="","",IFERROR(VLOOKUP($BV497,'01_Warehouse_Ledger'!$A:$N,13,FALSE),""))</f>
        <v/>
      </c>
      <c r="CI497" t="str" cm="1">
        <f t="array" ref="CI497">IFERROR(
  IF(ISNUMBER(MATCH(TRIM(SUBSTITUTE(INDEX($X:$X,ROW()),CHAR(160),"")),[1]Weekend_Targets!$B$2:$B$23,0)),
    "TARGET",
    "NO"
  ),
  "LOOKUP_ERROR"
)</f>
        <v>NO</v>
      </c>
      <c r="CJ497" t="str" cm="1">
        <f t="array" aca="1" ref="CJ497" ca="1">_xlfn.LET(_xlpm.h,UPPER(TRIM(CLEAN(SUBSTITUTE($X497,CHAR(160)," ")))), IF(ISNUMBER(MATCH(_xlpm.h,WeekendHostnames,0)),"TARGET",""))</f>
        <v/>
      </c>
      <c r="CK497" t="str">
        <f>UPPER(TRIM(CLEAN(SUBSTITUTE(C497,CHAR(160)," "))))</f>
        <v/>
      </c>
      <c r="CL497" t="str" cm="1">
        <f t="array" ref="CL497">IF(ISNUMBER(MATCH(UPPER(TRIM(CLEAN(SUBSTITUTE(INDEX($X:$X,ROW()),CHAR(160)," ")))),[1]Weekend_Targets!$C$2:$C$23,0)),"TARGET","NO")</f>
        <v>NO</v>
      </c>
      <c r="CM497" t="str">
        <f>_xlfn.TEXTJOIN(", ",TRUE,$C$2:$C$23)</f>
        <v>Yes, Yes, Yes, Yes, Yes, Yes, Yes, Yes, Yes, Yes, Yes, Yes, Yes, Yes, Yes, Yes, Yes, Yes, Yes, Yes, Yes, Yes</v>
      </c>
      <c r="CN497" t="e" cm="1">
        <f t="array" aca="1" ref="CN497" ca="1">COUNTIF(WeekendHostnames,"WNH270OPR403")</f>
        <v>#NAME?</v>
      </c>
    </row>
    <row r="498" spans="1:92" ht="20.25" customHeight="1">
      <c r="E498" s="15" t="str">
        <f>IF($C498&lt;&gt;"Yes","",IF($D498="No","Yes",IF($D498="Yes","No","")))</f>
        <v/>
      </c>
      <c r="F498" s="15" t="str">
        <f>IF($A498="","",IF($A498="Neuron",IF(OR(AND($AA498&lt;&gt;"",LOWER(TRIM($AA498))&lt;&gt;"n/a",COUNTIF($AA$2:$AA$532,$AA498)&gt;1),AND($AB498&lt;&gt;"",LOWER(TRIM($AB498))&lt;&gt;"n/a",COUNTIF($AB$2:$AB$532,$AB498)&gt;1),AND($AE498&lt;&gt;"",LOWER(TRIM($AE498))&lt;&gt;"n/a",COUNTIF($AE$2:$AE$532,$AE498)&gt;1)),"Yes","No"),IF($A498="Cybernet",IF(OR(AND($Y498&lt;&gt;"",LOWER(TRIM($Y498))&lt;&gt;"n/a",COUNTIF($Y$2:$Y$532,$Y498)&gt;1),AND($Z498&lt;&gt;"",LOWER(TRIM($Z498))&lt;&gt;"n/a",COUNTIF($Z$2:$Z$532,$Z498)&gt;1)),"Yes","No"),IF(AND($AN498&lt;&gt;"",LOWER(TRIM($AN498))&lt;&gt;"n/a",COUNTIF($AN$2:$AN$532,$AN498)&gt;1),"Yes","No"))))</f>
        <v/>
      </c>
      <c r="G498" t="str">
        <f>IF($C498&lt;&gt;"Yes","",
IF($A498="Neuron",
IF(OR(
AND($AA498&lt;&gt;"",LOWER(TRIM($AA498))&lt;&gt;"n/a",COUNTIFS($C$2:$C$532,"Yes",$A$2:$A$532,"Neuron",$AA$2:$AA$532,$AA498)&gt;1),
AND($AB498&lt;&gt;"",LOWER(TRIM($AB498))&lt;&gt;"n/a",COUNTIFS($C$2:$C$532,"Yes",$A$2:$A$532,"Neuron",$AB$2:$AB$532,$AB498)&gt;1),
AND($AE498&lt;&gt;"",LOWER(TRIM($AE498))&lt;&gt;"n/a",COUNTIFS($C$2:$C$532,"Yes",$A$2:$A$532,"Neuron",$AE$2:$AE$532,$AE498)&gt;1)
),"Yes","No"),
IF($A498="Cybernet",
IF(OR(
AND($Y498&lt;&gt;"",LOWER(TRIM($Y498))&lt;&gt;"n/a",COUNTIFS($C$2:$C$532,"Yes",$A$2:$A$532,"Cybernet",$Y$2:$Y$532,$Y498)&gt;1),
AND($Z498&lt;&gt;"",LOWER(TRIM($Z498))&lt;&gt;"n/a",COUNTIFS($C$2:$C$532,"Yes",$A$2:$A$532,"Cybernet",$Z$2:$Z$532,$Z498)&gt;1)
),"Yes","No"),
IF(AND($AN498&lt;&gt;"",LOWER(TRIM($AN498))&lt;&gt;"n/a"),
IF(COUNTIFS($C$2:$C$532,"Yes",$A$2:$A$532,$A498,$AN$2:$AN$532,$AN498)&gt;1,"Yes","No"),
"No")
)
)
)</f>
        <v/>
      </c>
      <c r="V498"/>
      <c r="X498"/>
      <c r="BS498" s="4" t="str">
        <f>IF($AB498="","",IF((IF(AND($BL498&lt;&gt;"Yes",$BL498&lt;&gt;"N/A"),"Power Cable, ","")&amp;IF(AND($BM498&lt;&gt;"Yes",$BM498&lt;&gt;"N/A"),"Battery, ","")&amp;IF(AND($AG498&lt;&gt;"Yes",$AG498&lt;&gt;"N/A"),"Firmware Download, ","")&amp;IF(AND(OR($AG498="Yes",$AG498="N/A"),$AH498&lt;&gt;"Yes",$AH498&lt;&gt;"N/A"),"Firmware Install, ","")&amp;IF(AND($BQ498&lt;&gt;"Yes",$BQ498&lt;&gt;"N/A"),"Device ID, ","")&amp;IF(AND($BR498&lt;&gt;"Yes",$BR498&lt;&gt;"N/A"),"Epic Beans Relay, ",""))="","",LEFT(IF(AND($BL498&lt;&gt;"Yes",$BL498&lt;&gt;"N/A"),"Power Cable, ","")&amp;IF(AND($BM498&lt;&gt;"Yes",$BM498&lt;&gt;"N/A"),"Battery, ","")&amp;IF(AND($AG498&lt;&gt;"Yes",$AG498&lt;&gt;"N/A"),"Firmware Download, ","")&amp;IF(AND(OR($AG498="Yes",$AG498="N/A"),$AH498&lt;&gt;"Yes",$AH498&lt;&gt;"N/A"),"Firmware Install, ","")&amp;IF(AND($BQ498&lt;&gt;"Yes",$BQ498&lt;&gt;"N/A"),"Device ID, ","")&amp;IF(AND($BR498&lt;&gt;"Yes",$BR498&lt;&gt;"N/A"),"Epic Beans Relay, ",""),LEN(IF(AND($BL498&lt;&gt;"Yes",$BL498&lt;&gt;"N/A"),"Power Cable, ","")&amp;IF(AND($BM498&lt;&gt;"Yes",$BM498&lt;&gt;"N/A"),"Battery, ","")&amp;IF(AND($AG498&lt;&gt;"Yes",$AG498&lt;&gt;"N/A"),"Firmware Download, ","")&amp;IF(AND(OR($AG498="Yes",$AG498="N/A"),$AH498&lt;&gt;"Yes",$AH498&lt;&gt;"N/A"),"Firmware Install, ","")&amp;IF(AND($BQ498&lt;&gt;"Yes",$BQ498&lt;&gt;"N/A"),"Device ID, ","")&amp;IF(AND($BR498&lt;&gt;"Yes",$BR498&lt;&gt;"N/A"),"Epic Beans Relay, ",""))-2)))</f>
        <v/>
      </c>
      <c r="BU498" s="8" t="str">
        <f>IF($AB498="","",IF($BS498="","Yes","Blocked"))</f>
        <v/>
      </c>
      <c r="BW498" t="str">
        <f>IF($BV498="","",IFERROR(VLOOKUP($BV498,'01_Warehouse_Ledger'!$A:$N,4,FALSE),""))</f>
        <v/>
      </c>
      <c r="BX498" t="str">
        <f>IF($BV498="","",IFERROR(VLOOKUP($BV498,'01_Warehouse_Ledger'!$A:$N,5,FALSE),""))</f>
        <v/>
      </c>
      <c r="BY498" t="str">
        <f>IF($BV498="","",IFERROR(VLOOKUP($BV498,'01_Warehouse_Ledger'!$A:$N,13,FALSE),""))</f>
        <v/>
      </c>
      <c r="CI498" t="str" cm="1">
        <f t="array" ref="CI498">IFERROR(
  IF(ISNUMBER(MATCH(TRIM(SUBSTITUTE(INDEX($X:$X,ROW()),CHAR(160),"")),[1]Weekend_Targets!$B$2:$B$23,0)),
    "TARGET",
    "NO"
  ),
  "LOOKUP_ERROR"
)</f>
        <v>NO</v>
      </c>
      <c r="CJ498" t="str" cm="1">
        <f t="array" aca="1" ref="CJ498" ca="1">_xlfn.LET(_xlpm.h,UPPER(TRIM(CLEAN(SUBSTITUTE($X498,CHAR(160)," ")))), IF(ISNUMBER(MATCH(_xlpm.h,WeekendHostnames,0)),"TARGET",""))</f>
        <v/>
      </c>
      <c r="CK498" t="str">
        <f>UPPER(TRIM(CLEAN(SUBSTITUTE(C498,CHAR(160)," "))))</f>
        <v/>
      </c>
      <c r="CL498" t="str" cm="1">
        <f t="array" ref="CL498">IF(ISNUMBER(MATCH(UPPER(TRIM(CLEAN(SUBSTITUTE(INDEX($X:$X,ROW()),CHAR(160)," ")))),[1]Weekend_Targets!$C$2:$C$23,0)),"TARGET","NO")</f>
        <v>NO</v>
      </c>
      <c r="CM498" t="str">
        <f>_xlfn.TEXTJOIN(", ",TRUE,$C$2:$C$23)</f>
        <v>Yes, Yes, Yes, Yes, Yes, Yes, Yes, Yes, Yes, Yes, Yes, Yes, Yes, Yes, Yes, Yes, Yes, Yes, Yes, Yes, Yes, Yes</v>
      </c>
      <c r="CN498" t="e" cm="1">
        <f t="array" aca="1" ref="CN498" ca="1">COUNTIF(WeekendHostnames,"WNH270OPR403")</f>
        <v>#NAME?</v>
      </c>
    </row>
    <row r="499" spans="1:92" ht="20.25" customHeight="1">
      <c r="E499" s="15" t="str">
        <f>IF($C499&lt;&gt;"Yes","",IF($D499="No","Yes",IF($D499="Yes","No","")))</f>
        <v/>
      </c>
      <c r="F499" s="15" t="str">
        <f>IF($A499="","",IF($A499="Neuron",IF(OR(AND($AA499&lt;&gt;"",LOWER(TRIM($AA499))&lt;&gt;"n/a",COUNTIF($AA$2:$AA$532,$AA499)&gt;1),AND($AB499&lt;&gt;"",LOWER(TRIM($AB499))&lt;&gt;"n/a",COUNTIF($AB$2:$AB$532,$AB499)&gt;1),AND($AE499&lt;&gt;"",LOWER(TRIM($AE499))&lt;&gt;"n/a",COUNTIF($AE$2:$AE$532,$AE499)&gt;1)),"Yes","No"),IF($A499="Cybernet",IF(OR(AND($Y499&lt;&gt;"",LOWER(TRIM($Y499))&lt;&gt;"n/a",COUNTIF($Y$2:$Y$532,$Y499)&gt;1),AND($Z499&lt;&gt;"",LOWER(TRIM($Z499))&lt;&gt;"n/a",COUNTIF($Z$2:$Z$532,$Z499)&gt;1)),"Yes","No"),IF(AND($AN499&lt;&gt;"",LOWER(TRIM($AN499))&lt;&gt;"n/a",COUNTIF($AN$2:$AN$532,$AN499)&gt;1),"Yes","No"))))</f>
        <v/>
      </c>
      <c r="G499" t="str">
        <f>IF($C499&lt;&gt;"Yes","",
IF($A499="Neuron",
IF(OR(
AND($AA499&lt;&gt;"",LOWER(TRIM($AA499))&lt;&gt;"n/a",COUNTIFS($C$2:$C$532,"Yes",$A$2:$A$532,"Neuron",$AA$2:$AA$532,$AA499)&gt;1),
AND($AB499&lt;&gt;"",LOWER(TRIM($AB499))&lt;&gt;"n/a",COUNTIFS($C$2:$C$532,"Yes",$A$2:$A$532,"Neuron",$AB$2:$AB$532,$AB499)&gt;1),
AND($AE499&lt;&gt;"",LOWER(TRIM($AE499))&lt;&gt;"n/a",COUNTIFS($C$2:$C$532,"Yes",$A$2:$A$532,"Neuron",$AE$2:$AE$532,$AE499)&gt;1)
),"Yes","No"),
IF($A499="Cybernet",
IF(OR(
AND($Y499&lt;&gt;"",LOWER(TRIM($Y499))&lt;&gt;"n/a",COUNTIFS($C$2:$C$532,"Yes",$A$2:$A$532,"Cybernet",$Y$2:$Y$532,$Y499)&gt;1),
AND($Z499&lt;&gt;"",LOWER(TRIM($Z499))&lt;&gt;"n/a",COUNTIFS($C$2:$C$532,"Yes",$A$2:$A$532,"Cybernet",$Z$2:$Z$532,$Z499)&gt;1)
),"Yes","No"),
IF(AND($AN499&lt;&gt;"",LOWER(TRIM($AN499))&lt;&gt;"n/a"),
IF(COUNTIFS($C$2:$C$532,"Yes",$A$2:$A$532,$A499,$AN$2:$AN$532,$AN499)&gt;1,"Yes","No"),
"No")
)
)
)</f>
        <v/>
      </c>
      <c r="V499"/>
      <c r="X499"/>
      <c r="BS499" s="4" t="str">
        <f>IF($AB499="","",IF((IF(AND($BL499&lt;&gt;"Yes",$BL499&lt;&gt;"N/A"),"Power Cable, ","")&amp;IF(AND($BM499&lt;&gt;"Yes",$BM499&lt;&gt;"N/A"),"Battery, ","")&amp;IF(AND($AG499&lt;&gt;"Yes",$AG499&lt;&gt;"N/A"),"Firmware Download, ","")&amp;IF(AND(OR($AG499="Yes",$AG499="N/A"),$AH499&lt;&gt;"Yes",$AH499&lt;&gt;"N/A"),"Firmware Install, ","")&amp;IF(AND($BQ499&lt;&gt;"Yes",$BQ499&lt;&gt;"N/A"),"Device ID, ","")&amp;IF(AND($BR499&lt;&gt;"Yes",$BR499&lt;&gt;"N/A"),"Epic Beans Relay, ",""))="","",LEFT(IF(AND($BL499&lt;&gt;"Yes",$BL499&lt;&gt;"N/A"),"Power Cable, ","")&amp;IF(AND($BM499&lt;&gt;"Yes",$BM499&lt;&gt;"N/A"),"Battery, ","")&amp;IF(AND($AG499&lt;&gt;"Yes",$AG499&lt;&gt;"N/A"),"Firmware Download, ","")&amp;IF(AND(OR($AG499="Yes",$AG499="N/A"),$AH499&lt;&gt;"Yes",$AH499&lt;&gt;"N/A"),"Firmware Install, ","")&amp;IF(AND($BQ499&lt;&gt;"Yes",$BQ499&lt;&gt;"N/A"),"Device ID, ","")&amp;IF(AND($BR499&lt;&gt;"Yes",$BR499&lt;&gt;"N/A"),"Epic Beans Relay, ",""),LEN(IF(AND($BL499&lt;&gt;"Yes",$BL499&lt;&gt;"N/A"),"Power Cable, ","")&amp;IF(AND($BM499&lt;&gt;"Yes",$BM499&lt;&gt;"N/A"),"Battery, ","")&amp;IF(AND($AG499&lt;&gt;"Yes",$AG499&lt;&gt;"N/A"),"Firmware Download, ","")&amp;IF(AND(OR($AG499="Yes",$AG499="N/A"),$AH499&lt;&gt;"Yes",$AH499&lt;&gt;"N/A"),"Firmware Install, ","")&amp;IF(AND($BQ499&lt;&gt;"Yes",$BQ499&lt;&gt;"N/A"),"Device ID, ","")&amp;IF(AND($BR499&lt;&gt;"Yes",$BR499&lt;&gt;"N/A"),"Epic Beans Relay, ",""))-2)))</f>
        <v/>
      </c>
      <c r="BU499" s="8" t="str">
        <f>IF($AB499="","",IF($BS499="","Yes","Blocked"))</f>
        <v/>
      </c>
      <c r="BW499" t="str">
        <f>IF($BV499="","",IFERROR(VLOOKUP($BV499,'01_Warehouse_Ledger'!$A:$N,4,FALSE),""))</f>
        <v/>
      </c>
      <c r="BX499" t="str">
        <f>IF($BV499="","",IFERROR(VLOOKUP($BV499,'01_Warehouse_Ledger'!$A:$N,5,FALSE),""))</f>
        <v/>
      </c>
      <c r="BY499" t="str">
        <f>IF($BV499="","",IFERROR(VLOOKUP($BV499,'01_Warehouse_Ledger'!$A:$N,13,FALSE),""))</f>
        <v/>
      </c>
      <c r="CI499" t="str" cm="1">
        <f t="array" ref="CI499">IFERROR(
  IF(ISNUMBER(MATCH(TRIM(SUBSTITUTE(INDEX($X:$X,ROW()),CHAR(160),"")),[1]Weekend_Targets!$B$2:$B$23,0)),
    "TARGET",
    "NO"
  ),
  "LOOKUP_ERROR"
)</f>
        <v>NO</v>
      </c>
      <c r="CJ499" t="str" cm="1">
        <f t="array" aca="1" ref="CJ499" ca="1">_xlfn.LET(_xlpm.h,UPPER(TRIM(CLEAN(SUBSTITUTE($X499,CHAR(160)," ")))), IF(ISNUMBER(MATCH(_xlpm.h,WeekendHostnames,0)),"TARGET",""))</f>
        <v/>
      </c>
      <c r="CK499" t="str">
        <f>UPPER(TRIM(CLEAN(SUBSTITUTE(C499,CHAR(160)," "))))</f>
        <v/>
      </c>
      <c r="CL499" t="str" cm="1">
        <f t="array" ref="CL499">IF(ISNUMBER(MATCH(UPPER(TRIM(CLEAN(SUBSTITUTE(INDEX($X:$X,ROW()),CHAR(160)," ")))),[1]Weekend_Targets!$C$2:$C$23,0)),"TARGET","NO")</f>
        <v>NO</v>
      </c>
      <c r="CM499" t="str">
        <f>_xlfn.TEXTJOIN(", ",TRUE,$C$2:$C$23)</f>
        <v>Yes, Yes, Yes, Yes, Yes, Yes, Yes, Yes, Yes, Yes, Yes, Yes, Yes, Yes, Yes, Yes, Yes, Yes, Yes, Yes, Yes, Yes</v>
      </c>
      <c r="CN499" t="e" cm="1">
        <f t="array" aca="1" ref="CN499" ca="1">COUNTIF(WeekendHostnames,"WNH270OPR403")</f>
        <v>#NAME?</v>
      </c>
    </row>
    <row r="500" spans="1:92" ht="20.25" customHeight="1">
      <c r="E500" s="15" t="str">
        <f>IF($C500&lt;&gt;"Yes","",IF($D500="No","Yes",IF($D500="Yes","No","")))</f>
        <v/>
      </c>
      <c r="F500" s="15" t="str">
        <f>IF($A500="","",IF($A500="Neuron",IF(OR(AND($AA500&lt;&gt;"",LOWER(TRIM($AA500))&lt;&gt;"n/a",COUNTIF($AA$2:$AA$532,$AA500)&gt;1),AND($AB500&lt;&gt;"",LOWER(TRIM($AB500))&lt;&gt;"n/a",COUNTIF($AB$2:$AB$532,$AB500)&gt;1),AND($AE500&lt;&gt;"",LOWER(TRIM($AE500))&lt;&gt;"n/a",COUNTIF($AE$2:$AE$532,$AE500)&gt;1)),"Yes","No"),IF($A500="Cybernet",IF(OR(AND($Y500&lt;&gt;"",LOWER(TRIM($Y500))&lt;&gt;"n/a",COUNTIF($Y$2:$Y$532,$Y500)&gt;1),AND($Z500&lt;&gt;"",LOWER(TRIM($Z500))&lt;&gt;"n/a",COUNTIF($Z$2:$Z$532,$Z500)&gt;1)),"Yes","No"),IF(AND($AN500&lt;&gt;"",LOWER(TRIM($AN500))&lt;&gt;"n/a",COUNTIF($AN$2:$AN$532,$AN500)&gt;1),"Yes","No"))))</f>
        <v/>
      </c>
      <c r="G500" t="str">
        <f>IF($C500&lt;&gt;"Yes","",
IF($A500="Neuron",
IF(OR(
AND($AA500&lt;&gt;"",LOWER(TRIM($AA500))&lt;&gt;"n/a",COUNTIFS($C$2:$C$532,"Yes",$A$2:$A$532,"Neuron",$AA$2:$AA$532,$AA500)&gt;1),
AND($AB500&lt;&gt;"",LOWER(TRIM($AB500))&lt;&gt;"n/a",COUNTIFS($C$2:$C$532,"Yes",$A$2:$A$532,"Neuron",$AB$2:$AB$532,$AB500)&gt;1),
AND($AE500&lt;&gt;"",LOWER(TRIM($AE500))&lt;&gt;"n/a",COUNTIFS($C$2:$C$532,"Yes",$A$2:$A$532,"Neuron",$AE$2:$AE$532,$AE500)&gt;1)
),"Yes","No"),
IF($A500="Cybernet",
IF(OR(
AND($Y500&lt;&gt;"",LOWER(TRIM($Y500))&lt;&gt;"n/a",COUNTIFS($C$2:$C$532,"Yes",$A$2:$A$532,"Cybernet",$Y$2:$Y$532,$Y500)&gt;1),
AND($Z500&lt;&gt;"",LOWER(TRIM($Z500))&lt;&gt;"n/a",COUNTIFS($C$2:$C$532,"Yes",$A$2:$A$532,"Cybernet",$Z$2:$Z$532,$Z500)&gt;1)
),"Yes","No"),
IF(AND($AN500&lt;&gt;"",LOWER(TRIM($AN500))&lt;&gt;"n/a"),
IF(COUNTIFS($C$2:$C$532,"Yes",$A$2:$A$532,$A500,$AN$2:$AN$532,$AN500)&gt;1,"Yes","No"),
"No")
)
)
)</f>
        <v/>
      </c>
      <c r="V500"/>
      <c r="X500"/>
      <c r="BS500" s="4" t="str">
        <f>IF($AB500="","",IF((IF(AND($BL500&lt;&gt;"Yes",$BL500&lt;&gt;"N/A"),"Power Cable, ","")&amp;IF(AND($BM500&lt;&gt;"Yes",$BM500&lt;&gt;"N/A"),"Battery, ","")&amp;IF(AND($AG500&lt;&gt;"Yes",$AG500&lt;&gt;"N/A"),"Firmware Download, ","")&amp;IF(AND(OR($AG500="Yes",$AG500="N/A"),$AH500&lt;&gt;"Yes",$AH500&lt;&gt;"N/A"),"Firmware Install, ","")&amp;IF(AND($BQ500&lt;&gt;"Yes",$BQ500&lt;&gt;"N/A"),"Device ID, ","")&amp;IF(AND($BR500&lt;&gt;"Yes",$BR500&lt;&gt;"N/A"),"Epic Beans Relay, ",""))="","",LEFT(IF(AND($BL500&lt;&gt;"Yes",$BL500&lt;&gt;"N/A"),"Power Cable, ","")&amp;IF(AND($BM500&lt;&gt;"Yes",$BM500&lt;&gt;"N/A"),"Battery, ","")&amp;IF(AND($AG500&lt;&gt;"Yes",$AG500&lt;&gt;"N/A"),"Firmware Download, ","")&amp;IF(AND(OR($AG500="Yes",$AG500="N/A"),$AH500&lt;&gt;"Yes",$AH500&lt;&gt;"N/A"),"Firmware Install, ","")&amp;IF(AND($BQ500&lt;&gt;"Yes",$BQ500&lt;&gt;"N/A"),"Device ID, ","")&amp;IF(AND($BR500&lt;&gt;"Yes",$BR500&lt;&gt;"N/A"),"Epic Beans Relay, ",""),LEN(IF(AND($BL500&lt;&gt;"Yes",$BL500&lt;&gt;"N/A"),"Power Cable, ","")&amp;IF(AND($BM500&lt;&gt;"Yes",$BM500&lt;&gt;"N/A"),"Battery, ","")&amp;IF(AND($AG500&lt;&gt;"Yes",$AG500&lt;&gt;"N/A"),"Firmware Download, ","")&amp;IF(AND(OR($AG500="Yes",$AG500="N/A"),$AH500&lt;&gt;"Yes",$AH500&lt;&gt;"N/A"),"Firmware Install, ","")&amp;IF(AND($BQ500&lt;&gt;"Yes",$BQ500&lt;&gt;"N/A"),"Device ID, ","")&amp;IF(AND($BR500&lt;&gt;"Yes",$BR500&lt;&gt;"N/A"),"Epic Beans Relay, ",""))-2)))</f>
        <v/>
      </c>
      <c r="BU500" s="8" t="str">
        <f>IF($AB500="","",IF($BS500="","Yes","Blocked"))</f>
        <v/>
      </c>
      <c r="BW500" t="str">
        <f>IF($BV500="","",IFERROR(VLOOKUP($BV500,'01_Warehouse_Ledger'!$A:$N,4,FALSE),""))</f>
        <v/>
      </c>
      <c r="BX500" t="str">
        <f>IF($BV500="","",IFERROR(VLOOKUP($BV500,'01_Warehouse_Ledger'!$A:$N,5,FALSE),""))</f>
        <v/>
      </c>
      <c r="BY500" t="str">
        <f>IF($BV500="","",IFERROR(VLOOKUP($BV500,'01_Warehouse_Ledger'!$A:$N,13,FALSE),""))</f>
        <v/>
      </c>
      <c r="CI500" t="str" cm="1">
        <f t="array" ref="CI500">IFERROR(
  IF(ISNUMBER(MATCH(TRIM(SUBSTITUTE(INDEX($X:$X,ROW()),CHAR(160),"")),[1]Weekend_Targets!$B$2:$B$23,0)),
    "TARGET",
    "NO"
  ),
  "LOOKUP_ERROR"
)</f>
        <v>NO</v>
      </c>
      <c r="CJ500" t="str" cm="1">
        <f t="array" aca="1" ref="CJ500" ca="1">_xlfn.LET(_xlpm.h,UPPER(TRIM(CLEAN(SUBSTITUTE($X500,CHAR(160)," ")))), IF(ISNUMBER(MATCH(_xlpm.h,WeekendHostnames,0)),"TARGET",""))</f>
        <v/>
      </c>
      <c r="CK500" t="str">
        <f>UPPER(TRIM(CLEAN(SUBSTITUTE(C500,CHAR(160)," "))))</f>
        <v/>
      </c>
      <c r="CL500" t="str" cm="1">
        <f t="array" ref="CL500">IF(ISNUMBER(MATCH(UPPER(TRIM(CLEAN(SUBSTITUTE(INDEX($X:$X,ROW()),CHAR(160)," ")))),[1]Weekend_Targets!$C$2:$C$23,0)),"TARGET","NO")</f>
        <v>NO</v>
      </c>
      <c r="CM500" t="str">
        <f>_xlfn.TEXTJOIN(", ",TRUE,$C$2:$C$23)</f>
        <v>Yes, Yes, Yes, Yes, Yes, Yes, Yes, Yes, Yes, Yes, Yes, Yes, Yes, Yes, Yes, Yes, Yes, Yes, Yes, Yes, Yes, Yes</v>
      </c>
      <c r="CN500" t="e" cm="1">
        <f t="array" aca="1" ref="CN500" ca="1">COUNTIF(WeekendHostnames,"WNH270OPR403")</f>
        <v>#NAME?</v>
      </c>
    </row>
    <row r="501" spans="1:92" ht="20.25" customHeight="1">
      <c r="E501" s="15" t="str">
        <f>IF($C501&lt;&gt;"Yes","",IF($D501="No","Yes",IF($D501="Yes","No","")))</f>
        <v/>
      </c>
      <c r="F501" s="15" t="str">
        <f>IF($A501="","",IF($A501="Neuron",IF(OR(AND($AA501&lt;&gt;"",LOWER(TRIM($AA501))&lt;&gt;"n/a",COUNTIF($AA$2:$AA$532,$AA501)&gt;1),AND($AB501&lt;&gt;"",LOWER(TRIM($AB501))&lt;&gt;"n/a",COUNTIF($AB$2:$AB$532,$AB501)&gt;1),AND($AE501&lt;&gt;"",LOWER(TRIM($AE501))&lt;&gt;"n/a",COUNTIF($AE$2:$AE$532,$AE501)&gt;1)),"Yes","No"),IF($A501="Cybernet",IF(OR(AND($Y501&lt;&gt;"",LOWER(TRIM($Y501))&lt;&gt;"n/a",COUNTIF($Y$2:$Y$532,$Y501)&gt;1),AND($Z501&lt;&gt;"",LOWER(TRIM($Z501))&lt;&gt;"n/a",COUNTIF($Z$2:$Z$532,$Z501)&gt;1)),"Yes","No"),IF(AND($AN501&lt;&gt;"",LOWER(TRIM($AN501))&lt;&gt;"n/a",COUNTIF($AN$2:$AN$532,$AN501)&gt;1),"Yes","No"))))</f>
        <v/>
      </c>
      <c r="G501" t="str">
        <f>IF($C501&lt;&gt;"Yes","",
IF($A501="Neuron",
IF(OR(
AND($AA501&lt;&gt;"",LOWER(TRIM($AA501))&lt;&gt;"n/a",COUNTIFS($C$2:$C$532,"Yes",$A$2:$A$532,"Neuron",$AA$2:$AA$532,$AA501)&gt;1),
AND($AB501&lt;&gt;"",LOWER(TRIM($AB501))&lt;&gt;"n/a",COUNTIFS($C$2:$C$532,"Yes",$A$2:$A$532,"Neuron",$AB$2:$AB$532,$AB501)&gt;1),
AND($AE501&lt;&gt;"",LOWER(TRIM($AE501))&lt;&gt;"n/a",COUNTIFS($C$2:$C$532,"Yes",$A$2:$A$532,"Neuron",$AE$2:$AE$532,$AE501)&gt;1)
),"Yes","No"),
IF($A501="Cybernet",
IF(OR(
AND($Y501&lt;&gt;"",LOWER(TRIM($Y501))&lt;&gt;"n/a",COUNTIFS($C$2:$C$532,"Yes",$A$2:$A$532,"Cybernet",$Y$2:$Y$532,$Y501)&gt;1),
AND($Z501&lt;&gt;"",LOWER(TRIM($Z501))&lt;&gt;"n/a",COUNTIFS($C$2:$C$532,"Yes",$A$2:$A$532,"Cybernet",$Z$2:$Z$532,$Z501)&gt;1)
),"Yes","No"),
IF(AND($AN501&lt;&gt;"",LOWER(TRIM($AN501))&lt;&gt;"n/a"),
IF(COUNTIFS($C$2:$C$532,"Yes",$A$2:$A$532,$A501,$AN$2:$AN$532,$AN501)&gt;1,"Yes","No"),
"No")
)
)
)</f>
        <v/>
      </c>
      <c r="V501"/>
      <c r="X501"/>
      <c r="BS501" s="4" t="str">
        <f>IF($AB501="","",IF((IF(AND($BL501&lt;&gt;"Yes",$BL501&lt;&gt;"N/A"),"Power Cable, ","")&amp;IF(AND($BM501&lt;&gt;"Yes",$BM501&lt;&gt;"N/A"),"Battery, ","")&amp;IF(AND($AG501&lt;&gt;"Yes",$AG501&lt;&gt;"N/A"),"Firmware Download, ","")&amp;IF(AND(OR($AG501="Yes",$AG501="N/A"),$AH501&lt;&gt;"Yes",$AH501&lt;&gt;"N/A"),"Firmware Install, ","")&amp;IF(AND($BQ501&lt;&gt;"Yes",$BQ501&lt;&gt;"N/A"),"Device ID, ","")&amp;IF(AND($BR501&lt;&gt;"Yes",$BR501&lt;&gt;"N/A"),"Epic Beans Relay, ",""))="","",LEFT(IF(AND($BL501&lt;&gt;"Yes",$BL501&lt;&gt;"N/A"),"Power Cable, ","")&amp;IF(AND($BM501&lt;&gt;"Yes",$BM501&lt;&gt;"N/A"),"Battery, ","")&amp;IF(AND($AG501&lt;&gt;"Yes",$AG501&lt;&gt;"N/A"),"Firmware Download, ","")&amp;IF(AND(OR($AG501="Yes",$AG501="N/A"),$AH501&lt;&gt;"Yes",$AH501&lt;&gt;"N/A"),"Firmware Install, ","")&amp;IF(AND($BQ501&lt;&gt;"Yes",$BQ501&lt;&gt;"N/A"),"Device ID, ","")&amp;IF(AND($BR501&lt;&gt;"Yes",$BR501&lt;&gt;"N/A"),"Epic Beans Relay, ",""),LEN(IF(AND($BL501&lt;&gt;"Yes",$BL501&lt;&gt;"N/A"),"Power Cable, ","")&amp;IF(AND($BM501&lt;&gt;"Yes",$BM501&lt;&gt;"N/A"),"Battery, ","")&amp;IF(AND($AG501&lt;&gt;"Yes",$AG501&lt;&gt;"N/A"),"Firmware Download, ","")&amp;IF(AND(OR($AG501="Yes",$AG501="N/A"),$AH501&lt;&gt;"Yes",$AH501&lt;&gt;"N/A"),"Firmware Install, ","")&amp;IF(AND($BQ501&lt;&gt;"Yes",$BQ501&lt;&gt;"N/A"),"Device ID, ","")&amp;IF(AND($BR501&lt;&gt;"Yes",$BR501&lt;&gt;"N/A"),"Epic Beans Relay, ",""))-2)))</f>
        <v/>
      </c>
      <c r="BU501" s="8" t="str">
        <f>IF($AB501="","",IF($BS501="","Yes","Blocked"))</f>
        <v/>
      </c>
      <c r="BW501" t="str">
        <f>IF($BV501="","",IFERROR(VLOOKUP($BV501,'01_Warehouse_Ledger'!$A:$N,4,FALSE),""))</f>
        <v/>
      </c>
      <c r="BX501" t="str">
        <f>IF($BV501="","",IFERROR(VLOOKUP($BV501,'01_Warehouse_Ledger'!$A:$N,5,FALSE),""))</f>
        <v/>
      </c>
      <c r="BY501" t="str">
        <f>IF($BV501="","",IFERROR(VLOOKUP($BV501,'01_Warehouse_Ledger'!$A:$N,13,FALSE),""))</f>
        <v/>
      </c>
      <c r="CI501" t="str" cm="1">
        <f t="array" ref="CI501">IFERROR(
  IF(ISNUMBER(MATCH(TRIM(SUBSTITUTE(INDEX($X:$X,ROW()),CHAR(160),"")),[1]Weekend_Targets!$B$2:$B$23,0)),
    "TARGET",
    "NO"
  ),
  "LOOKUP_ERROR"
)</f>
        <v>NO</v>
      </c>
      <c r="CJ501" t="str" cm="1">
        <f t="array" aca="1" ref="CJ501" ca="1">_xlfn.LET(_xlpm.h,UPPER(TRIM(CLEAN(SUBSTITUTE($X501,CHAR(160)," ")))), IF(ISNUMBER(MATCH(_xlpm.h,WeekendHostnames,0)),"TARGET",""))</f>
        <v/>
      </c>
      <c r="CK501" t="str">
        <f>UPPER(TRIM(CLEAN(SUBSTITUTE(C501,CHAR(160)," "))))</f>
        <v/>
      </c>
      <c r="CL501" t="str" cm="1">
        <f t="array" ref="CL501">IF(ISNUMBER(MATCH(UPPER(TRIM(CLEAN(SUBSTITUTE(INDEX($X:$X,ROW()),CHAR(160)," ")))),[1]Weekend_Targets!$C$2:$C$23,0)),"TARGET","NO")</f>
        <v>NO</v>
      </c>
      <c r="CM501" t="str">
        <f>_xlfn.TEXTJOIN(", ",TRUE,$C$2:$C$23)</f>
        <v>Yes, Yes, Yes, Yes, Yes, Yes, Yes, Yes, Yes, Yes, Yes, Yes, Yes, Yes, Yes, Yes, Yes, Yes, Yes, Yes, Yes, Yes</v>
      </c>
      <c r="CN501" t="e" cm="1">
        <f t="array" aca="1" ref="CN501" ca="1">COUNTIF(WeekendHostnames,"WNH270OPR403")</f>
        <v>#NAME?</v>
      </c>
    </row>
    <row r="502" spans="1:92" ht="20.25" customHeight="1">
      <c r="E502" s="15" t="str">
        <f>IF($C502&lt;&gt;"Yes","",IF($D502="No","Yes",IF($D502="Yes","No","")))</f>
        <v/>
      </c>
      <c r="F502" s="15" t="str">
        <f>IF($A502="","",IF($A502="Neuron",IF(OR(AND($AA502&lt;&gt;"",LOWER(TRIM($AA502))&lt;&gt;"n/a",COUNTIF($AA$2:$AA$532,$AA502)&gt;1),AND($AB502&lt;&gt;"",LOWER(TRIM($AB502))&lt;&gt;"n/a",COUNTIF($AB$2:$AB$532,$AB502)&gt;1),AND($AE502&lt;&gt;"",LOWER(TRIM($AE502))&lt;&gt;"n/a",COUNTIF($AE$2:$AE$532,$AE502)&gt;1)),"Yes","No"),IF($A502="Cybernet",IF(OR(AND($Y502&lt;&gt;"",LOWER(TRIM($Y502))&lt;&gt;"n/a",COUNTIF($Y$2:$Y$532,$Y502)&gt;1),AND($Z502&lt;&gt;"",LOWER(TRIM($Z502))&lt;&gt;"n/a",COUNTIF($Z$2:$Z$532,$Z502)&gt;1)),"Yes","No"),IF(AND($AN502&lt;&gt;"",LOWER(TRIM($AN502))&lt;&gt;"n/a",COUNTIF($AN$2:$AN$532,$AN502)&gt;1),"Yes","No"))))</f>
        <v/>
      </c>
      <c r="G502" t="str">
        <f>IF($C502&lt;&gt;"Yes","",
IF($A502="Neuron",
IF(OR(
AND($AA502&lt;&gt;"",LOWER(TRIM($AA502))&lt;&gt;"n/a",COUNTIFS($C$2:$C$532,"Yes",$A$2:$A$532,"Neuron",$AA$2:$AA$532,$AA502)&gt;1),
AND($AB502&lt;&gt;"",LOWER(TRIM($AB502))&lt;&gt;"n/a",COUNTIFS($C$2:$C$532,"Yes",$A$2:$A$532,"Neuron",$AB$2:$AB$532,$AB502)&gt;1),
AND($AE502&lt;&gt;"",LOWER(TRIM($AE502))&lt;&gt;"n/a",COUNTIFS($C$2:$C$532,"Yes",$A$2:$A$532,"Neuron",$AE$2:$AE$532,$AE502)&gt;1)
),"Yes","No"),
IF($A502="Cybernet",
IF(OR(
AND($Y502&lt;&gt;"",LOWER(TRIM($Y502))&lt;&gt;"n/a",COUNTIFS($C$2:$C$532,"Yes",$A$2:$A$532,"Cybernet",$Y$2:$Y$532,$Y502)&gt;1),
AND($Z502&lt;&gt;"",LOWER(TRIM($Z502))&lt;&gt;"n/a",COUNTIFS($C$2:$C$532,"Yes",$A$2:$A$532,"Cybernet",$Z$2:$Z$532,$Z502)&gt;1)
),"Yes","No"),
IF(AND($AN502&lt;&gt;"",LOWER(TRIM($AN502))&lt;&gt;"n/a"),
IF(COUNTIFS($C$2:$C$532,"Yes",$A$2:$A$532,$A502,$AN$2:$AN$532,$AN502)&gt;1,"Yes","No"),
"No")
)
)
)</f>
        <v/>
      </c>
      <c r="V502"/>
      <c r="X502"/>
      <c r="BS502" s="4" t="str">
        <f>IF($AB502="","",IF((IF(AND($BL502&lt;&gt;"Yes",$BL502&lt;&gt;"N/A"),"Power Cable, ","")&amp;IF(AND($BM502&lt;&gt;"Yes",$BM502&lt;&gt;"N/A"),"Battery, ","")&amp;IF(AND($AG502&lt;&gt;"Yes",$AG502&lt;&gt;"N/A"),"Firmware Download, ","")&amp;IF(AND(OR($AG502="Yes",$AG502="N/A"),$AH502&lt;&gt;"Yes",$AH502&lt;&gt;"N/A"),"Firmware Install, ","")&amp;IF(AND($BQ502&lt;&gt;"Yes",$BQ502&lt;&gt;"N/A"),"Device ID, ","")&amp;IF(AND($BR502&lt;&gt;"Yes",$BR502&lt;&gt;"N/A"),"Epic Beans Relay, ",""))="","",LEFT(IF(AND($BL502&lt;&gt;"Yes",$BL502&lt;&gt;"N/A"),"Power Cable, ","")&amp;IF(AND($BM502&lt;&gt;"Yes",$BM502&lt;&gt;"N/A"),"Battery, ","")&amp;IF(AND($AG502&lt;&gt;"Yes",$AG502&lt;&gt;"N/A"),"Firmware Download, ","")&amp;IF(AND(OR($AG502="Yes",$AG502="N/A"),$AH502&lt;&gt;"Yes",$AH502&lt;&gt;"N/A"),"Firmware Install, ","")&amp;IF(AND($BQ502&lt;&gt;"Yes",$BQ502&lt;&gt;"N/A"),"Device ID, ","")&amp;IF(AND($BR502&lt;&gt;"Yes",$BR502&lt;&gt;"N/A"),"Epic Beans Relay, ",""),LEN(IF(AND($BL502&lt;&gt;"Yes",$BL502&lt;&gt;"N/A"),"Power Cable, ","")&amp;IF(AND($BM502&lt;&gt;"Yes",$BM502&lt;&gt;"N/A"),"Battery, ","")&amp;IF(AND($AG502&lt;&gt;"Yes",$AG502&lt;&gt;"N/A"),"Firmware Download, ","")&amp;IF(AND(OR($AG502="Yes",$AG502="N/A"),$AH502&lt;&gt;"Yes",$AH502&lt;&gt;"N/A"),"Firmware Install, ","")&amp;IF(AND($BQ502&lt;&gt;"Yes",$BQ502&lt;&gt;"N/A"),"Device ID, ","")&amp;IF(AND($BR502&lt;&gt;"Yes",$BR502&lt;&gt;"N/A"),"Epic Beans Relay, ",""))-2)))</f>
        <v/>
      </c>
      <c r="BU502" s="8" t="str">
        <f>IF($AB502="","",IF($BS502="","Yes","Blocked"))</f>
        <v/>
      </c>
      <c r="BW502" t="str">
        <f>IF($BV502="","",IFERROR(VLOOKUP($BV502,'01_Warehouse_Ledger'!$A:$N,4,FALSE),""))</f>
        <v/>
      </c>
      <c r="BX502" t="str">
        <f>IF($BV502="","",IFERROR(VLOOKUP($BV502,'01_Warehouse_Ledger'!$A:$N,5,FALSE),""))</f>
        <v/>
      </c>
      <c r="BY502" t="str">
        <f>IF($BV502="","",IFERROR(VLOOKUP($BV502,'01_Warehouse_Ledger'!$A:$N,13,FALSE),""))</f>
        <v/>
      </c>
      <c r="CI502" t="str" cm="1">
        <f t="array" ref="CI502">IFERROR(
  IF(ISNUMBER(MATCH(TRIM(SUBSTITUTE(INDEX($X:$X,ROW()),CHAR(160),"")),[1]Weekend_Targets!$B$2:$B$23,0)),
    "TARGET",
    "NO"
  ),
  "LOOKUP_ERROR"
)</f>
        <v>NO</v>
      </c>
      <c r="CJ502" t="str" cm="1">
        <f t="array" aca="1" ref="CJ502" ca="1">_xlfn.LET(_xlpm.h,UPPER(TRIM(CLEAN(SUBSTITUTE($X502,CHAR(160)," ")))), IF(ISNUMBER(MATCH(_xlpm.h,WeekendHostnames,0)),"TARGET",""))</f>
        <v/>
      </c>
      <c r="CK502" t="str">
        <f>UPPER(TRIM(CLEAN(SUBSTITUTE(C502,CHAR(160)," "))))</f>
        <v/>
      </c>
      <c r="CL502" t="str" cm="1">
        <f t="array" ref="CL502">IF(ISNUMBER(MATCH(UPPER(TRIM(CLEAN(SUBSTITUTE(INDEX($X:$X,ROW()),CHAR(160)," ")))),[1]Weekend_Targets!$C$2:$C$23,0)),"TARGET","NO")</f>
        <v>NO</v>
      </c>
      <c r="CM502" t="str">
        <f>_xlfn.TEXTJOIN(", ",TRUE,$C$2:$C$23)</f>
        <v>Yes, Yes, Yes, Yes, Yes, Yes, Yes, Yes, Yes, Yes, Yes, Yes, Yes, Yes, Yes, Yes, Yes, Yes, Yes, Yes, Yes, Yes</v>
      </c>
      <c r="CN502" t="e" cm="1">
        <f t="array" aca="1" ref="CN502" ca="1">COUNTIF(WeekendHostnames,"WNH270OPR403")</f>
        <v>#NAME?</v>
      </c>
    </row>
    <row r="503" spans="1:92" ht="20.25" customHeight="1">
      <c r="E503" s="15" t="str">
        <f>IF($C503&lt;&gt;"Yes","",IF($D503="No","Yes",IF($D503="Yes","No","")))</f>
        <v/>
      </c>
      <c r="F503" s="15" t="str">
        <f>IF($A503="","",IF($A503="Neuron",IF(OR(AND($AA503&lt;&gt;"",LOWER(TRIM($AA503))&lt;&gt;"n/a",COUNTIF($AA$2:$AA$532,$AA503)&gt;1),AND($AB503&lt;&gt;"",LOWER(TRIM($AB503))&lt;&gt;"n/a",COUNTIF($AB$2:$AB$532,$AB503)&gt;1),AND($AE503&lt;&gt;"",LOWER(TRIM($AE503))&lt;&gt;"n/a",COUNTIF($AE$2:$AE$532,$AE503)&gt;1)),"Yes","No"),IF($A503="Cybernet",IF(OR(AND($Y503&lt;&gt;"",LOWER(TRIM($Y503))&lt;&gt;"n/a",COUNTIF($Y$2:$Y$532,$Y503)&gt;1),AND($Z503&lt;&gt;"",LOWER(TRIM($Z503))&lt;&gt;"n/a",COUNTIF($Z$2:$Z$532,$Z503)&gt;1)),"Yes","No"),IF(AND($AN503&lt;&gt;"",LOWER(TRIM($AN503))&lt;&gt;"n/a",COUNTIF($AN$2:$AN$532,$AN503)&gt;1),"Yes","No"))))</f>
        <v/>
      </c>
      <c r="G503" t="str">
        <f>IF($C503&lt;&gt;"Yes","",
IF($A503="Neuron",
IF(OR(
AND($AA503&lt;&gt;"",LOWER(TRIM($AA503))&lt;&gt;"n/a",COUNTIFS($C$2:$C$532,"Yes",$A$2:$A$532,"Neuron",$AA$2:$AA$532,$AA503)&gt;1),
AND($AB503&lt;&gt;"",LOWER(TRIM($AB503))&lt;&gt;"n/a",COUNTIFS($C$2:$C$532,"Yes",$A$2:$A$532,"Neuron",$AB$2:$AB$532,$AB503)&gt;1),
AND($AE503&lt;&gt;"",LOWER(TRIM($AE503))&lt;&gt;"n/a",COUNTIFS($C$2:$C$532,"Yes",$A$2:$A$532,"Neuron",$AE$2:$AE$532,$AE503)&gt;1)
),"Yes","No"),
IF($A503="Cybernet",
IF(OR(
AND($Y503&lt;&gt;"",LOWER(TRIM($Y503))&lt;&gt;"n/a",COUNTIFS($C$2:$C$532,"Yes",$A$2:$A$532,"Cybernet",$Y$2:$Y$532,$Y503)&gt;1),
AND($Z503&lt;&gt;"",LOWER(TRIM($Z503))&lt;&gt;"n/a",COUNTIFS($C$2:$C$532,"Yes",$A$2:$A$532,"Cybernet",$Z$2:$Z$532,$Z503)&gt;1)
),"Yes","No"),
IF(AND($AN503&lt;&gt;"",LOWER(TRIM($AN503))&lt;&gt;"n/a"),
IF(COUNTIFS($C$2:$C$532,"Yes",$A$2:$A$532,$A503,$AN$2:$AN$532,$AN503)&gt;1,"Yes","No"),
"No")
)
)
)</f>
        <v/>
      </c>
      <c r="V503"/>
      <c r="X503"/>
      <c r="BS503" s="4" t="str">
        <f>IF($AB503="","",IF((IF(AND($BL503&lt;&gt;"Yes",$BL503&lt;&gt;"N/A"),"Power Cable, ","")&amp;IF(AND($BM503&lt;&gt;"Yes",$BM503&lt;&gt;"N/A"),"Battery, ","")&amp;IF(AND($AG503&lt;&gt;"Yes",$AG503&lt;&gt;"N/A"),"Firmware Download, ","")&amp;IF(AND(OR($AG503="Yes",$AG503="N/A"),$AH503&lt;&gt;"Yes",$AH503&lt;&gt;"N/A"),"Firmware Install, ","")&amp;IF(AND($BQ503&lt;&gt;"Yes",$BQ503&lt;&gt;"N/A"),"Device ID, ","")&amp;IF(AND($BR503&lt;&gt;"Yes",$BR503&lt;&gt;"N/A"),"Epic Beans Relay, ",""))="","",LEFT(IF(AND($BL503&lt;&gt;"Yes",$BL503&lt;&gt;"N/A"),"Power Cable, ","")&amp;IF(AND($BM503&lt;&gt;"Yes",$BM503&lt;&gt;"N/A"),"Battery, ","")&amp;IF(AND($AG503&lt;&gt;"Yes",$AG503&lt;&gt;"N/A"),"Firmware Download, ","")&amp;IF(AND(OR($AG503="Yes",$AG503="N/A"),$AH503&lt;&gt;"Yes",$AH503&lt;&gt;"N/A"),"Firmware Install, ","")&amp;IF(AND($BQ503&lt;&gt;"Yes",$BQ503&lt;&gt;"N/A"),"Device ID, ","")&amp;IF(AND($BR503&lt;&gt;"Yes",$BR503&lt;&gt;"N/A"),"Epic Beans Relay, ",""),LEN(IF(AND($BL503&lt;&gt;"Yes",$BL503&lt;&gt;"N/A"),"Power Cable, ","")&amp;IF(AND($BM503&lt;&gt;"Yes",$BM503&lt;&gt;"N/A"),"Battery, ","")&amp;IF(AND($AG503&lt;&gt;"Yes",$AG503&lt;&gt;"N/A"),"Firmware Download, ","")&amp;IF(AND(OR($AG503="Yes",$AG503="N/A"),$AH503&lt;&gt;"Yes",$AH503&lt;&gt;"N/A"),"Firmware Install, ","")&amp;IF(AND($BQ503&lt;&gt;"Yes",$BQ503&lt;&gt;"N/A"),"Device ID, ","")&amp;IF(AND($BR503&lt;&gt;"Yes",$BR503&lt;&gt;"N/A"),"Epic Beans Relay, ",""))-2)))</f>
        <v/>
      </c>
      <c r="BU503" s="8" t="str">
        <f>IF($AB503="","",IF($BS503="","Yes","Blocked"))</f>
        <v/>
      </c>
      <c r="BW503" t="str">
        <f>IF($BV503="","",IFERROR(VLOOKUP($BV503,'01_Warehouse_Ledger'!$A:$N,4,FALSE),""))</f>
        <v/>
      </c>
      <c r="BX503" t="str">
        <f>IF($BV503="","",IFERROR(VLOOKUP($BV503,'01_Warehouse_Ledger'!$A:$N,5,FALSE),""))</f>
        <v/>
      </c>
      <c r="BY503" t="str">
        <f>IF($BV503="","",IFERROR(VLOOKUP($BV503,'01_Warehouse_Ledger'!$A:$N,13,FALSE),""))</f>
        <v/>
      </c>
      <c r="CI503" t="str" cm="1">
        <f t="array" ref="CI503">IFERROR(
  IF(ISNUMBER(MATCH(TRIM(SUBSTITUTE(INDEX($X:$X,ROW()),CHAR(160),"")),[1]Weekend_Targets!$B$2:$B$23,0)),
    "TARGET",
    "NO"
  ),
  "LOOKUP_ERROR"
)</f>
        <v>NO</v>
      </c>
      <c r="CJ503" t="str" cm="1">
        <f t="array" aca="1" ref="CJ503" ca="1">_xlfn.LET(_xlpm.h,UPPER(TRIM(CLEAN(SUBSTITUTE($X503,CHAR(160)," ")))), IF(ISNUMBER(MATCH(_xlpm.h,WeekendHostnames,0)),"TARGET",""))</f>
        <v/>
      </c>
      <c r="CK503" t="str">
        <f>UPPER(TRIM(CLEAN(SUBSTITUTE(C503,CHAR(160)," "))))</f>
        <v/>
      </c>
      <c r="CL503" t="str" cm="1">
        <f t="array" ref="CL503">IF(ISNUMBER(MATCH(UPPER(TRIM(CLEAN(SUBSTITUTE(INDEX($X:$X,ROW()),CHAR(160)," ")))),[1]Weekend_Targets!$C$2:$C$23,0)),"TARGET","NO")</f>
        <v>NO</v>
      </c>
      <c r="CM503" t="str">
        <f>_xlfn.TEXTJOIN(", ",TRUE,$C$2:$C$23)</f>
        <v>Yes, Yes, Yes, Yes, Yes, Yes, Yes, Yes, Yes, Yes, Yes, Yes, Yes, Yes, Yes, Yes, Yes, Yes, Yes, Yes, Yes, Yes</v>
      </c>
      <c r="CN503" t="e" cm="1">
        <f t="array" aca="1" ref="CN503" ca="1">COUNTIF(WeekendHostnames,"WNH270OPR403")</f>
        <v>#NAME?</v>
      </c>
    </row>
    <row r="504" spans="1:92" ht="20.25" customHeight="1">
      <c r="E504" s="15" t="str">
        <f>IF($C504&lt;&gt;"Yes","",IF($D504="No","Yes",IF($D504="Yes","No","")))</f>
        <v/>
      </c>
      <c r="F504" s="15" t="str">
        <f>IF($A504="","",IF($A504="Neuron",IF(OR(AND($AA504&lt;&gt;"",LOWER(TRIM($AA504))&lt;&gt;"n/a",COUNTIF($AA$2:$AA$532,$AA504)&gt;1),AND($AB504&lt;&gt;"",LOWER(TRIM($AB504))&lt;&gt;"n/a",COUNTIF($AB$2:$AB$532,$AB504)&gt;1),AND($AE504&lt;&gt;"",LOWER(TRIM($AE504))&lt;&gt;"n/a",COUNTIF($AE$2:$AE$532,$AE504)&gt;1)),"Yes","No"),IF($A504="Cybernet",IF(OR(AND($Y504&lt;&gt;"",LOWER(TRIM($Y504))&lt;&gt;"n/a",COUNTIF($Y$2:$Y$532,$Y504)&gt;1),AND($Z504&lt;&gt;"",LOWER(TRIM($Z504))&lt;&gt;"n/a",COUNTIF($Z$2:$Z$532,$Z504)&gt;1)),"Yes","No"),IF(AND($AN504&lt;&gt;"",LOWER(TRIM($AN504))&lt;&gt;"n/a",COUNTIF($AN$2:$AN$532,$AN504)&gt;1),"Yes","No"))))</f>
        <v/>
      </c>
      <c r="G504" t="str">
        <f>IF($C504&lt;&gt;"Yes","",
IF($A504="Neuron",
IF(OR(
AND($AA504&lt;&gt;"",LOWER(TRIM($AA504))&lt;&gt;"n/a",COUNTIFS($C$2:$C$532,"Yes",$A$2:$A$532,"Neuron",$AA$2:$AA$532,$AA504)&gt;1),
AND($AB504&lt;&gt;"",LOWER(TRIM($AB504))&lt;&gt;"n/a",COUNTIFS($C$2:$C$532,"Yes",$A$2:$A$532,"Neuron",$AB$2:$AB$532,$AB504)&gt;1),
AND($AE504&lt;&gt;"",LOWER(TRIM($AE504))&lt;&gt;"n/a",COUNTIFS($C$2:$C$532,"Yes",$A$2:$A$532,"Neuron",$AE$2:$AE$532,$AE504)&gt;1)
),"Yes","No"),
IF($A504="Cybernet",
IF(OR(
AND($Y504&lt;&gt;"",LOWER(TRIM($Y504))&lt;&gt;"n/a",COUNTIFS($C$2:$C$532,"Yes",$A$2:$A$532,"Cybernet",$Y$2:$Y$532,$Y504)&gt;1),
AND($Z504&lt;&gt;"",LOWER(TRIM($Z504))&lt;&gt;"n/a",COUNTIFS($C$2:$C$532,"Yes",$A$2:$A$532,"Cybernet",$Z$2:$Z$532,$Z504)&gt;1)
),"Yes","No"),
IF(AND($AN504&lt;&gt;"",LOWER(TRIM($AN504))&lt;&gt;"n/a"),
IF(COUNTIFS($C$2:$C$532,"Yes",$A$2:$A$532,$A504,$AN$2:$AN$532,$AN504)&gt;1,"Yes","No"),
"No")
)
)
)</f>
        <v/>
      </c>
      <c r="V504"/>
      <c r="X504"/>
      <c r="BS504" s="4" t="str">
        <f>IF($AB504="","",IF((IF(AND($BL504&lt;&gt;"Yes",$BL504&lt;&gt;"N/A"),"Power Cable, ","")&amp;IF(AND($BM504&lt;&gt;"Yes",$BM504&lt;&gt;"N/A"),"Battery, ","")&amp;IF(AND($AG504&lt;&gt;"Yes",$AG504&lt;&gt;"N/A"),"Firmware Download, ","")&amp;IF(AND(OR($AG504="Yes",$AG504="N/A"),$AH504&lt;&gt;"Yes",$AH504&lt;&gt;"N/A"),"Firmware Install, ","")&amp;IF(AND($BQ504&lt;&gt;"Yes",$BQ504&lt;&gt;"N/A"),"Device ID, ","")&amp;IF(AND($BR504&lt;&gt;"Yes",$BR504&lt;&gt;"N/A"),"Epic Beans Relay, ",""))="","",LEFT(IF(AND($BL504&lt;&gt;"Yes",$BL504&lt;&gt;"N/A"),"Power Cable, ","")&amp;IF(AND($BM504&lt;&gt;"Yes",$BM504&lt;&gt;"N/A"),"Battery, ","")&amp;IF(AND($AG504&lt;&gt;"Yes",$AG504&lt;&gt;"N/A"),"Firmware Download, ","")&amp;IF(AND(OR($AG504="Yes",$AG504="N/A"),$AH504&lt;&gt;"Yes",$AH504&lt;&gt;"N/A"),"Firmware Install, ","")&amp;IF(AND($BQ504&lt;&gt;"Yes",$BQ504&lt;&gt;"N/A"),"Device ID, ","")&amp;IF(AND($BR504&lt;&gt;"Yes",$BR504&lt;&gt;"N/A"),"Epic Beans Relay, ",""),LEN(IF(AND($BL504&lt;&gt;"Yes",$BL504&lt;&gt;"N/A"),"Power Cable, ","")&amp;IF(AND($BM504&lt;&gt;"Yes",$BM504&lt;&gt;"N/A"),"Battery, ","")&amp;IF(AND($AG504&lt;&gt;"Yes",$AG504&lt;&gt;"N/A"),"Firmware Download, ","")&amp;IF(AND(OR($AG504="Yes",$AG504="N/A"),$AH504&lt;&gt;"Yes",$AH504&lt;&gt;"N/A"),"Firmware Install, ","")&amp;IF(AND($BQ504&lt;&gt;"Yes",$BQ504&lt;&gt;"N/A"),"Device ID, ","")&amp;IF(AND($BR504&lt;&gt;"Yes",$BR504&lt;&gt;"N/A"),"Epic Beans Relay, ",""))-2)))</f>
        <v/>
      </c>
      <c r="BU504" s="8" t="str">
        <f>IF($AB504="","",IF($BS504="","Yes","Blocked"))</f>
        <v/>
      </c>
      <c r="BW504" t="str">
        <f>IF($BV504="","",IFERROR(VLOOKUP($BV504,'01_Warehouse_Ledger'!$A:$N,4,FALSE),""))</f>
        <v/>
      </c>
      <c r="BX504" t="str">
        <f>IF($BV504="","",IFERROR(VLOOKUP($BV504,'01_Warehouse_Ledger'!$A:$N,5,FALSE),""))</f>
        <v/>
      </c>
      <c r="BY504" t="str">
        <f>IF($BV504="","",IFERROR(VLOOKUP($BV504,'01_Warehouse_Ledger'!$A:$N,13,FALSE),""))</f>
        <v/>
      </c>
      <c r="CI504" t="str" cm="1">
        <f t="array" ref="CI504">IFERROR(
  IF(ISNUMBER(MATCH(TRIM(SUBSTITUTE(INDEX($X:$X,ROW()),CHAR(160),"")),[1]Weekend_Targets!$B$2:$B$23,0)),
    "TARGET",
    "NO"
  ),
  "LOOKUP_ERROR"
)</f>
        <v>NO</v>
      </c>
      <c r="CJ504" t="str" cm="1">
        <f t="array" aca="1" ref="CJ504" ca="1">_xlfn.LET(_xlpm.h,UPPER(TRIM(CLEAN(SUBSTITUTE($X504,CHAR(160)," ")))), IF(ISNUMBER(MATCH(_xlpm.h,WeekendHostnames,0)),"TARGET",""))</f>
        <v/>
      </c>
      <c r="CK504" t="str">
        <f>UPPER(TRIM(CLEAN(SUBSTITUTE(C504,CHAR(160)," "))))</f>
        <v/>
      </c>
      <c r="CL504" t="str" cm="1">
        <f t="array" ref="CL504">IF(ISNUMBER(MATCH(UPPER(TRIM(CLEAN(SUBSTITUTE(INDEX($X:$X,ROW()),CHAR(160)," ")))),[1]Weekend_Targets!$C$2:$C$23,0)),"TARGET","NO")</f>
        <v>NO</v>
      </c>
      <c r="CM504" t="str">
        <f>_xlfn.TEXTJOIN(", ",TRUE,$C$2:$C$23)</f>
        <v>Yes, Yes, Yes, Yes, Yes, Yes, Yes, Yes, Yes, Yes, Yes, Yes, Yes, Yes, Yes, Yes, Yes, Yes, Yes, Yes, Yes, Yes</v>
      </c>
      <c r="CN504" t="e" cm="1">
        <f t="array" aca="1" ref="CN504" ca="1">COUNTIF(WeekendHostnames,"WNH270OPR403")</f>
        <v>#NAME?</v>
      </c>
    </row>
    <row r="505" spans="1:92" ht="20.25" customHeight="1">
      <c r="E505" s="15" t="str">
        <f>IF($C505&lt;&gt;"Yes","",IF($D505="No","Yes",IF($D505="Yes","No","")))</f>
        <v/>
      </c>
      <c r="F505" s="15" t="str">
        <f>IF($A505="","",IF($A505="Neuron",IF(OR(AND($AA505&lt;&gt;"",LOWER(TRIM($AA505))&lt;&gt;"n/a",COUNTIF($AA$2:$AA$532,$AA505)&gt;1),AND($AB505&lt;&gt;"",LOWER(TRIM($AB505))&lt;&gt;"n/a",COUNTIF($AB$2:$AB$532,$AB505)&gt;1),AND($AE505&lt;&gt;"",LOWER(TRIM($AE505))&lt;&gt;"n/a",COUNTIF($AE$2:$AE$532,$AE505)&gt;1)),"Yes","No"),IF($A505="Cybernet",IF(OR(AND($Y505&lt;&gt;"",LOWER(TRIM($Y505))&lt;&gt;"n/a",COUNTIF($Y$2:$Y$532,$Y505)&gt;1),AND($Z505&lt;&gt;"",LOWER(TRIM($Z505))&lt;&gt;"n/a",COUNTIF($Z$2:$Z$532,$Z505)&gt;1)),"Yes","No"),IF(AND($AN505&lt;&gt;"",LOWER(TRIM($AN505))&lt;&gt;"n/a",COUNTIF($AN$2:$AN$532,$AN505)&gt;1),"Yes","No"))))</f>
        <v/>
      </c>
      <c r="G505" t="str">
        <f>IF($C505&lt;&gt;"Yes","",
IF($A505="Neuron",
IF(OR(
AND($AA505&lt;&gt;"",LOWER(TRIM($AA505))&lt;&gt;"n/a",COUNTIFS($C$2:$C$532,"Yes",$A$2:$A$532,"Neuron",$AA$2:$AA$532,$AA505)&gt;1),
AND($AB505&lt;&gt;"",LOWER(TRIM($AB505))&lt;&gt;"n/a",COUNTIFS($C$2:$C$532,"Yes",$A$2:$A$532,"Neuron",$AB$2:$AB$532,$AB505)&gt;1),
AND($AE505&lt;&gt;"",LOWER(TRIM($AE505))&lt;&gt;"n/a",COUNTIFS($C$2:$C$532,"Yes",$A$2:$A$532,"Neuron",$AE$2:$AE$532,$AE505)&gt;1)
),"Yes","No"),
IF($A505="Cybernet",
IF(OR(
AND($Y505&lt;&gt;"",LOWER(TRIM($Y505))&lt;&gt;"n/a",COUNTIFS($C$2:$C$532,"Yes",$A$2:$A$532,"Cybernet",$Y$2:$Y$532,$Y505)&gt;1),
AND($Z505&lt;&gt;"",LOWER(TRIM($Z505))&lt;&gt;"n/a",COUNTIFS($C$2:$C$532,"Yes",$A$2:$A$532,"Cybernet",$Z$2:$Z$532,$Z505)&gt;1)
),"Yes","No"),
IF(AND($AN505&lt;&gt;"",LOWER(TRIM($AN505))&lt;&gt;"n/a"),
IF(COUNTIFS($C$2:$C$532,"Yes",$A$2:$A$532,$A505,$AN$2:$AN$532,$AN505)&gt;1,"Yes","No"),
"No")
)
)
)</f>
        <v/>
      </c>
      <c r="V505"/>
      <c r="X505"/>
      <c r="BS505" s="4" t="str">
        <f>IF($AB505="","",IF((IF(AND($BL505&lt;&gt;"Yes",$BL505&lt;&gt;"N/A"),"Power Cable, ","")&amp;IF(AND($BM505&lt;&gt;"Yes",$BM505&lt;&gt;"N/A"),"Battery, ","")&amp;IF(AND($AG505&lt;&gt;"Yes",$AG505&lt;&gt;"N/A"),"Firmware Download, ","")&amp;IF(AND(OR($AG505="Yes",$AG505="N/A"),$AH505&lt;&gt;"Yes",$AH505&lt;&gt;"N/A"),"Firmware Install, ","")&amp;IF(AND($BQ505&lt;&gt;"Yes",$BQ505&lt;&gt;"N/A"),"Device ID, ","")&amp;IF(AND($BR505&lt;&gt;"Yes",$BR505&lt;&gt;"N/A"),"Epic Beans Relay, ",""))="","",LEFT(IF(AND($BL505&lt;&gt;"Yes",$BL505&lt;&gt;"N/A"),"Power Cable, ","")&amp;IF(AND($BM505&lt;&gt;"Yes",$BM505&lt;&gt;"N/A"),"Battery, ","")&amp;IF(AND($AG505&lt;&gt;"Yes",$AG505&lt;&gt;"N/A"),"Firmware Download, ","")&amp;IF(AND(OR($AG505="Yes",$AG505="N/A"),$AH505&lt;&gt;"Yes",$AH505&lt;&gt;"N/A"),"Firmware Install, ","")&amp;IF(AND($BQ505&lt;&gt;"Yes",$BQ505&lt;&gt;"N/A"),"Device ID, ","")&amp;IF(AND($BR505&lt;&gt;"Yes",$BR505&lt;&gt;"N/A"),"Epic Beans Relay, ",""),LEN(IF(AND($BL505&lt;&gt;"Yes",$BL505&lt;&gt;"N/A"),"Power Cable, ","")&amp;IF(AND($BM505&lt;&gt;"Yes",$BM505&lt;&gt;"N/A"),"Battery, ","")&amp;IF(AND($AG505&lt;&gt;"Yes",$AG505&lt;&gt;"N/A"),"Firmware Download, ","")&amp;IF(AND(OR($AG505="Yes",$AG505="N/A"),$AH505&lt;&gt;"Yes",$AH505&lt;&gt;"N/A"),"Firmware Install, ","")&amp;IF(AND($BQ505&lt;&gt;"Yes",$BQ505&lt;&gt;"N/A"),"Device ID, ","")&amp;IF(AND($BR505&lt;&gt;"Yes",$BR505&lt;&gt;"N/A"),"Epic Beans Relay, ",""))-2)))</f>
        <v/>
      </c>
      <c r="BU505" s="8" t="str">
        <f>IF($AB505="","",IF($BS505="","Yes","Blocked"))</f>
        <v/>
      </c>
      <c r="BW505" t="str">
        <f>IF($BV505="","",IFERROR(VLOOKUP($BV505,'01_Warehouse_Ledger'!$A:$N,4,FALSE),""))</f>
        <v/>
      </c>
      <c r="BX505" t="str">
        <f>IF($BV505="","",IFERROR(VLOOKUP($BV505,'01_Warehouse_Ledger'!$A:$N,5,FALSE),""))</f>
        <v/>
      </c>
      <c r="BY505" t="str">
        <f>IF($BV505="","",IFERROR(VLOOKUP($BV505,'01_Warehouse_Ledger'!$A:$N,13,FALSE),""))</f>
        <v/>
      </c>
      <c r="CI505" t="str" cm="1">
        <f t="array" ref="CI505">IFERROR(
  IF(ISNUMBER(MATCH(TRIM(SUBSTITUTE(INDEX($X:$X,ROW()),CHAR(160),"")),[1]Weekend_Targets!$B$2:$B$23,0)),
    "TARGET",
    "NO"
  ),
  "LOOKUP_ERROR"
)</f>
        <v>NO</v>
      </c>
      <c r="CJ505" t="str" cm="1">
        <f t="array" aca="1" ref="CJ505" ca="1">_xlfn.LET(_xlpm.h,UPPER(TRIM(CLEAN(SUBSTITUTE($X505,CHAR(160)," ")))), IF(ISNUMBER(MATCH(_xlpm.h,WeekendHostnames,0)),"TARGET",""))</f>
        <v/>
      </c>
      <c r="CK505" t="str">
        <f>UPPER(TRIM(CLEAN(SUBSTITUTE(C505,CHAR(160)," "))))</f>
        <v/>
      </c>
      <c r="CL505" t="str" cm="1">
        <f t="array" ref="CL505">IF(ISNUMBER(MATCH(UPPER(TRIM(CLEAN(SUBSTITUTE(INDEX($X:$X,ROW()),CHAR(160)," ")))),[1]Weekend_Targets!$C$2:$C$23,0)),"TARGET","NO")</f>
        <v>NO</v>
      </c>
      <c r="CM505" t="str">
        <f>_xlfn.TEXTJOIN(", ",TRUE,$C$2:$C$23)</f>
        <v>Yes, Yes, Yes, Yes, Yes, Yes, Yes, Yes, Yes, Yes, Yes, Yes, Yes, Yes, Yes, Yes, Yes, Yes, Yes, Yes, Yes, Yes</v>
      </c>
      <c r="CN505" t="e" cm="1">
        <f t="array" aca="1" ref="CN505" ca="1">COUNTIF(WeekendHostnames,"WNH270OPR403")</f>
        <v>#NAME?</v>
      </c>
    </row>
    <row r="506" spans="1:92" ht="20.25" customHeight="1">
      <c r="E506" s="15" t="str">
        <f>IF($C506&lt;&gt;"Yes","",IF($D506="No","Yes",IF($D506="Yes","No","")))</f>
        <v/>
      </c>
      <c r="F506" s="15" t="str">
        <f>IF($A506="","",IF($A506="Neuron",IF(OR(AND($AA506&lt;&gt;"",LOWER(TRIM($AA506))&lt;&gt;"n/a",COUNTIF($AA$2:$AA$532,$AA506)&gt;1),AND($AB506&lt;&gt;"",LOWER(TRIM($AB506))&lt;&gt;"n/a",COUNTIF($AB$2:$AB$532,$AB506)&gt;1),AND($AE506&lt;&gt;"",LOWER(TRIM($AE506))&lt;&gt;"n/a",COUNTIF($AE$2:$AE$532,$AE506)&gt;1)),"Yes","No"),IF($A506="Cybernet",IF(OR(AND($Y506&lt;&gt;"",LOWER(TRIM($Y506))&lt;&gt;"n/a",COUNTIF($Y$2:$Y$532,$Y506)&gt;1),AND($Z506&lt;&gt;"",LOWER(TRIM($Z506))&lt;&gt;"n/a",COUNTIF($Z$2:$Z$532,$Z506)&gt;1)),"Yes","No"),IF(AND($AN506&lt;&gt;"",LOWER(TRIM($AN506))&lt;&gt;"n/a",COUNTIF($AN$2:$AN$532,$AN506)&gt;1),"Yes","No"))))</f>
        <v/>
      </c>
      <c r="G506" t="str">
        <f>IF($C506&lt;&gt;"Yes","",
IF($A506="Neuron",
IF(OR(
AND($AA506&lt;&gt;"",LOWER(TRIM($AA506))&lt;&gt;"n/a",COUNTIFS($C$2:$C$532,"Yes",$A$2:$A$532,"Neuron",$AA$2:$AA$532,$AA506)&gt;1),
AND($AB506&lt;&gt;"",LOWER(TRIM($AB506))&lt;&gt;"n/a",COUNTIFS($C$2:$C$532,"Yes",$A$2:$A$532,"Neuron",$AB$2:$AB$532,$AB506)&gt;1),
AND($AE506&lt;&gt;"",LOWER(TRIM($AE506))&lt;&gt;"n/a",COUNTIFS($C$2:$C$532,"Yes",$A$2:$A$532,"Neuron",$AE$2:$AE$532,$AE506)&gt;1)
),"Yes","No"),
IF($A506="Cybernet",
IF(OR(
AND($Y506&lt;&gt;"",LOWER(TRIM($Y506))&lt;&gt;"n/a",COUNTIFS($C$2:$C$532,"Yes",$A$2:$A$532,"Cybernet",$Y$2:$Y$532,$Y506)&gt;1),
AND($Z506&lt;&gt;"",LOWER(TRIM($Z506))&lt;&gt;"n/a",COUNTIFS($C$2:$C$532,"Yes",$A$2:$A$532,"Cybernet",$Z$2:$Z$532,$Z506)&gt;1)
),"Yes","No"),
IF(AND($AN506&lt;&gt;"",LOWER(TRIM($AN506))&lt;&gt;"n/a"),
IF(COUNTIFS($C$2:$C$532,"Yes",$A$2:$A$532,$A506,$AN$2:$AN$532,$AN506)&gt;1,"Yes","No"),
"No")
)
)
)</f>
        <v/>
      </c>
      <c r="V506"/>
      <c r="X506"/>
      <c r="BS506" s="4" t="str">
        <f>IF($AB506="","",IF((IF(AND($BL506&lt;&gt;"Yes",$BL506&lt;&gt;"N/A"),"Power Cable, ","")&amp;IF(AND($BM506&lt;&gt;"Yes",$BM506&lt;&gt;"N/A"),"Battery, ","")&amp;IF(AND($AG506&lt;&gt;"Yes",$AG506&lt;&gt;"N/A"),"Firmware Download, ","")&amp;IF(AND(OR($AG506="Yes",$AG506="N/A"),$AH506&lt;&gt;"Yes",$AH506&lt;&gt;"N/A"),"Firmware Install, ","")&amp;IF(AND($BQ506&lt;&gt;"Yes",$BQ506&lt;&gt;"N/A"),"Device ID, ","")&amp;IF(AND($BR506&lt;&gt;"Yes",$BR506&lt;&gt;"N/A"),"Epic Beans Relay, ",""))="","",LEFT(IF(AND($BL506&lt;&gt;"Yes",$BL506&lt;&gt;"N/A"),"Power Cable, ","")&amp;IF(AND($BM506&lt;&gt;"Yes",$BM506&lt;&gt;"N/A"),"Battery, ","")&amp;IF(AND($AG506&lt;&gt;"Yes",$AG506&lt;&gt;"N/A"),"Firmware Download, ","")&amp;IF(AND(OR($AG506="Yes",$AG506="N/A"),$AH506&lt;&gt;"Yes",$AH506&lt;&gt;"N/A"),"Firmware Install, ","")&amp;IF(AND($BQ506&lt;&gt;"Yes",$BQ506&lt;&gt;"N/A"),"Device ID, ","")&amp;IF(AND($BR506&lt;&gt;"Yes",$BR506&lt;&gt;"N/A"),"Epic Beans Relay, ",""),LEN(IF(AND($BL506&lt;&gt;"Yes",$BL506&lt;&gt;"N/A"),"Power Cable, ","")&amp;IF(AND($BM506&lt;&gt;"Yes",$BM506&lt;&gt;"N/A"),"Battery, ","")&amp;IF(AND($AG506&lt;&gt;"Yes",$AG506&lt;&gt;"N/A"),"Firmware Download, ","")&amp;IF(AND(OR($AG506="Yes",$AG506="N/A"),$AH506&lt;&gt;"Yes",$AH506&lt;&gt;"N/A"),"Firmware Install, ","")&amp;IF(AND($BQ506&lt;&gt;"Yes",$BQ506&lt;&gt;"N/A"),"Device ID, ","")&amp;IF(AND($BR506&lt;&gt;"Yes",$BR506&lt;&gt;"N/A"),"Epic Beans Relay, ",""))-2)))</f>
        <v/>
      </c>
      <c r="BU506" s="8" t="str">
        <f>IF($AB506="","",IF($BS506="","Yes","Blocked"))</f>
        <v/>
      </c>
      <c r="BW506" t="str">
        <f>IF($BV506="","",IFERROR(VLOOKUP($BV506,'01_Warehouse_Ledger'!$A:$N,4,FALSE),""))</f>
        <v/>
      </c>
      <c r="BX506" t="str">
        <f>IF($BV506="","",IFERROR(VLOOKUP($BV506,'01_Warehouse_Ledger'!$A:$N,5,FALSE),""))</f>
        <v/>
      </c>
      <c r="BY506" t="str">
        <f>IF($BV506="","",IFERROR(VLOOKUP($BV506,'01_Warehouse_Ledger'!$A:$N,13,FALSE),""))</f>
        <v/>
      </c>
      <c r="CI506" t="str" cm="1">
        <f t="array" ref="CI506">IFERROR(
  IF(ISNUMBER(MATCH(TRIM(SUBSTITUTE(INDEX($X:$X,ROW()),CHAR(160),"")),[1]Weekend_Targets!$B$2:$B$23,0)),
    "TARGET",
    "NO"
  ),
  "LOOKUP_ERROR"
)</f>
        <v>NO</v>
      </c>
      <c r="CJ506" t="str" cm="1">
        <f t="array" aca="1" ref="CJ506" ca="1">_xlfn.LET(_xlpm.h,UPPER(TRIM(CLEAN(SUBSTITUTE($X506,CHAR(160)," ")))), IF(ISNUMBER(MATCH(_xlpm.h,WeekendHostnames,0)),"TARGET",""))</f>
        <v/>
      </c>
      <c r="CK506" t="str">
        <f>UPPER(TRIM(CLEAN(SUBSTITUTE(C506,CHAR(160)," "))))</f>
        <v/>
      </c>
      <c r="CL506" t="str" cm="1">
        <f t="array" ref="CL506">IF(ISNUMBER(MATCH(UPPER(TRIM(CLEAN(SUBSTITUTE(INDEX($X:$X,ROW()),CHAR(160)," ")))),[1]Weekend_Targets!$C$2:$C$23,0)),"TARGET","NO")</f>
        <v>NO</v>
      </c>
      <c r="CM506" t="str">
        <f>_xlfn.TEXTJOIN(", ",TRUE,$C$2:$C$23)</f>
        <v>Yes, Yes, Yes, Yes, Yes, Yes, Yes, Yes, Yes, Yes, Yes, Yes, Yes, Yes, Yes, Yes, Yes, Yes, Yes, Yes, Yes, Yes</v>
      </c>
      <c r="CN506" t="e" cm="1">
        <f t="array" aca="1" ref="CN506" ca="1">COUNTIF(WeekendHostnames,"WNH270OPR403")</f>
        <v>#NAME?</v>
      </c>
    </row>
    <row r="507" spans="1:92" ht="20.25" customHeight="1">
      <c r="E507" s="15" t="str">
        <f>IF($C507&lt;&gt;"Yes","",IF($D507="No","Yes",IF($D507="Yes","No","")))</f>
        <v/>
      </c>
      <c r="F507" s="15" t="str">
        <f>IF($A507="","",IF($A507="Neuron",IF(OR(AND($AA507&lt;&gt;"",LOWER(TRIM($AA507))&lt;&gt;"n/a",COUNTIF($AA$2:$AA$532,$AA507)&gt;1),AND($AB507&lt;&gt;"",LOWER(TRIM($AB507))&lt;&gt;"n/a",COUNTIF($AB$2:$AB$532,$AB507)&gt;1),AND($AE507&lt;&gt;"",LOWER(TRIM($AE507))&lt;&gt;"n/a",COUNTIF($AE$2:$AE$532,$AE507)&gt;1)),"Yes","No"),IF($A507="Cybernet",IF(OR(AND($Y507&lt;&gt;"",LOWER(TRIM($Y507))&lt;&gt;"n/a",COUNTIF($Y$2:$Y$532,$Y507)&gt;1),AND($Z507&lt;&gt;"",LOWER(TRIM($Z507))&lt;&gt;"n/a",COUNTIF($Z$2:$Z$532,$Z507)&gt;1)),"Yes","No"),IF(AND($AN507&lt;&gt;"",LOWER(TRIM($AN507))&lt;&gt;"n/a",COUNTIF($AN$2:$AN$532,$AN507)&gt;1),"Yes","No"))))</f>
        <v/>
      </c>
      <c r="G507" t="str">
        <f>IF($C507&lt;&gt;"Yes","",
IF($A507="Neuron",
IF(OR(
AND($AA507&lt;&gt;"",LOWER(TRIM($AA507))&lt;&gt;"n/a",COUNTIFS($C$2:$C$532,"Yes",$A$2:$A$532,"Neuron",$AA$2:$AA$532,$AA507)&gt;1),
AND($AB507&lt;&gt;"",LOWER(TRIM($AB507))&lt;&gt;"n/a",COUNTIFS($C$2:$C$532,"Yes",$A$2:$A$532,"Neuron",$AB$2:$AB$532,$AB507)&gt;1),
AND($AE507&lt;&gt;"",LOWER(TRIM($AE507))&lt;&gt;"n/a",COUNTIFS($C$2:$C$532,"Yes",$A$2:$A$532,"Neuron",$AE$2:$AE$532,$AE507)&gt;1)
),"Yes","No"),
IF($A507="Cybernet",
IF(OR(
AND($Y507&lt;&gt;"",LOWER(TRIM($Y507))&lt;&gt;"n/a",COUNTIFS($C$2:$C$532,"Yes",$A$2:$A$532,"Cybernet",$Y$2:$Y$532,$Y507)&gt;1),
AND($Z507&lt;&gt;"",LOWER(TRIM($Z507))&lt;&gt;"n/a",COUNTIFS($C$2:$C$532,"Yes",$A$2:$A$532,"Cybernet",$Z$2:$Z$532,$Z507)&gt;1)
),"Yes","No"),
IF(AND($AN507&lt;&gt;"",LOWER(TRIM($AN507))&lt;&gt;"n/a"),
IF(COUNTIFS($C$2:$C$532,"Yes",$A$2:$A$532,$A507,$AN$2:$AN$532,$AN507)&gt;1,"Yes","No"),
"No")
)
)
)</f>
        <v/>
      </c>
      <c r="V507"/>
      <c r="X507"/>
      <c r="BS507" s="4" t="str">
        <f>IF($AB507="","",IF((IF(AND($BL507&lt;&gt;"Yes",$BL507&lt;&gt;"N/A"),"Power Cable, ","")&amp;IF(AND($BM507&lt;&gt;"Yes",$BM507&lt;&gt;"N/A"),"Battery, ","")&amp;IF(AND($AG507&lt;&gt;"Yes",$AG507&lt;&gt;"N/A"),"Firmware Download, ","")&amp;IF(AND(OR($AG507="Yes",$AG507="N/A"),$AH507&lt;&gt;"Yes",$AH507&lt;&gt;"N/A"),"Firmware Install, ","")&amp;IF(AND($BQ507&lt;&gt;"Yes",$BQ507&lt;&gt;"N/A"),"Device ID, ","")&amp;IF(AND($BR507&lt;&gt;"Yes",$BR507&lt;&gt;"N/A"),"Epic Beans Relay, ",""))="","",LEFT(IF(AND($BL507&lt;&gt;"Yes",$BL507&lt;&gt;"N/A"),"Power Cable, ","")&amp;IF(AND($BM507&lt;&gt;"Yes",$BM507&lt;&gt;"N/A"),"Battery, ","")&amp;IF(AND($AG507&lt;&gt;"Yes",$AG507&lt;&gt;"N/A"),"Firmware Download, ","")&amp;IF(AND(OR($AG507="Yes",$AG507="N/A"),$AH507&lt;&gt;"Yes",$AH507&lt;&gt;"N/A"),"Firmware Install, ","")&amp;IF(AND($BQ507&lt;&gt;"Yes",$BQ507&lt;&gt;"N/A"),"Device ID, ","")&amp;IF(AND($BR507&lt;&gt;"Yes",$BR507&lt;&gt;"N/A"),"Epic Beans Relay, ",""),LEN(IF(AND($BL507&lt;&gt;"Yes",$BL507&lt;&gt;"N/A"),"Power Cable, ","")&amp;IF(AND($BM507&lt;&gt;"Yes",$BM507&lt;&gt;"N/A"),"Battery, ","")&amp;IF(AND($AG507&lt;&gt;"Yes",$AG507&lt;&gt;"N/A"),"Firmware Download, ","")&amp;IF(AND(OR($AG507="Yes",$AG507="N/A"),$AH507&lt;&gt;"Yes",$AH507&lt;&gt;"N/A"),"Firmware Install, ","")&amp;IF(AND($BQ507&lt;&gt;"Yes",$BQ507&lt;&gt;"N/A"),"Device ID, ","")&amp;IF(AND($BR507&lt;&gt;"Yes",$BR507&lt;&gt;"N/A"),"Epic Beans Relay, ",""))-2)))</f>
        <v/>
      </c>
      <c r="BU507" s="8" t="str">
        <f>IF($AB507="","",IF($BS507="","Yes","Blocked"))</f>
        <v/>
      </c>
      <c r="BW507" t="str">
        <f>IF($BV507="","",IFERROR(VLOOKUP($BV507,'01_Warehouse_Ledger'!$A:$N,4,FALSE),""))</f>
        <v/>
      </c>
      <c r="BX507" t="str">
        <f>IF($BV507="","",IFERROR(VLOOKUP($BV507,'01_Warehouse_Ledger'!$A:$N,5,FALSE),""))</f>
        <v/>
      </c>
      <c r="BY507" t="str">
        <f>IF($BV507="","",IFERROR(VLOOKUP($BV507,'01_Warehouse_Ledger'!$A:$N,13,FALSE),""))</f>
        <v/>
      </c>
      <c r="CI507" t="str" cm="1">
        <f t="array" ref="CI507">IFERROR(
  IF(ISNUMBER(MATCH(TRIM(SUBSTITUTE(INDEX($X:$X,ROW()),CHAR(160),"")),[1]Weekend_Targets!$B$2:$B$23,0)),
    "TARGET",
    "NO"
  ),
  "LOOKUP_ERROR"
)</f>
        <v>NO</v>
      </c>
      <c r="CJ507" t="str" cm="1">
        <f t="array" aca="1" ref="CJ507" ca="1">_xlfn.LET(_xlpm.h,UPPER(TRIM(CLEAN(SUBSTITUTE($X507,CHAR(160)," ")))), IF(ISNUMBER(MATCH(_xlpm.h,WeekendHostnames,0)),"TARGET",""))</f>
        <v/>
      </c>
      <c r="CK507" t="str">
        <f>UPPER(TRIM(CLEAN(SUBSTITUTE(C507,CHAR(160)," "))))</f>
        <v/>
      </c>
      <c r="CL507" t="str" cm="1">
        <f t="array" ref="CL507">IF(ISNUMBER(MATCH(UPPER(TRIM(CLEAN(SUBSTITUTE(INDEX($X:$X,ROW()),CHAR(160)," ")))),[1]Weekend_Targets!$C$2:$C$23,0)),"TARGET","NO")</f>
        <v>NO</v>
      </c>
      <c r="CM507" t="str">
        <f>_xlfn.TEXTJOIN(", ",TRUE,$C$2:$C$23)</f>
        <v>Yes, Yes, Yes, Yes, Yes, Yes, Yes, Yes, Yes, Yes, Yes, Yes, Yes, Yes, Yes, Yes, Yes, Yes, Yes, Yes, Yes, Yes</v>
      </c>
      <c r="CN507" t="e" cm="1">
        <f t="array" aca="1" ref="CN507" ca="1">COUNTIF(WeekendHostnames,"WNH270OPR403")</f>
        <v>#NAME?</v>
      </c>
    </row>
    <row r="508" spans="1:92" ht="20.25" customHeight="1">
      <c r="E508" s="15" t="str">
        <f>IF($C508&lt;&gt;"Yes","",IF($D508="No","Yes",IF($D508="Yes","No","")))</f>
        <v/>
      </c>
      <c r="F508" s="15" t="str">
        <f>IF($A508="","",IF($A508="Neuron",IF(OR(AND($AA508&lt;&gt;"",LOWER(TRIM($AA508))&lt;&gt;"n/a",COUNTIF($AA$2:$AA$532,$AA508)&gt;1),AND($AB508&lt;&gt;"",LOWER(TRIM($AB508))&lt;&gt;"n/a",COUNTIF($AB$2:$AB$532,$AB508)&gt;1),AND($AE508&lt;&gt;"",LOWER(TRIM($AE508))&lt;&gt;"n/a",COUNTIF($AE$2:$AE$532,$AE508)&gt;1)),"Yes","No"),IF($A508="Cybernet",IF(OR(AND($Y508&lt;&gt;"",LOWER(TRIM($Y508))&lt;&gt;"n/a",COUNTIF($Y$2:$Y$532,$Y508)&gt;1),AND($Z508&lt;&gt;"",LOWER(TRIM($Z508))&lt;&gt;"n/a",COUNTIF($Z$2:$Z$532,$Z508)&gt;1)),"Yes","No"),IF(AND($AN508&lt;&gt;"",LOWER(TRIM($AN508))&lt;&gt;"n/a",COUNTIF($AN$2:$AN$532,$AN508)&gt;1),"Yes","No"))))</f>
        <v/>
      </c>
      <c r="G508" t="str">
        <f>IF($C508&lt;&gt;"Yes","",
IF($A508="Neuron",
IF(OR(
AND($AA508&lt;&gt;"",LOWER(TRIM($AA508))&lt;&gt;"n/a",COUNTIFS($C$2:$C$532,"Yes",$A$2:$A$532,"Neuron",$AA$2:$AA$532,$AA508)&gt;1),
AND($AB508&lt;&gt;"",LOWER(TRIM($AB508))&lt;&gt;"n/a",COUNTIFS($C$2:$C$532,"Yes",$A$2:$A$532,"Neuron",$AB$2:$AB$532,$AB508)&gt;1),
AND($AE508&lt;&gt;"",LOWER(TRIM($AE508))&lt;&gt;"n/a",COUNTIFS($C$2:$C$532,"Yes",$A$2:$A$532,"Neuron",$AE$2:$AE$532,$AE508)&gt;1)
),"Yes","No"),
IF($A508="Cybernet",
IF(OR(
AND($Y508&lt;&gt;"",LOWER(TRIM($Y508))&lt;&gt;"n/a",COUNTIFS($C$2:$C$532,"Yes",$A$2:$A$532,"Cybernet",$Y$2:$Y$532,$Y508)&gt;1),
AND($Z508&lt;&gt;"",LOWER(TRIM($Z508))&lt;&gt;"n/a",COUNTIFS($C$2:$C$532,"Yes",$A$2:$A$532,"Cybernet",$Z$2:$Z$532,$Z508)&gt;1)
),"Yes","No"),
IF(AND($AN508&lt;&gt;"",LOWER(TRIM($AN508))&lt;&gt;"n/a"),
IF(COUNTIFS($C$2:$C$532,"Yes",$A$2:$A$532,$A508,$AN$2:$AN$532,$AN508)&gt;1,"Yes","No"),
"No")
)
)
)</f>
        <v/>
      </c>
      <c r="V508"/>
      <c r="X508"/>
      <c r="BS508" s="4" t="str">
        <f>IF($AB508="","",IF((IF(AND($BL508&lt;&gt;"Yes",$BL508&lt;&gt;"N/A"),"Power Cable, ","")&amp;IF(AND($BM508&lt;&gt;"Yes",$BM508&lt;&gt;"N/A"),"Battery, ","")&amp;IF(AND($AG508&lt;&gt;"Yes",$AG508&lt;&gt;"N/A"),"Firmware Download, ","")&amp;IF(AND(OR($AG508="Yes",$AG508="N/A"),$AH508&lt;&gt;"Yes",$AH508&lt;&gt;"N/A"),"Firmware Install, ","")&amp;IF(AND($BQ508&lt;&gt;"Yes",$BQ508&lt;&gt;"N/A"),"Device ID, ","")&amp;IF(AND($BR508&lt;&gt;"Yes",$BR508&lt;&gt;"N/A"),"Epic Beans Relay, ",""))="","",LEFT(IF(AND($BL508&lt;&gt;"Yes",$BL508&lt;&gt;"N/A"),"Power Cable, ","")&amp;IF(AND($BM508&lt;&gt;"Yes",$BM508&lt;&gt;"N/A"),"Battery, ","")&amp;IF(AND($AG508&lt;&gt;"Yes",$AG508&lt;&gt;"N/A"),"Firmware Download, ","")&amp;IF(AND(OR($AG508="Yes",$AG508="N/A"),$AH508&lt;&gt;"Yes",$AH508&lt;&gt;"N/A"),"Firmware Install, ","")&amp;IF(AND($BQ508&lt;&gt;"Yes",$BQ508&lt;&gt;"N/A"),"Device ID, ","")&amp;IF(AND($BR508&lt;&gt;"Yes",$BR508&lt;&gt;"N/A"),"Epic Beans Relay, ",""),LEN(IF(AND($BL508&lt;&gt;"Yes",$BL508&lt;&gt;"N/A"),"Power Cable, ","")&amp;IF(AND($BM508&lt;&gt;"Yes",$BM508&lt;&gt;"N/A"),"Battery, ","")&amp;IF(AND($AG508&lt;&gt;"Yes",$AG508&lt;&gt;"N/A"),"Firmware Download, ","")&amp;IF(AND(OR($AG508="Yes",$AG508="N/A"),$AH508&lt;&gt;"Yes",$AH508&lt;&gt;"N/A"),"Firmware Install, ","")&amp;IF(AND($BQ508&lt;&gt;"Yes",$BQ508&lt;&gt;"N/A"),"Device ID, ","")&amp;IF(AND($BR508&lt;&gt;"Yes",$BR508&lt;&gt;"N/A"),"Epic Beans Relay, ",""))-2)))</f>
        <v/>
      </c>
      <c r="BU508" s="8" t="str">
        <f>IF($AB508="","",IF($BS508="","Yes","Blocked"))</f>
        <v/>
      </c>
      <c r="BW508" t="str">
        <f>IF($BV508="","",IFERROR(VLOOKUP($BV508,'01_Warehouse_Ledger'!$A:$N,4,FALSE),""))</f>
        <v/>
      </c>
      <c r="BX508" t="str">
        <f>IF($BV508="","",IFERROR(VLOOKUP($BV508,'01_Warehouse_Ledger'!$A:$N,5,FALSE),""))</f>
        <v/>
      </c>
      <c r="BY508" t="str">
        <f>IF($BV508="","",IFERROR(VLOOKUP($BV508,'01_Warehouse_Ledger'!$A:$N,13,FALSE),""))</f>
        <v/>
      </c>
      <c r="CI508" t="str" cm="1">
        <f t="array" ref="CI508">IFERROR(
  IF(ISNUMBER(MATCH(TRIM(SUBSTITUTE(INDEX($X:$X,ROW()),CHAR(160),"")),[1]Weekend_Targets!$B$2:$B$23,0)),
    "TARGET",
    "NO"
  ),
  "LOOKUP_ERROR"
)</f>
        <v>NO</v>
      </c>
      <c r="CJ508" t="str" cm="1">
        <f t="array" aca="1" ref="CJ508" ca="1">_xlfn.LET(_xlpm.h,UPPER(TRIM(CLEAN(SUBSTITUTE($X508,CHAR(160)," ")))), IF(ISNUMBER(MATCH(_xlpm.h,WeekendHostnames,0)),"TARGET",""))</f>
        <v/>
      </c>
      <c r="CK508" t="str">
        <f>UPPER(TRIM(CLEAN(SUBSTITUTE(C508,CHAR(160)," "))))</f>
        <v/>
      </c>
      <c r="CL508" t="str" cm="1">
        <f t="array" ref="CL508">IF(ISNUMBER(MATCH(UPPER(TRIM(CLEAN(SUBSTITUTE(INDEX($X:$X,ROW()),CHAR(160)," ")))),[1]Weekend_Targets!$C$2:$C$23,0)),"TARGET","NO")</f>
        <v>NO</v>
      </c>
      <c r="CM508" t="str">
        <f>_xlfn.TEXTJOIN(", ",TRUE,$C$2:$C$23)</f>
        <v>Yes, Yes, Yes, Yes, Yes, Yes, Yes, Yes, Yes, Yes, Yes, Yes, Yes, Yes, Yes, Yes, Yes, Yes, Yes, Yes, Yes, Yes</v>
      </c>
      <c r="CN508" t="e" cm="1">
        <f t="array" aca="1" ref="CN508" ca="1">COUNTIF(WeekendHostnames,"WNH270OPR403")</f>
        <v>#NAME?</v>
      </c>
    </row>
    <row r="509" spans="1:92" ht="20.25" customHeight="1">
      <c r="A509" s="72"/>
      <c r="E509" s="15" t="str">
        <f>IF($C509&lt;&gt;"Yes","",IF($D509="No","Yes",IF($D509="Yes","No","")))</f>
        <v/>
      </c>
      <c r="F509" s="15" t="str">
        <f>IF($A509="","",IF($A509="Neuron",IF(OR(AND($AA509&lt;&gt;"",LOWER(TRIM($AA509))&lt;&gt;"n/a",COUNTIF($AA$2:$AA$532,$AA509)&gt;1),AND($AB509&lt;&gt;"",LOWER(TRIM($AB509))&lt;&gt;"n/a",COUNTIF($AB$2:$AB$532,$AB509)&gt;1),AND($AE509&lt;&gt;"",LOWER(TRIM($AE509))&lt;&gt;"n/a",COUNTIF($AE$2:$AE$532,$AE509)&gt;1)),"Yes","No"),IF($A509="Cybernet",IF(OR(AND($Y509&lt;&gt;"",LOWER(TRIM($Y509))&lt;&gt;"n/a",COUNTIF($Y$2:$Y$532,$Y509)&gt;1),AND($Z509&lt;&gt;"",LOWER(TRIM($Z509))&lt;&gt;"n/a",COUNTIF($Z$2:$Z$532,$Z509)&gt;1)),"Yes","No"),IF(AND($AN509&lt;&gt;"",LOWER(TRIM($AN509))&lt;&gt;"n/a",COUNTIF($AN$2:$AN$532,$AN509)&gt;1),"Yes","No"))))</f>
        <v/>
      </c>
      <c r="G509" t="str">
        <f>IF($C509&lt;&gt;"Yes","",IF($A509="Neuron",IF(OR(AND($AA509&lt;&gt;"",LOWER(TRIM($AA509))&lt;&gt;"n/a",COUNTIFS($C$2:$C$532,"Yes",$A$2:$A$532,"Neuron",$AA$2:$AA$532,$AA509)&gt;1),AND($AB509&lt;&gt;"",LOWER(TRIM($AB509))&lt;&gt;"n/a",COUNTIFS($C$2:$C$532,"Yes",$A$2:$A$532,"Neuron",$AB$2:$AB$532,$AB509)&gt;1),AND($AE509&lt;&gt;"",LOWER(TRIM($AE509))&lt;&gt;"n/a",COUNTIFS($C$2:$C$532,"Yes",$A$2:$A$532,"Neuron",$AE$2:$AE$532,$AE509)&gt;1)),"Yes","No"),IF($A509="Cybernet",IF(OR(AND($Y509&lt;&gt;"",LOWER(TRIM($Y509))&lt;&gt;"n/a",COUNTIFS($C$2:$C$532,"Yes",$A$2:$A$532,"Cybernet",$Y$2:$Y$532,$Y509)&gt;1),AND($Z509&lt;&gt;"",LOWER(TRIM($Z509))&lt;&gt;"n/a",COUNTIFS($C$2:$C$532,"Yes",$A$2:$A$532,"Cybernet",$Z$2:$Z$532,$Z509)&gt;1)),"Yes","No"),IF(AND($AN509&lt;&gt;"",LOWER(TRIM($AN509))&lt;&gt;"n/a"),IF(COUNTIFS($C$2:$C$532,"Yes",$A$2:$A$532,$A509,$AN$2:$AN$532,$AN509)&gt;1,"Yes","No"),"No"))))</f>
        <v/>
      </c>
      <c r="V509"/>
      <c r="X509"/>
      <c r="BS509" t="str">
        <f>IF($AB509="","",IF((IF(AND($BL509&lt;&gt;"Yes",$BL509&lt;&gt;"N/A"),"Power Cable, ","")&amp;IF(AND($BM509&lt;&gt;"Yes",$BM509&lt;&gt;"N/A"),"Battery, ","")&amp;IF(AND($AG509&lt;&gt;"Yes",$AG509&lt;&gt;"N/A"),"Firmware Download, ","")&amp;IF(AND(OR($AG509="Yes",$AG509="N/A"),$AH509&lt;&gt;"Yes",$AH509&lt;&gt;"N/A"),"Firmware Install, ","")&amp;IF(AND($BQ509&lt;&gt;"Yes",$BQ509&lt;&gt;"N/A"),"Device ID, ","")&amp;IF(AND($BR509&lt;&gt;"Yes",$BR509&lt;&gt;"N/A"),"Epic Beans Relay, ",""))="","",LEFT(IF(AND($BL509&lt;&gt;"Yes",$BL509&lt;&gt;"N/A"),"Power Cable, ","")&amp;IF(AND($BM509&lt;&gt;"Yes",$BM509&lt;&gt;"N/A"),"Battery, ","")&amp;IF(AND($AG509&lt;&gt;"Yes",$AG509&lt;&gt;"N/A"),"Firmware Download, ","")&amp;IF(AND(OR($AG509="Yes",$AG509="N/A"),$AH509&lt;&gt;"Yes",$AH509&lt;&gt;"N/A"),"Firmware Install, ","")&amp;IF(AND($BQ509&lt;&gt;"Yes",$BQ509&lt;&gt;"N/A"),"Device ID, ","")&amp;IF(AND($BR509&lt;&gt;"Yes",$BR509&lt;&gt;"N/A"),"Epic Beans Relay, ",""),LEN(IF(AND($BL509&lt;&gt;"Yes",$BL509&lt;&gt;"N/A"),"Power Cable, ","")&amp;IF(AND($BM509&lt;&gt;"Yes",$BM509&lt;&gt;"N/A"),"Battery, ","")&amp;IF(AND($AG509&lt;&gt;"Yes",$AG509&lt;&gt;"N/A"),"Firmware Download, ","")&amp;IF(AND(OR($AG509="Yes",$AG509="N/A"),$AH509&lt;&gt;"Yes",$AH509&lt;&gt;"N/A"),"Firmware Install, ","")&amp;IF(AND($BQ509&lt;&gt;"Yes",$BQ509&lt;&gt;"N/A"),"Device ID, ","")&amp;IF(AND($BR509&lt;&gt;"Yes",$BR509&lt;&gt;"N/A"),"Epic Beans Relay, ",""))-2)))</f>
        <v/>
      </c>
      <c r="BU509" t="str">
        <f>IF($AB509="","",IF($BS509="","Yes","Blocked"))</f>
        <v/>
      </c>
      <c r="CI509" t="str" cm="1">
        <f t="array" ref="CI509">IFERROR(
  IF(ISNUMBER(MATCH(TRIM(SUBSTITUTE(INDEX($X:$X,ROW()),CHAR(160),"")),[1]Weekend_Targets!$B$2:$B$23,0)),
    "TARGET",
    "NO"
  ),
  "LOOKUP_ERROR"
)</f>
        <v>NO</v>
      </c>
      <c r="CJ509" t="str" cm="1">
        <f t="array" aca="1" ref="CJ509" ca="1">_xlfn.LET(_xlpm.h,UPPER(TRIM(CLEAN(SUBSTITUTE($X509,CHAR(160)," ")))), IF(ISNUMBER(MATCH(_xlpm.h,WeekendHostnames,0)),"TARGET",""))</f>
        <v/>
      </c>
      <c r="CK509" t="str">
        <f>UPPER(TRIM(CLEAN(SUBSTITUTE(C509,CHAR(160)," "))))</f>
        <v/>
      </c>
      <c r="CL509" t="str" cm="1">
        <f t="array" ref="CL509">IF(ISNUMBER(MATCH(UPPER(TRIM(CLEAN(SUBSTITUTE(INDEX($X:$X,ROW()),CHAR(160)," ")))),[1]Weekend_Targets!$C$2:$C$23,0)),"TARGET","NO")</f>
        <v>NO</v>
      </c>
      <c r="CM509" t="str">
        <f>_xlfn.TEXTJOIN(", ",TRUE,$C$2:$C$23)</f>
        <v>Yes, Yes, Yes, Yes, Yes, Yes, Yes, Yes, Yes, Yes, Yes, Yes, Yes, Yes, Yes, Yes, Yes, Yes, Yes, Yes, Yes, Yes</v>
      </c>
      <c r="CN509" t="e" cm="1">
        <f t="array" aca="1" ref="CN509" ca="1">COUNTIF(WeekendHostnames,"WNH270OPR403")</f>
        <v>#NAME?</v>
      </c>
    </row>
    <row r="510" spans="1:92" ht="20.25" customHeight="1">
      <c r="A510" s="24"/>
      <c r="C510" s="24"/>
      <c r="D510" s="73"/>
      <c r="E510" s="15" t="str">
        <f>IF($C510&lt;&gt;"Yes","",IF($D510="No","Yes",IF($D510="Yes","No","")))</f>
        <v/>
      </c>
      <c r="F510" s="15" t="str">
        <f>IF($A510="","",IF($A510="Neuron",IF(OR(AND($AA510&lt;&gt;"",LOWER(TRIM($AA510))&lt;&gt;"n/a",COUNTIF($AA$2:$AA$532,$AA510)&gt;1),AND($AB510&lt;&gt;"",LOWER(TRIM($AB510))&lt;&gt;"n/a",COUNTIF($AB$2:$AB$532,$AB510)&gt;1),AND($AE510&lt;&gt;"",LOWER(TRIM($AE510))&lt;&gt;"n/a",COUNTIF($AE$2:$AE$532,$AE510)&gt;1)),"Yes","No"),IF($A510="Cybernet",IF(OR(AND($Y510&lt;&gt;"",LOWER(TRIM($Y510))&lt;&gt;"n/a",COUNTIF($Y$2:$Y$532,$Y510)&gt;1),AND($Z510&lt;&gt;"",LOWER(TRIM($Z510))&lt;&gt;"n/a",COUNTIF($Z$2:$Z$532,$Z510)&gt;1)),"Yes","No"),IF(AND($AN510&lt;&gt;"",LOWER(TRIM($AN510))&lt;&gt;"n/a",COUNTIF($AN$2:$AN$532,$AN510)&gt;1),"Yes","No"))))</f>
        <v/>
      </c>
      <c r="G510" t="str">
        <f>IF($C510&lt;&gt;"Yes","",IF($A510="Neuron",IF(OR(AND($AA510&lt;&gt;"",LOWER(TRIM($AA510))&lt;&gt;"n/a",COUNTIFS($C$2:$C$532,"Yes",$A$2:$A$532,"Neuron",$AA$2:$AA$532,$AA510)&gt;1),AND($AB510&lt;&gt;"",LOWER(TRIM($AB510))&lt;&gt;"n/a",COUNTIFS($C$2:$C$532,"Yes",$A$2:$A$532,"Neuron",$AB$2:$AB$532,$AB510)&gt;1),AND($AE510&lt;&gt;"",LOWER(TRIM($AE510))&lt;&gt;"n/a",COUNTIFS($C$2:$C$532,"Yes",$A$2:$A$532,"Neuron",$AE$2:$AE$532,$AE510)&gt;1)),"Yes","No"),IF($A510="Cybernet",IF(OR(AND($Y510&lt;&gt;"",LOWER(TRIM($Y510))&lt;&gt;"n/a",COUNTIFS($C$2:$C$532,"Yes",$A$2:$A$532,"Cybernet",$Y$2:$Y$532,$Y510)&gt;1),AND($Z510&lt;&gt;"",LOWER(TRIM($Z510))&lt;&gt;"n/a",COUNTIFS($C$2:$C$532,"Yes",$A$2:$A$532,"Cybernet",$Z$2:$Z$532,$Z510)&gt;1)),"Yes","No"),IF(AND($AN510&lt;&gt;"",LOWER(TRIM($AN510))&lt;&gt;"n/a"),IF(COUNTIFS($C$2:$C$532,"Yes",$A$2:$A$532,$A510,$AN$2:$AN$532,$AN510)&gt;1,"Yes","No"),"No"))))</f>
        <v/>
      </c>
      <c r="V510"/>
      <c r="X510"/>
      <c r="BS510" t="str">
        <f>IF($AB510="","",IF((IF(AND($BL510&lt;&gt;"Yes",$BL510&lt;&gt;"N/A"),"Power Cable, ","")&amp;IF(AND($BM510&lt;&gt;"Yes",$BM510&lt;&gt;"N/A"),"Battery, ","")&amp;IF(AND($AG510&lt;&gt;"Yes",$AG510&lt;&gt;"N/A"),"Firmware Download, ","")&amp;IF(AND(OR($AG510="Yes",$AG510="N/A"),$AH510&lt;&gt;"Yes",$AH510&lt;&gt;"N/A"),"Firmware Install, ","")&amp;IF(AND($BQ510&lt;&gt;"Yes",$BQ510&lt;&gt;"N/A"),"Device ID, ","")&amp;IF(AND($BR510&lt;&gt;"Yes",$BR510&lt;&gt;"N/A"),"Epic Beans Relay, ",""))="","",LEFT(IF(AND($BL510&lt;&gt;"Yes",$BL510&lt;&gt;"N/A"),"Power Cable, ","")&amp;IF(AND($BM510&lt;&gt;"Yes",$BM510&lt;&gt;"N/A"),"Battery, ","")&amp;IF(AND($AG510&lt;&gt;"Yes",$AG510&lt;&gt;"N/A"),"Firmware Download, ","")&amp;IF(AND(OR($AG510="Yes",$AG510="N/A"),$AH510&lt;&gt;"Yes",$AH510&lt;&gt;"N/A"),"Firmware Install, ","")&amp;IF(AND($BQ510&lt;&gt;"Yes",$BQ510&lt;&gt;"N/A"),"Device ID, ","")&amp;IF(AND($BR510&lt;&gt;"Yes",$BR510&lt;&gt;"N/A"),"Epic Beans Relay, ",""),LEN(IF(AND($BL510&lt;&gt;"Yes",$BL510&lt;&gt;"N/A"),"Power Cable, ","")&amp;IF(AND($BM510&lt;&gt;"Yes",$BM510&lt;&gt;"N/A"),"Battery, ","")&amp;IF(AND($AG510&lt;&gt;"Yes",$AG510&lt;&gt;"N/A"),"Firmware Download, ","")&amp;IF(AND(OR($AG510="Yes",$AG510="N/A"),$AH510&lt;&gt;"Yes",$AH510&lt;&gt;"N/A"),"Firmware Install, ","")&amp;IF(AND($BQ510&lt;&gt;"Yes",$BQ510&lt;&gt;"N/A"),"Device ID, ","")&amp;IF(AND($BR510&lt;&gt;"Yes",$BR510&lt;&gt;"N/A"),"Epic Beans Relay, ",""))-2)))</f>
        <v/>
      </c>
      <c r="BU510" t="str">
        <f>IF($AB510="","",IF($BS510="","Yes","Blocked"))</f>
        <v/>
      </c>
      <c r="CI510" t="str" cm="1">
        <f t="array" ref="CI510">IFERROR(
  IF(ISNUMBER(MATCH(TRIM(SUBSTITUTE(INDEX($X:$X,ROW()),CHAR(160),"")),[1]Weekend_Targets!$B$2:$B$23,0)),
    "TARGET",
    "NO"
  ),
  "LOOKUP_ERROR"
)</f>
        <v>NO</v>
      </c>
      <c r="CJ510" t="str" cm="1">
        <f t="array" aca="1" ref="CJ510" ca="1">_xlfn.LET(_xlpm.h,UPPER(TRIM(CLEAN(SUBSTITUTE($X510,CHAR(160)," ")))), IF(ISNUMBER(MATCH(_xlpm.h,WeekendHostnames,0)),"TARGET",""))</f>
        <v/>
      </c>
      <c r="CK510" t="str">
        <f>UPPER(TRIM(CLEAN(SUBSTITUTE(C510,CHAR(160)," "))))</f>
        <v/>
      </c>
      <c r="CL510" t="str" cm="1">
        <f t="array" ref="CL510">IF(ISNUMBER(MATCH(UPPER(TRIM(CLEAN(SUBSTITUTE(INDEX($X:$X,ROW()),CHAR(160)," ")))),[1]Weekend_Targets!$C$2:$C$23,0)),"TARGET","NO")</f>
        <v>NO</v>
      </c>
      <c r="CM510" t="str">
        <f>_xlfn.TEXTJOIN(", ",TRUE,$C$2:$C$23)</f>
        <v>Yes, Yes, Yes, Yes, Yes, Yes, Yes, Yes, Yes, Yes, Yes, Yes, Yes, Yes, Yes, Yes, Yes, Yes, Yes, Yes, Yes, Yes</v>
      </c>
      <c r="CN510" t="e" cm="1">
        <f t="array" aca="1" ref="CN510" ca="1">COUNTIF(WeekendHostnames,"WNH270OPR403")</f>
        <v>#NAME?</v>
      </c>
    </row>
    <row r="511" spans="1:92" ht="20.25" customHeight="1">
      <c r="E511" s="15" t="str">
        <f>IF($C511&lt;&gt;"Yes","",IF($D511="No","Yes",IF($D511="Yes","No","")))</f>
        <v/>
      </c>
      <c r="F511" s="15" t="str">
        <f>IF($A511="","",IF($A511="Neuron",IF(OR(AND($AA511&lt;&gt;"",LOWER(TRIM($AA511))&lt;&gt;"n/a",COUNTIF($AA$2:$AA$532,$AA511)&gt;1),AND($AB511&lt;&gt;"",LOWER(TRIM($AB511))&lt;&gt;"n/a",COUNTIF($AB$2:$AB$532,$AB511)&gt;1),AND($AE511&lt;&gt;"",LOWER(TRIM($AE511))&lt;&gt;"n/a",COUNTIF($AE$2:$AE$532,$AE511)&gt;1)),"Yes","No"),IF($A511="Cybernet",IF(OR(AND($Y511&lt;&gt;"",LOWER(TRIM($Y511))&lt;&gt;"n/a",COUNTIF($Y$2:$Y$532,$Y511)&gt;1),AND($Z511&lt;&gt;"",LOWER(TRIM($Z511))&lt;&gt;"n/a",COUNTIF($Z$2:$Z$532,$Z511)&gt;1)),"Yes","No"),IF(AND($AN511&lt;&gt;"",LOWER(TRIM($AN511))&lt;&gt;"n/a",COUNTIF($AN$2:$AN$532,$AN511)&gt;1),"Yes","No"))))</f>
        <v/>
      </c>
      <c r="G511" t="str">
        <f>IF($C511&lt;&gt;"Yes","",IF($A511="Neuron",IF(OR(AND($AA511&lt;&gt;"",LOWER(TRIM($AA511))&lt;&gt;"n/a",COUNTIFS($C$2:$C$532,"Yes",$A$2:$A$532,"Neuron",$AA$2:$AA$532,$AA511)&gt;1),AND($AB511&lt;&gt;"",LOWER(TRIM($AB511))&lt;&gt;"n/a",COUNTIFS($C$2:$C$532,"Yes",$A$2:$A$532,"Neuron",$AB$2:$AB$532,$AB511)&gt;1),AND($AE511&lt;&gt;"",LOWER(TRIM($AE511))&lt;&gt;"n/a",COUNTIFS($C$2:$C$532,"Yes",$A$2:$A$532,"Neuron",$AE$2:$AE$532,$AE511)&gt;1)),"Yes","No"),IF($A511="Cybernet",IF(OR(AND($Y511&lt;&gt;"",LOWER(TRIM($Y511))&lt;&gt;"n/a",COUNTIFS($C$2:$C$532,"Yes",$A$2:$A$532,"Cybernet",$Y$2:$Y$532,$Y511)&gt;1),AND($Z511&lt;&gt;"",LOWER(TRIM($Z511))&lt;&gt;"n/a",COUNTIFS($C$2:$C$532,"Yes",$A$2:$A$532,"Cybernet",$Z$2:$Z$532,$Z511)&gt;1)),"Yes","No"),IF(AND($AN511&lt;&gt;"",LOWER(TRIM($AN511))&lt;&gt;"n/a"),IF(COUNTIFS($C$2:$C$532,"Yes",$A$2:$A$532,$A511,$AN$2:$AN$532,$AN511)&gt;1,"Yes","No"),"No"))))</f>
        <v/>
      </c>
      <c r="V511"/>
      <c r="X511"/>
      <c r="BS511" t="str">
        <f>IF($AB511="","",IF((IF(AND($BL511&lt;&gt;"Yes",$BL511&lt;&gt;"N/A"),"Power Cable, ","")&amp;IF(AND($BM511&lt;&gt;"Yes",$BM511&lt;&gt;"N/A"),"Battery, ","")&amp;IF(AND($AG511&lt;&gt;"Yes",$AG511&lt;&gt;"N/A"),"Firmware Download, ","")&amp;IF(AND(OR($AG511="Yes",$AG511="N/A"),$AH511&lt;&gt;"Yes",$AH511&lt;&gt;"N/A"),"Firmware Install, ","")&amp;IF(AND($BQ511&lt;&gt;"Yes",$BQ511&lt;&gt;"N/A"),"Device ID, ","")&amp;IF(AND($BR511&lt;&gt;"Yes",$BR511&lt;&gt;"N/A"),"Epic Beans Relay, ",""))="","",LEFT(IF(AND($BL511&lt;&gt;"Yes",$BL511&lt;&gt;"N/A"),"Power Cable, ","")&amp;IF(AND($BM511&lt;&gt;"Yes",$BM511&lt;&gt;"N/A"),"Battery, ","")&amp;IF(AND($AG511&lt;&gt;"Yes",$AG511&lt;&gt;"N/A"),"Firmware Download, ","")&amp;IF(AND(OR($AG511="Yes",$AG511="N/A"),$AH511&lt;&gt;"Yes",$AH511&lt;&gt;"N/A"),"Firmware Install, ","")&amp;IF(AND($BQ511&lt;&gt;"Yes",$BQ511&lt;&gt;"N/A"),"Device ID, ","")&amp;IF(AND($BR511&lt;&gt;"Yes",$BR511&lt;&gt;"N/A"),"Epic Beans Relay, ",""),LEN(IF(AND($BL511&lt;&gt;"Yes",$BL511&lt;&gt;"N/A"),"Power Cable, ","")&amp;IF(AND($BM511&lt;&gt;"Yes",$BM511&lt;&gt;"N/A"),"Battery, ","")&amp;IF(AND($AG511&lt;&gt;"Yes",$AG511&lt;&gt;"N/A"),"Firmware Download, ","")&amp;IF(AND(OR($AG511="Yes",$AG511="N/A"),$AH511&lt;&gt;"Yes",$AH511&lt;&gt;"N/A"),"Firmware Install, ","")&amp;IF(AND($BQ511&lt;&gt;"Yes",$BQ511&lt;&gt;"N/A"),"Device ID, ","")&amp;IF(AND($BR511&lt;&gt;"Yes",$BR511&lt;&gt;"N/A"),"Epic Beans Relay, ",""))-2)))</f>
        <v/>
      </c>
      <c r="BU511" t="str">
        <f>IF($AB511="","",IF($BS511="","Yes","Blocked"))</f>
        <v/>
      </c>
      <c r="CI511" t="str" cm="1">
        <f t="array" ref="CI511">IFERROR(
  IF(ISNUMBER(MATCH(TRIM(SUBSTITUTE(INDEX($X:$X,ROW()),CHAR(160),"")),[1]Weekend_Targets!$B$2:$B$23,0)),
    "TARGET",
    "NO"
  ),
  "LOOKUP_ERROR"
)</f>
        <v>NO</v>
      </c>
      <c r="CJ511" t="str" cm="1">
        <f t="array" aca="1" ref="CJ511" ca="1">_xlfn.LET(_xlpm.h,UPPER(TRIM(CLEAN(SUBSTITUTE($X511,CHAR(160)," ")))), IF(ISNUMBER(MATCH(_xlpm.h,WeekendHostnames,0)),"TARGET",""))</f>
        <v/>
      </c>
      <c r="CK511" t="str">
        <f>UPPER(TRIM(CLEAN(SUBSTITUTE(C511,CHAR(160)," "))))</f>
        <v/>
      </c>
      <c r="CL511" t="str" cm="1">
        <f t="array" ref="CL511">IF(ISNUMBER(MATCH(UPPER(TRIM(CLEAN(SUBSTITUTE(INDEX($X:$X,ROW()),CHAR(160)," ")))),[1]Weekend_Targets!$C$2:$C$23,0)),"TARGET","NO")</f>
        <v>NO</v>
      </c>
      <c r="CM511" t="str">
        <f>_xlfn.TEXTJOIN(", ",TRUE,$C$2:$C$23)</f>
        <v>Yes, Yes, Yes, Yes, Yes, Yes, Yes, Yes, Yes, Yes, Yes, Yes, Yes, Yes, Yes, Yes, Yes, Yes, Yes, Yes, Yes, Yes</v>
      </c>
      <c r="CN511" t="e" cm="1">
        <f t="array" aca="1" ref="CN511" ca="1">COUNTIF(WeekendHostnames,"WNH270OPR403")</f>
        <v>#NAME?</v>
      </c>
    </row>
    <row r="512" spans="1:92" ht="20.25" customHeight="1">
      <c r="E512" s="15" t="str">
        <f>IF($C512&lt;&gt;"Yes","",IF($D512="No","Yes",IF($D512="Yes","No","")))</f>
        <v/>
      </c>
      <c r="F512" s="15" t="str">
        <f>IF($A512="","",IF($A512="Neuron",IF(OR(AND($AA512&lt;&gt;"",LOWER(TRIM($AA512))&lt;&gt;"n/a",COUNTIF($AA$2:$AA$532,$AA512)&gt;1),AND($AB512&lt;&gt;"",LOWER(TRIM($AB512))&lt;&gt;"n/a",COUNTIF($AB$2:$AB$532,$AB512)&gt;1),AND($AE512&lt;&gt;"",LOWER(TRIM($AE512))&lt;&gt;"n/a",COUNTIF($AE$2:$AE$532,$AE512)&gt;1)),"Yes","No"),IF($A512="Cybernet",IF(OR(AND($Y512&lt;&gt;"",LOWER(TRIM($Y512))&lt;&gt;"n/a",COUNTIF($Y$2:$Y$532,$Y512)&gt;1),AND($Z512&lt;&gt;"",LOWER(TRIM($Z512))&lt;&gt;"n/a",COUNTIF($Z$2:$Z$532,$Z512)&gt;1)),"Yes","No"),IF(AND($AN512&lt;&gt;"",LOWER(TRIM($AN512))&lt;&gt;"n/a",COUNTIF($AN$2:$AN$532,$AN512)&gt;1),"Yes","No"))))</f>
        <v/>
      </c>
      <c r="G512" t="str">
        <f>IF($C512&lt;&gt;"Yes","",IF($A512="Neuron",IF(OR(AND($AA512&lt;&gt;"",LOWER(TRIM($AA512))&lt;&gt;"n/a",COUNTIFS($C$2:$C$532,"Yes",$A$2:$A$532,"Neuron",$AA$2:$AA$532,$AA512)&gt;1),AND($AB512&lt;&gt;"",LOWER(TRIM($AB512))&lt;&gt;"n/a",COUNTIFS($C$2:$C$532,"Yes",$A$2:$A$532,"Neuron",$AB$2:$AB$532,$AB512)&gt;1),AND($AE512&lt;&gt;"",LOWER(TRIM($AE512))&lt;&gt;"n/a",COUNTIFS($C$2:$C$532,"Yes",$A$2:$A$532,"Neuron",$AE$2:$AE$532,$AE512)&gt;1)),"Yes","No"),IF($A512="Cybernet",IF(OR(AND($Y512&lt;&gt;"",LOWER(TRIM($Y512))&lt;&gt;"n/a",COUNTIFS($C$2:$C$532,"Yes",$A$2:$A$532,"Cybernet",$Y$2:$Y$532,$Y512)&gt;1),AND($Z512&lt;&gt;"",LOWER(TRIM($Z512))&lt;&gt;"n/a",COUNTIFS($C$2:$C$532,"Yes",$A$2:$A$532,"Cybernet",$Z$2:$Z$532,$Z512)&gt;1)),"Yes","No"),IF(AND($AN512&lt;&gt;"",LOWER(TRIM($AN512))&lt;&gt;"n/a"),IF(COUNTIFS($C$2:$C$532,"Yes",$A$2:$A$532,$A512,$AN$2:$AN$532,$AN512)&gt;1,"Yes","No"),"No"))))</f>
        <v/>
      </c>
      <c r="V512"/>
      <c r="X512"/>
      <c r="BS512" t="str">
        <f>IF($AB512="","",IF((IF(AND($BL512&lt;&gt;"Yes",$BL512&lt;&gt;"N/A"),"Power Cable, ","")&amp;IF(AND($BM512&lt;&gt;"Yes",$BM512&lt;&gt;"N/A"),"Battery, ","")&amp;IF(AND($AG512&lt;&gt;"Yes",$AG512&lt;&gt;"N/A"),"Firmware Download, ","")&amp;IF(AND(OR($AG512="Yes",$AG512="N/A"),$AH512&lt;&gt;"Yes",$AH512&lt;&gt;"N/A"),"Firmware Install, ","")&amp;IF(AND($BQ512&lt;&gt;"Yes",$BQ512&lt;&gt;"N/A"),"Device ID, ","")&amp;IF(AND($BR512&lt;&gt;"Yes",$BR512&lt;&gt;"N/A"),"Epic Beans Relay, ",""))="","",LEFT(IF(AND($BL512&lt;&gt;"Yes",$BL512&lt;&gt;"N/A"),"Power Cable, ","")&amp;IF(AND($BM512&lt;&gt;"Yes",$BM512&lt;&gt;"N/A"),"Battery, ","")&amp;IF(AND($AG512&lt;&gt;"Yes",$AG512&lt;&gt;"N/A"),"Firmware Download, ","")&amp;IF(AND(OR($AG512="Yes",$AG512="N/A"),$AH512&lt;&gt;"Yes",$AH512&lt;&gt;"N/A"),"Firmware Install, ","")&amp;IF(AND($BQ512&lt;&gt;"Yes",$BQ512&lt;&gt;"N/A"),"Device ID, ","")&amp;IF(AND($BR512&lt;&gt;"Yes",$BR512&lt;&gt;"N/A"),"Epic Beans Relay, ",""),LEN(IF(AND($BL512&lt;&gt;"Yes",$BL512&lt;&gt;"N/A"),"Power Cable, ","")&amp;IF(AND($BM512&lt;&gt;"Yes",$BM512&lt;&gt;"N/A"),"Battery, ","")&amp;IF(AND($AG512&lt;&gt;"Yes",$AG512&lt;&gt;"N/A"),"Firmware Download, ","")&amp;IF(AND(OR($AG512="Yes",$AG512="N/A"),$AH512&lt;&gt;"Yes",$AH512&lt;&gt;"N/A"),"Firmware Install, ","")&amp;IF(AND($BQ512&lt;&gt;"Yes",$BQ512&lt;&gt;"N/A"),"Device ID, ","")&amp;IF(AND($BR512&lt;&gt;"Yes",$BR512&lt;&gt;"N/A"),"Epic Beans Relay, ",""))-2)))</f>
        <v/>
      </c>
      <c r="BU512" t="str">
        <f>IF($AB512="","",IF($BS512="","Yes","Blocked"))</f>
        <v/>
      </c>
      <c r="CI512" t="str" cm="1">
        <f t="array" ref="CI512">IFERROR(
  IF(ISNUMBER(MATCH(TRIM(SUBSTITUTE(INDEX($X:$X,ROW()),CHAR(160),"")),[1]Weekend_Targets!$B$2:$B$23,0)),
    "TARGET",
    "NO"
  ),
  "LOOKUP_ERROR"
)</f>
        <v>NO</v>
      </c>
      <c r="CJ512" t="str" cm="1">
        <f t="array" aca="1" ref="CJ512" ca="1">_xlfn.LET(_xlpm.h,UPPER(TRIM(CLEAN(SUBSTITUTE($X512,CHAR(160)," ")))), IF(ISNUMBER(MATCH(_xlpm.h,WeekendHostnames,0)),"TARGET",""))</f>
        <v/>
      </c>
      <c r="CK512" t="str">
        <f>UPPER(TRIM(CLEAN(SUBSTITUTE(C512,CHAR(160)," "))))</f>
        <v/>
      </c>
      <c r="CL512" t="str" cm="1">
        <f t="array" ref="CL512">IF(ISNUMBER(MATCH(UPPER(TRIM(CLEAN(SUBSTITUTE(INDEX($X:$X,ROW()),CHAR(160)," ")))),[1]Weekend_Targets!$C$2:$C$23,0)),"TARGET","NO")</f>
        <v>NO</v>
      </c>
      <c r="CM512" t="str">
        <f>_xlfn.TEXTJOIN(", ",TRUE,$C$2:$C$23)</f>
        <v>Yes, Yes, Yes, Yes, Yes, Yes, Yes, Yes, Yes, Yes, Yes, Yes, Yes, Yes, Yes, Yes, Yes, Yes, Yes, Yes, Yes, Yes</v>
      </c>
      <c r="CN512" t="e" cm="1">
        <f t="array" aca="1" ref="CN512" ca="1">COUNTIF(WeekendHostnames,"WNH270OPR403")</f>
        <v>#NAME?</v>
      </c>
    </row>
    <row r="513" spans="1:92" ht="20.25" customHeight="1">
      <c r="E513" s="15" t="str">
        <f>IF($C513&lt;&gt;"Yes","",IF($D513="No","Yes",IF($D513="Yes","No","")))</f>
        <v/>
      </c>
      <c r="F513" s="15" t="str">
        <f>IF($A513="","",IF($A513="Neuron",IF(OR(AND($AA513&lt;&gt;"",LOWER(TRIM($AA513))&lt;&gt;"n/a",COUNTIF($AA$2:$AA$532,$AA513)&gt;1),AND($AB513&lt;&gt;"",LOWER(TRIM($AB513))&lt;&gt;"n/a",COUNTIF($AB$2:$AB$532,$AB513)&gt;1),AND($AE513&lt;&gt;"",LOWER(TRIM($AE513))&lt;&gt;"n/a",COUNTIF($AE$2:$AE$532,$AE513)&gt;1)),"Yes","No"),IF($A513="Cybernet",IF(OR(AND($Y513&lt;&gt;"",LOWER(TRIM($Y513))&lt;&gt;"n/a",COUNTIF($Y$2:$Y$532,$Y513)&gt;1),AND($Z513&lt;&gt;"",LOWER(TRIM($Z513))&lt;&gt;"n/a",COUNTIF($Z$2:$Z$532,$Z513)&gt;1)),"Yes","No"),IF(AND($AN513&lt;&gt;"",LOWER(TRIM($AN513))&lt;&gt;"n/a",COUNTIF($AN$2:$AN$532,$AN513)&gt;1),"Yes","No"))))</f>
        <v/>
      </c>
      <c r="G513" t="str">
        <f>IF($C513&lt;&gt;"Yes","",IF($A513="Neuron",IF(OR(AND($AA513&lt;&gt;"",LOWER(TRIM($AA513))&lt;&gt;"n/a",COUNTIFS($C$2:$C$532,"Yes",$A$2:$A$532,"Neuron",$AA$2:$AA$532,$AA513)&gt;1),AND($AB513&lt;&gt;"",LOWER(TRIM($AB513))&lt;&gt;"n/a",COUNTIFS($C$2:$C$532,"Yes",$A$2:$A$532,"Neuron",$AB$2:$AB$532,$AB513)&gt;1),AND($AE513&lt;&gt;"",LOWER(TRIM($AE513))&lt;&gt;"n/a",COUNTIFS($C$2:$C$532,"Yes",$A$2:$A$532,"Neuron",$AE$2:$AE$532,$AE513)&gt;1)),"Yes","No"),IF($A513="Cybernet",IF(OR(AND($Y513&lt;&gt;"",LOWER(TRIM($Y513))&lt;&gt;"n/a",COUNTIFS($C$2:$C$532,"Yes",$A$2:$A$532,"Cybernet",$Y$2:$Y$532,$Y513)&gt;1),AND($Z513&lt;&gt;"",LOWER(TRIM($Z513))&lt;&gt;"n/a",COUNTIFS($C$2:$C$532,"Yes",$A$2:$A$532,"Cybernet",$Z$2:$Z$532,$Z513)&gt;1)),"Yes","No"),IF(AND($AN513&lt;&gt;"",LOWER(TRIM($AN513))&lt;&gt;"n/a"),IF(COUNTIFS($C$2:$C$532,"Yes",$A$2:$A$532,$A513,$AN$2:$AN$532,$AN513)&gt;1,"Yes","No"),"No"))))</f>
        <v/>
      </c>
      <c r="V513"/>
      <c r="X513"/>
      <c r="BS513" t="str">
        <f>IF($AB513="","",IF((IF(AND($BL513&lt;&gt;"Yes",$BL513&lt;&gt;"N/A"),"Power Cable, ","")&amp;IF(AND($BM513&lt;&gt;"Yes",$BM513&lt;&gt;"N/A"),"Battery, ","")&amp;IF(AND($AG513&lt;&gt;"Yes",$AG513&lt;&gt;"N/A"),"Firmware Download, ","")&amp;IF(AND(OR($AG513="Yes",$AG513="N/A"),$AH513&lt;&gt;"Yes",$AH513&lt;&gt;"N/A"),"Firmware Install, ","")&amp;IF(AND($BQ513&lt;&gt;"Yes",$BQ513&lt;&gt;"N/A"),"Device ID, ","")&amp;IF(AND($BR513&lt;&gt;"Yes",$BR513&lt;&gt;"N/A"),"Epic Beans Relay, ",""))="","",LEFT(IF(AND($BL513&lt;&gt;"Yes",$BL513&lt;&gt;"N/A"),"Power Cable, ","")&amp;IF(AND($BM513&lt;&gt;"Yes",$BM513&lt;&gt;"N/A"),"Battery, ","")&amp;IF(AND($AG513&lt;&gt;"Yes",$AG513&lt;&gt;"N/A"),"Firmware Download, ","")&amp;IF(AND(OR($AG513="Yes",$AG513="N/A"),$AH513&lt;&gt;"Yes",$AH513&lt;&gt;"N/A"),"Firmware Install, ","")&amp;IF(AND($BQ513&lt;&gt;"Yes",$BQ513&lt;&gt;"N/A"),"Device ID, ","")&amp;IF(AND($BR513&lt;&gt;"Yes",$BR513&lt;&gt;"N/A"),"Epic Beans Relay, ",""),LEN(IF(AND($BL513&lt;&gt;"Yes",$BL513&lt;&gt;"N/A"),"Power Cable, ","")&amp;IF(AND($BM513&lt;&gt;"Yes",$BM513&lt;&gt;"N/A"),"Battery, ","")&amp;IF(AND($AG513&lt;&gt;"Yes",$AG513&lt;&gt;"N/A"),"Firmware Download, ","")&amp;IF(AND(OR($AG513="Yes",$AG513="N/A"),$AH513&lt;&gt;"Yes",$AH513&lt;&gt;"N/A"),"Firmware Install, ","")&amp;IF(AND($BQ513&lt;&gt;"Yes",$BQ513&lt;&gt;"N/A"),"Device ID, ","")&amp;IF(AND($BR513&lt;&gt;"Yes",$BR513&lt;&gt;"N/A"),"Epic Beans Relay, ",""))-2)))</f>
        <v/>
      </c>
      <c r="BU513" t="str">
        <f>IF($AB513="","",IF($BS513="","Yes","Blocked"))</f>
        <v/>
      </c>
      <c r="CI513" t="str" cm="1">
        <f t="array" ref="CI513">IFERROR(
  IF(ISNUMBER(MATCH(TRIM(SUBSTITUTE(INDEX($X:$X,ROW()),CHAR(160),"")),[1]Weekend_Targets!$B$2:$B$23,0)),
    "TARGET",
    "NO"
  ),
  "LOOKUP_ERROR"
)</f>
        <v>NO</v>
      </c>
      <c r="CJ513" t="str" cm="1">
        <f t="array" aca="1" ref="CJ513" ca="1">_xlfn.LET(_xlpm.h,UPPER(TRIM(CLEAN(SUBSTITUTE($X513,CHAR(160)," ")))), IF(ISNUMBER(MATCH(_xlpm.h,WeekendHostnames,0)),"TARGET",""))</f>
        <v/>
      </c>
      <c r="CK513" t="str">
        <f>UPPER(TRIM(CLEAN(SUBSTITUTE(C513,CHAR(160)," "))))</f>
        <v/>
      </c>
      <c r="CL513" t="str" cm="1">
        <f t="array" ref="CL513">IF(ISNUMBER(MATCH(UPPER(TRIM(CLEAN(SUBSTITUTE(INDEX($X:$X,ROW()),CHAR(160)," ")))),[1]Weekend_Targets!$C$2:$C$23,0)),"TARGET","NO")</f>
        <v>NO</v>
      </c>
      <c r="CM513" t="str">
        <f>_xlfn.TEXTJOIN(", ",TRUE,$C$2:$C$23)</f>
        <v>Yes, Yes, Yes, Yes, Yes, Yes, Yes, Yes, Yes, Yes, Yes, Yes, Yes, Yes, Yes, Yes, Yes, Yes, Yes, Yes, Yes, Yes</v>
      </c>
      <c r="CN513" t="e" cm="1">
        <f t="array" aca="1" ref="CN513" ca="1">COUNTIF(WeekendHostnames,"WNH270OPR403")</f>
        <v>#NAME?</v>
      </c>
    </row>
    <row r="514" spans="1:92" ht="20.25" customHeight="1">
      <c r="E514" s="15" t="str">
        <f>IF($C514&lt;&gt;"Yes","",IF($D514="No","Yes",IF($D514="Yes","No","")))</f>
        <v/>
      </c>
      <c r="F514" s="15" t="str">
        <f>IF($A514="","",IF($A514="Neuron",IF(OR(AND($AA514&lt;&gt;"",LOWER(TRIM($AA514))&lt;&gt;"n/a",COUNTIF($AA$2:$AA$532,$AA514)&gt;1),AND($AB514&lt;&gt;"",LOWER(TRIM($AB514))&lt;&gt;"n/a",COUNTIF($AB$2:$AB$532,$AB514)&gt;1),AND($AE514&lt;&gt;"",LOWER(TRIM($AE514))&lt;&gt;"n/a",COUNTIF($AE$2:$AE$532,$AE514)&gt;1)),"Yes","No"),IF($A514="Cybernet",IF(OR(AND($Y514&lt;&gt;"",LOWER(TRIM($Y514))&lt;&gt;"n/a",COUNTIF($Y$2:$Y$532,$Y514)&gt;1),AND($Z514&lt;&gt;"",LOWER(TRIM($Z514))&lt;&gt;"n/a",COUNTIF($Z$2:$Z$532,$Z514)&gt;1)),"Yes","No"),IF(AND($AN514&lt;&gt;"",LOWER(TRIM($AN514))&lt;&gt;"n/a",COUNTIF($AN$2:$AN$532,$AN514)&gt;1),"Yes","No"))))</f>
        <v/>
      </c>
      <c r="G514" t="str">
        <f>IF($C514&lt;&gt;"Yes","",IF($A514="Neuron",IF(OR(AND($AA514&lt;&gt;"",LOWER(TRIM($AA514))&lt;&gt;"n/a",COUNTIFS($C$2:$C$532,"Yes",$A$2:$A$532,"Neuron",$AA$2:$AA$532,$AA514)&gt;1),AND($AB514&lt;&gt;"",LOWER(TRIM($AB514))&lt;&gt;"n/a",COUNTIFS($C$2:$C$532,"Yes",$A$2:$A$532,"Neuron",$AB$2:$AB$532,$AB514)&gt;1),AND($AE514&lt;&gt;"",LOWER(TRIM($AE514))&lt;&gt;"n/a",COUNTIFS($C$2:$C$532,"Yes",$A$2:$A$532,"Neuron",$AE$2:$AE$532,$AE514)&gt;1)),"Yes","No"),IF($A514="Cybernet",IF(OR(AND($Y514&lt;&gt;"",LOWER(TRIM($Y514))&lt;&gt;"n/a",COUNTIFS($C$2:$C$532,"Yes",$A$2:$A$532,"Cybernet",$Y$2:$Y$532,$Y514)&gt;1),AND($Z514&lt;&gt;"",LOWER(TRIM($Z514))&lt;&gt;"n/a",COUNTIFS($C$2:$C$532,"Yes",$A$2:$A$532,"Cybernet",$Z$2:$Z$532,$Z514)&gt;1)),"Yes","No"),IF(AND($AN514&lt;&gt;"",LOWER(TRIM($AN514))&lt;&gt;"n/a"),IF(COUNTIFS($C$2:$C$532,"Yes",$A$2:$A$532,$A514,$AN$2:$AN$532,$AN514)&gt;1,"Yes","No"),"No"))))</f>
        <v/>
      </c>
      <c r="V514"/>
      <c r="X514"/>
      <c r="BS514" t="str">
        <f>IF($AB514="","",IF((IF(AND($BL514&lt;&gt;"Yes",$BL514&lt;&gt;"N/A"),"Power Cable, ","")&amp;IF(AND($BM514&lt;&gt;"Yes",$BM514&lt;&gt;"N/A"),"Battery, ","")&amp;IF(AND($AG514&lt;&gt;"Yes",$AG514&lt;&gt;"N/A"),"Firmware Download, ","")&amp;IF(AND(OR($AG514="Yes",$AG514="N/A"),$AH514&lt;&gt;"Yes",$AH514&lt;&gt;"N/A"),"Firmware Install, ","")&amp;IF(AND($BQ514&lt;&gt;"Yes",$BQ514&lt;&gt;"N/A"),"Device ID, ","")&amp;IF(AND($BR514&lt;&gt;"Yes",$BR514&lt;&gt;"N/A"),"Epic Beans Relay, ",""))="","",LEFT(IF(AND($BL514&lt;&gt;"Yes",$BL514&lt;&gt;"N/A"),"Power Cable, ","")&amp;IF(AND($BM514&lt;&gt;"Yes",$BM514&lt;&gt;"N/A"),"Battery, ","")&amp;IF(AND($AG514&lt;&gt;"Yes",$AG514&lt;&gt;"N/A"),"Firmware Download, ","")&amp;IF(AND(OR($AG514="Yes",$AG514="N/A"),$AH514&lt;&gt;"Yes",$AH514&lt;&gt;"N/A"),"Firmware Install, ","")&amp;IF(AND($BQ514&lt;&gt;"Yes",$BQ514&lt;&gt;"N/A"),"Device ID, ","")&amp;IF(AND($BR514&lt;&gt;"Yes",$BR514&lt;&gt;"N/A"),"Epic Beans Relay, ",""),LEN(IF(AND($BL514&lt;&gt;"Yes",$BL514&lt;&gt;"N/A"),"Power Cable, ","")&amp;IF(AND($BM514&lt;&gt;"Yes",$BM514&lt;&gt;"N/A"),"Battery, ","")&amp;IF(AND($AG514&lt;&gt;"Yes",$AG514&lt;&gt;"N/A"),"Firmware Download, ","")&amp;IF(AND(OR($AG514="Yes",$AG514="N/A"),$AH514&lt;&gt;"Yes",$AH514&lt;&gt;"N/A"),"Firmware Install, ","")&amp;IF(AND($BQ514&lt;&gt;"Yes",$BQ514&lt;&gt;"N/A"),"Device ID, ","")&amp;IF(AND($BR514&lt;&gt;"Yes",$BR514&lt;&gt;"N/A"),"Epic Beans Relay, ",""))-2)))</f>
        <v/>
      </c>
      <c r="BU514" t="str">
        <f>IF($AB514="","",IF($BS514="","Yes","Blocked"))</f>
        <v/>
      </c>
      <c r="CI514" t="str" cm="1">
        <f t="array" ref="CI514">IFERROR(
  IF(ISNUMBER(MATCH(TRIM(SUBSTITUTE(INDEX($X:$X,ROW()),CHAR(160),"")),[1]Weekend_Targets!$B$2:$B$23,0)),
    "TARGET",
    "NO"
  ),
  "LOOKUP_ERROR"
)</f>
        <v>NO</v>
      </c>
      <c r="CJ514" t="str" cm="1">
        <f t="array" aca="1" ref="CJ514" ca="1">_xlfn.LET(_xlpm.h,UPPER(TRIM(CLEAN(SUBSTITUTE($X514,CHAR(160)," ")))), IF(ISNUMBER(MATCH(_xlpm.h,WeekendHostnames,0)),"TARGET",""))</f>
        <v/>
      </c>
      <c r="CK514" t="str">
        <f>UPPER(TRIM(CLEAN(SUBSTITUTE(C514,CHAR(160)," "))))</f>
        <v/>
      </c>
      <c r="CL514" t="str" cm="1">
        <f t="array" ref="CL514">IF(ISNUMBER(MATCH(UPPER(TRIM(CLEAN(SUBSTITUTE(INDEX($X:$X,ROW()),CHAR(160)," ")))),[1]Weekend_Targets!$C$2:$C$23,0)),"TARGET","NO")</f>
        <v>NO</v>
      </c>
      <c r="CM514" t="str">
        <f>_xlfn.TEXTJOIN(", ",TRUE,$C$2:$C$23)</f>
        <v>Yes, Yes, Yes, Yes, Yes, Yes, Yes, Yes, Yes, Yes, Yes, Yes, Yes, Yes, Yes, Yes, Yes, Yes, Yes, Yes, Yes, Yes</v>
      </c>
      <c r="CN514" t="e" cm="1">
        <f t="array" aca="1" ref="CN514" ca="1">COUNTIF(WeekendHostnames,"WNH270OPR403")</f>
        <v>#NAME?</v>
      </c>
    </row>
    <row r="515" spans="1:92" ht="20.25" customHeight="1">
      <c r="E515" s="15" t="str">
        <f>IF($C515&lt;&gt;"Yes","",IF($D515="No","Yes",IF($D515="Yes","No","")))</f>
        <v/>
      </c>
      <c r="F515" s="15" t="str">
        <f>IF($A515="","",IF($A515="Neuron",IF(OR(AND($AA515&lt;&gt;"",LOWER(TRIM($AA515))&lt;&gt;"n/a",COUNTIF($AA$2:$AA$532,$AA515)&gt;1),AND($AB515&lt;&gt;"",LOWER(TRIM($AB515))&lt;&gt;"n/a",COUNTIF($AB$2:$AB$532,$AB515)&gt;1),AND($AE515&lt;&gt;"",LOWER(TRIM($AE515))&lt;&gt;"n/a",COUNTIF($AE$2:$AE$532,$AE515)&gt;1)),"Yes","No"),IF($A515="Cybernet",IF(OR(AND($Y515&lt;&gt;"",LOWER(TRIM($Y515))&lt;&gt;"n/a",COUNTIF($Y$2:$Y$532,$Y515)&gt;1),AND($Z515&lt;&gt;"",LOWER(TRIM($Z515))&lt;&gt;"n/a",COUNTIF($Z$2:$Z$532,$Z515)&gt;1)),"Yes","No"),IF(AND($AN515&lt;&gt;"",LOWER(TRIM($AN515))&lt;&gt;"n/a",COUNTIF($AN$2:$AN$532,$AN515)&gt;1),"Yes","No"))))</f>
        <v/>
      </c>
      <c r="G515" t="str">
        <f>IF($C515&lt;&gt;"Yes","",IF($A515="Neuron",IF(OR(AND($AA515&lt;&gt;"",LOWER(TRIM($AA515))&lt;&gt;"n/a",COUNTIFS($C$2:$C$532,"Yes",$A$2:$A$532,"Neuron",$AA$2:$AA$532,$AA515)&gt;1),AND($AB515&lt;&gt;"",LOWER(TRIM($AB515))&lt;&gt;"n/a",COUNTIFS($C$2:$C$532,"Yes",$A$2:$A$532,"Neuron",$AB$2:$AB$532,$AB515)&gt;1),AND($AE515&lt;&gt;"",LOWER(TRIM($AE515))&lt;&gt;"n/a",COUNTIFS($C$2:$C$532,"Yes",$A$2:$A$532,"Neuron",$AE$2:$AE$532,$AE515)&gt;1)),"Yes","No"),IF($A515="Cybernet",IF(OR(AND($Y515&lt;&gt;"",LOWER(TRIM($Y515))&lt;&gt;"n/a",COUNTIFS($C$2:$C$532,"Yes",$A$2:$A$532,"Cybernet",$Y$2:$Y$532,$Y515)&gt;1),AND($Z515&lt;&gt;"",LOWER(TRIM($Z515))&lt;&gt;"n/a",COUNTIFS($C$2:$C$532,"Yes",$A$2:$A$532,"Cybernet",$Z$2:$Z$532,$Z515)&gt;1)),"Yes","No"),IF(AND($AN515&lt;&gt;"",LOWER(TRIM($AN515))&lt;&gt;"n/a"),IF(COUNTIFS($C$2:$C$532,"Yes",$A$2:$A$532,$A515,$AN$2:$AN$532,$AN515)&gt;1,"Yes","No"),"No"))))</f>
        <v/>
      </c>
      <c r="V515"/>
      <c r="X515"/>
      <c r="BS515" t="str">
        <f>IF($AB515="","",IF((IF(AND($BL515&lt;&gt;"Yes",$BL515&lt;&gt;"N/A"),"Power Cable, ","")&amp;IF(AND($BM515&lt;&gt;"Yes",$BM515&lt;&gt;"N/A"),"Battery, ","")&amp;IF(AND($AG515&lt;&gt;"Yes",$AG515&lt;&gt;"N/A"),"Firmware Download, ","")&amp;IF(AND(OR($AG515="Yes",$AG515="N/A"),$AH515&lt;&gt;"Yes",$AH515&lt;&gt;"N/A"),"Firmware Install, ","")&amp;IF(AND($BQ515&lt;&gt;"Yes",$BQ515&lt;&gt;"N/A"),"Device ID, ","")&amp;IF(AND($BR515&lt;&gt;"Yes",$BR515&lt;&gt;"N/A"),"Epic Beans Relay, ",""))="","",LEFT(IF(AND($BL515&lt;&gt;"Yes",$BL515&lt;&gt;"N/A"),"Power Cable, ","")&amp;IF(AND($BM515&lt;&gt;"Yes",$BM515&lt;&gt;"N/A"),"Battery, ","")&amp;IF(AND($AG515&lt;&gt;"Yes",$AG515&lt;&gt;"N/A"),"Firmware Download, ","")&amp;IF(AND(OR($AG515="Yes",$AG515="N/A"),$AH515&lt;&gt;"Yes",$AH515&lt;&gt;"N/A"),"Firmware Install, ","")&amp;IF(AND($BQ515&lt;&gt;"Yes",$BQ515&lt;&gt;"N/A"),"Device ID, ","")&amp;IF(AND($BR515&lt;&gt;"Yes",$BR515&lt;&gt;"N/A"),"Epic Beans Relay, ",""),LEN(IF(AND($BL515&lt;&gt;"Yes",$BL515&lt;&gt;"N/A"),"Power Cable, ","")&amp;IF(AND($BM515&lt;&gt;"Yes",$BM515&lt;&gt;"N/A"),"Battery, ","")&amp;IF(AND($AG515&lt;&gt;"Yes",$AG515&lt;&gt;"N/A"),"Firmware Download, ","")&amp;IF(AND(OR($AG515="Yes",$AG515="N/A"),$AH515&lt;&gt;"Yes",$AH515&lt;&gt;"N/A"),"Firmware Install, ","")&amp;IF(AND($BQ515&lt;&gt;"Yes",$BQ515&lt;&gt;"N/A"),"Device ID, ","")&amp;IF(AND($BR515&lt;&gt;"Yes",$BR515&lt;&gt;"N/A"),"Epic Beans Relay, ",""))-2)))</f>
        <v/>
      </c>
      <c r="BU515" t="str">
        <f>IF($AB515="","",IF($BS515="","Yes","Blocked"))</f>
        <v/>
      </c>
      <c r="CI515" t="str" cm="1">
        <f t="array" ref="CI515">IFERROR(
  IF(ISNUMBER(MATCH(TRIM(SUBSTITUTE(INDEX($X:$X,ROW()),CHAR(160),"")),[1]Weekend_Targets!$B$2:$B$23,0)),
    "TARGET",
    "NO"
  ),
  "LOOKUP_ERROR"
)</f>
        <v>NO</v>
      </c>
      <c r="CJ515" t="str" cm="1">
        <f t="array" aca="1" ref="CJ515" ca="1">_xlfn.LET(_xlpm.h,UPPER(TRIM(CLEAN(SUBSTITUTE($X515,CHAR(160)," ")))), IF(ISNUMBER(MATCH(_xlpm.h,WeekendHostnames,0)),"TARGET",""))</f>
        <v/>
      </c>
      <c r="CK515" t="str">
        <f>UPPER(TRIM(CLEAN(SUBSTITUTE(C515,CHAR(160)," "))))</f>
        <v/>
      </c>
      <c r="CL515" t="str" cm="1">
        <f t="array" ref="CL515">IF(ISNUMBER(MATCH(UPPER(TRIM(CLEAN(SUBSTITUTE(INDEX($X:$X,ROW()),CHAR(160)," ")))),[1]Weekend_Targets!$C$2:$C$23,0)),"TARGET","NO")</f>
        <v>NO</v>
      </c>
      <c r="CM515" t="str">
        <f>_xlfn.TEXTJOIN(", ",TRUE,$C$2:$C$23)</f>
        <v>Yes, Yes, Yes, Yes, Yes, Yes, Yes, Yes, Yes, Yes, Yes, Yes, Yes, Yes, Yes, Yes, Yes, Yes, Yes, Yes, Yes, Yes</v>
      </c>
      <c r="CN515" t="e" cm="1">
        <f t="array" aca="1" ref="CN515" ca="1">COUNTIF(WeekendHostnames,"WNH270OPR403")</f>
        <v>#NAME?</v>
      </c>
    </row>
    <row r="516" spans="1:92" ht="20.25" customHeight="1">
      <c r="D516" s="73"/>
      <c r="E516" s="15" t="str">
        <f>IF($C516&lt;&gt;"Yes","",IF($D516="No","Yes",IF($D516="Yes","No","")))</f>
        <v/>
      </c>
      <c r="F516" s="15" t="str">
        <f>IF($A516="","",IF($A516="Neuron",IF(OR(AND($AA516&lt;&gt;"",LOWER(TRIM($AA516))&lt;&gt;"n/a",COUNTIF($AA$2:$AA$532,$AA516)&gt;1),AND($AB516&lt;&gt;"",LOWER(TRIM($AB516))&lt;&gt;"n/a",COUNTIF($AB$2:$AB$532,$AB516)&gt;1),AND($AE516&lt;&gt;"",LOWER(TRIM($AE516))&lt;&gt;"n/a",COUNTIF($AE$2:$AE$532,$AE516)&gt;1)),"Yes","No"),IF($A516="Cybernet",IF(OR(AND($Y516&lt;&gt;"",LOWER(TRIM($Y516))&lt;&gt;"n/a",COUNTIF($Y$2:$Y$532,$Y516)&gt;1),AND($Z516&lt;&gt;"",LOWER(TRIM($Z516))&lt;&gt;"n/a",COUNTIF($Z$2:$Z$532,$Z516)&gt;1)),"Yes","No"),IF(AND($AN516&lt;&gt;"",LOWER(TRIM($AN516))&lt;&gt;"n/a",COUNTIF($AN$2:$AN$532,$AN516)&gt;1),"Yes","No"))))</f>
        <v/>
      </c>
      <c r="G516" t="str">
        <f>IF($C516&lt;&gt;"Yes","",IF($A516="Neuron",IF(OR(AND($AA516&lt;&gt;"",LOWER(TRIM($AA516))&lt;&gt;"n/a",COUNTIFS($C$2:$C$532,"Yes",$A$2:$A$532,"Neuron",$AA$2:$AA$532,$AA516)&gt;1),AND($AB516&lt;&gt;"",LOWER(TRIM($AB516))&lt;&gt;"n/a",COUNTIFS($C$2:$C$532,"Yes",$A$2:$A$532,"Neuron",$AB$2:$AB$532,$AB516)&gt;1),AND($AE516&lt;&gt;"",LOWER(TRIM($AE516))&lt;&gt;"n/a",COUNTIFS($C$2:$C$532,"Yes",$A$2:$A$532,"Neuron",$AE$2:$AE$532,$AE516)&gt;1)),"Yes","No"),IF($A516="Cybernet",IF(OR(AND($Y516&lt;&gt;"",LOWER(TRIM($Y516))&lt;&gt;"n/a",COUNTIFS($C$2:$C$532,"Yes",$A$2:$A$532,"Cybernet",$Y$2:$Y$532,$Y516)&gt;1),AND($Z516&lt;&gt;"",LOWER(TRIM($Z516))&lt;&gt;"n/a",COUNTIFS($C$2:$C$532,"Yes",$A$2:$A$532,"Cybernet",$Z$2:$Z$532,$Z516)&gt;1)),"Yes","No"),IF(AND($AN516&lt;&gt;"",LOWER(TRIM($AN516))&lt;&gt;"n/a"),IF(COUNTIFS($C$2:$C$532,"Yes",$A$2:$A$532,$A516,$AN$2:$AN$532,$AN516)&gt;1,"Yes","No"),"No"))))</f>
        <v/>
      </c>
      <c r="V516"/>
      <c r="X516"/>
      <c r="BS516" t="str">
        <f>IF($AB516="","",IF((IF(AND($BL516&lt;&gt;"Yes",$BL516&lt;&gt;"N/A"),"Power Cable, ","")&amp;IF(AND($BM516&lt;&gt;"Yes",$BM516&lt;&gt;"N/A"),"Battery, ","")&amp;IF(AND($AG516&lt;&gt;"Yes",$AG516&lt;&gt;"N/A"),"Firmware Download, ","")&amp;IF(AND(OR($AG516="Yes",$AG516="N/A"),$AH516&lt;&gt;"Yes",$AH516&lt;&gt;"N/A"),"Firmware Install, ","")&amp;IF(AND($BQ516&lt;&gt;"Yes",$BQ516&lt;&gt;"N/A"),"Device ID, ","")&amp;IF(AND($BR516&lt;&gt;"Yes",$BR516&lt;&gt;"N/A"),"Epic Beans Relay, ",""))="","",LEFT(IF(AND($BL516&lt;&gt;"Yes",$BL516&lt;&gt;"N/A"),"Power Cable, ","")&amp;IF(AND($BM516&lt;&gt;"Yes",$BM516&lt;&gt;"N/A"),"Battery, ","")&amp;IF(AND($AG516&lt;&gt;"Yes",$AG516&lt;&gt;"N/A"),"Firmware Download, ","")&amp;IF(AND(OR($AG516="Yes",$AG516="N/A"),$AH516&lt;&gt;"Yes",$AH516&lt;&gt;"N/A"),"Firmware Install, ","")&amp;IF(AND($BQ516&lt;&gt;"Yes",$BQ516&lt;&gt;"N/A"),"Device ID, ","")&amp;IF(AND($BR516&lt;&gt;"Yes",$BR516&lt;&gt;"N/A"),"Epic Beans Relay, ",""),LEN(IF(AND($BL516&lt;&gt;"Yes",$BL516&lt;&gt;"N/A"),"Power Cable, ","")&amp;IF(AND($BM516&lt;&gt;"Yes",$BM516&lt;&gt;"N/A"),"Battery, ","")&amp;IF(AND($AG516&lt;&gt;"Yes",$AG516&lt;&gt;"N/A"),"Firmware Download, ","")&amp;IF(AND(OR($AG516="Yes",$AG516="N/A"),$AH516&lt;&gt;"Yes",$AH516&lt;&gt;"N/A"),"Firmware Install, ","")&amp;IF(AND($BQ516&lt;&gt;"Yes",$BQ516&lt;&gt;"N/A"),"Device ID, ","")&amp;IF(AND($BR516&lt;&gt;"Yes",$BR516&lt;&gt;"N/A"),"Epic Beans Relay, ",""))-2)))</f>
        <v/>
      </c>
      <c r="BU516" t="str">
        <f>IF($AB516="","",IF($BS516="","Yes","Blocked"))</f>
        <v/>
      </c>
      <c r="CI516" t="str" cm="1">
        <f t="array" ref="CI516">IFERROR(
  IF(ISNUMBER(MATCH(TRIM(SUBSTITUTE(INDEX($X:$X,ROW()),CHAR(160),"")),[1]Weekend_Targets!$B$2:$B$23,0)),
    "TARGET",
    "NO"
  ),
  "LOOKUP_ERROR"
)</f>
        <v>NO</v>
      </c>
      <c r="CJ516" t="str" cm="1">
        <f t="array" aca="1" ref="CJ516" ca="1">_xlfn.LET(_xlpm.h,UPPER(TRIM(CLEAN(SUBSTITUTE($X516,CHAR(160)," ")))), IF(ISNUMBER(MATCH(_xlpm.h,WeekendHostnames,0)),"TARGET",""))</f>
        <v/>
      </c>
      <c r="CK516" t="str">
        <f>UPPER(TRIM(CLEAN(SUBSTITUTE(C516,CHAR(160)," "))))</f>
        <v/>
      </c>
      <c r="CL516" t="str" cm="1">
        <f t="array" ref="CL516">IF(ISNUMBER(MATCH(UPPER(TRIM(CLEAN(SUBSTITUTE(INDEX($X:$X,ROW()),CHAR(160)," ")))),[1]Weekend_Targets!$C$2:$C$23,0)),"TARGET","NO")</f>
        <v>NO</v>
      </c>
      <c r="CM516" t="str">
        <f>_xlfn.TEXTJOIN(", ",TRUE,$C$2:$C$23)</f>
        <v>Yes, Yes, Yes, Yes, Yes, Yes, Yes, Yes, Yes, Yes, Yes, Yes, Yes, Yes, Yes, Yes, Yes, Yes, Yes, Yes, Yes, Yes</v>
      </c>
      <c r="CN516" t="e" cm="1">
        <f t="array" aca="1" ref="CN516" ca="1">COUNTIF(WeekendHostnames,"WNH270OPR403")</f>
        <v>#NAME?</v>
      </c>
    </row>
    <row r="517" spans="1:92" ht="20.25" customHeight="1">
      <c r="E517" s="15" t="str">
        <f>IF($C517&lt;&gt;"Yes","",IF($D517="No","Yes",IF($D517="Yes","No","")))</f>
        <v/>
      </c>
      <c r="F517" s="15" t="str">
        <f>IF($A517="","",IF($A517="Neuron",IF(OR(AND($AA517&lt;&gt;"",LOWER(TRIM($AA517))&lt;&gt;"n/a",COUNTIF($AA$2:$AA$532,$AA517)&gt;1),AND($AB517&lt;&gt;"",LOWER(TRIM($AB517))&lt;&gt;"n/a",COUNTIF($AB$2:$AB$532,$AB517)&gt;1),AND($AE517&lt;&gt;"",LOWER(TRIM($AE517))&lt;&gt;"n/a",COUNTIF($AE$2:$AE$532,$AE517)&gt;1)),"Yes","No"),IF($A517="Cybernet",IF(OR(AND($Y517&lt;&gt;"",LOWER(TRIM($Y517))&lt;&gt;"n/a",COUNTIF($Y$2:$Y$532,$Y517)&gt;1),AND($Z517&lt;&gt;"",LOWER(TRIM($Z517))&lt;&gt;"n/a",COUNTIF($Z$2:$Z$532,$Z517)&gt;1)),"Yes","No"),IF(AND($AN517&lt;&gt;"",LOWER(TRIM($AN517))&lt;&gt;"n/a",COUNTIF($AN$2:$AN$532,$AN517)&gt;1),"Yes","No"))))</f>
        <v/>
      </c>
      <c r="G517" t="str">
        <f>IF($C517&lt;&gt;"Yes","",IF($A517="Neuron",IF(OR(AND($AA517&lt;&gt;"",LOWER(TRIM($AA517))&lt;&gt;"n/a",COUNTIFS($C$2:$C$532,"Yes",$A$2:$A$532,"Neuron",$AA$2:$AA$532,$AA517)&gt;1),AND($AB517&lt;&gt;"",LOWER(TRIM($AB517))&lt;&gt;"n/a",COUNTIFS($C$2:$C$532,"Yes",$A$2:$A$532,"Neuron",$AB$2:$AB$532,$AB517)&gt;1),AND($AE517&lt;&gt;"",LOWER(TRIM($AE517))&lt;&gt;"n/a",COUNTIFS($C$2:$C$532,"Yes",$A$2:$A$532,"Neuron",$AE$2:$AE$532,$AE517)&gt;1)),"Yes","No"),IF($A517="Cybernet",IF(OR(AND($Y517&lt;&gt;"",LOWER(TRIM($Y517))&lt;&gt;"n/a",COUNTIFS($C$2:$C$532,"Yes",$A$2:$A$532,"Cybernet",$Y$2:$Y$532,$Y517)&gt;1),AND($Z517&lt;&gt;"",LOWER(TRIM($Z517))&lt;&gt;"n/a",COUNTIFS($C$2:$C$532,"Yes",$A$2:$A$532,"Cybernet",$Z$2:$Z$532,$Z517)&gt;1)),"Yes","No"),IF(AND($AN517&lt;&gt;"",LOWER(TRIM($AN517))&lt;&gt;"n/a"),IF(COUNTIFS($C$2:$C$532,"Yes",$A$2:$A$532,$A517,$AN$2:$AN$532,$AN517)&gt;1,"Yes","No"),"No"))))</f>
        <v/>
      </c>
      <c r="V517"/>
      <c r="X517"/>
      <c r="BS517" t="str">
        <f>IF($AB517="","",IF((IF(AND($BL517&lt;&gt;"Yes",$BL517&lt;&gt;"N/A"),"Power Cable, ","")&amp;IF(AND($BM517&lt;&gt;"Yes",$BM517&lt;&gt;"N/A"),"Battery, ","")&amp;IF(AND($AG517&lt;&gt;"Yes",$AG517&lt;&gt;"N/A"),"Firmware Download, ","")&amp;IF(AND(OR($AG517="Yes",$AG517="N/A"),$AH517&lt;&gt;"Yes",$AH517&lt;&gt;"N/A"),"Firmware Install, ","")&amp;IF(AND($BQ517&lt;&gt;"Yes",$BQ517&lt;&gt;"N/A"),"Device ID, ","")&amp;IF(AND($BR517&lt;&gt;"Yes",$BR517&lt;&gt;"N/A"),"Epic Beans Relay, ",""))="","",LEFT(IF(AND($BL517&lt;&gt;"Yes",$BL517&lt;&gt;"N/A"),"Power Cable, ","")&amp;IF(AND($BM517&lt;&gt;"Yes",$BM517&lt;&gt;"N/A"),"Battery, ","")&amp;IF(AND($AG517&lt;&gt;"Yes",$AG517&lt;&gt;"N/A"),"Firmware Download, ","")&amp;IF(AND(OR($AG517="Yes",$AG517="N/A"),$AH517&lt;&gt;"Yes",$AH517&lt;&gt;"N/A"),"Firmware Install, ","")&amp;IF(AND($BQ517&lt;&gt;"Yes",$BQ517&lt;&gt;"N/A"),"Device ID, ","")&amp;IF(AND($BR517&lt;&gt;"Yes",$BR517&lt;&gt;"N/A"),"Epic Beans Relay, ",""),LEN(IF(AND($BL517&lt;&gt;"Yes",$BL517&lt;&gt;"N/A"),"Power Cable, ","")&amp;IF(AND($BM517&lt;&gt;"Yes",$BM517&lt;&gt;"N/A"),"Battery, ","")&amp;IF(AND($AG517&lt;&gt;"Yes",$AG517&lt;&gt;"N/A"),"Firmware Download, ","")&amp;IF(AND(OR($AG517="Yes",$AG517="N/A"),$AH517&lt;&gt;"Yes",$AH517&lt;&gt;"N/A"),"Firmware Install, ","")&amp;IF(AND($BQ517&lt;&gt;"Yes",$BQ517&lt;&gt;"N/A"),"Device ID, ","")&amp;IF(AND($BR517&lt;&gt;"Yes",$BR517&lt;&gt;"N/A"),"Epic Beans Relay, ",""))-2)))</f>
        <v/>
      </c>
      <c r="BU517" t="str">
        <f>IF($AB517="","",IF($BS517="","Yes","Blocked"))</f>
        <v/>
      </c>
      <c r="CI517" t="str" cm="1">
        <f t="array" ref="CI517">IFERROR(
  IF(ISNUMBER(MATCH(TRIM(SUBSTITUTE(INDEX($X:$X,ROW()),CHAR(160),"")),[1]Weekend_Targets!$B$2:$B$23,0)),
    "TARGET",
    "NO"
  ),
  "LOOKUP_ERROR"
)</f>
        <v>NO</v>
      </c>
      <c r="CJ517" t="str" cm="1">
        <f t="array" aca="1" ref="CJ517" ca="1">_xlfn.LET(_xlpm.h,UPPER(TRIM(CLEAN(SUBSTITUTE($X517,CHAR(160)," ")))), IF(ISNUMBER(MATCH(_xlpm.h,WeekendHostnames,0)),"TARGET",""))</f>
        <v/>
      </c>
      <c r="CK517" t="str">
        <f>UPPER(TRIM(CLEAN(SUBSTITUTE(C517,CHAR(160)," "))))</f>
        <v/>
      </c>
      <c r="CL517" t="str" cm="1">
        <f t="array" ref="CL517">IF(ISNUMBER(MATCH(UPPER(TRIM(CLEAN(SUBSTITUTE(INDEX($X:$X,ROW()),CHAR(160)," ")))),[1]Weekend_Targets!$C$2:$C$23,0)),"TARGET","NO")</f>
        <v>NO</v>
      </c>
      <c r="CM517" t="str">
        <f>_xlfn.TEXTJOIN(", ",TRUE,$C$2:$C$23)</f>
        <v>Yes, Yes, Yes, Yes, Yes, Yes, Yes, Yes, Yes, Yes, Yes, Yes, Yes, Yes, Yes, Yes, Yes, Yes, Yes, Yes, Yes, Yes</v>
      </c>
      <c r="CN517" t="e" cm="1">
        <f t="array" aca="1" ref="CN517" ca="1">COUNTIF(WeekendHostnames,"WNH270OPR403")</f>
        <v>#NAME?</v>
      </c>
    </row>
    <row r="518" spans="1:92" ht="20.25" customHeight="1">
      <c r="E518" s="15" t="str">
        <f>IF($C518&lt;&gt;"Yes","",IF($D518="No","Yes",IF($D518="Yes","No","")))</f>
        <v/>
      </c>
      <c r="F518" s="15" t="str">
        <f>IF($A518="","",IF($A518="Neuron",IF(OR(AND($AA518&lt;&gt;"",LOWER(TRIM($AA518))&lt;&gt;"n/a",COUNTIF($AA$2:$AA$532,$AA518)&gt;1),AND($AB518&lt;&gt;"",LOWER(TRIM($AB518))&lt;&gt;"n/a",COUNTIF($AB$2:$AB$532,$AB518)&gt;1),AND($AE518&lt;&gt;"",LOWER(TRIM($AE518))&lt;&gt;"n/a",COUNTIF($AE$2:$AE$532,$AE518)&gt;1)),"Yes","No"),IF($A518="Cybernet",IF(OR(AND($Y518&lt;&gt;"",LOWER(TRIM($Y518))&lt;&gt;"n/a",COUNTIF($Y$2:$Y$532,$Y518)&gt;1),AND($Z518&lt;&gt;"",LOWER(TRIM($Z518))&lt;&gt;"n/a",COUNTIF($Z$2:$Z$532,$Z518)&gt;1)),"Yes","No"),IF(AND($AN518&lt;&gt;"",LOWER(TRIM($AN518))&lt;&gt;"n/a",COUNTIF($AN$2:$AN$532,$AN518)&gt;1),"Yes","No"))))</f>
        <v/>
      </c>
      <c r="G518" t="str">
        <f>IF($C518&lt;&gt;"Yes","",IF($A518="Neuron",IF(OR(AND($AA518&lt;&gt;"",LOWER(TRIM($AA518))&lt;&gt;"n/a",COUNTIFS($C$2:$C$532,"Yes",$A$2:$A$532,"Neuron",$AA$2:$AA$532,$AA518)&gt;1),AND($AB518&lt;&gt;"",LOWER(TRIM($AB518))&lt;&gt;"n/a",COUNTIFS($C$2:$C$532,"Yes",$A$2:$A$532,"Neuron",$AB$2:$AB$532,$AB518)&gt;1),AND($AE518&lt;&gt;"",LOWER(TRIM($AE518))&lt;&gt;"n/a",COUNTIFS($C$2:$C$532,"Yes",$A$2:$A$532,"Neuron",$AE$2:$AE$532,$AE518)&gt;1)),"Yes","No"),IF($A518="Cybernet",IF(OR(AND($Y518&lt;&gt;"",LOWER(TRIM($Y518))&lt;&gt;"n/a",COUNTIFS($C$2:$C$532,"Yes",$A$2:$A$532,"Cybernet",$Y$2:$Y$532,$Y518)&gt;1),AND($Z518&lt;&gt;"",LOWER(TRIM($Z518))&lt;&gt;"n/a",COUNTIFS($C$2:$C$532,"Yes",$A$2:$A$532,"Cybernet",$Z$2:$Z$532,$Z518)&gt;1)),"Yes","No"),IF(AND($AN518&lt;&gt;"",LOWER(TRIM($AN518))&lt;&gt;"n/a"),IF(COUNTIFS($C$2:$C$532,"Yes",$A$2:$A$532,$A518,$AN$2:$AN$532,$AN518)&gt;1,"Yes","No"),"No"))))</f>
        <v/>
      </c>
      <c r="V518"/>
      <c r="X518"/>
      <c r="BS518" t="str">
        <f>IF($AB518="","",IF((IF(AND($BL518&lt;&gt;"Yes",$BL518&lt;&gt;"N/A"),"Power Cable, ","")&amp;IF(AND($BM518&lt;&gt;"Yes",$BM518&lt;&gt;"N/A"),"Battery, ","")&amp;IF(AND($AG518&lt;&gt;"Yes",$AG518&lt;&gt;"N/A"),"Firmware Download, ","")&amp;IF(AND(OR($AG518="Yes",$AG518="N/A"),$AH518&lt;&gt;"Yes",$AH518&lt;&gt;"N/A"),"Firmware Install, ","")&amp;IF(AND($BQ518&lt;&gt;"Yes",$BQ518&lt;&gt;"N/A"),"Device ID, ","")&amp;IF(AND($BR518&lt;&gt;"Yes",$BR518&lt;&gt;"N/A"),"Epic Beans Relay, ",""))="","",LEFT(IF(AND($BL518&lt;&gt;"Yes",$BL518&lt;&gt;"N/A"),"Power Cable, ","")&amp;IF(AND($BM518&lt;&gt;"Yes",$BM518&lt;&gt;"N/A"),"Battery, ","")&amp;IF(AND($AG518&lt;&gt;"Yes",$AG518&lt;&gt;"N/A"),"Firmware Download, ","")&amp;IF(AND(OR($AG518="Yes",$AG518="N/A"),$AH518&lt;&gt;"Yes",$AH518&lt;&gt;"N/A"),"Firmware Install, ","")&amp;IF(AND($BQ518&lt;&gt;"Yes",$BQ518&lt;&gt;"N/A"),"Device ID, ","")&amp;IF(AND($BR518&lt;&gt;"Yes",$BR518&lt;&gt;"N/A"),"Epic Beans Relay, ",""),LEN(IF(AND($BL518&lt;&gt;"Yes",$BL518&lt;&gt;"N/A"),"Power Cable, ","")&amp;IF(AND($BM518&lt;&gt;"Yes",$BM518&lt;&gt;"N/A"),"Battery, ","")&amp;IF(AND($AG518&lt;&gt;"Yes",$AG518&lt;&gt;"N/A"),"Firmware Download, ","")&amp;IF(AND(OR($AG518="Yes",$AG518="N/A"),$AH518&lt;&gt;"Yes",$AH518&lt;&gt;"N/A"),"Firmware Install, ","")&amp;IF(AND($BQ518&lt;&gt;"Yes",$BQ518&lt;&gt;"N/A"),"Device ID, ","")&amp;IF(AND($BR518&lt;&gt;"Yes",$BR518&lt;&gt;"N/A"),"Epic Beans Relay, ",""))-2)))</f>
        <v/>
      </c>
      <c r="BU518" t="str">
        <f>IF($AB518="","",IF($BS518="","Yes","Blocked"))</f>
        <v/>
      </c>
      <c r="CI518" t="str" cm="1">
        <f t="array" ref="CI518">IFERROR(
  IF(ISNUMBER(MATCH(TRIM(SUBSTITUTE(INDEX($X:$X,ROW()),CHAR(160),"")),[1]Weekend_Targets!$B$2:$B$23,0)),
    "TARGET",
    "NO"
  ),
  "LOOKUP_ERROR"
)</f>
        <v>NO</v>
      </c>
      <c r="CJ518" t="str" cm="1">
        <f t="array" aca="1" ref="CJ518" ca="1">_xlfn.LET(_xlpm.h,UPPER(TRIM(CLEAN(SUBSTITUTE($X518,CHAR(160)," ")))), IF(ISNUMBER(MATCH(_xlpm.h,WeekendHostnames,0)),"TARGET",""))</f>
        <v/>
      </c>
      <c r="CK518" t="str">
        <f>UPPER(TRIM(CLEAN(SUBSTITUTE(C518,CHAR(160)," "))))</f>
        <v/>
      </c>
      <c r="CL518" t="str" cm="1">
        <f t="array" ref="CL518">IF(ISNUMBER(MATCH(UPPER(TRIM(CLEAN(SUBSTITUTE(INDEX($X:$X,ROW()),CHAR(160)," ")))),[1]Weekend_Targets!$C$2:$C$23,0)),"TARGET","NO")</f>
        <v>NO</v>
      </c>
      <c r="CM518" t="str">
        <f>_xlfn.TEXTJOIN(", ",TRUE,$C$2:$C$23)</f>
        <v>Yes, Yes, Yes, Yes, Yes, Yes, Yes, Yes, Yes, Yes, Yes, Yes, Yes, Yes, Yes, Yes, Yes, Yes, Yes, Yes, Yes, Yes</v>
      </c>
      <c r="CN518" t="e" cm="1">
        <f t="array" aca="1" ref="CN518" ca="1">COUNTIF(WeekendHostnames,"WNH270OPR403")</f>
        <v>#NAME?</v>
      </c>
    </row>
    <row r="519" spans="1:92" ht="20.25" customHeight="1">
      <c r="E519" s="15" t="str">
        <f>IF($C519&lt;&gt;"Yes","",IF($D519="No","Yes",IF($D519="Yes","No","")))</f>
        <v/>
      </c>
      <c r="F519" s="15" t="str">
        <f>IF($A519="","",IF($A519="Neuron",IF(OR(AND($AA519&lt;&gt;"",LOWER(TRIM($AA519))&lt;&gt;"n/a",COUNTIF($AA$2:$AA$532,$AA519)&gt;1),AND($AB519&lt;&gt;"",LOWER(TRIM($AB519))&lt;&gt;"n/a",COUNTIF($AB$2:$AB$532,$AB519)&gt;1),AND($AE519&lt;&gt;"",LOWER(TRIM($AE519))&lt;&gt;"n/a",COUNTIF($AE$2:$AE$532,$AE519)&gt;1)),"Yes","No"),IF($A519="Cybernet",IF(OR(AND($Y519&lt;&gt;"",LOWER(TRIM($Y519))&lt;&gt;"n/a",COUNTIF($Y$2:$Y$532,$Y519)&gt;1),AND($Z519&lt;&gt;"",LOWER(TRIM($Z519))&lt;&gt;"n/a",COUNTIF($Z$2:$Z$532,$Z519)&gt;1)),"Yes","No"),IF(AND($AN519&lt;&gt;"",LOWER(TRIM($AN519))&lt;&gt;"n/a",COUNTIF($AN$2:$AN$532,$AN519)&gt;1),"Yes","No"))))</f>
        <v/>
      </c>
      <c r="G519" t="str">
        <f>IF($C519&lt;&gt;"Yes","",IF($A519="Neuron",IF(OR(AND($AA519&lt;&gt;"",LOWER(TRIM($AA519))&lt;&gt;"n/a",COUNTIFS($C$2:$C$532,"Yes",$A$2:$A$532,"Neuron",$AA$2:$AA$532,$AA519)&gt;1),AND($AB519&lt;&gt;"",LOWER(TRIM($AB519))&lt;&gt;"n/a",COUNTIFS($C$2:$C$532,"Yes",$A$2:$A$532,"Neuron",$AB$2:$AB$532,$AB519)&gt;1),AND($AE519&lt;&gt;"",LOWER(TRIM($AE519))&lt;&gt;"n/a",COUNTIFS($C$2:$C$532,"Yes",$A$2:$A$532,"Neuron",$AE$2:$AE$532,$AE519)&gt;1)),"Yes","No"),IF($A519="Cybernet",IF(OR(AND($Y519&lt;&gt;"",LOWER(TRIM($Y519))&lt;&gt;"n/a",COUNTIFS($C$2:$C$532,"Yes",$A$2:$A$532,"Cybernet",$Y$2:$Y$532,$Y519)&gt;1),AND($Z519&lt;&gt;"",LOWER(TRIM($Z519))&lt;&gt;"n/a",COUNTIFS($C$2:$C$532,"Yes",$A$2:$A$532,"Cybernet",$Z$2:$Z$532,$Z519)&gt;1)),"Yes","No"),IF(AND($AN519&lt;&gt;"",LOWER(TRIM($AN519))&lt;&gt;"n/a"),IF(COUNTIFS($C$2:$C$532,"Yes",$A$2:$A$532,$A519,$AN$2:$AN$532,$AN519)&gt;1,"Yes","No"),"No"))))</f>
        <v/>
      </c>
      <c r="V519"/>
      <c r="X519"/>
      <c r="BS519" t="str">
        <f>IF($AB519="","",IF((IF(AND($BL519&lt;&gt;"Yes",$BL519&lt;&gt;"N/A"),"Power Cable, ","")&amp;IF(AND($BM519&lt;&gt;"Yes",$BM519&lt;&gt;"N/A"),"Battery, ","")&amp;IF(AND($AG519&lt;&gt;"Yes",$AG519&lt;&gt;"N/A"),"Firmware Download, ","")&amp;IF(AND(OR($AG519="Yes",$AG519="N/A"),$AH519&lt;&gt;"Yes",$AH519&lt;&gt;"N/A"),"Firmware Install, ","")&amp;IF(AND($BQ519&lt;&gt;"Yes",$BQ519&lt;&gt;"N/A"),"Device ID, ","")&amp;IF(AND($BR519&lt;&gt;"Yes",$BR519&lt;&gt;"N/A"),"Epic Beans Relay, ",""))="","",LEFT(IF(AND($BL519&lt;&gt;"Yes",$BL519&lt;&gt;"N/A"),"Power Cable, ","")&amp;IF(AND($BM519&lt;&gt;"Yes",$BM519&lt;&gt;"N/A"),"Battery, ","")&amp;IF(AND($AG519&lt;&gt;"Yes",$AG519&lt;&gt;"N/A"),"Firmware Download, ","")&amp;IF(AND(OR($AG519="Yes",$AG519="N/A"),$AH519&lt;&gt;"Yes",$AH519&lt;&gt;"N/A"),"Firmware Install, ","")&amp;IF(AND($BQ519&lt;&gt;"Yes",$BQ519&lt;&gt;"N/A"),"Device ID, ","")&amp;IF(AND($BR519&lt;&gt;"Yes",$BR519&lt;&gt;"N/A"),"Epic Beans Relay, ",""),LEN(IF(AND($BL519&lt;&gt;"Yes",$BL519&lt;&gt;"N/A"),"Power Cable, ","")&amp;IF(AND($BM519&lt;&gt;"Yes",$BM519&lt;&gt;"N/A"),"Battery, ","")&amp;IF(AND($AG519&lt;&gt;"Yes",$AG519&lt;&gt;"N/A"),"Firmware Download, ","")&amp;IF(AND(OR($AG519="Yes",$AG519="N/A"),$AH519&lt;&gt;"Yes",$AH519&lt;&gt;"N/A"),"Firmware Install, ","")&amp;IF(AND($BQ519&lt;&gt;"Yes",$BQ519&lt;&gt;"N/A"),"Device ID, ","")&amp;IF(AND($BR519&lt;&gt;"Yes",$BR519&lt;&gt;"N/A"),"Epic Beans Relay, ",""))-2)))</f>
        <v/>
      </c>
      <c r="BU519" t="str">
        <f>IF($AB519="","",IF($BS519="","Yes","Blocked"))</f>
        <v/>
      </c>
      <c r="CI519" t="str" cm="1">
        <f t="array" ref="CI519">IFERROR(
  IF(ISNUMBER(MATCH(TRIM(SUBSTITUTE(INDEX($X:$X,ROW()),CHAR(160),"")),[1]Weekend_Targets!$B$2:$B$23,0)),
    "TARGET",
    "NO"
  ),
  "LOOKUP_ERROR"
)</f>
        <v>NO</v>
      </c>
      <c r="CJ519" t="str" cm="1">
        <f t="array" aca="1" ref="CJ519" ca="1">_xlfn.LET(_xlpm.h,UPPER(TRIM(CLEAN(SUBSTITUTE($X519,CHAR(160)," ")))), IF(ISNUMBER(MATCH(_xlpm.h,WeekendHostnames,0)),"TARGET",""))</f>
        <v/>
      </c>
      <c r="CK519" t="str">
        <f>UPPER(TRIM(CLEAN(SUBSTITUTE(C519,CHAR(160)," "))))</f>
        <v/>
      </c>
      <c r="CL519" t="str" cm="1">
        <f t="array" ref="CL519">IF(ISNUMBER(MATCH(UPPER(TRIM(CLEAN(SUBSTITUTE(INDEX($X:$X,ROW()),CHAR(160)," ")))),[1]Weekend_Targets!$C$2:$C$23,0)),"TARGET","NO")</f>
        <v>NO</v>
      </c>
      <c r="CM519" t="str">
        <f>_xlfn.TEXTJOIN(", ",TRUE,$C$2:$C$23)</f>
        <v>Yes, Yes, Yes, Yes, Yes, Yes, Yes, Yes, Yes, Yes, Yes, Yes, Yes, Yes, Yes, Yes, Yes, Yes, Yes, Yes, Yes, Yes</v>
      </c>
      <c r="CN519" t="e" cm="1">
        <f t="array" aca="1" ref="CN519" ca="1">COUNTIF(WeekendHostnames,"WNH270OPR403")</f>
        <v>#NAME?</v>
      </c>
    </row>
    <row r="520" spans="1:92" ht="20.25" customHeight="1">
      <c r="E520" s="15" t="str">
        <f>IF($C520&lt;&gt;"Yes","",IF($D520="No","Yes",IF($D520="Yes","No","")))</f>
        <v/>
      </c>
      <c r="F520" s="15" t="str">
        <f>IF($A520="","",IF($A520="Neuron",IF(OR(AND($AA520&lt;&gt;"",LOWER(TRIM($AA520))&lt;&gt;"n/a",COUNTIF($AA$2:$AA$532,$AA520)&gt;1),AND($AB520&lt;&gt;"",LOWER(TRIM($AB520))&lt;&gt;"n/a",COUNTIF($AB$2:$AB$532,$AB520)&gt;1),AND($AE520&lt;&gt;"",LOWER(TRIM($AE520))&lt;&gt;"n/a",COUNTIF($AE$2:$AE$532,$AE520)&gt;1)),"Yes","No"),IF($A520="Cybernet",IF(OR(AND($Y520&lt;&gt;"",LOWER(TRIM($Y520))&lt;&gt;"n/a",COUNTIF($Y$2:$Y$532,$Y520)&gt;1),AND($Z520&lt;&gt;"",LOWER(TRIM($Z520))&lt;&gt;"n/a",COUNTIF($Z$2:$Z$532,$Z520)&gt;1)),"Yes","No"),IF(AND($AN520&lt;&gt;"",LOWER(TRIM($AN520))&lt;&gt;"n/a",COUNTIF($AN$2:$AN$532,$AN520)&gt;1),"Yes","No"))))</f>
        <v/>
      </c>
      <c r="G520" t="str">
        <f>IF($C520&lt;&gt;"Yes","",IF($A520="Neuron",IF(OR(AND($AA520&lt;&gt;"",LOWER(TRIM($AA520))&lt;&gt;"n/a",COUNTIFS($C$2:$C$532,"Yes",$A$2:$A$532,"Neuron",$AA$2:$AA$532,$AA520)&gt;1),AND($AB520&lt;&gt;"",LOWER(TRIM($AB520))&lt;&gt;"n/a",COUNTIFS($C$2:$C$532,"Yes",$A$2:$A$532,"Neuron",$AB$2:$AB$532,$AB520)&gt;1),AND($AE520&lt;&gt;"",LOWER(TRIM($AE520))&lt;&gt;"n/a",COUNTIFS($C$2:$C$532,"Yes",$A$2:$A$532,"Neuron",$AE$2:$AE$532,$AE520)&gt;1)),"Yes","No"),IF($A520="Cybernet",IF(OR(AND($Y520&lt;&gt;"",LOWER(TRIM($Y520))&lt;&gt;"n/a",COUNTIFS($C$2:$C$532,"Yes",$A$2:$A$532,"Cybernet",$Y$2:$Y$532,$Y520)&gt;1),AND($Z520&lt;&gt;"",LOWER(TRIM($Z520))&lt;&gt;"n/a",COUNTIFS($C$2:$C$532,"Yes",$A$2:$A$532,"Cybernet",$Z$2:$Z$532,$Z520)&gt;1)),"Yes","No"),IF(AND($AN520&lt;&gt;"",LOWER(TRIM($AN520))&lt;&gt;"n/a"),IF(COUNTIFS($C$2:$C$532,"Yes",$A$2:$A$532,$A520,$AN$2:$AN$532,$AN520)&gt;1,"Yes","No"),"No"))))</f>
        <v/>
      </c>
      <c r="V520"/>
      <c r="X520"/>
      <c r="BS520" t="str">
        <f>IF($AB520="","",IF((IF(AND($BL520&lt;&gt;"Yes",$BL520&lt;&gt;"N/A"),"Power Cable, ","")&amp;IF(AND($BM520&lt;&gt;"Yes",$BM520&lt;&gt;"N/A"),"Battery, ","")&amp;IF(AND($AG520&lt;&gt;"Yes",$AG520&lt;&gt;"N/A"),"Firmware Download, ","")&amp;IF(AND(OR($AG520="Yes",$AG520="N/A"),$AH520&lt;&gt;"Yes",$AH520&lt;&gt;"N/A"),"Firmware Install, ","")&amp;IF(AND($BQ520&lt;&gt;"Yes",$BQ520&lt;&gt;"N/A"),"Device ID, ","")&amp;IF(AND($BR520&lt;&gt;"Yes",$BR520&lt;&gt;"N/A"),"Epic Beans Relay, ",""))="","",LEFT(IF(AND($BL520&lt;&gt;"Yes",$BL520&lt;&gt;"N/A"),"Power Cable, ","")&amp;IF(AND($BM520&lt;&gt;"Yes",$BM520&lt;&gt;"N/A"),"Battery, ","")&amp;IF(AND($AG520&lt;&gt;"Yes",$AG520&lt;&gt;"N/A"),"Firmware Download, ","")&amp;IF(AND(OR($AG520="Yes",$AG520="N/A"),$AH520&lt;&gt;"Yes",$AH520&lt;&gt;"N/A"),"Firmware Install, ","")&amp;IF(AND($BQ520&lt;&gt;"Yes",$BQ520&lt;&gt;"N/A"),"Device ID, ","")&amp;IF(AND($BR520&lt;&gt;"Yes",$BR520&lt;&gt;"N/A"),"Epic Beans Relay, ",""),LEN(IF(AND($BL520&lt;&gt;"Yes",$BL520&lt;&gt;"N/A"),"Power Cable, ","")&amp;IF(AND($BM520&lt;&gt;"Yes",$BM520&lt;&gt;"N/A"),"Battery, ","")&amp;IF(AND($AG520&lt;&gt;"Yes",$AG520&lt;&gt;"N/A"),"Firmware Download, ","")&amp;IF(AND(OR($AG520="Yes",$AG520="N/A"),$AH520&lt;&gt;"Yes",$AH520&lt;&gt;"N/A"),"Firmware Install, ","")&amp;IF(AND($BQ520&lt;&gt;"Yes",$BQ520&lt;&gt;"N/A"),"Device ID, ","")&amp;IF(AND($BR520&lt;&gt;"Yes",$BR520&lt;&gt;"N/A"),"Epic Beans Relay, ",""))-2)))</f>
        <v/>
      </c>
      <c r="BU520" t="str">
        <f>IF($AB520="","",IF($BS520="","Yes","Blocked"))</f>
        <v/>
      </c>
      <c r="CI520" t="str" cm="1">
        <f t="array" ref="CI520">IFERROR(
  IF(ISNUMBER(MATCH(TRIM(SUBSTITUTE(INDEX($X:$X,ROW()),CHAR(160),"")),[1]Weekend_Targets!$B$2:$B$23,0)),
    "TARGET",
    "NO"
  ),
  "LOOKUP_ERROR"
)</f>
        <v>NO</v>
      </c>
      <c r="CJ520" t="str" cm="1">
        <f t="array" aca="1" ref="CJ520" ca="1">_xlfn.LET(_xlpm.h,UPPER(TRIM(CLEAN(SUBSTITUTE($X520,CHAR(160)," ")))), IF(ISNUMBER(MATCH(_xlpm.h,WeekendHostnames,0)),"TARGET",""))</f>
        <v/>
      </c>
      <c r="CK520" t="str">
        <f>UPPER(TRIM(CLEAN(SUBSTITUTE(C520,CHAR(160)," "))))</f>
        <v/>
      </c>
      <c r="CL520" t="str" cm="1">
        <f t="array" ref="CL520">IF(ISNUMBER(MATCH(UPPER(TRIM(CLEAN(SUBSTITUTE(INDEX($X:$X,ROW()),CHAR(160)," ")))),[1]Weekend_Targets!$C$2:$C$23,0)),"TARGET","NO")</f>
        <v>NO</v>
      </c>
      <c r="CM520" t="str">
        <f>_xlfn.TEXTJOIN(", ",TRUE,$C$2:$C$23)</f>
        <v>Yes, Yes, Yes, Yes, Yes, Yes, Yes, Yes, Yes, Yes, Yes, Yes, Yes, Yes, Yes, Yes, Yes, Yes, Yes, Yes, Yes, Yes</v>
      </c>
      <c r="CN520" t="e" cm="1">
        <f t="array" aca="1" ref="CN520" ca="1">COUNTIF(WeekendHostnames,"WNH270OPR403")</f>
        <v>#NAME?</v>
      </c>
    </row>
    <row r="521" spans="1:92" ht="20.25" customHeight="1">
      <c r="E521" s="15" t="str">
        <f>IF($C521&lt;&gt;"Yes","",IF($D521="No","Yes",IF($D521="Yes","No","")))</f>
        <v/>
      </c>
      <c r="F521" s="15" t="str">
        <f>IF($A521="","",IF($A521="Neuron",IF(OR(AND($AA521&lt;&gt;"",LOWER(TRIM($AA521))&lt;&gt;"n/a",COUNTIF($AA$2:$AA$532,$AA521)&gt;1),AND($AB521&lt;&gt;"",LOWER(TRIM($AB521))&lt;&gt;"n/a",COUNTIF($AB$2:$AB$532,$AB521)&gt;1),AND($AE521&lt;&gt;"",LOWER(TRIM($AE521))&lt;&gt;"n/a",COUNTIF($AE$2:$AE$532,$AE521)&gt;1)),"Yes","No"),IF($A521="Cybernet",IF(OR(AND($Y521&lt;&gt;"",LOWER(TRIM($Y521))&lt;&gt;"n/a",COUNTIF($Y$2:$Y$532,$Y521)&gt;1),AND($Z521&lt;&gt;"",LOWER(TRIM($Z521))&lt;&gt;"n/a",COUNTIF($Z$2:$Z$532,$Z521)&gt;1)),"Yes","No"),IF(AND($AN521&lt;&gt;"",LOWER(TRIM($AN521))&lt;&gt;"n/a",COUNTIF($AN$2:$AN$532,$AN521)&gt;1),"Yes","No"))))</f>
        <v/>
      </c>
      <c r="G521" t="str">
        <f>IF($C521&lt;&gt;"Yes","",IF($A521="Neuron",IF(OR(AND($AA521&lt;&gt;"",LOWER(TRIM($AA521))&lt;&gt;"n/a",COUNTIFS($C$2:$C$532,"Yes",$A$2:$A$532,"Neuron",$AA$2:$AA$532,$AA521)&gt;1),AND($AB521&lt;&gt;"",LOWER(TRIM($AB521))&lt;&gt;"n/a",COUNTIFS($C$2:$C$532,"Yes",$A$2:$A$532,"Neuron",$AB$2:$AB$532,$AB521)&gt;1),AND($AE521&lt;&gt;"",LOWER(TRIM($AE521))&lt;&gt;"n/a",COUNTIFS($C$2:$C$532,"Yes",$A$2:$A$532,"Neuron",$AE$2:$AE$532,$AE521)&gt;1)),"Yes","No"),IF($A521="Cybernet",IF(OR(AND($Y521&lt;&gt;"",LOWER(TRIM($Y521))&lt;&gt;"n/a",COUNTIFS($C$2:$C$532,"Yes",$A$2:$A$532,"Cybernet",$Y$2:$Y$532,$Y521)&gt;1),AND($Z521&lt;&gt;"",LOWER(TRIM($Z521))&lt;&gt;"n/a",COUNTIFS($C$2:$C$532,"Yes",$A$2:$A$532,"Cybernet",$Z$2:$Z$532,$Z521)&gt;1)),"Yes","No"),IF(AND($AN521&lt;&gt;"",LOWER(TRIM($AN521))&lt;&gt;"n/a"),IF(COUNTIFS($C$2:$C$532,"Yes",$A$2:$A$532,$A521,$AN$2:$AN$532,$AN521)&gt;1,"Yes","No"),"No"))))</f>
        <v/>
      </c>
      <c r="V521"/>
      <c r="X521"/>
      <c r="BS521" t="str">
        <f>IF($AB521="","",IF((IF(AND($BL521&lt;&gt;"Yes",$BL521&lt;&gt;"N/A"),"Power Cable, ","")&amp;IF(AND($BM521&lt;&gt;"Yes",$BM521&lt;&gt;"N/A"),"Battery, ","")&amp;IF(AND($AG521&lt;&gt;"Yes",$AG521&lt;&gt;"N/A"),"Firmware Download, ","")&amp;IF(AND(OR($AG521="Yes",$AG521="N/A"),$AH521&lt;&gt;"Yes",$AH521&lt;&gt;"N/A"),"Firmware Install, ","")&amp;IF(AND($BQ521&lt;&gt;"Yes",$BQ521&lt;&gt;"N/A"),"Device ID, ","")&amp;IF(AND($BR521&lt;&gt;"Yes",$BR521&lt;&gt;"N/A"),"Epic Beans Relay, ",""))="","",LEFT(IF(AND($BL521&lt;&gt;"Yes",$BL521&lt;&gt;"N/A"),"Power Cable, ","")&amp;IF(AND($BM521&lt;&gt;"Yes",$BM521&lt;&gt;"N/A"),"Battery, ","")&amp;IF(AND($AG521&lt;&gt;"Yes",$AG521&lt;&gt;"N/A"),"Firmware Download, ","")&amp;IF(AND(OR($AG521="Yes",$AG521="N/A"),$AH521&lt;&gt;"Yes",$AH521&lt;&gt;"N/A"),"Firmware Install, ","")&amp;IF(AND($BQ521&lt;&gt;"Yes",$BQ521&lt;&gt;"N/A"),"Device ID, ","")&amp;IF(AND($BR521&lt;&gt;"Yes",$BR521&lt;&gt;"N/A"),"Epic Beans Relay, ",""),LEN(IF(AND($BL521&lt;&gt;"Yes",$BL521&lt;&gt;"N/A"),"Power Cable, ","")&amp;IF(AND($BM521&lt;&gt;"Yes",$BM521&lt;&gt;"N/A"),"Battery, ","")&amp;IF(AND($AG521&lt;&gt;"Yes",$AG521&lt;&gt;"N/A"),"Firmware Download, ","")&amp;IF(AND(OR($AG521="Yes",$AG521="N/A"),$AH521&lt;&gt;"Yes",$AH521&lt;&gt;"N/A"),"Firmware Install, ","")&amp;IF(AND($BQ521&lt;&gt;"Yes",$BQ521&lt;&gt;"N/A"),"Device ID, ","")&amp;IF(AND($BR521&lt;&gt;"Yes",$BR521&lt;&gt;"N/A"),"Epic Beans Relay, ",""))-2)))</f>
        <v/>
      </c>
      <c r="BU521" t="str">
        <f>IF($AB521="","",IF($BS521="","Yes","Blocked"))</f>
        <v/>
      </c>
      <c r="CI521" t="str" cm="1">
        <f t="array" ref="CI521">IFERROR(
  IF(ISNUMBER(MATCH(TRIM(SUBSTITUTE(INDEX($X:$X,ROW()),CHAR(160),"")),[1]Weekend_Targets!$B$2:$B$23,0)),
    "TARGET",
    "NO"
  ),
  "LOOKUP_ERROR"
)</f>
        <v>NO</v>
      </c>
      <c r="CJ521" t="str" cm="1">
        <f t="array" aca="1" ref="CJ521" ca="1">_xlfn.LET(_xlpm.h,UPPER(TRIM(CLEAN(SUBSTITUTE($X521,CHAR(160)," ")))), IF(ISNUMBER(MATCH(_xlpm.h,WeekendHostnames,0)),"TARGET",""))</f>
        <v/>
      </c>
      <c r="CK521" t="str">
        <f>UPPER(TRIM(CLEAN(SUBSTITUTE(C521,CHAR(160)," "))))</f>
        <v/>
      </c>
      <c r="CL521" t="str" cm="1">
        <f t="array" ref="CL521">IF(ISNUMBER(MATCH(UPPER(TRIM(CLEAN(SUBSTITUTE(INDEX($X:$X,ROW()),CHAR(160)," ")))),[1]Weekend_Targets!$C$2:$C$23,0)),"TARGET","NO")</f>
        <v>NO</v>
      </c>
      <c r="CM521" t="str">
        <f>_xlfn.TEXTJOIN(", ",TRUE,$C$2:$C$23)</f>
        <v>Yes, Yes, Yes, Yes, Yes, Yes, Yes, Yes, Yes, Yes, Yes, Yes, Yes, Yes, Yes, Yes, Yes, Yes, Yes, Yes, Yes, Yes</v>
      </c>
      <c r="CN521" t="e" cm="1">
        <f t="array" aca="1" ref="CN521" ca="1">COUNTIF(WeekendHostnames,"WNH270OPR403")</f>
        <v>#NAME?</v>
      </c>
    </row>
    <row r="522" spans="1:92" ht="20.25" customHeight="1">
      <c r="E522" s="15" t="str">
        <f>IF($C522&lt;&gt;"Yes","",IF($D522="No","Yes",IF($D522="Yes","No","")))</f>
        <v/>
      </c>
      <c r="F522" s="15" t="str">
        <f>IF($A522="","",IF($A522="Neuron",IF(OR(AND($AA522&lt;&gt;"",LOWER(TRIM($AA522))&lt;&gt;"n/a",COUNTIF($AA$2:$AA$532,$AA522)&gt;1),AND($AB522&lt;&gt;"",LOWER(TRIM($AB522))&lt;&gt;"n/a",COUNTIF($AB$2:$AB$532,$AB522)&gt;1),AND($AE522&lt;&gt;"",LOWER(TRIM($AE522))&lt;&gt;"n/a",COUNTIF($AE$2:$AE$532,$AE522)&gt;1)),"Yes","No"),IF($A522="Cybernet",IF(OR(AND($Y522&lt;&gt;"",LOWER(TRIM($Y522))&lt;&gt;"n/a",COUNTIF($Y$2:$Y$532,$Y522)&gt;1),AND($Z522&lt;&gt;"",LOWER(TRIM($Z522))&lt;&gt;"n/a",COUNTIF($Z$2:$Z$532,$Z522)&gt;1)),"Yes","No"),IF(AND($AN522&lt;&gt;"",LOWER(TRIM($AN522))&lt;&gt;"n/a",COUNTIF($AN$2:$AN$532,$AN522)&gt;1),"Yes","No"))))</f>
        <v/>
      </c>
      <c r="G522" t="str">
        <f>IF($C522&lt;&gt;"Yes","",IF($A522="Neuron",IF(OR(AND($AA522&lt;&gt;"",LOWER(TRIM($AA522))&lt;&gt;"n/a",COUNTIFS($C$2:$C$532,"Yes",$A$2:$A$532,"Neuron",$AA$2:$AA$532,$AA522)&gt;1),AND($AB522&lt;&gt;"",LOWER(TRIM($AB522))&lt;&gt;"n/a",COUNTIFS($C$2:$C$532,"Yes",$A$2:$A$532,"Neuron",$AB$2:$AB$532,$AB522)&gt;1),AND($AE522&lt;&gt;"",LOWER(TRIM($AE522))&lt;&gt;"n/a",COUNTIFS($C$2:$C$532,"Yes",$A$2:$A$532,"Neuron",$AE$2:$AE$532,$AE522)&gt;1)),"Yes","No"),IF($A522="Cybernet",IF(OR(AND($Y522&lt;&gt;"",LOWER(TRIM($Y522))&lt;&gt;"n/a",COUNTIFS($C$2:$C$532,"Yes",$A$2:$A$532,"Cybernet",$Y$2:$Y$532,$Y522)&gt;1),AND($Z522&lt;&gt;"",LOWER(TRIM($Z522))&lt;&gt;"n/a",COUNTIFS($C$2:$C$532,"Yes",$A$2:$A$532,"Cybernet",$Z$2:$Z$532,$Z522)&gt;1)),"Yes","No"),IF(AND($AN522&lt;&gt;"",LOWER(TRIM($AN522))&lt;&gt;"n/a"),IF(COUNTIFS($C$2:$C$532,"Yes",$A$2:$A$532,$A522,$AN$2:$AN$532,$AN522)&gt;1,"Yes","No"),"No"))))</f>
        <v/>
      </c>
      <c r="V522"/>
      <c r="X522"/>
      <c r="BS522" t="str">
        <f>IF($AB522="","",IF((IF(AND($BL522&lt;&gt;"Yes",$BL522&lt;&gt;"N/A"),"Power Cable, ","")&amp;IF(AND($BM522&lt;&gt;"Yes",$BM522&lt;&gt;"N/A"),"Battery, ","")&amp;IF(AND($AG522&lt;&gt;"Yes",$AG522&lt;&gt;"N/A"),"Firmware Download, ","")&amp;IF(AND(OR($AG522="Yes",$AG522="N/A"),$AH522&lt;&gt;"Yes",$AH522&lt;&gt;"N/A"),"Firmware Install, ","")&amp;IF(AND($BQ522&lt;&gt;"Yes",$BQ522&lt;&gt;"N/A"),"Device ID, ","")&amp;IF(AND($BR522&lt;&gt;"Yes",$BR522&lt;&gt;"N/A"),"Epic Beans Relay, ",""))="","",LEFT(IF(AND($BL522&lt;&gt;"Yes",$BL522&lt;&gt;"N/A"),"Power Cable, ","")&amp;IF(AND($BM522&lt;&gt;"Yes",$BM522&lt;&gt;"N/A"),"Battery, ","")&amp;IF(AND($AG522&lt;&gt;"Yes",$AG522&lt;&gt;"N/A"),"Firmware Download, ","")&amp;IF(AND(OR($AG522="Yes",$AG522="N/A"),$AH522&lt;&gt;"Yes",$AH522&lt;&gt;"N/A"),"Firmware Install, ","")&amp;IF(AND($BQ522&lt;&gt;"Yes",$BQ522&lt;&gt;"N/A"),"Device ID, ","")&amp;IF(AND($BR522&lt;&gt;"Yes",$BR522&lt;&gt;"N/A"),"Epic Beans Relay, ",""),LEN(IF(AND($BL522&lt;&gt;"Yes",$BL522&lt;&gt;"N/A"),"Power Cable, ","")&amp;IF(AND($BM522&lt;&gt;"Yes",$BM522&lt;&gt;"N/A"),"Battery, ","")&amp;IF(AND($AG522&lt;&gt;"Yes",$AG522&lt;&gt;"N/A"),"Firmware Download, ","")&amp;IF(AND(OR($AG522="Yes",$AG522="N/A"),$AH522&lt;&gt;"Yes",$AH522&lt;&gt;"N/A"),"Firmware Install, ","")&amp;IF(AND($BQ522&lt;&gt;"Yes",$BQ522&lt;&gt;"N/A"),"Device ID, ","")&amp;IF(AND($BR522&lt;&gt;"Yes",$BR522&lt;&gt;"N/A"),"Epic Beans Relay, ",""))-2)))</f>
        <v/>
      </c>
      <c r="BU522" t="str">
        <f>IF($AB522="","",IF($BS522="","Yes","Blocked"))</f>
        <v/>
      </c>
      <c r="CI522" t="str" cm="1">
        <f t="array" ref="CI522">IFERROR(
  IF(ISNUMBER(MATCH(TRIM(SUBSTITUTE(INDEX($X:$X,ROW()),CHAR(160),"")),[1]Weekend_Targets!$B$2:$B$23,0)),
    "TARGET",
    "NO"
  ),
  "LOOKUP_ERROR"
)</f>
        <v>NO</v>
      </c>
      <c r="CJ522" t="str" cm="1">
        <f t="array" aca="1" ref="CJ522" ca="1">_xlfn.LET(_xlpm.h,UPPER(TRIM(CLEAN(SUBSTITUTE($X522,CHAR(160)," ")))), IF(ISNUMBER(MATCH(_xlpm.h,WeekendHostnames,0)),"TARGET",""))</f>
        <v/>
      </c>
      <c r="CK522" t="str">
        <f>UPPER(TRIM(CLEAN(SUBSTITUTE(C522,CHAR(160)," "))))</f>
        <v/>
      </c>
      <c r="CL522" t="str" cm="1">
        <f t="array" ref="CL522">IF(ISNUMBER(MATCH(UPPER(TRIM(CLEAN(SUBSTITUTE(INDEX($X:$X,ROW()),CHAR(160)," ")))),[1]Weekend_Targets!$C$2:$C$23,0)),"TARGET","NO")</f>
        <v>NO</v>
      </c>
      <c r="CM522" t="str">
        <f>_xlfn.TEXTJOIN(", ",TRUE,$C$2:$C$23)</f>
        <v>Yes, Yes, Yes, Yes, Yes, Yes, Yes, Yes, Yes, Yes, Yes, Yes, Yes, Yes, Yes, Yes, Yes, Yes, Yes, Yes, Yes, Yes</v>
      </c>
      <c r="CN522" t="e" cm="1">
        <f t="array" aca="1" ref="CN522" ca="1">COUNTIF(WeekendHostnames,"WNH270OPR403")</f>
        <v>#NAME?</v>
      </c>
    </row>
    <row r="523" spans="1:92" ht="20.25" customHeight="1">
      <c r="E523" s="15" t="str">
        <f>IF($C523&lt;&gt;"Yes","",IF($D523="No","Yes",IF($D523="Yes","No","")))</f>
        <v/>
      </c>
      <c r="F523" s="15" t="str">
        <f>IF($A523="","",IF($A523="Neuron",IF(OR(AND($AA523&lt;&gt;"",LOWER(TRIM($AA523))&lt;&gt;"n/a",COUNTIF($AA$2:$AA$532,$AA523)&gt;1),AND($AB523&lt;&gt;"",LOWER(TRIM($AB523))&lt;&gt;"n/a",COUNTIF($AB$2:$AB$532,$AB523)&gt;1),AND($AE523&lt;&gt;"",LOWER(TRIM($AE523))&lt;&gt;"n/a",COUNTIF($AE$2:$AE$532,$AE523)&gt;1)),"Yes","No"),IF($A523="Cybernet",IF(OR(AND($Y523&lt;&gt;"",LOWER(TRIM($Y523))&lt;&gt;"n/a",COUNTIF($Y$2:$Y$532,$Y523)&gt;1),AND($Z523&lt;&gt;"",LOWER(TRIM($Z523))&lt;&gt;"n/a",COUNTIF($Z$2:$Z$532,$Z523)&gt;1)),"Yes","No"),IF(AND($AN523&lt;&gt;"",LOWER(TRIM($AN523))&lt;&gt;"n/a",COUNTIF($AN$2:$AN$532,$AN523)&gt;1),"Yes","No"))))</f>
        <v/>
      </c>
      <c r="G523" t="str">
        <f>IF($C523&lt;&gt;"Yes","",IF($A523="Neuron",IF(OR(AND($AA523&lt;&gt;"",LOWER(TRIM($AA523))&lt;&gt;"n/a",COUNTIFS($C$2:$C$532,"Yes",$A$2:$A$532,"Neuron",$AA$2:$AA$532,$AA523)&gt;1),AND($AB523&lt;&gt;"",LOWER(TRIM($AB523))&lt;&gt;"n/a",COUNTIFS($C$2:$C$532,"Yes",$A$2:$A$532,"Neuron",$AB$2:$AB$532,$AB523)&gt;1),AND($AE523&lt;&gt;"",LOWER(TRIM($AE523))&lt;&gt;"n/a",COUNTIFS($C$2:$C$532,"Yes",$A$2:$A$532,"Neuron",$AE$2:$AE$532,$AE523)&gt;1)),"Yes","No"),IF($A523="Cybernet",IF(OR(AND($Y523&lt;&gt;"",LOWER(TRIM($Y523))&lt;&gt;"n/a",COUNTIFS($C$2:$C$532,"Yes",$A$2:$A$532,"Cybernet",$Y$2:$Y$532,$Y523)&gt;1),AND($Z523&lt;&gt;"",LOWER(TRIM($Z523))&lt;&gt;"n/a",COUNTIFS($C$2:$C$532,"Yes",$A$2:$A$532,"Cybernet",$Z$2:$Z$532,$Z523)&gt;1)),"Yes","No"),IF(AND($AN523&lt;&gt;"",LOWER(TRIM($AN523))&lt;&gt;"n/a"),IF(COUNTIFS($C$2:$C$532,"Yes",$A$2:$A$532,$A523,$AN$2:$AN$532,$AN523)&gt;1,"Yes","No"),"No"))))</f>
        <v/>
      </c>
      <c r="V523"/>
      <c r="X523"/>
      <c r="BS523" t="str">
        <f>IF($AB523="","",IF((IF(AND($BL523&lt;&gt;"Yes",$BL523&lt;&gt;"N/A"),"Power Cable, ","")&amp;IF(AND($BM523&lt;&gt;"Yes",$BM523&lt;&gt;"N/A"),"Battery, ","")&amp;IF(AND($AG523&lt;&gt;"Yes",$AG523&lt;&gt;"N/A"),"Firmware Download, ","")&amp;IF(AND(OR($AG523="Yes",$AG523="N/A"),$AH523&lt;&gt;"Yes",$AH523&lt;&gt;"N/A"),"Firmware Install, ","")&amp;IF(AND($BQ523&lt;&gt;"Yes",$BQ523&lt;&gt;"N/A"),"Device ID, ","")&amp;IF(AND($BR523&lt;&gt;"Yes",$BR523&lt;&gt;"N/A"),"Epic Beans Relay, ",""))="","",LEFT(IF(AND($BL523&lt;&gt;"Yes",$BL523&lt;&gt;"N/A"),"Power Cable, ","")&amp;IF(AND($BM523&lt;&gt;"Yes",$BM523&lt;&gt;"N/A"),"Battery, ","")&amp;IF(AND($AG523&lt;&gt;"Yes",$AG523&lt;&gt;"N/A"),"Firmware Download, ","")&amp;IF(AND(OR($AG523="Yes",$AG523="N/A"),$AH523&lt;&gt;"Yes",$AH523&lt;&gt;"N/A"),"Firmware Install, ","")&amp;IF(AND($BQ523&lt;&gt;"Yes",$BQ523&lt;&gt;"N/A"),"Device ID, ","")&amp;IF(AND($BR523&lt;&gt;"Yes",$BR523&lt;&gt;"N/A"),"Epic Beans Relay, ",""),LEN(IF(AND($BL523&lt;&gt;"Yes",$BL523&lt;&gt;"N/A"),"Power Cable, ","")&amp;IF(AND($BM523&lt;&gt;"Yes",$BM523&lt;&gt;"N/A"),"Battery, ","")&amp;IF(AND($AG523&lt;&gt;"Yes",$AG523&lt;&gt;"N/A"),"Firmware Download, ","")&amp;IF(AND(OR($AG523="Yes",$AG523="N/A"),$AH523&lt;&gt;"Yes",$AH523&lt;&gt;"N/A"),"Firmware Install, ","")&amp;IF(AND($BQ523&lt;&gt;"Yes",$BQ523&lt;&gt;"N/A"),"Device ID, ","")&amp;IF(AND($BR523&lt;&gt;"Yes",$BR523&lt;&gt;"N/A"),"Epic Beans Relay, ",""))-2)))</f>
        <v/>
      </c>
      <c r="BU523" t="str">
        <f>IF($AB523="","",IF($BS523="","Yes","Blocked"))</f>
        <v/>
      </c>
      <c r="CI523" t="str" cm="1">
        <f t="array" ref="CI523">IFERROR(
  IF(ISNUMBER(MATCH(TRIM(SUBSTITUTE(INDEX($X:$X,ROW()),CHAR(160),"")),[1]Weekend_Targets!$B$2:$B$23,0)),
    "TARGET",
    "NO"
  ),
  "LOOKUP_ERROR"
)</f>
        <v>NO</v>
      </c>
      <c r="CJ523" t="str" cm="1">
        <f t="array" aca="1" ref="CJ523" ca="1">_xlfn.LET(_xlpm.h,UPPER(TRIM(CLEAN(SUBSTITUTE($X523,CHAR(160)," ")))), IF(ISNUMBER(MATCH(_xlpm.h,WeekendHostnames,0)),"TARGET",""))</f>
        <v/>
      </c>
      <c r="CK523" t="str">
        <f>UPPER(TRIM(CLEAN(SUBSTITUTE(C523,CHAR(160)," "))))</f>
        <v/>
      </c>
      <c r="CL523" t="str" cm="1">
        <f t="array" ref="CL523">IF(ISNUMBER(MATCH(UPPER(TRIM(CLEAN(SUBSTITUTE(INDEX($X:$X,ROW()),CHAR(160)," ")))),[1]Weekend_Targets!$C$2:$C$23,0)),"TARGET","NO")</f>
        <v>NO</v>
      </c>
      <c r="CM523" t="str">
        <f>_xlfn.TEXTJOIN(", ",TRUE,$C$2:$C$23)</f>
        <v>Yes, Yes, Yes, Yes, Yes, Yes, Yes, Yes, Yes, Yes, Yes, Yes, Yes, Yes, Yes, Yes, Yes, Yes, Yes, Yes, Yes, Yes</v>
      </c>
      <c r="CN523" t="e" cm="1">
        <f t="array" aca="1" ref="CN523" ca="1">COUNTIF(WeekendHostnames,"WNH270OPR403")</f>
        <v>#NAME?</v>
      </c>
    </row>
    <row r="524" spans="1:92" ht="20.25" customHeight="1">
      <c r="E524" s="15" t="str">
        <f>IF($C524&lt;&gt;"Yes","",IF($D524="No","Yes",IF($D524="Yes","No","")))</f>
        <v/>
      </c>
      <c r="F524" s="15" t="str">
        <f>IF($A524="","",IF($A524="Neuron",IF(OR(AND($AA524&lt;&gt;"",LOWER(TRIM($AA524))&lt;&gt;"n/a",COUNTIF($AA$2:$AA$532,$AA524)&gt;1),AND($AB524&lt;&gt;"",LOWER(TRIM($AB524))&lt;&gt;"n/a",COUNTIF($AB$2:$AB$532,$AB524)&gt;1),AND($AE524&lt;&gt;"",LOWER(TRIM($AE524))&lt;&gt;"n/a",COUNTIF($AE$2:$AE$532,$AE524)&gt;1)),"Yes","No"),IF($A524="Cybernet",IF(OR(AND($Y524&lt;&gt;"",LOWER(TRIM($Y524))&lt;&gt;"n/a",COUNTIF($Y$2:$Y$532,$Y524)&gt;1),AND($Z524&lt;&gt;"",LOWER(TRIM($Z524))&lt;&gt;"n/a",COUNTIF($Z$2:$Z$532,$Z524)&gt;1)),"Yes","No"),IF(AND($AN524&lt;&gt;"",LOWER(TRIM($AN524))&lt;&gt;"n/a",COUNTIF($AN$2:$AN$532,$AN524)&gt;1),"Yes","No"))))</f>
        <v/>
      </c>
      <c r="G524" t="str">
        <f>IF($C524&lt;&gt;"Yes","",IF($A524="Neuron",IF(OR(AND($AA524&lt;&gt;"",LOWER(TRIM($AA524))&lt;&gt;"n/a",COUNTIFS($C$2:$C$532,"Yes",$A$2:$A$532,"Neuron",$AA$2:$AA$532,$AA524)&gt;1),AND($AB524&lt;&gt;"",LOWER(TRIM($AB524))&lt;&gt;"n/a",COUNTIFS($C$2:$C$532,"Yes",$A$2:$A$532,"Neuron",$AB$2:$AB$532,$AB524)&gt;1),AND($AE524&lt;&gt;"",LOWER(TRIM($AE524))&lt;&gt;"n/a",COUNTIFS($C$2:$C$532,"Yes",$A$2:$A$532,"Neuron",$AE$2:$AE$532,$AE524)&gt;1)),"Yes","No"),IF($A524="Cybernet",IF(OR(AND($Y524&lt;&gt;"",LOWER(TRIM($Y524))&lt;&gt;"n/a",COUNTIFS($C$2:$C$532,"Yes",$A$2:$A$532,"Cybernet",$Y$2:$Y$532,$Y524)&gt;1),AND($Z524&lt;&gt;"",LOWER(TRIM($Z524))&lt;&gt;"n/a",COUNTIFS($C$2:$C$532,"Yes",$A$2:$A$532,"Cybernet",$Z$2:$Z$532,$Z524)&gt;1)),"Yes","No"),IF(AND($AN524&lt;&gt;"",LOWER(TRIM($AN524))&lt;&gt;"n/a"),IF(COUNTIFS($C$2:$C$532,"Yes",$A$2:$A$532,$A524,$AN$2:$AN$532,$AN524)&gt;1,"Yes","No"),"No"))))</f>
        <v/>
      </c>
      <c r="V524"/>
      <c r="X524"/>
      <c r="BS524" t="str">
        <f>IF($AB524="","",IF((IF(AND($BL524&lt;&gt;"Yes",$BL524&lt;&gt;"N/A"),"Power Cable, ","")&amp;IF(AND($BM524&lt;&gt;"Yes",$BM524&lt;&gt;"N/A"),"Battery, ","")&amp;IF(AND($AG524&lt;&gt;"Yes",$AG524&lt;&gt;"N/A"),"Firmware Download, ","")&amp;IF(AND(OR($AG524="Yes",$AG524="N/A"),$AH524&lt;&gt;"Yes",$AH524&lt;&gt;"N/A"),"Firmware Install, ","")&amp;IF(AND($BQ524&lt;&gt;"Yes",$BQ524&lt;&gt;"N/A"),"Device ID, ","")&amp;IF(AND($BR524&lt;&gt;"Yes",$BR524&lt;&gt;"N/A"),"Epic Beans Relay, ",""))="","",LEFT(IF(AND($BL524&lt;&gt;"Yes",$BL524&lt;&gt;"N/A"),"Power Cable, ","")&amp;IF(AND($BM524&lt;&gt;"Yes",$BM524&lt;&gt;"N/A"),"Battery, ","")&amp;IF(AND($AG524&lt;&gt;"Yes",$AG524&lt;&gt;"N/A"),"Firmware Download, ","")&amp;IF(AND(OR($AG524="Yes",$AG524="N/A"),$AH524&lt;&gt;"Yes",$AH524&lt;&gt;"N/A"),"Firmware Install, ","")&amp;IF(AND($BQ524&lt;&gt;"Yes",$BQ524&lt;&gt;"N/A"),"Device ID, ","")&amp;IF(AND($BR524&lt;&gt;"Yes",$BR524&lt;&gt;"N/A"),"Epic Beans Relay, ",""),LEN(IF(AND($BL524&lt;&gt;"Yes",$BL524&lt;&gt;"N/A"),"Power Cable, ","")&amp;IF(AND($BM524&lt;&gt;"Yes",$BM524&lt;&gt;"N/A"),"Battery, ","")&amp;IF(AND($AG524&lt;&gt;"Yes",$AG524&lt;&gt;"N/A"),"Firmware Download, ","")&amp;IF(AND(OR($AG524="Yes",$AG524="N/A"),$AH524&lt;&gt;"Yes",$AH524&lt;&gt;"N/A"),"Firmware Install, ","")&amp;IF(AND($BQ524&lt;&gt;"Yes",$BQ524&lt;&gt;"N/A"),"Device ID, ","")&amp;IF(AND($BR524&lt;&gt;"Yes",$BR524&lt;&gt;"N/A"),"Epic Beans Relay, ",""))-2)))</f>
        <v/>
      </c>
      <c r="BU524" t="str">
        <f>IF($AB524="","",IF($BS524="","Yes","Blocked"))</f>
        <v/>
      </c>
      <c r="CI524" t="str" cm="1">
        <f t="array" ref="CI524">IFERROR(
  IF(ISNUMBER(MATCH(TRIM(SUBSTITUTE(INDEX($X:$X,ROW()),CHAR(160),"")),[1]Weekend_Targets!$B$2:$B$23,0)),
    "TARGET",
    "NO"
  ),
  "LOOKUP_ERROR"
)</f>
        <v>NO</v>
      </c>
      <c r="CJ524" t="str" cm="1">
        <f t="array" aca="1" ref="CJ524" ca="1">_xlfn.LET(_xlpm.h,UPPER(TRIM(CLEAN(SUBSTITUTE($X524,CHAR(160)," ")))), IF(ISNUMBER(MATCH(_xlpm.h,WeekendHostnames,0)),"TARGET",""))</f>
        <v/>
      </c>
      <c r="CK524" t="str">
        <f>UPPER(TRIM(CLEAN(SUBSTITUTE(C524,CHAR(160)," "))))</f>
        <v/>
      </c>
      <c r="CL524" t="str" cm="1">
        <f t="array" ref="CL524">IF(ISNUMBER(MATCH(UPPER(TRIM(CLEAN(SUBSTITUTE(INDEX($X:$X,ROW()),CHAR(160)," ")))),[1]Weekend_Targets!$C$2:$C$23,0)),"TARGET","NO")</f>
        <v>NO</v>
      </c>
      <c r="CM524" t="str">
        <f>_xlfn.TEXTJOIN(", ",TRUE,$C$2:$C$23)</f>
        <v>Yes, Yes, Yes, Yes, Yes, Yes, Yes, Yes, Yes, Yes, Yes, Yes, Yes, Yes, Yes, Yes, Yes, Yes, Yes, Yes, Yes, Yes</v>
      </c>
      <c r="CN524" t="e" cm="1">
        <f t="array" aca="1" ref="CN524" ca="1">COUNTIF(WeekendHostnames,"WNH270OPR403")</f>
        <v>#NAME?</v>
      </c>
    </row>
    <row r="525" spans="1:92" ht="20.25" customHeight="1">
      <c r="E525" s="15" t="str">
        <f>IF($C525&lt;&gt;"Yes","",IF($D525="No","Yes",IF($D525="Yes","No","")))</f>
        <v/>
      </c>
      <c r="F525" s="15" t="str">
        <f>IF($A525="","",IF($A525="Neuron",IF(OR(AND($AA525&lt;&gt;"",LOWER(TRIM($AA525))&lt;&gt;"n/a",COUNTIF($AA$2:$AA$532,$AA525)&gt;1),AND($AB525&lt;&gt;"",LOWER(TRIM($AB525))&lt;&gt;"n/a",COUNTIF($AB$2:$AB$532,$AB525)&gt;1),AND($AE525&lt;&gt;"",LOWER(TRIM($AE525))&lt;&gt;"n/a",COUNTIF($AE$2:$AE$532,$AE525)&gt;1)),"Yes","No"),IF($A525="Cybernet",IF(OR(AND($Y525&lt;&gt;"",LOWER(TRIM($Y525))&lt;&gt;"n/a",COUNTIF($Y$2:$Y$532,$Y525)&gt;1),AND($Z525&lt;&gt;"",LOWER(TRIM($Z525))&lt;&gt;"n/a",COUNTIF($Z$2:$Z$532,$Z525)&gt;1)),"Yes","No"),IF(AND($AN525&lt;&gt;"",LOWER(TRIM($AN525))&lt;&gt;"n/a",COUNTIF($AN$2:$AN$532,$AN525)&gt;1),"Yes","No"))))</f>
        <v/>
      </c>
      <c r="G525" t="str">
        <f>IF($C525&lt;&gt;"Yes","",IF($A525="Neuron",IF(OR(AND($AA525&lt;&gt;"",LOWER(TRIM($AA525))&lt;&gt;"n/a",COUNTIFS($C$2:$C$532,"Yes",$A$2:$A$532,"Neuron",$AA$2:$AA$532,$AA525)&gt;1),AND($AB525&lt;&gt;"",LOWER(TRIM($AB525))&lt;&gt;"n/a",COUNTIFS($C$2:$C$532,"Yes",$A$2:$A$532,"Neuron",$AB$2:$AB$532,$AB525)&gt;1),AND($AE525&lt;&gt;"",LOWER(TRIM($AE525))&lt;&gt;"n/a",COUNTIFS($C$2:$C$532,"Yes",$A$2:$A$532,"Neuron",$AE$2:$AE$532,$AE525)&gt;1)),"Yes","No"),IF($A525="Cybernet",IF(OR(AND($Y525&lt;&gt;"",LOWER(TRIM($Y525))&lt;&gt;"n/a",COUNTIFS($C$2:$C$532,"Yes",$A$2:$A$532,"Cybernet",$Y$2:$Y$532,$Y525)&gt;1),AND($Z525&lt;&gt;"",LOWER(TRIM($Z525))&lt;&gt;"n/a",COUNTIFS($C$2:$C$532,"Yes",$A$2:$A$532,"Cybernet",$Z$2:$Z$532,$Z525)&gt;1)),"Yes","No"),IF(AND($AN525&lt;&gt;"",LOWER(TRIM($AN525))&lt;&gt;"n/a"),IF(COUNTIFS($C$2:$C$532,"Yes",$A$2:$A$532,$A525,$AN$2:$AN$532,$AN525)&gt;1,"Yes","No"),"No"))))</f>
        <v/>
      </c>
      <c r="V525"/>
      <c r="X525"/>
      <c r="BS525" t="str">
        <f>IF($AB525="","",IF((IF(AND($BL525&lt;&gt;"Yes",$BL525&lt;&gt;"N/A"),"Power Cable, ","")&amp;IF(AND($BM525&lt;&gt;"Yes",$BM525&lt;&gt;"N/A"),"Battery, ","")&amp;IF(AND($AG525&lt;&gt;"Yes",$AG525&lt;&gt;"N/A"),"Firmware Download, ","")&amp;IF(AND(OR($AG525="Yes",$AG525="N/A"),$AH525&lt;&gt;"Yes",$AH525&lt;&gt;"N/A"),"Firmware Install, ","")&amp;IF(AND($BQ525&lt;&gt;"Yes",$BQ525&lt;&gt;"N/A"),"Device ID, ","")&amp;IF(AND($BR525&lt;&gt;"Yes",$BR525&lt;&gt;"N/A"),"Epic Beans Relay, ",""))="","",LEFT(IF(AND($BL525&lt;&gt;"Yes",$BL525&lt;&gt;"N/A"),"Power Cable, ","")&amp;IF(AND($BM525&lt;&gt;"Yes",$BM525&lt;&gt;"N/A"),"Battery, ","")&amp;IF(AND($AG525&lt;&gt;"Yes",$AG525&lt;&gt;"N/A"),"Firmware Download, ","")&amp;IF(AND(OR($AG525="Yes",$AG525="N/A"),$AH525&lt;&gt;"Yes",$AH525&lt;&gt;"N/A"),"Firmware Install, ","")&amp;IF(AND($BQ525&lt;&gt;"Yes",$BQ525&lt;&gt;"N/A"),"Device ID, ","")&amp;IF(AND($BR525&lt;&gt;"Yes",$BR525&lt;&gt;"N/A"),"Epic Beans Relay, ",""),LEN(IF(AND($BL525&lt;&gt;"Yes",$BL525&lt;&gt;"N/A"),"Power Cable, ","")&amp;IF(AND($BM525&lt;&gt;"Yes",$BM525&lt;&gt;"N/A"),"Battery, ","")&amp;IF(AND($AG525&lt;&gt;"Yes",$AG525&lt;&gt;"N/A"),"Firmware Download, ","")&amp;IF(AND(OR($AG525="Yes",$AG525="N/A"),$AH525&lt;&gt;"Yes",$AH525&lt;&gt;"N/A"),"Firmware Install, ","")&amp;IF(AND($BQ525&lt;&gt;"Yes",$BQ525&lt;&gt;"N/A"),"Device ID, ","")&amp;IF(AND($BR525&lt;&gt;"Yes",$BR525&lt;&gt;"N/A"),"Epic Beans Relay, ",""))-2)))</f>
        <v/>
      </c>
      <c r="BU525" t="str">
        <f>IF($AB525="","",IF($BS525="","Yes","Blocked"))</f>
        <v/>
      </c>
      <c r="CI525" t="str" cm="1">
        <f t="array" ref="CI525">IFERROR(
  IF(ISNUMBER(MATCH(TRIM(SUBSTITUTE(INDEX($X:$X,ROW()),CHAR(160),"")),[1]Weekend_Targets!$B$2:$B$23,0)),
    "TARGET",
    "NO"
  ),
  "LOOKUP_ERROR"
)</f>
        <v>NO</v>
      </c>
      <c r="CJ525" t="str" cm="1">
        <f t="array" aca="1" ref="CJ525" ca="1">_xlfn.LET(_xlpm.h,UPPER(TRIM(CLEAN(SUBSTITUTE($X525,CHAR(160)," ")))), IF(ISNUMBER(MATCH(_xlpm.h,WeekendHostnames,0)),"TARGET",""))</f>
        <v/>
      </c>
      <c r="CK525" t="str">
        <f>UPPER(TRIM(CLEAN(SUBSTITUTE(C525,CHAR(160)," "))))</f>
        <v/>
      </c>
      <c r="CL525" t="str" cm="1">
        <f t="array" ref="CL525">IF(ISNUMBER(MATCH(UPPER(TRIM(CLEAN(SUBSTITUTE(INDEX($X:$X,ROW()),CHAR(160)," ")))),[1]Weekend_Targets!$C$2:$C$23,0)),"TARGET","NO")</f>
        <v>NO</v>
      </c>
      <c r="CM525" t="str">
        <f>_xlfn.TEXTJOIN(", ",TRUE,$C$2:$C$23)</f>
        <v>Yes, Yes, Yes, Yes, Yes, Yes, Yes, Yes, Yes, Yes, Yes, Yes, Yes, Yes, Yes, Yes, Yes, Yes, Yes, Yes, Yes, Yes</v>
      </c>
      <c r="CN525" t="e" cm="1">
        <f t="array" aca="1" ref="CN525" ca="1">COUNTIF(WeekendHostnames,"WNH270OPR403")</f>
        <v>#NAME?</v>
      </c>
    </row>
    <row r="526" spans="1:92" ht="20.25" customHeight="1">
      <c r="A526" s="72"/>
      <c r="E526" s="15" t="str">
        <f>IF($C526&lt;&gt;"Yes","",IF($D526="No","Yes",IF($D526="Yes","No","")))</f>
        <v/>
      </c>
      <c r="F526" s="15" t="str">
        <f>IF($A526="","",IF($A526="Neuron",IF(OR(AND($AA526&lt;&gt;"",LOWER(TRIM($AA526))&lt;&gt;"n/a",COUNTIF($AA$2:$AA$532,$AA526)&gt;1),AND($AB526&lt;&gt;"",LOWER(TRIM($AB526))&lt;&gt;"n/a",COUNTIF($AB$2:$AB$532,$AB526)&gt;1),AND($AE526&lt;&gt;"",LOWER(TRIM($AE526))&lt;&gt;"n/a",COUNTIF($AE$2:$AE$532,$AE526)&gt;1)),"Yes","No"),IF($A526="Cybernet",IF(OR(AND($Y526&lt;&gt;"",LOWER(TRIM($Y526))&lt;&gt;"n/a",COUNTIF($Y$2:$Y$532,$Y526)&gt;1),AND($Z526&lt;&gt;"",LOWER(TRIM($Z526))&lt;&gt;"n/a",COUNTIF($Z$2:$Z$532,$Z526)&gt;1)),"Yes","No"),IF(AND($AN526&lt;&gt;"",LOWER(TRIM($AN526))&lt;&gt;"n/a",COUNTIF($AN$2:$AN$532,$AN526)&gt;1),"Yes","No"))))</f>
        <v/>
      </c>
      <c r="G526" t="str">
        <f>IF($C526&lt;&gt;"Yes","",IF($A526="Neuron",IF(OR(AND($AA526&lt;&gt;"",LOWER(TRIM($AA526))&lt;&gt;"n/a",COUNTIFS($C$2:$C$532,"Yes",$A$2:$A$532,"Neuron",$AA$2:$AA$532,$AA526)&gt;1),AND($AB526&lt;&gt;"",LOWER(TRIM($AB526))&lt;&gt;"n/a",COUNTIFS($C$2:$C$532,"Yes",$A$2:$A$532,"Neuron",$AB$2:$AB$532,$AB526)&gt;1),AND($AE526&lt;&gt;"",LOWER(TRIM($AE526))&lt;&gt;"n/a",COUNTIFS($C$2:$C$532,"Yes",$A$2:$A$532,"Neuron",$AE$2:$AE$532,$AE526)&gt;1)),"Yes","No"),IF($A526="Cybernet",IF(OR(AND($Y526&lt;&gt;"",LOWER(TRIM($Y526))&lt;&gt;"n/a",COUNTIFS($C$2:$C$532,"Yes",$A$2:$A$532,"Cybernet",$Y$2:$Y$532,$Y526)&gt;1),AND($Z526&lt;&gt;"",LOWER(TRIM($Z526))&lt;&gt;"n/a",COUNTIFS($C$2:$C$532,"Yes",$A$2:$A$532,"Cybernet",$Z$2:$Z$532,$Z526)&gt;1)),"Yes","No"),IF(AND($AN526&lt;&gt;"",LOWER(TRIM($AN526))&lt;&gt;"n/a"),IF(COUNTIFS($C$2:$C$532,"Yes",$A$2:$A$532,$A526,$AN$2:$AN$532,$AN526)&gt;1,"Yes","No"),"No"))))</f>
        <v/>
      </c>
      <c r="V526"/>
      <c r="X526"/>
      <c r="BS526" t="str">
        <f>IF($AB526="","",IF((IF(AND($BL526&lt;&gt;"Yes",$BL526&lt;&gt;"N/A"),"Power Cable, ","")&amp;IF(AND($BM526&lt;&gt;"Yes",$BM526&lt;&gt;"N/A"),"Battery, ","")&amp;IF(AND($AG526&lt;&gt;"Yes",$AG526&lt;&gt;"N/A"),"Firmware Download, ","")&amp;IF(AND(OR($AG526="Yes",$AG526="N/A"),$AH526&lt;&gt;"Yes",$AH526&lt;&gt;"N/A"),"Firmware Install, ","")&amp;IF(AND($BQ526&lt;&gt;"Yes",$BQ526&lt;&gt;"N/A"),"Device ID, ","")&amp;IF(AND($BR526&lt;&gt;"Yes",$BR526&lt;&gt;"N/A"),"Epic Beans Relay, ",""))="","",LEFT(IF(AND($BL526&lt;&gt;"Yes",$BL526&lt;&gt;"N/A"),"Power Cable, ","")&amp;IF(AND($BM526&lt;&gt;"Yes",$BM526&lt;&gt;"N/A"),"Battery, ","")&amp;IF(AND($AG526&lt;&gt;"Yes",$AG526&lt;&gt;"N/A"),"Firmware Download, ","")&amp;IF(AND(OR($AG526="Yes",$AG526="N/A"),$AH526&lt;&gt;"Yes",$AH526&lt;&gt;"N/A"),"Firmware Install, ","")&amp;IF(AND($BQ526&lt;&gt;"Yes",$BQ526&lt;&gt;"N/A"),"Device ID, ","")&amp;IF(AND($BR526&lt;&gt;"Yes",$BR526&lt;&gt;"N/A"),"Epic Beans Relay, ",""),LEN(IF(AND($BL526&lt;&gt;"Yes",$BL526&lt;&gt;"N/A"),"Power Cable, ","")&amp;IF(AND($BM526&lt;&gt;"Yes",$BM526&lt;&gt;"N/A"),"Battery, ","")&amp;IF(AND($AG526&lt;&gt;"Yes",$AG526&lt;&gt;"N/A"),"Firmware Download, ","")&amp;IF(AND(OR($AG526="Yes",$AG526="N/A"),$AH526&lt;&gt;"Yes",$AH526&lt;&gt;"N/A"),"Firmware Install, ","")&amp;IF(AND($BQ526&lt;&gt;"Yes",$BQ526&lt;&gt;"N/A"),"Device ID, ","")&amp;IF(AND($BR526&lt;&gt;"Yes",$BR526&lt;&gt;"N/A"),"Epic Beans Relay, ",""))-2)))</f>
        <v/>
      </c>
      <c r="BU526" t="str">
        <f>IF($AB526="","",IF($BS526="","Yes","Blocked"))</f>
        <v/>
      </c>
      <c r="CI526" t="str" cm="1">
        <f t="array" ref="CI526">IFERROR(
  IF(ISNUMBER(MATCH(TRIM(SUBSTITUTE(INDEX($X:$X,ROW()),CHAR(160),"")),[1]Weekend_Targets!$B$2:$B$23,0)),
    "TARGET",
    "NO"
  ),
  "LOOKUP_ERROR"
)</f>
        <v>NO</v>
      </c>
      <c r="CJ526" t="str" cm="1">
        <f t="array" aca="1" ref="CJ526" ca="1">_xlfn.LET(_xlpm.h,UPPER(TRIM(CLEAN(SUBSTITUTE($X526,CHAR(160)," ")))), IF(ISNUMBER(MATCH(_xlpm.h,WeekendHostnames,0)),"TARGET",""))</f>
        <v/>
      </c>
      <c r="CK526" t="str">
        <f>UPPER(TRIM(CLEAN(SUBSTITUTE(C526,CHAR(160)," "))))</f>
        <v/>
      </c>
      <c r="CL526" t="str" cm="1">
        <f t="array" ref="CL526">IF(ISNUMBER(MATCH(UPPER(TRIM(CLEAN(SUBSTITUTE(INDEX($X:$X,ROW()),CHAR(160)," ")))),[1]Weekend_Targets!$C$2:$C$23,0)),"TARGET","NO")</f>
        <v>NO</v>
      </c>
      <c r="CM526" t="str">
        <f>_xlfn.TEXTJOIN(", ",TRUE,$C$2:$C$23)</f>
        <v>Yes, Yes, Yes, Yes, Yes, Yes, Yes, Yes, Yes, Yes, Yes, Yes, Yes, Yes, Yes, Yes, Yes, Yes, Yes, Yes, Yes, Yes</v>
      </c>
      <c r="CN526" t="e" cm="1">
        <f t="array" aca="1" ref="CN526" ca="1">COUNTIF(WeekendHostnames,"WNH270OPR403")</f>
        <v>#NAME?</v>
      </c>
    </row>
    <row r="527" spans="1:92" ht="20.25" customHeight="1">
      <c r="E527" s="15" t="str">
        <f>IF($C527&lt;&gt;"Yes","",IF($D527="No","Yes",IF($D527="Yes","No","")))</f>
        <v/>
      </c>
      <c r="F527" s="15" t="str">
        <f>IF($A527="","",IF($A527="Neuron",IF(OR(AND($AA527&lt;&gt;"",LOWER(TRIM($AA527))&lt;&gt;"n/a",COUNTIF($AA$2:$AA$532,$AA527)&gt;1),AND($AB527&lt;&gt;"",LOWER(TRIM($AB527))&lt;&gt;"n/a",COUNTIF($AB$2:$AB$532,$AB527)&gt;1),AND($AE527&lt;&gt;"",LOWER(TRIM($AE527))&lt;&gt;"n/a",COUNTIF($AE$2:$AE$532,$AE527)&gt;1)),"Yes","No"),IF($A527="Cybernet",IF(OR(AND($Y527&lt;&gt;"",LOWER(TRIM($Y527))&lt;&gt;"n/a",COUNTIF($Y$2:$Y$532,$Y527)&gt;1),AND($Z527&lt;&gt;"",LOWER(TRIM($Z527))&lt;&gt;"n/a",COUNTIF($Z$2:$Z$532,$Z527)&gt;1)),"Yes","No"),IF(AND($AN527&lt;&gt;"",LOWER(TRIM($AN527))&lt;&gt;"n/a",COUNTIF($AN$2:$AN$532,$AN527)&gt;1),"Yes","No"))))</f>
        <v/>
      </c>
      <c r="G527" t="str">
        <f>IF($C527&lt;&gt;"Yes","",IF($A527="Neuron",IF(OR(AND($AA527&lt;&gt;"",LOWER(TRIM($AA527))&lt;&gt;"n/a",COUNTIFS($C$2:$C$532,"Yes",$A$2:$A$532,"Neuron",$AA$2:$AA$532,$AA527)&gt;1),AND($AB527&lt;&gt;"",LOWER(TRIM($AB527))&lt;&gt;"n/a",COUNTIFS($C$2:$C$532,"Yes",$A$2:$A$532,"Neuron",$AB$2:$AB$532,$AB527)&gt;1),AND($AE527&lt;&gt;"",LOWER(TRIM($AE527))&lt;&gt;"n/a",COUNTIFS($C$2:$C$532,"Yes",$A$2:$A$532,"Neuron",$AE$2:$AE$532,$AE527)&gt;1)),"Yes","No"),IF($A527="Cybernet",IF(OR(AND($Y527&lt;&gt;"",LOWER(TRIM($Y527))&lt;&gt;"n/a",COUNTIFS($C$2:$C$532,"Yes",$A$2:$A$532,"Cybernet",$Y$2:$Y$532,$Y527)&gt;1),AND($Z527&lt;&gt;"",LOWER(TRIM($Z527))&lt;&gt;"n/a",COUNTIFS($C$2:$C$532,"Yes",$A$2:$A$532,"Cybernet",$Z$2:$Z$532,$Z527)&gt;1)),"Yes","No"),IF(AND($AN527&lt;&gt;"",LOWER(TRIM($AN527))&lt;&gt;"n/a"),IF(COUNTIFS($C$2:$C$532,"Yes",$A$2:$A$532,$A527,$AN$2:$AN$532,$AN527)&gt;1,"Yes","No"),"No"))))</f>
        <v/>
      </c>
      <c r="V527"/>
      <c r="X527"/>
      <c r="BU527" t="str">
        <f>IF($AB527="","",IF($BS527="","Yes","Blocked"))</f>
        <v/>
      </c>
      <c r="CI527" t="str" cm="1">
        <f t="array" ref="CI527">IFERROR(
  IF(ISNUMBER(MATCH(TRIM(SUBSTITUTE(INDEX($X:$X,ROW()),CHAR(160),"")),[1]Weekend_Targets!$B$2:$B$23,0)),
    "TARGET",
    "NO"
  ),
  "LOOKUP_ERROR"
)</f>
        <v>NO</v>
      </c>
      <c r="CJ527" t="str" cm="1">
        <f t="array" aca="1" ref="CJ527" ca="1">_xlfn.LET(_xlpm.h,UPPER(TRIM(CLEAN(SUBSTITUTE($X527,CHAR(160)," ")))), IF(ISNUMBER(MATCH(_xlpm.h,WeekendHostnames,0)),"TARGET",""))</f>
        <v/>
      </c>
      <c r="CK527" t="str">
        <f>UPPER(TRIM(CLEAN(SUBSTITUTE(C527,CHAR(160)," "))))</f>
        <v/>
      </c>
      <c r="CL527" t="str" cm="1">
        <f t="array" ref="CL527">IF(ISNUMBER(MATCH(UPPER(TRIM(CLEAN(SUBSTITUTE(INDEX($X:$X,ROW()),CHAR(160)," ")))),[1]Weekend_Targets!$C$2:$C$23,0)),"TARGET","NO")</f>
        <v>NO</v>
      </c>
      <c r="CM527" t="str">
        <f>_xlfn.TEXTJOIN(", ",TRUE,$C$2:$C$23)</f>
        <v>Yes, Yes, Yes, Yes, Yes, Yes, Yes, Yes, Yes, Yes, Yes, Yes, Yes, Yes, Yes, Yes, Yes, Yes, Yes, Yes, Yes, Yes</v>
      </c>
      <c r="CN527" t="e" cm="1">
        <f t="array" aca="1" ref="CN527" ca="1">COUNTIF(WeekendHostnames,"WNH270OPR403")</f>
        <v>#NAME?</v>
      </c>
    </row>
    <row r="528" spans="1:92" ht="20.25" customHeight="1">
      <c r="E528" s="15" t="str">
        <f>IF($C528&lt;&gt;"Yes","",IF($D528="No","Yes",IF($D528="Yes","No","")))</f>
        <v/>
      </c>
      <c r="F528" s="15" t="str">
        <f>IF($A528="","",IF($A528="Neuron",IF(OR(AND($AA528&lt;&gt;"",LOWER(TRIM($AA528))&lt;&gt;"n/a",COUNTIF($AA$2:$AA$532,$AA528)&gt;1),AND($AB528&lt;&gt;"",LOWER(TRIM($AB528))&lt;&gt;"n/a",COUNTIF($AB$2:$AB$532,$AB528)&gt;1),AND($AE528&lt;&gt;"",LOWER(TRIM($AE528))&lt;&gt;"n/a",COUNTIF($AE$2:$AE$532,$AE528)&gt;1)),"Yes","No"),IF($A528="Cybernet",IF(OR(AND($Y528&lt;&gt;"",LOWER(TRIM($Y528))&lt;&gt;"n/a",COUNTIF($Y$2:$Y$532,$Y528)&gt;1),AND($Z528&lt;&gt;"",LOWER(TRIM($Z528))&lt;&gt;"n/a",COUNTIF($Z$2:$Z$532,$Z528)&gt;1)),"Yes","No"),IF(AND($AN528&lt;&gt;"",LOWER(TRIM($AN528))&lt;&gt;"n/a",COUNTIF($AN$2:$AN$532,$AN528)&gt;1),"Yes","No"))))</f>
        <v/>
      </c>
      <c r="G528" t="str">
        <f>IF($C528&lt;&gt;"Yes","",IF($A528="Neuron",IF(OR(AND($AA528&lt;&gt;"",LOWER(TRIM($AA528))&lt;&gt;"n/a",COUNTIFS($C$2:$C$532,"Yes",$A$2:$A$532,"Neuron",$AA$2:$AA$532,$AA528)&gt;1),AND($AB528&lt;&gt;"",LOWER(TRIM($AB528))&lt;&gt;"n/a",COUNTIFS($C$2:$C$532,"Yes",$A$2:$A$532,"Neuron",$AB$2:$AB$532,$AB528)&gt;1),AND($AE528&lt;&gt;"",LOWER(TRIM($AE528))&lt;&gt;"n/a",COUNTIFS($C$2:$C$532,"Yes",$A$2:$A$532,"Neuron",$AE$2:$AE$532,$AE528)&gt;1)),"Yes","No"),IF($A528="Cybernet",IF(OR(AND($Y528&lt;&gt;"",LOWER(TRIM($Y528))&lt;&gt;"n/a",COUNTIFS($C$2:$C$532,"Yes",$A$2:$A$532,"Cybernet",$Y$2:$Y$532,$Y528)&gt;1),AND($Z528&lt;&gt;"",LOWER(TRIM($Z528))&lt;&gt;"n/a",COUNTIFS($C$2:$C$532,"Yes",$A$2:$A$532,"Cybernet",$Z$2:$Z$532,$Z528)&gt;1)),"Yes","No"),IF(AND($AN528&lt;&gt;"",LOWER(TRIM($AN528))&lt;&gt;"n/a"),IF(COUNTIFS($C$2:$C$532,"Yes",$A$2:$A$532,$A528,$AN$2:$AN$532,$AN528)&gt;1,"Yes","No"),"No"))))</f>
        <v/>
      </c>
      <c r="V528"/>
      <c r="X528"/>
      <c r="BU528" t="str">
        <f>IF($AB528="","",IF($BS528="","Yes","Blocked"))</f>
        <v/>
      </c>
      <c r="CI528" t="str" cm="1">
        <f t="array" ref="CI528">IFERROR(
  IF(ISNUMBER(MATCH(TRIM(SUBSTITUTE(INDEX($X:$X,ROW()),CHAR(160),"")),[1]Weekend_Targets!$B$2:$B$23,0)),
    "TARGET",
    "NO"
  ),
  "LOOKUP_ERROR"
)</f>
        <v>NO</v>
      </c>
      <c r="CJ528" t="str" cm="1">
        <f t="array" aca="1" ref="CJ528" ca="1">_xlfn.LET(_xlpm.h,UPPER(TRIM(CLEAN(SUBSTITUTE($X528,CHAR(160)," ")))), IF(ISNUMBER(MATCH(_xlpm.h,WeekendHostnames,0)),"TARGET",""))</f>
        <v/>
      </c>
      <c r="CK528" t="str">
        <f>UPPER(TRIM(CLEAN(SUBSTITUTE(C528,CHAR(160)," "))))</f>
        <v/>
      </c>
      <c r="CL528" t="str" cm="1">
        <f t="array" ref="CL528">IF(ISNUMBER(MATCH(UPPER(TRIM(CLEAN(SUBSTITUTE(INDEX($X:$X,ROW()),CHAR(160)," ")))),[1]Weekend_Targets!$C$2:$C$23,0)),"TARGET","NO")</f>
        <v>NO</v>
      </c>
      <c r="CM528" t="str">
        <f>_xlfn.TEXTJOIN(", ",TRUE,$C$2:$C$23)</f>
        <v>Yes, Yes, Yes, Yes, Yes, Yes, Yes, Yes, Yes, Yes, Yes, Yes, Yes, Yes, Yes, Yes, Yes, Yes, Yes, Yes, Yes, Yes</v>
      </c>
      <c r="CN528" t="e" cm="1">
        <f t="array" aca="1" ref="CN528" ca="1">COUNTIF(WeekendHostnames,"WNH270OPR403")</f>
        <v>#NAME?</v>
      </c>
    </row>
    <row r="529" spans="5:92" ht="20.25" customHeight="1">
      <c r="E529" s="15" t="str">
        <f>IF($C529&lt;&gt;"Yes","",IF($D529="No","Yes",IF($D529="Yes","No","")))</f>
        <v/>
      </c>
      <c r="F529" s="15" t="str">
        <f>IF($A529="","",IF($A529="Neuron",IF(OR(AND($AA529&lt;&gt;"",LOWER(TRIM($AA529))&lt;&gt;"n/a",COUNTIF($AA$2:$AA$532,$AA529)&gt;1),AND($AB529&lt;&gt;"",LOWER(TRIM($AB529))&lt;&gt;"n/a",COUNTIF($AB$2:$AB$532,$AB529)&gt;1),AND($AE529&lt;&gt;"",LOWER(TRIM($AE529))&lt;&gt;"n/a",COUNTIF($AE$2:$AE$532,$AE529)&gt;1)),"Yes","No"),IF($A529="Cybernet",IF(OR(AND($Y529&lt;&gt;"",LOWER(TRIM($Y529))&lt;&gt;"n/a",COUNTIF($Y$2:$Y$532,$Y529)&gt;1),AND($Z529&lt;&gt;"",LOWER(TRIM($Z529))&lt;&gt;"n/a",COUNTIF($Z$2:$Z$532,$Z529)&gt;1)),"Yes","No"),IF(AND($AN529&lt;&gt;"",LOWER(TRIM($AN529))&lt;&gt;"n/a",COUNTIF($AN$2:$AN$532,$AN529)&gt;1),"Yes","No"))))</f>
        <v/>
      </c>
      <c r="G529" t="str">
        <f>IF($C529&lt;&gt;"Yes","",IF($A529="Neuron",IF(OR(AND($AA529&lt;&gt;"",LOWER(TRIM($AA529))&lt;&gt;"n/a",COUNTIFS($C$2:$C$532,"Yes",$A$2:$A$532,"Neuron",$AA$2:$AA$532,$AA529)&gt;1),AND($AB529&lt;&gt;"",LOWER(TRIM($AB529))&lt;&gt;"n/a",COUNTIFS($C$2:$C$532,"Yes",$A$2:$A$532,"Neuron",$AB$2:$AB$532,$AB529)&gt;1),AND($AE529&lt;&gt;"",LOWER(TRIM($AE529))&lt;&gt;"n/a",COUNTIFS($C$2:$C$532,"Yes",$A$2:$A$532,"Neuron",$AE$2:$AE$532,$AE529)&gt;1)),"Yes","No"),IF($A529="Cybernet",IF(OR(AND($Y529&lt;&gt;"",LOWER(TRIM($Y529))&lt;&gt;"n/a",COUNTIFS($C$2:$C$532,"Yes",$A$2:$A$532,"Cybernet",$Y$2:$Y$532,$Y529)&gt;1),AND($Z529&lt;&gt;"",LOWER(TRIM($Z529))&lt;&gt;"n/a",COUNTIFS($C$2:$C$532,"Yes",$A$2:$A$532,"Cybernet",$Z$2:$Z$532,$Z529)&gt;1)),"Yes","No"),IF(AND($AN529&lt;&gt;"",LOWER(TRIM($AN529))&lt;&gt;"n/a"),IF(COUNTIFS($C$2:$C$532,"Yes",$A$2:$A$532,$A529,$AN$2:$AN$532,$AN529)&gt;1,"Yes","No"),"No"))))</f>
        <v/>
      </c>
      <c r="V529"/>
      <c r="X529"/>
      <c r="BU529" t="str">
        <f>IF($AB529="","",IF($BS529="","Yes","Blocked"))</f>
        <v/>
      </c>
      <c r="CI529" t="str" cm="1">
        <f t="array" ref="CI529">IFERROR(
  IF(ISNUMBER(MATCH(TRIM(SUBSTITUTE(INDEX($X:$X,ROW()),CHAR(160),"")),[1]Weekend_Targets!$B$2:$B$23,0)),
    "TARGET",
    "NO"
  ),
  "LOOKUP_ERROR"
)</f>
        <v>NO</v>
      </c>
      <c r="CJ529" t="str" cm="1">
        <f t="array" aca="1" ref="CJ529" ca="1">_xlfn.LET(_xlpm.h,UPPER(TRIM(CLEAN(SUBSTITUTE($X529,CHAR(160)," ")))), IF(ISNUMBER(MATCH(_xlpm.h,WeekendHostnames,0)),"TARGET",""))</f>
        <v/>
      </c>
      <c r="CK529" t="str">
        <f>UPPER(TRIM(CLEAN(SUBSTITUTE(C529,CHAR(160)," "))))</f>
        <v/>
      </c>
      <c r="CL529" t="str" cm="1">
        <f t="array" ref="CL529">IF(ISNUMBER(MATCH(UPPER(TRIM(CLEAN(SUBSTITUTE(INDEX($X:$X,ROW()),CHAR(160)," ")))),[1]Weekend_Targets!$C$2:$C$23,0)),"TARGET","NO")</f>
        <v>NO</v>
      </c>
      <c r="CM529" t="str">
        <f>_xlfn.TEXTJOIN(", ",TRUE,$C$2:$C$23)</f>
        <v>Yes, Yes, Yes, Yes, Yes, Yes, Yes, Yes, Yes, Yes, Yes, Yes, Yes, Yes, Yes, Yes, Yes, Yes, Yes, Yes, Yes, Yes</v>
      </c>
      <c r="CN529" t="e" cm="1">
        <f t="array" aca="1" ref="CN529" ca="1">COUNTIF(WeekendHostnames,"WNH270OPR403")</f>
        <v>#NAME?</v>
      </c>
    </row>
    <row r="530" spans="5:92" ht="20.25" customHeight="1">
      <c r="E530" s="15" t="str">
        <f>IF($C530&lt;&gt;"Yes","",IF($D530="No","Yes",IF($D530="Yes","No","")))</f>
        <v/>
      </c>
      <c r="F530" s="15" t="str">
        <f>IF($A530="","",IF($A530="Neuron",IF(OR(AND($AA530&lt;&gt;"",LOWER(TRIM($AA530))&lt;&gt;"n/a",COUNTIF($AA$2:$AA$532,$AA530)&gt;1),AND($AB530&lt;&gt;"",LOWER(TRIM($AB530))&lt;&gt;"n/a",COUNTIF($AB$2:$AB$532,$AB530)&gt;1),AND($AE530&lt;&gt;"",LOWER(TRIM($AE530))&lt;&gt;"n/a",COUNTIF($AE$2:$AE$532,$AE530)&gt;1)),"Yes","No"),IF($A530="Cybernet",IF(OR(AND($Y530&lt;&gt;"",LOWER(TRIM($Y530))&lt;&gt;"n/a",COUNTIF($Y$2:$Y$532,$Y530)&gt;1),AND($Z530&lt;&gt;"",LOWER(TRIM($Z530))&lt;&gt;"n/a",COUNTIF($Z$2:$Z$532,$Z530)&gt;1)),"Yes","No"),IF(AND($AN530&lt;&gt;"",LOWER(TRIM($AN530))&lt;&gt;"n/a",COUNTIF($AN$2:$AN$532,$AN530)&gt;1),"Yes","No"))))</f>
        <v/>
      </c>
      <c r="G530" t="str">
        <f>IF($C530&lt;&gt;"Yes","",IF($A530="Neuron",IF(OR(AND($AA530&lt;&gt;"",LOWER(TRIM($AA530))&lt;&gt;"n/a",COUNTIFS($C$2:$C$532,"Yes",$A$2:$A$532,"Neuron",$AA$2:$AA$532,$AA530)&gt;1),AND($AB530&lt;&gt;"",LOWER(TRIM($AB530))&lt;&gt;"n/a",COUNTIFS($C$2:$C$532,"Yes",$A$2:$A$532,"Neuron",$AB$2:$AB$532,$AB530)&gt;1),AND($AE530&lt;&gt;"",LOWER(TRIM($AE530))&lt;&gt;"n/a",COUNTIFS($C$2:$C$532,"Yes",$A$2:$A$532,"Neuron",$AE$2:$AE$532,$AE530)&gt;1)),"Yes","No"),IF($A530="Cybernet",IF(OR(AND($Y530&lt;&gt;"",LOWER(TRIM($Y530))&lt;&gt;"n/a",COUNTIFS($C$2:$C$532,"Yes",$A$2:$A$532,"Cybernet",$Y$2:$Y$532,$Y530)&gt;1),AND($Z530&lt;&gt;"",LOWER(TRIM($Z530))&lt;&gt;"n/a",COUNTIFS($C$2:$C$532,"Yes",$A$2:$A$532,"Cybernet",$Z$2:$Z$532,$Z530)&gt;1)),"Yes","No"),IF(AND($AN530&lt;&gt;"",LOWER(TRIM($AN530))&lt;&gt;"n/a"),IF(COUNTIFS($C$2:$C$532,"Yes",$A$2:$A$532,$A530,$AN$2:$AN$532,$AN530)&gt;1,"Yes","No"),"No"))))</f>
        <v/>
      </c>
      <c r="V530"/>
      <c r="X530"/>
      <c r="BU530" t="str">
        <f>IF($AB530="","",IF($BS530="","Yes","Blocked"))</f>
        <v/>
      </c>
      <c r="CI530" t="str" cm="1">
        <f t="array" ref="CI530">IFERROR(
  IF(ISNUMBER(MATCH(TRIM(SUBSTITUTE(INDEX($X:$X,ROW()),CHAR(160),"")),[1]Weekend_Targets!$B$2:$B$23,0)),
    "TARGET",
    "NO"
  ),
  "LOOKUP_ERROR"
)</f>
        <v>NO</v>
      </c>
      <c r="CJ530" t="str" cm="1">
        <f t="array" aca="1" ref="CJ530" ca="1">_xlfn.LET(_xlpm.h,UPPER(TRIM(CLEAN(SUBSTITUTE($X530,CHAR(160)," ")))), IF(ISNUMBER(MATCH(_xlpm.h,WeekendHostnames,0)),"TARGET",""))</f>
        <v/>
      </c>
      <c r="CK530" t="str">
        <f>UPPER(TRIM(CLEAN(SUBSTITUTE(C530,CHAR(160)," "))))</f>
        <v/>
      </c>
      <c r="CL530" t="str" cm="1">
        <f t="array" ref="CL530">IF(ISNUMBER(MATCH(UPPER(TRIM(CLEAN(SUBSTITUTE(INDEX($X:$X,ROW()),CHAR(160)," ")))),[1]Weekend_Targets!$C$2:$C$23,0)),"TARGET","NO")</f>
        <v>NO</v>
      </c>
      <c r="CM530" t="str">
        <f>_xlfn.TEXTJOIN(", ",TRUE,$C$2:$C$23)</f>
        <v>Yes, Yes, Yes, Yes, Yes, Yes, Yes, Yes, Yes, Yes, Yes, Yes, Yes, Yes, Yes, Yes, Yes, Yes, Yes, Yes, Yes, Yes</v>
      </c>
      <c r="CN530" t="e" cm="1">
        <f t="array" aca="1" ref="CN530" ca="1">COUNTIF(WeekendHostnames,"WNH270OPR403")</f>
        <v>#NAME?</v>
      </c>
    </row>
    <row r="531" spans="5:92" ht="20.25" customHeight="1">
      <c r="E531" s="15" t="str">
        <f>IF($C531&lt;&gt;"Yes","",IF($D531="No","Yes",IF($D531="Yes","No","")))</f>
        <v/>
      </c>
      <c r="F531" s="15" t="str">
        <f>IF($A531="","",IF($A531="Neuron",IF(OR(AND($AA531&lt;&gt;"",LOWER(TRIM($AA531))&lt;&gt;"n/a",COUNTIF($AA$2:$AA$532,$AA531)&gt;1),AND($AB531&lt;&gt;"",LOWER(TRIM($AB531))&lt;&gt;"n/a",COUNTIF($AB$2:$AB$532,$AB531)&gt;1),AND($AE531&lt;&gt;"",LOWER(TRIM($AE531))&lt;&gt;"n/a",COUNTIF($AE$2:$AE$532,$AE531)&gt;1)),"Yes","No"),IF($A531="Cybernet",IF(OR(AND($Y531&lt;&gt;"",LOWER(TRIM($Y531))&lt;&gt;"n/a",COUNTIF($Y$2:$Y$532,$Y531)&gt;1),AND($Z531&lt;&gt;"",LOWER(TRIM($Z531))&lt;&gt;"n/a",COUNTIF($Z$2:$Z$532,$Z531)&gt;1)),"Yes","No"),IF(AND($AN531&lt;&gt;"",LOWER(TRIM($AN531))&lt;&gt;"n/a",COUNTIF($AN$2:$AN$532,$AN531)&gt;1),"Yes","No"))))</f>
        <v/>
      </c>
      <c r="G531" t="str">
        <f>IF($C531&lt;&gt;"Yes","",IF($A531="Neuron",IF(OR(AND($AA531&lt;&gt;"",LOWER(TRIM($AA531))&lt;&gt;"n/a",COUNTIFS($C$2:$C$532,"Yes",$A$2:$A$532,"Neuron",$AA$2:$AA$532,$AA531)&gt;1),AND($AB531&lt;&gt;"",LOWER(TRIM($AB531))&lt;&gt;"n/a",COUNTIFS($C$2:$C$532,"Yes",$A$2:$A$532,"Neuron",$AB$2:$AB$532,$AB531)&gt;1),AND($AE531&lt;&gt;"",LOWER(TRIM($AE531))&lt;&gt;"n/a",COUNTIFS($C$2:$C$532,"Yes",$A$2:$A$532,"Neuron",$AE$2:$AE$532,$AE531)&gt;1)),"Yes","No"),IF($A531="Cybernet",IF(OR(AND($Y531&lt;&gt;"",LOWER(TRIM($Y531))&lt;&gt;"n/a",COUNTIFS($C$2:$C$532,"Yes",$A$2:$A$532,"Cybernet",$Y$2:$Y$532,$Y531)&gt;1),AND($Z531&lt;&gt;"",LOWER(TRIM($Z531))&lt;&gt;"n/a",COUNTIFS($C$2:$C$532,"Yes",$A$2:$A$532,"Cybernet",$Z$2:$Z$532,$Z531)&gt;1)),"Yes","No"),IF(AND($AN531&lt;&gt;"",LOWER(TRIM($AN531))&lt;&gt;"n/a"),IF(COUNTIFS($C$2:$C$532,"Yes",$A$2:$A$532,$A531,$AN$2:$AN$532,$AN531)&gt;1,"Yes","No"),"No"))))</f>
        <v/>
      </c>
      <c r="V531"/>
      <c r="X531"/>
      <c r="AA531" t="s">
        <v>1916</v>
      </c>
      <c r="BU531" t="str">
        <f>IF($AB531="","",IF($BS531="","Yes","Blocked"))</f>
        <v/>
      </c>
      <c r="CI531" t="str" cm="1">
        <f t="array" ref="CI531">IFERROR(
  IF(ISNUMBER(MATCH(TRIM(SUBSTITUTE(INDEX($X:$X,ROW()),CHAR(160),"")),[1]Weekend_Targets!$B$2:$B$23,0)),
    "TARGET",
    "NO"
  ),
  "LOOKUP_ERROR"
)</f>
        <v>NO</v>
      </c>
      <c r="CJ531" t="str" cm="1">
        <f t="array" aca="1" ref="CJ531" ca="1">_xlfn.LET(_xlpm.h,UPPER(TRIM(CLEAN(SUBSTITUTE($X531,CHAR(160)," ")))), IF(ISNUMBER(MATCH(_xlpm.h,WeekendHostnames,0)),"TARGET",""))</f>
        <v/>
      </c>
      <c r="CK531" t="str">
        <f>UPPER(TRIM(CLEAN(SUBSTITUTE(C531,CHAR(160)," "))))</f>
        <v/>
      </c>
      <c r="CL531" t="str" cm="1">
        <f t="array" ref="CL531">IF(ISNUMBER(MATCH(UPPER(TRIM(CLEAN(SUBSTITUTE(INDEX($X:$X,ROW()),CHAR(160)," ")))),[1]Weekend_Targets!$C$2:$C$23,0)),"TARGET","NO")</f>
        <v>NO</v>
      </c>
      <c r="CM531" t="str">
        <f>_xlfn.TEXTJOIN(", ",TRUE,$C$2:$C$23)</f>
        <v>Yes, Yes, Yes, Yes, Yes, Yes, Yes, Yes, Yes, Yes, Yes, Yes, Yes, Yes, Yes, Yes, Yes, Yes, Yes, Yes, Yes, Yes</v>
      </c>
      <c r="CN531" t="e" cm="1">
        <f t="array" aca="1" ref="CN531" ca="1">COUNTIF(WeekendHostnames,"WNH270OPR403")</f>
        <v>#NAME?</v>
      </c>
    </row>
    <row r="532" spans="5:92" ht="20.25" customHeight="1">
      <c r="F532" s="15" t="str">
        <f>IF($A532="","",IF($A532="Neuron",IF(OR(AND($AA532&lt;&gt;"",LOWER(TRIM($AA532))&lt;&gt;"n/a",COUNTIF($AA$2:$AA$532,$AA532)&gt;1),AND($AB532&lt;&gt;"",LOWER(TRIM($AB532))&lt;&gt;"n/a",COUNTIF($AB$2:$AB$532,$AB532)&gt;1),AND($AE532&lt;&gt;"",LOWER(TRIM($AE532))&lt;&gt;"n/a",COUNTIF($AE$2:$AE$532,$AE532)&gt;1)),"Yes","No"),IF($A532="Cybernet",IF(OR(AND($Y532&lt;&gt;"",LOWER(TRIM($Y532))&lt;&gt;"n/a",COUNTIF($Y$2:$Y$532,$Y532)&gt;1),AND($Z532&lt;&gt;"",LOWER(TRIM($Z532))&lt;&gt;"n/a",COUNTIF($Z$2:$Z$532,$Z532)&gt;1)),"Yes","No"),IF(AND($AN532&lt;&gt;"",LOWER(TRIM($AN532))&lt;&gt;"n/a",COUNTIF($AN$2:$AN$532,$AN532)&gt;1),"Yes","No"))))</f>
        <v/>
      </c>
      <c r="G532" t="str">
        <f>IF($C532&lt;&gt;"Yes","",IF($A532="Neuron",IF(OR(AND($AA532&lt;&gt;"",LOWER(TRIM($AA532))&lt;&gt;"n/a",COUNTIFS($C$2:$C$532,"Yes",$A$2:$A$532,"Neuron",$AA$2:$AA$532,$AA532)&gt;1),AND($AB532&lt;&gt;"",LOWER(TRIM($AB532))&lt;&gt;"n/a",COUNTIFS($C$2:$C$532,"Yes",$A$2:$A$532,"Neuron",$AB$2:$AB$532,$AB532)&gt;1),AND($AE532&lt;&gt;"",LOWER(TRIM($AE532))&lt;&gt;"n/a",COUNTIFS($C$2:$C$532,"Yes",$A$2:$A$532,"Neuron",$AE$2:$AE$532,$AE532)&gt;1)),"Yes","No"),IF($A532="Cybernet",IF(OR(AND($Y532&lt;&gt;"",LOWER(TRIM($Y532))&lt;&gt;"n/a",COUNTIFS($C$2:$C$532,"Yes",$A$2:$A$532,"Cybernet",$Y$2:$Y$532,$Y532)&gt;1),AND($Z532&lt;&gt;"",LOWER(TRIM($Z532))&lt;&gt;"n/a",COUNTIFS($C$2:$C$532,"Yes",$A$2:$A$532,"Cybernet",$Z$2:$Z$532,$Z532)&gt;1)),"Yes","No"),IF(AND($AN532&lt;&gt;"",LOWER(TRIM($AN532))&lt;&gt;"n/a"),IF(COUNTIFS($C$2:$C$532,"Yes",$A$2:$A$532,$A532,$AN$2:$AN$532,$AN532)&gt;1,"Yes","No"),"No"))))</f>
        <v/>
      </c>
      <c r="V532"/>
      <c r="X532"/>
      <c r="AA532" t="s">
        <v>1916</v>
      </c>
      <c r="BS532" t="str">
        <f>IF($AB532="","",IF((IF(AND($BL532&lt;&gt;"Yes",$BL532&lt;&gt;"N/A"),"Power Cable, ","")&amp;IF(AND($BM532&lt;&gt;"Yes",$BM532&lt;&gt;"N/A"),"Battery, ","")&amp;IF(AND($AG532&lt;&gt;"Yes",$AG532&lt;&gt;"N/A"),"Firmware Download, ","")&amp;IF(AND(OR($AG532="Yes",$AG532="N/A"),$AH532&lt;&gt;"Yes",$AH532&lt;&gt;"N/A"),"Firmware Install, ","")&amp;IF(AND($BQ532&lt;&gt;"Yes",$BQ532&lt;&gt;"N/A"),"Device ID, ","")&amp;IF(AND($BR532&lt;&gt;"Yes",$BR532&lt;&gt;"N/A"),"Epic Beans Relay, ",""))="","",LEFT(IF(AND($BL532&lt;&gt;"Yes",$BL532&lt;&gt;"N/A"),"Power Cable, ","")&amp;IF(AND($BM532&lt;&gt;"Yes",$BM532&lt;&gt;"N/A"),"Battery, ","")&amp;IF(AND($AG532&lt;&gt;"Yes",$AG532&lt;&gt;"N/A"),"Firmware Download, ","")&amp;IF(AND(OR($AG532="Yes",$AG532="N/A"),$AH532&lt;&gt;"Yes",$AH532&lt;&gt;"N/A"),"Firmware Install, ","")&amp;IF(AND($BQ532&lt;&gt;"Yes",$BQ532&lt;&gt;"N/A"),"Device ID, ","")&amp;IF(AND($BR532&lt;&gt;"Yes",$BR532&lt;&gt;"N/A"),"Epic Beans Relay, ",""),LEN(IF(AND($BL532&lt;&gt;"Yes",$BL532&lt;&gt;"N/A"),"Power Cable, ","")&amp;IF(AND($BM532&lt;&gt;"Yes",$BM532&lt;&gt;"N/A"),"Battery, ","")&amp;IF(AND($AG532&lt;&gt;"Yes",$AG532&lt;&gt;"N/A"),"Firmware Download, ","")&amp;IF(AND(OR($AG532="Yes",$AG532="N/A"),$AH532&lt;&gt;"Yes",$AH532&lt;&gt;"N/A"),"Firmware Install, ","")&amp;IF(AND($BQ532&lt;&gt;"Yes",$BQ532&lt;&gt;"N/A"),"Device ID, ","")&amp;IF(AND($BR532&lt;&gt;"Yes",$BR532&lt;&gt;"N/A"),"Epic Beans Relay, ",""))-2)))</f>
        <v/>
      </c>
      <c r="BU532" t="str">
        <f>IF($AB532="","",IF($BS532="","Yes","Blocked"))</f>
        <v/>
      </c>
      <c r="CI532" t="str" cm="1">
        <f t="array" ref="CI532">IFERROR(
  IF(ISNUMBER(MATCH(TRIM(SUBSTITUTE(INDEX($X:$X,ROW()),CHAR(160),"")),[1]Weekend_Targets!$B$2:$B$23,0)),
    "TARGET",
    "NO"
  ),
  "LOOKUP_ERROR"
)</f>
        <v>NO</v>
      </c>
      <c r="CJ532" t="str" cm="1">
        <f t="array" aca="1" ref="CJ532" ca="1">_xlfn.LET(_xlpm.h,UPPER(TRIM(CLEAN(SUBSTITUTE($X532,CHAR(160)," ")))), IF(ISNUMBER(MATCH(_xlpm.h,WeekendHostnames,0)),"TARGET",""))</f>
        <v/>
      </c>
      <c r="CK532" t="str">
        <f>UPPER(TRIM(CLEAN(SUBSTITUTE(C532,CHAR(160)," "))))</f>
        <v/>
      </c>
      <c r="CL532" t="str" cm="1">
        <f t="array" ref="CL532">IF(ISNUMBER(MATCH(UPPER(TRIM(CLEAN(SUBSTITUTE(INDEX($X:$X,ROW()),CHAR(160)," ")))),[1]Weekend_Targets!$C$2:$C$23,0)),"TARGET","NO")</f>
        <v>NO</v>
      </c>
      <c r="CM532" t="str">
        <f>_xlfn.TEXTJOIN(", ",TRUE,$C$2:$C$23)</f>
        <v>Yes, Yes, Yes, Yes, Yes, Yes, Yes, Yes, Yes, Yes, Yes, Yes, Yes, Yes, Yes, Yes, Yes, Yes, Yes, Yes, Yes, Yes</v>
      </c>
      <c r="CN532" t="e" cm="1">
        <f t="array" aca="1" ref="CN532" ca="1">COUNTIF(WeekendHostnames,"WNH270OPR403")</f>
        <v>#NAME?</v>
      </c>
    </row>
  </sheetData>
  <conditionalFormatting sqref="CI2:CI532 AQ2:AQ100 AQ105:AQ531 V2:X49 X98:Z98 X90:Z91 Y2:Z149 V50:Z89 V92:Z97 V99:Z531 CO2:CQ531 AC102 W2:W531 AX2:CF531 AU104:AV105 AU171:AV171 AU2:AW103 AU106:AW170 AR2:AT531 AU172:AW531 AD2:AP531 AA2:AA49 AB2:AC101 AA150:AA531 AB103:AC531 A2:U531">
    <cfRule type="expression" dxfId="79" priority="14" stopIfTrue="1">
      <formula>$G2="Yes"</formula>
    </cfRule>
  </conditionalFormatting>
  <conditionalFormatting sqref="C2:C532">
    <cfRule type="expression" dxfId="78" priority="17" stopIfTrue="1">
      <formula>LOWER(TRIM($C2))="no"</formula>
    </cfRule>
  </conditionalFormatting>
  <conditionalFormatting sqref="H167:L532 I165:L166 H162:H166 H2:L163">
    <cfRule type="expression" dxfId="77" priority="120" stopIfTrue="1">
      <formula>AND($C2="Yes",$H2&lt;&gt;"",$I2&lt;&gt;"",LOWER(TRIM($H2))&lt;&gt;LOWER(TRIM($I2)))</formula>
    </cfRule>
  </conditionalFormatting>
  <conditionalFormatting sqref="M2:M532">
    <cfRule type="expression" dxfId="76" priority="20">
      <formula>AND($A2&lt;&gt;"",LEN(TRIM($M2))=0)</formula>
    </cfRule>
  </conditionalFormatting>
  <conditionalFormatting sqref="BU2:BU532">
    <cfRule type="expression" dxfId="75" priority="38">
      <formula>BP2="Yes"</formula>
    </cfRule>
    <cfRule type="expression" dxfId="74" priority="39">
      <formula>BP2="Blocked"</formula>
    </cfRule>
  </conditionalFormatting>
  <conditionalFormatting sqref="I164:L164">
    <cfRule type="expression" dxfId="73" priority="215" stopIfTrue="1">
      <formula>AND($C164="Yes",$H166&lt;&gt;"",$I164&lt;&gt;"",LOWER(TRIM($H166))&lt;&gt;LOWER(TRIM($I164)))</formula>
    </cfRule>
  </conditionalFormatting>
  <conditionalFormatting sqref="V91:W91">
    <cfRule type="expression" dxfId="72" priority="3" stopIfTrue="1">
      <formula>$G91="Yes"</formula>
    </cfRule>
  </conditionalFormatting>
  <conditionalFormatting sqref="V90:W90">
    <cfRule type="expression" dxfId="71" priority="1" stopIfTrue="1">
      <formula>$G90="Yes"</formula>
    </cfRule>
  </conditionalFormatting>
  <conditionalFormatting sqref="AN2:AN141 AN143:AN532 AG2:AJ141 U2:U141 AG143:AJ532 U143:U532">
    <cfRule type="expression" dxfId="70" priority="514" stopIfTrue="1">
      <formula>AND($C2="Yes",$L2&lt;&gt;"",LOWER(TRIM($L2))&lt;&gt;"n/a",COUNTIFS($L$2:$L$532,$L2,$C$2:$C$532,"Yes")&gt;1)</formula>
    </cfRule>
  </conditionalFormatting>
  <conditionalFormatting sqref="U93 U122 U115:U116 U97:U99 U140:U141 B93 B122 B115:B116 B97:B99 B140:B141 AM2:AM532 AM93:AP93 AM122:AP122 AM115:AP116 AM97:AP99 AM140:AP141 AG93:AJ93 AG122:AJ122 AG115:AJ116 AG97:AJ99 AG140:AJ141">
    <cfRule type="expression" dxfId="69" priority="1777" stopIfTrue="1">
      <formula>AND($C2="Yes",$Y2&lt;&gt;"",LOWER(TRIM($Y2))&lt;&gt;"n/a",COUNTIFS($Y$2:$Y$532,$Y2,$C$2:$C$532,"Yes")&gt;1)</formula>
    </cfRule>
  </conditionalFormatting>
  <conditionalFormatting sqref="X2:Z531 B2:B531 AA2:AA49 U2:U49 AA150:AA531 U150:U531">
    <cfRule type="expression" dxfId="68" priority="1793">
      <formula>AND($C2="Yes",$R2&lt;&gt;"")</formula>
    </cfRule>
  </conditionalFormatting>
  <conditionalFormatting sqref="AB2:AB101 AB103:AB532">
    <cfRule type="expression" dxfId="67" priority="1797">
      <formula>AND($C2="Yes",$S2&lt;&gt;"",LOWER(TRIM($S2))&lt;&gt;"n/a",COUNTIFS($S$2:$S$532,$S2,$C$2:$C$532,"Yes")&gt;1)</formula>
    </cfRule>
  </conditionalFormatting>
  <conditionalFormatting sqref="AE50:AE149">
    <cfRule type="expression" dxfId="66" priority="1799" stopIfTrue="1">
      <formula>AND($C50="Yes",$X50&lt;&gt;"",LOWER(TRIM($X50))&lt;&gt;"n/a",COUNTIFS($AA$2:$AA$532,$X50,$C$2:$C$532,"Yes")&gt;1)</formula>
    </cfRule>
  </conditionalFormatting>
  <conditionalFormatting sqref="AA2:AA103 U2:U103 AA106:AA532 U106:U532 X2:Z532 B2:B532">
    <cfRule type="expression" dxfId="65" priority="1800" stopIfTrue="1">
      <formula>AND($C2="Yes",$X2&lt;&gt;"",LOWER(TRIM($X2))&lt;&gt;"n/a",COUNTIFS($X$2:$X$532,$X2,$C$2:$C$532,"Yes")&gt;1)</formula>
    </cfRule>
  </conditionalFormatting>
  <conditionalFormatting sqref="AA104:AA105 U104:U105">
    <cfRule type="expression" dxfId="64" priority="1804" stopIfTrue="1">
      <formula>AND($C103="Yes",$X103&lt;&gt;"",LOWER(TRIM($X103))&lt;&gt;"n/a",COUNTIFS($X$2:$X$532,$X103,$C$2:$C$532,"Yes")&gt;1)</formula>
    </cfRule>
  </conditionalFormatting>
  <conditionalFormatting sqref="Y2:Y532">
    <cfRule type="expression" dxfId="63" priority="1805" stopIfTrue="1">
      <formula>AND($C2="Yes",$Y2&lt;&gt;"",LOWER(TRIM($Y2))&lt;&gt;"n/a",LOWER(TRIM($Y2))&lt;&gt;"na",COUNTIFS($Y$2:$Y$532,$Y2,$C$2:$C$532,"Yes")&gt;1)</formula>
    </cfRule>
  </conditionalFormatting>
  <conditionalFormatting sqref="Z2:Z115 B2:B115 Z120:Z508 B120:B508">
    <cfRule type="expression" dxfId="62" priority="1806">
      <formula>AND($C2="Yes",$Z2&lt;&gt;"",LOWER(TRIM($Z2))&lt;&gt;"n/a",LOWER(TRIM($Z2))&lt;&gt;"na",COUNTIFS($Z$2:$Z$532,$Z2,$C$2:$C$532,"Yes")&gt;1)</formula>
    </cfRule>
  </conditionalFormatting>
  <conditionalFormatting sqref="AE2:AE49 AE150:AE531">
    <cfRule type="expression" dxfId="61" priority="1810" stopIfTrue="1">
      <formula>AND($C2="Yes",$AA2&lt;&gt;"",LOWER(TRIM($AA2))&lt;&gt;"n/a",COUNTIFS($AA$2:$AA$532,$AA2,$C$2:$C$532,"Yes")&gt;1)</formula>
    </cfRule>
  </conditionalFormatting>
  <conditionalFormatting sqref="X99:X144">
    <cfRule type="expression" dxfId="60" priority="2024" stopIfTrue="1">
      <formula>AND(INDEX($A:$BP,ROW(),MATCH("Deployed",$A$1:$BP$1,0))="Yes",LEN(TRIM(R99))=0)</formula>
    </cfRule>
  </conditionalFormatting>
  <conditionalFormatting sqref="BP2:BP1048576">
    <cfRule type="expression" dxfId="59" priority="2025">
      <formula>AND($AG2&lt;&gt;"", $CO2&lt;&gt;"Yes")</formula>
    </cfRule>
    <cfRule type="expression" dxfId="58" priority="2026">
      <formula>AND($AG2&lt;&gt;"", $CO2="Yes")</formula>
    </cfRule>
  </conditionalFormatting>
  <conditionalFormatting sqref="AB2:AC101 AB103:AC532 AA2:AA532 AC102 W2:W532">
    <cfRule type="expression" dxfId="57" priority="2073" stopIfTrue="1">
      <formula>AND(   $C2="Yes",   $AC2&lt;&gt;"",   LOWER(TRIM($AC2))&lt;&gt;"n/a",   COUNTIFS($AC$2:$AC$532,$AC2,$C$2:$C$532,"Yes")&gt;1 )</formula>
    </cfRule>
  </conditionalFormatting>
  <conditionalFormatting sqref="AL2:AL532">
    <cfRule type="expression" dxfId="56" priority="2079" stopIfTrue="1">
      <formula>AND($C2="Yes",$AL2&lt;&gt;"",LOWER(TRIM($AL2))&lt;&gt;"n/a",LOWER(TRIM($AL2))&lt;&gt;"na",COUNTIFS($AL$2:$AL$532,$AL2,$C$2:$C$532,"Yes")&gt;1)</formula>
    </cfRule>
  </conditionalFormatting>
  <conditionalFormatting sqref="X94:X98">
    <cfRule type="expression" dxfId="55" priority="2080" stopIfTrue="1">
      <formula>AND(INDEX($A:$BO,ROW(),MATCH("Deployed",$A$1:$BO$1,0))="Yes",LEN(TRIM(R94))=0)</formula>
    </cfRule>
  </conditionalFormatting>
  <conditionalFormatting sqref="AA2:AA49 AA150:AA531 X2:X531 C2:D532">
    <cfRule type="expression" dxfId="54" priority="2081">
      <formula>AND($C2="Yes",$BV2="Yes")</formula>
    </cfRule>
  </conditionalFormatting>
  <conditionalFormatting sqref="E2:F532">
    <cfRule type="expression" dxfId="53" priority="2085">
      <formula>AND($C2="Yes",$BV2="No")</formula>
    </cfRule>
  </conditionalFormatting>
  <conditionalFormatting sqref="V99:V532 M2:T532 V2:V97">
    <cfRule type="expression" dxfId="52" priority="2086">
      <formula>AND($BV2="Yes",$A2&lt;&gt;"Neuron",COUNTBLANK($F2:$P2)&gt;0)</formula>
    </cfRule>
  </conditionalFormatting>
  <conditionalFormatting sqref="AA2:AA49 AA150:AA531 X2:X531 C2:D532">
    <cfRule type="expression" dxfId="51" priority="2089">
      <formula>AND($C2="Yes",$BV2&lt;&gt;"Yes")</formula>
    </cfRule>
  </conditionalFormatting>
  <conditionalFormatting sqref="T2:T1048576">
    <cfRule type="expression" dxfId="50" priority="2093">
      <formula>AND($AG2&lt;&gt;"",OR($CO2="Yes",$P2&lt;&gt;""))</formula>
    </cfRule>
    <cfRule type="expression" dxfId="49" priority="2094">
      <formula>AND($AG2&lt;&gt;"",$CO2&lt;&gt;"Yes",$P2="")</formula>
    </cfRule>
  </conditionalFormatting>
  <conditionalFormatting sqref="M2:Q532">
    <cfRule type="expression" dxfId="48" priority="2095">
      <formula>AND($A2="Cybernet",$AC2&lt;&gt;"",F2="")</formula>
    </cfRule>
  </conditionalFormatting>
  <dataValidations count="20">
    <dataValidation type="list" allowBlank="1" showInputMessage="1" showErrorMessage="1" sqref="AD50:AD1048576 AD2:AD48 C1:C112 C118:C1048576" xr:uid="{00000000-0002-0000-0900-000000000000}">
      <formula1>"Yes,No"</formula1>
    </dataValidation>
    <dataValidation type="list" allowBlank="1" showInputMessage="1" showErrorMessage="1" sqref="CO509:CP1048576 BP509:BP1048576 U509:U1048576 AI509:AJ1048576" xr:uid="{00000000-0002-0000-0900-000002000000}">
      <formula1>"Firmware Installed,Failed Connection,Firmware TBD"</formula1>
    </dataValidation>
    <dataValidation allowBlank="1" showInputMessage="1" showErrorMessage="1" sqref="H1:H1048576 V87:W97 V99:W1048576 J1:L1048576 W1:W1048576 X54:Z1048576 V2:Z86 B2:B1048576 I2:U508 AG2:AJ508 AA2:AA49 U2:U1048576 AA150:AA1048576" xr:uid="{00000000-0002-0000-0900-000004000000}"/>
    <dataValidation type="list" allowBlank="1" sqref="BT2:BT5008" xr:uid="{00000000-0002-0000-0900-000005000000}">
      <formula1>"WAVE_1,WAVE_2,PO_CDW,SPARES,ADDONS"</formula1>
    </dataValidation>
    <dataValidation type="list" allowBlank="1" sqref="BL2:BO5008" xr:uid="{00000000-0002-0000-0900-000006000000}">
      <formula1>"Yes,No,N/A"</formula1>
    </dataValidation>
    <dataValidation type="list" allowBlank="1" showInputMessage="1" showErrorMessage="1" sqref="CO2:CP508" xr:uid="{00000000-0002-0000-0900-00000A000000}">
      <formula1>"Firmware Installed,Failed Connection,Firmware TBD,In Storage"</formula1>
    </dataValidation>
    <dataValidation type="list" allowBlank="1" error="Choose Yes or No" prompt="Installed status" sqref="D2:D532 C113:C117" xr:uid="{00000000-0002-0000-0900-00000B000000}">
      <formula1>"Yes,No"</formula1>
    </dataValidation>
    <dataValidation type="custom" allowBlank="1" showInputMessage="1" showErrorMessage="1" sqref="BS2:BT532" xr:uid="{00000000-0002-0000-0900-00000C000000}">
      <formula1>FALSE</formula1>
    </dataValidation>
    <dataValidation type="custom" allowBlank="1" showInputMessage="1" showErrorMessage="1" errorTitle="This is a header row, foo 🤡" error="Skedaddle 💨" sqref="D1:F1" xr:uid="{755EBB85-D66D-4C72-835A-89B3070E743C}">
      <formula1>FALSE</formula1>
    </dataValidation>
    <dataValidation type="custom" allowBlank="1" showInputMessage="1" showErrorMessage="1" errorTitle="Automated field, foo 🤡" error="Skedaddle 💨. Don't overwrite formulas 😄" sqref="BW34:BW508 BX2:BY532 BU2:BU532 CP30:CP33 BW2:BW29" xr:uid="{00000000-0002-0000-0900-00000F000000}">
      <formula1>FALSE</formula1>
    </dataValidation>
    <dataValidation type="list" allowBlank="1" showInputMessage="1" showErrorMessage="1" errorTitle="Automated field, foo 🤡" error="Skedaddle 💨. Don't overwrite formulas 😄" sqref="BZ2:CD532" xr:uid="{6DB28A5C-5034-44B2-AB7E-882087BF728F}">
      <formula1>"Yes,No"</formula1>
    </dataValidation>
    <dataValidation type="list" allowBlank="1" showInputMessage="1" showErrorMessage="1" errorTitle="Automated field, foo 🤡" error="Skedaddle 💨. Don't overwrite formulas 😄" sqref="CI532:CI1048576 CE532:CF1048576" xr:uid="{5F0E05F2-E9CE-4B80-A3E4-56C4F987EF89}">
      <formula1>"19200,125200"</formula1>
    </dataValidation>
    <dataValidation type="custom" allowBlank="1" showInputMessage="1" showErrorMessage="1" errorTitle="This is a formula cell, foo 🤡" error="Skedaddle 💨" sqref="E2:G1048576" xr:uid="{5455E164-B9F5-45A9-8122-44F49ACA68C5}">
      <formula1>FALSE</formula1>
    </dataValidation>
    <dataValidation allowBlank="1" showInputMessage="1" showErrorMessage="1" errorTitle="Automated field, foo 🤡" error="Skedaddle 💨. Don't overwrite formulas 😄" sqref="CE2:CI531" xr:uid="{860B1A7A-9B9C-490D-A92A-8B320D6B6083}"/>
    <dataValidation type="list" allowBlank="1" showInputMessage="1" showErrorMessage="1" sqref="A1:B1048576" xr:uid="{490E8562-5966-42B3-99AA-720229E02A5A}">
      <formula1>"Neuron,Cybernet,Peripherals,Big_Board"</formula1>
    </dataValidation>
    <dataValidation type="list" allowBlank="1" sqref="CO2:CP5008 BP2:BR5008 U2:U5008 AG2:AJ5008" xr:uid="{00000000-0002-0000-0900-000009000000}">
      <formula1>"Yes,No"</formula1>
    </dataValidation>
    <dataValidation type="list" allowBlank="1" sqref="CO2:CP5008 B2:B5008" xr:uid="{00000000-0002-0000-0900-000007000000}">
      <formula1>"No,Blocked,Yes"</formula1>
    </dataValidation>
    <dataValidation type="list" allowBlank="1" showInputMessage="1" showErrorMessage="1" sqref="B2:B532 U2:U532 AG2:AJ532 AK2:AP532" xr:uid="{00000000-0002-0000-0900-000008000000}">
      <formula1>"Anesthesia Machine,Dialysis Machine"</formula1>
    </dataValidation>
    <dataValidation type="list" allowBlank="1" sqref="B509:B5008 I509:Z5008 U509:U5008 AG509:AJ5008" xr:uid="{00000000-0002-0000-0900-000003000000}">
      <formula1>"Neuron,Cybernet"</formula1>
    </dataValidation>
    <dataValidation type="list" allowBlank="1" sqref="BP509:BP5008 U509:U5008 AI509:AJ5008" xr:uid="{00000000-0002-0000-0900-000001000000}">
      <formula1>"Not Imaged,Imaged,Configured,Validated"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M23"/>
  <sheetViews>
    <sheetView workbookViewId="0">
      <selection activeCell="F2" sqref="F2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9" customWidth="1"/>
    <col min="8" max="8" width="32.5703125" customWidth="1"/>
    <col min="9" max="9" width="52.28515625" customWidth="1"/>
    <col min="10" max="10" width="19.140625" customWidth="1"/>
    <col min="11" max="11" width="10" customWidth="1"/>
    <col min="12" max="13" width="16.28515625" customWidth="1"/>
  </cols>
  <sheetData>
    <row r="1" spans="1:13">
      <c r="A1" s="25" t="s">
        <v>2238</v>
      </c>
      <c r="B1" s="25" t="s">
        <v>2239</v>
      </c>
      <c r="C1" s="25" t="s">
        <v>2240</v>
      </c>
      <c r="D1" s="25" t="s">
        <v>2241</v>
      </c>
      <c r="E1" s="25" t="s">
        <v>2242</v>
      </c>
      <c r="F1" s="25" t="s">
        <v>2243</v>
      </c>
      <c r="G1" s="25" t="s">
        <v>2244</v>
      </c>
      <c r="H1" s="25" t="s">
        <v>2245</v>
      </c>
      <c r="I1" s="25" t="s">
        <v>72</v>
      </c>
      <c r="J1" s="25" t="s">
        <v>2246</v>
      </c>
      <c r="K1" s="25" t="s">
        <v>2247</v>
      </c>
      <c r="L1" s="25" t="s">
        <v>2248</v>
      </c>
      <c r="M1" s="25" t="s">
        <v>2249</v>
      </c>
    </row>
    <row r="2" spans="1:13">
      <c r="A2" t="s">
        <v>2250</v>
      </c>
      <c r="B2">
        <v>8</v>
      </c>
      <c r="C2">
        <v>7</v>
      </c>
      <c r="D2" s="26">
        <f t="shared" ref="D2:D15" si="0">(C2/B2)</f>
        <v>0.875</v>
      </c>
      <c r="E2" s="27">
        <v>46088</v>
      </c>
      <c r="F2">
        <f t="shared" ref="F2:F14" ca="1" si="1">E2-TODAY()</f>
        <v>3</v>
      </c>
      <c r="G2" t="s">
        <v>2251</v>
      </c>
      <c r="H2" s="21" t="s">
        <v>2252</v>
      </c>
      <c r="J2" s="27">
        <f>IFERROR(WORKDAY($E2,-2),"")</f>
        <v>46086</v>
      </c>
      <c r="K2" t="s">
        <v>2253</v>
      </c>
      <c r="L2" t="s">
        <v>2254</v>
      </c>
      <c r="M2" t="s">
        <v>2255</v>
      </c>
    </row>
    <row r="3" spans="1:13">
      <c r="A3" t="s">
        <v>2256</v>
      </c>
      <c r="B3">
        <v>14</v>
      </c>
      <c r="C3">
        <v>14</v>
      </c>
      <c r="D3" s="26">
        <f t="shared" si="0"/>
        <v>1</v>
      </c>
      <c r="E3" s="27">
        <v>46067</v>
      </c>
      <c r="F3">
        <f t="shared" ca="1" si="1"/>
        <v>-18</v>
      </c>
      <c r="G3" t="s">
        <v>2257</v>
      </c>
      <c r="H3" t="s">
        <v>2258</v>
      </c>
      <c r="J3" s="27">
        <f t="shared" ref="J3:J15" si="2">IFERROR(WORKDAY($E3,-2),"")</f>
        <v>46065</v>
      </c>
      <c r="K3" t="s">
        <v>2253</v>
      </c>
      <c r="L3" t="s">
        <v>2259</v>
      </c>
      <c r="M3" t="s">
        <v>2260</v>
      </c>
    </row>
    <row r="4" spans="1:13">
      <c r="A4" s="75" t="s">
        <v>2261</v>
      </c>
      <c r="B4">
        <v>13</v>
      </c>
      <c r="C4">
        <v>13</v>
      </c>
      <c r="D4" s="26">
        <f t="shared" si="0"/>
        <v>1</v>
      </c>
      <c r="E4" s="27">
        <v>46081</v>
      </c>
      <c r="F4">
        <f t="shared" ca="1" si="1"/>
        <v>-4</v>
      </c>
      <c r="G4" t="s">
        <v>2262</v>
      </c>
      <c r="H4" s="21" t="s">
        <v>2263</v>
      </c>
      <c r="J4" s="27">
        <f t="shared" si="2"/>
        <v>46079</v>
      </c>
      <c r="K4" t="s">
        <v>2253</v>
      </c>
      <c r="L4" t="s">
        <v>2264</v>
      </c>
      <c r="M4" t="s">
        <v>2265</v>
      </c>
    </row>
    <row r="5" spans="1:13">
      <c r="A5" s="75" t="s">
        <v>2266</v>
      </c>
      <c r="B5">
        <v>29</v>
      </c>
      <c r="C5">
        <v>29</v>
      </c>
      <c r="D5" s="26">
        <f t="shared" si="0"/>
        <v>1</v>
      </c>
      <c r="E5" s="27">
        <v>46074</v>
      </c>
      <c r="F5">
        <f t="shared" ca="1" si="1"/>
        <v>-11</v>
      </c>
      <c r="G5" t="s">
        <v>2267</v>
      </c>
      <c r="H5" s="21" t="s">
        <v>2263</v>
      </c>
      <c r="J5" s="27">
        <f t="shared" si="2"/>
        <v>46072</v>
      </c>
      <c r="K5" t="s">
        <v>2253</v>
      </c>
      <c r="L5" t="s">
        <v>2264</v>
      </c>
      <c r="M5" t="s">
        <v>2265</v>
      </c>
    </row>
    <row r="6" spans="1:13">
      <c r="A6" s="75" t="s">
        <v>2268</v>
      </c>
      <c r="B6">
        <v>3</v>
      </c>
      <c r="C6">
        <v>3</v>
      </c>
      <c r="D6" s="26">
        <f>(C6/B6)</f>
        <v>1</v>
      </c>
      <c r="E6" s="27">
        <v>46081</v>
      </c>
      <c r="F6">
        <f t="shared" ca="1" si="1"/>
        <v>-4</v>
      </c>
      <c r="G6" t="s">
        <v>2269</v>
      </c>
      <c r="H6" s="21" t="s">
        <v>2270</v>
      </c>
      <c r="J6" s="27">
        <f t="shared" si="2"/>
        <v>46079</v>
      </c>
      <c r="K6" t="s">
        <v>2253</v>
      </c>
      <c r="L6" t="s">
        <v>2264</v>
      </c>
      <c r="M6" t="s">
        <v>2265</v>
      </c>
    </row>
    <row r="7" spans="1:13">
      <c r="A7" s="75" t="s">
        <v>2271</v>
      </c>
      <c r="B7">
        <v>3</v>
      </c>
      <c r="C7">
        <v>0</v>
      </c>
      <c r="D7" s="26">
        <f t="shared" si="0"/>
        <v>0</v>
      </c>
      <c r="E7" s="27">
        <v>46088</v>
      </c>
      <c r="F7">
        <f t="shared" ca="1" si="1"/>
        <v>3</v>
      </c>
      <c r="G7" t="s">
        <v>2272</v>
      </c>
      <c r="J7" s="27">
        <f t="shared" si="2"/>
        <v>46086</v>
      </c>
      <c r="K7" t="s">
        <v>2253</v>
      </c>
      <c r="L7" t="s">
        <v>2264</v>
      </c>
      <c r="M7" t="s">
        <v>2265</v>
      </c>
    </row>
    <row r="8" spans="1:13">
      <c r="A8" s="75" t="s">
        <v>2273</v>
      </c>
      <c r="B8">
        <v>3</v>
      </c>
      <c r="C8">
        <v>0</v>
      </c>
      <c r="D8" s="26">
        <f t="shared" si="0"/>
        <v>0</v>
      </c>
      <c r="E8" t="s">
        <v>1375</v>
      </c>
      <c r="F8" t="e">
        <f t="shared" ca="1" si="1"/>
        <v>#VALUE!</v>
      </c>
      <c r="G8" t="s">
        <v>2274</v>
      </c>
      <c r="J8" s="27" t="str">
        <f t="shared" si="2"/>
        <v/>
      </c>
      <c r="K8" t="s">
        <v>2253</v>
      </c>
      <c r="L8" t="s">
        <v>2264</v>
      </c>
      <c r="M8" t="s">
        <v>2265</v>
      </c>
    </row>
    <row r="9" spans="1:13">
      <c r="A9" t="s">
        <v>2275</v>
      </c>
      <c r="B9">
        <v>12</v>
      </c>
      <c r="C9">
        <v>12</v>
      </c>
      <c r="D9" s="26">
        <f t="shared" si="0"/>
        <v>1</v>
      </c>
      <c r="E9" s="27">
        <v>46102</v>
      </c>
      <c r="F9">
        <f t="shared" ca="1" si="1"/>
        <v>17</v>
      </c>
      <c r="G9" t="s">
        <v>2276</v>
      </c>
      <c r="J9" s="27">
        <f t="shared" si="2"/>
        <v>46100</v>
      </c>
      <c r="K9" t="s">
        <v>2253</v>
      </c>
      <c r="L9" t="s">
        <v>2254</v>
      </c>
      <c r="M9" t="s">
        <v>2255</v>
      </c>
    </row>
    <row r="10" spans="1:13">
      <c r="A10" t="s">
        <v>2277</v>
      </c>
      <c r="B10">
        <v>18</v>
      </c>
      <c r="C10">
        <v>2</v>
      </c>
      <c r="D10" s="26">
        <f t="shared" si="0"/>
        <v>0.1111111111111111</v>
      </c>
      <c r="E10" s="27">
        <v>46103</v>
      </c>
      <c r="F10">
        <f t="shared" ca="1" si="1"/>
        <v>18</v>
      </c>
      <c r="G10" t="s">
        <v>2276</v>
      </c>
      <c r="J10" s="27">
        <f t="shared" si="2"/>
        <v>46100</v>
      </c>
      <c r="K10" t="s">
        <v>2253</v>
      </c>
      <c r="L10" t="s">
        <v>2254</v>
      </c>
      <c r="M10" t="s">
        <v>2255</v>
      </c>
    </row>
    <row r="11" spans="1:13">
      <c r="A11" t="s">
        <v>2278</v>
      </c>
      <c r="B11">
        <v>10</v>
      </c>
      <c r="C11">
        <v>0</v>
      </c>
      <c r="D11" s="26">
        <f t="shared" si="0"/>
        <v>0</v>
      </c>
      <c r="E11" s="27">
        <v>46095</v>
      </c>
      <c r="F11">
        <f t="shared" ca="1" si="1"/>
        <v>10</v>
      </c>
      <c r="G11" t="s">
        <v>2276</v>
      </c>
      <c r="J11" s="27">
        <f t="shared" si="2"/>
        <v>46093</v>
      </c>
      <c r="K11" t="s">
        <v>2253</v>
      </c>
      <c r="L11" t="s">
        <v>2254</v>
      </c>
      <c r="M11" t="s">
        <v>2255</v>
      </c>
    </row>
    <row r="12" spans="1:13">
      <c r="A12" t="s">
        <v>2279</v>
      </c>
      <c r="B12">
        <v>13</v>
      </c>
      <c r="C12">
        <v>0</v>
      </c>
      <c r="D12" s="26">
        <f t="shared" si="0"/>
        <v>0</v>
      </c>
      <c r="E12" s="27">
        <v>46109</v>
      </c>
      <c r="F12">
        <f t="shared" ca="1" si="1"/>
        <v>24</v>
      </c>
      <c r="G12" t="s">
        <v>2276</v>
      </c>
      <c r="J12" s="27">
        <f t="shared" si="2"/>
        <v>46107</v>
      </c>
      <c r="K12" t="s">
        <v>2253</v>
      </c>
      <c r="L12" t="s">
        <v>2254</v>
      </c>
      <c r="M12" t="s">
        <v>2255</v>
      </c>
    </row>
    <row r="13" spans="1:13">
      <c r="A13" t="s">
        <v>2280</v>
      </c>
      <c r="B13">
        <v>22</v>
      </c>
      <c r="C13">
        <v>0</v>
      </c>
      <c r="D13" s="26">
        <f t="shared" si="0"/>
        <v>0</v>
      </c>
      <c r="E13" s="27">
        <v>46116</v>
      </c>
      <c r="F13">
        <f t="shared" ca="1" si="1"/>
        <v>31</v>
      </c>
      <c r="G13" t="s">
        <v>2276</v>
      </c>
      <c r="J13" s="27">
        <f t="shared" si="2"/>
        <v>46114</v>
      </c>
      <c r="K13" t="s">
        <v>2253</v>
      </c>
      <c r="L13" t="s">
        <v>2254</v>
      </c>
      <c r="M13" t="s">
        <v>2255</v>
      </c>
    </row>
    <row r="14" spans="1:13">
      <c r="A14" t="s">
        <v>2281</v>
      </c>
      <c r="B14">
        <v>6</v>
      </c>
      <c r="C14">
        <v>0</v>
      </c>
      <c r="D14" s="26">
        <f t="shared" si="0"/>
        <v>0</v>
      </c>
      <c r="E14" t="s">
        <v>1375</v>
      </c>
      <c r="F14" t="e">
        <f t="shared" ca="1" si="1"/>
        <v>#VALUE!</v>
      </c>
      <c r="G14" t="s">
        <v>2276</v>
      </c>
      <c r="J14" s="27" t="str">
        <f t="shared" si="2"/>
        <v/>
      </c>
      <c r="K14" t="s">
        <v>2253</v>
      </c>
      <c r="L14" t="s">
        <v>2254</v>
      </c>
      <c r="M14" t="s">
        <v>2255</v>
      </c>
    </row>
    <row r="15" spans="1:13">
      <c r="A15" s="24" t="s">
        <v>2282</v>
      </c>
      <c r="B15" s="24">
        <f>(SUM(B2:B14))</f>
        <v>154</v>
      </c>
      <c r="C15" s="24">
        <f>(SUM(C2:C14))</f>
        <v>80</v>
      </c>
      <c r="D15" s="28">
        <f t="shared" si="0"/>
        <v>0.51948051948051943</v>
      </c>
      <c r="E15" s="27"/>
      <c r="F15" s="27"/>
      <c r="J15" s="27" t="str">
        <f t="shared" si="2"/>
        <v/>
      </c>
      <c r="K15" t="s">
        <v>2253</v>
      </c>
    </row>
    <row r="16" spans="1:13" ht="106.5">
      <c r="G16" s="24" t="s">
        <v>2283</v>
      </c>
      <c r="H16" s="79" t="s">
        <v>2284</v>
      </c>
      <c r="I16" s="24" t="s">
        <v>2285</v>
      </c>
    </row>
    <row r="17" spans="2:9" ht="16.5">
      <c r="B17" s="24" t="s">
        <v>2286</v>
      </c>
      <c r="G17" s="81" t="s">
        <v>2287</v>
      </c>
      <c r="H17" s="76" t="s">
        <v>2288</v>
      </c>
      <c r="I17" s="76"/>
    </row>
    <row r="18" spans="2:9" ht="16.5">
      <c r="B18">
        <f>SUMIF($A$2:$A$14,"LIJ*",$B$2:$B$14)</f>
        <v>73</v>
      </c>
      <c r="C18">
        <f>(SUM(B2:B7))</f>
        <v>70</v>
      </c>
      <c r="G18" s="81" t="s">
        <v>2289</v>
      </c>
      <c r="H18" s="76">
        <v>29</v>
      </c>
      <c r="I18" s="76"/>
    </row>
    <row r="19" spans="2:9" ht="16.5">
      <c r="G19" s="81" t="s">
        <v>2290</v>
      </c>
      <c r="H19" s="76">
        <v>16</v>
      </c>
      <c r="I19" s="76"/>
    </row>
    <row r="20" spans="2:9" ht="16.5">
      <c r="G20" s="81" t="s">
        <v>2291</v>
      </c>
      <c r="H20" s="76">
        <v>11</v>
      </c>
      <c r="I20" s="76"/>
    </row>
    <row r="21" spans="2:9" ht="16.5">
      <c r="G21" s="82" t="s">
        <v>2292</v>
      </c>
      <c r="H21" s="77">
        <v>4</v>
      </c>
      <c r="I21" s="77"/>
    </row>
    <row r="22" spans="2:9" ht="16.5">
      <c r="G22" s="83" t="s">
        <v>2293</v>
      </c>
      <c r="H22" s="78">
        <v>3</v>
      </c>
      <c r="I22" s="78"/>
    </row>
    <row r="23" spans="2:9" ht="21">
      <c r="G23" s="24" t="s">
        <v>2294</v>
      </c>
      <c r="H23" s="80">
        <f>SUM(H18:H22)</f>
        <v>63</v>
      </c>
    </row>
  </sheetData>
  <conditionalFormatting sqref="D1:D1048576">
    <cfRule type="cellIs" dxfId="13" priority="1" operator="equal">
      <formula>100%</formula>
    </cfRule>
  </conditionalFormatting>
  <conditionalFormatting sqref="F2:F14">
    <cfRule type="cellIs" dxfId="12" priority="2" operator="greaterThan">
      <formula>20</formula>
    </cfRule>
    <cfRule type="cellIs" dxfId="11" priority="3" operator="lessThan">
      <formula>2</formula>
    </cfRule>
    <cfRule type="cellIs" dxfId="10" priority="4" operator="between">
      <formula>6</formula>
      <formula>9</formula>
    </cfRule>
    <cfRule type="cellIs" dxfId="9" priority="5" operator="between">
      <formula>3</formula>
      <formula>5</formula>
    </cfRule>
  </conditionalFormatting>
  <conditionalFormatting sqref="F2:F15">
    <cfRule type="cellIs" dxfId="8" priority="6" operator="between">
      <formula>10</formula>
      <formula>20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53" t="s">
        <v>2295</v>
      </c>
      <c r="B1" s="53" t="s">
        <v>2296</v>
      </c>
      <c r="C1" s="53" t="s">
        <v>1248</v>
      </c>
      <c r="D1" s="53" t="s">
        <v>1249</v>
      </c>
      <c r="E1" s="53" t="s">
        <v>1250</v>
      </c>
      <c r="F1" s="53" t="s">
        <v>1251</v>
      </c>
      <c r="G1" s="53" t="s">
        <v>1282</v>
      </c>
      <c r="H1" s="53" t="s">
        <v>1240</v>
      </c>
      <c r="I1" s="53" t="s">
        <v>2297</v>
      </c>
      <c r="J1" s="53" t="s">
        <v>2298</v>
      </c>
      <c r="K1" s="53" t="s">
        <v>2299</v>
      </c>
      <c r="L1" s="53" t="s">
        <v>1252</v>
      </c>
      <c r="M1" s="53" t="s">
        <v>2300</v>
      </c>
      <c r="N1" s="53" t="s">
        <v>1253</v>
      </c>
      <c r="O1" s="53" t="s">
        <v>1254</v>
      </c>
      <c r="P1" s="53" t="s">
        <v>1255</v>
      </c>
      <c r="Q1" s="53" t="s">
        <v>2301</v>
      </c>
      <c r="R1" s="53" t="s">
        <v>1306</v>
      </c>
      <c r="S1" s="53" t="s">
        <v>1305</v>
      </c>
      <c r="T1" s="53" t="s">
        <v>2302</v>
      </c>
      <c r="U1" s="53" t="s">
        <v>1304</v>
      </c>
      <c r="V1" s="53" t="s">
        <v>1241</v>
      </c>
      <c r="W1" s="53" t="s">
        <v>2303</v>
      </c>
      <c r="X1" s="53" t="s">
        <v>1310</v>
      </c>
      <c r="Y1" s="53" t="s">
        <v>72</v>
      </c>
      <c r="Z1" s="53" t="s">
        <v>1259</v>
      </c>
      <c r="AA1" s="53" t="s">
        <v>1261</v>
      </c>
    </row>
    <row r="2" spans="1:29" ht="45.75" customHeight="1">
      <c r="A2" s="30"/>
      <c r="B2" s="30"/>
      <c r="C2" s="29" t="str">
        <f>IF('12 - Deployments &amp; Config'!I2="","",'12 - Deployments &amp; Config'!I2)</f>
        <v>LIJ - Proc</v>
      </c>
      <c r="D2" s="29" t="str">
        <f>IF('12 - Deployments &amp; Config'!J2="","",'12 - Deployments &amp; Config'!J2)</f>
        <v>LIJ ORs</v>
      </c>
      <c r="E2" s="29" t="str">
        <f>IF('12 - Deployments &amp; Config'!K2="","",'12 - Deployments &amp; Config'!K2)</f>
        <v>LIJ - OR21</v>
      </c>
      <c r="F2" s="29" t="str">
        <f>IF('12 - Deployments &amp; Config'!L2="","",'12 - Deployments &amp; Config'!L2)</f>
        <v/>
      </c>
      <c r="G2" s="29" t="str">
        <f>IF('12 - Deployments &amp; Config'!AQ2="","",'12 - Deployments &amp; Config'!AQ2)</f>
        <v>OR21=TUR-</v>
      </c>
      <c r="H2" s="29" t="str">
        <f>IF('12 - Deployments &amp; Config'!A2="","",'12 - Deployments &amp; Config'!A2)</f>
        <v>Cybernet</v>
      </c>
      <c r="I2" s="29" t="str">
        <f>IF('12 - Deployments &amp; Config'!AO2="","",'12 - Deployments &amp; Config'!AO2)</f>
        <v/>
      </c>
      <c r="J2" s="29" t="str">
        <f>IF('12 - Deployments &amp; Config'!AP2="","",'12 - Deployments &amp; Config'!AP2)</f>
        <v/>
      </c>
      <c r="K2" s="29" t="str">
        <f>IF('12 - Deployments &amp; Config'!AK2="","",'12 - Deployments &amp; Config'!AK2)</f>
        <v>Anesthesia Machine</v>
      </c>
      <c r="L2" s="29" t="str">
        <f>IF('12 - Deployments &amp; Config'!M2="","",'12 - Deployments &amp; Config'!M2)</f>
        <v>OR iPro Cybernet Workstation</v>
      </c>
      <c r="M2" s="30"/>
      <c r="N2" s="29" t="str">
        <f>IF('12 - Deployments &amp; Config'!N2="","",'12 - Deployments &amp; Config'!N2)</f>
        <v>Yes</v>
      </c>
      <c r="O2" s="29" t="str">
        <f>IF('12 - Deployments &amp; Config'!O2="","",'12 - Deployments &amp; Config'!O2)</f>
        <v>No</v>
      </c>
      <c r="P2" s="29" t="str">
        <f>IF('12 - Deployments &amp; Config'!P2="","",'12 - Deployments &amp; Config'!P2)</f>
        <v>No</v>
      </c>
      <c r="Q2" s="30"/>
      <c r="R2" s="29" t="str">
        <f>IF('12 - Deployments &amp; Config'!BO2="","",'12 - Deployments &amp; Config'!BO2)</f>
        <v/>
      </c>
      <c r="S2" s="29" t="str">
        <f>IF('12 - Deployments &amp; Config'!BN2="","",'12 - Deployments &amp; Config'!BN2)</f>
        <v/>
      </c>
      <c r="T2" s="29" t="str">
        <f>IF('12 - Deployments &amp; Config'!BL2="","",'12 - Deployments &amp; Config'!BL2)</f>
        <v/>
      </c>
      <c r="U2" s="29" t="str">
        <f>IF('12 - Deployments &amp; Config'!BM2="","",'12 - Deployments &amp; Config'!BM2)</f>
        <v/>
      </c>
      <c r="V2" s="29" t="str">
        <f>IF('12 - Deployments &amp; Config'!B2="","",'12 - Deployments &amp; Config'!B2)</f>
        <v/>
      </c>
      <c r="W2" s="29" t="str">
        <f>IF('12 - Deployments &amp; Config'!CO2="","",'12 - Deployments &amp; Config'!CO2)</f>
        <v/>
      </c>
      <c r="X2" s="29" t="str">
        <f>IF('12 - Deployments &amp; Config'!BS2="","",'12 - Deployments &amp; Config'!BS2)</f>
        <v>Power Cable, Battery, Firmware Download, Device ID, Epic Beans Relay</v>
      </c>
      <c r="Y2" s="29" t="str">
        <f>IF('12 - Deployments &amp; Config'!CQ2="","",'12 - Deployments &amp; Config'!CQ2)</f>
        <v/>
      </c>
      <c r="Z2" s="29" t="str">
        <f>IF('12 - Deployments &amp; Config'!T2="","",'12 - Deployments &amp; Config'!T2)</f>
        <v/>
      </c>
      <c r="AA2" s="29">
        <f>IF('12 - Deployments &amp; Config'!V2="","",'12 - Deployments &amp; Config'!V2)</f>
        <v>46081</v>
      </c>
      <c r="AC2" t="s">
        <v>1334</v>
      </c>
    </row>
    <row r="3" spans="1:29" ht="45.75" customHeight="1">
      <c r="A3" s="30"/>
      <c r="B3" s="30"/>
      <c r="C3" s="29" t="str">
        <f>IF('12 - Deployments &amp; Config'!I3="","",'12 - Deployments &amp; Config'!I3)</f>
        <v>LIJ Main / LIJ OR</v>
      </c>
      <c r="D3" s="29" t="str">
        <f>IF('12 - Deployments &amp; Config'!J3="","",'12 - Deployments &amp; Config'!J3)</f>
        <v>LIJ ORs</v>
      </c>
      <c r="E3" s="29" t="str">
        <f>IF('12 - Deployments &amp; Config'!K3="","",'12 - Deployments &amp; Config'!K3)</f>
        <v>LIJ - Proc 2</v>
      </c>
      <c r="F3" s="29" t="str">
        <f>IF('12 - Deployments &amp; Config'!L3="","",'12 - Deployments &amp; Config'!L3)</f>
        <v/>
      </c>
      <c r="G3" s="29" t="str">
        <f>IF('12 - Deployments &amp; Config'!AQ3="","",'12 - Deployments &amp; Config'!AQ3)</f>
        <v>837-CH3-838</v>
      </c>
      <c r="H3" s="29" t="str">
        <f>IF('12 - Deployments &amp; Config'!A3="","",'12 - Deployments &amp; Config'!A3)</f>
        <v>Cybernet</v>
      </c>
      <c r="I3" s="29" t="str">
        <f>IF('12 - Deployments &amp; Config'!AO3="","",'12 - Deployments &amp; Config'!AO3)</f>
        <v>Drager</v>
      </c>
      <c r="J3" s="29" t="str">
        <f>IF('12 - Deployments &amp; Config'!AP3="","",'12 - Deployments &amp; Config'!AP3)</f>
        <v>Apollo</v>
      </c>
      <c r="K3" s="29" t="str">
        <f>IF('12 - Deployments &amp; Config'!AK3="","",'12 - Deployments &amp; Config'!AK3)</f>
        <v>Anesthesia Machine</v>
      </c>
      <c r="L3" s="29" t="str">
        <f>IF('12 - Deployments &amp; Config'!M3="","",'12 - Deployments &amp; Config'!M3)</f>
        <v>OR iPro Cybernet Workstation</v>
      </c>
      <c r="M3" s="30"/>
      <c r="N3" s="29" t="str">
        <f>IF('12 - Deployments &amp; Config'!N3="","",'12 - Deployments &amp; Config'!N3)</f>
        <v>Yes</v>
      </c>
      <c r="O3" s="29" t="str">
        <f>IF('12 - Deployments &amp; Config'!O3="","",'12 - Deployments &amp; Config'!O3)</f>
        <v>No</v>
      </c>
      <c r="P3" s="29" t="str">
        <f>IF('12 - Deployments &amp; Config'!P3="","",'12 - Deployments &amp; Config'!P3)</f>
        <v>No</v>
      </c>
      <c r="Q3" s="30"/>
      <c r="R3" s="29" t="str">
        <f>IF('12 - Deployments &amp; Config'!BO3="","",'12 - Deployments &amp; Config'!BO3)</f>
        <v/>
      </c>
      <c r="S3" s="29" t="str">
        <f>IF('12 - Deployments &amp; Config'!BN3="","",'12 - Deployments &amp; Config'!BN3)</f>
        <v/>
      </c>
      <c r="T3" s="29" t="str">
        <f>IF('12 - Deployments &amp; Config'!BL3="","",'12 - Deployments &amp; Config'!BL3)</f>
        <v/>
      </c>
      <c r="U3" s="29" t="str">
        <f>IF('12 - Deployments &amp; Config'!BM3="","",'12 - Deployments &amp; Config'!BM3)</f>
        <v/>
      </c>
      <c r="V3" s="29" t="str">
        <f>IF('12 - Deployments &amp; Config'!B3="","",'12 - Deployments &amp; Config'!B3)</f>
        <v/>
      </c>
      <c r="W3" s="29" t="str">
        <f>IF('12 - Deployments &amp; Config'!CO3="","",'12 - Deployments &amp; Config'!CO3)</f>
        <v/>
      </c>
      <c r="X3" s="29" t="str">
        <f>IF('12 - Deployments &amp; Config'!BS3="","",'12 - Deployments &amp; Config'!BS3)</f>
        <v>Power Cable, Battery, Firmware Download, Device ID, Epic Beans Relay</v>
      </c>
      <c r="Y3" s="29" t="str">
        <f>IF('12 - Deployments &amp; Config'!CQ3="","",'12 - Deployments &amp; Config'!CQ3)</f>
        <v/>
      </c>
      <c r="Z3" s="29" t="str">
        <f>IF('12 - Deployments &amp; Config'!T3="","",'12 - Deployments &amp; Config'!T3)</f>
        <v/>
      </c>
      <c r="AA3" s="29">
        <f>IF('12 - Deployments &amp; Config'!V3="","",'12 - Deployments &amp; Config'!V3)</f>
        <v>46081</v>
      </c>
      <c r="AC3" t="s">
        <v>1217</v>
      </c>
    </row>
    <row r="4" spans="1:29" ht="45.75" customHeight="1">
      <c r="A4" s="30"/>
      <c r="B4" s="30"/>
      <c r="C4" s="29" t="str">
        <f>IF('12 - Deployments &amp; Config'!I4="","",'12 - Deployments &amp; Config'!I4)</f>
        <v>LIJ - Proc</v>
      </c>
      <c r="D4" s="29" t="str">
        <f>IF('12 - Deployments &amp; Config'!J4="","",'12 - Deployments &amp; Config'!J4)</f>
        <v/>
      </c>
      <c r="E4" s="29" t="str">
        <f>IF('12 - Deployments &amp; Config'!K4="","",'12 - Deployments &amp; Config'!K4)</f>
        <v>ROAMING SPARE</v>
      </c>
      <c r="F4" s="29" t="str">
        <f>IF('12 - Deployments &amp; Config'!L4="","",'12 - Deployments &amp; Config'!L4)</f>
        <v/>
      </c>
      <c r="G4" s="29" t="str">
        <f>IF('12 - Deployments &amp; Config'!AQ4="","",'12 - Deployments &amp; Config'!AQ4)</f>
        <v/>
      </c>
      <c r="H4" s="29" t="str">
        <f>IF('12 - Deployments &amp; Config'!A4="","",'12 - Deployments &amp; Config'!A4)</f>
        <v>Cybernet</v>
      </c>
      <c r="I4" s="29" t="str">
        <f>IF('12 - Deployments &amp; Config'!AO4="","",'12 - Deployments &amp; Config'!AO4)</f>
        <v/>
      </c>
      <c r="J4" s="29" t="str">
        <f>IF('12 - Deployments &amp; Config'!AP4="","",'12 - Deployments &amp; Config'!AP4)</f>
        <v/>
      </c>
      <c r="K4" s="29" t="str">
        <f>IF('12 - Deployments &amp; Config'!AK4="","",'12 - Deployments &amp; Config'!AK4)</f>
        <v/>
      </c>
      <c r="L4" s="29" t="str">
        <f>IF('12 - Deployments &amp; Config'!M4="","",'12 - Deployments &amp; Config'!M4)</f>
        <v>OR iPro Cybernet Workstation</v>
      </c>
      <c r="M4" s="30"/>
      <c r="N4" s="29" t="str">
        <f>IF('12 - Deployments &amp; Config'!N4="","",'12 - Deployments &amp; Config'!N4)</f>
        <v>Yes</v>
      </c>
      <c r="O4" s="29" t="str">
        <f>IF('12 - Deployments &amp; Config'!O4="","",'12 - Deployments &amp; Config'!O4)</f>
        <v>No</v>
      </c>
      <c r="P4" s="29" t="str">
        <f>IF('12 - Deployments &amp; Config'!P4="","",'12 - Deployments &amp; Config'!P4)</f>
        <v>No</v>
      </c>
      <c r="Q4" s="30"/>
      <c r="R4" s="29" t="str">
        <f>IF('12 - Deployments &amp; Config'!BO4="","",'12 - Deployments &amp; Config'!BO4)</f>
        <v/>
      </c>
      <c r="S4" s="29" t="str">
        <f>IF('12 - Deployments &amp; Config'!BN4="","",'12 - Deployments &amp; Config'!BN4)</f>
        <v/>
      </c>
      <c r="T4" s="29" t="str">
        <f>IF('12 - Deployments &amp; Config'!BL4="","",'12 - Deployments &amp; Config'!BL4)</f>
        <v/>
      </c>
      <c r="U4" s="29" t="str">
        <f>IF('12 - Deployments &amp; Config'!BM4="","",'12 - Deployments &amp; Config'!BM4)</f>
        <v/>
      </c>
      <c r="V4" s="29" t="str">
        <f>IF('12 - Deployments &amp; Config'!B4="","",'12 - Deployments &amp; Config'!B4)</f>
        <v/>
      </c>
      <c r="W4" s="29" t="str">
        <f>IF('12 - Deployments &amp; Config'!CO4="","",'12 - Deployments &amp; Config'!CO4)</f>
        <v/>
      </c>
      <c r="X4" s="29" t="str">
        <f>IF('12 - Deployments &amp; Config'!BS4="","",'12 - Deployments &amp; Config'!BS4)</f>
        <v>Power Cable, Battery, Firmware Download, Device ID, Epic Beans Relay</v>
      </c>
      <c r="Y4" s="29" t="str">
        <f>IF('12 - Deployments &amp; Config'!CQ4="","",'12 - Deployments &amp; Config'!CQ4)</f>
        <v/>
      </c>
      <c r="Z4" s="29" t="str">
        <f>IF('12 - Deployments &amp; Config'!T4="","",'12 - Deployments &amp; Config'!T4)</f>
        <v/>
      </c>
      <c r="AA4" s="29">
        <f>IF('12 - Deployments &amp; Config'!V4="","",'12 - Deployments &amp; Config'!V4)</f>
        <v>46081</v>
      </c>
    </row>
    <row r="5" spans="1:29" ht="45.75" customHeight="1">
      <c r="A5" s="30"/>
      <c r="B5" s="30"/>
      <c r="C5" s="29" t="str">
        <f>IF('12 - Deployments &amp; Config'!I5="","",'12 - Deployments &amp; Config'!I5)</f>
        <v>LIJ - Proc</v>
      </c>
      <c r="D5" s="29" t="str">
        <f>IF('12 - Deployments &amp; Config'!J5="","",'12 - Deployments &amp; Config'!J5)</f>
        <v>LDR ORs</v>
      </c>
      <c r="E5" s="29" t="str">
        <f>IF('12 - Deployments &amp; Config'!K5="","",'12 - Deployments &amp; Config'!K5)</f>
        <v>OB OR 3</v>
      </c>
      <c r="F5" s="29" t="str">
        <f>IF('12 - Deployments &amp; Config'!L5="","",'12 - Deployments &amp; Config'!L5)</f>
        <v/>
      </c>
      <c r="G5" s="29" t="str">
        <f>IF('12 - Deployments &amp; Config'!AQ5="","",'12 - Deployments &amp; Config'!AQ5)</f>
        <v>2403BM026</v>
      </c>
      <c r="H5" s="29" t="str">
        <f>IF('12 - Deployments &amp; Config'!A5="","",'12 - Deployments &amp; Config'!A5)</f>
        <v>Cybernet</v>
      </c>
      <c r="I5" s="29" t="str">
        <f>IF('12 - Deployments &amp; Config'!AO5="","",'12 - Deployments &amp; Config'!AO5)</f>
        <v>Drager</v>
      </c>
      <c r="J5" s="29" t="str">
        <f>IF('12 - Deployments &amp; Config'!AP5="","",'12 - Deployments &amp; Config'!AP5)</f>
        <v>Apollo</v>
      </c>
      <c r="K5" s="29" t="str">
        <f>IF('12 - Deployments &amp; Config'!AK5="","",'12 - Deployments &amp; Config'!AK5)</f>
        <v>Anesthesia Machine</v>
      </c>
      <c r="L5" s="29" t="str">
        <f>IF('12 - Deployments &amp; Config'!M5="","",'12 - Deployments &amp; Config'!M5)</f>
        <v>OR iPro Cybernet Workstation</v>
      </c>
      <c r="M5" s="30"/>
      <c r="N5" s="29" t="str">
        <f>IF('12 - Deployments &amp; Config'!N5="","",'12 - Deployments &amp; Config'!N5)</f>
        <v>Yes</v>
      </c>
      <c r="O5" s="29" t="str">
        <f>IF('12 - Deployments &amp; Config'!O5="","",'12 - Deployments &amp; Config'!O5)</f>
        <v>No</v>
      </c>
      <c r="P5" s="29" t="str">
        <f>IF('12 - Deployments &amp; Config'!P5="","",'12 - Deployments &amp; Config'!P5)</f>
        <v>No</v>
      </c>
      <c r="Q5" s="30"/>
      <c r="R5" s="29" t="str">
        <f>IF('12 - Deployments &amp; Config'!BO5="","",'12 - Deployments &amp; Config'!BO5)</f>
        <v>Yes</v>
      </c>
      <c r="S5" s="29" t="str">
        <f>IF('12 - Deployments &amp; Config'!BN5="","",'12 - Deployments &amp; Config'!BN5)</f>
        <v>Yes</v>
      </c>
      <c r="T5" s="29" t="str">
        <f>IF('12 - Deployments &amp; Config'!BL5="","",'12 - Deployments &amp; Config'!BL5)</f>
        <v>Yes</v>
      </c>
      <c r="U5" s="29" t="str">
        <f>IF('12 - Deployments &amp; Config'!BM5="","",'12 - Deployments &amp; Config'!BM5)</f>
        <v>Yes</v>
      </c>
      <c r="V5" s="29" t="str">
        <f>IF('12 - Deployments &amp; Config'!B5="","",'12 - Deployments &amp; Config'!B5)</f>
        <v/>
      </c>
      <c r="W5" s="29" t="str">
        <f>IF('12 - Deployments &amp; Config'!CO5="","",'12 - Deployments &amp; Config'!CO5)</f>
        <v/>
      </c>
      <c r="X5" s="29" t="str">
        <f>IF('12 - Deployments &amp; Config'!BS5="","",'12 - Deployments &amp; Config'!BS5)</f>
        <v>Firmware Download, Device ID, Epic Beans Relay</v>
      </c>
      <c r="Y5" s="29" t="str">
        <f>IF('12 - Deployments &amp; Config'!CQ5="","",'12 - Deployments &amp; Config'!CQ5)</f>
        <v/>
      </c>
      <c r="Z5" s="29" t="str">
        <f>IF('12 - Deployments &amp; Config'!T5="","",'12 - Deployments &amp; Config'!T5)</f>
        <v/>
      </c>
      <c r="AA5" s="29">
        <f>IF('12 - Deployments &amp; Config'!V5="","",'12 - Deployments &amp; Config'!V5)</f>
        <v>46081</v>
      </c>
    </row>
    <row r="6" spans="1:29" ht="45.75" customHeight="1">
      <c r="A6" s="30"/>
      <c r="B6" s="30"/>
      <c r="C6" s="29" t="str">
        <f>IF('12 - Deployments &amp; Config'!I6="","",'12 - Deployments &amp; Config'!I6)</f>
        <v>LIJ Main / LIJ OR</v>
      </c>
      <c r="D6" s="29" t="str">
        <f>IF('12 - Deployments &amp; Config'!J6="","",'12 - Deployments &amp; Config'!J6)</f>
        <v>ENDO Proc</v>
      </c>
      <c r="E6" s="29" t="str">
        <f>IF('12 - Deployments &amp; Config'!K6="","",'12 - Deployments &amp; Config'!K6)</f>
        <v>PR 2</v>
      </c>
      <c r="F6" s="29" t="str">
        <f>IF('12 - Deployments &amp; Config'!L6="","",'12 - Deployments &amp; Config'!L6)</f>
        <v/>
      </c>
      <c r="G6" s="29" t="str">
        <f>IF('12 - Deployments &amp; Config'!AQ6="","",'12 - Deployments &amp; Config'!AQ6)</f>
        <v>2102BM015</v>
      </c>
      <c r="H6" s="29" t="str">
        <f>IF('12 - Deployments &amp; Config'!A6="","",'12 - Deployments &amp; Config'!A6)</f>
        <v>Cybernet</v>
      </c>
      <c r="I6" s="29" t="str">
        <f>IF('12 - Deployments &amp; Config'!AO6="","",'12 - Deployments &amp; Config'!AO6)</f>
        <v>Drager</v>
      </c>
      <c r="J6" s="29" t="str">
        <f>IF('12 - Deployments &amp; Config'!AP6="","",'12 - Deployments &amp; Config'!AP6)</f>
        <v>Apollo</v>
      </c>
      <c r="K6" s="29" t="str">
        <f>IF('12 - Deployments &amp; Config'!AK6="","",'12 - Deployments &amp; Config'!AK6)</f>
        <v>Anesthesia Machine</v>
      </c>
      <c r="L6" s="29" t="str">
        <f>IF('12 - Deployments &amp; Config'!M6="","",'12 - Deployments &amp; Config'!M6)</f>
        <v>OR iPro Cybernet Workstation</v>
      </c>
      <c r="M6" s="30"/>
      <c r="N6" s="29" t="str">
        <f>IF('12 - Deployments &amp; Config'!N6="","",'12 - Deployments &amp; Config'!N6)</f>
        <v>Yes</v>
      </c>
      <c r="O6" s="29" t="str">
        <f>IF('12 - Deployments &amp; Config'!O6="","",'12 - Deployments &amp; Config'!O6)</f>
        <v>No</v>
      </c>
      <c r="P6" s="29" t="str">
        <f>IF('12 - Deployments &amp; Config'!P6="","",'12 - Deployments &amp; Config'!P6)</f>
        <v>No</v>
      </c>
      <c r="Q6" s="30"/>
      <c r="R6" s="29" t="str">
        <f>IF('12 - Deployments &amp; Config'!BO6="","",'12 - Deployments &amp; Config'!BO6)</f>
        <v>Yes</v>
      </c>
      <c r="S6" s="29" t="str">
        <f>IF('12 - Deployments &amp; Config'!BN6="","",'12 - Deployments &amp; Config'!BN6)</f>
        <v>Yes</v>
      </c>
      <c r="T6" s="29" t="str">
        <f>IF('12 - Deployments &amp; Config'!BL6="","",'12 - Deployments &amp; Config'!BL6)</f>
        <v>Yes</v>
      </c>
      <c r="U6" s="29" t="str">
        <f>IF('12 - Deployments &amp; Config'!BM6="","",'12 - Deployments &amp; Config'!BM6)</f>
        <v>Yes</v>
      </c>
      <c r="V6" s="29" t="str">
        <f>IF('12 - Deployments &amp; Config'!B6="","",'12 - Deployments &amp; Config'!B6)</f>
        <v/>
      </c>
      <c r="W6" s="29" t="str">
        <f>IF('12 - Deployments &amp; Config'!CO6="","",'12 - Deployments &amp; Config'!CO6)</f>
        <v/>
      </c>
      <c r="X6" s="29" t="str">
        <f>IF('12 - Deployments &amp; Config'!BS6="","",'12 - Deployments &amp; Config'!BS6)</f>
        <v>Firmware Download, Device ID, Epic Beans Relay</v>
      </c>
      <c r="Y6" s="29" t="str">
        <f>IF('12 - Deployments &amp; Config'!CQ6="","",'12 - Deployments &amp; Config'!CQ6)</f>
        <v/>
      </c>
      <c r="Z6" s="29" t="str">
        <f>IF('12 - Deployments &amp; Config'!T6="","",'12 - Deployments &amp; Config'!T6)</f>
        <v/>
      </c>
      <c r="AA6" s="29">
        <f>IF('12 - Deployments &amp; Config'!V6="","",'12 - Deployments &amp; Config'!V6)</f>
        <v>46081</v>
      </c>
    </row>
    <row r="7" spans="1:29" ht="45.75" customHeight="1">
      <c r="A7" s="30"/>
      <c r="B7" s="30"/>
      <c r="C7" s="29" t="str">
        <f>IF('12 - Deployments &amp; Config'!I7="","",'12 - Deployments &amp; Config'!I7)</f>
        <v>LIJ - Proc</v>
      </c>
      <c r="D7" s="29" t="str">
        <f>IF('12 - Deployments &amp; Config'!J7="","",'12 - Deployments &amp; Config'!J7)</f>
        <v>LDR ORs</v>
      </c>
      <c r="E7" s="29" t="str">
        <f>IF('12 - Deployments &amp; Config'!K7="","",'12 - Deployments &amp; Config'!K7)</f>
        <v>OB OR 4</v>
      </c>
      <c r="F7" s="29" t="str">
        <f>IF('12 - Deployments &amp; Config'!L7="","",'12 - Deployments &amp; Config'!L7)</f>
        <v/>
      </c>
      <c r="G7" s="29" t="str">
        <f>IF('12 - Deployments &amp; Config'!AQ7="","",'12 - Deployments &amp; Config'!AQ7)</f>
        <v>350-01 A,B,C</v>
      </c>
      <c r="H7" s="29" t="str">
        <f>IF('12 - Deployments &amp; Config'!A7="","",'12 - Deployments &amp; Config'!A7)</f>
        <v>Cybernet</v>
      </c>
      <c r="I7" s="29" t="str">
        <f>IF('12 - Deployments &amp; Config'!AO7="","",'12 - Deployments &amp; Config'!AO7)</f>
        <v>Drager</v>
      </c>
      <c r="J7" s="29" t="str">
        <f>IF('12 - Deployments &amp; Config'!AP7="","",'12 - Deployments &amp; Config'!AP7)</f>
        <v>Apollo</v>
      </c>
      <c r="K7" s="29" t="str">
        <f>IF('12 - Deployments &amp; Config'!AK7="","",'12 - Deployments &amp; Config'!AK7)</f>
        <v>Anesthesia Machine</v>
      </c>
      <c r="L7" s="29" t="str">
        <f>IF('12 - Deployments &amp; Config'!M7="","",'12 - Deployments &amp; Config'!M7)</f>
        <v>OR iPro Cybernet Workstation</v>
      </c>
      <c r="M7" s="30"/>
      <c r="N7" s="29" t="str">
        <f>IF('12 - Deployments &amp; Config'!N7="","",'12 - Deployments &amp; Config'!N7)</f>
        <v>Yes</v>
      </c>
      <c r="O7" s="29" t="str">
        <f>IF('12 - Deployments &amp; Config'!O7="","",'12 - Deployments &amp; Config'!O7)</f>
        <v>No</v>
      </c>
      <c r="P7" s="29" t="str">
        <f>IF('12 - Deployments &amp; Config'!P7="","",'12 - Deployments &amp; Config'!P7)</f>
        <v>No</v>
      </c>
      <c r="Q7" s="30"/>
      <c r="R7" s="29" t="str">
        <f>IF('12 - Deployments &amp; Config'!BO7="","",'12 - Deployments &amp; Config'!BO7)</f>
        <v>Yes</v>
      </c>
      <c r="S7" s="29" t="str">
        <f>IF('12 - Deployments &amp; Config'!BN7="","",'12 - Deployments &amp; Config'!BN7)</f>
        <v>Yes</v>
      </c>
      <c r="T7" s="29" t="str">
        <f>IF('12 - Deployments &amp; Config'!BL7="","",'12 - Deployments &amp; Config'!BL7)</f>
        <v>Yes</v>
      </c>
      <c r="U7" s="29" t="str">
        <f>IF('12 - Deployments &amp; Config'!BM7="","",'12 - Deployments &amp; Config'!BM7)</f>
        <v>Yes</v>
      </c>
      <c r="V7" s="29" t="str">
        <f>IF('12 - Deployments &amp; Config'!B7="","",'12 - Deployments &amp; Config'!B7)</f>
        <v/>
      </c>
      <c r="W7" s="29" t="str">
        <f>IF('12 - Deployments &amp; Config'!CO7="","",'12 - Deployments &amp; Config'!CO7)</f>
        <v/>
      </c>
      <c r="X7" s="29" t="str">
        <f>IF('12 - Deployments &amp; Config'!BS7="","",'12 - Deployments &amp; Config'!BS7)</f>
        <v>Firmware Download, Device ID, Epic Beans Relay</v>
      </c>
      <c r="Y7" s="29" t="str">
        <f>IF('12 - Deployments &amp; Config'!CQ7="","",'12 - Deployments &amp; Config'!CQ7)</f>
        <v/>
      </c>
      <c r="Z7" s="29" t="str">
        <f>IF('12 - Deployments &amp; Config'!T7="","",'12 - Deployments &amp; Config'!T7)</f>
        <v/>
      </c>
      <c r="AA7" s="29">
        <f>IF('12 - Deployments &amp; Config'!V7="","",'12 - Deployments &amp; Config'!V7)</f>
        <v>46081</v>
      </c>
    </row>
    <row r="8" spans="1:29" ht="45.75" customHeight="1">
      <c r="A8" s="30"/>
      <c r="B8" s="30"/>
      <c r="C8" s="29" t="str">
        <f>IF('12 - Deployments &amp; Config'!I8="","",'12 - Deployments &amp; Config'!I8)</f>
        <v>LIJ - Proc</v>
      </c>
      <c r="D8" s="29" t="str">
        <f>IF('12 - Deployments &amp; Config'!J8="","",'12 - Deployments &amp; Config'!J8)</f>
        <v>ENDO Proc</v>
      </c>
      <c r="E8" s="29" t="str">
        <f>IF('12 - Deployments &amp; Config'!K8="","",'12 - Deployments &amp; Config'!K8)</f>
        <v>Motility Room</v>
      </c>
      <c r="F8" s="29" t="str">
        <f>IF('12 - Deployments &amp; Config'!L8="","",'12 - Deployments &amp; Config'!L8)</f>
        <v/>
      </c>
      <c r="G8" s="29" t="str">
        <f>IF('12 - Deployments &amp; Config'!AQ8="","",'12 - Deployments &amp; Config'!AQ8)</f>
        <v>2102BM013</v>
      </c>
      <c r="H8" s="29" t="str">
        <f>IF('12 - Deployments &amp; Config'!A8="","",'12 - Deployments &amp; Config'!A8)</f>
        <v>Cybernet</v>
      </c>
      <c r="I8" s="29" t="str">
        <f>IF('12 - Deployments &amp; Config'!AO8="","",'12 - Deployments &amp; Config'!AO8)</f>
        <v>Drager</v>
      </c>
      <c r="J8" s="29" t="str">
        <f>IF('12 - Deployments &amp; Config'!AP8="","",'12 - Deployments &amp; Config'!AP8)</f>
        <v>Apollo</v>
      </c>
      <c r="K8" s="29" t="str">
        <f>IF('12 - Deployments &amp; Config'!AK8="","",'12 - Deployments &amp; Config'!AK8)</f>
        <v>Anesthesia Machine</v>
      </c>
      <c r="L8" s="29" t="str">
        <f>IF('12 - Deployments &amp; Config'!M8="","",'12 - Deployments &amp; Config'!M8)</f>
        <v>OR iPro Cybernet Workstation</v>
      </c>
      <c r="M8" s="30"/>
      <c r="N8" s="29" t="str">
        <f>IF('12 - Deployments &amp; Config'!N8="","",'12 - Deployments &amp; Config'!N8)</f>
        <v>Yes</v>
      </c>
      <c r="O8" s="29" t="str">
        <f>IF('12 - Deployments &amp; Config'!O8="","",'12 - Deployments &amp; Config'!O8)</f>
        <v>No</v>
      </c>
      <c r="P8" s="29" t="str">
        <f>IF('12 - Deployments &amp; Config'!P8="","",'12 - Deployments &amp; Config'!P8)</f>
        <v>No</v>
      </c>
      <c r="Q8" s="30"/>
      <c r="R8" s="29" t="str">
        <f>IF('12 - Deployments &amp; Config'!BO8="","",'12 - Deployments &amp; Config'!BO8)</f>
        <v>Yes</v>
      </c>
      <c r="S8" s="29" t="str">
        <f>IF('12 - Deployments &amp; Config'!BN8="","",'12 - Deployments &amp; Config'!BN8)</f>
        <v>Yes</v>
      </c>
      <c r="T8" s="29" t="str">
        <f>IF('12 - Deployments &amp; Config'!BL8="","",'12 - Deployments &amp; Config'!BL8)</f>
        <v>Yes</v>
      </c>
      <c r="U8" s="29" t="str">
        <f>IF('12 - Deployments &amp; Config'!BM8="","",'12 - Deployments &amp; Config'!BM8)</f>
        <v>Yes</v>
      </c>
      <c r="V8" s="29" t="str">
        <f>IF('12 - Deployments &amp; Config'!B8="","",'12 - Deployments &amp; Config'!B8)</f>
        <v/>
      </c>
      <c r="W8" s="29" t="str">
        <f>IF('12 - Deployments &amp; Config'!CO8="","",'12 - Deployments &amp; Config'!CO8)</f>
        <v/>
      </c>
      <c r="X8" s="29" t="str">
        <f>IF('12 - Deployments &amp; Config'!BS8="","",'12 - Deployments &amp; Config'!BS8)</f>
        <v>Firmware Download, Device ID, Epic Beans Relay</v>
      </c>
      <c r="Y8" s="29" t="str">
        <f>IF('12 - Deployments &amp; Config'!CQ8="","",'12 - Deployments &amp; Config'!CQ8)</f>
        <v/>
      </c>
      <c r="Z8" s="29" t="str">
        <f>IF('12 - Deployments &amp; Config'!T8="","",'12 - Deployments &amp; Config'!T8)</f>
        <v/>
      </c>
      <c r="AA8" s="29">
        <f>IF('12 - Deployments &amp; Config'!V8="","",'12 - Deployments &amp; Config'!V8)</f>
        <v>46081</v>
      </c>
    </row>
    <row r="9" spans="1:29" ht="45.75" customHeight="1">
      <c r="A9" s="30"/>
      <c r="B9" s="30"/>
      <c r="C9" s="29" t="str">
        <f>IF('12 - Deployments &amp; Config'!I9="","",'12 - Deployments &amp; Config'!I9)</f>
        <v>LIJ - Proc</v>
      </c>
      <c r="D9" s="29" t="str">
        <f>IF('12 - Deployments &amp; Config'!J9="","",'12 - Deployments &amp; Config'!J9)</f>
        <v>ENDO Proc</v>
      </c>
      <c r="E9" s="29" t="str">
        <f>IF('12 - Deployments &amp; Config'!K9="","",'12 - Deployments &amp; Config'!K9)</f>
        <v>PR 3</v>
      </c>
      <c r="F9" s="29" t="str">
        <f>IF('12 - Deployments &amp; Config'!L9="","",'12 - Deployments &amp; Config'!L9)</f>
        <v/>
      </c>
      <c r="G9" s="29" t="str">
        <f>IF('12 - Deployments &amp; Config'!AQ9="","",'12 - Deployments &amp; Config'!AQ9)</f>
        <v>2102BM016</v>
      </c>
      <c r="H9" s="29" t="str">
        <f>IF('12 - Deployments &amp; Config'!A9="","",'12 - Deployments &amp; Config'!A9)</f>
        <v>Cybernet</v>
      </c>
      <c r="I9" s="29" t="str">
        <f>IF('12 - Deployments &amp; Config'!AO9="","",'12 - Deployments &amp; Config'!AO9)</f>
        <v>Drager</v>
      </c>
      <c r="J9" s="29" t="str">
        <f>IF('12 - Deployments &amp; Config'!AP9="","",'12 - Deployments &amp; Config'!AP9)</f>
        <v>Apollo</v>
      </c>
      <c r="K9" s="29" t="str">
        <f>IF('12 - Deployments &amp; Config'!AK9="","",'12 - Deployments &amp; Config'!AK9)</f>
        <v>Anesthesia Machine</v>
      </c>
      <c r="L9" s="29" t="str">
        <f>IF('12 - Deployments &amp; Config'!M9="","",'12 - Deployments &amp; Config'!M9)</f>
        <v>OR iPro Cybernet Workstation</v>
      </c>
      <c r="M9" s="30"/>
      <c r="N9" s="29" t="str">
        <f>IF('12 - Deployments &amp; Config'!N9="","",'12 - Deployments &amp; Config'!N9)</f>
        <v>Yes</v>
      </c>
      <c r="O9" s="29" t="str">
        <f>IF('12 - Deployments &amp; Config'!O9="","",'12 - Deployments &amp; Config'!O9)</f>
        <v>No</v>
      </c>
      <c r="P9" s="29" t="str">
        <f>IF('12 - Deployments &amp; Config'!P9="","",'12 - Deployments &amp; Config'!P9)</f>
        <v>No</v>
      </c>
      <c r="Q9" s="30"/>
      <c r="R9" s="29" t="str">
        <f>IF('12 - Deployments &amp; Config'!BO9="","",'12 - Deployments &amp; Config'!BO9)</f>
        <v>Yes</v>
      </c>
      <c r="S9" s="29" t="str">
        <f>IF('12 - Deployments &amp; Config'!BN9="","",'12 - Deployments &amp; Config'!BN9)</f>
        <v>Yes</v>
      </c>
      <c r="T9" s="29" t="str">
        <f>IF('12 - Deployments &amp; Config'!BL9="","",'12 - Deployments &amp; Config'!BL9)</f>
        <v>Yes</v>
      </c>
      <c r="U9" s="29" t="str">
        <f>IF('12 - Deployments &amp; Config'!BM9="","",'12 - Deployments &amp; Config'!BM9)</f>
        <v>Yes</v>
      </c>
      <c r="V9" s="29" t="str">
        <f>IF('12 - Deployments &amp; Config'!B9="","",'12 - Deployments &amp; Config'!B9)</f>
        <v/>
      </c>
      <c r="W9" s="29" t="str">
        <f>IF('12 - Deployments &amp; Config'!CO9="","",'12 - Deployments &amp; Config'!CO9)</f>
        <v/>
      </c>
      <c r="X9" s="29" t="str">
        <f>IF('12 - Deployments &amp; Config'!BS9="","",'12 - Deployments &amp; Config'!BS9)</f>
        <v>Firmware Download, Device ID, Epic Beans Relay</v>
      </c>
      <c r="Y9" s="29" t="str">
        <f>IF('12 - Deployments &amp; Config'!CQ9="","",'12 - Deployments &amp; Config'!CQ9)</f>
        <v/>
      </c>
      <c r="Z9" s="29" t="str">
        <f>IF('12 - Deployments &amp; Config'!T9="","",'12 - Deployments &amp; Config'!T9)</f>
        <v/>
      </c>
      <c r="AA9" s="29">
        <f>IF('12 - Deployments &amp; Config'!V9="","",'12 - Deployments &amp; Config'!V9)</f>
        <v>46081</v>
      </c>
    </row>
    <row r="10" spans="1:29" ht="45.75" customHeight="1">
      <c r="A10" s="30"/>
      <c r="B10" s="30"/>
      <c r="C10" s="29" t="str">
        <f>IF('12 - Deployments &amp; Config'!I10="","",'12 - Deployments &amp; Config'!I10)</f>
        <v>LIJ - Proc</v>
      </c>
      <c r="D10" s="29" t="str">
        <f>IF('12 - Deployments &amp; Config'!J10="","",'12 - Deployments &amp; Config'!J10)</f>
        <v>LDR ORs</v>
      </c>
      <c r="E10" s="29" t="str">
        <f>IF('12 - Deployments &amp; Config'!K10="","",'12 - Deployments &amp; Config'!K10)</f>
        <v>OB OR 1</v>
      </c>
      <c r="F10" s="29" t="str">
        <f>IF('12 - Deployments &amp; Config'!L10="","",'12 - Deployments &amp; Config'!L10)</f>
        <v/>
      </c>
      <c r="G10" s="29" t="str">
        <f>IF('12 - Deployments &amp; Config'!AQ10="","",'12 - Deployments &amp; Config'!AQ10)</f>
        <v>354-15 A,B,C</v>
      </c>
      <c r="H10" s="29" t="str">
        <f>IF('12 - Deployments &amp; Config'!A10="","",'12 - Deployments &amp; Config'!A10)</f>
        <v>Cybernet</v>
      </c>
      <c r="I10" s="29" t="str">
        <f>IF('12 - Deployments &amp; Config'!AO10="","",'12 - Deployments &amp; Config'!AO10)</f>
        <v>Drager</v>
      </c>
      <c r="J10" s="29" t="str">
        <f>IF('12 - Deployments &amp; Config'!AP10="","",'12 - Deployments &amp; Config'!AP10)</f>
        <v>Apollo</v>
      </c>
      <c r="K10" s="29" t="str">
        <f>IF('12 - Deployments &amp; Config'!AK10="","",'12 - Deployments &amp; Config'!AK10)</f>
        <v>Anesthesia Machine</v>
      </c>
      <c r="L10" s="29" t="str">
        <f>IF('12 - Deployments &amp; Config'!M10="","",'12 - Deployments &amp; Config'!M10)</f>
        <v>OR iPro Cybernet Workstation</v>
      </c>
      <c r="M10" s="30"/>
      <c r="N10" s="29" t="str">
        <f>IF('12 - Deployments &amp; Config'!N10="","",'12 - Deployments &amp; Config'!N10)</f>
        <v>Yes</v>
      </c>
      <c r="O10" s="29" t="str">
        <f>IF('12 - Deployments &amp; Config'!O10="","",'12 - Deployments &amp; Config'!O10)</f>
        <v>No</v>
      </c>
      <c r="P10" s="29" t="str">
        <f>IF('12 - Deployments &amp; Config'!P10="","",'12 - Deployments &amp; Config'!P10)</f>
        <v>No</v>
      </c>
      <c r="Q10" s="30"/>
      <c r="R10" s="29" t="str">
        <f>IF('12 - Deployments &amp; Config'!BO10="","",'12 - Deployments &amp; Config'!BO10)</f>
        <v>Yes</v>
      </c>
      <c r="S10" s="29" t="str">
        <f>IF('12 - Deployments &amp; Config'!BN10="","",'12 - Deployments &amp; Config'!BN10)</f>
        <v>Yes</v>
      </c>
      <c r="T10" s="29" t="str">
        <f>IF('12 - Deployments &amp; Config'!BL10="","",'12 - Deployments &amp; Config'!BL10)</f>
        <v>Yes</v>
      </c>
      <c r="U10" s="29" t="str">
        <f>IF('12 - Deployments &amp; Config'!BM10="","",'12 - Deployments &amp; Config'!BM10)</f>
        <v>Yes</v>
      </c>
      <c r="V10" s="29" t="str">
        <f>IF('12 - Deployments &amp; Config'!B10="","",'12 - Deployments &amp; Config'!B10)</f>
        <v/>
      </c>
      <c r="W10" s="29" t="str">
        <f>IF('12 - Deployments &amp; Config'!CO10="","",'12 - Deployments &amp; Config'!CO10)</f>
        <v/>
      </c>
      <c r="X10" s="29" t="str">
        <f>IF('12 - Deployments &amp; Config'!BS10="","",'12 - Deployments &amp; Config'!BS10)</f>
        <v>Firmware Download, Device ID, Epic Beans Relay</v>
      </c>
      <c r="Y10" s="29" t="str">
        <f>IF('12 - Deployments &amp; Config'!CQ10="","",'12 - Deployments &amp; Config'!CQ10)</f>
        <v/>
      </c>
      <c r="Z10" s="29" t="str">
        <f>IF('12 - Deployments &amp; Config'!T10="","",'12 - Deployments &amp; Config'!T10)</f>
        <v/>
      </c>
      <c r="AA10" s="29">
        <f>IF('12 - Deployments &amp; Config'!V10="","",'12 - Deployments &amp; Config'!V10)</f>
        <v>46081</v>
      </c>
    </row>
    <row r="11" spans="1:29" ht="45.75" customHeight="1">
      <c r="A11" s="30"/>
      <c r="B11" s="30"/>
      <c r="C11" s="29" t="str">
        <f>IF('12 - Deployments &amp; Config'!I11="","",'12 - Deployments &amp; Config'!I11)</f>
        <v>LIJ - OR</v>
      </c>
      <c r="D11" s="29" t="str">
        <f>IF('12 - Deployments &amp; Config'!J11="","",'12 - Deployments &amp; Config'!J11)</f>
        <v>LIJ ORS</v>
      </c>
      <c r="E11" s="29" t="str">
        <f>IF('12 - Deployments &amp; Config'!K11="","",'12 - Deployments &amp; Config'!K11)</f>
        <v>OR 23</v>
      </c>
      <c r="F11" s="29" t="str">
        <f>IF('12 - Deployments &amp; Config'!L11="","",'12 - Deployments &amp; Config'!L11)</f>
        <v/>
      </c>
      <c r="G11" s="29" t="str">
        <f>IF('12 - Deployments &amp; Config'!AQ11="","",'12 - Deployments &amp; Config'!AQ11)</f>
        <v>BOOM A 731</v>
      </c>
      <c r="H11" s="29" t="str">
        <f>IF('12 - Deployments &amp; Config'!A11="","",'12 - Deployments &amp; Config'!A11)</f>
        <v>Cybernet</v>
      </c>
      <c r="I11" s="29" t="str">
        <f>IF('12 - Deployments &amp; Config'!AO11="","",'12 - Deployments &amp; Config'!AO11)</f>
        <v/>
      </c>
      <c r="J11" s="29" t="str">
        <f>IF('12 - Deployments &amp; Config'!AP11="","",'12 - Deployments &amp; Config'!AP11)</f>
        <v/>
      </c>
      <c r="K11" s="29" t="str">
        <f>IF('12 - Deployments &amp; Config'!AK11="","",'12 - Deployments &amp; Config'!AK11)</f>
        <v>Anesthesia Machine</v>
      </c>
      <c r="L11" s="29" t="str">
        <f>IF('12 - Deployments &amp; Config'!M11="","",'12 - Deployments &amp; Config'!M11)</f>
        <v>OR iPro Cybernet Workstation</v>
      </c>
      <c r="M11" s="30"/>
      <c r="N11" s="29" t="str">
        <f>IF('12 - Deployments &amp; Config'!N11="","",'12 - Deployments &amp; Config'!N11)</f>
        <v>Yes</v>
      </c>
      <c r="O11" s="29" t="str">
        <f>IF('12 - Deployments &amp; Config'!O11="","",'12 - Deployments &amp; Config'!O11)</f>
        <v>No</v>
      </c>
      <c r="P11" s="29" t="str">
        <f>IF('12 - Deployments &amp; Config'!P11="","",'12 - Deployments &amp; Config'!P11)</f>
        <v>No</v>
      </c>
      <c r="Q11" s="30"/>
      <c r="R11" s="29" t="str">
        <f>IF('12 - Deployments &amp; Config'!BO11="","",'12 - Deployments &amp; Config'!BO11)</f>
        <v/>
      </c>
      <c r="S11" s="29" t="str">
        <f>IF('12 - Deployments &amp; Config'!BN11="","",'12 - Deployments &amp; Config'!BN11)</f>
        <v/>
      </c>
      <c r="T11" s="29" t="str">
        <f>IF('12 - Deployments &amp; Config'!BL11="","",'12 - Deployments &amp; Config'!BL11)</f>
        <v/>
      </c>
      <c r="U11" s="29" t="str">
        <f>IF('12 - Deployments &amp; Config'!BM11="","",'12 - Deployments &amp; Config'!BM11)</f>
        <v/>
      </c>
      <c r="V11" s="29" t="str">
        <f>IF('12 - Deployments &amp; Config'!B11="","",'12 - Deployments &amp; Config'!B11)</f>
        <v/>
      </c>
      <c r="W11" s="29" t="str">
        <f>IF('12 - Deployments &amp; Config'!CO11="","",'12 - Deployments &amp; Config'!CO11)</f>
        <v/>
      </c>
      <c r="X11" s="29" t="str">
        <f>IF('12 - Deployments &amp; Config'!BS11="","",'12 - Deployments &amp; Config'!BS11)</f>
        <v>Power Cable, Battery, Firmware Download, Device ID, Epic Beans Relay</v>
      </c>
      <c r="Y11" s="29" t="str">
        <f>IF('12 - Deployments &amp; Config'!CQ11="","",'12 - Deployments &amp; Config'!CQ11)</f>
        <v/>
      </c>
      <c r="Z11" s="29" t="str">
        <f>IF('12 - Deployments &amp; Config'!T11="","",'12 - Deployments &amp; Config'!T11)</f>
        <v/>
      </c>
      <c r="AA11" s="29">
        <f>IF('12 - Deployments &amp; Config'!V11="","",'12 - Deployments &amp; Config'!V11)</f>
        <v>46081</v>
      </c>
    </row>
    <row r="12" spans="1:29" ht="45.75" customHeight="1">
      <c r="A12" s="30"/>
      <c r="B12" s="30"/>
      <c r="C12" s="29" t="str">
        <f>IF('12 - Deployments &amp; Config'!I12="","",'12 - Deployments &amp; Config'!I12)</f>
        <v>LIJ - OR</v>
      </c>
      <c r="D12" s="29" t="str">
        <f>IF('12 - Deployments &amp; Config'!J12="","",'12 - Deployments &amp; Config'!J12)</f>
        <v>LIJ ORs</v>
      </c>
      <c r="E12" s="29" t="str">
        <f>IF('12 - Deployments &amp; Config'!K12="","",'12 - Deployments &amp; Config'!K12)</f>
        <v>OR 8 SPARE???</v>
      </c>
      <c r="F12" s="29" t="str">
        <f>IF('12 - Deployments &amp; Config'!L12="","",'12 - Deployments &amp; Config'!L12)</f>
        <v/>
      </c>
      <c r="G12" s="29" t="str">
        <f>IF('12 - Deployments &amp; Config'!AQ12="","",'12 - Deployments &amp; Config'!AQ12)</f>
        <v>OR#8-TUR</v>
      </c>
      <c r="H12" s="29" t="str">
        <f>IF('12 - Deployments &amp; Config'!A12="","",'12 - Deployments &amp; Config'!A12)</f>
        <v>Cybernet</v>
      </c>
      <c r="I12" s="29" t="str">
        <f>IF('12 - Deployments &amp; Config'!AO12="","",'12 - Deployments &amp; Config'!AO12)</f>
        <v>Drager</v>
      </c>
      <c r="J12" s="29" t="str">
        <f>IF('12 - Deployments &amp; Config'!AP12="","",'12 - Deployments &amp; Config'!AP12)</f>
        <v>Apollo</v>
      </c>
      <c r="K12" s="29" t="str">
        <f>IF('12 - Deployments &amp; Config'!AK12="","",'12 - Deployments &amp; Config'!AK12)</f>
        <v>Anesthesia Machine</v>
      </c>
      <c r="L12" s="29" t="str">
        <f>IF('12 - Deployments &amp; Config'!M12="","",'12 - Deployments &amp; Config'!M12)</f>
        <v>OR iPro Cybernet Workstation</v>
      </c>
      <c r="M12" s="30"/>
      <c r="N12" s="29" t="str">
        <f>IF('12 - Deployments &amp; Config'!N12="","",'12 - Deployments &amp; Config'!N12)</f>
        <v>Yes</v>
      </c>
      <c r="O12" s="29" t="str">
        <f>IF('12 - Deployments &amp; Config'!O12="","",'12 - Deployments &amp; Config'!O12)</f>
        <v>No</v>
      </c>
      <c r="P12" s="29" t="str">
        <f>IF('12 - Deployments &amp; Config'!P12="","",'12 - Deployments &amp; Config'!P12)</f>
        <v>No</v>
      </c>
      <c r="Q12" s="30"/>
      <c r="R12" s="29" t="str">
        <f>IF('12 - Deployments &amp; Config'!BO12="","",'12 - Deployments &amp; Config'!BO12)</f>
        <v/>
      </c>
      <c r="S12" s="29" t="str">
        <f>IF('12 - Deployments &amp; Config'!BN12="","",'12 - Deployments &amp; Config'!BN12)</f>
        <v/>
      </c>
      <c r="T12" s="29" t="str">
        <f>IF('12 - Deployments &amp; Config'!BL12="","",'12 - Deployments &amp; Config'!BL12)</f>
        <v/>
      </c>
      <c r="U12" s="29" t="str">
        <f>IF('12 - Deployments &amp; Config'!BM12="","",'12 - Deployments &amp; Config'!BM12)</f>
        <v/>
      </c>
      <c r="V12" s="29" t="str">
        <f>IF('12 - Deployments &amp; Config'!B12="","",'12 - Deployments &amp; Config'!B12)</f>
        <v/>
      </c>
      <c r="W12" s="29" t="str">
        <f>IF('12 - Deployments &amp; Config'!CO12="","",'12 - Deployments &amp; Config'!CO12)</f>
        <v/>
      </c>
      <c r="X12" s="29" t="str">
        <f>IF('12 - Deployments &amp; Config'!BS12="","",'12 - Deployments &amp; Config'!BS12)</f>
        <v>Power Cable, Battery, Firmware Download, Device ID, Epic Beans Relay</v>
      </c>
      <c r="Y12" s="29" t="str">
        <f>IF('12 - Deployments &amp; Config'!CQ12="","",'12 - Deployments &amp; Config'!CQ12)</f>
        <v/>
      </c>
      <c r="Z12" s="29" t="str">
        <f>IF('12 - Deployments &amp; Config'!T12="","",'12 - Deployments &amp; Config'!T12)</f>
        <v/>
      </c>
      <c r="AA12" s="29">
        <f>IF('12 - Deployments &amp; Config'!V12="","",'12 - Deployments &amp; Config'!V12)</f>
        <v>46081</v>
      </c>
    </row>
    <row r="13" spans="1:29" ht="45.75" customHeight="1">
      <c r="A13" s="30"/>
      <c r="B13" s="30"/>
      <c r="C13" s="29" t="str">
        <f>IF('12 - Deployments &amp; Config'!I13="","",'12 - Deployments &amp; Config'!I13)</f>
        <v>LIJ - OR</v>
      </c>
      <c r="D13" s="29" t="str">
        <f>IF('12 - Deployments &amp; Config'!J13="","",'12 - Deployments &amp; Config'!J13)</f>
        <v>ANNEX</v>
      </c>
      <c r="E13" s="29" t="str">
        <f>IF('12 - Deployments &amp; Config'!K13="","",'12 - Deployments &amp; Config'!K13)</f>
        <v>OR 1</v>
      </c>
      <c r="F13" s="29" t="str">
        <f>IF('12 - Deployments &amp; Config'!L13="","",'12 - Deployments &amp; Config'!L13)</f>
        <v/>
      </c>
      <c r="G13" s="29" t="str">
        <f>IF('12 - Deployments &amp; Config'!AQ13="","",'12 - Deployments &amp; Config'!AQ13)</f>
        <v/>
      </c>
      <c r="H13" s="29" t="str">
        <f>IF('12 - Deployments &amp; Config'!A13="","",'12 - Deployments &amp; Config'!A13)</f>
        <v>Cybernet</v>
      </c>
      <c r="I13" s="29" t="str">
        <f>IF('12 - Deployments &amp; Config'!AO13="","",'12 - Deployments &amp; Config'!AO13)</f>
        <v>Drager</v>
      </c>
      <c r="J13" s="29" t="str">
        <f>IF('12 - Deployments &amp; Config'!AP13="","",'12 - Deployments &amp; Config'!AP13)</f>
        <v>Apollo</v>
      </c>
      <c r="K13" s="29" t="str">
        <f>IF('12 - Deployments &amp; Config'!AK13="","",'12 - Deployments &amp; Config'!AK13)</f>
        <v>Anesthesia Machine</v>
      </c>
      <c r="L13" s="29" t="str">
        <f>IF('12 - Deployments &amp; Config'!M13="","",'12 - Deployments &amp; Config'!M13)</f>
        <v>OR iPro Cybernet Workstation</v>
      </c>
      <c r="M13" s="30"/>
      <c r="N13" s="29" t="str">
        <f>IF('12 - Deployments &amp; Config'!N13="","",'12 - Deployments &amp; Config'!N13)</f>
        <v>Yes</v>
      </c>
      <c r="O13" s="29" t="str">
        <f>IF('12 - Deployments &amp; Config'!O13="","",'12 - Deployments &amp; Config'!O13)</f>
        <v>No</v>
      </c>
      <c r="P13" s="29" t="str">
        <f>IF('12 - Deployments &amp; Config'!P13="","",'12 - Deployments &amp; Config'!P13)</f>
        <v>No</v>
      </c>
      <c r="Q13" s="30"/>
      <c r="R13" s="29" t="str">
        <f>IF('12 - Deployments &amp; Config'!BO13="","",'12 - Deployments &amp; Config'!BO13)</f>
        <v>Yes</v>
      </c>
      <c r="S13" s="29" t="str">
        <f>IF('12 - Deployments &amp; Config'!BN13="","",'12 - Deployments &amp; Config'!BN13)</f>
        <v>Yes</v>
      </c>
      <c r="T13" s="29" t="str">
        <f>IF('12 - Deployments &amp; Config'!BL13="","",'12 - Deployments &amp; Config'!BL13)</f>
        <v>Yes</v>
      </c>
      <c r="U13" s="29" t="str">
        <f>IF('12 - Deployments &amp; Config'!BM13="","",'12 - Deployments &amp; Config'!BM13)</f>
        <v>Yes</v>
      </c>
      <c r="V13" s="29" t="str">
        <f>IF('12 - Deployments &amp; Config'!B13="","",'12 - Deployments &amp; Config'!B13)</f>
        <v/>
      </c>
      <c r="W13" s="29" t="str">
        <f>IF('12 - Deployments &amp; Config'!CO13="","",'12 - Deployments &amp; Config'!CO13)</f>
        <v/>
      </c>
      <c r="X13" s="29" t="str">
        <f>IF('12 - Deployments &amp; Config'!BS13="","",'12 - Deployments &amp; Config'!BS13)</f>
        <v>Firmware Download, Device ID, Epic Beans Relay</v>
      </c>
      <c r="Y13" s="29" t="str">
        <f>IF('12 - Deployments &amp; Config'!CQ13="","",'12 - Deployments &amp; Config'!CQ13)</f>
        <v/>
      </c>
      <c r="Z13" s="29" t="str">
        <f>IF('12 - Deployments &amp; Config'!T13="","",'12 - Deployments &amp; Config'!T13)</f>
        <v/>
      </c>
      <c r="AA13" s="29">
        <f>IF('12 - Deployments &amp; Config'!V13="","",'12 - Deployments &amp; Config'!V13)</f>
        <v>46081</v>
      </c>
    </row>
    <row r="14" spans="1:29" ht="45.75" customHeight="1">
      <c r="A14" s="30"/>
      <c r="B14" s="30"/>
      <c r="C14" s="29" t="str">
        <f>IF('12 - Deployments &amp; Config'!I14="","",'12 - Deployments &amp; Config'!I14)</f>
        <v>LIJ - OR</v>
      </c>
      <c r="D14" s="29" t="str">
        <f>IF('12 - Deployments &amp; Config'!J14="","",'12 - Deployments &amp; Config'!J14)</f>
        <v>ANNEX</v>
      </c>
      <c r="E14" s="29" t="str">
        <f>IF('12 - Deployments &amp; Config'!K14="","",'12 - Deployments &amp; Config'!K14)</f>
        <v>OR 2</v>
      </c>
      <c r="F14" s="29" t="str">
        <f>IF('12 - Deployments &amp; Config'!L14="","",'12 - Deployments &amp; Config'!L14)</f>
        <v/>
      </c>
      <c r="G14" s="29" t="str">
        <f>IF('12 - Deployments &amp; Config'!AQ14="","",'12 - Deployments &amp; Config'!AQ14)</f>
        <v/>
      </c>
      <c r="H14" s="29" t="str">
        <f>IF('12 - Deployments &amp; Config'!A14="","",'12 - Deployments &amp; Config'!A14)</f>
        <v>Cybernet</v>
      </c>
      <c r="I14" s="29" t="str">
        <f>IF('12 - Deployments &amp; Config'!AO14="","",'12 - Deployments &amp; Config'!AO14)</f>
        <v>Drager</v>
      </c>
      <c r="J14" s="29" t="str">
        <f>IF('12 - Deployments &amp; Config'!AP14="","",'12 - Deployments &amp; Config'!AP14)</f>
        <v>Apollo</v>
      </c>
      <c r="K14" s="29" t="str">
        <f>IF('12 - Deployments &amp; Config'!AK14="","",'12 - Deployments &amp; Config'!AK14)</f>
        <v>Anesthesia Machine</v>
      </c>
      <c r="L14" s="29" t="str">
        <f>IF('12 - Deployments &amp; Config'!M14="","",'12 - Deployments &amp; Config'!M14)</f>
        <v>OR iPro Cybernet Workstation</v>
      </c>
      <c r="M14" s="30"/>
      <c r="N14" s="29" t="str">
        <f>IF('12 - Deployments &amp; Config'!N14="","",'12 - Deployments &amp; Config'!N14)</f>
        <v>Yes</v>
      </c>
      <c r="O14" s="29" t="str">
        <f>IF('12 - Deployments &amp; Config'!O14="","",'12 - Deployments &amp; Config'!O14)</f>
        <v>No</v>
      </c>
      <c r="P14" s="29" t="str">
        <f>IF('12 - Deployments &amp; Config'!P14="","",'12 - Deployments &amp; Config'!P14)</f>
        <v>No</v>
      </c>
      <c r="Q14" s="30"/>
      <c r="R14" s="29" t="str">
        <f>IF('12 - Deployments &amp; Config'!BO14="","",'12 - Deployments &amp; Config'!BO14)</f>
        <v>Yes</v>
      </c>
      <c r="S14" s="29" t="str">
        <f>IF('12 - Deployments &amp; Config'!BN14="","",'12 - Deployments &amp; Config'!BN14)</f>
        <v>Yes</v>
      </c>
      <c r="T14" s="29" t="str">
        <f>IF('12 - Deployments &amp; Config'!BL14="","",'12 - Deployments &amp; Config'!BL14)</f>
        <v>Yes</v>
      </c>
      <c r="U14" s="29" t="str">
        <f>IF('12 - Deployments &amp; Config'!BM14="","",'12 - Deployments &amp; Config'!BM14)</f>
        <v>Yes</v>
      </c>
      <c r="V14" s="29" t="str">
        <f>IF('12 - Deployments &amp; Config'!B14="","",'12 - Deployments &amp; Config'!B14)</f>
        <v/>
      </c>
      <c r="W14" s="29" t="str">
        <f>IF('12 - Deployments &amp; Config'!CO14="","",'12 - Deployments &amp; Config'!CO14)</f>
        <v/>
      </c>
      <c r="X14" s="29" t="str">
        <f>IF('12 - Deployments &amp; Config'!BS14="","",'12 - Deployments &amp; Config'!BS14)</f>
        <v>Firmware Download, Device ID, Epic Beans Relay</v>
      </c>
      <c r="Y14" s="29" t="str">
        <f>IF('12 - Deployments &amp; Config'!CQ14="","",'12 - Deployments &amp; Config'!CQ14)</f>
        <v/>
      </c>
      <c r="Z14" s="29" t="str">
        <f>IF('12 - Deployments &amp; Config'!T14="","",'12 - Deployments &amp; Config'!T14)</f>
        <v/>
      </c>
      <c r="AA14" s="29">
        <f>IF('12 - Deployments &amp; Config'!V14="","",'12 - Deployments &amp; Config'!V14)</f>
        <v>46081</v>
      </c>
    </row>
    <row r="15" spans="1:29" ht="45.75" customHeight="1">
      <c r="A15" s="30"/>
      <c r="B15" s="30"/>
      <c r="C15" s="29" t="str">
        <f>IF('12 - Deployments &amp; Config'!I15="","",'12 - Deployments &amp; Config'!I15)</f>
        <v>LIJ Main / LIJ OR</v>
      </c>
      <c r="D15" s="29" t="str">
        <f>IF('12 - Deployments &amp; Config'!J15="","",'12 - Deployments &amp; Config'!J15)</f>
        <v>ENDO Proc</v>
      </c>
      <c r="E15" s="29" t="str">
        <f>IF('12 - Deployments &amp; Config'!K15="","",'12 - Deployments &amp; Config'!K15)</f>
        <v>PR 4</v>
      </c>
      <c r="F15" s="29" t="str">
        <f>IF('12 - Deployments &amp; Config'!L15="","",'12 - Deployments &amp; Config'!L15)</f>
        <v/>
      </c>
      <c r="G15" s="29" t="str">
        <f>IF('12 - Deployments &amp; Config'!AQ15="","",'12 - Deployments &amp; Config'!AQ15)</f>
        <v/>
      </c>
      <c r="H15" s="29" t="str">
        <f>IF('12 - Deployments &amp; Config'!A15="","",'12 - Deployments &amp; Config'!A15)</f>
        <v>Cybernet</v>
      </c>
      <c r="I15" s="29" t="str">
        <f>IF('12 - Deployments &amp; Config'!AO15="","",'12 - Deployments &amp; Config'!AO15)</f>
        <v>Drager</v>
      </c>
      <c r="J15" s="29" t="str">
        <f>IF('12 - Deployments &amp; Config'!AP15="","",'12 - Deployments &amp; Config'!AP15)</f>
        <v>Apollo</v>
      </c>
      <c r="K15" s="29" t="str">
        <f>IF('12 - Deployments &amp; Config'!AK15="","",'12 - Deployments &amp; Config'!AK15)</f>
        <v>Anesthesia Machine</v>
      </c>
      <c r="L15" s="29" t="str">
        <f>IF('12 - Deployments &amp; Config'!M15="","",'12 - Deployments &amp; Config'!M15)</f>
        <v>OR iPro Cybernet Workstation</v>
      </c>
      <c r="M15" s="30"/>
      <c r="N15" s="29" t="str">
        <f>IF('12 - Deployments &amp; Config'!N15="","",'12 - Deployments &amp; Config'!N15)</f>
        <v>Yes</v>
      </c>
      <c r="O15" s="29" t="str">
        <f>IF('12 - Deployments &amp; Config'!O15="","",'12 - Deployments &amp; Config'!O15)</f>
        <v>No</v>
      </c>
      <c r="P15" s="29" t="str">
        <f>IF('12 - Deployments &amp; Config'!P15="","",'12 - Deployments &amp; Config'!P15)</f>
        <v>No</v>
      </c>
      <c r="Q15" s="30"/>
      <c r="R15" s="29" t="str">
        <f>IF('12 - Deployments &amp; Config'!BO15="","",'12 - Deployments &amp; Config'!BO15)</f>
        <v>Yes</v>
      </c>
      <c r="S15" s="29" t="str">
        <f>IF('12 - Deployments &amp; Config'!BN15="","",'12 - Deployments &amp; Config'!BN15)</f>
        <v>Yes</v>
      </c>
      <c r="T15" s="29" t="str">
        <f>IF('12 - Deployments &amp; Config'!BL15="","",'12 - Deployments &amp; Config'!BL15)</f>
        <v>Yes</v>
      </c>
      <c r="U15" s="29" t="str">
        <f>IF('12 - Deployments &amp; Config'!BM15="","",'12 - Deployments &amp; Config'!BM15)</f>
        <v>Yes</v>
      </c>
      <c r="V15" s="29" t="str">
        <f>IF('12 - Deployments &amp; Config'!B15="","",'12 - Deployments &amp; Config'!B15)</f>
        <v/>
      </c>
      <c r="W15" s="29" t="str">
        <f>IF('12 - Deployments &amp; Config'!CO15="","",'12 - Deployments &amp; Config'!CO15)</f>
        <v/>
      </c>
      <c r="X15" s="29" t="str">
        <f>IF('12 - Deployments &amp; Config'!BS15="","",'12 - Deployments &amp; Config'!BS15)</f>
        <v>Firmware Download, Device ID, Epic Beans Relay</v>
      </c>
      <c r="Y15" s="29" t="str">
        <f>IF('12 - Deployments &amp; Config'!CQ15="","",'12 - Deployments &amp; Config'!CQ15)</f>
        <v/>
      </c>
      <c r="Z15" s="29" t="str">
        <f>IF('12 - Deployments &amp; Config'!T15="","",'12 - Deployments &amp; Config'!T15)</f>
        <v/>
      </c>
      <c r="AA15" s="29">
        <f>IF('12 - Deployments &amp; Config'!V15="","",'12 - Deployments &amp; Config'!V15)</f>
        <v>46081</v>
      </c>
    </row>
    <row r="16" spans="1:29" ht="45.75" customHeight="1">
      <c r="A16" s="30"/>
      <c r="B16" s="30"/>
      <c r="C16" s="29" t="str">
        <f>IF('12 - Deployments &amp; Config'!I16="","",'12 - Deployments &amp; Config'!I16)</f>
        <v>LIJ - OR</v>
      </c>
      <c r="D16" s="29" t="str">
        <f>IF('12 - Deployments &amp; Config'!J16="","",'12 - Deployments &amp; Config'!J16)</f>
        <v>ANNEX</v>
      </c>
      <c r="E16" s="29" t="str">
        <f>IF('12 - Deployments &amp; Config'!K16="","",'12 - Deployments &amp; Config'!K16)</f>
        <v>OR 3</v>
      </c>
      <c r="F16" s="29" t="str">
        <f>IF('12 - Deployments &amp; Config'!L16="","",'12 - Deployments &amp; Config'!L16)</f>
        <v/>
      </c>
      <c r="G16" s="29" t="str">
        <f>IF('12 - Deployments &amp; Config'!AQ16="","",'12 - Deployments &amp; Config'!AQ16)</f>
        <v/>
      </c>
      <c r="H16" s="29" t="str">
        <f>IF('12 - Deployments &amp; Config'!A16="","",'12 - Deployments &amp; Config'!A16)</f>
        <v>Cybernet</v>
      </c>
      <c r="I16" s="29" t="str">
        <f>IF('12 - Deployments &amp; Config'!AO16="","",'12 - Deployments &amp; Config'!AO16)</f>
        <v>Drager</v>
      </c>
      <c r="J16" s="29" t="str">
        <f>IF('12 - Deployments &amp; Config'!AP16="","",'12 - Deployments &amp; Config'!AP16)</f>
        <v>Apollo</v>
      </c>
      <c r="K16" s="29" t="str">
        <f>IF('12 - Deployments &amp; Config'!AK16="","",'12 - Deployments &amp; Config'!AK16)</f>
        <v>Anesthesia Machine</v>
      </c>
      <c r="L16" s="29" t="str">
        <f>IF('12 - Deployments &amp; Config'!M16="","",'12 - Deployments &amp; Config'!M16)</f>
        <v>OR iPro Cybernet Workstation</v>
      </c>
      <c r="M16" s="30"/>
      <c r="N16" s="29" t="str">
        <f>IF('12 - Deployments &amp; Config'!N16="","",'12 - Deployments &amp; Config'!N16)</f>
        <v>Yes</v>
      </c>
      <c r="O16" s="29" t="str">
        <f>IF('12 - Deployments &amp; Config'!O16="","",'12 - Deployments &amp; Config'!O16)</f>
        <v>No</v>
      </c>
      <c r="P16" s="29" t="str">
        <f>IF('12 - Deployments &amp; Config'!P16="","",'12 - Deployments &amp; Config'!P16)</f>
        <v>No</v>
      </c>
      <c r="Q16" s="30"/>
      <c r="R16" s="29" t="str">
        <f>IF('12 - Deployments &amp; Config'!BO16="","",'12 - Deployments &amp; Config'!BO16)</f>
        <v>Yes</v>
      </c>
      <c r="S16" s="29" t="str">
        <f>IF('12 - Deployments &amp; Config'!BN16="","",'12 - Deployments &amp; Config'!BN16)</f>
        <v>Yes</v>
      </c>
      <c r="T16" s="29" t="str">
        <f>IF('12 - Deployments &amp; Config'!BL16="","",'12 - Deployments &amp; Config'!BL16)</f>
        <v>Yes</v>
      </c>
      <c r="U16" s="29" t="str">
        <f>IF('12 - Deployments &amp; Config'!BM16="","",'12 - Deployments &amp; Config'!BM16)</f>
        <v>Yes</v>
      </c>
      <c r="V16" s="29" t="str">
        <f>IF('12 - Deployments &amp; Config'!B16="","",'12 - Deployments &amp; Config'!B16)</f>
        <v/>
      </c>
      <c r="W16" s="29" t="str">
        <f>IF('12 - Deployments &amp; Config'!CO16="","",'12 - Deployments &amp; Config'!CO16)</f>
        <v/>
      </c>
      <c r="X16" s="29" t="str">
        <f>IF('12 - Deployments &amp; Config'!BS16="","",'12 - Deployments &amp; Config'!BS16)</f>
        <v>Firmware Download, Device ID, Epic Beans Relay</v>
      </c>
      <c r="Y16" s="29" t="str">
        <f>IF('12 - Deployments &amp; Config'!CQ16="","",'12 - Deployments &amp; Config'!CQ16)</f>
        <v/>
      </c>
      <c r="Z16" s="29" t="str">
        <f>IF('12 - Deployments &amp; Config'!T16="","",'12 - Deployments &amp; Config'!T16)</f>
        <v/>
      </c>
      <c r="AA16" s="29">
        <f>IF('12 - Deployments &amp; Config'!V16="","",'12 - Deployments &amp; Config'!V16)</f>
        <v>46081</v>
      </c>
    </row>
    <row r="17" spans="1:27" ht="45.75" customHeight="1">
      <c r="A17" s="30"/>
      <c r="B17" s="30"/>
      <c r="C17" s="29" t="str">
        <f>IF('12 - Deployments &amp; Config'!I17="","",'12 - Deployments &amp; Config'!I17)</f>
        <v>LIJ - Annex</v>
      </c>
      <c r="D17" s="29" t="str">
        <f>IF('12 - Deployments &amp; Config'!J17="","",'12 - Deployments &amp; Config'!J17)</f>
        <v>ENDO Proc</v>
      </c>
      <c r="E17" s="29" t="str">
        <f>IF('12 - Deployments &amp; Config'!K17="","",'12 - Deployments &amp; Config'!K17)</f>
        <v>PR 1</v>
      </c>
      <c r="F17" s="29" t="str">
        <f>IF('12 - Deployments &amp; Config'!L17="","",'12 - Deployments &amp; Config'!L17)</f>
        <v/>
      </c>
      <c r="G17" s="29" t="str">
        <f>IF('12 - Deployments &amp; Config'!AQ17="","",'12 - Deployments &amp; Config'!AQ17)</f>
        <v/>
      </c>
      <c r="H17" s="29" t="str">
        <f>IF('12 - Deployments &amp; Config'!A17="","",'12 - Deployments &amp; Config'!A17)</f>
        <v>Cybernet</v>
      </c>
      <c r="I17" s="29" t="str">
        <f>IF('12 - Deployments &amp; Config'!AO17="","",'12 - Deployments &amp; Config'!AO17)</f>
        <v>Drager</v>
      </c>
      <c r="J17" s="29" t="str">
        <f>IF('12 - Deployments &amp; Config'!AP17="","",'12 - Deployments &amp; Config'!AP17)</f>
        <v>Apollo</v>
      </c>
      <c r="K17" s="29" t="str">
        <f>IF('12 - Deployments &amp; Config'!AK17="","",'12 - Deployments &amp; Config'!AK17)</f>
        <v>Anesthesia Machine</v>
      </c>
      <c r="L17" s="29" t="str">
        <f>IF('12 - Deployments &amp; Config'!M17="","",'12 - Deployments &amp; Config'!M17)</f>
        <v>OR iPro Cybernet Workstation</v>
      </c>
      <c r="M17" s="30"/>
      <c r="N17" s="29" t="str">
        <f>IF('12 - Deployments &amp; Config'!N17="","",'12 - Deployments &amp; Config'!N17)</f>
        <v/>
      </c>
      <c r="O17" s="29" t="str">
        <f>IF('12 - Deployments &amp; Config'!O17="","",'12 - Deployments &amp; Config'!O17)</f>
        <v/>
      </c>
      <c r="P17" s="29" t="str">
        <f>IF('12 - Deployments &amp; Config'!P17="","",'12 - Deployments &amp; Config'!P17)</f>
        <v/>
      </c>
      <c r="Q17" s="30"/>
      <c r="R17" s="29" t="str">
        <f>IF('12 - Deployments &amp; Config'!BO17="","",'12 - Deployments &amp; Config'!BO17)</f>
        <v>Yes</v>
      </c>
      <c r="S17" s="29" t="str">
        <f>IF('12 - Deployments &amp; Config'!BN17="","",'12 - Deployments &amp; Config'!BN17)</f>
        <v>Yes</v>
      </c>
      <c r="T17" s="29" t="str">
        <f>IF('12 - Deployments &amp; Config'!BL17="","",'12 - Deployments &amp; Config'!BL17)</f>
        <v>Yes</v>
      </c>
      <c r="U17" s="29" t="str">
        <f>IF('12 - Deployments &amp; Config'!BM17="","",'12 - Deployments &amp; Config'!BM17)</f>
        <v>Yes</v>
      </c>
      <c r="V17" s="29" t="str">
        <f>IF('12 - Deployments &amp; Config'!B17="","",'12 - Deployments &amp; Config'!B17)</f>
        <v/>
      </c>
      <c r="W17" s="29" t="str">
        <f>IF('12 - Deployments &amp; Config'!CO17="","",'12 - Deployments &amp; Config'!CO17)</f>
        <v/>
      </c>
      <c r="X17" s="29" t="str">
        <f>IF('12 - Deployments &amp; Config'!BS17="","",'12 - Deployments &amp; Config'!BS17)</f>
        <v>Firmware Download, Device ID, Epic Beans Relay</v>
      </c>
      <c r="Y17" s="29" t="str">
        <f>IF('12 - Deployments &amp; Config'!CQ17="","",'12 - Deployments &amp; Config'!CQ17)</f>
        <v/>
      </c>
      <c r="Z17" s="29" t="str">
        <f>IF('12 - Deployments &amp; Config'!T17="","",'12 - Deployments &amp; Config'!T17)</f>
        <v/>
      </c>
      <c r="AA17" s="29">
        <f>IF('12 - Deployments &amp; Config'!V17="","",'12 - Deployments &amp; Config'!V17)</f>
        <v>46081</v>
      </c>
    </row>
    <row r="18" spans="1:27" ht="45.75" customHeight="1">
      <c r="A18" s="30"/>
      <c r="B18" s="30"/>
      <c r="C18" s="29" t="str">
        <f>IF('12 - Deployments &amp; Config'!I18="","",'12 - Deployments &amp; Config'!I18)</f>
        <v>LIJ Main / LIJ OR</v>
      </c>
      <c r="D18" s="29" t="str">
        <f>IF('12 - Deployments &amp; Config'!J18="","",'12 - Deployments &amp; Config'!J18)</f>
        <v>CATH</v>
      </c>
      <c r="E18" s="29" t="str">
        <f>IF('12 - Deployments &amp; Config'!K18="","",'12 - Deployments &amp; Config'!K18)</f>
        <v>CAT Lab 1</v>
      </c>
      <c r="F18" s="29" t="str">
        <f>IF('12 - Deployments &amp; Config'!L18="","",'12 - Deployments &amp; Config'!L18)</f>
        <v/>
      </c>
      <c r="G18" s="29" t="str">
        <f>IF('12 - Deployments &amp; Config'!AQ18="","",'12 - Deployments &amp; Config'!AQ18)</f>
        <v/>
      </c>
      <c r="H18" s="29" t="str">
        <f>IF('12 - Deployments &amp; Config'!A18="","",'12 - Deployments &amp; Config'!A18)</f>
        <v>Cybernet</v>
      </c>
      <c r="I18" s="29" t="str">
        <f>IF('12 - Deployments &amp; Config'!AO18="","",'12 - Deployments &amp; Config'!AO18)</f>
        <v>Drager</v>
      </c>
      <c r="J18" s="29" t="str">
        <f>IF('12 - Deployments &amp; Config'!AP18="","",'12 - Deployments &amp; Config'!AP18)</f>
        <v>Apollo</v>
      </c>
      <c r="K18" s="29" t="str">
        <f>IF('12 - Deployments &amp; Config'!AK18="","",'12 - Deployments &amp; Config'!AK18)</f>
        <v>Anesthesia Machine</v>
      </c>
      <c r="L18" s="29" t="str">
        <f>IF('12 - Deployments &amp; Config'!M18="","",'12 - Deployments &amp; Config'!M18)</f>
        <v>OR iPro Cybernet Workstation</v>
      </c>
      <c r="M18" s="30"/>
      <c r="N18" s="29" t="str">
        <f>IF('12 - Deployments &amp; Config'!N18="","",'12 - Deployments &amp; Config'!N18)</f>
        <v/>
      </c>
      <c r="O18" s="29" t="str">
        <f>IF('12 - Deployments &amp; Config'!O18="","",'12 - Deployments &amp; Config'!O18)</f>
        <v/>
      </c>
      <c r="P18" s="29" t="str">
        <f>IF('12 - Deployments &amp; Config'!P18="","",'12 - Deployments &amp; Config'!P18)</f>
        <v/>
      </c>
      <c r="Q18" s="30"/>
      <c r="R18" s="29" t="str">
        <f>IF('12 - Deployments &amp; Config'!BO18="","",'12 - Deployments &amp; Config'!BO18)</f>
        <v>Yes</v>
      </c>
      <c r="S18" s="29" t="str">
        <f>IF('12 - Deployments &amp; Config'!BN18="","",'12 - Deployments &amp; Config'!BN18)</f>
        <v>Yes</v>
      </c>
      <c r="T18" s="29" t="str">
        <f>IF('12 - Deployments &amp; Config'!BL18="","",'12 - Deployments &amp; Config'!BL18)</f>
        <v>Yes</v>
      </c>
      <c r="U18" s="29" t="str">
        <f>IF('12 - Deployments &amp; Config'!BM18="","",'12 - Deployments &amp; Config'!BM18)</f>
        <v>Yes</v>
      </c>
      <c r="V18" s="29" t="str">
        <f>IF('12 - Deployments &amp; Config'!B18="","",'12 - Deployments &amp; Config'!B18)</f>
        <v/>
      </c>
      <c r="W18" s="29" t="str">
        <f>IF('12 - Deployments &amp; Config'!CO18="","",'12 - Deployments &amp; Config'!CO18)</f>
        <v/>
      </c>
      <c r="X18" s="29" t="str">
        <f>IF('12 - Deployments &amp; Config'!BS18="","",'12 - Deployments &amp; Config'!BS18)</f>
        <v>Firmware Download, Device ID, Epic Beans Relay</v>
      </c>
      <c r="Y18" s="29" t="str">
        <f>IF('12 - Deployments &amp; Config'!CQ18="","",'12 - Deployments &amp; Config'!CQ18)</f>
        <v/>
      </c>
      <c r="Z18" s="29" t="str">
        <f>IF('12 - Deployments &amp; Config'!T18="","",'12 - Deployments &amp; Config'!T18)</f>
        <v/>
      </c>
      <c r="AA18" s="29">
        <f>IF('12 - Deployments &amp; Config'!V18="","",'12 - Deployments &amp; Config'!V18)</f>
        <v>46081</v>
      </c>
    </row>
    <row r="19" spans="1:27" ht="45.75" customHeight="1">
      <c r="A19" s="30"/>
      <c r="B19" s="30"/>
      <c r="C19" s="29" t="str">
        <f>IF('12 - Deployments &amp; Config'!I19="","",'12 - Deployments &amp; Config'!I19)</f>
        <v>LIJ - Annex</v>
      </c>
      <c r="D19" s="29" t="str">
        <f>IF('12 - Deployments &amp; Config'!J19="","",'12 - Deployments &amp; Config'!J19)</f>
        <v>LDR ORs</v>
      </c>
      <c r="E19" s="29" t="str">
        <f>IF('12 - Deployments &amp; Config'!K19="","",'12 - Deployments &amp; Config'!K19)</f>
        <v>OB OR 2</v>
      </c>
      <c r="F19" s="29" t="str">
        <f>IF('12 - Deployments &amp; Config'!L19="","",'12 - Deployments &amp; Config'!L19)</f>
        <v/>
      </c>
      <c r="G19" s="29" t="str">
        <f>IF('12 - Deployments &amp; Config'!AQ19="","",'12 - Deployments &amp; Config'!AQ19)</f>
        <v/>
      </c>
      <c r="H19" s="29" t="str">
        <f>IF('12 - Deployments &amp; Config'!A19="","",'12 - Deployments &amp; Config'!A19)</f>
        <v>Cybernet</v>
      </c>
      <c r="I19" s="29" t="str">
        <f>IF('12 - Deployments &amp; Config'!AO19="","",'12 - Deployments &amp; Config'!AO19)</f>
        <v>Drager</v>
      </c>
      <c r="J19" s="29" t="str">
        <f>IF('12 - Deployments &amp; Config'!AP19="","",'12 - Deployments &amp; Config'!AP19)</f>
        <v>Apollo</v>
      </c>
      <c r="K19" s="29" t="str">
        <f>IF('12 - Deployments &amp; Config'!AK19="","",'12 - Deployments &amp; Config'!AK19)</f>
        <v>Anesthesia Machine</v>
      </c>
      <c r="L19" s="29" t="str">
        <f>IF('12 - Deployments &amp; Config'!M19="","",'12 - Deployments &amp; Config'!M19)</f>
        <v>OR iPro Cybernet Workstation</v>
      </c>
      <c r="M19" s="30"/>
      <c r="N19" s="29" t="str">
        <f>IF('12 - Deployments &amp; Config'!N19="","",'12 - Deployments &amp; Config'!N19)</f>
        <v/>
      </c>
      <c r="O19" s="29" t="str">
        <f>IF('12 - Deployments &amp; Config'!O19="","",'12 - Deployments &amp; Config'!O19)</f>
        <v/>
      </c>
      <c r="P19" s="29" t="str">
        <f>IF('12 - Deployments &amp; Config'!P19="","",'12 - Deployments &amp; Config'!P19)</f>
        <v/>
      </c>
      <c r="Q19" s="30"/>
      <c r="R19" s="29" t="str">
        <f>IF('12 - Deployments &amp; Config'!BO19="","",'12 - Deployments &amp; Config'!BO19)</f>
        <v/>
      </c>
      <c r="S19" s="29" t="str">
        <f>IF('12 - Deployments &amp; Config'!BN19="","",'12 - Deployments &amp; Config'!BN19)</f>
        <v/>
      </c>
      <c r="T19" s="29" t="str">
        <f>IF('12 - Deployments &amp; Config'!BL19="","",'12 - Deployments &amp; Config'!BL19)</f>
        <v/>
      </c>
      <c r="U19" s="29" t="str">
        <f>IF('12 - Deployments &amp; Config'!BM19="","",'12 - Deployments &amp; Config'!BM19)</f>
        <v/>
      </c>
      <c r="V19" s="29" t="str">
        <f>IF('12 - Deployments &amp; Config'!B19="","",'12 - Deployments &amp; Config'!B19)</f>
        <v/>
      </c>
      <c r="W19" s="29" t="str">
        <f>IF('12 - Deployments &amp; Config'!CO19="","",'12 - Deployments &amp; Config'!CO19)</f>
        <v/>
      </c>
      <c r="X19" s="29" t="str">
        <f>IF('12 - Deployments &amp; Config'!BS19="","",'12 - Deployments &amp; Config'!BS19)</f>
        <v>Power Cable, Battery, Firmware Download, Device ID, Epic Beans Relay</v>
      </c>
      <c r="Y19" s="29" t="str">
        <f>IF('12 - Deployments &amp; Config'!CQ19="","",'12 - Deployments &amp; Config'!CQ19)</f>
        <v/>
      </c>
      <c r="Z19" s="29" t="str">
        <f>IF('12 - Deployments &amp; Config'!T19="","",'12 - Deployments &amp; Config'!T19)</f>
        <v/>
      </c>
      <c r="AA19" s="29">
        <f>IF('12 - Deployments &amp; Config'!V19="","",'12 - Deployments &amp; Config'!V19)</f>
        <v>46081</v>
      </c>
    </row>
    <row r="20" spans="1:27" ht="45.75" customHeight="1">
      <c r="A20" s="30"/>
      <c r="B20" s="30"/>
      <c r="C20" s="29" t="str">
        <f>IF('12 - Deployments &amp; Config'!I20="","",'12 - Deployments &amp; Config'!I20)</f>
        <v>LIJ - Proc</v>
      </c>
      <c r="D20" s="29" t="str">
        <f>IF('12 - Deployments &amp; Config'!J20="","",'12 - Deployments &amp; Config'!J20)</f>
        <v>CATH</v>
      </c>
      <c r="E20" s="29" t="str">
        <f>IF('12 - Deployments &amp; Config'!K20="","",'12 - Deployments &amp; Config'!K20)</f>
        <v>CAT Lab 2</v>
      </c>
      <c r="F20" s="29" t="str">
        <f>IF('12 - Deployments &amp; Config'!L20="","",'12 - Deployments &amp; Config'!L20)</f>
        <v/>
      </c>
      <c r="G20" s="29" t="str">
        <f>IF('12 - Deployments &amp; Config'!AQ20="","",'12 - Deployments &amp; Config'!AQ20)</f>
        <v>SS12-253</v>
      </c>
      <c r="H20" s="29" t="str">
        <f>IF('12 - Deployments &amp; Config'!A20="","",'12 - Deployments &amp; Config'!A20)</f>
        <v>Cybernet</v>
      </c>
      <c r="I20" s="29" t="str">
        <f>IF('12 - Deployments &amp; Config'!AO20="","",'12 - Deployments &amp; Config'!AO20)</f>
        <v>Drager</v>
      </c>
      <c r="J20" s="29" t="str">
        <f>IF('12 - Deployments &amp; Config'!AP20="","",'12 - Deployments &amp; Config'!AP20)</f>
        <v>Apollo</v>
      </c>
      <c r="K20" s="29" t="str">
        <f>IF('12 - Deployments &amp; Config'!AK20="","",'12 - Deployments &amp; Config'!AK20)</f>
        <v>Anesthesia Machine</v>
      </c>
      <c r="L20" s="29" t="str">
        <f>IF('12 - Deployments &amp; Config'!M20="","",'12 - Deployments &amp; Config'!M20)</f>
        <v>OR iPro Cybernet Workstation</v>
      </c>
      <c r="M20" s="30"/>
      <c r="N20" s="29" t="str">
        <f>IF('12 - Deployments &amp; Config'!N20="","",'12 - Deployments &amp; Config'!N20)</f>
        <v/>
      </c>
      <c r="O20" s="29" t="str">
        <f>IF('12 - Deployments &amp; Config'!O20="","",'12 - Deployments &amp; Config'!O20)</f>
        <v/>
      </c>
      <c r="P20" s="29" t="str">
        <f>IF('12 - Deployments &amp; Config'!P20="","",'12 - Deployments &amp; Config'!P20)</f>
        <v/>
      </c>
      <c r="Q20" s="30"/>
      <c r="R20" s="29" t="str">
        <f>IF('12 - Deployments &amp; Config'!BO20="","",'12 - Deployments &amp; Config'!BO20)</f>
        <v>Yes</v>
      </c>
      <c r="S20" s="29" t="str">
        <f>IF('12 - Deployments &amp; Config'!BN20="","",'12 - Deployments &amp; Config'!BN20)</f>
        <v>Yes</v>
      </c>
      <c r="T20" s="29" t="str">
        <f>IF('12 - Deployments &amp; Config'!BL20="","",'12 - Deployments &amp; Config'!BL20)</f>
        <v>Yes</v>
      </c>
      <c r="U20" s="29" t="str">
        <f>IF('12 - Deployments &amp; Config'!BM20="","",'12 - Deployments &amp; Config'!BM20)</f>
        <v>Yes</v>
      </c>
      <c r="V20" s="29" t="str">
        <f>IF('12 - Deployments &amp; Config'!B20="","",'12 - Deployments &amp; Config'!B20)</f>
        <v/>
      </c>
      <c r="W20" s="29" t="str">
        <f>IF('12 - Deployments &amp; Config'!CO20="","",'12 - Deployments &amp; Config'!CO20)</f>
        <v/>
      </c>
      <c r="X20" s="29" t="str">
        <f>IF('12 - Deployments &amp; Config'!BS20="","",'12 - Deployments &amp; Config'!BS20)</f>
        <v/>
      </c>
      <c r="Y20" s="29" t="str">
        <f>IF('12 - Deployments &amp; Config'!CQ20="","",'12 - Deployments &amp; Config'!CQ20)</f>
        <v/>
      </c>
      <c r="Z20" s="29" t="str">
        <f>IF('12 - Deployments &amp; Config'!T20="","",'12 - Deployments &amp; Config'!T20)</f>
        <v/>
      </c>
      <c r="AA20" s="29">
        <f>IF('12 - Deployments &amp; Config'!V20="","",'12 - Deployments &amp; Config'!V20)</f>
        <v>46081</v>
      </c>
    </row>
    <row r="21" spans="1:27" ht="45.75" customHeight="1">
      <c r="A21" s="30"/>
      <c r="B21" s="30"/>
      <c r="C21" s="29" t="str">
        <f>IF('12 - Deployments &amp; Config'!I21="","",'12 - Deployments &amp; Config'!I21)</f>
        <v>LIJ Main / LIJ OR</v>
      </c>
      <c r="D21" s="29" t="str">
        <f>IF('12 - Deployments &amp; Config'!J21="","",'12 - Deployments &amp; Config'!J21)</f>
        <v>CATH</v>
      </c>
      <c r="E21" s="29" t="str">
        <f>IF('12 - Deployments &amp; Config'!K21="","",'12 - Deployments &amp; Config'!K21)</f>
        <v>IR 8 / PROCEDURAL ROOM</v>
      </c>
      <c r="F21" s="29" t="str">
        <f>IF('12 - Deployments &amp; Config'!L21="","",'12 - Deployments &amp; Config'!L21)</f>
        <v/>
      </c>
      <c r="G21" s="29" t="str">
        <f>IF('12 - Deployments &amp; Config'!AQ21="","",'12 - Deployments &amp; Config'!AQ21)</f>
        <v/>
      </c>
      <c r="H21" s="29" t="str">
        <f>IF('12 - Deployments &amp; Config'!A21="","",'12 - Deployments &amp; Config'!A21)</f>
        <v>Cybernet</v>
      </c>
      <c r="I21" s="29" t="str">
        <f>IF('12 - Deployments &amp; Config'!AO21="","",'12 - Deployments &amp; Config'!AO21)</f>
        <v/>
      </c>
      <c r="J21" s="29" t="str">
        <f>IF('12 - Deployments &amp; Config'!AP21="","",'12 - Deployments &amp; Config'!AP21)</f>
        <v/>
      </c>
      <c r="K21" s="29" t="str">
        <f>IF('12 - Deployments &amp; Config'!AK21="","",'12 - Deployments &amp; Config'!AK21)</f>
        <v>Anesthesia Machine</v>
      </c>
      <c r="L21" s="29" t="str">
        <f>IF('12 - Deployments &amp; Config'!M21="","",'12 - Deployments &amp; Config'!M21)</f>
        <v>OR iPro Cybernet Workstation</v>
      </c>
      <c r="M21" s="30"/>
      <c r="N21" s="29" t="str">
        <f>IF('12 - Deployments &amp; Config'!N21="","",'12 - Deployments &amp; Config'!N21)</f>
        <v/>
      </c>
      <c r="O21" s="29" t="str">
        <f>IF('12 - Deployments &amp; Config'!O21="","",'12 - Deployments &amp; Config'!O21)</f>
        <v/>
      </c>
      <c r="P21" s="29" t="str">
        <f>IF('12 - Deployments &amp; Config'!P21="","",'12 - Deployments &amp; Config'!P21)</f>
        <v/>
      </c>
      <c r="Q21" s="30"/>
      <c r="R21" s="29" t="str">
        <f>IF('12 - Deployments &amp; Config'!BO21="","",'12 - Deployments &amp; Config'!BO21)</f>
        <v/>
      </c>
      <c r="S21" s="29" t="str">
        <f>IF('12 - Deployments &amp; Config'!BN21="","",'12 - Deployments &amp; Config'!BN21)</f>
        <v/>
      </c>
      <c r="T21" s="29" t="str">
        <f>IF('12 - Deployments &amp; Config'!BL21="","",'12 - Deployments &amp; Config'!BL21)</f>
        <v/>
      </c>
      <c r="U21" s="29" t="str">
        <f>IF('12 - Deployments &amp; Config'!BM21="","",'12 - Deployments &amp; Config'!BM21)</f>
        <v/>
      </c>
      <c r="V21" s="29" t="str">
        <f>IF('12 - Deployments &amp; Config'!B21="","",'12 - Deployments &amp; Config'!B21)</f>
        <v/>
      </c>
      <c r="W21" s="29" t="str">
        <f>IF('12 - Deployments &amp; Config'!CO21="","",'12 - Deployments &amp; Config'!CO21)</f>
        <v/>
      </c>
      <c r="X21" s="29" t="str">
        <f>IF('12 - Deployments &amp; Config'!BS21="","",'12 - Deployments &amp; Config'!BS21)</f>
        <v/>
      </c>
      <c r="Y21" s="29" t="str">
        <f>IF('12 - Deployments &amp; Config'!CQ21="","",'12 - Deployments &amp; Config'!CQ21)</f>
        <v/>
      </c>
      <c r="Z21" s="29" t="str">
        <f>IF('12 - Deployments &amp; Config'!T21="","",'12 - Deployments &amp; Config'!T21)</f>
        <v/>
      </c>
      <c r="AA21" s="29">
        <f>IF('12 - Deployments &amp; Config'!V21="","",'12 - Deployments &amp; Config'!V21)</f>
        <v>46081</v>
      </c>
    </row>
    <row r="22" spans="1:27" ht="45.75" customHeight="1">
      <c r="A22" s="30"/>
      <c r="B22" s="30"/>
      <c r="C22" s="29" t="str">
        <f>IF('12 - Deployments &amp; Config'!I22="","",'12 - Deployments &amp; Config'!I22)</f>
        <v>LIJ - OR</v>
      </c>
      <c r="D22" s="29" t="str">
        <f>IF('12 - Deployments &amp; Config'!J22="","",'12 - Deployments &amp; Config'!J22)</f>
        <v>LIJ ORs</v>
      </c>
      <c r="E22" s="29" t="str">
        <f>IF('12 - Deployments &amp; Config'!K22="","",'12 - Deployments &amp; Config'!K22)</f>
        <v>OR 1</v>
      </c>
      <c r="F22" s="29" t="str">
        <f>IF('12 - Deployments &amp; Config'!L22="","",'12 - Deployments &amp; Config'!L22)</f>
        <v/>
      </c>
      <c r="G22" s="29" t="str">
        <f>IF('12 - Deployments &amp; Config'!AQ22="","",'12 - Deployments &amp; Config'!AQ22)</f>
        <v>OR#1-TUR / IPRO</v>
      </c>
      <c r="H22" s="29" t="str">
        <f>IF('12 - Deployments &amp; Config'!A22="","",'12 - Deployments &amp; Config'!A22)</f>
        <v>Cybernet</v>
      </c>
      <c r="I22" s="29" t="str">
        <f>IF('12 - Deployments &amp; Config'!AO22="","",'12 - Deployments &amp; Config'!AO22)</f>
        <v>Drager</v>
      </c>
      <c r="J22" s="29" t="str">
        <f>IF('12 - Deployments &amp; Config'!AP22="","",'12 - Deployments &amp; Config'!AP22)</f>
        <v>Apollo</v>
      </c>
      <c r="K22" s="29" t="str">
        <f>IF('12 - Deployments &amp; Config'!AK22="","",'12 - Deployments &amp; Config'!AK22)</f>
        <v>Anesthesia Machine</v>
      </c>
      <c r="L22" s="29" t="str">
        <f>IF('12 - Deployments &amp; Config'!M22="","",'12 - Deployments &amp; Config'!M22)</f>
        <v>OR iPro Cybernet Workstation</v>
      </c>
      <c r="M22" s="30"/>
      <c r="N22" s="29" t="str">
        <f>IF('12 - Deployments &amp; Config'!N22="","",'12 - Deployments &amp; Config'!N22)</f>
        <v>Yes</v>
      </c>
      <c r="O22" s="29" t="str">
        <f>IF('12 - Deployments &amp; Config'!O22="","",'12 - Deployments &amp; Config'!O22)</f>
        <v>Yes</v>
      </c>
      <c r="P22" s="29" t="str">
        <f>IF('12 - Deployments &amp; Config'!P22="","",'12 - Deployments &amp; Config'!P22)</f>
        <v>Yes</v>
      </c>
      <c r="Q22" s="30"/>
      <c r="R22" s="29" t="str">
        <f>IF('12 - Deployments &amp; Config'!BO22="","",'12 - Deployments &amp; Config'!BO22)</f>
        <v>Yes</v>
      </c>
      <c r="S22" s="29" t="str">
        <f>IF('12 - Deployments &amp; Config'!BN22="","",'12 - Deployments &amp; Config'!BN22)</f>
        <v>Yes</v>
      </c>
      <c r="T22" s="29" t="str">
        <f>IF('12 - Deployments &amp; Config'!BL22="","",'12 - Deployments &amp; Config'!BL22)</f>
        <v>Yes</v>
      </c>
      <c r="U22" s="29" t="str">
        <f>IF('12 - Deployments &amp; Config'!BM22="","",'12 - Deployments &amp; Config'!BM22)</f>
        <v>Yes</v>
      </c>
      <c r="V22" s="29" t="str">
        <f>IF('12 - Deployments &amp; Config'!B22="","",'12 - Deployments &amp; Config'!B22)</f>
        <v/>
      </c>
      <c r="W22" s="29" t="str">
        <f>IF('12 - Deployments &amp; Config'!CO22="","",'12 - Deployments &amp; Config'!CO22)</f>
        <v/>
      </c>
      <c r="X22" s="29" t="str">
        <f>IF('12 - Deployments &amp; Config'!BS22="","",'12 - Deployments &amp; Config'!BS22)</f>
        <v>Firmware Download, Device ID, Epic Beans Relay</v>
      </c>
      <c r="Y22" s="29" t="str">
        <f>IF('12 - Deployments &amp; Config'!CQ22="","",'12 - Deployments &amp; Config'!CQ22)</f>
        <v/>
      </c>
      <c r="Z22" s="29" t="str">
        <f>IF('12 - Deployments &amp; Config'!T22="","",'12 - Deployments &amp; Config'!T22)</f>
        <v>1427182 LIJ Installation - Tim W. Seeberger, Akbar, Chris Perkins, Epic Team, Anesthesia Techs, and Admins</v>
      </c>
      <c r="AA22" s="29">
        <f>IF('12 - Deployments &amp; Config'!V22="","",'12 - Deployments &amp; Config'!V22)</f>
        <v>46075</v>
      </c>
    </row>
    <row r="23" spans="1:27" ht="45.75" customHeight="1">
      <c r="A23" s="30"/>
      <c r="B23" s="30"/>
      <c r="C23" s="29" t="str">
        <f>IF('12 - Deployments &amp; Config'!I23="","",'12 - Deployments &amp; Config'!I23)</f>
        <v>LIJ - OR</v>
      </c>
      <c r="D23" s="29" t="str">
        <f>IF('12 - Deployments &amp; Config'!J23="","",'12 - Deployments &amp; Config'!J23)</f>
        <v>LIJ ORs</v>
      </c>
      <c r="E23" s="29" t="str">
        <f>IF('12 - Deployments &amp; Config'!K23="","",'12 - Deployments &amp; Config'!K23)</f>
        <v>OR 2</v>
      </c>
      <c r="F23" s="29" t="str">
        <f>IF('12 - Deployments &amp; Config'!L23="","",'12 - Deployments &amp; Config'!L23)</f>
        <v/>
      </c>
      <c r="G23" s="29" t="str">
        <f>IF('12 - Deployments &amp; Config'!AQ23="","",'12 - Deployments &amp; Config'!AQ23)</f>
        <v/>
      </c>
      <c r="H23" s="29" t="str">
        <f>IF('12 - Deployments &amp; Config'!A23="","",'12 - Deployments &amp; Config'!A23)</f>
        <v>Cybernet</v>
      </c>
      <c r="I23" s="29" t="str">
        <f>IF('12 - Deployments &amp; Config'!AO23="","",'12 - Deployments &amp; Config'!AO23)</f>
        <v>Drager</v>
      </c>
      <c r="J23" s="29" t="str">
        <f>IF('12 - Deployments &amp; Config'!AP23="","",'12 - Deployments &amp; Config'!AP23)</f>
        <v>Apollo</v>
      </c>
      <c r="K23" s="29" t="str">
        <f>IF('12 - Deployments &amp; Config'!AK23="","",'12 - Deployments &amp; Config'!AK23)</f>
        <v>Anesthesia Machine</v>
      </c>
      <c r="L23" s="29" t="str">
        <f>IF('12 - Deployments &amp; Config'!M23="","",'12 - Deployments &amp; Config'!M23)</f>
        <v>OR iPro Cybernet Workstation</v>
      </c>
      <c r="M23" s="30"/>
      <c r="N23" s="29" t="str">
        <f>IF('12 - Deployments &amp; Config'!N23="","",'12 - Deployments &amp; Config'!N23)</f>
        <v>Yes</v>
      </c>
      <c r="O23" s="29" t="str">
        <f>IF('12 - Deployments &amp; Config'!O23="","",'12 - Deployments &amp; Config'!O23)</f>
        <v>Yes</v>
      </c>
      <c r="P23" s="29" t="str">
        <f>IF('12 - Deployments &amp; Config'!P23="","",'12 - Deployments &amp; Config'!P23)</f>
        <v>Yes</v>
      </c>
      <c r="Q23" s="30"/>
      <c r="R23" s="29" t="str">
        <f>IF('12 - Deployments &amp; Config'!BO23="","",'12 - Deployments &amp; Config'!BO23)</f>
        <v>Yes</v>
      </c>
      <c r="S23" s="29" t="str">
        <f>IF('12 - Deployments &amp; Config'!BN23="","",'12 - Deployments &amp; Config'!BN23)</f>
        <v>Yes</v>
      </c>
      <c r="T23" s="29" t="str">
        <f>IF('12 - Deployments &amp; Config'!BL23="","",'12 - Deployments &amp; Config'!BL23)</f>
        <v>Yes</v>
      </c>
      <c r="U23" s="29" t="str">
        <f>IF('12 - Deployments &amp; Config'!BM23="","",'12 - Deployments &amp; Config'!BM23)</f>
        <v>Yes</v>
      </c>
      <c r="V23" s="29" t="str">
        <f>IF('12 - Deployments &amp; Config'!B23="","",'12 - Deployments &amp; Config'!B23)</f>
        <v/>
      </c>
      <c r="W23" s="29" t="str">
        <f>IF('12 - Deployments &amp; Config'!CO23="","",'12 - Deployments &amp; Config'!CO23)</f>
        <v/>
      </c>
      <c r="X23" s="29" t="str">
        <f>IF('12 - Deployments &amp; Config'!BS23="","",'12 - Deployments &amp; Config'!BS23)</f>
        <v>Firmware Download, Device ID, Epic Beans Relay</v>
      </c>
      <c r="Y23" s="29" t="str">
        <f>IF('12 - Deployments &amp; Config'!CQ23="","",'12 - Deployments &amp; Config'!CQ23)</f>
        <v/>
      </c>
      <c r="Z23" s="29" t="str">
        <f>IF('12 - Deployments &amp; Config'!T23="","",'12 - Deployments &amp; Config'!T23)</f>
        <v>1427182 LIJ Installation - Tim W. Seeberger, Akbar, Chris Perkins, Epic Team, Anesthesia Techs, and Admins</v>
      </c>
      <c r="AA23" s="29">
        <f>IF('12 - Deployments &amp; Config'!V23="","",'12 - Deployments &amp; Config'!V23)</f>
        <v>46075</v>
      </c>
    </row>
    <row r="24" spans="1:27" ht="45.75" customHeight="1">
      <c r="A24" s="30"/>
      <c r="B24" s="30"/>
      <c r="C24" s="29" t="str">
        <f>IF('12 - Deployments &amp; Config'!I24="","",'12 - Deployments &amp; Config'!I24)</f>
        <v>LIJ - OR</v>
      </c>
      <c r="D24" s="29" t="str">
        <f>IF('12 - Deployments &amp; Config'!J24="","",'12 - Deployments &amp; Config'!J24)</f>
        <v>LIJ ORs</v>
      </c>
      <c r="E24" s="29" t="str">
        <f>IF('12 - Deployments &amp; Config'!K24="","",'12 - Deployments &amp; Config'!K24)</f>
        <v>OR 3</v>
      </c>
      <c r="F24" s="29" t="str">
        <f>IF('12 - Deployments &amp; Config'!L24="","",'12 - Deployments &amp; Config'!L24)</f>
        <v/>
      </c>
      <c r="G24" s="29" t="str">
        <f>IF('12 - Deployments &amp; Config'!AQ24="","",'12 - Deployments &amp; Config'!AQ24)</f>
        <v/>
      </c>
      <c r="H24" s="29" t="str">
        <f>IF('12 - Deployments &amp; Config'!A24="","",'12 - Deployments &amp; Config'!A24)</f>
        <v>Cybernet</v>
      </c>
      <c r="I24" s="29" t="str">
        <f>IF('12 - Deployments &amp; Config'!AO24="","",'12 - Deployments &amp; Config'!AO24)</f>
        <v>Drager</v>
      </c>
      <c r="J24" s="29" t="str">
        <f>IF('12 - Deployments &amp; Config'!AP24="","",'12 - Deployments &amp; Config'!AP24)</f>
        <v>Apollo</v>
      </c>
      <c r="K24" s="29" t="str">
        <f>IF('12 - Deployments &amp; Config'!AK24="","",'12 - Deployments &amp; Config'!AK24)</f>
        <v>Anesthesia Machine</v>
      </c>
      <c r="L24" s="29" t="str">
        <f>IF('12 - Deployments &amp; Config'!M24="","",'12 - Deployments &amp; Config'!M24)</f>
        <v>OR iPro Cybernet Workstation</v>
      </c>
      <c r="M24" s="30"/>
      <c r="N24" s="29" t="str">
        <f>IF('12 - Deployments &amp; Config'!N24="","",'12 - Deployments &amp; Config'!N24)</f>
        <v>Yes</v>
      </c>
      <c r="O24" s="29" t="str">
        <f>IF('12 - Deployments &amp; Config'!O24="","",'12 - Deployments &amp; Config'!O24)</f>
        <v>Yes</v>
      </c>
      <c r="P24" s="29" t="str">
        <f>IF('12 - Deployments &amp; Config'!P24="","",'12 - Deployments &amp; Config'!P24)</f>
        <v>Yes</v>
      </c>
      <c r="Q24" s="30"/>
      <c r="R24" s="29" t="str">
        <f>IF('12 - Deployments &amp; Config'!BO24="","",'12 - Deployments &amp; Config'!BO24)</f>
        <v>Yes</v>
      </c>
      <c r="S24" s="29" t="str">
        <f>IF('12 - Deployments &amp; Config'!BN24="","",'12 - Deployments &amp; Config'!BN24)</f>
        <v>Yes</v>
      </c>
      <c r="T24" s="29" t="str">
        <f>IF('12 - Deployments &amp; Config'!BL24="","",'12 - Deployments &amp; Config'!BL24)</f>
        <v>Yes</v>
      </c>
      <c r="U24" s="29" t="str">
        <f>IF('12 - Deployments &amp; Config'!BM24="","",'12 - Deployments &amp; Config'!BM24)</f>
        <v>Yes</v>
      </c>
      <c r="V24" s="29" t="str">
        <f>IF('12 - Deployments &amp; Config'!B24="","",'12 - Deployments &amp; Config'!B24)</f>
        <v/>
      </c>
      <c r="W24" s="29" t="str">
        <f>IF('12 - Deployments &amp; Config'!CO24="","",'12 - Deployments &amp; Config'!CO24)</f>
        <v/>
      </c>
      <c r="X24" s="29" t="str">
        <f>IF('12 - Deployments &amp; Config'!BS24="","",'12 - Deployments &amp; Config'!BS24)</f>
        <v>Firmware Download, Device ID, Epic Beans Relay</v>
      </c>
      <c r="Y24" s="29" t="str">
        <f>IF('12 - Deployments &amp; Config'!CQ24="","",'12 - Deployments &amp; Config'!CQ24)</f>
        <v/>
      </c>
      <c r="Z24" s="29" t="str">
        <f>IF('12 - Deployments &amp; Config'!T24="","",'12 - Deployments &amp; Config'!T24)</f>
        <v>1427182 LIJ Installation - Tim W. Seeberger, Akbar, Chris Perkins, Epic Team, Anesthesia Techs, and Admins</v>
      </c>
      <c r="AA24" s="29">
        <f>IF('12 - Deployments &amp; Config'!V24="","",'12 - Deployments &amp; Config'!V24)</f>
        <v>46075</v>
      </c>
    </row>
    <row r="25" spans="1:27" ht="45.75" customHeight="1">
      <c r="A25" s="30"/>
      <c r="B25" s="30"/>
      <c r="C25" s="29" t="str">
        <f>IF('12 - Deployments &amp; Config'!I25="","",'12 - Deployments &amp; Config'!I25)</f>
        <v>LIJ - OR</v>
      </c>
      <c r="D25" s="29" t="str">
        <f>IF('12 - Deployments &amp; Config'!J25="","",'12 - Deployments &amp; Config'!J25)</f>
        <v>LIJ ORs</v>
      </c>
      <c r="E25" s="29" t="str">
        <f>IF('12 - Deployments &amp; Config'!K25="","",'12 - Deployments &amp; Config'!K25)</f>
        <v>OR 4</v>
      </c>
      <c r="F25" s="29" t="str">
        <f>IF('12 - Deployments &amp; Config'!L25="","",'12 - Deployments &amp; Config'!L25)</f>
        <v/>
      </c>
      <c r="G25" s="29" t="str">
        <f>IF('12 - Deployments &amp; Config'!AQ25="","",'12 - Deployments &amp; Config'!AQ25)</f>
        <v>OR#4-TUR / IPRO</v>
      </c>
      <c r="H25" s="29" t="str">
        <f>IF('12 - Deployments &amp; Config'!A25="","",'12 - Deployments &amp; Config'!A25)</f>
        <v>Cybernet</v>
      </c>
      <c r="I25" s="29" t="str">
        <f>IF('12 - Deployments &amp; Config'!AO25="","",'12 - Deployments &amp; Config'!AO25)</f>
        <v>Drager</v>
      </c>
      <c r="J25" s="29" t="str">
        <f>IF('12 - Deployments &amp; Config'!AP25="","",'12 - Deployments &amp; Config'!AP25)</f>
        <v>Apollo</v>
      </c>
      <c r="K25" s="29" t="str">
        <f>IF('12 - Deployments &amp; Config'!AK25="","",'12 - Deployments &amp; Config'!AK25)</f>
        <v>Anesthesia Machine</v>
      </c>
      <c r="L25" s="29" t="str">
        <f>IF('12 - Deployments &amp; Config'!M25="","",'12 - Deployments &amp; Config'!M25)</f>
        <v>OR iPro Cybernet Workstation</v>
      </c>
      <c r="M25" s="30"/>
      <c r="N25" s="29" t="str">
        <f>IF('12 - Deployments &amp; Config'!N25="","",'12 - Deployments &amp; Config'!N25)</f>
        <v>Yes</v>
      </c>
      <c r="O25" s="29" t="str">
        <f>IF('12 - Deployments &amp; Config'!O25="","",'12 - Deployments &amp; Config'!O25)</f>
        <v>Yes</v>
      </c>
      <c r="P25" s="29" t="str">
        <f>IF('12 - Deployments &amp; Config'!P25="","",'12 - Deployments &amp; Config'!P25)</f>
        <v>Yes</v>
      </c>
      <c r="Q25" s="30"/>
      <c r="R25" s="29" t="str">
        <f>IF('12 - Deployments &amp; Config'!BO25="","",'12 - Deployments &amp; Config'!BO25)</f>
        <v>Yes</v>
      </c>
      <c r="S25" s="29" t="str">
        <f>IF('12 - Deployments &amp; Config'!BN25="","",'12 - Deployments &amp; Config'!BN25)</f>
        <v>Yes</v>
      </c>
      <c r="T25" s="29" t="str">
        <f>IF('12 - Deployments &amp; Config'!BL25="","",'12 - Deployments &amp; Config'!BL25)</f>
        <v>Yes</v>
      </c>
      <c r="U25" s="29" t="str">
        <f>IF('12 - Deployments &amp; Config'!BM25="","",'12 - Deployments &amp; Config'!BM25)</f>
        <v>Yes</v>
      </c>
      <c r="V25" s="29" t="str">
        <f>IF('12 - Deployments &amp; Config'!B25="","",'12 - Deployments &amp; Config'!B25)</f>
        <v/>
      </c>
      <c r="W25" s="29" t="str">
        <f>IF('12 - Deployments &amp; Config'!CO25="","",'12 - Deployments &amp; Config'!CO25)</f>
        <v/>
      </c>
      <c r="X25" s="29" t="e">
        <f>IF('12 - Deployments &amp; Config'!BS25="","",'12 - Deployments &amp; Config'!BS25)</f>
        <v>#REF!</v>
      </c>
      <c r="Y25" s="29" t="str">
        <f>IF('12 - Deployments &amp; Config'!CQ25="","",'12 - Deployments &amp; Config'!CQ25)</f>
        <v/>
      </c>
      <c r="Z25" s="29" t="str">
        <f>IF('12 - Deployments &amp; Config'!T25="","",'12 - Deployments &amp; Config'!T25)</f>
        <v>1427182 LIJ Installation - Tim W. Seeberger, Akbar, Chris Perkins, Epic Team, Anesthesia Techs, and Admins</v>
      </c>
      <c r="AA25" s="29">
        <f>IF('12 - Deployments &amp; Config'!V25="","",'12 - Deployments &amp; Config'!V25)</f>
        <v>46075</v>
      </c>
    </row>
    <row r="26" spans="1:27" ht="45.75" customHeight="1">
      <c r="A26" s="30"/>
      <c r="B26" s="30"/>
      <c r="C26" s="29" t="str">
        <f>IF('12 - Deployments &amp; Config'!I26="","",'12 - Deployments &amp; Config'!I26)</f>
        <v>LIJ - OR</v>
      </c>
      <c r="D26" s="29" t="str">
        <f>IF('12 - Deployments &amp; Config'!J26="","",'12 - Deployments &amp; Config'!J26)</f>
        <v>LIJ ORs</v>
      </c>
      <c r="E26" s="29" t="str">
        <f>IF('12 - Deployments &amp; Config'!K26="","",'12 - Deployments &amp; Config'!K26)</f>
        <v>OR 5</v>
      </c>
      <c r="F26" s="29" t="str">
        <f>IF('12 - Deployments &amp; Config'!L26="","",'12 - Deployments &amp; Config'!L26)</f>
        <v/>
      </c>
      <c r="G26" s="29" t="str">
        <f>IF('12 - Deployments &amp; Config'!AQ26="","",'12 - Deployments &amp; Config'!AQ26)</f>
        <v xml:space="preserve">OR 15-TUR </v>
      </c>
      <c r="H26" s="29" t="str">
        <f>IF('12 - Deployments &amp; Config'!A26="","",'12 - Deployments &amp; Config'!A26)</f>
        <v>Cybernet</v>
      </c>
      <c r="I26" s="29" t="str">
        <f>IF('12 - Deployments &amp; Config'!AO26="","",'12 - Deployments &amp; Config'!AO26)</f>
        <v>Drager</v>
      </c>
      <c r="J26" s="29" t="str">
        <f>IF('12 - Deployments &amp; Config'!AP26="","",'12 - Deployments &amp; Config'!AP26)</f>
        <v>Apollo</v>
      </c>
      <c r="K26" s="29" t="str">
        <f>IF('12 - Deployments &amp; Config'!AK26="","",'12 - Deployments &amp; Config'!AK26)</f>
        <v>Anesthesia Machine</v>
      </c>
      <c r="L26" s="29" t="str">
        <f>IF('12 - Deployments &amp; Config'!M26="","",'12 - Deployments &amp; Config'!M26)</f>
        <v>OR iPro Cybernet Workstation</v>
      </c>
      <c r="M26" s="30"/>
      <c r="N26" s="29" t="str">
        <f>IF('12 - Deployments &amp; Config'!N26="","",'12 - Deployments &amp; Config'!N26)</f>
        <v>Yes</v>
      </c>
      <c r="O26" s="29" t="str">
        <f>IF('12 - Deployments &amp; Config'!O26="","",'12 - Deployments &amp; Config'!O26)</f>
        <v>Yes</v>
      </c>
      <c r="P26" s="29" t="str">
        <f>IF('12 - Deployments &amp; Config'!P26="","",'12 - Deployments &amp; Config'!P26)</f>
        <v>Yes</v>
      </c>
      <c r="Q26" s="30"/>
      <c r="R26" s="29" t="str">
        <f>IF('12 - Deployments &amp; Config'!BO26="","",'12 - Deployments &amp; Config'!BO26)</f>
        <v>Yes</v>
      </c>
      <c r="S26" s="29" t="str">
        <f>IF('12 - Deployments &amp; Config'!BN26="","",'12 - Deployments &amp; Config'!BN26)</f>
        <v>Yes</v>
      </c>
      <c r="T26" s="29" t="str">
        <f>IF('12 - Deployments &amp; Config'!BL26="","",'12 - Deployments &amp; Config'!BL26)</f>
        <v>Yes</v>
      </c>
      <c r="U26" s="29" t="str">
        <f>IF('12 - Deployments &amp; Config'!BM26="","",'12 - Deployments &amp; Config'!BM26)</f>
        <v>Yes</v>
      </c>
      <c r="V26" s="29" t="str">
        <f>IF('12 - Deployments &amp; Config'!B26="","",'12 - Deployments &amp; Config'!B26)</f>
        <v/>
      </c>
      <c r="W26" s="29" t="str">
        <f>IF('12 - Deployments &amp; Config'!CO26="","",'12 - Deployments &amp; Config'!CO26)</f>
        <v/>
      </c>
      <c r="X26" s="29" t="str">
        <f>IF('12 - Deployments &amp; Config'!BS26="","",'12 - Deployments &amp; Config'!BS26)</f>
        <v>Firmware Download, Device ID, Epic Beans Relay</v>
      </c>
      <c r="Y26" s="29" t="str">
        <f>IF('12 - Deployments &amp; Config'!CQ26="","",'12 - Deployments &amp; Config'!CQ26)</f>
        <v/>
      </c>
      <c r="Z26" s="29" t="str">
        <f>IF('12 - Deployments &amp; Config'!T26="","",'12 - Deployments &amp; Config'!T26)</f>
        <v>1427182 LIJ Installation - Tim W. Seeberger, Akbar, Chris Perkins, Epic Team, Anesthesia Techs, and Admins</v>
      </c>
      <c r="AA26" s="29">
        <f>IF('12 - Deployments &amp; Config'!V26="","",'12 - Deployments &amp; Config'!V26)</f>
        <v>46075</v>
      </c>
    </row>
    <row r="27" spans="1:27">
      <c r="A27" s="30"/>
      <c r="B27" s="30"/>
      <c r="C27" s="29" t="str">
        <f>IF('12 - Deployments &amp; Config'!I27="","",'12 - Deployments &amp; Config'!I27)</f>
        <v>LIJ - OR</v>
      </c>
      <c r="D27" s="29" t="str">
        <f>IF('12 - Deployments &amp; Config'!J27="","",'12 - Deployments &amp; Config'!J27)</f>
        <v>LIJ ORs</v>
      </c>
      <c r="E27" s="29" t="str">
        <f>IF('12 - Deployments &amp; Config'!K27="","",'12 - Deployments &amp; Config'!K27)</f>
        <v>OR 16</v>
      </c>
      <c r="F27" s="29" t="str">
        <f>IF('12 - Deployments &amp; Config'!L27="","",'12 - Deployments &amp; Config'!L27)</f>
        <v/>
      </c>
      <c r="G27" s="29" t="str">
        <f>IF('12 - Deployments &amp; Config'!AQ27="","",'12 - Deployments &amp; Config'!AQ27)</f>
        <v/>
      </c>
      <c r="H27" s="29" t="str">
        <f>IF('12 - Deployments &amp; Config'!A27="","",'12 - Deployments &amp; Config'!A27)</f>
        <v>Cybernet</v>
      </c>
      <c r="I27" s="29" t="str">
        <f>IF('12 - Deployments &amp; Config'!AO27="","",'12 - Deployments &amp; Config'!AO27)</f>
        <v>Drager</v>
      </c>
      <c r="J27" s="29" t="str">
        <f>IF('12 - Deployments &amp; Config'!AP27="","",'12 - Deployments &amp; Config'!AP27)</f>
        <v>Apollo</v>
      </c>
      <c r="K27" s="29" t="str">
        <f>IF('12 - Deployments &amp; Config'!AK27="","",'12 - Deployments &amp; Config'!AK27)</f>
        <v>Anesthesia Machine</v>
      </c>
      <c r="L27" s="29" t="str">
        <f>IF('12 - Deployments &amp; Config'!M27="","",'12 - Deployments &amp; Config'!M27)</f>
        <v>OR iPro Cybernet Workstation</v>
      </c>
      <c r="M27" s="30"/>
      <c r="N27" s="29" t="str">
        <f>IF('12 - Deployments &amp; Config'!N27="","",'12 - Deployments &amp; Config'!N27)</f>
        <v>Yes</v>
      </c>
      <c r="O27" s="29" t="str">
        <f>IF('12 - Deployments &amp; Config'!O27="","",'12 - Deployments &amp; Config'!O27)</f>
        <v>Yes</v>
      </c>
      <c r="P27" s="29" t="str">
        <f>IF('12 - Deployments &amp; Config'!P27="","",'12 - Deployments &amp; Config'!P27)</f>
        <v>Yes</v>
      </c>
      <c r="Q27" s="30"/>
      <c r="R27" s="29" t="str">
        <f>IF('12 - Deployments &amp; Config'!BO27="","",'12 - Deployments &amp; Config'!BO27)</f>
        <v>Yes</v>
      </c>
      <c r="S27" s="29" t="str">
        <f>IF('12 - Deployments &amp; Config'!BN27="","",'12 - Deployments &amp; Config'!BN27)</f>
        <v>Yes</v>
      </c>
      <c r="T27" s="29" t="str">
        <f>IF('12 - Deployments &amp; Config'!BL27="","",'12 - Deployments &amp; Config'!BL27)</f>
        <v>Yes</v>
      </c>
      <c r="U27" s="29" t="str">
        <f>IF('12 - Deployments &amp; Config'!BM27="","",'12 - Deployments &amp; Config'!BM27)</f>
        <v>Yes</v>
      </c>
      <c r="V27" s="29" t="str">
        <f>IF('12 - Deployments &amp; Config'!B27="","",'12 - Deployments &amp; Config'!B27)</f>
        <v/>
      </c>
      <c r="W27" s="29" t="str">
        <f>IF('12 - Deployments &amp; Config'!CO27="","",'12 - Deployments &amp; Config'!CO27)</f>
        <v/>
      </c>
      <c r="X27" s="29" t="str">
        <f>IF('12 - Deployments &amp; Config'!BS27="","",'12 - Deployments &amp; Config'!BS27)</f>
        <v/>
      </c>
      <c r="Y27" s="29" t="str">
        <f>IF('12 - Deployments &amp; Config'!CQ27="","",'12 - Deployments &amp; Config'!CQ27)</f>
        <v/>
      </c>
      <c r="Z27" s="29" t="str">
        <f>IF('12 - Deployments &amp; Config'!T27="","",'12 - Deployments &amp; Config'!T27)</f>
        <v>1427182 LIJ Installation - Tim W. Seeberger, Akbar, Chris Perkins, Epic Team, Anesthesia Techs, and Admins</v>
      </c>
      <c r="AA27" s="29">
        <f>IF('12 - Deployments &amp; Config'!V27="","",'12 - Deployments &amp; Config'!V27)</f>
        <v>46075</v>
      </c>
    </row>
    <row r="28" spans="1:27">
      <c r="A28" s="30"/>
      <c r="B28" s="30"/>
      <c r="C28" s="29" t="str">
        <f>IF('12 - Deployments &amp; Config'!I28="","",'12 - Deployments &amp; Config'!I28)</f>
        <v>LIJ - OR</v>
      </c>
      <c r="D28" s="29" t="str">
        <f>IF('12 - Deployments &amp; Config'!J28="","",'12 - Deployments &amp; Config'!J28)</f>
        <v>LIJ ORs</v>
      </c>
      <c r="E28" s="29" t="str">
        <f>IF('12 - Deployments &amp; Config'!K28="","",'12 - Deployments &amp; Config'!K28)</f>
        <v>OR 6</v>
      </c>
      <c r="F28" s="29" t="str">
        <f>IF('12 - Deployments &amp; Config'!L28="","",'12 - Deployments &amp; Config'!L28)</f>
        <v/>
      </c>
      <c r="G28" s="29" t="str">
        <f>IF('12 - Deployments &amp; Config'!AQ28="","",'12 - Deployments &amp; Config'!AQ28)</f>
        <v>OR#6-TUR / IPRO</v>
      </c>
      <c r="H28" s="29" t="str">
        <f>IF('12 - Deployments &amp; Config'!A28="","",'12 - Deployments &amp; Config'!A28)</f>
        <v>Cybernet</v>
      </c>
      <c r="I28" s="29" t="str">
        <f>IF('12 - Deployments &amp; Config'!AO28="","",'12 - Deployments &amp; Config'!AO28)</f>
        <v>Drager</v>
      </c>
      <c r="J28" s="29" t="str">
        <f>IF('12 - Deployments &amp; Config'!AP28="","",'12 - Deployments &amp; Config'!AP28)</f>
        <v>Apollo</v>
      </c>
      <c r="K28" s="29" t="str">
        <f>IF('12 - Deployments &amp; Config'!AK28="","",'12 - Deployments &amp; Config'!AK28)</f>
        <v>Anesthesia Machine</v>
      </c>
      <c r="L28" s="29" t="str">
        <f>IF('12 - Deployments &amp; Config'!M28="","",'12 - Deployments &amp; Config'!M28)</f>
        <v>OR iPro Cybernet Workstation</v>
      </c>
      <c r="M28" s="30"/>
      <c r="N28" s="29" t="str">
        <f>IF('12 - Deployments &amp; Config'!N28="","",'12 - Deployments &amp; Config'!N28)</f>
        <v>Yes</v>
      </c>
      <c r="O28" s="29" t="str">
        <f>IF('12 - Deployments &amp; Config'!O28="","",'12 - Deployments &amp; Config'!O28)</f>
        <v>Yes</v>
      </c>
      <c r="P28" s="29" t="str">
        <f>IF('12 - Deployments &amp; Config'!P28="","",'12 - Deployments &amp; Config'!P28)</f>
        <v>Yes</v>
      </c>
      <c r="Q28" s="30"/>
      <c r="R28" s="29" t="str">
        <f>IF('12 - Deployments &amp; Config'!BO28="","",'12 - Deployments &amp; Config'!BO28)</f>
        <v>Yes</v>
      </c>
      <c r="S28" s="29" t="str">
        <f>IF('12 - Deployments &amp; Config'!BN28="","",'12 - Deployments &amp; Config'!BN28)</f>
        <v>Yes</v>
      </c>
      <c r="T28" s="29" t="str">
        <f>IF('12 - Deployments &amp; Config'!BL28="","",'12 - Deployments &amp; Config'!BL28)</f>
        <v>Yes</v>
      </c>
      <c r="U28" s="29" t="str">
        <f>IF('12 - Deployments &amp; Config'!BM28="","",'12 - Deployments &amp; Config'!BM28)</f>
        <v>Yes</v>
      </c>
      <c r="V28" s="29" t="str">
        <f>IF('12 - Deployments &amp; Config'!B28="","",'12 - Deployments &amp; Config'!B28)</f>
        <v/>
      </c>
      <c r="W28" s="29" t="str">
        <f>IF('12 - Deployments &amp; Config'!CO28="","",'12 - Deployments &amp; Config'!CO28)</f>
        <v/>
      </c>
      <c r="X28" s="29" t="str">
        <f>IF('12 - Deployments &amp; Config'!BS28="","",'12 - Deployments &amp; Config'!BS28)</f>
        <v>Firmware Download, Device ID, Epic Beans Relay</v>
      </c>
      <c r="Y28" s="29" t="str">
        <f>IF('12 - Deployments &amp; Config'!CQ28="","",'12 - Deployments &amp; Config'!CQ28)</f>
        <v/>
      </c>
      <c r="Z28" s="29" t="str">
        <f>IF('12 - Deployments &amp; Config'!T28="","",'12 - Deployments &amp; Config'!T28)</f>
        <v>1427182 LIJ Installation - Tim W. Seeberger, Akbar, Chris Perkins, Epic Team, Anesthesia Techs, and Admins</v>
      </c>
      <c r="AA28" s="29">
        <f>IF('12 - Deployments &amp; Config'!V28="","",'12 - Deployments &amp; Config'!V28)</f>
        <v>46075</v>
      </c>
    </row>
    <row r="29" spans="1:27">
      <c r="A29" s="30"/>
      <c r="B29" s="30"/>
      <c r="C29" s="29" t="str">
        <f>IF('12 - Deployments &amp; Config'!I29="","",'12 - Deployments &amp; Config'!I29)</f>
        <v>LIJ - OR</v>
      </c>
      <c r="D29" s="29" t="str">
        <f>IF('12 - Deployments &amp; Config'!J29="","",'12 - Deployments &amp; Config'!J29)</f>
        <v>LIJ ORs</v>
      </c>
      <c r="E29" s="29" t="str">
        <f>IF('12 - Deployments &amp; Config'!K29="","",'12 - Deployments &amp; Config'!K29)</f>
        <v>OR 18</v>
      </c>
      <c r="F29" s="29" t="str">
        <f>IF('12 - Deployments &amp; Config'!L29="","",'12 - Deployments &amp; Config'!L29)</f>
        <v/>
      </c>
      <c r="G29" s="29" t="str">
        <f>IF('12 - Deployments &amp; Config'!AQ29="","",'12 - Deployments &amp; Config'!AQ29)</f>
        <v/>
      </c>
      <c r="H29" s="29" t="str">
        <f>IF('12 - Deployments &amp; Config'!A29="","",'12 - Deployments &amp; Config'!A29)</f>
        <v>Cybernet</v>
      </c>
      <c r="I29" s="29" t="str">
        <f>IF('12 - Deployments &amp; Config'!AO29="","",'12 - Deployments &amp; Config'!AO29)</f>
        <v>Drager</v>
      </c>
      <c r="J29" s="29" t="str">
        <f>IF('12 - Deployments &amp; Config'!AP29="","",'12 - Deployments &amp; Config'!AP29)</f>
        <v>Apollo</v>
      </c>
      <c r="K29" s="29" t="str">
        <f>IF('12 - Deployments &amp; Config'!AK29="","",'12 - Deployments &amp; Config'!AK29)</f>
        <v>Anesthesia Machine</v>
      </c>
      <c r="L29" s="29" t="str">
        <f>IF('12 - Deployments &amp; Config'!M29="","",'12 - Deployments &amp; Config'!M29)</f>
        <v>OR iPro Cybernet Workstation</v>
      </c>
      <c r="M29" s="30"/>
      <c r="N29" s="29" t="str">
        <f>IF('12 - Deployments &amp; Config'!N29="","",'12 - Deployments &amp; Config'!N29)</f>
        <v>Yes</v>
      </c>
      <c r="O29" s="29" t="str">
        <f>IF('12 - Deployments &amp; Config'!O29="","",'12 - Deployments &amp; Config'!O29)</f>
        <v>Yes</v>
      </c>
      <c r="P29" s="29" t="str">
        <f>IF('12 - Deployments &amp; Config'!P29="","",'12 - Deployments &amp; Config'!P29)</f>
        <v>Yes</v>
      </c>
      <c r="Q29" s="30"/>
      <c r="R29" s="29" t="str">
        <f>IF('12 - Deployments &amp; Config'!BO29="","",'12 - Deployments &amp; Config'!BO29)</f>
        <v>Yes</v>
      </c>
      <c r="S29" s="29" t="str">
        <f>IF('12 - Deployments &amp; Config'!BN29="","",'12 - Deployments &amp; Config'!BN29)</f>
        <v>Yes</v>
      </c>
      <c r="T29" s="29" t="str">
        <f>IF('12 - Deployments &amp; Config'!BL29="","",'12 - Deployments &amp; Config'!BL29)</f>
        <v>Yes</v>
      </c>
      <c r="U29" s="29" t="str">
        <f>IF('12 - Deployments &amp; Config'!BM29="","",'12 - Deployments &amp; Config'!BM29)</f>
        <v>Yes</v>
      </c>
      <c r="V29" s="29" t="str">
        <f>IF('12 - Deployments &amp; Config'!B29="","",'12 - Deployments &amp; Config'!B29)</f>
        <v/>
      </c>
      <c r="W29" s="29" t="str">
        <f>IF('12 - Deployments &amp; Config'!CO29="","",'12 - Deployments &amp; Config'!CO29)</f>
        <v/>
      </c>
      <c r="X29" s="29" t="str">
        <f>IF('12 - Deployments &amp; Config'!BS29="","",'12 - Deployments &amp; Config'!BS29)</f>
        <v>Firmware Download, Device ID, Epic Beans Relay</v>
      </c>
      <c r="Y29" s="29" t="str">
        <f>IF('12 - Deployments &amp; Config'!CQ29="","",'12 - Deployments &amp; Config'!CQ29)</f>
        <v/>
      </c>
      <c r="Z29" s="29" t="str">
        <f>IF('12 - Deployments &amp; Config'!T29="","",'12 - Deployments &amp; Config'!T29)</f>
        <v>1427182 LIJ Installation - Tim W. Seeberger, Akbar, Chris Perkins, Epic Team, Anesthesia Techs, and Admins</v>
      </c>
      <c r="AA29" s="29">
        <f>IF('12 - Deployments &amp; Config'!V29="","",'12 - Deployments &amp; Config'!V29)</f>
        <v>46075</v>
      </c>
    </row>
    <row r="30" spans="1:27">
      <c r="A30" s="30"/>
      <c r="B30" s="30"/>
      <c r="C30" s="29" t="str">
        <f>IF('12 - Deployments &amp; Config'!I30="","",'12 - Deployments &amp; Config'!I30)</f>
        <v>LIJ - OR</v>
      </c>
      <c r="D30" s="29" t="str">
        <f>IF('12 - Deployments &amp; Config'!J30="","",'12 - Deployments &amp; Config'!J30)</f>
        <v>LIJ ORs</v>
      </c>
      <c r="E30" s="29" t="str">
        <f>IF('12 - Deployments &amp; Config'!K30="","",'12 - Deployments &amp; Config'!K30)</f>
        <v>OR 20</v>
      </c>
      <c r="F30" s="29" t="str">
        <f>IF('12 - Deployments &amp; Config'!L30="","",'12 - Deployments &amp; Config'!L30)</f>
        <v/>
      </c>
      <c r="G30" s="29" t="str">
        <f>IF('12 - Deployments &amp; Config'!AQ30="","",'12 - Deployments &amp; Config'!AQ30)</f>
        <v/>
      </c>
      <c r="H30" s="29" t="str">
        <f>IF('12 - Deployments &amp; Config'!A30="","",'12 - Deployments &amp; Config'!A30)</f>
        <v>Cybernet</v>
      </c>
      <c r="I30" s="29" t="str">
        <f>IF('12 - Deployments &amp; Config'!AO30="","",'12 - Deployments &amp; Config'!AO30)</f>
        <v>Drager</v>
      </c>
      <c r="J30" s="29" t="str">
        <f>IF('12 - Deployments &amp; Config'!AP30="","",'12 - Deployments &amp; Config'!AP30)</f>
        <v>Apollo</v>
      </c>
      <c r="K30" s="29" t="str">
        <f>IF('12 - Deployments &amp; Config'!AK30="","",'12 - Deployments &amp; Config'!AK30)</f>
        <v>Anesthesia Machine</v>
      </c>
      <c r="L30" s="29" t="str">
        <f>IF('12 - Deployments &amp; Config'!M30="","",'12 - Deployments &amp; Config'!M30)</f>
        <v>OR iPro Cybernet Workstation</v>
      </c>
      <c r="M30" s="30"/>
      <c r="N30" s="29" t="str">
        <f>IF('12 - Deployments &amp; Config'!N30="","",'12 - Deployments &amp; Config'!N30)</f>
        <v>Yes</v>
      </c>
      <c r="O30" s="29" t="str">
        <f>IF('12 - Deployments &amp; Config'!O30="","",'12 - Deployments &amp; Config'!O30)</f>
        <v>Yes</v>
      </c>
      <c r="P30" s="29" t="str">
        <f>IF('12 - Deployments &amp; Config'!P30="","",'12 - Deployments &amp; Config'!P30)</f>
        <v>Yes</v>
      </c>
      <c r="Q30" s="30"/>
      <c r="R30" s="29" t="str">
        <f>IF('12 - Deployments &amp; Config'!BO30="","",'12 - Deployments &amp; Config'!BO30)</f>
        <v>Yes</v>
      </c>
      <c r="S30" s="29" t="str">
        <f>IF('12 - Deployments &amp; Config'!BN30="","",'12 - Deployments &amp; Config'!BN30)</f>
        <v>Yes</v>
      </c>
      <c r="T30" s="29" t="str">
        <f>IF('12 - Deployments &amp; Config'!BL30="","",'12 - Deployments &amp; Config'!BL30)</f>
        <v>Yes</v>
      </c>
      <c r="U30" s="29" t="str">
        <f>IF('12 - Deployments &amp; Config'!BM30="","",'12 - Deployments &amp; Config'!BM30)</f>
        <v>Yes</v>
      </c>
      <c r="V30" s="29" t="str">
        <f>IF('12 - Deployments &amp; Config'!B30="","",'12 - Deployments &amp; Config'!B30)</f>
        <v/>
      </c>
      <c r="W30" s="29" t="str">
        <f>IF('12 - Deployments &amp; Config'!CO30="","",'12 - Deployments &amp; Config'!CO30)</f>
        <v/>
      </c>
      <c r="X30" s="29" t="str">
        <f>IF('12 - Deployments &amp; Config'!BS30="","",'12 - Deployments &amp; Config'!BS30)</f>
        <v>Firmware Download, Device ID, Epic Beans Relay</v>
      </c>
      <c r="Y30" s="29" t="str">
        <f>IF('12 - Deployments &amp; Config'!CQ30="","",'12 - Deployments &amp; Config'!CQ30)</f>
        <v/>
      </c>
      <c r="Z30" s="29" t="str">
        <f>IF('12 - Deployments &amp; Config'!T30="","",'12 - Deployments &amp; Config'!T30)</f>
        <v>1427182 LIJ Installation - Tim W. Seeberger, Akbar, Chris Perkins, Epic Team, Anesthesia Techs, and Admins</v>
      </c>
      <c r="AA30" s="29">
        <f>IF('12 - Deployments &amp; Config'!V30="","",'12 - Deployments &amp; Config'!V30)</f>
        <v>46075</v>
      </c>
    </row>
    <row r="31" spans="1:27">
      <c r="A31" s="30"/>
      <c r="B31" s="30"/>
      <c r="C31" s="29" t="str">
        <f>IF('12 - Deployments &amp; Config'!I31="","",'12 - Deployments &amp; Config'!I31)</f>
        <v>LIJ - OR</v>
      </c>
      <c r="D31" s="29" t="str">
        <f>IF('12 - Deployments &amp; Config'!J31="","",'12 - Deployments &amp; Config'!J31)</f>
        <v>LIJ ORs</v>
      </c>
      <c r="E31" s="29" t="str">
        <f>IF('12 - Deployments &amp; Config'!K31="","",'12 - Deployments &amp; Config'!K31)</f>
        <v>OR 7</v>
      </c>
      <c r="F31" s="29" t="str">
        <f>IF('12 - Deployments &amp; Config'!L31="","",'12 - Deployments &amp; Config'!L31)</f>
        <v/>
      </c>
      <c r="G31" s="29" t="str">
        <f>IF('12 - Deployments &amp; Config'!AQ31="","",'12 - Deployments &amp; Config'!AQ31)</f>
        <v>OR7-TUR- / 1802BM007</v>
      </c>
      <c r="H31" s="29" t="str">
        <f>IF('12 - Deployments &amp; Config'!A31="","",'12 - Deployments &amp; Config'!A31)</f>
        <v>Cybernet</v>
      </c>
      <c r="I31" s="29" t="str">
        <f>IF('12 - Deployments &amp; Config'!AO31="","",'12 - Deployments &amp; Config'!AO31)</f>
        <v>Drager</v>
      </c>
      <c r="J31" s="29" t="str">
        <f>IF('12 - Deployments &amp; Config'!AP31="","",'12 - Deployments &amp; Config'!AP31)</f>
        <v>Apollo</v>
      </c>
      <c r="K31" s="29" t="str">
        <f>IF('12 - Deployments &amp; Config'!AK31="","",'12 - Deployments &amp; Config'!AK31)</f>
        <v>Anesthesia Machine</v>
      </c>
      <c r="L31" s="29" t="str">
        <f>IF('12 - Deployments &amp; Config'!M31="","",'12 - Deployments &amp; Config'!M31)</f>
        <v>OR iPro Cybernet Workstation</v>
      </c>
      <c r="M31" s="30"/>
      <c r="N31" s="29" t="str">
        <f>IF('12 - Deployments &amp; Config'!N31="","",'12 - Deployments &amp; Config'!N31)</f>
        <v>Yes</v>
      </c>
      <c r="O31" s="29" t="str">
        <f>IF('12 - Deployments &amp; Config'!O31="","",'12 - Deployments &amp; Config'!O31)</f>
        <v>Yes</v>
      </c>
      <c r="P31" s="29" t="str">
        <f>IF('12 - Deployments &amp; Config'!P31="","",'12 - Deployments &amp; Config'!P31)</f>
        <v>Yes</v>
      </c>
      <c r="Q31" s="30"/>
      <c r="R31" s="29" t="str">
        <f>IF('12 - Deployments &amp; Config'!BO31="","",'12 - Deployments &amp; Config'!BO31)</f>
        <v>Yes</v>
      </c>
      <c r="S31" s="29" t="str">
        <f>IF('12 - Deployments &amp; Config'!BN31="","",'12 - Deployments &amp; Config'!BN31)</f>
        <v>Yes</v>
      </c>
      <c r="T31" s="29" t="str">
        <f>IF('12 - Deployments &amp; Config'!BL31="","",'12 - Deployments &amp; Config'!BL31)</f>
        <v>Yes</v>
      </c>
      <c r="U31" s="29" t="str">
        <f>IF('12 - Deployments &amp; Config'!BM31="","",'12 - Deployments &amp; Config'!BM31)</f>
        <v>Yes</v>
      </c>
      <c r="V31" s="29" t="str">
        <f>IF('12 - Deployments &amp; Config'!B31="","",'12 - Deployments &amp; Config'!B31)</f>
        <v/>
      </c>
      <c r="W31" s="29" t="str">
        <f>IF('12 - Deployments &amp; Config'!CO31="","",'12 - Deployments &amp; Config'!CO31)</f>
        <v/>
      </c>
      <c r="X31" s="29" t="str">
        <f>IF('12 - Deployments &amp; Config'!BS31="","",'12 - Deployments &amp; Config'!BS31)</f>
        <v>Firmware Download, Device ID, Epic Beans Relay</v>
      </c>
      <c r="Y31" s="29" t="str">
        <f>IF('12 - Deployments &amp; Config'!CQ31="","",'12 - Deployments &amp; Config'!CQ31)</f>
        <v/>
      </c>
      <c r="Z31" s="29" t="str">
        <f>IF('12 - Deployments &amp; Config'!T31="","",'12 - Deployments &amp; Config'!T31)</f>
        <v>1427182 LIJ Installation - Tim W. Seeberger, Akbar, Chris Perkins, Epic Team, Anesthesia Techs, and Admins</v>
      </c>
      <c r="AA31" s="29">
        <f>IF('12 - Deployments &amp; Config'!V31="","",'12 - Deployments &amp; Config'!V31)</f>
        <v>46075</v>
      </c>
    </row>
    <row r="32" spans="1:27">
      <c r="A32" s="30"/>
      <c r="B32" s="30"/>
      <c r="C32" s="29" t="str">
        <f>IF('12 - Deployments &amp; Config'!I32="","",'12 - Deployments &amp; Config'!I32)</f>
        <v>LIJ - OR</v>
      </c>
      <c r="D32" s="29" t="str">
        <f>IF('12 - Deployments &amp; Config'!J32="","",'12 - Deployments &amp; Config'!J32)</f>
        <v>LIJ ORs</v>
      </c>
      <c r="E32" s="29" t="str">
        <f>IF('12 - Deployments &amp; Config'!K32="","",'12 - Deployments &amp; Config'!K32)</f>
        <v>OR 8</v>
      </c>
      <c r="F32" s="29" t="str">
        <f>IF('12 - Deployments &amp; Config'!L32="","",'12 - Deployments &amp; Config'!L32)</f>
        <v/>
      </c>
      <c r="G32" s="29" t="str">
        <f>IF('12 - Deployments &amp; Config'!AQ32="","",'12 - Deployments &amp; Config'!AQ32)</f>
        <v/>
      </c>
      <c r="H32" s="29" t="str">
        <f>IF('12 - Deployments &amp; Config'!A32="","",'12 - Deployments &amp; Config'!A32)</f>
        <v>Cybernet</v>
      </c>
      <c r="I32" s="29" t="str">
        <f>IF('12 - Deployments &amp; Config'!AO32="","",'12 - Deployments &amp; Config'!AO32)</f>
        <v>Drager</v>
      </c>
      <c r="J32" s="29" t="str">
        <f>IF('12 - Deployments &amp; Config'!AP32="","",'12 - Deployments &amp; Config'!AP32)</f>
        <v>Apollo</v>
      </c>
      <c r="K32" s="29" t="str">
        <f>IF('12 - Deployments &amp; Config'!AK32="","",'12 - Deployments &amp; Config'!AK32)</f>
        <v>Anesthesia Machine</v>
      </c>
      <c r="L32" s="29" t="str">
        <f>IF('12 - Deployments &amp; Config'!M32="","",'12 - Deployments &amp; Config'!M32)</f>
        <v>OR iPro Cybernet Workstation</v>
      </c>
      <c r="M32" s="30"/>
      <c r="N32" s="29" t="str">
        <f>IF('12 - Deployments &amp; Config'!N32="","",'12 - Deployments &amp; Config'!N32)</f>
        <v>Yes</v>
      </c>
      <c r="O32" s="29" t="str">
        <f>IF('12 - Deployments &amp; Config'!O32="","",'12 - Deployments &amp; Config'!O32)</f>
        <v>Yes</v>
      </c>
      <c r="P32" s="29" t="str">
        <f>IF('12 - Deployments &amp; Config'!P32="","",'12 - Deployments &amp; Config'!P32)</f>
        <v>Yes</v>
      </c>
      <c r="Q32" s="30"/>
      <c r="R32" s="29" t="str">
        <f>IF('12 - Deployments &amp; Config'!BO32="","",'12 - Deployments &amp; Config'!BO32)</f>
        <v>Yes</v>
      </c>
      <c r="S32" s="29" t="str">
        <f>IF('12 - Deployments &amp; Config'!BN32="","",'12 - Deployments &amp; Config'!BN32)</f>
        <v>Yes</v>
      </c>
      <c r="T32" s="29" t="str">
        <f>IF('12 - Deployments &amp; Config'!BL32="","",'12 - Deployments &amp; Config'!BL32)</f>
        <v>Yes</v>
      </c>
      <c r="U32" s="29" t="str">
        <f>IF('12 - Deployments &amp; Config'!BM32="","",'12 - Deployments &amp; Config'!BM32)</f>
        <v>Yes</v>
      </c>
      <c r="V32" s="29" t="str">
        <f>IF('12 - Deployments &amp; Config'!B32="","",'12 - Deployments &amp; Config'!B32)</f>
        <v/>
      </c>
      <c r="W32" s="29" t="str">
        <f>IF('12 - Deployments &amp; Config'!CO32="","",'12 - Deployments &amp; Config'!CO32)</f>
        <v/>
      </c>
      <c r="X32" s="29" t="str">
        <f>IF('12 - Deployments &amp; Config'!BS32="","",'12 - Deployments &amp; Config'!BS32)</f>
        <v>Firmware Download, Device ID, Epic Beans Relay</v>
      </c>
      <c r="Y32" s="29" t="str">
        <f>IF('12 - Deployments &amp; Config'!CQ32="","",'12 - Deployments &amp; Config'!CQ32)</f>
        <v/>
      </c>
      <c r="Z32" s="29" t="str">
        <f>IF('12 - Deployments &amp; Config'!T32="","",'12 - Deployments &amp; Config'!T32)</f>
        <v>1427182 LIJ Installation - Tim W. Seeberger, Akbar, Chris Perkins, Epic Team, Anesthesia Techs, and Admins</v>
      </c>
      <c r="AA32" s="29">
        <f>IF('12 - Deployments &amp; Config'!V32="","",'12 - Deployments &amp; Config'!V32)</f>
        <v>46075</v>
      </c>
    </row>
    <row r="33" spans="1:27">
      <c r="A33" s="30"/>
      <c r="B33" s="30"/>
      <c r="C33" s="29" t="str">
        <f>IF('12 - Deployments &amp; Config'!I33="","",'12 - Deployments &amp; Config'!I33)</f>
        <v>LIJ - OR</v>
      </c>
      <c r="D33" s="29" t="str">
        <f>IF('12 - Deployments &amp; Config'!J33="","",'12 - Deployments &amp; Config'!J33)</f>
        <v>LIJ ORs</v>
      </c>
      <c r="E33" s="29" t="str">
        <f>IF('12 - Deployments &amp; Config'!K33="","",'12 - Deployments &amp; Config'!K33)</f>
        <v>OR 9</v>
      </c>
      <c r="F33" s="29" t="str">
        <f>IF('12 - Deployments &amp; Config'!L33="","",'12 - Deployments &amp; Config'!L33)</f>
        <v/>
      </c>
      <c r="G33" s="29" t="str">
        <f>IF('12 - Deployments &amp; Config'!AQ33="","",'12 - Deployments &amp; Config'!AQ33)</f>
        <v/>
      </c>
      <c r="H33" s="29" t="str">
        <f>IF('12 - Deployments &amp; Config'!A33="","",'12 - Deployments &amp; Config'!A33)</f>
        <v>Cybernet</v>
      </c>
      <c r="I33" s="29" t="str">
        <f>IF('12 - Deployments &amp; Config'!AO33="","",'12 - Deployments &amp; Config'!AO33)</f>
        <v>Drager</v>
      </c>
      <c r="J33" s="29" t="str">
        <f>IF('12 - Deployments &amp; Config'!AP33="","",'12 - Deployments &amp; Config'!AP33)</f>
        <v>Apollo</v>
      </c>
      <c r="K33" s="29" t="str">
        <f>IF('12 - Deployments &amp; Config'!AK33="","",'12 - Deployments &amp; Config'!AK33)</f>
        <v>Anesthesia Machine</v>
      </c>
      <c r="L33" s="29" t="str">
        <f>IF('12 - Deployments &amp; Config'!M33="","",'12 - Deployments &amp; Config'!M33)</f>
        <v>OR iPro Cybernet Workstation</v>
      </c>
      <c r="M33" s="30"/>
      <c r="N33" s="29" t="str">
        <f>IF('12 - Deployments &amp; Config'!N33="","",'12 - Deployments &amp; Config'!N33)</f>
        <v>Yes</v>
      </c>
      <c r="O33" s="29" t="str">
        <f>IF('12 - Deployments &amp; Config'!O33="","",'12 - Deployments &amp; Config'!O33)</f>
        <v>Yes</v>
      </c>
      <c r="P33" s="29" t="str">
        <f>IF('12 - Deployments &amp; Config'!P33="","",'12 - Deployments &amp; Config'!P33)</f>
        <v>Yes</v>
      </c>
      <c r="Q33" s="30"/>
      <c r="R33" s="29" t="str">
        <f>IF('12 - Deployments &amp; Config'!BO33="","",'12 - Deployments &amp; Config'!BO33)</f>
        <v>Yes</v>
      </c>
      <c r="S33" s="29" t="str">
        <f>IF('12 - Deployments &amp; Config'!BN33="","",'12 - Deployments &amp; Config'!BN33)</f>
        <v>Yes</v>
      </c>
      <c r="T33" s="29" t="str">
        <f>IF('12 - Deployments &amp; Config'!BL33="","",'12 - Deployments &amp; Config'!BL33)</f>
        <v>Yes</v>
      </c>
      <c r="U33" s="29" t="str">
        <f>IF('12 - Deployments &amp; Config'!BM33="","",'12 - Deployments &amp; Config'!BM33)</f>
        <v>Yes</v>
      </c>
      <c r="V33" s="29" t="str">
        <f>IF('12 - Deployments &amp; Config'!B33="","",'12 - Deployments &amp; Config'!B33)</f>
        <v/>
      </c>
      <c r="W33" s="29" t="str">
        <f>IF('12 - Deployments &amp; Config'!CO33="","",'12 - Deployments &amp; Config'!CO33)</f>
        <v/>
      </c>
      <c r="X33" s="29" t="str">
        <f>IF('12 - Deployments &amp; Config'!BS33="","",'12 - Deployments &amp; Config'!BS33)</f>
        <v>Firmware Download, Device ID, Epic Beans Relay</v>
      </c>
      <c r="Y33" s="29" t="str">
        <f>IF('12 - Deployments &amp; Config'!CQ33="","",'12 - Deployments &amp; Config'!CQ33)</f>
        <v/>
      </c>
      <c r="Z33" s="29" t="str">
        <f>IF('12 - Deployments &amp; Config'!T33="","",'12 - Deployments &amp; Config'!T33)</f>
        <v>1427182 LIJ Installation - Tim W. Seeberger, Akbar, Chris Perkins, Epic Team, Anesthesia Techs, and Admins</v>
      </c>
      <c r="AA33" s="29">
        <f>IF('12 - Deployments &amp; Config'!V33="","",'12 - Deployments &amp; Config'!V33)</f>
        <v>46075</v>
      </c>
    </row>
    <row r="34" spans="1:27" ht="45.75" customHeight="1">
      <c r="A34" s="30"/>
      <c r="B34" s="30"/>
      <c r="C34" s="29" t="str">
        <f>IF('12 - Deployments &amp; Config'!I34="","",'12 - Deployments &amp; Config'!I34)</f>
        <v>LIJ - OR</v>
      </c>
      <c r="D34" s="29" t="str">
        <f>IF('12 - Deployments &amp; Config'!J34="","",'12 - Deployments &amp; Config'!J34)</f>
        <v>LIJ ORs</v>
      </c>
      <c r="E34" s="29" t="str">
        <f>IF('12 - Deployments &amp; Config'!K34="","",'12 - Deployments &amp; Config'!K34)</f>
        <v>OR 17</v>
      </c>
      <c r="F34" s="29" t="str">
        <f>IF('12 - Deployments &amp; Config'!L34="","",'12 - Deployments &amp; Config'!L34)</f>
        <v/>
      </c>
      <c r="G34" s="29" t="str">
        <f>IF('12 - Deployments &amp; Config'!AQ34="","",'12 - Deployments &amp; Config'!AQ34)</f>
        <v/>
      </c>
      <c r="H34" s="29" t="str">
        <f>IF('12 - Deployments &amp; Config'!A34="","",'12 - Deployments &amp; Config'!A34)</f>
        <v>Cybernet</v>
      </c>
      <c r="I34" s="29" t="str">
        <f>IF('12 - Deployments &amp; Config'!AO34="","",'12 - Deployments &amp; Config'!AO34)</f>
        <v>Drager</v>
      </c>
      <c r="J34" s="29" t="str">
        <f>IF('12 - Deployments &amp; Config'!AP34="","",'12 - Deployments &amp; Config'!AP34)</f>
        <v>Apollo</v>
      </c>
      <c r="K34" s="29" t="str">
        <f>IF('12 - Deployments &amp; Config'!AK34="","",'12 - Deployments &amp; Config'!AK34)</f>
        <v>Anesthesia Machine</v>
      </c>
      <c r="L34" s="29" t="str">
        <f>IF('12 - Deployments &amp; Config'!M34="","",'12 - Deployments &amp; Config'!M34)</f>
        <v>OR iPro Cybernet Workstation</v>
      </c>
      <c r="M34" s="30"/>
      <c r="N34" s="29" t="str">
        <f>IF('12 - Deployments &amp; Config'!N34="","",'12 - Deployments &amp; Config'!N34)</f>
        <v>Yes</v>
      </c>
      <c r="O34" s="29" t="str">
        <f>IF('12 - Deployments &amp; Config'!O34="","",'12 - Deployments &amp; Config'!O34)</f>
        <v>Yes</v>
      </c>
      <c r="P34" s="29" t="str">
        <f>IF('12 - Deployments &amp; Config'!P34="","",'12 - Deployments &amp; Config'!P34)</f>
        <v>Yes</v>
      </c>
      <c r="Q34" s="30"/>
      <c r="R34" s="29" t="str">
        <f>IF('12 - Deployments &amp; Config'!BO34="","",'12 - Deployments &amp; Config'!BO34)</f>
        <v>Yes</v>
      </c>
      <c r="S34" s="29" t="str">
        <f>IF('12 - Deployments &amp; Config'!BN34="","",'12 - Deployments &amp; Config'!BN34)</f>
        <v>Yes</v>
      </c>
      <c r="T34" s="29" t="str">
        <f>IF('12 - Deployments &amp; Config'!BL34="","",'12 - Deployments &amp; Config'!BL34)</f>
        <v>Yes</v>
      </c>
      <c r="U34" s="29" t="str">
        <f>IF('12 - Deployments &amp; Config'!BM34="","",'12 - Deployments &amp; Config'!BM34)</f>
        <v>Yes</v>
      </c>
      <c r="V34" s="29" t="str">
        <f>IF('12 - Deployments &amp; Config'!B34="","",'12 - Deployments &amp; Config'!B34)</f>
        <v/>
      </c>
      <c r="W34" s="29" t="str">
        <f>IF('12 - Deployments &amp; Config'!CO34="","",'12 - Deployments &amp; Config'!CO34)</f>
        <v/>
      </c>
      <c r="X34" s="29" t="str">
        <f>IF('12 - Deployments &amp; Config'!BS34="","",'12 - Deployments &amp; Config'!BS34)</f>
        <v>Firmware Download, Device ID, Epic Beans Relay</v>
      </c>
      <c r="Y34" s="29" t="str">
        <f>IF('12 - Deployments &amp; Config'!CQ34="","",'12 - Deployments &amp; Config'!CQ34)</f>
        <v/>
      </c>
      <c r="Z34" s="29" t="str">
        <f>IF('12 - Deployments &amp; Config'!T34="","",'12 - Deployments &amp; Config'!T34)</f>
        <v>1427182 LIJ Installation - Tim W. Seeberger, Akbar, Chris Perkins, Epic Team, Anesthesia Techs, and Admins</v>
      </c>
      <c r="AA34" s="29">
        <f>IF('12 - Deployments &amp; Config'!V34="","",'12 - Deployments &amp; Config'!V34)</f>
        <v>46075</v>
      </c>
    </row>
    <row r="35" spans="1:27" ht="45.75" customHeight="1">
      <c r="A35" s="30"/>
      <c r="B35" s="30"/>
      <c r="C35" s="29" t="str">
        <f>IF('12 - Deployments &amp; Config'!I35="","",'12 - Deployments &amp; Config'!I35)</f>
        <v>LIJ - OR</v>
      </c>
      <c r="D35" s="29" t="str">
        <f>IF('12 - Deployments &amp; Config'!J35="","",'12 - Deployments &amp; Config'!J35)</f>
        <v>LIJ ORs</v>
      </c>
      <c r="E35" s="29" t="str">
        <f>IF('12 - Deployments &amp; Config'!K35="","",'12 - Deployments &amp; Config'!K35)</f>
        <v>OR 25 / OR 13</v>
      </c>
      <c r="F35" s="29" t="str">
        <f>IF('12 - Deployments &amp; Config'!L35="","",'12 - Deployments &amp; Config'!L35)</f>
        <v/>
      </c>
      <c r="G35" s="29" t="str">
        <f>IF('12 - Deployments &amp; Config'!AQ35="","",'12 - Deployments &amp; Config'!AQ35)</f>
        <v/>
      </c>
      <c r="H35" s="29" t="str">
        <f>IF('12 - Deployments &amp; Config'!A35="","",'12 - Deployments &amp; Config'!A35)</f>
        <v>Cybernet</v>
      </c>
      <c r="I35" s="29" t="str">
        <f>IF('12 - Deployments &amp; Config'!AO35="","",'12 - Deployments &amp; Config'!AO35)</f>
        <v>Drager</v>
      </c>
      <c r="J35" s="29" t="str">
        <f>IF('12 - Deployments &amp; Config'!AP35="","",'12 - Deployments &amp; Config'!AP35)</f>
        <v>Apollo</v>
      </c>
      <c r="K35" s="29" t="str">
        <f>IF('12 - Deployments &amp; Config'!AK35="","",'12 - Deployments &amp; Config'!AK35)</f>
        <v>Anesthesia Machine</v>
      </c>
      <c r="L35" s="29" t="str">
        <f>IF('12 - Deployments &amp; Config'!M35="","",'12 - Deployments &amp; Config'!M35)</f>
        <v>OR iPro Cybernet Workstation</v>
      </c>
      <c r="M35" s="30"/>
      <c r="N35" s="29" t="str">
        <f>IF('12 - Deployments &amp; Config'!N35="","",'12 - Deployments &amp; Config'!N35)</f>
        <v>Yes</v>
      </c>
      <c r="O35" s="29" t="str">
        <f>IF('12 - Deployments &amp; Config'!O35="","",'12 - Deployments &amp; Config'!O35)</f>
        <v>Yes</v>
      </c>
      <c r="P35" s="29" t="str">
        <f>IF('12 - Deployments &amp; Config'!P35="","",'12 - Deployments &amp; Config'!P35)</f>
        <v>Yes</v>
      </c>
      <c r="Q35" s="30"/>
      <c r="R35" s="29" t="str">
        <f>IF('12 - Deployments &amp; Config'!BO35="","",'12 - Deployments &amp; Config'!BO35)</f>
        <v>Yes</v>
      </c>
      <c r="S35" s="29" t="str">
        <f>IF('12 - Deployments &amp; Config'!BN35="","",'12 - Deployments &amp; Config'!BN35)</f>
        <v>Yes</v>
      </c>
      <c r="T35" s="29" t="str">
        <f>IF('12 - Deployments &amp; Config'!BL35="","",'12 - Deployments &amp; Config'!BL35)</f>
        <v>Yes</v>
      </c>
      <c r="U35" s="29" t="str">
        <f>IF('12 - Deployments &amp; Config'!BM35="","",'12 - Deployments &amp; Config'!BM35)</f>
        <v>Yes</v>
      </c>
      <c r="V35" s="29" t="str">
        <f>IF('12 - Deployments &amp; Config'!B35="","",'12 - Deployments &amp; Config'!B35)</f>
        <v/>
      </c>
      <c r="W35" s="29" t="str">
        <f>IF('12 - Deployments &amp; Config'!CO35="","",'12 - Deployments &amp; Config'!CO35)</f>
        <v/>
      </c>
      <c r="X35" s="29" t="str">
        <f>IF('12 - Deployments &amp; Config'!BS35="","",'12 - Deployments &amp; Config'!BS35)</f>
        <v>Firmware Download, Device ID, Epic Beans Relay</v>
      </c>
      <c r="Y35" s="29" t="str">
        <f>IF('12 - Deployments &amp; Config'!CQ35="","",'12 - Deployments &amp; Config'!CQ35)</f>
        <v/>
      </c>
      <c r="Z35" s="29" t="str">
        <f>IF('12 - Deployments &amp; Config'!T35="","",'12 - Deployments &amp; Config'!T35)</f>
        <v>1427182 LIJ Installation - Tim W. Seeberger, Akbar, Chris Perkins, Epic Team, Anesthesia Techs, and Admins</v>
      </c>
      <c r="AA35" s="29">
        <f>IF('12 - Deployments &amp; Config'!V35="","",'12 - Deployments &amp; Config'!V35)</f>
        <v>46075</v>
      </c>
    </row>
    <row r="36" spans="1:27" ht="45.75" customHeight="1">
      <c r="A36" s="30"/>
      <c r="B36" s="30"/>
      <c r="C36" s="29" t="str">
        <f>IF('12 - Deployments &amp; Config'!I36="","",'12 - Deployments &amp; Config'!I36)</f>
        <v>LIJ - OR</v>
      </c>
      <c r="D36" s="29" t="str">
        <f>IF('12 - Deployments &amp; Config'!J36="","",'12 - Deployments &amp; Config'!J36)</f>
        <v>LIJ ORs</v>
      </c>
      <c r="E36" s="29" t="str">
        <f>IF('12 - Deployments &amp; Config'!K36="","",'12 - Deployments &amp; Config'!K36)</f>
        <v>OR 21</v>
      </c>
      <c r="F36" s="29" t="str">
        <f>IF('12 - Deployments &amp; Config'!L36="","",'12 - Deployments &amp; Config'!L36)</f>
        <v/>
      </c>
      <c r="G36" s="29" t="str">
        <f>IF('12 - Deployments &amp; Config'!AQ36="","",'12 - Deployments &amp; Config'!AQ36)</f>
        <v/>
      </c>
      <c r="H36" s="29" t="str">
        <f>IF('12 - Deployments &amp; Config'!A36="","",'12 - Deployments &amp; Config'!A36)</f>
        <v>Cybernet</v>
      </c>
      <c r="I36" s="29" t="str">
        <f>IF('12 - Deployments &amp; Config'!AO36="","",'12 - Deployments &amp; Config'!AO36)</f>
        <v>Drager</v>
      </c>
      <c r="J36" s="29" t="str">
        <f>IF('12 - Deployments &amp; Config'!AP36="","",'12 - Deployments &amp; Config'!AP36)</f>
        <v>Apollo</v>
      </c>
      <c r="K36" s="29" t="str">
        <f>IF('12 - Deployments &amp; Config'!AK36="","",'12 - Deployments &amp; Config'!AK36)</f>
        <v>Anesthesia Machine</v>
      </c>
      <c r="L36" s="29" t="str">
        <f>IF('12 - Deployments &amp; Config'!M36="","",'12 - Deployments &amp; Config'!M36)</f>
        <v>OR iPro Cybernet Workstation</v>
      </c>
      <c r="M36" s="30"/>
      <c r="N36" s="29" t="str">
        <f>IF('12 - Deployments &amp; Config'!N36="","",'12 - Deployments &amp; Config'!N36)</f>
        <v>Yes</v>
      </c>
      <c r="O36" s="29" t="str">
        <f>IF('12 - Deployments &amp; Config'!O36="","",'12 - Deployments &amp; Config'!O36)</f>
        <v>Yes</v>
      </c>
      <c r="P36" s="29" t="str">
        <f>IF('12 - Deployments &amp; Config'!P36="","",'12 - Deployments &amp; Config'!P36)</f>
        <v>Yes</v>
      </c>
      <c r="Q36" s="30"/>
      <c r="R36" s="29" t="str">
        <f>IF('12 - Deployments &amp; Config'!BO36="","",'12 - Deployments &amp; Config'!BO36)</f>
        <v>Yes</v>
      </c>
      <c r="S36" s="29" t="str">
        <f>IF('12 - Deployments &amp; Config'!BN36="","",'12 - Deployments &amp; Config'!BN36)</f>
        <v>Yes</v>
      </c>
      <c r="T36" s="29" t="str">
        <f>IF('12 - Deployments &amp; Config'!BL36="","",'12 - Deployments &amp; Config'!BL36)</f>
        <v>Yes</v>
      </c>
      <c r="U36" s="29" t="str">
        <f>IF('12 - Deployments &amp; Config'!BM36="","",'12 - Deployments &amp; Config'!BM36)</f>
        <v>Yes</v>
      </c>
      <c r="V36" s="29" t="str">
        <f>IF('12 - Deployments &amp; Config'!B36="","",'12 - Deployments &amp; Config'!B36)</f>
        <v/>
      </c>
      <c r="W36" s="29" t="str">
        <f>IF('12 - Deployments &amp; Config'!CO36="","",'12 - Deployments &amp; Config'!CO36)</f>
        <v/>
      </c>
      <c r="X36" s="29" t="str">
        <f>IF('12 - Deployments &amp; Config'!BS36="","",'12 - Deployments &amp; Config'!BS36)</f>
        <v>Firmware Download, Device ID, Epic Beans Relay</v>
      </c>
      <c r="Y36" s="29" t="str">
        <f>IF('12 - Deployments &amp; Config'!CQ36="","",'12 - Deployments &amp; Config'!CQ36)</f>
        <v/>
      </c>
      <c r="Z36" s="29" t="str">
        <f>IF('12 - Deployments &amp; Config'!T36="","",'12 - Deployments &amp; Config'!T36)</f>
        <v>1427182 LIJ Installation - Tim W. Seeberger, Akbar, Chris Perkins, Epic Team, Anesthesia Techs, and Admins</v>
      </c>
      <c r="AA36" s="29">
        <f>IF('12 - Deployments &amp; Config'!V36="","",'12 - Deployments &amp; Config'!V36)</f>
        <v>46075</v>
      </c>
    </row>
    <row r="37" spans="1:27" ht="45.75" customHeight="1">
      <c r="A37" s="30"/>
      <c r="B37" s="30"/>
      <c r="C37" s="29" t="str">
        <f>IF('12 - Deployments &amp; Config'!I37="","",'12 - Deployments &amp; Config'!I37)</f>
        <v>LIJ - OR</v>
      </c>
      <c r="D37" s="29" t="str">
        <f>IF('12 - Deployments &amp; Config'!J37="","",'12 - Deployments &amp; Config'!J37)</f>
        <v>LIJ ORs</v>
      </c>
      <c r="E37" s="29" t="str">
        <f>IF('12 - Deployments &amp; Config'!K37="","",'12 - Deployments &amp; Config'!K37)</f>
        <v>OR 22</v>
      </c>
      <c r="F37" s="29" t="str">
        <f>IF('12 - Deployments &amp; Config'!L37="","",'12 - Deployments &amp; Config'!L37)</f>
        <v/>
      </c>
      <c r="G37" s="29" t="str">
        <f>IF('12 - Deployments &amp; Config'!AQ37="","",'12 - Deployments &amp; Config'!AQ37)</f>
        <v/>
      </c>
      <c r="H37" s="29" t="str">
        <f>IF('12 - Deployments &amp; Config'!A37="","",'12 - Deployments &amp; Config'!A37)</f>
        <v>Cybernet</v>
      </c>
      <c r="I37" s="29" t="str">
        <f>IF('12 - Deployments &amp; Config'!AO37="","",'12 - Deployments &amp; Config'!AO37)</f>
        <v>Drager</v>
      </c>
      <c r="J37" s="29" t="str">
        <f>IF('12 - Deployments &amp; Config'!AP37="","",'12 - Deployments &amp; Config'!AP37)</f>
        <v>Apollo</v>
      </c>
      <c r="K37" s="29" t="str">
        <f>IF('12 - Deployments &amp; Config'!AK37="","",'12 - Deployments &amp; Config'!AK37)</f>
        <v>Anesthesia Machine</v>
      </c>
      <c r="L37" s="29" t="str">
        <f>IF('12 - Deployments &amp; Config'!M37="","",'12 - Deployments &amp; Config'!M37)</f>
        <v>OR iPro Cybernet Workstation</v>
      </c>
      <c r="M37" s="30"/>
      <c r="N37" s="29" t="str">
        <f>IF('12 - Deployments &amp; Config'!N37="","",'12 - Deployments &amp; Config'!N37)</f>
        <v>Yes</v>
      </c>
      <c r="O37" s="29" t="str">
        <f>IF('12 - Deployments &amp; Config'!O37="","",'12 - Deployments &amp; Config'!O37)</f>
        <v>Yes</v>
      </c>
      <c r="P37" s="29" t="str">
        <f>IF('12 - Deployments &amp; Config'!P37="","",'12 - Deployments &amp; Config'!P37)</f>
        <v>Yes</v>
      </c>
      <c r="Q37" s="30"/>
      <c r="R37" s="29" t="str">
        <f>IF('12 - Deployments &amp; Config'!BO37="","",'12 - Deployments &amp; Config'!BO37)</f>
        <v>Yes</v>
      </c>
      <c r="S37" s="29" t="str">
        <f>IF('12 - Deployments &amp; Config'!BN37="","",'12 - Deployments &amp; Config'!BN37)</f>
        <v>Yes</v>
      </c>
      <c r="T37" s="29" t="str">
        <f>IF('12 - Deployments &amp; Config'!BL37="","",'12 - Deployments &amp; Config'!BL37)</f>
        <v>Yes</v>
      </c>
      <c r="U37" s="29" t="str">
        <f>IF('12 - Deployments &amp; Config'!BM37="","",'12 - Deployments &amp; Config'!BM37)</f>
        <v>Yes</v>
      </c>
      <c r="V37" s="29" t="str">
        <f>IF('12 - Deployments &amp; Config'!B37="","",'12 - Deployments &amp; Config'!B37)</f>
        <v/>
      </c>
      <c r="W37" s="29" t="str">
        <f>IF('12 - Deployments &amp; Config'!CO37="","",'12 - Deployments &amp; Config'!CO37)</f>
        <v/>
      </c>
      <c r="X37" s="29" t="str">
        <f>IF('12 - Deployments &amp; Config'!BS37="","",'12 - Deployments &amp; Config'!BS37)</f>
        <v>Firmware Download, Device ID, Epic Beans Relay</v>
      </c>
      <c r="Y37" s="29" t="str">
        <f>IF('12 - Deployments &amp; Config'!CQ37="","",'12 - Deployments &amp; Config'!CQ37)</f>
        <v/>
      </c>
      <c r="Z37" s="29" t="str">
        <f>IF('12 - Deployments &amp; Config'!T37="","",'12 - Deployments &amp; Config'!T37)</f>
        <v>1427182 LIJ Installation - Tim W. Seeberger, Akbar, Chris Perkins, Epic Team, Anesthesia Techs, and Admins</v>
      </c>
      <c r="AA37" s="29">
        <f>IF('12 - Deployments &amp; Config'!V37="","",'12 - Deployments &amp; Config'!V37)</f>
        <v>46075</v>
      </c>
    </row>
    <row r="38" spans="1:27" ht="45.75" customHeight="1">
      <c r="A38" s="30"/>
      <c r="B38" s="30"/>
      <c r="C38" s="29" t="str">
        <f>IF('12 - Deployments &amp; Config'!I38="","",'12 - Deployments &amp; Config'!I38)</f>
        <v>LIJ - OR</v>
      </c>
      <c r="D38" s="29" t="str">
        <f>IF('12 - Deployments &amp; Config'!J38="","",'12 - Deployments &amp; Config'!J38)</f>
        <v>LIJ ORs</v>
      </c>
      <c r="E38" s="29" t="str">
        <f>IF('12 - Deployments &amp; Config'!K38="","",'12 - Deployments &amp; Config'!K38)</f>
        <v>OR 19</v>
      </c>
      <c r="F38" s="29" t="str">
        <f>IF('12 - Deployments &amp; Config'!L38="","",'12 - Deployments &amp; Config'!L38)</f>
        <v/>
      </c>
      <c r="G38" s="29" t="str">
        <f>IF('12 - Deployments &amp; Config'!AQ38="","",'12 - Deployments &amp; Config'!AQ38)</f>
        <v/>
      </c>
      <c r="H38" s="29" t="str">
        <f>IF('12 - Deployments &amp; Config'!A38="","",'12 - Deployments &amp; Config'!A38)</f>
        <v>Cybernet</v>
      </c>
      <c r="I38" s="29" t="str">
        <f>IF('12 - Deployments &amp; Config'!AO38="","",'12 - Deployments &amp; Config'!AO38)</f>
        <v>Drager</v>
      </c>
      <c r="J38" s="29" t="str">
        <f>IF('12 - Deployments &amp; Config'!AP38="","",'12 - Deployments &amp; Config'!AP38)</f>
        <v>Apollo</v>
      </c>
      <c r="K38" s="29" t="str">
        <f>IF('12 - Deployments &amp; Config'!AK38="","",'12 - Deployments &amp; Config'!AK38)</f>
        <v>Anesthesia Machine</v>
      </c>
      <c r="L38" s="29" t="str">
        <f>IF('12 - Deployments &amp; Config'!M38="","",'12 - Deployments &amp; Config'!M38)</f>
        <v>OR iPro Cybernet Workstation</v>
      </c>
      <c r="M38" s="30"/>
      <c r="N38" s="29" t="str">
        <f>IF('12 - Deployments &amp; Config'!N38="","",'12 - Deployments &amp; Config'!N38)</f>
        <v>Yes</v>
      </c>
      <c r="O38" s="29" t="str">
        <f>IF('12 - Deployments &amp; Config'!O38="","",'12 - Deployments &amp; Config'!O38)</f>
        <v>Yes</v>
      </c>
      <c r="P38" s="29" t="str">
        <f>IF('12 - Deployments &amp; Config'!P38="","",'12 - Deployments &amp; Config'!P38)</f>
        <v>Yes</v>
      </c>
      <c r="Q38" s="30"/>
      <c r="R38" s="29" t="str">
        <f>IF('12 - Deployments &amp; Config'!BO38="","",'12 - Deployments &amp; Config'!BO38)</f>
        <v>Yes</v>
      </c>
      <c r="S38" s="29" t="str">
        <f>IF('12 - Deployments &amp; Config'!BN38="","",'12 - Deployments &amp; Config'!BN38)</f>
        <v>Yes</v>
      </c>
      <c r="T38" s="29" t="str">
        <f>IF('12 - Deployments &amp; Config'!BL38="","",'12 - Deployments &amp; Config'!BL38)</f>
        <v>Yes</v>
      </c>
      <c r="U38" s="29" t="str">
        <f>IF('12 - Deployments &amp; Config'!BM38="","",'12 - Deployments &amp; Config'!BM38)</f>
        <v>Yes</v>
      </c>
      <c r="V38" s="29" t="str">
        <f>IF('12 - Deployments &amp; Config'!B38="","",'12 - Deployments &amp; Config'!B38)</f>
        <v/>
      </c>
      <c r="W38" s="29" t="str">
        <f>IF('12 - Deployments &amp; Config'!CO38="","",'12 - Deployments &amp; Config'!CO38)</f>
        <v/>
      </c>
      <c r="X38" s="29" t="str">
        <f>IF('12 - Deployments &amp; Config'!BS38="","",'12 - Deployments &amp; Config'!BS38)</f>
        <v>Firmware Download, Device ID, Epic Beans Relay</v>
      </c>
      <c r="Y38" s="29" t="str">
        <f>IF('12 - Deployments &amp; Config'!CQ38="","",'12 - Deployments &amp; Config'!CQ38)</f>
        <v/>
      </c>
      <c r="Z38" s="29" t="str">
        <f>IF('12 - Deployments &amp; Config'!T38="","",'12 - Deployments &amp; Config'!T38)</f>
        <v>1427182 LIJ Installation - Tim W. Seeberger, Akbar, Chris Perkins, Epic Team, Anesthesia Techs, and Admins</v>
      </c>
      <c r="AA38" s="29">
        <f>IF('12 - Deployments &amp; Config'!V38="","",'12 - Deployments &amp; Config'!V38)</f>
        <v>46075</v>
      </c>
    </row>
    <row r="39" spans="1:27" ht="45.75" customHeight="1">
      <c r="A39" s="30"/>
      <c r="B39" s="30"/>
      <c r="C39" s="29" t="str">
        <f>IF('12 - Deployments &amp; Config'!I39="","",'12 - Deployments &amp; Config'!I39)</f>
        <v>LIJ - OR</v>
      </c>
      <c r="D39" s="29" t="str">
        <f>IF('12 - Deployments &amp; Config'!J39="","",'12 - Deployments &amp; Config'!J39)</f>
        <v>LIJ ORs</v>
      </c>
      <c r="E39" s="29" t="str">
        <f>IF('12 - Deployments &amp; Config'!K39="","",'12 - Deployments &amp; Config'!K39)</f>
        <v>OR 15</v>
      </c>
      <c r="F39" s="29" t="str">
        <f>IF('12 - Deployments &amp; Config'!L39="","",'12 - Deployments &amp; Config'!L39)</f>
        <v/>
      </c>
      <c r="G39" s="29" t="str">
        <f>IF('12 - Deployments &amp; Config'!AQ39="","",'12 - Deployments &amp; Config'!AQ39)</f>
        <v/>
      </c>
      <c r="H39" s="29" t="str">
        <f>IF('12 - Deployments &amp; Config'!A39="","",'12 - Deployments &amp; Config'!A39)</f>
        <v>Cybernet</v>
      </c>
      <c r="I39" s="29" t="str">
        <f>IF('12 - Deployments &amp; Config'!AO39="","",'12 - Deployments &amp; Config'!AO39)</f>
        <v>Drager</v>
      </c>
      <c r="J39" s="29" t="str">
        <f>IF('12 - Deployments &amp; Config'!AP39="","",'12 - Deployments &amp; Config'!AP39)</f>
        <v>Apollo</v>
      </c>
      <c r="K39" s="29" t="str">
        <f>IF('12 - Deployments &amp; Config'!AK39="","",'12 - Deployments &amp; Config'!AK39)</f>
        <v>Anesthesia Machine</v>
      </c>
      <c r="L39" s="29" t="str">
        <f>IF('12 - Deployments &amp; Config'!M39="","",'12 - Deployments &amp; Config'!M39)</f>
        <v>OR iPro Cybernet Workstation</v>
      </c>
      <c r="M39" s="30"/>
      <c r="N39" s="29" t="str">
        <f>IF('12 - Deployments &amp; Config'!N39="","",'12 - Deployments &amp; Config'!N39)</f>
        <v>Yes</v>
      </c>
      <c r="O39" s="29" t="str">
        <f>IF('12 - Deployments &amp; Config'!O39="","",'12 - Deployments &amp; Config'!O39)</f>
        <v>Yes</v>
      </c>
      <c r="P39" s="29" t="str">
        <f>IF('12 - Deployments &amp; Config'!P39="","",'12 - Deployments &amp; Config'!P39)</f>
        <v>Yes</v>
      </c>
      <c r="Q39" s="30"/>
      <c r="R39" s="29" t="str">
        <f>IF('12 - Deployments &amp; Config'!BO39="","",'12 - Deployments &amp; Config'!BO39)</f>
        <v>Yes</v>
      </c>
      <c r="S39" s="29" t="str">
        <f>IF('12 - Deployments &amp; Config'!BN39="","",'12 - Deployments &amp; Config'!BN39)</f>
        <v>Yes</v>
      </c>
      <c r="T39" s="29" t="str">
        <f>IF('12 - Deployments &amp; Config'!BL39="","",'12 - Deployments &amp; Config'!BL39)</f>
        <v>Yes</v>
      </c>
      <c r="U39" s="29" t="str">
        <f>IF('12 - Deployments &amp; Config'!BM39="","",'12 - Deployments &amp; Config'!BM39)</f>
        <v>Yes</v>
      </c>
      <c r="V39" s="29" t="str">
        <f>IF('12 - Deployments &amp; Config'!B39="","",'12 - Deployments &amp; Config'!B39)</f>
        <v/>
      </c>
      <c r="W39" s="29" t="str">
        <f>IF('12 - Deployments &amp; Config'!CO39="","",'12 - Deployments &amp; Config'!CO39)</f>
        <v/>
      </c>
      <c r="X39" s="29" t="str">
        <f>IF('12 - Deployments &amp; Config'!BS39="","",'12 - Deployments &amp; Config'!BS39)</f>
        <v>Firmware Download, Device ID, Epic Beans Relay</v>
      </c>
      <c r="Y39" s="29" t="str">
        <f>IF('12 - Deployments &amp; Config'!CQ39="","",'12 - Deployments &amp; Config'!CQ39)</f>
        <v/>
      </c>
      <c r="Z39" s="29" t="str">
        <f>IF('12 - Deployments &amp; Config'!T39="","",'12 - Deployments &amp; Config'!T39)</f>
        <v>1427182 LIJ Installation - Tim W. Seeberger, Akbar, Chris Perkins, Epic Team, Anesthesia Techs, and Admins</v>
      </c>
      <c r="AA39" s="29">
        <f>IF('12 - Deployments &amp; Config'!V39="","",'12 - Deployments &amp; Config'!V39)</f>
        <v>46075</v>
      </c>
    </row>
    <row r="40" spans="1:27" ht="45.75" customHeight="1">
      <c r="A40" s="30"/>
      <c r="B40" s="30"/>
      <c r="C40" s="29" t="str">
        <f>IF('12 - Deployments &amp; Config'!I40="","",'12 - Deployments &amp; Config'!I40)</f>
        <v>LIJ - OR</v>
      </c>
      <c r="D40" s="29" t="str">
        <f>IF('12 - Deployments &amp; Config'!J40="","",'12 - Deployments &amp; Config'!J40)</f>
        <v>LIJ ORs</v>
      </c>
      <c r="E40" s="29" t="str">
        <f>IF('12 - Deployments &amp; Config'!K40="","",'12 - Deployments &amp; Config'!K40)</f>
        <v>OR 12</v>
      </c>
      <c r="F40" s="29" t="str">
        <f>IF('12 - Deployments &amp; Config'!L40="","",'12 - Deployments &amp; Config'!L40)</f>
        <v/>
      </c>
      <c r="G40" s="29" t="str">
        <f>IF('12 - Deployments &amp; Config'!AQ40="","",'12 - Deployments &amp; Config'!AQ40)</f>
        <v/>
      </c>
      <c r="H40" s="29" t="str">
        <f>IF('12 - Deployments &amp; Config'!A40="","",'12 - Deployments &amp; Config'!A40)</f>
        <v>Cybernet</v>
      </c>
      <c r="I40" s="29" t="str">
        <f>IF('12 - Deployments &amp; Config'!AO40="","",'12 - Deployments &amp; Config'!AO40)</f>
        <v>Drager</v>
      </c>
      <c r="J40" s="29" t="str">
        <f>IF('12 - Deployments &amp; Config'!AP40="","",'12 - Deployments &amp; Config'!AP40)</f>
        <v>Apollo</v>
      </c>
      <c r="K40" s="29" t="str">
        <f>IF('12 - Deployments &amp; Config'!AK40="","",'12 - Deployments &amp; Config'!AK40)</f>
        <v>Anesthesia Machine</v>
      </c>
      <c r="L40" s="29" t="str">
        <f>IF('12 - Deployments &amp; Config'!M40="","",'12 - Deployments &amp; Config'!M40)</f>
        <v>OR iPro Cybernet Workstation</v>
      </c>
      <c r="M40" s="30"/>
      <c r="N40" s="29" t="str">
        <f>IF('12 - Deployments &amp; Config'!N40="","",'12 - Deployments &amp; Config'!N40)</f>
        <v>Yes</v>
      </c>
      <c r="O40" s="29" t="str">
        <f>IF('12 - Deployments &amp; Config'!O40="","",'12 - Deployments &amp; Config'!O40)</f>
        <v>Yes</v>
      </c>
      <c r="P40" s="29" t="str">
        <f>IF('12 - Deployments &amp; Config'!P40="","",'12 - Deployments &amp; Config'!P40)</f>
        <v>Yes</v>
      </c>
      <c r="Q40" s="30"/>
      <c r="R40" s="29" t="str">
        <f>IF('12 - Deployments &amp; Config'!BO40="","",'12 - Deployments &amp; Config'!BO40)</f>
        <v>Yes</v>
      </c>
      <c r="S40" s="29" t="str">
        <f>IF('12 - Deployments &amp; Config'!BN40="","",'12 - Deployments &amp; Config'!BN40)</f>
        <v>Yes</v>
      </c>
      <c r="T40" s="29" t="str">
        <f>IF('12 - Deployments &amp; Config'!BL40="","",'12 - Deployments &amp; Config'!BL40)</f>
        <v>Yes</v>
      </c>
      <c r="U40" s="29" t="str">
        <f>IF('12 - Deployments &amp; Config'!BM40="","",'12 - Deployments &amp; Config'!BM40)</f>
        <v>Yes</v>
      </c>
      <c r="V40" s="29" t="str">
        <f>IF('12 - Deployments &amp; Config'!B40="","",'12 - Deployments &amp; Config'!B40)</f>
        <v/>
      </c>
      <c r="W40" s="29" t="str">
        <f>IF('12 - Deployments &amp; Config'!CO40="","",'12 - Deployments &amp; Config'!CO40)</f>
        <v/>
      </c>
      <c r="X40" s="29" t="str">
        <f>IF('12 - Deployments &amp; Config'!BS40="","",'12 - Deployments &amp; Config'!BS40)</f>
        <v>Firmware Download, Device ID, Epic Beans Relay</v>
      </c>
      <c r="Y40" s="29" t="str">
        <f>IF('12 - Deployments &amp; Config'!CQ40="","",'12 - Deployments &amp; Config'!CQ40)</f>
        <v/>
      </c>
      <c r="Z40" s="29" t="str">
        <f>IF('12 - Deployments &amp; Config'!T40="","",'12 - Deployments &amp; Config'!T40)</f>
        <v>1427182 LIJ Installation - Tim W. Seeberger, Akbar, Chris Perkins, Epic Team, Anesthesia Techs, and Admins</v>
      </c>
      <c r="AA40" s="29">
        <f>IF('12 - Deployments &amp; Config'!V40="","",'12 - Deployments &amp; Config'!V40)</f>
        <v>46075</v>
      </c>
    </row>
    <row r="41" spans="1:27" ht="45.75" customHeight="1">
      <c r="A41" s="30"/>
      <c r="B41" s="30"/>
      <c r="C41" s="29" t="str">
        <f>IF('12 - Deployments &amp; Config'!I41="","",'12 - Deployments &amp; Config'!I41)</f>
        <v>LIJ - OR</v>
      </c>
      <c r="D41" s="29" t="str">
        <f>IF('12 - Deployments &amp; Config'!J41="","",'12 - Deployments &amp; Config'!J41)</f>
        <v>LIJ ORs</v>
      </c>
      <c r="E41" s="29" t="str">
        <f>IF('12 - Deployments &amp; Config'!K41="","",'12 - Deployments &amp; Config'!K41)</f>
        <v>Procedural Room 1</v>
      </c>
      <c r="F41" s="29" t="str">
        <f>IF('12 - Deployments &amp; Config'!L41="","",'12 - Deployments &amp; Config'!L41)</f>
        <v/>
      </c>
      <c r="G41" s="29" t="str">
        <f>IF('12 - Deployments &amp; Config'!AQ41="","",'12 - Deployments &amp; Config'!AQ41)</f>
        <v/>
      </c>
      <c r="H41" s="29" t="str">
        <f>IF('12 - Deployments &amp; Config'!A41="","",'12 - Deployments &amp; Config'!A41)</f>
        <v>Cybernet</v>
      </c>
      <c r="I41" s="29" t="str">
        <f>IF('12 - Deployments &amp; Config'!AO41="","",'12 - Deployments &amp; Config'!AO41)</f>
        <v>Drager</v>
      </c>
      <c r="J41" s="29" t="str">
        <f>IF('12 - Deployments &amp; Config'!AP41="","",'12 - Deployments &amp; Config'!AP41)</f>
        <v>Apollo</v>
      </c>
      <c r="K41" s="29" t="str">
        <f>IF('12 - Deployments &amp; Config'!AK41="","",'12 - Deployments &amp; Config'!AK41)</f>
        <v>Anesthesia Machine</v>
      </c>
      <c r="L41" s="29" t="str">
        <f>IF('12 - Deployments &amp; Config'!M41="","",'12 - Deployments &amp; Config'!M41)</f>
        <v>OR iPro Cybernet Workstation</v>
      </c>
      <c r="M41" s="30"/>
      <c r="N41" s="29" t="str">
        <f>IF('12 - Deployments &amp; Config'!N41="","",'12 - Deployments &amp; Config'!N41)</f>
        <v>Yes</v>
      </c>
      <c r="O41" s="29" t="str">
        <f>IF('12 - Deployments &amp; Config'!O41="","",'12 - Deployments &amp; Config'!O41)</f>
        <v>Yes</v>
      </c>
      <c r="P41" s="29" t="str">
        <f>IF('12 - Deployments &amp; Config'!P41="","",'12 - Deployments &amp; Config'!P41)</f>
        <v>Yes</v>
      </c>
      <c r="Q41" s="30"/>
      <c r="R41" s="29" t="str">
        <f>IF('12 - Deployments &amp; Config'!BO41="","",'12 - Deployments &amp; Config'!BO41)</f>
        <v>Yes</v>
      </c>
      <c r="S41" s="29" t="str">
        <f>IF('12 - Deployments &amp; Config'!BN41="","",'12 - Deployments &amp; Config'!BN41)</f>
        <v>Yes</v>
      </c>
      <c r="T41" s="29" t="str">
        <f>IF('12 - Deployments &amp; Config'!BL41="","",'12 - Deployments &amp; Config'!BL41)</f>
        <v>Yes</v>
      </c>
      <c r="U41" s="29" t="str">
        <f>IF('12 - Deployments &amp; Config'!BM41="","",'12 - Deployments &amp; Config'!BM41)</f>
        <v>Yes</v>
      </c>
      <c r="V41" s="29" t="str">
        <f>IF('12 - Deployments &amp; Config'!B41="","",'12 - Deployments &amp; Config'!B41)</f>
        <v/>
      </c>
      <c r="W41" s="29" t="str">
        <f>IF('12 - Deployments &amp; Config'!CO41="","",'12 - Deployments &amp; Config'!CO41)</f>
        <v/>
      </c>
      <c r="X41" s="29" t="str">
        <f>IF('12 - Deployments &amp; Config'!BS41="","",'12 - Deployments &amp; Config'!BS41)</f>
        <v/>
      </c>
      <c r="Y41" s="29" t="str">
        <f>IF('12 - Deployments &amp; Config'!CQ41="","",'12 - Deployments &amp; Config'!CQ41)</f>
        <v/>
      </c>
      <c r="Z41" s="29" t="str">
        <f>IF('12 - Deployments &amp; Config'!T41="","",'12 - Deployments &amp; Config'!T41)</f>
        <v>1427182 LIJ Installation - Tim W. Seeberger, Akbar, Chris Perkins, Epic Team, Anesthesia Techs, and Admins</v>
      </c>
      <c r="AA41" s="29">
        <f>IF('12 - Deployments &amp; Config'!V41="","",'12 - Deployments &amp; Config'!V41)</f>
        <v>46075</v>
      </c>
    </row>
    <row r="42" spans="1:27" ht="45.75" customHeight="1">
      <c r="A42" s="30"/>
      <c r="B42" s="30"/>
      <c r="C42" s="29" t="str">
        <f>IF('12 - Deployments &amp; Config'!I42="","",'12 - Deployments &amp; Config'!I42)</f>
        <v>LIJ - OR</v>
      </c>
      <c r="D42" s="29" t="str">
        <f>IF('12 - Deployments &amp; Config'!J42="","",'12 - Deployments &amp; Config'!J42)</f>
        <v>LIJ ORs</v>
      </c>
      <c r="E42" s="29" t="str">
        <f>IF('12 - Deployments &amp; Config'!K42="","",'12 - Deployments &amp; Config'!K42)</f>
        <v>OR 14</v>
      </c>
      <c r="F42" s="29" t="str">
        <f>IF('12 - Deployments &amp; Config'!L42="","",'12 - Deployments &amp; Config'!L42)</f>
        <v/>
      </c>
      <c r="G42" s="29" t="str">
        <f>IF('12 - Deployments &amp; Config'!AQ42="","",'12 - Deployments &amp; Config'!AQ42)</f>
        <v/>
      </c>
      <c r="H42" s="29" t="str">
        <f>IF('12 - Deployments &amp; Config'!A42="","",'12 - Deployments &amp; Config'!A42)</f>
        <v>Cybernet</v>
      </c>
      <c r="I42" s="29" t="str">
        <f>IF('12 - Deployments &amp; Config'!AO42="","",'12 - Deployments &amp; Config'!AO42)</f>
        <v>Drager</v>
      </c>
      <c r="J42" s="29" t="str">
        <f>IF('12 - Deployments &amp; Config'!AP42="","",'12 - Deployments &amp; Config'!AP42)</f>
        <v>Apollo</v>
      </c>
      <c r="K42" s="29" t="str">
        <f>IF('12 - Deployments &amp; Config'!AK42="","",'12 - Deployments &amp; Config'!AK42)</f>
        <v>Anesthesia Machine</v>
      </c>
      <c r="L42" s="29" t="str">
        <f>IF('12 - Deployments &amp; Config'!M42="","",'12 - Deployments &amp; Config'!M42)</f>
        <v>OR iPro Cybernet Workstation</v>
      </c>
      <c r="M42" s="30"/>
      <c r="N42" s="29" t="str">
        <f>IF('12 - Deployments &amp; Config'!N42="","",'12 - Deployments &amp; Config'!N42)</f>
        <v>Yes</v>
      </c>
      <c r="O42" s="29" t="str">
        <f>IF('12 - Deployments &amp; Config'!O42="","",'12 - Deployments &amp; Config'!O42)</f>
        <v>Yes</v>
      </c>
      <c r="P42" s="29" t="str">
        <f>IF('12 - Deployments &amp; Config'!P42="","",'12 - Deployments &amp; Config'!P42)</f>
        <v>Yes</v>
      </c>
      <c r="Q42" s="30"/>
      <c r="R42" s="29" t="str">
        <f>IF('12 - Deployments &amp; Config'!BO42="","",'12 - Deployments &amp; Config'!BO42)</f>
        <v>Yes</v>
      </c>
      <c r="S42" s="29" t="str">
        <f>IF('12 - Deployments &amp; Config'!BN42="","",'12 - Deployments &amp; Config'!BN42)</f>
        <v>Yes</v>
      </c>
      <c r="T42" s="29" t="str">
        <f>IF('12 - Deployments &amp; Config'!BL42="","",'12 - Deployments &amp; Config'!BL42)</f>
        <v>Yes</v>
      </c>
      <c r="U42" s="29" t="str">
        <f>IF('12 - Deployments &amp; Config'!BM42="","",'12 - Deployments &amp; Config'!BM42)</f>
        <v>Yes</v>
      </c>
      <c r="V42" s="29" t="str">
        <f>IF('12 - Deployments &amp; Config'!B42="","",'12 - Deployments &amp; Config'!B42)</f>
        <v/>
      </c>
      <c r="W42" s="29" t="str">
        <f>IF('12 - Deployments &amp; Config'!CO42="","",'12 - Deployments &amp; Config'!CO42)</f>
        <v/>
      </c>
      <c r="X42" s="29" t="str">
        <f>IF('12 - Deployments &amp; Config'!BS42="","",'12 - Deployments &amp; Config'!BS42)</f>
        <v>Firmware Download, Device ID, Epic Beans Relay</v>
      </c>
      <c r="Y42" s="29" t="str">
        <f>IF('12 - Deployments &amp; Config'!CQ42="","",'12 - Deployments &amp; Config'!CQ42)</f>
        <v/>
      </c>
      <c r="Z42" s="29" t="str">
        <f>IF('12 - Deployments &amp; Config'!T42="","",'12 - Deployments &amp; Config'!T42)</f>
        <v>1427182 LIJ Installation - Tim W. Seeberger, Akbar, Chris Perkins, Epic Team, Anesthesia Techs, and Admins</v>
      </c>
      <c r="AA42" s="29">
        <f>IF('12 - Deployments &amp; Config'!V42="","",'12 - Deployments &amp; Config'!V42)</f>
        <v>46075</v>
      </c>
    </row>
    <row r="43" spans="1:27" ht="45.75" customHeight="1">
      <c r="A43" s="30"/>
      <c r="B43" s="30"/>
      <c r="C43" s="29" t="str">
        <f>IF('12 - Deployments &amp; Config'!I43="","",'12 - Deployments &amp; Config'!I43)</f>
        <v>LIJ - OR</v>
      </c>
      <c r="D43" s="29" t="str">
        <f>IF('12 - Deployments &amp; Config'!J43="","",'12 - Deployments &amp; Config'!J43)</f>
        <v>LIJ ORs</v>
      </c>
      <c r="E43" s="29" t="str">
        <f>IF('12 - Deployments &amp; Config'!K43="","",'12 - Deployments &amp; Config'!K43)</f>
        <v>OR 11</v>
      </c>
      <c r="F43" s="29" t="str">
        <f>IF('12 - Deployments &amp; Config'!L43="","",'12 - Deployments &amp; Config'!L43)</f>
        <v/>
      </c>
      <c r="G43" s="29" t="str">
        <f>IF('12 - Deployments &amp; Config'!AQ43="","",'12 - Deployments &amp; Config'!AQ43)</f>
        <v/>
      </c>
      <c r="H43" s="29" t="str">
        <f>IF('12 - Deployments &amp; Config'!A43="","",'12 - Deployments &amp; Config'!A43)</f>
        <v>Cybernet</v>
      </c>
      <c r="I43" s="29" t="str">
        <f>IF('12 - Deployments &amp; Config'!AO43="","",'12 - Deployments &amp; Config'!AO43)</f>
        <v>Drager</v>
      </c>
      <c r="J43" s="29" t="str">
        <f>IF('12 - Deployments &amp; Config'!AP43="","",'12 - Deployments &amp; Config'!AP43)</f>
        <v>Apollo</v>
      </c>
      <c r="K43" s="29" t="str">
        <f>IF('12 - Deployments &amp; Config'!AK43="","",'12 - Deployments &amp; Config'!AK43)</f>
        <v>Anesthesia Machine</v>
      </c>
      <c r="L43" s="29" t="str">
        <f>IF('12 - Deployments &amp; Config'!M43="","",'12 - Deployments &amp; Config'!M43)</f>
        <v>OR iPro Cybernet Workstation</v>
      </c>
      <c r="M43" s="30"/>
      <c r="N43" s="29" t="str">
        <f>IF('12 - Deployments &amp; Config'!N43="","",'12 - Deployments &amp; Config'!N43)</f>
        <v>Yes</v>
      </c>
      <c r="O43" s="29" t="str">
        <f>IF('12 - Deployments &amp; Config'!O43="","",'12 - Deployments &amp; Config'!O43)</f>
        <v>Yes</v>
      </c>
      <c r="P43" s="29" t="str">
        <f>IF('12 - Deployments &amp; Config'!P43="","",'12 - Deployments &amp; Config'!P43)</f>
        <v>Yes</v>
      </c>
      <c r="Q43" s="30"/>
      <c r="R43" s="29" t="str">
        <f>IF('12 - Deployments &amp; Config'!BO43="","",'12 - Deployments &amp; Config'!BO43)</f>
        <v>Yes</v>
      </c>
      <c r="S43" s="29" t="str">
        <f>IF('12 - Deployments &amp; Config'!BN43="","",'12 - Deployments &amp; Config'!BN43)</f>
        <v>Yes</v>
      </c>
      <c r="T43" s="29" t="str">
        <f>IF('12 - Deployments &amp; Config'!BL43="","",'12 - Deployments &amp; Config'!BL43)</f>
        <v>Yes</v>
      </c>
      <c r="U43" s="29" t="str">
        <f>IF('12 - Deployments &amp; Config'!BM43="","",'12 - Deployments &amp; Config'!BM43)</f>
        <v>Yes</v>
      </c>
      <c r="V43" s="29" t="str">
        <f>IF('12 - Deployments &amp; Config'!B43="","",'12 - Deployments &amp; Config'!B43)</f>
        <v/>
      </c>
      <c r="W43" s="29" t="str">
        <f>IF('12 - Deployments &amp; Config'!CO43="","",'12 - Deployments &amp; Config'!CO43)</f>
        <v/>
      </c>
      <c r="X43" s="29" t="str">
        <f>IF('12 - Deployments &amp; Config'!BS43="","",'12 - Deployments &amp; Config'!BS43)</f>
        <v>Firmware Download, Device ID, Epic Beans Relay</v>
      </c>
      <c r="Y43" s="29" t="str">
        <f>IF('12 - Deployments &amp; Config'!CQ43="","",'12 - Deployments &amp; Config'!CQ43)</f>
        <v/>
      </c>
      <c r="Z43" s="29" t="str">
        <f>IF('12 - Deployments &amp; Config'!T43="","",'12 - Deployments &amp; Config'!T43)</f>
        <v>1427182 LIJ Installation - Tim W. Seeberger, Akbar, Chris Perkins, Epic Team, Anesthesia Techs, and Admins</v>
      </c>
      <c r="AA43" s="29">
        <f>IF('12 - Deployments &amp; Config'!V43="","",'12 - Deployments &amp; Config'!V43)</f>
        <v>46075</v>
      </c>
    </row>
    <row r="44" spans="1:27" ht="45.75" customHeight="1">
      <c r="A44" s="30"/>
      <c r="B44" s="30"/>
      <c r="C44" s="29" t="str">
        <f>IF('12 - Deployments &amp; Config'!I44="","",'12 - Deployments &amp; Config'!I44)</f>
        <v>LIJ - OR</v>
      </c>
      <c r="D44" s="29" t="str">
        <f>IF('12 - Deployments &amp; Config'!J44="","",'12 - Deployments &amp; Config'!J44)</f>
        <v>LIJ ORs</v>
      </c>
      <c r="E44" s="29" t="str">
        <f>IF('12 - Deployments &amp; Config'!K44="","",'12 - Deployments &amp; Config'!K44)</f>
        <v>OR 10</v>
      </c>
      <c r="F44" s="29" t="str">
        <f>IF('12 - Deployments &amp; Config'!L44="","",'12 - Deployments &amp; Config'!L44)</f>
        <v/>
      </c>
      <c r="G44" s="29" t="str">
        <f>IF('12 - Deployments &amp; Config'!AQ44="","",'12 - Deployments &amp; Config'!AQ44)</f>
        <v/>
      </c>
      <c r="H44" s="29" t="str">
        <f>IF('12 - Deployments &amp; Config'!A44="","",'12 - Deployments &amp; Config'!A44)</f>
        <v>Cybernet</v>
      </c>
      <c r="I44" s="29" t="str">
        <f>IF('12 - Deployments &amp; Config'!AO44="","",'12 - Deployments &amp; Config'!AO44)</f>
        <v>Drager</v>
      </c>
      <c r="J44" s="29" t="str">
        <f>IF('12 - Deployments &amp; Config'!AP44="","",'12 - Deployments &amp; Config'!AP44)</f>
        <v>Apollo</v>
      </c>
      <c r="K44" s="29" t="str">
        <f>IF('12 - Deployments &amp; Config'!AK44="","",'12 - Deployments &amp; Config'!AK44)</f>
        <v>Anesthesia Machine</v>
      </c>
      <c r="L44" s="29" t="str">
        <f>IF('12 - Deployments &amp; Config'!M44="","",'12 - Deployments &amp; Config'!M44)</f>
        <v>OR iPro Cybernet Workstation</v>
      </c>
      <c r="M44" s="30"/>
      <c r="N44" s="29" t="str">
        <f>IF('12 - Deployments &amp; Config'!N44="","",'12 - Deployments &amp; Config'!N44)</f>
        <v>Yes</v>
      </c>
      <c r="O44" s="29" t="str">
        <f>IF('12 - Deployments &amp; Config'!O44="","",'12 - Deployments &amp; Config'!O44)</f>
        <v>Yes</v>
      </c>
      <c r="P44" s="29" t="str">
        <f>IF('12 - Deployments &amp; Config'!P44="","",'12 - Deployments &amp; Config'!P44)</f>
        <v>Yes</v>
      </c>
      <c r="Q44" s="30"/>
      <c r="R44" s="29" t="str">
        <f>IF('12 - Deployments &amp; Config'!BO44="","",'12 - Deployments &amp; Config'!BO44)</f>
        <v>Yes</v>
      </c>
      <c r="S44" s="29" t="str">
        <f>IF('12 - Deployments &amp; Config'!BN44="","",'12 - Deployments &amp; Config'!BN44)</f>
        <v>Yes</v>
      </c>
      <c r="T44" s="29" t="str">
        <f>IF('12 - Deployments &amp; Config'!BL44="","",'12 - Deployments &amp; Config'!BL44)</f>
        <v>Yes</v>
      </c>
      <c r="U44" s="29" t="str">
        <f>IF('12 - Deployments &amp; Config'!BM44="","",'12 - Deployments &amp; Config'!BM44)</f>
        <v>Yes</v>
      </c>
      <c r="V44" s="29" t="str">
        <f>IF('12 - Deployments &amp; Config'!B44="","",'12 - Deployments &amp; Config'!B44)</f>
        <v/>
      </c>
      <c r="W44" s="29" t="str">
        <f>IF('12 - Deployments &amp; Config'!CO44="","",'12 - Deployments &amp; Config'!CO44)</f>
        <v/>
      </c>
      <c r="X44" s="29" t="str">
        <f>IF('12 - Deployments &amp; Config'!BS44="","",'12 - Deployments &amp; Config'!BS44)</f>
        <v>Firmware Download, Device ID, Epic Beans Relay</v>
      </c>
      <c r="Y44" s="29" t="str">
        <f>IF('12 - Deployments &amp; Config'!CQ44="","",'12 - Deployments &amp; Config'!CQ44)</f>
        <v/>
      </c>
      <c r="Z44" s="29" t="str">
        <f>IF('12 - Deployments &amp; Config'!T44="","",'12 - Deployments &amp; Config'!T44)</f>
        <v>1427182 LIJ Installation - Tim W. Seeberger, Akbar, Chris Perkins, Epic Team, Anesthesia Techs, and Admins</v>
      </c>
      <c r="AA44" s="29">
        <f>IF('12 - Deployments &amp; Config'!V44="","",'12 - Deployments &amp; Config'!V44)</f>
        <v>46075</v>
      </c>
    </row>
    <row r="45" spans="1:27" ht="45.75" customHeight="1">
      <c r="A45" s="30"/>
      <c r="B45" s="30"/>
      <c r="C45" s="29" t="str">
        <f>IF('12 - Deployments &amp; Config'!I45="","",'12 - Deployments &amp; Config'!I45)</f>
        <v>CCMC</v>
      </c>
      <c r="D45" s="29" t="str">
        <f>IF('12 - Deployments &amp; Config'!J45="","",'12 - Deployments &amp; Config'!J45)</f>
        <v>Floor 1</v>
      </c>
      <c r="E45" s="29" t="str">
        <f>IF('12 - Deployments &amp; Config'!K45="","",'12 - Deployments &amp; Config'!K45)</f>
        <v>OR 4</v>
      </c>
      <c r="F45" s="29" t="str">
        <f>IF('12 - Deployments &amp; Config'!L45="","",'12 - Deployments &amp; Config'!L45)</f>
        <v/>
      </c>
      <c r="G45" s="29">
        <f>IF('12 - Deployments &amp; Config'!AQ45="","",'12 - Deployments &amp; Config'!AQ45)</f>
        <v>5601483</v>
      </c>
      <c r="H45" s="29" t="str">
        <f>IF('12 - Deployments &amp; Config'!A45="","",'12 - Deployments &amp; Config'!A45)</f>
        <v>Cybernet</v>
      </c>
      <c r="I45" s="29" t="str">
        <f>IF('12 - Deployments &amp; Config'!AO45="","",'12 - Deployments &amp; Config'!AO45)</f>
        <v>Drager Apollo</v>
      </c>
      <c r="J45" s="29" t="str">
        <f>IF('12 - Deployments &amp; Config'!AP45="","",'12 - Deployments &amp; Config'!AP45)</f>
        <v>APOLLO</v>
      </c>
      <c r="K45" s="29" t="str">
        <f>IF('12 - Deployments &amp; Config'!AK45="","",'12 - Deployments &amp; Config'!AK45)</f>
        <v>Anesthesia Machine</v>
      </c>
      <c r="L45" s="29" t="str">
        <f>IF('12 - Deployments &amp; Config'!M45="","",'12 - Deployments &amp; Config'!M45)</f>
        <v>iPro OR Workstation</v>
      </c>
      <c r="M45" s="30"/>
      <c r="N45" s="29" t="str">
        <f>IF('12 - Deployments &amp; Config'!N45="","",'12 - Deployments &amp; Config'!N45)</f>
        <v>no</v>
      </c>
      <c r="O45" s="29" t="str">
        <f>IF('12 - Deployments &amp; Config'!O45="","",'12 - Deployments &amp; Config'!O45)</f>
        <v>yes</v>
      </c>
      <c r="P45" s="29" t="str">
        <f>IF('12 - Deployments &amp; Config'!P45="","",'12 - Deployments &amp; Config'!P45)</f>
        <v>yes</v>
      </c>
      <c r="Q45" s="30"/>
      <c r="R45" s="29" t="str">
        <f>IF('12 - Deployments &amp; Config'!BO45="","",'12 - Deployments &amp; Config'!BO45)</f>
        <v>Yes</v>
      </c>
      <c r="S45" s="29" t="str">
        <f>IF('12 - Deployments &amp; Config'!BN45="","",'12 - Deployments &amp; Config'!BN45)</f>
        <v>No</v>
      </c>
      <c r="T45" s="29" t="str">
        <f>IF('12 - Deployments &amp; Config'!BL45="","",'12 - Deployments &amp; Config'!BL45)</f>
        <v/>
      </c>
      <c r="U45" s="29" t="str">
        <f>IF('12 - Deployments &amp; Config'!BM45="","",'12 - Deployments &amp; Config'!BM45)</f>
        <v/>
      </c>
      <c r="V45" s="29" t="str">
        <f>IF('12 - Deployments &amp; Config'!B45="","",'12 - Deployments &amp; Config'!B45)</f>
        <v>Yes</v>
      </c>
      <c r="W45" s="29" t="str">
        <f>IF('12 - Deployments &amp; Config'!CO45="","",'12 - Deployments &amp; Config'!CO45)</f>
        <v/>
      </c>
      <c r="X45" s="29" t="str">
        <f>IF('12 - Deployments &amp; Config'!BS45="","",'12 - Deployments &amp; Config'!BS45)</f>
        <v/>
      </c>
      <c r="Y45" s="29" t="str">
        <f>IF('12 - Deployments &amp; Config'!CQ45="","",'12 - Deployments &amp; Config'!CQ45)</f>
        <v/>
      </c>
      <c r="Z45" s="29" t="str">
        <f>IF('12 - Deployments &amp; Config'!T45="","",'12 - Deployments &amp; Config'!T45)</f>
        <v>akbar, Diane from Anesthesia, and Metasource badge-in TDR</v>
      </c>
      <c r="AA45" s="29">
        <f>IF('12 - Deployments &amp; Config'!V45="","",'12 - Deployments &amp; Config'!V45)</f>
        <v>46067</v>
      </c>
    </row>
    <row r="46" spans="1:27" ht="41.25">
      <c r="A46" s="30"/>
      <c r="B46" s="30"/>
      <c r="C46" s="29" t="str">
        <f>IF('12 - Deployments &amp; Config'!I46="","",'12 - Deployments &amp; Config'!I46)</f>
        <v>CCMC</v>
      </c>
      <c r="D46" s="29" t="str">
        <f>IF('12 - Deployments &amp; Config'!J46="","",'12 - Deployments &amp; Config'!J46)</f>
        <v>Floor 1</v>
      </c>
      <c r="E46" s="29" t="str">
        <f>IF('12 - Deployments &amp; Config'!K46="","",'12 - Deployments &amp; Config'!K46)</f>
        <v>OR 2</v>
      </c>
      <c r="F46" s="29" t="str">
        <f>IF('12 - Deployments &amp; Config'!L46="","",'12 - Deployments &amp; Config'!L46)</f>
        <v/>
      </c>
      <c r="G46" s="29">
        <f>IF('12 - Deployments &amp; Config'!AQ46="","",'12 - Deployments &amp; Config'!AQ46)</f>
        <v>5601483</v>
      </c>
      <c r="H46" s="29" t="str">
        <f>IF('12 - Deployments &amp; Config'!A46="","",'12 - Deployments &amp; Config'!A46)</f>
        <v>Cybernet</v>
      </c>
      <c r="I46" s="29" t="str">
        <f>IF('12 - Deployments &amp; Config'!AO46="","",'12 - Deployments &amp; Config'!AO46)</f>
        <v>Drager Apollo</v>
      </c>
      <c r="J46" s="29" t="str">
        <f>IF('12 - Deployments &amp; Config'!AP46="","",'12 - Deployments &amp; Config'!AP46)</f>
        <v>APOLLO</v>
      </c>
      <c r="K46" s="29" t="str">
        <f>IF('12 - Deployments &amp; Config'!AK46="","",'12 - Deployments &amp; Config'!AK46)</f>
        <v>Anesthesia Machine</v>
      </c>
      <c r="L46" s="29" t="str">
        <f>IF('12 - Deployments &amp; Config'!M46="","",'12 - Deployments &amp; Config'!M46)</f>
        <v>iPro OR Workstation</v>
      </c>
      <c r="M46" s="30"/>
      <c r="N46" s="29" t="str">
        <f>IF('12 - Deployments &amp; Config'!N46="","",'12 - Deployments &amp; Config'!N46)</f>
        <v>no</v>
      </c>
      <c r="O46" s="29" t="str">
        <f>IF('12 - Deployments &amp; Config'!O46="","",'12 - Deployments &amp; Config'!O46)</f>
        <v>yes</v>
      </c>
      <c r="P46" s="29" t="str">
        <f>IF('12 - Deployments &amp; Config'!P46="","",'12 - Deployments &amp; Config'!P46)</f>
        <v>yes</v>
      </c>
      <c r="Q46" s="30"/>
      <c r="R46" s="29" t="str">
        <f>IF('12 - Deployments &amp; Config'!BO46="","",'12 - Deployments &amp; Config'!BO46)</f>
        <v>Yes</v>
      </c>
      <c r="S46" s="29" t="str">
        <f>IF('12 - Deployments &amp; Config'!BN46="","",'12 - Deployments &amp; Config'!BN46)</f>
        <v>No</v>
      </c>
      <c r="T46" s="29" t="str">
        <f>IF('12 - Deployments &amp; Config'!BL46="","",'12 - Deployments &amp; Config'!BL46)</f>
        <v/>
      </c>
      <c r="U46" s="29" t="str">
        <f>IF('12 - Deployments &amp; Config'!BM46="","",'12 - Deployments &amp; Config'!BM46)</f>
        <v/>
      </c>
      <c r="V46" s="29" t="str">
        <f>IF('12 - Deployments &amp; Config'!B46="","",'12 - Deployments &amp; Config'!B46)</f>
        <v>Yes</v>
      </c>
      <c r="W46" s="29" t="str">
        <f>IF('12 - Deployments &amp; Config'!CO46="","",'12 - Deployments &amp; Config'!CO46)</f>
        <v/>
      </c>
      <c r="X46" s="29" t="str">
        <f>IF('12 - Deployments &amp; Config'!BS46="","",'12 - Deployments &amp; Config'!BS46)</f>
        <v/>
      </c>
      <c r="Y46" s="29" t="str">
        <f>IF('12 - Deployments &amp; Config'!CQ46="","",'12 - Deployments &amp; Config'!CQ46)</f>
        <v/>
      </c>
      <c r="Z46" s="29" t="str">
        <f>IF('12 - Deployments &amp; Config'!T46="","",'12 - Deployments &amp; Config'!T46)</f>
        <v>akbar, Diane from Anesthesia, and Metasource badge-in TDR</v>
      </c>
      <c r="AA46" s="29">
        <f>IF('12 - Deployments &amp; Config'!V46="","",'12 - Deployments &amp; Config'!V46)</f>
        <v>46067</v>
      </c>
    </row>
    <row r="47" spans="1:27" ht="45.75" customHeight="1">
      <c r="A47" s="30"/>
      <c r="B47" s="30"/>
      <c r="C47" s="29" t="str">
        <f>IF('12 - Deployments &amp; Config'!I47="","",'12 - Deployments &amp; Config'!I47)</f>
        <v>CCMC</v>
      </c>
      <c r="D47" s="29" t="str">
        <f>IF('12 - Deployments &amp; Config'!J47="","",'12 - Deployments &amp; Config'!J47)</f>
        <v>Floor 1</v>
      </c>
      <c r="E47" s="29" t="str">
        <f>IF('12 - Deployments &amp; Config'!K47="","",'12 - Deployments &amp; Config'!K47)</f>
        <v>OR 5</v>
      </c>
      <c r="F47" s="29" t="str">
        <f>IF('12 - Deployments &amp; Config'!L47="","",'12 - Deployments &amp; Config'!L47)</f>
        <v/>
      </c>
      <c r="G47" s="29">
        <f>IF('12 - Deployments &amp; Config'!AQ47="","",'12 - Deployments &amp; Config'!AQ47)</f>
        <v>5601483</v>
      </c>
      <c r="H47" s="29" t="str">
        <f>IF('12 - Deployments &amp; Config'!A47="","",'12 - Deployments &amp; Config'!A47)</f>
        <v>Cybernet</v>
      </c>
      <c r="I47" s="29" t="str">
        <f>IF('12 - Deployments &amp; Config'!AO47="","",'12 - Deployments &amp; Config'!AO47)</f>
        <v>Drager Apollo</v>
      </c>
      <c r="J47" s="29" t="str">
        <f>IF('12 - Deployments &amp; Config'!AP47="","",'12 - Deployments &amp; Config'!AP47)</f>
        <v>APOLLO</v>
      </c>
      <c r="K47" s="29" t="str">
        <f>IF('12 - Deployments &amp; Config'!AK47="","",'12 - Deployments &amp; Config'!AK47)</f>
        <v>Anesthesia Machine</v>
      </c>
      <c r="L47" s="29" t="str">
        <f>IF('12 - Deployments &amp; Config'!M47="","",'12 - Deployments &amp; Config'!M47)</f>
        <v>iPro OR Workstation</v>
      </c>
      <c r="M47" s="30"/>
      <c r="N47" s="29" t="str">
        <f>IF('12 - Deployments &amp; Config'!N47="","",'12 - Deployments &amp; Config'!N47)</f>
        <v>no</v>
      </c>
      <c r="O47" s="29" t="str">
        <f>IF('12 - Deployments &amp; Config'!O47="","",'12 - Deployments &amp; Config'!O47)</f>
        <v>yes</v>
      </c>
      <c r="P47" s="29" t="str">
        <f>IF('12 - Deployments &amp; Config'!P47="","",'12 - Deployments &amp; Config'!P47)</f>
        <v>yes</v>
      </c>
      <c r="Q47" s="30"/>
      <c r="R47" s="29" t="str">
        <f>IF('12 - Deployments &amp; Config'!BO47="","",'12 - Deployments &amp; Config'!BO47)</f>
        <v>Yes</v>
      </c>
      <c r="S47" s="29" t="str">
        <f>IF('12 - Deployments &amp; Config'!BN47="","",'12 - Deployments &amp; Config'!BN47)</f>
        <v>No</v>
      </c>
      <c r="T47" s="29" t="str">
        <f>IF('12 - Deployments &amp; Config'!BL47="","",'12 - Deployments &amp; Config'!BL47)</f>
        <v/>
      </c>
      <c r="U47" s="29" t="str">
        <f>IF('12 - Deployments &amp; Config'!BM47="","",'12 - Deployments &amp; Config'!BM47)</f>
        <v/>
      </c>
      <c r="V47" s="29" t="str">
        <f>IF('12 - Deployments &amp; Config'!B47="","",'12 - Deployments &amp; Config'!B47)</f>
        <v>Yes</v>
      </c>
      <c r="W47" s="29" t="str">
        <f>IF('12 - Deployments &amp; Config'!CO47="","",'12 - Deployments &amp; Config'!CO47)</f>
        <v/>
      </c>
      <c r="X47" s="29" t="str">
        <f>IF('12 - Deployments &amp; Config'!BS47="","",'12 - Deployments &amp; Config'!BS47)</f>
        <v/>
      </c>
      <c r="Y47" s="29" t="str">
        <f>IF('12 - Deployments &amp; Config'!CQ47="","",'12 - Deployments &amp; Config'!CQ47)</f>
        <v/>
      </c>
      <c r="Z47" s="29" t="str">
        <f>IF('12 - Deployments &amp; Config'!T47="","",'12 - Deployments &amp; Config'!T47)</f>
        <v>akbar, Diane from Anesthesia, and Metasource badge-in TDR</v>
      </c>
      <c r="AA47" s="29">
        <f>IF('12 - Deployments &amp; Config'!V47="","",'12 - Deployments &amp; Config'!V47)</f>
        <v>46067</v>
      </c>
    </row>
    <row r="48" spans="1:27" ht="45.75" customHeight="1">
      <c r="A48" s="30"/>
      <c r="B48" s="30"/>
      <c r="C48" s="29" t="str">
        <f>IF('12 - Deployments &amp; Config'!I48="","",'12 - Deployments &amp; Config'!I48)</f>
        <v>CCMC</v>
      </c>
      <c r="D48" s="29" t="str">
        <f>IF('12 - Deployments &amp; Config'!J48="","",'12 - Deployments &amp; Config'!J48)</f>
        <v>Floor 1</v>
      </c>
      <c r="E48" s="29" t="str">
        <f>IF('12 - Deployments &amp; Config'!K48="","",'12 - Deployments &amp; Config'!K48)</f>
        <v>OR 6</v>
      </c>
      <c r="F48" s="29" t="str">
        <f>IF('12 - Deployments &amp; Config'!L48="","",'12 - Deployments &amp; Config'!L48)</f>
        <v/>
      </c>
      <c r="G48" s="29">
        <f>IF('12 - Deployments &amp; Config'!AQ48="","",'12 - Deployments &amp; Config'!AQ48)</f>
        <v>5601483</v>
      </c>
      <c r="H48" s="29" t="str">
        <f>IF('12 - Deployments &amp; Config'!A48="","",'12 - Deployments &amp; Config'!A48)</f>
        <v>Cybernet</v>
      </c>
      <c r="I48" s="29" t="str">
        <f>IF('12 - Deployments &amp; Config'!AO48="","",'12 - Deployments &amp; Config'!AO48)</f>
        <v>Drager Apollo</v>
      </c>
      <c r="J48" s="29" t="str">
        <f>IF('12 - Deployments &amp; Config'!AP48="","",'12 - Deployments &amp; Config'!AP48)</f>
        <v>APOLLO</v>
      </c>
      <c r="K48" s="29" t="str">
        <f>IF('12 - Deployments &amp; Config'!AK48="","",'12 - Deployments &amp; Config'!AK48)</f>
        <v>Anesthesia Machine</v>
      </c>
      <c r="L48" s="29" t="str">
        <f>IF('12 - Deployments &amp; Config'!M48="","",'12 - Deployments &amp; Config'!M48)</f>
        <v>iPro OR Workstation</v>
      </c>
      <c r="M48" s="30"/>
      <c r="N48" s="29" t="str">
        <f>IF('12 - Deployments &amp; Config'!N48="","",'12 - Deployments &amp; Config'!N48)</f>
        <v>no</v>
      </c>
      <c r="O48" s="29" t="str">
        <f>IF('12 - Deployments &amp; Config'!O48="","",'12 - Deployments &amp; Config'!O48)</f>
        <v>yes</v>
      </c>
      <c r="P48" s="29" t="str">
        <f>IF('12 - Deployments &amp; Config'!P48="","",'12 - Deployments &amp; Config'!P48)</f>
        <v>yes</v>
      </c>
      <c r="Q48" s="30"/>
      <c r="R48" s="29" t="str">
        <f>IF('12 - Deployments &amp; Config'!BO48="","",'12 - Deployments &amp; Config'!BO48)</f>
        <v>Yes</v>
      </c>
      <c r="S48" s="29" t="str">
        <f>IF('12 - Deployments &amp; Config'!BN48="","",'12 - Deployments &amp; Config'!BN48)</f>
        <v>No</v>
      </c>
      <c r="T48" s="29" t="str">
        <f>IF('12 - Deployments &amp; Config'!BL48="","",'12 - Deployments &amp; Config'!BL48)</f>
        <v/>
      </c>
      <c r="U48" s="29" t="str">
        <f>IF('12 - Deployments &amp; Config'!BM48="","",'12 - Deployments &amp; Config'!BM48)</f>
        <v/>
      </c>
      <c r="V48" s="29" t="str">
        <f>IF('12 - Deployments &amp; Config'!B48="","",'12 - Deployments &amp; Config'!B48)</f>
        <v>Yes</v>
      </c>
      <c r="W48" s="29" t="str">
        <f>IF('12 - Deployments &amp; Config'!CO48="","",'12 - Deployments &amp; Config'!CO48)</f>
        <v/>
      </c>
      <c r="X48" s="29" t="str">
        <f>IF('12 - Deployments &amp; Config'!BS48="","",'12 - Deployments &amp; Config'!BS48)</f>
        <v/>
      </c>
      <c r="Y48" s="29" t="str">
        <f>IF('12 - Deployments &amp; Config'!CQ48="","",'12 - Deployments &amp; Config'!CQ48)</f>
        <v/>
      </c>
      <c r="Z48" s="29" t="str">
        <f>IF('12 - Deployments &amp; Config'!T48="","",'12 - Deployments &amp; Config'!T48)</f>
        <v>akbar, Diane from Anesthesia, and Metasource badge-in TDR</v>
      </c>
      <c r="AA48" s="29">
        <f>IF('12 - Deployments &amp; Config'!V48="","",'12 - Deployments &amp; Config'!V48)</f>
        <v>46067</v>
      </c>
    </row>
    <row r="49" spans="1:27" ht="45.75" customHeight="1">
      <c r="A49" s="30"/>
      <c r="B49" s="30"/>
      <c r="C49" s="29" t="str">
        <f>IF('12 - Deployments &amp; Config'!I49="","",'12 - Deployments &amp; Config'!I49)</f>
        <v>CCMC</v>
      </c>
      <c r="D49" s="29" t="str">
        <f>IF('12 - Deployments &amp; Config'!J49="","",'12 - Deployments &amp; Config'!J49)</f>
        <v>Floor 1</v>
      </c>
      <c r="E49" s="29" t="str">
        <f>IF('12 - Deployments &amp; Config'!K49="","",'12 - Deployments &amp; Config'!K49)</f>
        <v>OR 7</v>
      </c>
      <c r="F49" s="29" t="str">
        <f>IF('12 - Deployments &amp; Config'!L49="","",'12 - Deployments &amp; Config'!L49)</f>
        <v/>
      </c>
      <c r="G49" s="29">
        <f>IF('12 - Deployments &amp; Config'!AQ49="","",'12 - Deployments &amp; Config'!AQ49)</f>
        <v>5601483</v>
      </c>
      <c r="H49" s="29" t="str">
        <f>IF('12 - Deployments &amp; Config'!A49="","",'12 - Deployments &amp; Config'!A49)</f>
        <v>Cybernet</v>
      </c>
      <c r="I49" s="29" t="str">
        <f>IF('12 - Deployments &amp; Config'!AO49="","",'12 - Deployments &amp; Config'!AO49)</f>
        <v>Drager Apollo</v>
      </c>
      <c r="J49" s="29" t="str">
        <f>IF('12 - Deployments &amp; Config'!AP49="","",'12 - Deployments &amp; Config'!AP49)</f>
        <v>APOLLO</v>
      </c>
      <c r="K49" s="29" t="str">
        <f>IF('12 - Deployments &amp; Config'!AK49="","",'12 - Deployments &amp; Config'!AK49)</f>
        <v>Anesthesia Machine</v>
      </c>
      <c r="L49" s="29" t="str">
        <f>IF('12 - Deployments &amp; Config'!M49="","",'12 - Deployments &amp; Config'!M49)</f>
        <v>iPro OR Workstation</v>
      </c>
      <c r="M49" s="30"/>
      <c r="N49" s="29" t="str">
        <f>IF('12 - Deployments &amp; Config'!N49="","",'12 - Deployments &amp; Config'!N49)</f>
        <v>no</v>
      </c>
      <c r="O49" s="29" t="str">
        <f>IF('12 - Deployments &amp; Config'!O49="","",'12 - Deployments &amp; Config'!O49)</f>
        <v>yes</v>
      </c>
      <c r="P49" s="29" t="str">
        <f>IF('12 - Deployments &amp; Config'!P49="","",'12 - Deployments &amp; Config'!P49)</f>
        <v>yes</v>
      </c>
      <c r="Q49" s="30"/>
      <c r="R49" s="29" t="str">
        <f>IF('12 - Deployments &amp; Config'!BO49="","",'12 - Deployments &amp; Config'!BO49)</f>
        <v>Yes</v>
      </c>
      <c r="S49" s="29" t="str">
        <f>IF('12 - Deployments &amp; Config'!BN49="","",'12 - Deployments &amp; Config'!BN49)</f>
        <v>No</v>
      </c>
      <c r="T49" s="29" t="str">
        <f>IF('12 - Deployments &amp; Config'!BL49="","",'12 - Deployments &amp; Config'!BL49)</f>
        <v/>
      </c>
      <c r="U49" s="29" t="str">
        <f>IF('12 - Deployments &amp; Config'!BM49="","",'12 - Deployments &amp; Config'!BM49)</f>
        <v/>
      </c>
      <c r="V49" s="29" t="str">
        <f>IF('12 - Deployments &amp; Config'!B49="","",'12 - Deployments &amp; Config'!B49)</f>
        <v>Yes</v>
      </c>
      <c r="W49" s="29" t="str">
        <f>IF('12 - Deployments &amp; Config'!CO49="","",'12 - Deployments &amp; Config'!CO49)</f>
        <v/>
      </c>
      <c r="X49" s="29" t="str">
        <f>IF('12 - Deployments &amp; Config'!BS49="","",'12 - Deployments &amp; Config'!BS49)</f>
        <v/>
      </c>
      <c r="Y49" s="29" t="str">
        <f>IF('12 - Deployments &amp; Config'!CQ49="","",'12 - Deployments &amp; Config'!CQ49)</f>
        <v/>
      </c>
      <c r="Z49" s="29" t="str">
        <f>IF('12 - Deployments &amp; Config'!T49="","",'12 - Deployments &amp; Config'!T49)</f>
        <v>akbar, Diane from Anesthesia, and Metasource badge-in TDR</v>
      </c>
      <c r="AA49" s="29">
        <f>IF('12 - Deployments &amp; Config'!V49="","",'12 - Deployments &amp; Config'!V49)</f>
        <v>46067</v>
      </c>
    </row>
    <row r="50" spans="1:27" ht="30.75" customHeight="1">
      <c r="A50" s="30"/>
      <c r="B50" s="30"/>
      <c r="C50" s="29" t="str">
        <f>IF('12 - Deployments &amp; Config'!I50="","",'12 - Deployments &amp; Config'!I50)</f>
        <v>CCMC</v>
      </c>
      <c r="D50" s="29" t="str">
        <f>IF('12 - Deployments &amp; Config'!J50="","",'12 - Deployments &amp; Config'!J50)</f>
        <v>Floor 1</v>
      </c>
      <c r="E50" s="29" t="str">
        <f>IF('12 - Deployments &amp; Config'!K50="","",'12 - Deployments &amp; Config'!K50)</f>
        <v>OR 1</v>
      </c>
      <c r="F50" s="29" t="str">
        <f>IF('12 - Deployments &amp; Config'!L50="","",'12 - Deployments &amp; Config'!L50)</f>
        <v/>
      </c>
      <c r="G50" s="29">
        <f>IF('12 - Deployments &amp; Config'!AQ50="","",'12 - Deployments &amp; Config'!AQ50)</f>
        <v>5601483</v>
      </c>
      <c r="H50" s="29" t="str">
        <f>IF('12 - Deployments &amp; Config'!A50="","",'12 - Deployments &amp; Config'!A50)</f>
        <v>Cybernet</v>
      </c>
      <c r="I50" s="29" t="str">
        <f>IF('12 - Deployments &amp; Config'!AO50="","",'12 - Deployments &amp; Config'!AO50)</f>
        <v>Drager Apollo</v>
      </c>
      <c r="J50" s="29" t="str">
        <f>IF('12 - Deployments &amp; Config'!AP50="","",'12 - Deployments &amp; Config'!AP50)</f>
        <v>APOLLO</v>
      </c>
      <c r="K50" s="29" t="str">
        <f>IF('12 - Deployments &amp; Config'!AK50="","",'12 - Deployments &amp; Config'!AK50)</f>
        <v>Anesthesia Machine</v>
      </c>
      <c r="L50" s="29" t="str">
        <f>IF('12 - Deployments &amp; Config'!M50="","",'12 - Deployments &amp; Config'!M50)</f>
        <v>iPro OR Workstation</v>
      </c>
      <c r="M50" s="30"/>
      <c r="N50" s="29" t="str">
        <f>IF('12 - Deployments &amp; Config'!N50="","",'12 - Deployments &amp; Config'!N50)</f>
        <v>no</v>
      </c>
      <c r="O50" s="29" t="str">
        <f>IF('12 - Deployments &amp; Config'!O50="","",'12 - Deployments &amp; Config'!O50)</f>
        <v>yes</v>
      </c>
      <c r="P50" s="29" t="str">
        <f>IF('12 - Deployments &amp; Config'!P50="","",'12 - Deployments &amp; Config'!P50)</f>
        <v>yes</v>
      </c>
      <c r="Q50" s="30"/>
      <c r="R50" s="29" t="str">
        <f>IF('12 - Deployments &amp; Config'!BO50="","",'12 - Deployments &amp; Config'!BO50)</f>
        <v>Yes</v>
      </c>
      <c r="S50" s="29" t="str">
        <f>IF('12 - Deployments &amp; Config'!BN50="","",'12 - Deployments &amp; Config'!BN50)</f>
        <v>No</v>
      </c>
      <c r="T50" s="29" t="str">
        <f>IF('12 - Deployments &amp; Config'!BL50="","",'12 - Deployments &amp; Config'!BL50)</f>
        <v/>
      </c>
      <c r="U50" s="29" t="str">
        <f>IF('12 - Deployments &amp; Config'!BM50="","",'12 - Deployments &amp; Config'!BM50)</f>
        <v/>
      </c>
      <c r="V50" s="29" t="str">
        <f>IF('12 - Deployments &amp; Config'!B50="","",'12 - Deployments &amp; Config'!B50)</f>
        <v>Yes</v>
      </c>
      <c r="W50" s="29" t="str">
        <f>IF('12 - Deployments &amp; Config'!CO50="","",'12 - Deployments &amp; Config'!CO50)</f>
        <v/>
      </c>
      <c r="X50" s="29" t="str">
        <f>IF('12 - Deployments &amp; Config'!BS50="","",'12 - Deployments &amp; Config'!BS50)</f>
        <v/>
      </c>
      <c r="Y50" s="29" t="str">
        <f>IF('12 - Deployments &amp; Config'!CQ50="","",'12 - Deployments &amp; Config'!CQ50)</f>
        <v/>
      </c>
      <c r="Z50" s="29" t="str">
        <f>IF('12 - Deployments &amp; Config'!T50="","",'12 - Deployments &amp; Config'!T50)</f>
        <v>akbar, Diane from Anesthesia, and Metasource badge-in TDR</v>
      </c>
      <c r="AA50" s="29">
        <f>IF('12 - Deployments &amp; Config'!V50="","",'12 - Deployments &amp; Config'!V50)</f>
        <v>46067</v>
      </c>
    </row>
    <row r="51" spans="1:27" ht="30.75" customHeight="1">
      <c r="A51" s="30"/>
      <c r="B51" s="30"/>
      <c r="C51" s="29" t="str">
        <f>IF('12 - Deployments &amp; Config'!I51="","",'12 - Deployments &amp; Config'!I51)</f>
        <v>CCMC</v>
      </c>
      <c r="D51" s="29" t="str">
        <f>IF('12 - Deployments &amp; Config'!J51="","",'12 - Deployments &amp; Config'!J51)</f>
        <v>Floor 1</v>
      </c>
      <c r="E51" s="29" t="str">
        <f>IF('12 - Deployments &amp; Config'!K51="","",'12 - Deployments &amp; Config'!K51)</f>
        <v>OR 8</v>
      </c>
      <c r="F51" s="29" t="str">
        <f>IF('12 - Deployments &amp; Config'!L51="","",'12 - Deployments &amp; Config'!L51)</f>
        <v/>
      </c>
      <c r="G51" s="29">
        <f>IF('12 - Deployments &amp; Config'!AQ51="","",'12 - Deployments &amp; Config'!AQ51)</f>
        <v>5601483</v>
      </c>
      <c r="H51" s="29" t="str">
        <f>IF('12 - Deployments &amp; Config'!A51="","",'12 - Deployments &amp; Config'!A51)</f>
        <v>Cybernet</v>
      </c>
      <c r="I51" s="29" t="str">
        <f>IF('12 - Deployments &amp; Config'!AO51="","",'12 - Deployments &amp; Config'!AO51)</f>
        <v>Drager Apollo</v>
      </c>
      <c r="J51" s="29" t="str">
        <f>IF('12 - Deployments &amp; Config'!AP51="","",'12 - Deployments &amp; Config'!AP51)</f>
        <v>APOLLO</v>
      </c>
      <c r="K51" s="29" t="str">
        <f>IF('12 - Deployments &amp; Config'!AK51="","",'12 - Deployments &amp; Config'!AK51)</f>
        <v>Anesthesia Machine</v>
      </c>
      <c r="L51" s="29" t="str">
        <f>IF('12 - Deployments &amp; Config'!M51="","",'12 - Deployments &amp; Config'!M51)</f>
        <v>iPro OR Workstation</v>
      </c>
      <c r="M51" s="30"/>
      <c r="N51" s="29" t="str">
        <f>IF('12 - Deployments &amp; Config'!N51="","",'12 - Deployments &amp; Config'!N51)</f>
        <v>no</v>
      </c>
      <c r="O51" s="29" t="str">
        <f>IF('12 - Deployments &amp; Config'!O51="","",'12 - Deployments &amp; Config'!O51)</f>
        <v>yes</v>
      </c>
      <c r="P51" s="29" t="str">
        <f>IF('12 - Deployments &amp; Config'!P51="","",'12 - Deployments &amp; Config'!P51)</f>
        <v>yes</v>
      </c>
      <c r="Q51" s="30"/>
      <c r="R51" s="29" t="str">
        <f>IF('12 - Deployments &amp; Config'!BO51="","",'12 - Deployments &amp; Config'!BO51)</f>
        <v>Yes</v>
      </c>
      <c r="S51" s="29" t="str">
        <f>IF('12 - Deployments &amp; Config'!BN51="","",'12 - Deployments &amp; Config'!BN51)</f>
        <v>No</v>
      </c>
      <c r="T51" s="29" t="str">
        <f>IF('12 - Deployments &amp; Config'!BL51="","",'12 - Deployments &amp; Config'!BL51)</f>
        <v/>
      </c>
      <c r="U51" s="29" t="str">
        <f>IF('12 - Deployments &amp; Config'!BM51="","",'12 - Deployments &amp; Config'!BM51)</f>
        <v/>
      </c>
      <c r="V51" s="29" t="str">
        <f>IF('12 - Deployments &amp; Config'!B51="","",'12 - Deployments &amp; Config'!B51)</f>
        <v>Yes</v>
      </c>
      <c r="W51" s="29" t="str">
        <f>IF('12 - Deployments &amp; Config'!CO51="","",'12 - Deployments &amp; Config'!CO51)</f>
        <v/>
      </c>
      <c r="X51" s="29" t="str">
        <f>IF('12 - Deployments &amp; Config'!BS51="","",'12 - Deployments &amp; Config'!BS51)</f>
        <v/>
      </c>
      <c r="Y51" s="29" t="str">
        <f>IF('12 - Deployments &amp; Config'!CQ51="","",'12 - Deployments &amp; Config'!CQ51)</f>
        <v/>
      </c>
      <c r="Z51" s="29" t="str">
        <f>IF('12 - Deployments &amp; Config'!T51="","",'12 - Deployments &amp; Config'!T51)</f>
        <v>akbar, Diane from Anesthesia, and Metasource badge-in TDR</v>
      </c>
      <c r="AA51" s="29">
        <f>IF('12 - Deployments &amp; Config'!V51="","",'12 - Deployments &amp; Config'!V51)</f>
        <v>46067</v>
      </c>
    </row>
    <row r="52" spans="1:27">
      <c r="A52" s="30"/>
      <c r="B52" s="30"/>
      <c r="C52" s="29" t="str">
        <f>IF('12 - Deployments &amp; Config'!I52="","",'12 - Deployments &amp; Config'!I52)</f>
        <v>CCMC</v>
      </c>
      <c r="D52" s="29" t="str">
        <f>IF('12 - Deployments &amp; Config'!J52="","",'12 - Deployments &amp; Config'!J52)</f>
        <v>Floor 1</v>
      </c>
      <c r="E52" s="29" t="str">
        <f>IF('12 - Deployments &amp; Config'!K52="","",'12 - Deployments &amp; Config'!K52)</f>
        <v>OR 3</v>
      </c>
      <c r="F52" s="29" t="str">
        <f>IF('12 - Deployments &amp; Config'!L52="","",'12 - Deployments &amp; Config'!L52)</f>
        <v/>
      </c>
      <c r="G52" s="29">
        <f>IF('12 - Deployments &amp; Config'!AQ52="","",'12 - Deployments &amp; Config'!AQ52)</f>
        <v>5601483</v>
      </c>
      <c r="H52" s="29" t="str">
        <f>IF('12 - Deployments &amp; Config'!A52="","",'12 - Deployments &amp; Config'!A52)</f>
        <v>Cybernet</v>
      </c>
      <c r="I52" s="29" t="str">
        <f>IF('12 - Deployments &amp; Config'!AO52="","",'12 - Deployments &amp; Config'!AO52)</f>
        <v>Drager Apollo</v>
      </c>
      <c r="J52" s="29" t="str">
        <f>IF('12 - Deployments &amp; Config'!AP52="","",'12 - Deployments &amp; Config'!AP52)</f>
        <v>APOLLO</v>
      </c>
      <c r="K52" s="29" t="str">
        <f>IF('12 - Deployments &amp; Config'!AK52="","",'12 - Deployments &amp; Config'!AK52)</f>
        <v>Anesthesia Machine</v>
      </c>
      <c r="L52" s="29" t="str">
        <f>IF('12 - Deployments &amp; Config'!M52="","",'12 - Deployments &amp; Config'!M52)</f>
        <v>iPro OR Workstation</v>
      </c>
      <c r="M52" s="30"/>
      <c r="N52" s="29" t="str">
        <f>IF('12 - Deployments &amp; Config'!N52="","",'12 - Deployments &amp; Config'!N52)</f>
        <v>no</v>
      </c>
      <c r="O52" s="29" t="str">
        <f>IF('12 - Deployments &amp; Config'!O52="","",'12 - Deployments &amp; Config'!O52)</f>
        <v>yes</v>
      </c>
      <c r="P52" s="29" t="str">
        <f>IF('12 - Deployments &amp; Config'!P52="","",'12 - Deployments &amp; Config'!P52)</f>
        <v>yes</v>
      </c>
      <c r="Q52" s="30"/>
      <c r="R52" s="29" t="str">
        <f>IF('12 - Deployments &amp; Config'!BO52="","",'12 - Deployments &amp; Config'!BO52)</f>
        <v>Yes</v>
      </c>
      <c r="S52" s="29" t="str">
        <f>IF('12 - Deployments &amp; Config'!BN52="","",'12 - Deployments &amp; Config'!BN52)</f>
        <v>No</v>
      </c>
      <c r="T52" s="29" t="str">
        <f>IF('12 - Deployments &amp; Config'!BL52="","",'12 - Deployments &amp; Config'!BL52)</f>
        <v/>
      </c>
      <c r="U52" s="29" t="str">
        <f>IF('12 - Deployments &amp; Config'!BM52="","",'12 - Deployments &amp; Config'!BM52)</f>
        <v/>
      </c>
      <c r="V52" s="29" t="str">
        <f>IF('12 - Deployments &amp; Config'!B52="","",'12 - Deployments &amp; Config'!B52)</f>
        <v>Yes</v>
      </c>
      <c r="W52" s="29" t="str">
        <f>IF('12 - Deployments &amp; Config'!CO52="","",'12 - Deployments &amp; Config'!CO52)</f>
        <v/>
      </c>
      <c r="X52" s="29" t="str">
        <f>IF('12 - Deployments &amp; Config'!BS52="","",'12 - Deployments &amp; Config'!BS52)</f>
        <v/>
      </c>
      <c r="Y52" s="29" t="str">
        <f>IF('12 - Deployments &amp; Config'!CQ52="","",'12 - Deployments &amp; Config'!CQ52)</f>
        <v/>
      </c>
      <c r="Z52" s="29" t="str">
        <f>IF('12 - Deployments &amp; Config'!T52="","",'12 - Deployments &amp; Config'!T52)</f>
        <v>akbar, Diane from Anesthesia, and Metasource badge-in TDR</v>
      </c>
      <c r="AA52" s="29">
        <f>IF('12 - Deployments &amp; Config'!V52="","",'12 - Deployments &amp; Config'!V52)</f>
        <v>46067</v>
      </c>
    </row>
    <row r="53" spans="1:27">
      <c r="A53" s="30"/>
      <c r="B53" s="30"/>
      <c r="C53" s="29" t="str">
        <f>IF('12 - Deployments &amp; Config'!I53="","",'12 - Deployments &amp; Config'!I53)</f>
        <v>CCMC</v>
      </c>
      <c r="D53" s="29" t="str">
        <f>IF('12 - Deployments &amp; Config'!J53="","",'12 - Deployments &amp; Config'!J53)</f>
        <v>Floor 1</v>
      </c>
      <c r="E53" s="29" t="str">
        <f>IF('12 - Deployments &amp; Config'!K53="","",'12 - Deployments &amp; Config'!K53)</f>
        <v>IR 11</v>
      </c>
      <c r="F53" s="29" t="str">
        <f>IF('12 - Deployments &amp; Config'!L53="","",'12 - Deployments &amp; Config'!L53)</f>
        <v/>
      </c>
      <c r="G53" s="29">
        <f>IF('12 - Deployments &amp; Config'!AQ53="","",'12 - Deployments &amp; Config'!AQ53)</f>
        <v>5601483</v>
      </c>
      <c r="H53" s="29" t="str">
        <f>IF('12 - Deployments &amp; Config'!A53="","",'12 - Deployments &amp; Config'!A53)</f>
        <v>Cybernet</v>
      </c>
      <c r="I53" s="29" t="str">
        <f>IF('12 - Deployments &amp; Config'!AO53="","",'12 - Deployments &amp; Config'!AO53)</f>
        <v>Drager Apollo</v>
      </c>
      <c r="J53" s="29" t="str">
        <f>IF('12 - Deployments &amp; Config'!AP53="","",'12 - Deployments &amp; Config'!AP53)</f>
        <v>APOLLO</v>
      </c>
      <c r="K53" s="29" t="str">
        <f>IF('12 - Deployments &amp; Config'!AK53="","",'12 - Deployments &amp; Config'!AK53)</f>
        <v>Anesthesia Machine</v>
      </c>
      <c r="L53" s="29" t="str">
        <f>IF('12 - Deployments &amp; Config'!M53="","",'12 - Deployments &amp; Config'!M53)</f>
        <v>iPro OR Workstation</v>
      </c>
      <c r="M53" s="30"/>
      <c r="N53" s="29" t="str">
        <f>IF('12 - Deployments &amp; Config'!N53="","",'12 - Deployments &amp; Config'!N53)</f>
        <v>no</v>
      </c>
      <c r="O53" s="29" t="str">
        <f>IF('12 - Deployments &amp; Config'!O53="","",'12 - Deployments &amp; Config'!O53)</f>
        <v>yes</v>
      </c>
      <c r="P53" s="29" t="str">
        <f>IF('12 - Deployments &amp; Config'!P53="","",'12 - Deployments &amp; Config'!P53)</f>
        <v>yes</v>
      </c>
      <c r="Q53" s="30"/>
      <c r="R53" s="29" t="str">
        <f>IF('12 - Deployments &amp; Config'!BO53="","",'12 - Deployments &amp; Config'!BO53)</f>
        <v>Yes</v>
      </c>
      <c r="S53" s="29" t="str">
        <f>IF('12 - Deployments &amp; Config'!BN53="","",'12 - Deployments &amp; Config'!BN53)</f>
        <v>No</v>
      </c>
      <c r="T53" s="29" t="str">
        <f>IF('12 - Deployments &amp; Config'!BL53="","",'12 - Deployments &amp; Config'!BL53)</f>
        <v/>
      </c>
      <c r="U53" s="29" t="str">
        <f>IF('12 - Deployments &amp; Config'!BM53="","",'12 - Deployments &amp; Config'!BM53)</f>
        <v/>
      </c>
      <c r="V53" s="29" t="str">
        <f>IF('12 - Deployments &amp; Config'!B53="","",'12 - Deployments &amp; Config'!B53)</f>
        <v>Yes</v>
      </c>
      <c r="W53" s="29" t="str">
        <f>IF('12 - Deployments &amp; Config'!CO53="","",'12 - Deployments &amp; Config'!CO53)</f>
        <v/>
      </c>
      <c r="X53" s="29" t="str">
        <f>IF('12 - Deployments &amp; Config'!BS53="","",'12 - Deployments &amp; Config'!BS53)</f>
        <v/>
      </c>
      <c r="Y53" s="29" t="str">
        <f>IF('12 - Deployments &amp; Config'!CQ53="","",'12 - Deployments &amp; Config'!CQ53)</f>
        <v/>
      </c>
      <c r="Z53" s="29" t="str">
        <f>IF('12 - Deployments &amp; Config'!T53="","",'12 - Deployments &amp; Config'!T53)</f>
        <v>akbar, Diane from Anesthesia, and Metasource badge-in TDR</v>
      </c>
      <c r="AA53" s="29">
        <f>IF('12 - Deployments &amp; Config'!V53="","",'12 - Deployments &amp; Config'!V53)</f>
        <v>46067</v>
      </c>
    </row>
    <row r="54" spans="1:27" ht="30.75" customHeight="1">
      <c r="A54" s="30"/>
      <c r="B54" s="30"/>
      <c r="C54" s="29" t="str">
        <f>IF('12 - Deployments &amp; Config'!I54="","",'12 - Deployments &amp; Config'!I54)</f>
        <v>LIJ SDF</v>
      </c>
      <c r="D54" s="29" t="str">
        <f>IF('12 - Deployments &amp; Config'!J54="","",'12 - Deployments &amp; Config'!J54)</f>
        <v>Ground Level/Dialysis</v>
      </c>
      <c r="E54" s="29" t="str">
        <f>IF('12 - Deployments &amp; Config'!K54="","",'12 - Deployments &amp; Config'!K54)</f>
        <v>Open Patient Area</v>
      </c>
      <c r="F54" s="29">
        <f>IF('12 - Deployments &amp; Config'!L54="","",'12 - Deployments &amp; Config'!L54)</f>
        <v>1</v>
      </c>
      <c r="G54" s="29" t="str">
        <f>IF('12 - Deployments &amp; Config'!AQ54="","",'12 - Deployments &amp; Config'!AQ54)</f>
        <v>BSM 051 A</v>
      </c>
      <c r="H54" s="29" t="str">
        <f>IF('12 - Deployments &amp; Config'!A54="","",'12 - Deployments &amp; Config'!A54)</f>
        <v>Neuron</v>
      </c>
      <c r="I54" s="29" t="str">
        <f>IF('12 - Deployments &amp; Config'!AO54="","",'12 - Deployments &amp; Config'!AO54)</f>
        <v>Fresenius BlueStar</v>
      </c>
      <c r="J54" s="29" t="str">
        <f>IF('12 - Deployments &amp; Config'!AP54="","",'12 - Deployments &amp; Config'!AP54)</f>
        <v>2008T</v>
      </c>
      <c r="K54" s="29" t="str">
        <f>IF('12 - Deployments &amp; Config'!AK54="","",'12 - Deployments &amp; Config'!AK54)</f>
        <v>Dialysis Machine</v>
      </c>
      <c r="L54" s="29" t="str">
        <f>IF('12 - Deployments &amp; Config'!M54="","",'12 - Deployments &amp; Config'!M54)</f>
        <v/>
      </c>
      <c r="M54" s="30"/>
      <c r="N54" s="29" t="str">
        <f>IF('12 - Deployments &amp; Config'!N54="","",'12 - Deployments &amp; Config'!N54)</f>
        <v>NA</v>
      </c>
      <c r="O54" s="29" t="str">
        <f>IF('12 - Deployments &amp; Config'!O54="","",'12 - Deployments &amp; Config'!O54)</f>
        <v>NA</v>
      </c>
      <c r="P54" s="29" t="str">
        <f>IF('12 - Deployments &amp; Config'!P54="","",'12 - Deployments &amp; Config'!P54)</f>
        <v>NA</v>
      </c>
      <c r="Q54" s="30"/>
      <c r="R54" s="29" t="str">
        <f>IF('12 - Deployments &amp; Config'!BO54="","",'12 - Deployments &amp; Config'!BO54)</f>
        <v/>
      </c>
      <c r="S54" s="29" t="str">
        <f>IF('12 - Deployments &amp; Config'!BN54="","",'12 - Deployments &amp; Config'!BN54)</f>
        <v/>
      </c>
      <c r="T54" s="29" t="str">
        <f>IF('12 - Deployments &amp; Config'!BL54="","",'12 - Deployments &amp; Config'!BL54)</f>
        <v>Yes</v>
      </c>
      <c r="U54" s="29" t="str">
        <f>IF('12 - Deployments &amp; Config'!BM54="","",'12 - Deployments &amp; Config'!BM54)</f>
        <v>Yes</v>
      </c>
      <c r="V54" s="29" t="str">
        <f>IF('12 - Deployments &amp; Config'!B54="","",'12 - Deployments &amp; Config'!B54)</f>
        <v>Yes</v>
      </c>
      <c r="W54" s="29" t="str">
        <f>IF('12 - Deployments &amp; Config'!CO54="","",'12 - Deployments &amp; Config'!CO54)</f>
        <v>Firmware Installed</v>
      </c>
      <c r="X54" s="29" t="str">
        <f>IF('12 - Deployments &amp; Config'!BS54="","",'12 - Deployments &amp; Config'!BS54)</f>
        <v>Epic Beans Relay</v>
      </c>
      <c r="Y54" s="29" t="str">
        <f>IF('12 - Deployments &amp; Config'!CQ54="","",'12 - Deployments &amp; Config'!CQ54)</f>
        <v/>
      </c>
      <c r="Z54" s="29" t="str">
        <f>IF('12 - Deployments &amp; Config'!T54="","",'12 - Deployments &amp; Config'!T54)</f>
        <v/>
      </c>
      <c r="AA54" s="29" t="str">
        <f>IF('12 - Deployments &amp; Config'!V54="","",'12 - Deployments &amp; Config'!V54)</f>
        <v/>
      </c>
    </row>
    <row r="55" spans="1:27" ht="30.75" customHeight="1">
      <c r="A55" s="30"/>
      <c r="B55" s="30"/>
      <c r="C55" s="29" t="str">
        <f>IF('12 - Deployments &amp; Config'!I55="","",'12 - Deployments &amp; Config'!I55)</f>
        <v>LIJ SDF</v>
      </c>
      <c r="D55" s="29" t="str">
        <f>IF('12 - Deployments &amp; Config'!J55="","",'12 - Deployments &amp; Config'!J55)</f>
        <v>Ground Level/Dialysis</v>
      </c>
      <c r="E55" s="29" t="str">
        <f>IF('12 - Deployments &amp; Config'!K55="","",'12 - Deployments &amp; Config'!K55)</f>
        <v>Open Patient Area</v>
      </c>
      <c r="F55" s="29">
        <f>IF('12 - Deployments &amp; Config'!L55="","",'12 - Deployments &amp; Config'!L55)</f>
        <v>2</v>
      </c>
      <c r="G55" s="29" t="str">
        <f>IF('12 - Deployments &amp; Config'!AQ55="","",'12 - Deployments &amp; Config'!AQ55)</f>
        <v xml:space="preserve">BSM 051 B </v>
      </c>
      <c r="H55" s="29" t="str">
        <f>IF('12 - Deployments &amp; Config'!A55="","",'12 - Deployments &amp; Config'!A55)</f>
        <v>Neuron</v>
      </c>
      <c r="I55" s="29" t="str">
        <f>IF('12 - Deployments &amp; Config'!AO55="","",'12 - Deployments &amp; Config'!AO55)</f>
        <v>Fresenius BlueStar</v>
      </c>
      <c r="J55" s="29" t="str">
        <f>IF('12 - Deployments &amp; Config'!AP55="","",'12 - Deployments &amp; Config'!AP55)</f>
        <v>2008T</v>
      </c>
      <c r="K55" s="29" t="str">
        <f>IF('12 - Deployments &amp; Config'!AK55="","",'12 - Deployments &amp; Config'!AK55)</f>
        <v>Dialysis Machine</v>
      </c>
      <c r="L55" s="29" t="str">
        <f>IF('12 - Deployments &amp; Config'!M55="","",'12 - Deployments &amp; Config'!M55)</f>
        <v/>
      </c>
      <c r="M55" s="30"/>
      <c r="N55" s="29" t="str">
        <f>IF('12 - Deployments &amp; Config'!N55="","",'12 - Deployments &amp; Config'!N55)</f>
        <v>NA</v>
      </c>
      <c r="O55" s="29" t="str">
        <f>IF('12 - Deployments &amp; Config'!O55="","",'12 - Deployments &amp; Config'!O55)</f>
        <v>NA</v>
      </c>
      <c r="P55" s="29" t="str">
        <f>IF('12 - Deployments &amp; Config'!P55="","",'12 - Deployments &amp; Config'!P55)</f>
        <v>NA</v>
      </c>
      <c r="Q55" s="30"/>
      <c r="R55" s="29" t="str">
        <f>IF('12 - Deployments &amp; Config'!BO55="","",'12 - Deployments &amp; Config'!BO55)</f>
        <v/>
      </c>
      <c r="S55" s="29" t="str">
        <f>IF('12 - Deployments &amp; Config'!BN55="","",'12 - Deployments &amp; Config'!BN55)</f>
        <v/>
      </c>
      <c r="T55" s="29" t="str">
        <f>IF('12 - Deployments &amp; Config'!BL55="","",'12 - Deployments &amp; Config'!BL55)</f>
        <v>Yes</v>
      </c>
      <c r="U55" s="29" t="str">
        <f>IF('12 - Deployments &amp; Config'!BM55="","",'12 - Deployments &amp; Config'!BM55)</f>
        <v>Yes</v>
      </c>
      <c r="V55" s="29" t="str">
        <f>IF('12 - Deployments &amp; Config'!B55="","",'12 - Deployments &amp; Config'!B55)</f>
        <v>Yes</v>
      </c>
      <c r="W55" s="29" t="str">
        <f>IF('12 - Deployments &amp; Config'!CO55="","",'12 - Deployments &amp; Config'!CO55)</f>
        <v>Firmware Installed</v>
      </c>
      <c r="X55" s="29" t="str">
        <f>IF('12 - Deployments &amp; Config'!BS55="","",'12 - Deployments &amp; Config'!BS55)</f>
        <v>Epic Beans Relay</v>
      </c>
      <c r="Y55" s="29" t="str">
        <f>IF('12 - Deployments &amp; Config'!CQ55="","",'12 - Deployments &amp; Config'!CQ55)</f>
        <v/>
      </c>
      <c r="Z55" s="29" t="str">
        <f>IF('12 - Deployments &amp; Config'!T55="","",'12 - Deployments &amp; Config'!T55)</f>
        <v/>
      </c>
      <c r="AA55" s="29" t="str">
        <f>IF('12 - Deployments &amp; Config'!V55="","",'12 - Deployments &amp; Config'!V55)</f>
        <v/>
      </c>
    </row>
    <row r="56" spans="1:27">
      <c r="A56" s="30"/>
      <c r="B56" s="30"/>
      <c r="C56" s="29" t="str">
        <f>IF('12 - Deployments &amp; Config'!I56="","",'12 - Deployments &amp; Config'!I56)</f>
        <v>LIJ SDF</v>
      </c>
      <c r="D56" s="29" t="str">
        <f>IF('12 - Deployments &amp; Config'!J56="","",'12 - Deployments &amp; Config'!J56)</f>
        <v>Ground Level/Dialysis</v>
      </c>
      <c r="E56" s="29" t="str">
        <f>IF('12 - Deployments &amp; Config'!K56="","",'12 - Deployments &amp; Config'!K56)</f>
        <v>Open Patient Area</v>
      </c>
      <c r="F56" s="29">
        <f>IF('12 - Deployments &amp; Config'!L56="","",'12 - Deployments &amp; Config'!L56)</f>
        <v>3</v>
      </c>
      <c r="G56" s="29" t="str">
        <f>IF('12 - Deployments &amp; Config'!AQ56="","",'12 - Deployments &amp; Config'!AQ56)</f>
        <v>BSM 033 A</v>
      </c>
      <c r="H56" s="29" t="str">
        <f>IF('12 - Deployments &amp; Config'!A56="","",'12 - Deployments &amp; Config'!A56)</f>
        <v>Neuron</v>
      </c>
      <c r="I56" s="29" t="str">
        <f>IF('12 - Deployments &amp; Config'!AO56="","",'12 - Deployments &amp; Config'!AO56)</f>
        <v>Fresenius BlueStar</v>
      </c>
      <c r="J56" s="29" t="str">
        <f>IF('12 - Deployments &amp; Config'!AP56="","",'12 - Deployments &amp; Config'!AP56)</f>
        <v>2008T</v>
      </c>
      <c r="K56" s="29" t="str">
        <f>IF('12 - Deployments &amp; Config'!AK56="","",'12 - Deployments &amp; Config'!AK56)</f>
        <v>Dialysis Machine</v>
      </c>
      <c r="L56" s="29" t="str">
        <f>IF('12 - Deployments &amp; Config'!M56="","",'12 - Deployments &amp; Config'!M56)</f>
        <v/>
      </c>
      <c r="M56" s="30"/>
      <c r="N56" s="29" t="str">
        <f>IF('12 - Deployments &amp; Config'!N56="","",'12 - Deployments &amp; Config'!N56)</f>
        <v>NA</v>
      </c>
      <c r="O56" s="29" t="str">
        <f>IF('12 - Deployments &amp; Config'!O56="","",'12 - Deployments &amp; Config'!O56)</f>
        <v>NA</v>
      </c>
      <c r="P56" s="29" t="str">
        <f>IF('12 - Deployments &amp; Config'!P56="","",'12 - Deployments &amp; Config'!P56)</f>
        <v>NA</v>
      </c>
      <c r="Q56" s="30"/>
      <c r="R56" s="29" t="str">
        <f>IF('12 - Deployments &amp; Config'!BO56="","",'12 - Deployments &amp; Config'!BO56)</f>
        <v/>
      </c>
      <c r="S56" s="29" t="str">
        <f>IF('12 - Deployments &amp; Config'!BN56="","",'12 - Deployments &amp; Config'!BN56)</f>
        <v/>
      </c>
      <c r="T56" s="29" t="str">
        <f>IF('12 - Deployments &amp; Config'!BL56="","",'12 - Deployments &amp; Config'!BL56)</f>
        <v>Yes</v>
      </c>
      <c r="U56" s="29" t="str">
        <f>IF('12 - Deployments &amp; Config'!BM56="","",'12 - Deployments &amp; Config'!BM56)</f>
        <v>Yes</v>
      </c>
      <c r="V56" s="29" t="str">
        <f>IF('12 - Deployments &amp; Config'!B56="","",'12 - Deployments &amp; Config'!B56)</f>
        <v>Yes</v>
      </c>
      <c r="W56" s="29" t="str">
        <f>IF('12 - Deployments &amp; Config'!CO56="","",'12 - Deployments &amp; Config'!CO56)</f>
        <v>Firmware Installed</v>
      </c>
      <c r="X56" s="29" t="str">
        <f>IF('12 - Deployments &amp; Config'!BS56="","",'12 - Deployments &amp; Config'!BS56)</f>
        <v>Epic Beans Relay</v>
      </c>
      <c r="Y56" s="29" t="str">
        <f>IF('12 - Deployments &amp; Config'!CQ56="","",'12 - Deployments &amp; Config'!CQ56)</f>
        <v/>
      </c>
      <c r="Z56" s="29" t="str">
        <f>IF('12 - Deployments &amp; Config'!T56="","",'12 - Deployments &amp; Config'!T56)</f>
        <v/>
      </c>
      <c r="AA56" s="29" t="str">
        <f>IF('12 - Deployments &amp; Config'!V56="","",'12 - Deployments &amp; Config'!V56)</f>
        <v/>
      </c>
    </row>
    <row r="57" spans="1:27">
      <c r="A57" s="30"/>
      <c r="B57" s="30"/>
      <c r="C57" s="29" t="str">
        <f>IF('12 - Deployments &amp; Config'!I57="","",'12 - Deployments &amp; Config'!I57)</f>
        <v>LIJ SDF</v>
      </c>
      <c r="D57" s="29" t="str">
        <f>IF('12 - Deployments &amp; Config'!J57="","",'12 - Deployments &amp; Config'!J57)</f>
        <v>Ground Level/Dialysis</v>
      </c>
      <c r="E57" s="29" t="str">
        <f>IF('12 - Deployments &amp; Config'!K57="","",'12 - Deployments &amp; Config'!K57)</f>
        <v>Open Patient Area</v>
      </c>
      <c r="F57" s="29">
        <f>IF('12 - Deployments &amp; Config'!L57="","",'12 - Deployments &amp; Config'!L57)</f>
        <v>4</v>
      </c>
      <c r="G57" s="29" t="str">
        <f>IF('12 - Deployments &amp; Config'!AQ57="","",'12 - Deployments &amp; Config'!AQ57)</f>
        <v>BSM 033 B</v>
      </c>
      <c r="H57" s="29" t="str">
        <f>IF('12 - Deployments &amp; Config'!A57="","",'12 - Deployments &amp; Config'!A57)</f>
        <v>Neuron</v>
      </c>
      <c r="I57" s="29" t="str">
        <f>IF('12 - Deployments &amp; Config'!AO57="","",'12 - Deployments &amp; Config'!AO57)</f>
        <v>Fresenius BlueStar</v>
      </c>
      <c r="J57" s="29" t="str">
        <f>IF('12 - Deployments &amp; Config'!AP57="","",'12 - Deployments &amp; Config'!AP57)</f>
        <v>2008T</v>
      </c>
      <c r="K57" s="29" t="str">
        <f>IF('12 - Deployments &amp; Config'!AK57="","",'12 - Deployments &amp; Config'!AK57)</f>
        <v>Dialysis Machine</v>
      </c>
      <c r="L57" s="29" t="str">
        <f>IF('12 - Deployments &amp; Config'!M57="","",'12 - Deployments &amp; Config'!M57)</f>
        <v/>
      </c>
      <c r="M57" s="30"/>
      <c r="N57" s="29" t="str">
        <f>IF('12 - Deployments &amp; Config'!N57="","",'12 - Deployments &amp; Config'!N57)</f>
        <v>NA</v>
      </c>
      <c r="O57" s="29" t="str">
        <f>IF('12 - Deployments &amp; Config'!O57="","",'12 - Deployments &amp; Config'!O57)</f>
        <v>NA</v>
      </c>
      <c r="P57" s="29" t="str">
        <f>IF('12 - Deployments &amp; Config'!P57="","",'12 - Deployments &amp; Config'!P57)</f>
        <v>NA</v>
      </c>
      <c r="Q57" s="30"/>
      <c r="R57" s="29" t="str">
        <f>IF('12 - Deployments &amp; Config'!BO57="","",'12 - Deployments &amp; Config'!BO57)</f>
        <v/>
      </c>
      <c r="S57" s="29" t="str">
        <f>IF('12 - Deployments &amp; Config'!BN57="","",'12 - Deployments &amp; Config'!BN57)</f>
        <v/>
      </c>
      <c r="T57" s="29" t="str">
        <f>IF('12 - Deployments &amp; Config'!BL57="","",'12 - Deployments &amp; Config'!BL57)</f>
        <v>Yes</v>
      </c>
      <c r="U57" s="29" t="str">
        <f>IF('12 - Deployments &amp; Config'!BM57="","",'12 - Deployments &amp; Config'!BM57)</f>
        <v>Yes</v>
      </c>
      <c r="V57" s="29" t="str">
        <f>IF('12 - Deployments &amp; Config'!B57="","",'12 - Deployments &amp; Config'!B57)</f>
        <v>Yes</v>
      </c>
      <c r="W57" s="29" t="str">
        <f>IF('12 - Deployments &amp; Config'!CO57="","",'12 - Deployments &amp; Config'!CO57)</f>
        <v>Firmware Installed</v>
      </c>
      <c r="X57" s="29" t="str">
        <f>IF('12 - Deployments &amp; Config'!BS57="","",'12 - Deployments &amp; Config'!BS57)</f>
        <v>Epic Beans Relay</v>
      </c>
      <c r="Y57" s="29" t="str">
        <f>IF('12 - Deployments &amp; Config'!CQ57="","",'12 - Deployments &amp; Config'!CQ57)</f>
        <v/>
      </c>
      <c r="Z57" s="29" t="str">
        <f>IF('12 - Deployments &amp; Config'!T57="","",'12 - Deployments &amp; Config'!T57)</f>
        <v/>
      </c>
      <c r="AA57" s="29" t="str">
        <f>IF('12 - Deployments &amp; Config'!V57="","",'12 - Deployments &amp; Config'!V57)</f>
        <v/>
      </c>
    </row>
    <row r="58" spans="1:27">
      <c r="A58" s="30"/>
      <c r="B58" s="30"/>
      <c r="C58" s="29" t="str">
        <f>IF('12 - Deployments &amp; Config'!I58="","",'12 - Deployments &amp; Config'!I58)</f>
        <v>LIJ SDF</v>
      </c>
      <c r="D58" s="29" t="str">
        <f>IF('12 - Deployments &amp; Config'!J58="","",'12 - Deployments &amp; Config'!J58)</f>
        <v>Ground Level/Dialysis</v>
      </c>
      <c r="E58" s="29" t="str">
        <f>IF('12 - Deployments &amp; Config'!K58="","",'12 - Deployments &amp; Config'!K58)</f>
        <v>Open Patient Area</v>
      </c>
      <c r="F58" s="29">
        <f>IF('12 - Deployments &amp; Config'!L58="","",'12 - Deployments &amp; Config'!L58)</f>
        <v>5</v>
      </c>
      <c r="G58" s="29" t="str">
        <f>IF('12 - Deployments &amp; Config'!AQ58="","",'12 - Deployments &amp; Config'!AQ58)</f>
        <v>BSM 034 A</v>
      </c>
      <c r="H58" s="29" t="str">
        <f>IF('12 - Deployments &amp; Config'!A58="","",'12 - Deployments &amp; Config'!A58)</f>
        <v>Neuron</v>
      </c>
      <c r="I58" s="29" t="str">
        <f>IF('12 - Deployments &amp; Config'!AO58="","",'12 - Deployments &amp; Config'!AO58)</f>
        <v>Fresenius BlueStar</v>
      </c>
      <c r="J58" s="29" t="str">
        <f>IF('12 - Deployments &amp; Config'!AP58="","",'12 - Deployments &amp; Config'!AP58)</f>
        <v>2008T</v>
      </c>
      <c r="K58" s="29" t="str">
        <f>IF('12 - Deployments &amp; Config'!AK58="","",'12 - Deployments &amp; Config'!AK58)</f>
        <v>Dialysis Machine</v>
      </c>
      <c r="L58" s="29" t="str">
        <f>IF('12 - Deployments &amp; Config'!M58="","",'12 - Deployments &amp; Config'!M58)</f>
        <v/>
      </c>
      <c r="M58" s="30"/>
      <c r="N58" s="29" t="str">
        <f>IF('12 - Deployments &amp; Config'!N58="","",'12 - Deployments &amp; Config'!N58)</f>
        <v>NA</v>
      </c>
      <c r="O58" s="29" t="str">
        <f>IF('12 - Deployments &amp; Config'!O58="","",'12 - Deployments &amp; Config'!O58)</f>
        <v>NA</v>
      </c>
      <c r="P58" s="29" t="str">
        <f>IF('12 - Deployments &amp; Config'!P58="","",'12 - Deployments &amp; Config'!P58)</f>
        <v>NA</v>
      </c>
      <c r="Q58" s="30"/>
      <c r="R58" s="29" t="str">
        <f>IF('12 - Deployments &amp; Config'!BO58="","",'12 - Deployments &amp; Config'!BO58)</f>
        <v/>
      </c>
      <c r="S58" s="29" t="str">
        <f>IF('12 - Deployments &amp; Config'!BN58="","",'12 - Deployments &amp; Config'!BN58)</f>
        <v/>
      </c>
      <c r="T58" s="29" t="str">
        <f>IF('12 - Deployments &amp; Config'!BL58="","",'12 - Deployments &amp; Config'!BL58)</f>
        <v>Yes</v>
      </c>
      <c r="U58" s="29" t="str">
        <f>IF('12 - Deployments &amp; Config'!BM58="","",'12 - Deployments &amp; Config'!BM58)</f>
        <v>Yes</v>
      </c>
      <c r="V58" s="29" t="str">
        <f>IF('12 - Deployments &amp; Config'!B58="","",'12 - Deployments &amp; Config'!B58)</f>
        <v>Yes</v>
      </c>
      <c r="W58" s="29" t="str">
        <f>IF('12 - Deployments &amp; Config'!CO58="","",'12 - Deployments &amp; Config'!CO58)</f>
        <v>Firmware Installed</v>
      </c>
      <c r="X58" s="29" t="str">
        <f>IF('12 - Deployments &amp; Config'!BS58="","",'12 - Deployments &amp; Config'!BS58)</f>
        <v>Epic Beans Relay</v>
      </c>
      <c r="Y58" s="29" t="str">
        <f>IF('12 - Deployments &amp; Config'!CQ58="","",'12 - Deployments &amp; Config'!CQ58)</f>
        <v/>
      </c>
      <c r="Z58" s="29" t="str">
        <f>IF('12 - Deployments &amp; Config'!T58="","",'12 - Deployments &amp; Config'!T58)</f>
        <v/>
      </c>
      <c r="AA58" s="29" t="str">
        <f>IF('12 - Deployments &amp; Config'!V58="","",'12 - Deployments &amp; Config'!V58)</f>
        <v/>
      </c>
    </row>
    <row r="59" spans="1:27">
      <c r="A59" s="30"/>
      <c r="B59" s="30"/>
      <c r="C59" s="29" t="str">
        <f>IF('12 - Deployments &amp; Config'!I59="","",'12 - Deployments &amp; Config'!I59)</f>
        <v>LIJ SDF</v>
      </c>
      <c r="D59" s="29" t="str">
        <f>IF('12 - Deployments &amp; Config'!J59="","",'12 - Deployments &amp; Config'!J59)</f>
        <v>Ground Level/Dialysis</v>
      </c>
      <c r="E59" s="29" t="str">
        <f>IF('12 - Deployments &amp; Config'!K59="","",'12 - Deployments &amp; Config'!K59)</f>
        <v>Open Patient Area</v>
      </c>
      <c r="F59" s="29">
        <f>IF('12 - Deployments &amp; Config'!L59="","",'12 - Deployments &amp; Config'!L59)</f>
        <v>6</v>
      </c>
      <c r="G59" s="29" t="str">
        <f>IF('12 - Deployments &amp; Config'!AQ59="","",'12 - Deployments &amp; Config'!AQ59)</f>
        <v>BSM 034 B</v>
      </c>
      <c r="H59" s="29" t="str">
        <f>IF('12 - Deployments &amp; Config'!A59="","",'12 - Deployments &amp; Config'!A59)</f>
        <v>Neuron</v>
      </c>
      <c r="I59" s="29" t="str">
        <f>IF('12 - Deployments &amp; Config'!AO59="","",'12 - Deployments &amp; Config'!AO59)</f>
        <v>Fresenius BlueStar</v>
      </c>
      <c r="J59" s="29" t="str">
        <f>IF('12 - Deployments &amp; Config'!AP59="","",'12 - Deployments &amp; Config'!AP59)</f>
        <v>2008T</v>
      </c>
      <c r="K59" s="29" t="str">
        <f>IF('12 - Deployments &amp; Config'!AK59="","",'12 - Deployments &amp; Config'!AK59)</f>
        <v>Dialysis Machine</v>
      </c>
      <c r="L59" s="29" t="str">
        <f>IF('12 - Deployments &amp; Config'!M59="","",'12 - Deployments &amp; Config'!M59)</f>
        <v/>
      </c>
      <c r="M59" s="30"/>
      <c r="N59" s="29" t="str">
        <f>IF('12 - Deployments &amp; Config'!N59="","",'12 - Deployments &amp; Config'!N59)</f>
        <v>NA</v>
      </c>
      <c r="O59" s="29" t="str">
        <f>IF('12 - Deployments &amp; Config'!O59="","",'12 - Deployments &amp; Config'!O59)</f>
        <v>NA</v>
      </c>
      <c r="P59" s="29" t="str">
        <f>IF('12 - Deployments &amp; Config'!P59="","",'12 - Deployments &amp; Config'!P59)</f>
        <v>NA</v>
      </c>
      <c r="Q59" s="30"/>
      <c r="R59" s="29" t="str">
        <f>IF('12 - Deployments &amp; Config'!BO59="","",'12 - Deployments &amp; Config'!BO59)</f>
        <v/>
      </c>
      <c r="S59" s="29" t="str">
        <f>IF('12 - Deployments &amp; Config'!BN59="","",'12 - Deployments &amp; Config'!BN59)</f>
        <v/>
      </c>
      <c r="T59" s="29" t="str">
        <f>IF('12 - Deployments &amp; Config'!BL59="","",'12 - Deployments &amp; Config'!BL59)</f>
        <v>Yes</v>
      </c>
      <c r="U59" s="29" t="str">
        <f>IF('12 - Deployments &amp; Config'!BM59="","",'12 - Deployments &amp; Config'!BM59)</f>
        <v>Yes</v>
      </c>
      <c r="V59" s="29" t="str">
        <f>IF('12 - Deployments &amp; Config'!B59="","",'12 - Deployments &amp; Config'!B59)</f>
        <v>Yes</v>
      </c>
      <c r="W59" s="29" t="str">
        <f>IF('12 - Deployments &amp; Config'!CO59="","",'12 - Deployments &amp; Config'!CO59)</f>
        <v>Firmware Installed</v>
      </c>
      <c r="X59" s="29" t="str">
        <f>IF('12 - Deployments &amp; Config'!BS59="","",'12 - Deployments &amp; Config'!BS59)</f>
        <v>Epic Beans Relay</v>
      </c>
      <c r="Y59" s="29" t="str">
        <f>IF('12 - Deployments &amp; Config'!CQ59="","",'12 - Deployments &amp; Config'!CQ59)</f>
        <v/>
      </c>
      <c r="Z59" s="29" t="str">
        <f>IF('12 - Deployments &amp; Config'!T59="","",'12 - Deployments &amp; Config'!T59)</f>
        <v/>
      </c>
      <c r="AA59" s="29" t="str">
        <f>IF('12 - Deployments &amp; Config'!V59="","",'12 - Deployments &amp; Config'!V59)</f>
        <v/>
      </c>
    </row>
    <row r="60" spans="1:27">
      <c r="A60" s="30"/>
      <c r="B60" s="30"/>
      <c r="C60" s="29" t="str">
        <f>IF('12 - Deployments &amp; Config'!I60="","",'12 - Deployments &amp; Config'!I60)</f>
        <v>LIJ SDF</v>
      </c>
      <c r="D60" s="29" t="str">
        <f>IF('12 - Deployments &amp; Config'!J60="","",'12 - Deployments &amp; Config'!J60)</f>
        <v>Ground Level/Dialysis</v>
      </c>
      <c r="E60" s="29" t="str">
        <f>IF('12 - Deployments &amp; Config'!K60="","",'12 - Deployments &amp; Config'!K60)</f>
        <v>Open Patient Area</v>
      </c>
      <c r="F60" s="29">
        <f>IF('12 - Deployments &amp; Config'!L60="","",'12 - Deployments &amp; Config'!L60)</f>
        <v>7</v>
      </c>
      <c r="G60" s="29" t="str">
        <f>IF('12 - Deployments &amp; Config'!AQ60="","",'12 - Deployments &amp; Config'!AQ60)</f>
        <v>BSM 035 A</v>
      </c>
      <c r="H60" s="29" t="str">
        <f>IF('12 - Deployments &amp; Config'!A60="","",'12 - Deployments &amp; Config'!A60)</f>
        <v>Neuron</v>
      </c>
      <c r="I60" s="29" t="str">
        <f>IF('12 - Deployments &amp; Config'!AO60="","",'12 - Deployments &amp; Config'!AO60)</f>
        <v>Fresenius BlueStar</v>
      </c>
      <c r="J60" s="29" t="str">
        <f>IF('12 - Deployments &amp; Config'!AP60="","",'12 - Deployments &amp; Config'!AP60)</f>
        <v>2008T</v>
      </c>
      <c r="K60" s="29" t="str">
        <f>IF('12 - Deployments &amp; Config'!AK60="","",'12 - Deployments &amp; Config'!AK60)</f>
        <v>Dialysis Machine</v>
      </c>
      <c r="L60" s="29" t="str">
        <f>IF('12 - Deployments &amp; Config'!M60="","",'12 - Deployments &amp; Config'!M60)</f>
        <v/>
      </c>
      <c r="M60" s="30"/>
      <c r="N60" s="29" t="str">
        <f>IF('12 - Deployments &amp; Config'!N60="","",'12 - Deployments &amp; Config'!N60)</f>
        <v>NA</v>
      </c>
      <c r="O60" s="29" t="str">
        <f>IF('12 - Deployments &amp; Config'!O60="","",'12 - Deployments &amp; Config'!O60)</f>
        <v>NA</v>
      </c>
      <c r="P60" s="29" t="str">
        <f>IF('12 - Deployments &amp; Config'!P60="","",'12 - Deployments &amp; Config'!P60)</f>
        <v>NA</v>
      </c>
      <c r="Q60" s="30"/>
      <c r="R60" s="29" t="str">
        <f>IF('12 - Deployments &amp; Config'!BO60="","",'12 - Deployments &amp; Config'!BO60)</f>
        <v/>
      </c>
      <c r="S60" s="29" t="str">
        <f>IF('12 - Deployments &amp; Config'!BN60="","",'12 - Deployments &amp; Config'!BN60)</f>
        <v/>
      </c>
      <c r="T60" s="29" t="str">
        <f>IF('12 - Deployments &amp; Config'!BL60="","",'12 - Deployments &amp; Config'!BL60)</f>
        <v>Yes</v>
      </c>
      <c r="U60" s="29" t="str">
        <f>IF('12 - Deployments &amp; Config'!BM60="","",'12 - Deployments &amp; Config'!BM60)</f>
        <v>Yes</v>
      </c>
      <c r="V60" s="29" t="str">
        <f>IF('12 - Deployments &amp; Config'!B60="","",'12 - Deployments &amp; Config'!B60)</f>
        <v>Yes</v>
      </c>
      <c r="W60" s="29" t="str">
        <f>IF('12 - Deployments &amp; Config'!CO60="","",'12 - Deployments &amp; Config'!CO60)</f>
        <v>Firmware Installed</v>
      </c>
      <c r="X60" s="29" t="str">
        <f>IF('12 - Deployments &amp; Config'!BS60="","",'12 - Deployments &amp; Config'!BS60)</f>
        <v>Epic Beans Relay</v>
      </c>
      <c r="Y60" s="29" t="str">
        <f>IF('12 - Deployments &amp; Config'!CQ60="","",'12 - Deployments &amp; Config'!CQ60)</f>
        <v/>
      </c>
      <c r="Z60" s="29" t="str">
        <f>IF('12 - Deployments &amp; Config'!T60="","",'12 - Deployments &amp; Config'!T60)</f>
        <v/>
      </c>
      <c r="AA60" s="29" t="str">
        <f>IF('12 - Deployments &amp; Config'!V60="","",'12 - Deployments &amp; Config'!V60)</f>
        <v/>
      </c>
    </row>
    <row r="61" spans="1:27">
      <c r="A61" s="30"/>
      <c r="B61" s="30"/>
      <c r="C61" s="29" t="str">
        <f>IF('12 - Deployments &amp; Config'!I61="","",'12 - Deployments &amp; Config'!I61)</f>
        <v>LIJ SDF</v>
      </c>
      <c r="D61" s="29" t="str">
        <f>IF('12 - Deployments &amp; Config'!J61="","",'12 - Deployments &amp; Config'!J61)</f>
        <v>Ground Level/Dialysis</v>
      </c>
      <c r="E61" s="29" t="str">
        <f>IF('12 - Deployments &amp; Config'!K61="","",'12 - Deployments &amp; Config'!K61)</f>
        <v>Open Patient Area</v>
      </c>
      <c r="F61" s="29">
        <f>IF('12 - Deployments &amp; Config'!L61="","",'12 - Deployments &amp; Config'!L61)</f>
        <v>8</v>
      </c>
      <c r="G61" s="29" t="str">
        <f>IF('12 - Deployments &amp; Config'!AQ61="","",'12 - Deployments &amp; Config'!AQ61)</f>
        <v>BSM 035 B</v>
      </c>
      <c r="H61" s="29" t="str">
        <f>IF('12 - Deployments &amp; Config'!A61="","",'12 - Deployments &amp; Config'!A61)</f>
        <v>Neuron</v>
      </c>
      <c r="I61" s="29" t="str">
        <f>IF('12 - Deployments &amp; Config'!AO61="","",'12 - Deployments &amp; Config'!AO61)</f>
        <v>Fresenius BlueStar</v>
      </c>
      <c r="J61" s="29" t="str">
        <f>IF('12 - Deployments &amp; Config'!AP61="","",'12 - Deployments &amp; Config'!AP61)</f>
        <v>2008T</v>
      </c>
      <c r="K61" s="29" t="str">
        <f>IF('12 - Deployments &amp; Config'!AK61="","",'12 - Deployments &amp; Config'!AK61)</f>
        <v>Dialysis Machine</v>
      </c>
      <c r="L61" s="29" t="str">
        <f>IF('12 - Deployments &amp; Config'!M61="","",'12 - Deployments &amp; Config'!M61)</f>
        <v/>
      </c>
      <c r="M61" s="30"/>
      <c r="N61" s="29" t="str">
        <f>IF('12 - Deployments &amp; Config'!N61="","",'12 - Deployments &amp; Config'!N61)</f>
        <v>NA</v>
      </c>
      <c r="O61" s="29" t="str">
        <f>IF('12 - Deployments &amp; Config'!O61="","",'12 - Deployments &amp; Config'!O61)</f>
        <v>NA</v>
      </c>
      <c r="P61" s="29" t="str">
        <f>IF('12 - Deployments &amp; Config'!P61="","",'12 - Deployments &amp; Config'!P61)</f>
        <v>NA</v>
      </c>
      <c r="Q61" s="30"/>
      <c r="R61" s="29" t="str">
        <f>IF('12 - Deployments &amp; Config'!BO61="","",'12 - Deployments &amp; Config'!BO61)</f>
        <v/>
      </c>
      <c r="S61" s="29" t="str">
        <f>IF('12 - Deployments &amp; Config'!BN61="","",'12 - Deployments &amp; Config'!BN61)</f>
        <v/>
      </c>
      <c r="T61" s="29" t="str">
        <f>IF('12 - Deployments &amp; Config'!BL61="","",'12 - Deployments &amp; Config'!BL61)</f>
        <v>Yes</v>
      </c>
      <c r="U61" s="29" t="str">
        <f>IF('12 - Deployments &amp; Config'!BM61="","",'12 - Deployments &amp; Config'!BM61)</f>
        <v>Yes</v>
      </c>
      <c r="V61" s="29" t="str">
        <f>IF('12 - Deployments &amp; Config'!B61="","",'12 - Deployments &amp; Config'!B61)</f>
        <v>Yes</v>
      </c>
      <c r="W61" s="29" t="str">
        <f>IF('12 - Deployments &amp; Config'!CO61="","",'12 - Deployments &amp; Config'!CO61)</f>
        <v>Firmware Installed</v>
      </c>
      <c r="X61" s="29" t="str">
        <f>IF('12 - Deployments &amp; Config'!BS61="","",'12 - Deployments &amp; Config'!BS61)</f>
        <v>Epic Beans Relay</v>
      </c>
      <c r="Y61" s="29" t="str">
        <f>IF('12 - Deployments &amp; Config'!CQ61="","",'12 - Deployments &amp; Config'!CQ61)</f>
        <v/>
      </c>
      <c r="Z61" s="29" t="str">
        <f>IF('12 - Deployments &amp; Config'!T61="","",'12 - Deployments &amp; Config'!T61)</f>
        <v/>
      </c>
      <c r="AA61" s="29" t="str">
        <f>IF('12 - Deployments &amp; Config'!V61="","",'12 - Deployments &amp; Config'!V61)</f>
        <v/>
      </c>
    </row>
    <row r="62" spans="1:27">
      <c r="A62" s="30"/>
      <c r="B62" s="30"/>
      <c r="C62" s="29" t="str">
        <f>IF('12 - Deployments &amp; Config'!I62="","",'12 - Deployments &amp; Config'!I62)</f>
        <v>LIJ SDF</v>
      </c>
      <c r="D62" s="29" t="str">
        <f>IF('12 - Deployments &amp; Config'!J62="","",'12 - Deployments &amp; Config'!J62)</f>
        <v>Ground Level/Dialysis</v>
      </c>
      <c r="E62" s="29" t="str">
        <f>IF('12 - Deployments &amp; Config'!K62="","",'12 - Deployments &amp; Config'!K62)</f>
        <v>Open Patient Area</v>
      </c>
      <c r="F62" s="29">
        <f>IF('12 - Deployments &amp; Config'!L62="","",'12 - Deployments &amp; Config'!L62)</f>
        <v>9</v>
      </c>
      <c r="G62" s="29" t="str">
        <f>IF('12 - Deployments &amp; Config'!AQ62="","",'12 - Deployments &amp; Config'!AQ62)</f>
        <v>BSM 036 A</v>
      </c>
      <c r="H62" s="29" t="str">
        <f>IF('12 - Deployments &amp; Config'!A62="","",'12 - Deployments &amp; Config'!A62)</f>
        <v>Neuron</v>
      </c>
      <c r="I62" s="29" t="str">
        <f>IF('12 - Deployments &amp; Config'!AO62="","",'12 - Deployments &amp; Config'!AO62)</f>
        <v>Fresenius BlueStar</v>
      </c>
      <c r="J62" s="29" t="str">
        <f>IF('12 - Deployments &amp; Config'!AP62="","",'12 - Deployments &amp; Config'!AP62)</f>
        <v>2008T</v>
      </c>
      <c r="K62" s="29" t="str">
        <f>IF('12 - Deployments &amp; Config'!AK62="","",'12 - Deployments &amp; Config'!AK62)</f>
        <v>Dialysis Machine</v>
      </c>
      <c r="L62" s="29" t="str">
        <f>IF('12 - Deployments &amp; Config'!M62="","",'12 - Deployments &amp; Config'!M62)</f>
        <v/>
      </c>
      <c r="M62" s="30"/>
      <c r="N62" s="29" t="str">
        <f>IF('12 - Deployments &amp; Config'!N62="","",'12 - Deployments &amp; Config'!N62)</f>
        <v>NA</v>
      </c>
      <c r="O62" s="29" t="str">
        <f>IF('12 - Deployments &amp; Config'!O62="","",'12 - Deployments &amp; Config'!O62)</f>
        <v>NA</v>
      </c>
      <c r="P62" s="29" t="str">
        <f>IF('12 - Deployments &amp; Config'!P62="","",'12 - Deployments &amp; Config'!P62)</f>
        <v>NA</v>
      </c>
      <c r="Q62" s="30"/>
      <c r="R62" s="29" t="str">
        <f>IF('12 - Deployments &amp; Config'!BO62="","",'12 - Deployments &amp; Config'!BO62)</f>
        <v/>
      </c>
      <c r="S62" s="29" t="str">
        <f>IF('12 - Deployments &amp; Config'!BN62="","",'12 - Deployments &amp; Config'!BN62)</f>
        <v/>
      </c>
      <c r="T62" s="29" t="str">
        <f>IF('12 - Deployments &amp; Config'!BL62="","",'12 - Deployments &amp; Config'!BL62)</f>
        <v>Yes</v>
      </c>
      <c r="U62" s="29" t="str">
        <f>IF('12 - Deployments &amp; Config'!BM62="","",'12 - Deployments &amp; Config'!BM62)</f>
        <v>Yes</v>
      </c>
      <c r="V62" s="29" t="str">
        <f>IF('12 - Deployments &amp; Config'!B62="","",'12 - Deployments &amp; Config'!B62)</f>
        <v>Yes</v>
      </c>
      <c r="W62" s="29" t="str">
        <f>IF('12 - Deployments &amp; Config'!CO62="","",'12 - Deployments &amp; Config'!CO62)</f>
        <v>Firmware Installed</v>
      </c>
      <c r="X62" s="29" t="str">
        <f>IF('12 - Deployments &amp; Config'!BS62="","",'12 - Deployments &amp; Config'!BS62)</f>
        <v>Epic Beans Relay</v>
      </c>
      <c r="Y62" s="29" t="str">
        <f>IF('12 - Deployments &amp; Config'!CQ62="","",'12 - Deployments &amp; Config'!CQ62)</f>
        <v/>
      </c>
      <c r="Z62" s="29" t="str">
        <f>IF('12 - Deployments &amp; Config'!T62="","",'12 - Deployments &amp; Config'!T62)</f>
        <v/>
      </c>
      <c r="AA62" s="29" t="str">
        <f>IF('12 - Deployments &amp; Config'!V62="","",'12 - Deployments &amp; Config'!V62)</f>
        <v/>
      </c>
    </row>
    <row r="63" spans="1:27">
      <c r="A63" s="30"/>
      <c r="B63" s="30"/>
      <c r="C63" s="29" t="str">
        <f>IF('12 - Deployments &amp; Config'!I63="","",'12 - Deployments &amp; Config'!I63)</f>
        <v>LIJ SDF</v>
      </c>
      <c r="D63" s="29" t="str">
        <f>IF('12 - Deployments &amp; Config'!J63="","",'12 - Deployments &amp; Config'!J63)</f>
        <v>Ground Level/Dialysis</v>
      </c>
      <c r="E63" s="29" t="str">
        <f>IF('12 - Deployments &amp; Config'!K63="","",'12 - Deployments &amp; Config'!K63)</f>
        <v>Open Patient Area</v>
      </c>
      <c r="F63" s="29">
        <f>IF('12 - Deployments &amp; Config'!L63="","",'12 - Deployments &amp; Config'!L63)</f>
        <v>10</v>
      </c>
      <c r="G63" s="29" t="str">
        <f>IF('12 - Deployments &amp; Config'!AQ63="","",'12 - Deployments &amp; Config'!AQ63)</f>
        <v>BSM 036 B</v>
      </c>
      <c r="H63" s="29" t="str">
        <f>IF('12 - Deployments &amp; Config'!A63="","",'12 - Deployments &amp; Config'!A63)</f>
        <v>Neuron</v>
      </c>
      <c r="I63" s="29" t="str">
        <f>IF('12 - Deployments &amp; Config'!AO63="","",'12 - Deployments &amp; Config'!AO63)</f>
        <v>Fresenius BlueStar</v>
      </c>
      <c r="J63" s="29" t="str">
        <f>IF('12 - Deployments &amp; Config'!AP63="","",'12 - Deployments &amp; Config'!AP63)</f>
        <v>2008T</v>
      </c>
      <c r="K63" s="29" t="str">
        <f>IF('12 - Deployments &amp; Config'!AK63="","",'12 - Deployments &amp; Config'!AK63)</f>
        <v>Dialysis Machine</v>
      </c>
      <c r="L63" s="29" t="str">
        <f>IF('12 - Deployments &amp; Config'!M63="","",'12 - Deployments &amp; Config'!M63)</f>
        <v/>
      </c>
      <c r="M63" s="30"/>
      <c r="N63" s="29" t="str">
        <f>IF('12 - Deployments &amp; Config'!N63="","",'12 - Deployments &amp; Config'!N63)</f>
        <v>NA</v>
      </c>
      <c r="O63" s="29" t="str">
        <f>IF('12 - Deployments &amp; Config'!O63="","",'12 - Deployments &amp; Config'!O63)</f>
        <v>NA</v>
      </c>
      <c r="P63" s="29" t="str">
        <f>IF('12 - Deployments &amp; Config'!P63="","",'12 - Deployments &amp; Config'!P63)</f>
        <v>NA</v>
      </c>
      <c r="Q63" s="30"/>
      <c r="R63" s="29" t="str">
        <f>IF('12 - Deployments &amp; Config'!BO63="","",'12 - Deployments &amp; Config'!BO63)</f>
        <v/>
      </c>
      <c r="S63" s="29" t="str">
        <f>IF('12 - Deployments &amp; Config'!BN63="","",'12 - Deployments &amp; Config'!BN63)</f>
        <v/>
      </c>
      <c r="T63" s="29" t="str">
        <f>IF('12 - Deployments &amp; Config'!BL63="","",'12 - Deployments &amp; Config'!BL63)</f>
        <v>Yes</v>
      </c>
      <c r="U63" s="29" t="str">
        <f>IF('12 - Deployments &amp; Config'!BM63="","",'12 - Deployments &amp; Config'!BM63)</f>
        <v>Yes</v>
      </c>
      <c r="V63" s="29" t="str">
        <f>IF('12 - Deployments &amp; Config'!B63="","",'12 - Deployments &amp; Config'!B63)</f>
        <v>Yes</v>
      </c>
      <c r="W63" s="29" t="str">
        <f>IF('12 - Deployments &amp; Config'!CO63="","",'12 - Deployments &amp; Config'!CO63)</f>
        <v>Firmware Installed</v>
      </c>
      <c r="X63" s="29" t="str">
        <f>IF('12 - Deployments &amp; Config'!BS63="","",'12 - Deployments &amp; Config'!BS63)</f>
        <v>Epic Beans Relay</v>
      </c>
      <c r="Y63" s="29" t="str">
        <f>IF('12 - Deployments &amp; Config'!CQ63="","",'12 - Deployments &amp; Config'!CQ63)</f>
        <v/>
      </c>
      <c r="Z63" s="29" t="str">
        <f>IF('12 - Deployments &amp; Config'!T63="","",'12 - Deployments &amp; Config'!T63)</f>
        <v/>
      </c>
      <c r="AA63" s="29" t="str">
        <f>IF('12 - Deployments &amp; Config'!V63="","",'12 - Deployments &amp; Config'!V63)</f>
        <v/>
      </c>
    </row>
    <row r="64" spans="1:27">
      <c r="A64" s="30"/>
      <c r="B64" s="30"/>
      <c r="C64" s="29" t="str">
        <f>IF('12 - Deployments &amp; Config'!I64="","",'12 - Deployments &amp; Config'!I64)</f>
        <v>LIJ SDF</v>
      </c>
      <c r="D64" s="29" t="str">
        <f>IF('12 - Deployments &amp; Config'!J64="","",'12 - Deployments &amp; Config'!J64)</f>
        <v>Ground Level/Dialysis</v>
      </c>
      <c r="E64" s="29" t="str">
        <f>IF('12 - Deployments &amp; Config'!K64="","",'12 - Deployments &amp; Config'!K64)</f>
        <v>Open Patient Area</v>
      </c>
      <c r="F64" s="29">
        <f>IF('12 - Deployments &amp; Config'!L64="","",'12 - Deployments &amp; Config'!L64)</f>
        <v>11</v>
      </c>
      <c r="G64" s="29" t="str">
        <f>IF('12 - Deployments &amp; Config'!AQ64="","",'12 - Deployments &amp; Config'!AQ64)</f>
        <v>BSM 047 D</v>
      </c>
      <c r="H64" s="29" t="str">
        <f>IF('12 - Deployments &amp; Config'!A64="","",'12 - Deployments &amp; Config'!A64)</f>
        <v>Neuron</v>
      </c>
      <c r="I64" s="29" t="str">
        <f>IF('12 - Deployments &amp; Config'!AO64="","",'12 - Deployments &amp; Config'!AO64)</f>
        <v>Fresenius BlueStar</v>
      </c>
      <c r="J64" s="29" t="str">
        <f>IF('12 - Deployments &amp; Config'!AP64="","",'12 - Deployments &amp; Config'!AP64)</f>
        <v>2008T</v>
      </c>
      <c r="K64" s="29" t="str">
        <f>IF('12 - Deployments &amp; Config'!AK64="","",'12 - Deployments &amp; Config'!AK64)</f>
        <v>Dialysis Machine</v>
      </c>
      <c r="L64" s="29" t="str">
        <f>IF('12 - Deployments &amp; Config'!M64="","",'12 - Deployments &amp; Config'!M64)</f>
        <v/>
      </c>
      <c r="M64" s="30"/>
      <c r="N64" s="29" t="str">
        <f>IF('12 - Deployments &amp; Config'!N64="","",'12 - Deployments &amp; Config'!N64)</f>
        <v>NA</v>
      </c>
      <c r="O64" s="29" t="str">
        <f>IF('12 - Deployments &amp; Config'!O64="","",'12 - Deployments &amp; Config'!O64)</f>
        <v>NA</v>
      </c>
      <c r="P64" s="29" t="str">
        <f>IF('12 - Deployments &amp; Config'!P64="","",'12 - Deployments &amp; Config'!P64)</f>
        <v>NA</v>
      </c>
      <c r="Q64" s="30"/>
      <c r="R64" s="29" t="str">
        <f>IF('12 - Deployments &amp; Config'!BO64="","",'12 - Deployments &amp; Config'!BO64)</f>
        <v/>
      </c>
      <c r="S64" s="29" t="str">
        <f>IF('12 - Deployments &amp; Config'!BN64="","",'12 - Deployments &amp; Config'!BN64)</f>
        <v/>
      </c>
      <c r="T64" s="29" t="str">
        <f>IF('12 - Deployments &amp; Config'!BL64="","",'12 - Deployments &amp; Config'!BL64)</f>
        <v>Yes</v>
      </c>
      <c r="U64" s="29" t="str">
        <f>IF('12 - Deployments &amp; Config'!BM64="","",'12 - Deployments &amp; Config'!BM64)</f>
        <v>Yes</v>
      </c>
      <c r="V64" s="29" t="str">
        <f>IF('12 - Deployments &amp; Config'!B64="","",'12 - Deployments &amp; Config'!B64)</f>
        <v>Yes</v>
      </c>
      <c r="W64" s="29" t="str">
        <f>IF('12 - Deployments &amp; Config'!CO64="","",'12 - Deployments &amp; Config'!CO64)</f>
        <v>Firmware Installed</v>
      </c>
      <c r="X64" s="29" t="str">
        <f>IF('12 - Deployments &amp; Config'!BS64="","",'12 - Deployments &amp; Config'!BS64)</f>
        <v>Epic Beans Relay</v>
      </c>
      <c r="Y64" s="29" t="str">
        <f>IF('12 - Deployments &amp; Config'!CQ64="","",'12 - Deployments &amp; Config'!CQ64)</f>
        <v>SN scratched off slightly;</v>
      </c>
      <c r="Z64" s="29" t="str">
        <f>IF('12 - Deployments &amp; Config'!T64="","",'12 - Deployments &amp; Config'!T64)</f>
        <v/>
      </c>
      <c r="AA64" s="29" t="str">
        <f>IF('12 - Deployments &amp; Config'!V64="","",'12 - Deployments &amp; Config'!V64)</f>
        <v/>
      </c>
    </row>
    <row r="65" spans="1:27">
      <c r="A65" s="30"/>
      <c r="B65" s="30"/>
      <c r="C65" s="29" t="str">
        <f>IF('12 - Deployments &amp; Config'!I65="","",'12 - Deployments &amp; Config'!I65)</f>
        <v>LIJ SDF</v>
      </c>
      <c r="D65" s="29" t="str">
        <f>IF('12 - Deployments &amp; Config'!J65="","",'12 - Deployments &amp; Config'!J65)</f>
        <v>Ground Level/Dialysis</v>
      </c>
      <c r="E65" s="29" t="str">
        <f>IF('12 - Deployments &amp; Config'!K65="","",'12 - Deployments &amp; Config'!K65)</f>
        <v>Open Patient Area</v>
      </c>
      <c r="F65" s="29">
        <f>IF('12 - Deployments &amp; Config'!L65="","",'12 - Deployments &amp; Config'!L65)</f>
        <v>12</v>
      </c>
      <c r="G65" s="29" t="str">
        <f>IF('12 - Deployments &amp; Config'!AQ65="","",'12 - Deployments &amp; Config'!AQ65)</f>
        <v>BSM 050 D</v>
      </c>
      <c r="H65" s="29" t="str">
        <f>IF('12 - Deployments &amp; Config'!A65="","",'12 - Deployments &amp; Config'!A65)</f>
        <v>Neuron</v>
      </c>
      <c r="I65" s="29" t="str">
        <f>IF('12 - Deployments &amp; Config'!AO65="","",'12 - Deployments &amp; Config'!AO65)</f>
        <v>Fresenius BlueStar</v>
      </c>
      <c r="J65" s="29" t="str">
        <f>IF('12 - Deployments &amp; Config'!AP65="","",'12 - Deployments &amp; Config'!AP65)</f>
        <v>2008T</v>
      </c>
      <c r="K65" s="29" t="str">
        <f>IF('12 - Deployments &amp; Config'!AK65="","",'12 - Deployments &amp; Config'!AK65)</f>
        <v>Dialysis Machine</v>
      </c>
      <c r="L65" s="29" t="str">
        <f>IF('12 - Deployments &amp; Config'!M65="","",'12 - Deployments &amp; Config'!M65)</f>
        <v/>
      </c>
      <c r="M65" s="30"/>
      <c r="N65" s="29" t="str">
        <f>IF('12 - Deployments &amp; Config'!N65="","",'12 - Deployments &amp; Config'!N65)</f>
        <v>NA</v>
      </c>
      <c r="O65" s="29" t="str">
        <f>IF('12 - Deployments &amp; Config'!O65="","",'12 - Deployments &amp; Config'!O65)</f>
        <v>NA</v>
      </c>
      <c r="P65" s="29" t="str">
        <f>IF('12 - Deployments &amp; Config'!P65="","",'12 - Deployments &amp; Config'!P65)</f>
        <v>NA</v>
      </c>
      <c r="Q65" s="30"/>
      <c r="R65" s="29" t="str">
        <f>IF('12 - Deployments &amp; Config'!BO65="","",'12 - Deployments &amp; Config'!BO65)</f>
        <v/>
      </c>
      <c r="S65" s="29" t="str">
        <f>IF('12 - Deployments &amp; Config'!BN65="","",'12 - Deployments &amp; Config'!BN65)</f>
        <v/>
      </c>
      <c r="T65" s="29" t="str">
        <f>IF('12 - Deployments &amp; Config'!BL65="","",'12 - Deployments &amp; Config'!BL65)</f>
        <v>Yes</v>
      </c>
      <c r="U65" s="29" t="str">
        <f>IF('12 - Deployments &amp; Config'!BM65="","",'12 - Deployments &amp; Config'!BM65)</f>
        <v>Yes</v>
      </c>
      <c r="V65" s="29" t="str">
        <f>IF('12 - Deployments &amp; Config'!B65="","",'12 - Deployments &amp; Config'!B65)</f>
        <v>Yes</v>
      </c>
      <c r="W65" s="29" t="str">
        <f>IF('12 - Deployments &amp; Config'!CO65="","",'12 - Deployments &amp; Config'!CO65)</f>
        <v>Firmware Installed</v>
      </c>
      <c r="X65" s="29" t="str">
        <f>IF('12 - Deployments &amp; Config'!BS65="","",'12 - Deployments &amp; Config'!BS65)</f>
        <v>Epic Beans Relay</v>
      </c>
      <c r="Y65" s="29" t="str">
        <f>IF('12 - Deployments &amp; Config'!CQ65="","",'12 - Deployments &amp; Config'!CQ65)</f>
        <v/>
      </c>
      <c r="Z65" s="29" t="str">
        <f>IF('12 - Deployments &amp; Config'!T65="","",'12 - Deployments &amp; Config'!T65)</f>
        <v/>
      </c>
      <c r="AA65" s="29" t="str">
        <f>IF('12 - Deployments &amp; Config'!V65="","",'12 - Deployments &amp; Config'!V65)</f>
        <v/>
      </c>
    </row>
    <row r="66" spans="1:27">
      <c r="A66" s="30"/>
      <c r="B66" s="30"/>
      <c r="C66" s="29" t="str">
        <f>IF('12 - Deployments &amp; Config'!I66="","",'12 - Deployments &amp; Config'!I66)</f>
        <v>LIJ SDF</v>
      </c>
      <c r="D66" s="29" t="str">
        <f>IF('12 - Deployments &amp; Config'!J66="","",'12 - Deployments &amp; Config'!J66)</f>
        <v>Ground Level/Dialysis</v>
      </c>
      <c r="E66" s="29" t="str">
        <f>IF('12 - Deployments &amp; Config'!K66="","",'12 - Deployments &amp; Config'!K66)</f>
        <v>Open Patient Area</v>
      </c>
      <c r="F66" s="29">
        <f>IF('12 - Deployments &amp; Config'!L66="","",'12 - Deployments &amp; Config'!L66)</f>
        <v>13</v>
      </c>
      <c r="G66" s="29" t="str">
        <f>IF('12 - Deployments &amp; Config'!AQ66="","",'12 - Deployments &amp; Config'!AQ66)</f>
        <v>BSM 038 A</v>
      </c>
      <c r="H66" s="29" t="str">
        <f>IF('12 - Deployments &amp; Config'!A66="","",'12 - Deployments &amp; Config'!A66)</f>
        <v>Neuron</v>
      </c>
      <c r="I66" s="29" t="str">
        <f>IF('12 - Deployments &amp; Config'!AO66="","",'12 - Deployments &amp; Config'!AO66)</f>
        <v>Fresenius BlueStar</v>
      </c>
      <c r="J66" s="29" t="str">
        <f>IF('12 - Deployments &amp; Config'!AP66="","",'12 - Deployments &amp; Config'!AP66)</f>
        <v>2008T</v>
      </c>
      <c r="K66" s="29" t="str">
        <f>IF('12 - Deployments &amp; Config'!AK66="","",'12 - Deployments &amp; Config'!AK66)</f>
        <v>Dialysis Machine</v>
      </c>
      <c r="L66" s="29" t="str">
        <f>IF('12 - Deployments &amp; Config'!M66="","",'12 - Deployments &amp; Config'!M66)</f>
        <v/>
      </c>
      <c r="M66" s="30"/>
      <c r="N66" s="29" t="str">
        <f>IF('12 - Deployments &amp; Config'!N66="","",'12 - Deployments &amp; Config'!N66)</f>
        <v>NA</v>
      </c>
      <c r="O66" s="29" t="str">
        <f>IF('12 - Deployments &amp; Config'!O66="","",'12 - Deployments &amp; Config'!O66)</f>
        <v>NA</v>
      </c>
      <c r="P66" s="29" t="str">
        <f>IF('12 - Deployments &amp; Config'!P66="","",'12 - Deployments &amp; Config'!P66)</f>
        <v>NA</v>
      </c>
      <c r="Q66" s="30"/>
      <c r="R66" s="29" t="str">
        <f>IF('12 - Deployments &amp; Config'!BO66="","",'12 - Deployments &amp; Config'!BO66)</f>
        <v/>
      </c>
      <c r="S66" s="29" t="str">
        <f>IF('12 - Deployments &amp; Config'!BN66="","",'12 - Deployments &amp; Config'!BN66)</f>
        <v/>
      </c>
      <c r="T66" s="29" t="str">
        <f>IF('12 - Deployments &amp; Config'!BL66="","",'12 - Deployments &amp; Config'!BL66)</f>
        <v>Yes</v>
      </c>
      <c r="U66" s="29" t="str">
        <f>IF('12 - Deployments &amp; Config'!BM66="","",'12 - Deployments &amp; Config'!BM66)</f>
        <v>Yes</v>
      </c>
      <c r="V66" s="29" t="str">
        <f>IF('12 - Deployments &amp; Config'!B66="","",'12 - Deployments &amp; Config'!B66)</f>
        <v>Yes</v>
      </c>
      <c r="W66" s="29" t="str">
        <f>IF('12 - Deployments &amp; Config'!CO66="","",'12 - Deployments &amp; Config'!CO66)</f>
        <v>Firmware Installed</v>
      </c>
      <c r="X66" s="29" t="str">
        <f>IF('12 - Deployments &amp; Config'!BS66="","",'12 - Deployments &amp; Config'!BS66)</f>
        <v>Epic Beans Relay</v>
      </c>
      <c r="Y66" s="29" t="str">
        <f>IF('12 - Deployments &amp; Config'!CQ66="","",'12 - Deployments &amp; Config'!CQ66)</f>
        <v/>
      </c>
      <c r="Z66" s="29" t="str">
        <f>IF('12 - Deployments &amp; Config'!T66="","",'12 - Deployments &amp; Config'!T66)</f>
        <v/>
      </c>
      <c r="AA66" s="29" t="str">
        <f>IF('12 - Deployments &amp; Config'!V66="","",'12 - Deployments &amp; Config'!V66)</f>
        <v/>
      </c>
    </row>
    <row r="67" spans="1:27">
      <c r="A67" s="30"/>
      <c r="B67" s="30"/>
      <c r="C67" s="29" t="str">
        <f>IF('12 - Deployments &amp; Config'!I67="","",'12 - Deployments &amp; Config'!I67)</f>
        <v>LIJ SDF</v>
      </c>
      <c r="D67" s="29" t="str">
        <f>IF('12 - Deployments &amp; Config'!J67="","",'12 - Deployments &amp; Config'!J67)</f>
        <v>Ground Level/Dialysis</v>
      </c>
      <c r="E67" s="29" t="str">
        <f>IF('12 - Deployments &amp; Config'!K67="","",'12 - Deployments &amp; Config'!K67)</f>
        <v>Open Patient Area</v>
      </c>
      <c r="F67" s="29">
        <f>IF('12 - Deployments &amp; Config'!L67="","",'12 - Deployments &amp; Config'!L67)</f>
        <v>14</v>
      </c>
      <c r="G67" s="29" t="str">
        <f>IF('12 - Deployments &amp; Config'!AQ67="","",'12 - Deployments &amp; Config'!AQ67)</f>
        <v>BSM 038 B</v>
      </c>
      <c r="H67" s="29" t="str">
        <f>IF('12 - Deployments &amp; Config'!A67="","",'12 - Deployments &amp; Config'!A67)</f>
        <v>Neuron</v>
      </c>
      <c r="I67" s="29" t="str">
        <f>IF('12 - Deployments &amp; Config'!AO67="","",'12 - Deployments &amp; Config'!AO67)</f>
        <v>Fresenius BlueStar</v>
      </c>
      <c r="J67" s="29" t="str">
        <f>IF('12 - Deployments &amp; Config'!AP67="","",'12 - Deployments &amp; Config'!AP67)</f>
        <v>2008T</v>
      </c>
      <c r="K67" s="29" t="str">
        <f>IF('12 - Deployments &amp; Config'!AK67="","",'12 - Deployments &amp; Config'!AK67)</f>
        <v>Dialysis Machine</v>
      </c>
      <c r="L67" s="29" t="str">
        <f>IF('12 - Deployments &amp; Config'!M67="","",'12 - Deployments &amp; Config'!M67)</f>
        <v/>
      </c>
      <c r="M67" s="30"/>
      <c r="N67" s="29" t="str">
        <f>IF('12 - Deployments &amp; Config'!N67="","",'12 - Deployments &amp; Config'!N67)</f>
        <v>NA</v>
      </c>
      <c r="O67" s="29" t="str">
        <f>IF('12 - Deployments &amp; Config'!O67="","",'12 - Deployments &amp; Config'!O67)</f>
        <v>NA</v>
      </c>
      <c r="P67" s="29" t="str">
        <f>IF('12 - Deployments &amp; Config'!P67="","",'12 - Deployments &amp; Config'!P67)</f>
        <v>NA</v>
      </c>
      <c r="Q67" s="30"/>
      <c r="R67" s="29" t="str">
        <f>IF('12 - Deployments &amp; Config'!BO67="","",'12 - Deployments &amp; Config'!BO67)</f>
        <v/>
      </c>
      <c r="S67" s="29" t="str">
        <f>IF('12 - Deployments &amp; Config'!BN67="","",'12 - Deployments &amp; Config'!BN67)</f>
        <v/>
      </c>
      <c r="T67" s="29" t="str">
        <f>IF('12 - Deployments &amp; Config'!BL67="","",'12 - Deployments &amp; Config'!BL67)</f>
        <v>Yes</v>
      </c>
      <c r="U67" s="29" t="str">
        <f>IF('12 - Deployments &amp; Config'!BM67="","",'12 - Deployments &amp; Config'!BM67)</f>
        <v>Yes</v>
      </c>
      <c r="V67" s="29" t="str">
        <f>IF('12 - Deployments &amp; Config'!B67="","",'12 - Deployments &amp; Config'!B67)</f>
        <v>Yes</v>
      </c>
      <c r="W67" s="29" t="str">
        <f>IF('12 - Deployments &amp; Config'!CO67="","",'12 - Deployments &amp; Config'!CO67)</f>
        <v>Firmware Installed</v>
      </c>
      <c r="X67" s="29" t="str">
        <f>IF('12 - Deployments &amp; Config'!BS67="","",'12 - Deployments &amp; Config'!BS67)</f>
        <v>Epic Beans Relay</v>
      </c>
      <c r="Y67" s="29" t="str">
        <f>IF('12 - Deployments &amp; Config'!CQ67="","",'12 - Deployments &amp; Config'!CQ67)</f>
        <v/>
      </c>
      <c r="Z67" s="29" t="str">
        <f>IF('12 - Deployments &amp; Config'!T67="","",'12 - Deployments &amp; Config'!T67)</f>
        <v/>
      </c>
      <c r="AA67" s="29" t="str">
        <f>IF('12 - Deployments &amp; Config'!V67="","",'12 - Deployments &amp; Config'!V67)</f>
        <v/>
      </c>
    </row>
    <row r="68" spans="1:27">
      <c r="A68" s="30"/>
      <c r="B68" s="30"/>
      <c r="C68" s="29" t="str">
        <f>IF('12 - Deployments &amp; Config'!I68="","",'12 - Deployments &amp; Config'!I68)</f>
        <v>LIJ SDF</v>
      </c>
      <c r="D68" s="29" t="str">
        <f>IF('12 - Deployments &amp; Config'!J68="","",'12 - Deployments &amp; Config'!J68)</f>
        <v>Ground Level/Dialysis</v>
      </c>
      <c r="E68" s="29" t="str">
        <f>IF('12 - Deployments &amp; Config'!K68="","",'12 - Deployments &amp; Config'!K68)</f>
        <v>Open Patient Area</v>
      </c>
      <c r="F68" s="29">
        <f>IF('12 - Deployments &amp; Config'!L68="","",'12 - Deployments &amp; Config'!L68)</f>
        <v>15</v>
      </c>
      <c r="G68" s="29" t="str">
        <f>IF('12 - Deployments &amp; Config'!AQ68="","",'12 - Deployments &amp; Config'!AQ68)</f>
        <v>BSM 039 A</v>
      </c>
      <c r="H68" s="29" t="str">
        <f>IF('12 - Deployments &amp; Config'!A68="","",'12 - Deployments &amp; Config'!A68)</f>
        <v>Neuron</v>
      </c>
      <c r="I68" s="29" t="str">
        <f>IF('12 - Deployments &amp; Config'!AO68="","",'12 - Deployments &amp; Config'!AO68)</f>
        <v>Fresenius BlueStar</v>
      </c>
      <c r="J68" s="29" t="str">
        <f>IF('12 - Deployments &amp; Config'!AP68="","",'12 - Deployments &amp; Config'!AP68)</f>
        <v>2008T</v>
      </c>
      <c r="K68" s="29" t="str">
        <f>IF('12 - Deployments &amp; Config'!AK68="","",'12 - Deployments &amp; Config'!AK68)</f>
        <v>Dialysis Machine</v>
      </c>
      <c r="L68" s="29" t="str">
        <f>IF('12 - Deployments &amp; Config'!M68="","",'12 - Deployments &amp; Config'!M68)</f>
        <v/>
      </c>
      <c r="M68" s="30"/>
      <c r="N68" s="29" t="str">
        <f>IF('12 - Deployments &amp; Config'!N68="","",'12 - Deployments &amp; Config'!N68)</f>
        <v>NA</v>
      </c>
      <c r="O68" s="29" t="str">
        <f>IF('12 - Deployments &amp; Config'!O68="","",'12 - Deployments &amp; Config'!O68)</f>
        <v>NA</v>
      </c>
      <c r="P68" s="29" t="str">
        <f>IF('12 - Deployments &amp; Config'!P68="","",'12 - Deployments &amp; Config'!P68)</f>
        <v>NA</v>
      </c>
      <c r="Q68" s="30"/>
      <c r="R68" s="29" t="str">
        <f>IF('12 - Deployments &amp; Config'!BO68="","",'12 - Deployments &amp; Config'!BO68)</f>
        <v/>
      </c>
      <c r="S68" s="29" t="str">
        <f>IF('12 - Deployments &amp; Config'!BN68="","",'12 - Deployments &amp; Config'!BN68)</f>
        <v/>
      </c>
      <c r="T68" s="29" t="str">
        <f>IF('12 - Deployments &amp; Config'!BL68="","",'12 - Deployments &amp; Config'!BL68)</f>
        <v>Yes</v>
      </c>
      <c r="U68" s="29" t="str">
        <f>IF('12 - Deployments &amp; Config'!BM68="","",'12 - Deployments &amp; Config'!BM68)</f>
        <v>Yes</v>
      </c>
      <c r="V68" s="29" t="str">
        <f>IF('12 - Deployments &amp; Config'!B68="","",'12 - Deployments &amp; Config'!B68)</f>
        <v>Yes</v>
      </c>
      <c r="W68" s="29" t="str">
        <f>IF('12 - Deployments &amp; Config'!CO68="","",'12 - Deployments &amp; Config'!CO68)</f>
        <v>Firmware Installed</v>
      </c>
      <c r="X68" s="29" t="str">
        <f>IF('12 - Deployments &amp; Config'!BS68="","",'12 - Deployments &amp; Config'!BS68)</f>
        <v>Epic Beans Relay</v>
      </c>
      <c r="Y68" s="29" t="str">
        <f>IF('12 - Deployments &amp; Config'!CQ68="","",'12 - Deployments &amp; Config'!CQ68)</f>
        <v/>
      </c>
      <c r="Z68" s="29" t="str">
        <f>IF('12 - Deployments &amp; Config'!T68="","",'12 - Deployments &amp; Config'!T68)</f>
        <v/>
      </c>
      <c r="AA68" s="29" t="str">
        <f>IF('12 - Deployments &amp; Config'!V68="","",'12 - Deployments &amp; Config'!V68)</f>
        <v/>
      </c>
    </row>
    <row r="69" spans="1:27">
      <c r="A69" s="30"/>
      <c r="B69" s="30"/>
      <c r="C69" s="29" t="str">
        <f>IF('12 - Deployments &amp; Config'!I69="","",'12 - Deployments &amp; Config'!I69)</f>
        <v>LIJ SDF</v>
      </c>
      <c r="D69" s="29" t="str">
        <f>IF('12 - Deployments &amp; Config'!J69="","",'12 - Deployments &amp; Config'!J69)</f>
        <v>Ground Level/Dialysis</v>
      </c>
      <c r="E69" s="29" t="str">
        <f>IF('12 - Deployments &amp; Config'!K69="","",'12 - Deployments &amp; Config'!K69)</f>
        <v>Open Patient Area</v>
      </c>
      <c r="F69" s="29">
        <f>IF('12 - Deployments &amp; Config'!L69="","",'12 - Deployments &amp; Config'!L69)</f>
        <v>16</v>
      </c>
      <c r="G69" s="29" t="str">
        <f>IF('12 - Deployments &amp; Config'!AQ69="","",'12 - Deployments &amp; Config'!AQ69)</f>
        <v>BSM 039 B</v>
      </c>
      <c r="H69" s="29" t="str">
        <f>IF('12 - Deployments &amp; Config'!A69="","",'12 - Deployments &amp; Config'!A69)</f>
        <v>Neuron</v>
      </c>
      <c r="I69" s="29" t="str">
        <f>IF('12 - Deployments &amp; Config'!AO69="","",'12 - Deployments &amp; Config'!AO69)</f>
        <v>Fresenius BlueStar</v>
      </c>
      <c r="J69" s="29" t="str">
        <f>IF('12 - Deployments &amp; Config'!AP69="","",'12 - Deployments &amp; Config'!AP69)</f>
        <v>2008T</v>
      </c>
      <c r="K69" s="29" t="str">
        <f>IF('12 - Deployments &amp; Config'!AK69="","",'12 - Deployments &amp; Config'!AK69)</f>
        <v>Dialysis Machine</v>
      </c>
      <c r="L69" s="29" t="str">
        <f>IF('12 - Deployments &amp; Config'!M69="","",'12 - Deployments &amp; Config'!M69)</f>
        <v/>
      </c>
      <c r="M69" s="30"/>
      <c r="N69" s="29" t="str">
        <f>IF('12 - Deployments &amp; Config'!N69="","",'12 - Deployments &amp; Config'!N69)</f>
        <v>NA</v>
      </c>
      <c r="O69" s="29" t="str">
        <f>IF('12 - Deployments &amp; Config'!O69="","",'12 - Deployments &amp; Config'!O69)</f>
        <v>NA</v>
      </c>
      <c r="P69" s="29" t="str">
        <f>IF('12 - Deployments &amp; Config'!P69="","",'12 - Deployments &amp; Config'!P69)</f>
        <v>NA</v>
      </c>
      <c r="Q69" s="30"/>
      <c r="R69" s="29" t="str">
        <f>IF('12 - Deployments &amp; Config'!BO69="","",'12 - Deployments &amp; Config'!BO69)</f>
        <v/>
      </c>
      <c r="S69" s="29" t="str">
        <f>IF('12 - Deployments &amp; Config'!BN69="","",'12 - Deployments &amp; Config'!BN69)</f>
        <v/>
      </c>
      <c r="T69" s="29" t="str">
        <f>IF('12 - Deployments &amp; Config'!BL69="","",'12 - Deployments &amp; Config'!BL69)</f>
        <v>Yes</v>
      </c>
      <c r="U69" s="29" t="str">
        <f>IF('12 - Deployments &amp; Config'!BM69="","",'12 - Deployments &amp; Config'!BM69)</f>
        <v>Yes</v>
      </c>
      <c r="V69" s="29" t="str">
        <f>IF('12 - Deployments &amp; Config'!B69="","",'12 - Deployments &amp; Config'!B69)</f>
        <v>Yes</v>
      </c>
      <c r="W69" s="29" t="str">
        <f>IF('12 - Deployments &amp; Config'!CO69="","",'12 - Deployments &amp; Config'!CO69)</f>
        <v>Firmware Installed</v>
      </c>
      <c r="X69" s="29" t="str">
        <f>IF('12 - Deployments &amp; Config'!BS69="","",'12 - Deployments &amp; Config'!BS69)</f>
        <v>Epic Beans Relay</v>
      </c>
      <c r="Y69" s="29" t="str">
        <f>IF('12 - Deployments &amp; Config'!CQ69="","",'12 - Deployments &amp; Config'!CQ69)</f>
        <v/>
      </c>
      <c r="Z69" s="29" t="str">
        <f>IF('12 - Deployments &amp; Config'!T69="","",'12 - Deployments &amp; Config'!T69)</f>
        <v/>
      </c>
      <c r="AA69" s="29" t="str">
        <f>IF('12 - Deployments &amp; Config'!V69="","",'12 - Deployments &amp; Config'!V69)</f>
        <v/>
      </c>
    </row>
    <row r="70" spans="1:27">
      <c r="A70" s="30"/>
      <c r="B70" s="30"/>
      <c r="C70" s="29" t="str">
        <f>IF('12 - Deployments &amp; Config'!I70="","",'12 - Deployments &amp; Config'!I70)</f>
        <v>LIJ SDF</v>
      </c>
      <c r="D70" s="29" t="str">
        <f>IF('12 - Deployments &amp; Config'!J70="","",'12 - Deployments &amp; Config'!J70)</f>
        <v>Ground Level/Dialysis</v>
      </c>
      <c r="E70" s="29" t="str">
        <f>IF('12 - Deployments &amp; Config'!K70="","",'12 - Deployments &amp; Config'!K70)</f>
        <v>Open Patient Area</v>
      </c>
      <c r="F70" s="29">
        <f>IF('12 - Deployments &amp; Config'!L70="","",'12 - Deployments &amp; Config'!L70)</f>
        <v>17</v>
      </c>
      <c r="G70" s="29" t="str">
        <f>IF('12 - Deployments &amp; Config'!AQ70="","",'12 - Deployments &amp; Config'!AQ70)</f>
        <v>BSM 040 A</v>
      </c>
      <c r="H70" s="29" t="str">
        <f>IF('12 - Deployments &amp; Config'!A70="","",'12 - Deployments &amp; Config'!A70)</f>
        <v>Neuron</v>
      </c>
      <c r="I70" s="29" t="str">
        <f>IF('12 - Deployments &amp; Config'!AO70="","",'12 - Deployments &amp; Config'!AO70)</f>
        <v>Fresenius BlueStar</v>
      </c>
      <c r="J70" s="29" t="str">
        <f>IF('12 - Deployments &amp; Config'!AP70="","",'12 - Deployments &amp; Config'!AP70)</f>
        <v>2008T</v>
      </c>
      <c r="K70" s="29" t="str">
        <f>IF('12 - Deployments &amp; Config'!AK70="","",'12 - Deployments &amp; Config'!AK70)</f>
        <v>Dialysis Machine</v>
      </c>
      <c r="L70" s="29" t="str">
        <f>IF('12 - Deployments &amp; Config'!M70="","",'12 - Deployments &amp; Config'!M70)</f>
        <v/>
      </c>
      <c r="M70" s="30"/>
      <c r="N70" s="29" t="str">
        <f>IF('12 - Deployments &amp; Config'!N70="","",'12 - Deployments &amp; Config'!N70)</f>
        <v>NA</v>
      </c>
      <c r="O70" s="29" t="str">
        <f>IF('12 - Deployments &amp; Config'!O70="","",'12 - Deployments &amp; Config'!O70)</f>
        <v>NA</v>
      </c>
      <c r="P70" s="29" t="str">
        <f>IF('12 - Deployments &amp; Config'!P70="","",'12 - Deployments &amp; Config'!P70)</f>
        <v>NA</v>
      </c>
      <c r="Q70" s="30"/>
      <c r="R70" s="29" t="str">
        <f>IF('12 - Deployments &amp; Config'!BO70="","",'12 - Deployments &amp; Config'!BO70)</f>
        <v/>
      </c>
      <c r="S70" s="29" t="str">
        <f>IF('12 - Deployments &amp; Config'!BN70="","",'12 - Deployments &amp; Config'!BN70)</f>
        <v/>
      </c>
      <c r="T70" s="29" t="str">
        <f>IF('12 - Deployments &amp; Config'!BL70="","",'12 - Deployments &amp; Config'!BL70)</f>
        <v>Yes</v>
      </c>
      <c r="U70" s="29" t="str">
        <f>IF('12 - Deployments &amp; Config'!BM70="","",'12 - Deployments &amp; Config'!BM70)</f>
        <v>Yes</v>
      </c>
      <c r="V70" s="29" t="str">
        <f>IF('12 - Deployments &amp; Config'!B70="","",'12 - Deployments &amp; Config'!B70)</f>
        <v>Yes</v>
      </c>
      <c r="W70" s="29" t="str">
        <f>IF('12 - Deployments &amp; Config'!CO70="","",'12 - Deployments &amp; Config'!CO70)</f>
        <v>Firmware Installed</v>
      </c>
      <c r="X70" s="29" t="str">
        <f>IF('12 - Deployments &amp; Config'!BS70="","",'12 - Deployments &amp; Config'!BS70)</f>
        <v>Epic Beans Relay</v>
      </c>
      <c r="Y70" s="29" t="str">
        <f>IF('12 - Deployments &amp; Config'!CQ70="","",'12 - Deployments &amp; Config'!CQ70)</f>
        <v/>
      </c>
      <c r="Z70" s="29" t="str">
        <f>IF('12 - Deployments &amp; Config'!T70="","",'12 - Deployments &amp; Config'!T70)</f>
        <v/>
      </c>
      <c r="AA70" s="29" t="str">
        <f>IF('12 - Deployments &amp; Config'!V70="","",'12 - Deployments &amp; Config'!V70)</f>
        <v/>
      </c>
    </row>
    <row r="71" spans="1:27">
      <c r="A71" s="30"/>
      <c r="B71" s="30"/>
      <c r="C71" s="29" t="str">
        <f>IF('12 - Deployments &amp; Config'!I71="","",'12 - Deployments &amp; Config'!I71)</f>
        <v>LIJ SDF</v>
      </c>
      <c r="D71" s="29" t="str">
        <f>IF('12 - Deployments &amp; Config'!J71="","",'12 - Deployments &amp; Config'!J71)</f>
        <v>Ground Level/Dialysis</v>
      </c>
      <c r="E71" s="29" t="str">
        <f>IF('12 - Deployments &amp; Config'!K71="","",'12 - Deployments &amp; Config'!K71)</f>
        <v>Open Patient Area</v>
      </c>
      <c r="F71" s="29">
        <f>IF('12 - Deployments &amp; Config'!L71="","",'12 - Deployments &amp; Config'!L71)</f>
        <v>18</v>
      </c>
      <c r="G71" s="29" t="str">
        <f>IF('12 - Deployments &amp; Config'!AQ71="","",'12 - Deployments &amp; Config'!AQ71)</f>
        <v>BSM 040 B</v>
      </c>
      <c r="H71" s="29" t="str">
        <f>IF('12 - Deployments &amp; Config'!A71="","",'12 - Deployments &amp; Config'!A71)</f>
        <v>Neuron</v>
      </c>
      <c r="I71" s="29" t="str">
        <f>IF('12 - Deployments &amp; Config'!AO71="","",'12 - Deployments &amp; Config'!AO71)</f>
        <v>Fresenius BlueStar</v>
      </c>
      <c r="J71" s="29" t="str">
        <f>IF('12 - Deployments &amp; Config'!AP71="","",'12 - Deployments &amp; Config'!AP71)</f>
        <v>2008T</v>
      </c>
      <c r="K71" s="29" t="str">
        <f>IF('12 - Deployments &amp; Config'!AK71="","",'12 - Deployments &amp; Config'!AK71)</f>
        <v>Dialysis Machine</v>
      </c>
      <c r="L71" s="29" t="str">
        <f>IF('12 - Deployments &amp; Config'!M71="","",'12 - Deployments &amp; Config'!M71)</f>
        <v/>
      </c>
      <c r="M71" s="30"/>
      <c r="N71" s="29" t="str">
        <f>IF('12 - Deployments &amp; Config'!N71="","",'12 - Deployments &amp; Config'!N71)</f>
        <v>NA</v>
      </c>
      <c r="O71" s="29" t="str">
        <f>IF('12 - Deployments &amp; Config'!O71="","",'12 - Deployments &amp; Config'!O71)</f>
        <v>NA</v>
      </c>
      <c r="P71" s="29" t="str">
        <f>IF('12 - Deployments &amp; Config'!P71="","",'12 - Deployments &amp; Config'!P71)</f>
        <v>NA</v>
      </c>
      <c r="Q71" s="30"/>
      <c r="R71" s="29" t="str">
        <f>IF('12 - Deployments &amp; Config'!BO71="","",'12 - Deployments &amp; Config'!BO71)</f>
        <v/>
      </c>
      <c r="S71" s="29" t="str">
        <f>IF('12 - Deployments &amp; Config'!BN71="","",'12 - Deployments &amp; Config'!BN71)</f>
        <v/>
      </c>
      <c r="T71" s="29" t="str">
        <f>IF('12 - Deployments &amp; Config'!BL71="","",'12 - Deployments &amp; Config'!BL71)</f>
        <v>Yes</v>
      </c>
      <c r="U71" s="29" t="str">
        <f>IF('12 - Deployments &amp; Config'!BM71="","",'12 - Deployments &amp; Config'!BM71)</f>
        <v>Yes</v>
      </c>
      <c r="V71" s="29" t="str">
        <f>IF('12 - Deployments &amp; Config'!B71="","",'12 - Deployments &amp; Config'!B71)</f>
        <v>Yes</v>
      </c>
      <c r="W71" s="29" t="str">
        <f>IF('12 - Deployments &amp; Config'!CO71="","",'12 - Deployments &amp; Config'!CO71)</f>
        <v>Firmware Installed</v>
      </c>
      <c r="X71" s="29" t="str">
        <f>IF('12 - Deployments &amp; Config'!BS71="","",'12 - Deployments &amp; Config'!BS71)</f>
        <v>Epic Beans Relay</v>
      </c>
      <c r="Y71" s="29" t="str">
        <f>IF('12 - Deployments &amp; Config'!CQ71="","",'12 - Deployments &amp; Config'!CQ71)</f>
        <v/>
      </c>
      <c r="Z71" s="29" t="str">
        <f>IF('12 - Deployments &amp; Config'!T71="","",'12 - Deployments &amp; Config'!T71)</f>
        <v/>
      </c>
      <c r="AA71" s="29" t="str">
        <f>IF('12 - Deployments &amp; Config'!V71="","",'12 - Deployments &amp; Config'!V71)</f>
        <v/>
      </c>
    </row>
    <row r="72" spans="1:27">
      <c r="A72" s="30"/>
      <c r="B72" s="30"/>
      <c r="C72" s="29" t="str">
        <f>IF('12 - Deployments &amp; Config'!I72="","",'12 - Deployments &amp; Config'!I72)</f>
        <v>LIJ SDF</v>
      </c>
      <c r="D72" s="29" t="str">
        <f>IF('12 - Deployments &amp; Config'!J72="","",'12 - Deployments &amp; Config'!J72)</f>
        <v>Ground Level/Dialysis</v>
      </c>
      <c r="E72" s="29" t="str">
        <f>IF('12 - Deployments &amp; Config'!K72="","",'12 - Deployments &amp; Config'!K72)</f>
        <v>Open Patient Area</v>
      </c>
      <c r="F72" s="29">
        <f>IF('12 - Deployments &amp; Config'!L72="","",'12 - Deployments &amp; Config'!L72)</f>
        <v>19</v>
      </c>
      <c r="G72" s="29" t="str">
        <f>IF('12 - Deployments &amp; Config'!AQ72="","",'12 - Deployments &amp; Config'!AQ72)</f>
        <v>BSM 041 A</v>
      </c>
      <c r="H72" s="29" t="str">
        <f>IF('12 - Deployments &amp; Config'!A72="","",'12 - Deployments &amp; Config'!A72)</f>
        <v>Neuron</v>
      </c>
      <c r="I72" s="29" t="str">
        <f>IF('12 - Deployments &amp; Config'!AO72="","",'12 - Deployments &amp; Config'!AO72)</f>
        <v>Fresenius BlueStar</v>
      </c>
      <c r="J72" s="29" t="str">
        <f>IF('12 - Deployments &amp; Config'!AP72="","",'12 - Deployments &amp; Config'!AP72)</f>
        <v>2008T</v>
      </c>
      <c r="K72" s="29" t="str">
        <f>IF('12 - Deployments &amp; Config'!AK72="","",'12 - Deployments &amp; Config'!AK72)</f>
        <v>Dialysis Machine</v>
      </c>
      <c r="L72" s="29" t="str">
        <f>IF('12 - Deployments &amp; Config'!M72="","",'12 - Deployments &amp; Config'!M72)</f>
        <v/>
      </c>
      <c r="M72" s="30"/>
      <c r="N72" s="29" t="str">
        <f>IF('12 - Deployments &amp; Config'!N72="","",'12 - Deployments &amp; Config'!N72)</f>
        <v>NA</v>
      </c>
      <c r="O72" s="29" t="str">
        <f>IF('12 - Deployments &amp; Config'!O72="","",'12 - Deployments &amp; Config'!O72)</f>
        <v>NA</v>
      </c>
      <c r="P72" s="29" t="str">
        <f>IF('12 - Deployments &amp; Config'!P72="","",'12 - Deployments &amp; Config'!P72)</f>
        <v>NA</v>
      </c>
      <c r="Q72" s="30"/>
      <c r="R72" s="29" t="str">
        <f>IF('12 - Deployments &amp; Config'!BO72="","",'12 - Deployments &amp; Config'!BO72)</f>
        <v/>
      </c>
      <c r="S72" s="29" t="str">
        <f>IF('12 - Deployments &amp; Config'!BN72="","",'12 - Deployments &amp; Config'!BN72)</f>
        <v/>
      </c>
      <c r="T72" s="29" t="str">
        <f>IF('12 - Deployments &amp; Config'!BL72="","",'12 - Deployments &amp; Config'!BL72)</f>
        <v>Yes</v>
      </c>
      <c r="U72" s="29" t="str">
        <f>IF('12 - Deployments &amp; Config'!BM72="","",'12 - Deployments &amp; Config'!BM72)</f>
        <v>Yes</v>
      </c>
      <c r="V72" s="29" t="str">
        <f>IF('12 - Deployments &amp; Config'!B72="","",'12 - Deployments &amp; Config'!B72)</f>
        <v>Yes</v>
      </c>
      <c r="W72" s="29" t="str">
        <f>IF('12 - Deployments &amp; Config'!CO72="","",'12 - Deployments &amp; Config'!CO72)</f>
        <v>Firmware Installed</v>
      </c>
      <c r="X72" s="29" t="str">
        <f>IF('12 - Deployments &amp; Config'!BS72="","",'12 - Deployments &amp; Config'!BS72)</f>
        <v>Epic Beans Relay</v>
      </c>
      <c r="Y72" s="29" t="str">
        <f>IF('12 - Deployments &amp; Config'!CQ72="","",'12 - Deployments &amp; Config'!CQ72)</f>
        <v/>
      </c>
      <c r="Z72" s="29" t="str">
        <f>IF('12 - Deployments &amp; Config'!T72="","",'12 - Deployments &amp; Config'!T72)</f>
        <v/>
      </c>
      <c r="AA72" s="29" t="str">
        <f>IF('12 - Deployments &amp; Config'!V72="","",'12 - Deployments &amp; Config'!V72)</f>
        <v/>
      </c>
    </row>
    <row r="73" spans="1:27">
      <c r="A73" s="30"/>
      <c r="B73" s="30"/>
      <c r="C73" s="29" t="str">
        <f>IF('12 - Deployments &amp; Config'!I73="","",'12 - Deployments &amp; Config'!I73)</f>
        <v>LIJ SDF</v>
      </c>
      <c r="D73" s="29" t="str">
        <f>IF('12 - Deployments &amp; Config'!J73="","",'12 - Deployments &amp; Config'!J73)</f>
        <v>Ground Level/Dialysis</v>
      </c>
      <c r="E73" s="29" t="str">
        <f>IF('12 - Deployments &amp; Config'!K73="","",'12 - Deployments &amp; Config'!K73)</f>
        <v>Open Patient Area</v>
      </c>
      <c r="F73" s="29">
        <f>IF('12 - Deployments &amp; Config'!L73="","",'12 - Deployments &amp; Config'!L73)</f>
        <v>20</v>
      </c>
      <c r="G73" s="29" t="str">
        <f>IF('12 - Deployments &amp; Config'!AQ73="","",'12 - Deployments &amp; Config'!AQ73)</f>
        <v>BSM 041 B</v>
      </c>
      <c r="H73" s="29" t="str">
        <f>IF('12 - Deployments &amp; Config'!A73="","",'12 - Deployments &amp; Config'!A73)</f>
        <v>Neuron</v>
      </c>
      <c r="I73" s="29" t="str">
        <f>IF('12 - Deployments &amp; Config'!AO73="","",'12 - Deployments &amp; Config'!AO73)</f>
        <v>Fresenius BlueStar</v>
      </c>
      <c r="J73" s="29" t="str">
        <f>IF('12 - Deployments &amp; Config'!AP73="","",'12 - Deployments &amp; Config'!AP73)</f>
        <v>2008T</v>
      </c>
      <c r="K73" s="29" t="str">
        <f>IF('12 - Deployments &amp; Config'!AK73="","",'12 - Deployments &amp; Config'!AK73)</f>
        <v>Dialysis Machine</v>
      </c>
      <c r="L73" s="29" t="str">
        <f>IF('12 - Deployments &amp; Config'!M73="","",'12 - Deployments &amp; Config'!M73)</f>
        <v/>
      </c>
      <c r="M73" s="30"/>
      <c r="N73" s="29" t="str">
        <f>IF('12 - Deployments &amp; Config'!N73="","",'12 - Deployments &amp; Config'!N73)</f>
        <v>NA</v>
      </c>
      <c r="O73" s="29" t="str">
        <f>IF('12 - Deployments &amp; Config'!O73="","",'12 - Deployments &amp; Config'!O73)</f>
        <v>NA</v>
      </c>
      <c r="P73" s="29" t="str">
        <f>IF('12 - Deployments &amp; Config'!P73="","",'12 - Deployments &amp; Config'!P73)</f>
        <v>NA</v>
      </c>
      <c r="Q73" s="30"/>
      <c r="R73" s="29" t="str">
        <f>IF('12 - Deployments &amp; Config'!BO73="","",'12 - Deployments &amp; Config'!BO73)</f>
        <v/>
      </c>
      <c r="S73" s="29" t="str">
        <f>IF('12 - Deployments &amp; Config'!BN73="","",'12 - Deployments &amp; Config'!BN73)</f>
        <v/>
      </c>
      <c r="T73" s="29" t="str">
        <f>IF('12 - Deployments &amp; Config'!BL73="","",'12 - Deployments &amp; Config'!BL73)</f>
        <v>Yes</v>
      </c>
      <c r="U73" s="29" t="str">
        <f>IF('12 - Deployments &amp; Config'!BM73="","",'12 - Deployments &amp; Config'!BM73)</f>
        <v>Yes</v>
      </c>
      <c r="V73" s="29" t="str">
        <f>IF('12 - Deployments &amp; Config'!B73="","",'12 - Deployments &amp; Config'!B73)</f>
        <v>Yes</v>
      </c>
      <c r="W73" s="29" t="str">
        <f>IF('12 - Deployments &amp; Config'!CO73="","",'12 - Deployments &amp; Config'!CO73)</f>
        <v>Firmware Installed</v>
      </c>
      <c r="X73" s="29" t="str">
        <f>IF('12 - Deployments &amp; Config'!BS73="","",'12 - Deployments &amp; Config'!BS73)</f>
        <v>Epic Beans Relay</v>
      </c>
      <c r="Y73" s="29" t="str">
        <f>IF('12 - Deployments &amp; Config'!CQ73="","",'12 - Deployments &amp; Config'!CQ73)</f>
        <v/>
      </c>
      <c r="Z73" s="29" t="str">
        <f>IF('12 - Deployments &amp; Config'!T73="","",'12 - Deployments &amp; Config'!T73)</f>
        <v/>
      </c>
      <c r="AA73" s="29" t="str">
        <f>IF('12 - Deployments &amp; Config'!V73="","",'12 - Deployments &amp; Config'!V73)</f>
        <v/>
      </c>
    </row>
    <row r="74" spans="1:27">
      <c r="A74" s="30"/>
      <c r="B74" s="30"/>
      <c r="C74" s="29" t="str">
        <f>IF('12 - Deployments &amp; Config'!I74="","",'12 - Deployments &amp; Config'!I74)</f>
        <v>LIJ SDF</v>
      </c>
      <c r="D74" s="29" t="str">
        <f>IF('12 - Deployments &amp; Config'!J74="","",'12 - Deployments &amp; Config'!J74)</f>
        <v>Ground Level/Dialysis</v>
      </c>
      <c r="E74" s="29" t="str">
        <f>IF('12 - Deployments &amp; Config'!K74="","",'12 - Deployments &amp; Config'!K74)</f>
        <v>Open Patient Area</v>
      </c>
      <c r="F74" s="29">
        <f>IF('12 - Deployments &amp; Config'!L74="","",'12 - Deployments &amp; Config'!L74)</f>
        <v>21</v>
      </c>
      <c r="G74" s="29" t="str">
        <f>IF('12 - Deployments &amp; Config'!AQ74="","",'12 - Deployments &amp; Config'!AQ74)</f>
        <v>042V1</v>
      </c>
      <c r="H74" s="29" t="str">
        <f>IF('12 - Deployments &amp; Config'!A74="","",'12 - Deployments &amp; Config'!A74)</f>
        <v>Neuron</v>
      </c>
      <c r="I74" s="29" t="str">
        <f>IF('12 - Deployments &amp; Config'!AO74="","",'12 - Deployments &amp; Config'!AO74)</f>
        <v>Fresenius BlueStar</v>
      </c>
      <c r="J74" s="29" t="str">
        <f>IF('12 - Deployments &amp; Config'!AP74="","",'12 - Deployments &amp; Config'!AP74)</f>
        <v>2008T</v>
      </c>
      <c r="K74" s="29" t="str">
        <f>IF('12 - Deployments &amp; Config'!AK74="","",'12 - Deployments &amp; Config'!AK74)</f>
        <v>Dialysis Machine</v>
      </c>
      <c r="L74" s="29" t="str">
        <f>IF('12 - Deployments &amp; Config'!M74="","",'12 - Deployments &amp; Config'!M74)</f>
        <v/>
      </c>
      <c r="M74" s="30"/>
      <c r="N74" s="29" t="str">
        <f>IF('12 - Deployments &amp; Config'!N74="","",'12 - Deployments &amp; Config'!N74)</f>
        <v>NA</v>
      </c>
      <c r="O74" s="29" t="str">
        <f>IF('12 - Deployments &amp; Config'!O74="","",'12 - Deployments &amp; Config'!O74)</f>
        <v>NA</v>
      </c>
      <c r="P74" s="29" t="str">
        <f>IF('12 - Deployments &amp; Config'!P74="","",'12 - Deployments &amp; Config'!P74)</f>
        <v>NA</v>
      </c>
      <c r="Q74" s="30"/>
      <c r="R74" s="29" t="str">
        <f>IF('12 - Deployments &amp; Config'!BO74="","",'12 - Deployments &amp; Config'!BO74)</f>
        <v/>
      </c>
      <c r="S74" s="29" t="str">
        <f>IF('12 - Deployments &amp; Config'!BN74="","",'12 - Deployments &amp; Config'!BN74)</f>
        <v/>
      </c>
      <c r="T74" s="29" t="str">
        <f>IF('12 - Deployments &amp; Config'!BL74="","",'12 - Deployments &amp; Config'!BL74)</f>
        <v>Yes</v>
      </c>
      <c r="U74" s="29" t="str">
        <f>IF('12 - Deployments &amp; Config'!BM74="","",'12 - Deployments &amp; Config'!BM74)</f>
        <v>Yes</v>
      </c>
      <c r="V74" s="29" t="str">
        <f>IF('12 - Deployments &amp; Config'!B74="","",'12 - Deployments &amp; Config'!B74)</f>
        <v>Yes</v>
      </c>
      <c r="W74" s="29" t="str">
        <f>IF('12 - Deployments &amp; Config'!CO74="","",'12 - Deployments &amp; Config'!CO74)</f>
        <v>Firmware Installed</v>
      </c>
      <c r="X74" s="29" t="str">
        <f>IF('12 - Deployments &amp; Config'!BS74="","",'12 - Deployments &amp; Config'!BS74)</f>
        <v>Epic Beans Relay</v>
      </c>
      <c r="Y74" s="29" t="str">
        <f>IF('12 - Deployments &amp; Config'!CQ74="","",'12 - Deployments &amp; Config'!CQ74)</f>
        <v/>
      </c>
      <c r="Z74" s="29" t="str">
        <f>IF('12 - Deployments &amp; Config'!T74="","",'12 - Deployments &amp; Config'!T74)</f>
        <v/>
      </c>
      <c r="AA74" s="29" t="str">
        <f>IF('12 - Deployments &amp; Config'!V74="","",'12 - Deployments &amp; Config'!V74)</f>
        <v/>
      </c>
    </row>
    <row r="75" spans="1:27">
      <c r="A75" s="30"/>
      <c r="B75" s="30"/>
      <c r="C75" s="29" t="str">
        <f>IF('12 - Deployments &amp; Config'!I75="","",'12 - Deployments &amp; Config'!I75)</f>
        <v>LIJ SDF</v>
      </c>
      <c r="D75" s="29" t="str">
        <f>IF('12 - Deployments &amp; Config'!J75="","",'12 - Deployments &amp; Config'!J75)</f>
        <v>Ground Level/Dialysis</v>
      </c>
      <c r="E75" s="29" t="str">
        <f>IF('12 - Deployments &amp; Config'!K75="","",'12 - Deployments &amp; Config'!K75)</f>
        <v>Open Patient Area</v>
      </c>
      <c r="F75" s="29">
        <f>IF('12 - Deployments &amp; Config'!L75="","",'12 - Deployments &amp; Config'!L75)</f>
        <v>22</v>
      </c>
      <c r="G75" s="29" t="str">
        <f>IF('12 - Deployments &amp; Config'!AQ75="","",'12 - Deployments &amp; Config'!AQ75)</f>
        <v>042V2</v>
      </c>
      <c r="H75" s="29" t="str">
        <f>IF('12 - Deployments &amp; Config'!A75="","",'12 - Deployments &amp; Config'!A75)</f>
        <v>Neuron</v>
      </c>
      <c r="I75" s="29" t="str">
        <f>IF('12 - Deployments &amp; Config'!AO75="","",'12 - Deployments &amp; Config'!AO75)</f>
        <v>Fresenius BlueStar</v>
      </c>
      <c r="J75" s="29" t="str">
        <f>IF('12 - Deployments &amp; Config'!AP75="","",'12 - Deployments &amp; Config'!AP75)</f>
        <v>2008T</v>
      </c>
      <c r="K75" s="29" t="str">
        <f>IF('12 - Deployments &amp; Config'!AK75="","",'12 - Deployments &amp; Config'!AK75)</f>
        <v>Dialysis Machine</v>
      </c>
      <c r="L75" s="29" t="str">
        <f>IF('12 - Deployments &amp; Config'!M75="","",'12 - Deployments &amp; Config'!M75)</f>
        <v/>
      </c>
      <c r="M75" s="30"/>
      <c r="N75" s="29" t="str">
        <f>IF('12 - Deployments &amp; Config'!N75="","",'12 - Deployments &amp; Config'!N75)</f>
        <v>NA</v>
      </c>
      <c r="O75" s="29" t="str">
        <f>IF('12 - Deployments &amp; Config'!O75="","",'12 - Deployments &amp; Config'!O75)</f>
        <v>NA</v>
      </c>
      <c r="P75" s="29" t="str">
        <f>IF('12 - Deployments &amp; Config'!P75="","",'12 - Deployments &amp; Config'!P75)</f>
        <v>NA</v>
      </c>
      <c r="Q75" s="30"/>
      <c r="R75" s="29" t="str">
        <f>IF('12 - Deployments &amp; Config'!BO75="","",'12 - Deployments &amp; Config'!BO75)</f>
        <v/>
      </c>
      <c r="S75" s="29" t="str">
        <f>IF('12 - Deployments &amp; Config'!BN75="","",'12 - Deployments &amp; Config'!BN75)</f>
        <v/>
      </c>
      <c r="T75" s="29" t="str">
        <f>IF('12 - Deployments &amp; Config'!BL75="","",'12 - Deployments &amp; Config'!BL75)</f>
        <v>Yes</v>
      </c>
      <c r="U75" s="29" t="str">
        <f>IF('12 - Deployments &amp; Config'!BM75="","",'12 - Deployments &amp; Config'!BM75)</f>
        <v>Yes</v>
      </c>
      <c r="V75" s="29" t="str">
        <f>IF('12 - Deployments &amp; Config'!B75="","",'12 - Deployments &amp; Config'!B75)</f>
        <v>Yes</v>
      </c>
      <c r="W75" s="29" t="str">
        <f>IF('12 - Deployments &amp; Config'!CO75="","",'12 - Deployments &amp; Config'!CO75)</f>
        <v>Firmware Installed</v>
      </c>
      <c r="X75" s="29" t="str">
        <f>IF('12 - Deployments &amp; Config'!BS75="","",'12 - Deployments &amp; Config'!BS75)</f>
        <v>Epic Beans Relay</v>
      </c>
      <c r="Y75" s="29" t="str">
        <f>IF('12 - Deployments &amp; Config'!CQ75="","",'12 - Deployments &amp; Config'!CQ75)</f>
        <v/>
      </c>
      <c r="Z75" s="29" t="str">
        <f>IF('12 - Deployments &amp; Config'!T75="","",'12 - Deployments &amp; Config'!T75)</f>
        <v/>
      </c>
      <c r="AA75" s="29" t="str">
        <f>IF('12 - Deployments &amp; Config'!V75="","",'12 - Deployments &amp; Config'!V75)</f>
        <v/>
      </c>
    </row>
    <row r="76" spans="1:27">
      <c r="A76" s="30"/>
      <c r="B76" s="30"/>
      <c r="C76" s="29" t="str">
        <f>IF('12 - Deployments &amp; Config'!I76="","",'12 - Deployments &amp; Config'!I76)</f>
        <v>LIJ SDF</v>
      </c>
      <c r="D76" s="29" t="str">
        <f>IF('12 - Deployments &amp; Config'!J76="","",'12 - Deployments &amp; Config'!J76)</f>
        <v>Ground Level/Dialysis</v>
      </c>
      <c r="E76" s="29" t="str">
        <f>IF('12 - Deployments &amp; Config'!K76="","",'12 - Deployments &amp; Config'!K76)</f>
        <v>Open Patient Area</v>
      </c>
      <c r="F76" s="29">
        <f>IF('12 - Deployments &amp; Config'!L76="","",'12 - Deployments &amp; Config'!L76)</f>
        <v>23</v>
      </c>
      <c r="G76" s="29" t="str">
        <f>IF('12 - Deployments &amp; Config'!AQ76="","",'12 - Deployments &amp; Config'!AQ76)</f>
        <v>BSM 045D</v>
      </c>
      <c r="H76" s="29" t="str">
        <f>IF('12 - Deployments &amp; Config'!A76="","",'12 - Deployments &amp; Config'!A76)</f>
        <v>Neuron</v>
      </c>
      <c r="I76" s="29" t="str">
        <f>IF('12 - Deployments &amp; Config'!AO76="","",'12 - Deployments &amp; Config'!AO76)</f>
        <v>Fresenius BlueStar</v>
      </c>
      <c r="J76" s="29" t="str">
        <f>IF('12 - Deployments &amp; Config'!AP76="","",'12 - Deployments &amp; Config'!AP76)</f>
        <v>2008T</v>
      </c>
      <c r="K76" s="29" t="str">
        <f>IF('12 - Deployments &amp; Config'!AK76="","",'12 - Deployments &amp; Config'!AK76)</f>
        <v>Dialysis Machine</v>
      </c>
      <c r="L76" s="29" t="str">
        <f>IF('12 - Deployments &amp; Config'!M76="","",'12 - Deployments &amp; Config'!M76)</f>
        <v/>
      </c>
      <c r="M76" s="30"/>
      <c r="N76" s="29" t="str">
        <f>IF('12 - Deployments &amp; Config'!N76="","",'12 - Deployments &amp; Config'!N76)</f>
        <v>NA</v>
      </c>
      <c r="O76" s="29" t="str">
        <f>IF('12 - Deployments &amp; Config'!O76="","",'12 - Deployments &amp; Config'!O76)</f>
        <v>NA</v>
      </c>
      <c r="P76" s="29" t="str">
        <f>IF('12 - Deployments &amp; Config'!P76="","",'12 - Deployments &amp; Config'!P76)</f>
        <v>NA</v>
      </c>
      <c r="Q76" s="30"/>
      <c r="R76" s="29" t="str">
        <f>IF('12 - Deployments &amp; Config'!BO76="","",'12 - Deployments &amp; Config'!BO76)</f>
        <v/>
      </c>
      <c r="S76" s="29" t="str">
        <f>IF('12 - Deployments &amp; Config'!BN76="","",'12 - Deployments &amp; Config'!BN76)</f>
        <v/>
      </c>
      <c r="T76" s="29" t="str">
        <f>IF('12 - Deployments &amp; Config'!BL76="","",'12 - Deployments &amp; Config'!BL76)</f>
        <v>Yes</v>
      </c>
      <c r="U76" s="29" t="str">
        <f>IF('12 - Deployments &amp; Config'!BM76="","",'12 - Deployments &amp; Config'!BM76)</f>
        <v>Yes</v>
      </c>
      <c r="V76" s="29" t="str">
        <f>IF('12 - Deployments &amp; Config'!B76="","",'12 - Deployments &amp; Config'!B76)</f>
        <v>Yes</v>
      </c>
      <c r="W76" s="29" t="str">
        <f>IF('12 - Deployments &amp; Config'!CO76="","",'12 - Deployments &amp; Config'!CO76)</f>
        <v>Firmware Installed</v>
      </c>
      <c r="X76" s="29" t="str">
        <f>IF('12 - Deployments &amp; Config'!BS76="","",'12 - Deployments &amp; Config'!BS76)</f>
        <v>Epic Beans Relay</v>
      </c>
      <c r="Y76" s="29" t="str">
        <f>IF('12 - Deployments &amp; Config'!CQ76="","",'12 - Deployments &amp; Config'!CQ76)</f>
        <v/>
      </c>
      <c r="Z76" s="29" t="str">
        <f>IF('12 - Deployments &amp; Config'!T76="","",'12 - Deployments &amp; Config'!T76)</f>
        <v/>
      </c>
      <c r="AA76" s="29" t="str">
        <f>IF('12 - Deployments &amp; Config'!V76="","",'12 - Deployments &amp; Config'!V76)</f>
        <v/>
      </c>
    </row>
    <row r="77" spans="1:27">
      <c r="A77" s="30"/>
      <c r="B77" s="30"/>
      <c r="C77" s="29" t="str">
        <f>IF('12 - Deployments &amp; Config'!I77="","",'12 - Deployments &amp; Config'!I77)</f>
        <v>LIJ SDF</v>
      </c>
      <c r="D77" s="29" t="str">
        <f>IF('12 - Deployments &amp; Config'!J77="","",'12 - Deployments &amp; Config'!J77)</f>
        <v>Ground Level/Dialysis</v>
      </c>
      <c r="E77" s="29" t="str">
        <f>IF('12 - Deployments &amp; Config'!K77="","",'12 - Deployments &amp; Config'!K77)</f>
        <v>Open Patient Area</v>
      </c>
      <c r="F77" s="29">
        <f>IF('12 - Deployments &amp; Config'!L77="","",'12 - Deployments &amp; Config'!L77)</f>
        <v>24</v>
      </c>
      <c r="G77" s="29" t="str">
        <f>IF('12 - Deployments &amp; Config'!AQ77="","",'12 - Deployments &amp; Config'!AQ77)</f>
        <v>BSM 046 C</v>
      </c>
      <c r="H77" s="29" t="str">
        <f>IF('12 - Deployments &amp; Config'!A77="","",'12 - Deployments &amp; Config'!A77)</f>
        <v>Neuron</v>
      </c>
      <c r="I77" s="29" t="str">
        <f>IF('12 - Deployments &amp; Config'!AO77="","",'12 - Deployments &amp; Config'!AO77)</f>
        <v>Fresenius BlueStar</v>
      </c>
      <c r="J77" s="29" t="str">
        <f>IF('12 - Deployments &amp; Config'!AP77="","",'12 - Deployments &amp; Config'!AP77)</f>
        <v>2008T</v>
      </c>
      <c r="K77" s="29" t="str">
        <f>IF('12 - Deployments &amp; Config'!AK77="","",'12 - Deployments &amp; Config'!AK77)</f>
        <v>Dialysis Machine</v>
      </c>
      <c r="L77" s="29" t="str">
        <f>IF('12 - Deployments &amp; Config'!M77="","",'12 - Deployments &amp; Config'!M77)</f>
        <v/>
      </c>
      <c r="M77" s="30"/>
      <c r="N77" s="29" t="str">
        <f>IF('12 - Deployments &amp; Config'!N77="","",'12 - Deployments &amp; Config'!N77)</f>
        <v>NA</v>
      </c>
      <c r="O77" s="29" t="str">
        <f>IF('12 - Deployments &amp; Config'!O77="","",'12 - Deployments &amp; Config'!O77)</f>
        <v>NA</v>
      </c>
      <c r="P77" s="29" t="str">
        <f>IF('12 - Deployments &amp; Config'!P77="","",'12 - Deployments &amp; Config'!P77)</f>
        <v>NA</v>
      </c>
      <c r="Q77" s="30"/>
      <c r="R77" s="29" t="str">
        <f>IF('12 - Deployments &amp; Config'!BO77="","",'12 - Deployments &amp; Config'!BO77)</f>
        <v/>
      </c>
      <c r="S77" s="29" t="str">
        <f>IF('12 - Deployments &amp; Config'!BN77="","",'12 - Deployments &amp; Config'!BN77)</f>
        <v/>
      </c>
      <c r="T77" s="29" t="str">
        <f>IF('12 - Deployments &amp; Config'!BL77="","",'12 - Deployments &amp; Config'!BL77)</f>
        <v>Yes</v>
      </c>
      <c r="U77" s="29" t="str">
        <f>IF('12 - Deployments &amp; Config'!BM77="","",'12 - Deployments &amp; Config'!BM77)</f>
        <v>Yes</v>
      </c>
      <c r="V77" s="29" t="str">
        <f>IF('12 - Deployments &amp; Config'!B77="","",'12 - Deployments &amp; Config'!B77)</f>
        <v>Yes</v>
      </c>
      <c r="W77" s="29" t="str">
        <f>IF('12 - Deployments &amp; Config'!CO77="","",'12 - Deployments &amp; Config'!CO77)</f>
        <v>Firmware Installed</v>
      </c>
      <c r="X77" s="29" t="str">
        <f>IF('12 - Deployments &amp; Config'!BS77="","",'12 - Deployments &amp; Config'!BS77)</f>
        <v>Epic Beans Relay</v>
      </c>
      <c r="Y77" s="29" t="str">
        <f>IF('12 - Deployments &amp; Config'!CQ77="","",'12 - Deployments &amp; Config'!CQ77)</f>
        <v/>
      </c>
      <c r="Z77" s="29" t="str">
        <f>IF('12 - Deployments &amp; Config'!T77="","",'12 - Deployments &amp; Config'!T77)</f>
        <v/>
      </c>
      <c r="AA77" s="29" t="str">
        <f>IF('12 - Deployments &amp; Config'!V77="","",'12 - Deployments &amp; Config'!V77)</f>
        <v/>
      </c>
    </row>
    <row r="78" spans="1:27">
      <c r="A78" s="30"/>
      <c r="B78" s="30"/>
      <c r="C78" s="29" t="str">
        <f>IF('12 - Deployments &amp; Config'!I78="","",'12 - Deployments &amp; Config'!I78)</f>
        <v>LIJ SDF</v>
      </c>
      <c r="D78" s="29" t="str">
        <f>IF('12 - Deployments &amp; Config'!J78="","",'12 - Deployments &amp; Config'!J78)</f>
        <v>Ground Level/Dialysis</v>
      </c>
      <c r="E78" s="29" t="str">
        <f>IF('12 - Deployments &amp; Config'!K78="","",'12 - Deployments &amp; Config'!K78)</f>
        <v>Open Patient Area</v>
      </c>
      <c r="F78" s="29">
        <f>IF('12 - Deployments &amp; Config'!L78="","",'12 - Deployments &amp; Config'!L78)</f>
        <v>25</v>
      </c>
      <c r="G78" s="29" t="str">
        <f>IF('12 - Deployments &amp; Config'!AQ78="","",'12 - Deployments &amp; Config'!AQ78)</f>
        <v>BSM 046D</v>
      </c>
      <c r="H78" s="29" t="str">
        <f>IF('12 - Deployments &amp; Config'!A78="","",'12 - Deployments &amp; Config'!A78)</f>
        <v>Neuron</v>
      </c>
      <c r="I78" s="29" t="str">
        <f>IF('12 - Deployments &amp; Config'!AO78="","",'12 - Deployments &amp; Config'!AO78)</f>
        <v>Fresenius BlueStar</v>
      </c>
      <c r="J78" s="29" t="str">
        <f>IF('12 - Deployments &amp; Config'!AP78="","",'12 - Deployments &amp; Config'!AP78)</f>
        <v>2008T</v>
      </c>
      <c r="K78" s="29" t="str">
        <f>IF('12 - Deployments &amp; Config'!AK78="","",'12 - Deployments &amp; Config'!AK78)</f>
        <v>Dialysis Machine</v>
      </c>
      <c r="L78" s="29" t="str">
        <f>IF('12 - Deployments &amp; Config'!M78="","",'12 - Deployments &amp; Config'!M78)</f>
        <v/>
      </c>
      <c r="M78" s="30"/>
      <c r="N78" s="29" t="str">
        <f>IF('12 - Deployments &amp; Config'!N78="","",'12 - Deployments &amp; Config'!N78)</f>
        <v>NA</v>
      </c>
      <c r="O78" s="29" t="str">
        <f>IF('12 - Deployments &amp; Config'!O78="","",'12 - Deployments &amp; Config'!O78)</f>
        <v>NA</v>
      </c>
      <c r="P78" s="29" t="str">
        <f>IF('12 - Deployments &amp; Config'!P78="","",'12 - Deployments &amp; Config'!P78)</f>
        <v>NA</v>
      </c>
      <c r="Q78" s="30"/>
      <c r="R78" s="29" t="str">
        <f>IF('12 - Deployments &amp; Config'!BO78="","",'12 - Deployments &amp; Config'!BO78)</f>
        <v/>
      </c>
      <c r="S78" s="29" t="str">
        <f>IF('12 - Deployments &amp; Config'!BN78="","",'12 - Deployments &amp; Config'!BN78)</f>
        <v/>
      </c>
      <c r="T78" s="29" t="str">
        <f>IF('12 - Deployments &amp; Config'!BL78="","",'12 - Deployments &amp; Config'!BL78)</f>
        <v>Yes</v>
      </c>
      <c r="U78" s="29" t="str">
        <f>IF('12 - Deployments &amp; Config'!BM78="","",'12 - Deployments &amp; Config'!BM78)</f>
        <v>Yes</v>
      </c>
      <c r="V78" s="29" t="str">
        <f>IF('12 - Deployments &amp; Config'!B78="","",'12 - Deployments &amp; Config'!B78)</f>
        <v>Yes</v>
      </c>
      <c r="W78" s="29" t="str">
        <f>IF('12 - Deployments &amp; Config'!CO78="","",'12 - Deployments &amp; Config'!CO78)</f>
        <v>Firmware Installed</v>
      </c>
      <c r="X78" s="29" t="str">
        <f>IF('12 - Deployments &amp; Config'!BS78="","",'12 - Deployments &amp; Config'!BS78)</f>
        <v>Epic Beans Relay</v>
      </c>
      <c r="Y78" s="29" t="str">
        <f>IF('12 - Deployments &amp; Config'!CQ78="","",'12 - Deployments &amp; Config'!CQ78)</f>
        <v/>
      </c>
      <c r="Z78" s="29" t="str">
        <f>IF('12 - Deployments &amp; Config'!T78="","",'12 - Deployments &amp; Config'!T78)</f>
        <v/>
      </c>
      <c r="AA78" s="29" t="str">
        <f>IF('12 - Deployments &amp; Config'!V78="","",'12 - Deployments &amp; Config'!V78)</f>
        <v/>
      </c>
    </row>
    <row r="79" spans="1:27">
      <c r="A79" s="30"/>
      <c r="B79" s="30"/>
      <c r="C79" s="29" t="str">
        <f>IF('12 - Deployments &amp; Config'!I79="","",'12 - Deployments &amp; Config'!I79)</f>
        <v>LIJ SDF</v>
      </c>
      <c r="D79" s="29" t="str">
        <f>IF('12 - Deployments &amp; Config'!J79="","",'12 - Deployments &amp; Config'!J79)</f>
        <v/>
      </c>
      <c r="E79" s="29" t="str">
        <f>IF('12 - Deployments &amp; Config'!K79="","",'12 - Deployments &amp; Config'!K79)</f>
        <v/>
      </c>
      <c r="F79" s="29" t="str">
        <f>IF('12 - Deployments &amp; Config'!L79="","",'12 - Deployments &amp; Config'!L79)</f>
        <v/>
      </c>
      <c r="G79" s="29" t="str">
        <f>IF('12 - Deployments &amp; Config'!AQ79="","",'12 - Deployments &amp; Config'!AQ79)</f>
        <v/>
      </c>
      <c r="H79" s="29" t="str">
        <f>IF('12 - Deployments &amp; Config'!A79="","",'12 - Deployments &amp; Config'!A79)</f>
        <v>Neuron</v>
      </c>
      <c r="I79" s="29" t="str">
        <f>IF('12 - Deployments &amp; Config'!AO79="","",'12 - Deployments &amp; Config'!AO79)</f>
        <v/>
      </c>
      <c r="J79" s="29" t="str">
        <f>IF('12 - Deployments &amp; Config'!AP79="","",'12 - Deployments &amp; Config'!AP79)</f>
        <v/>
      </c>
      <c r="K79" s="29" t="str">
        <f>IF('12 - Deployments &amp; Config'!AK79="","",'12 - Deployments &amp; Config'!AK79)</f>
        <v>Dialysis Machine</v>
      </c>
      <c r="L79" s="29" t="str">
        <f>IF('12 - Deployments &amp; Config'!M79="","",'12 - Deployments &amp; Config'!M79)</f>
        <v/>
      </c>
      <c r="M79" s="30"/>
      <c r="N79" s="29" t="str">
        <f>IF('12 - Deployments &amp; Config'!N79="","",'12 - Deployments &amp; Config'!N79)</f>
        <v>NA</v>
      </c>
      <c r="O79" s="29" t="str">
        <f>IF('12 - Deployments &amp; Config'!O79="","",'12 - Deployments &amp; Config'!O79)</f>
        <v>NA</v>
      </c>
      <c r="P79" s="29" t="str">
        <f>IF('12 - Deployments &amp; Config'!P79="","",'12 - Deployments &amp; Config'!P79)</f>
        <v>NA</v>
      </c>
      <c r="Q79" s="30"/>
      <c r="R79" s="29" t="str">
        <f>IF('12 - Deployments &amp; Config'!BO79="","",'12 - Deployments &amp; Config'!BO79)</f>
        <v/>
      </c>
      <c r="S79" s="29" t="str">
        <f>IF('12 - Deployments &amp; Config'!BN79="","",'12 - Deployments &amp; Config'!BN79)</f>
        <v/>
      </c>
      <c r="T79" s="29" t="str">
        <f>IF('12 - Deployments &amp; Config'!BL79="","",'12 - Deployments &amp; Config'!BL79)</f>
        <v>Yes</v>
      </c>
      <c r="U79" s="29" t="str">
        <f>IF('12 - Deployments &amp; Config'!BM79="","",'12 - Deployments &amp; Config'!BM79)</f>
        <v>Yes</v>
      </c>
      <c r="V79" s="29" t="str">
        <f>IF('12 - Deployments &amp; Config'!B79="","",'12 - Deployments &amp; Config'!B79)</f>
        <v>Yes</v>
      </c>
      <c r="W79" s="29" t="str">
        <f>IF('12 - Deployments &amp; Config'!CO79="","",'12 - Deployments &amp; Config'!CO79)</f>
        <v>Firmware Installed</v>
      </c>
      <c r="X79" s="29" t="str">
        <f>IF('12 - Deployments &amp; Config'!BS79="","",'12 - Deployments &amp; Config'!BS79)</f>
        <v>Epic Beans Relay</v>
      </c>
      <c r="Y79" s="29" t="str">
        <f>IF('12 - Deployments &amp; Config'!CQ79="","",'12 - Deployments &amp; Config'!CQ79)</f>
        <v/>
      </c>
      <c r="Z79" s="29" t="str">
        <f>IF('12 - Deployments &amp; Config'!T79="","",'12 - Deployments &amp; Config'!T79)</f>
        <v/>
      </c>
      <c r="AA79" s="29" t="str">
        <f>IF('12 - Deployments &amp; Config'!V79="","",'12 - Deployments &amp; Config'!V79)</f>
        <v/>
      </c>
    </row>
    <row r="80" spans="1:27">
      <c r="A80" s="30"/>
      <c r="B80" s="30"/>
      <c r="C80" s="29" t="str">
        <f>IF('12 - Deployments &amp; Config'!I80="","",'12 - Deployments &amp; Config'!I80)</f>
        <v>LIJ SDF</v>
      </c>
      <c r="D80" s="29" t="str">
        <f>IF('12 - Deployments &amp; Config'!J80="","",'12 - Deployments &amp; Config'!J80)</f>
        <v/>
      </c>
      <c r="E80" s="29" t="str">
        <f>IF('12 - Deployments &amp; Config'!K80="","",'12 - Deployments &amp; Config'!K80)</f>
        <v/>
      </c>
      <c r="F80" s="29" t="str">
        <f>IF('12 - Deployments &amp; Config'!L80="","",'12 - Deployments &amp; Config'!L80)</f>
        <v/>
      </c>
      <c r="G80" s="29" t="str">
        <f>IF('12 - Deployments &amp; Config'!AQ80="","",'12 - Deployments &amp; Config'!AQ80)</f>
        <v/>
      </c>
      <c r="H80" s="29" t="str">
        <f>IF('12 - Deployments &amp; Config'!A80="","",'12 - Deployments &amp; Config'!A80)</f>
        <v>Neuron</v>
      </c>
      <c r="I80" s="29" t="str">
        <f>IF('12 - Deployments &amp; Config'!AO80="","",'12 - Deployments &amp; Config'!AO80)</f>
        <v/>
      </c>
      <c r="J80" s="29" t="str">
        <f>IF('12 - Deployments &amp; Config'!AP80="","",'12 - Deployments &amp; Config'!AP80)</f>
        <v/>
      </c>
      <c r="K80" s="29" t="str">
        <f>IF('12 - Deployments &amp; Config'!AK80="","",'12 - Deployments &amp; Config'!AK80)</f>
        <v>Dialysis Machine</v>
      </c>
      <c r="L80" s="29" t="str">
        <f>IF('12 - Deployments &amp; Config'!M80="","",'12 - Deployments &amp; Config'!M80)</f>
        <v/>
      </c>
      <c r="M80" s="30"/>
      <c r="N80" s="29" t="str">
        <f>IF('12 - Deployments &amp; Config'!N80="","",'12 - Deployments &amp; Config'!N80)</f>
        <v>NA</v>
      </c>
      <c r="O80" s="29" t="str">
        <f>IF('12 - Deployments &amp; Config'!O80="","",'12 - Deployments &amp; Config'!O80)</f>
        <v>NA</v>
      </c>
      <c r="P80" s="29" t="str">
        <f>IF('12 - Deployments &amp; Config'!P80="","",'12 - Deployments &amp; Config'!P80)</f>
        <v>NA</v>
      </c>
      <c r="Q80" s="30"/>
      <c r="R80" s="29" t="str">
        <f>IF('12 - Deployments &amp; Config'!BO80="","",'12 - Deployments &amp; Config'!BO80)</f>
        <v/>
      </c>
      <c r="S80" s="29" t="str">
        <f>IF('12 - Deployments &amp; Config'!BN80="","",'12 - Deployments &amp; Config'!BN80)</f>
        <v/>
      </c>
      <c r="T80" s="29" t="str">
        <f>IF('12 - Deployments &amp; Config'!BL80="","",'12 - Deployments &amp; Config'!BL80)</f>
        <v>Yes</v>
      </c>
      <c r="U80" s="29" t="str">
        <f>IF('12 - Deployments &amp; Config'!BM80="","",'12 - Deployments &amp; Config'!BM80)</f>
        <v>Yes</v>
      </c>
      <c r="V80" s="29" t="str">
        <f>IF('12 - Deployments &amp; Config'!B80="","",'12 - Deployments &amp; Config'!B80)</f>
        <v>Yes</v>
      </c>
      <c r="W80" s="29" t="str">
        <f>IF('12 - Deployments &amp; Config'!CO80="","",'12 - Deployments &amp; Config'!CO80)</f>
        <v>Firmware Installed</v>
      </c>
      <c r="X80" s="29" t="str">
        <f>IF('12 - Deployments &amp; Config'!BS80="","",'12 - Deployments &amp; Config'!BS80)</f>
        <v>Epic Beans Relay</v>
      </c>
      <c r="Y80" s="29" t="str">
        <f>IF('12 - Deployments &amp; Config'!CQ80="","",'12 - Deployments &amp; Config'!CQ80)</f>
        <v/>
      </c>
      <c r="Z80" s="29" t="str">
        <f>IF('12 - Deployments &amp; Config'!T80="","",'12 - Deployments &amp; Config'!T80)</f>
        <v/>
      </c>
      <c r="AA80" s="29" t="str">
        <f>IF('12 - Deployments &amp; Config'!V80="","",'12 - Deployments &amp; Config'!V80)</f>
        <v/>
      </c>
    </row>
    <row r="81" spans="1:27">
      <c r="A81" s="30"/>
      <c r="B81" s="30"/>
      <c r="C81" s="29" t="str">
        <f>IF('12 - Deployments &amp; Config'!I81="","",'12 - Deployments &amp; Config'!I81)</f>
        <v>LIJ SDF</v>
      </c>
      <c r="D81" s="29" t="str">
        <f>IF('12 - Deployments &amp; Config'!J81="","",'12 - Deployments &amp; Config'!J81)</f>
        <v/>
      </c>
      <c r="E81" s="29" t="str">
        <f>IF('12 - Deployments &amp; Config'!K81="","",'12 - Deployments &amp; Config'!K81)</f>
        <v/>
      </c>
      <c r="F81" s="29" t="str">
        <f>IF('12 - Deployments &amp; Config'!L81="","",'12 - Deployments &amp; Config'!L81)</f>
        <v/>
      </c>
      <c r="G81" s="29" t="str">
        <f>IF('12 - Deployments &amp; Config'!AQ81="","",'12 - Deployments &amp; Config'!AQ81)</f>
        <v/>
      </c>
      <c r="H81" s="29" t="str">
        <f>IF('12 - Deployments &amp; Config'!A81="","",'12 - Deployments &amp; Config'!A81)</f>
        <v>Neuron</v>
      </c>
      <c r="I81" s="29" t="str">
        <f>IF('12 - Deployments &amp; Config'!AO81="","",'12 - Deployments &amp; Config'!AO81)</f>
        <v/>
      </c>
      <c r="J81" s="29" t="str">
        <f>IF('12 - Deployments &amp; Config'!AP81="","",'12 - Deployments &amp; Config'!AP81)</f>
        <v/>
      </c>
      <c r="K81" s="29" t="str">
        <f>IF('12 - Deployments &amp; Config'!AK81="","",'12 - Deployments &amp; Config'!AK81)</f>
        <v>Dialysis Machine</v>
      </c>
      <c r="L81" s="29" t="str">
        <f>IF('12 - Deployments &amp; Config'!M81="","",'12 - Deployments &amp; Config'!M81)</f>
        <v/>
      </c>
      <c r="M81" s="30"/>
      <c r="N81" s="29" t="str">
        <f>IF('12 - Deployments &amp; Config'!N81="","",'12 - Deployments &amp; Config'!N81)</f>
        <v>NA</v>
      </c>
      <c r="O81" s="29" t="str">
        <f>IF('12 - Deployments &amp; Config'!O81="","",'12 - Deployments &amp; Config'!O81)</f>
        <v>NA</v>
      </c>
      <c r="P81" s="29" t="str">
        <f>IF('12 - Deployments &amp; Config'!P81="","",'12 - Deployments &amp; Config'!P81)</f>
        <v>NA</v>
      </c>
      <c r="Q81" s="30"/>
      <c r="R81" s="29" t="str">
        <f>IF('12 - Deployments &amp; Config'!BO81="","",'12 - Deployments &amp; Config'!BO81)</f>
        <v/>
      </c>
      <c r="S81" s="29" t="str">
        <f>IF('12 - Deployments &amp; Config'!BN81="","",'12 - Deployments &amp; Config'!BN81)</f>
        <v/>
      </c>
      <c r="T81" s="29" t="str">
        <f>IF('12 - Deployments &amp; Config'!BL81="","",'12 - Deployments &amp; Config'!BL81)</f>
        <v>Yes</v>
      </c>
      <c r="U81" s="29" t="str">
        <f>IF('12 - Deployments &amp; Config'!BM81="","",'12 - Deployments &amp; Config'!BM81)</f>
        <v>Yes</v>
      </c>
      <c r="V81" s="29" t="str">
        <f>IF('12 - Deployments &amp; Config'!B81="","",'12 - Deployments &amp; Config'!B81)</f>
        <v>Yes</v>
      </c>
      <c r="W81" s="29" t="str">
        <f>IF('12 - Deployments &amp; Config'!CO81="","",'12 - Deployments &amp; Config'!CO81)</f>
        <v>Firmware Installed</v>
      </c>
      <c r="X81" s="29" t="str">
        <f>IF('12 - Deployments &amp; Config'!BS81="","",'12 - Deployments &amp; Config'!BS81)</f>
        <v>Epic Beans Relay</v>
      </c>
      <c r="Y81" s="29" t="str">
        <f>IF('12 - Deployments &amp; Config'!CQ81="","",'12 - Deployments &amp; Config'!CQ81)</f>
        <v/>
      </c>
      <c r="Z81" s="29" t="str">
        <f>IF('12 - Deployments &amp; Config'!T81="","",'12 - Deployments &amp; Config'!T81)</f>
        <v/>
      </c>
      <c r="AA81" s="29" t="str">
        <f>IF('12 - Deployments &amp; Config'!V81="","",'12 - Deployments &amp; Config'!V81)</f>
        <v/>
      </c>
    </row>
    <row r="82" spans="1:27">
      <c r="A82" s="30"/>
      <c r="B82" s="30"/>
      <c r="C82" s="29" t="str">
        <f>IF('12 - Deployments &amp; Config'!I82="","",'12 - Deployments &amp; Config'!I82)</f>
        <v>LIJ SDF</v>
      </c>
      <c r="D82" s="29" t="str">
        <f>IF('12 - Deployments &amp; Config'!J82="","",'12 - Deployments &amp; Config'!J82)</f>
        <v/>
      </c>
      <c r="E82" s="29" t="str">
        <f>IF('12 - Deployments &amp; Config'!K82="","",'12 - Deployments &amp; Config'!K82)</f>
        <v/>
      </c>
      <c r="F82" s="29" t="str">
        <f>IF('12 - Deployments &amp; Config'!L82="","",'12 - Deployments &amp; Config'!L82)</f>
        <v/>
      </c>
      <c r="G82" s="29" t="str">
        <f>IF('12 - Deployments &amp; Config'!AQ82="","",'12 - Deployments &amp; Config'!AQ82)</f>
        <v/>
      </c>
      <c r="H82" s="29" t="str">
        <f>IF('12 - Deployments &amp; Config'!A82="","",'12 - Deployments &amp; Config'!A82)</f>
        <v>Neuron</v>
      </c>
      <c r="I82" s="29" t="str">
        <f>IF('12 - Deployments &amp; Config'!AO82="","",'12 - Deployments &amp; Config'!AO82)</f>
        <v/>
      </c>
      <c r="J82" s="29" t="str">
        <f>IF('12 - Deployments &amp; Config'!AP82="","",'12 - Deployments &amp; Config'!AP82)</f>
        <v/>
      </c>
      <c r="K82" s="29" t="str">
        <f>IF('12 - Deployments &amp; Config'!AK82="","",'12 - Deployments &amp; Config'!AK82)</f>
        <v/>
      </c>
      <c r="L82" s="29" t="str">
        <f>IF('12 - Deployments &amp; Config'!M82="","",'12 - Deployments &amp; Config'!M82)</f>
        <v/>
      </c>
      <c r="M82" s="30"/>
      <c r="N82" s="29" t="str">
        <f>IF('12 - Deployments &amp; Config'!N82="","",'12 - Deployments &amp; Config'!N82)</f>
        <v/>
      </c>
      <c r="O82" s="29" t="str">
        <f>IF('12 - Deployments &amp; Config'!O82="","",'12 - Deployments &amp; Config'!O82)</f>
        <v/>
      </c>
      <c r="P82" s="29" t="str">
        <f>IF('12 - Deployments &amp; Config'!P82="","",'12 - Deployments &amp; Config'!P82)</f>
        <v/>
      </c>
      <c r="Q82" s="30"/>
      <c r="R82" s="29" t="str">
        <f>IF('12 - Deployments &amp; Config'!BO82="","",'12 - Deployments &amp; Config'!BO82)</f>
        <v/>
      </c>
      <c r="S82" s="29" t="str">
        <f>IF('12 - Deployments &amp; Config'!BN82="","",'12 - Deployments &amp; Config'!BN82)</f>
        <v/>
      </c>
      <c r="T82" s="29" t="str">
        <f>IF('12 - Deployments &amp; Config'!BL82="","",'12 - Deployments &amp; Config'!BL82)</f>
        <v>Yes</v>
      </c>
      <c r="U82" s="29" t="str">
        <f>IF('12 - Deployments &amp; Config'!BM82="","",'12 - Deployments &amp; Config'!BM82)</f>
        <v>Yes</v>
      </c>
      <c r="V82" s="29" t="str">
        <f>IF('12 - Deployments &amp; Config'!B82="","",'12 - Deployments &amp; Config'!B82)</f>
        <v>Yes</v>
      </c>
      <c r="W82" s="29" t="str">
        <f>IF('12 - Deployments &amp; Config'!CO82="","",'12 - Deployments &amp; Config'!CO82)</f>
        <v>Firmware Installed</v>
      </c>
      <c r="X82" s="29" t="str">
        <f>IF('12 - Deployments &amp; Config'!BS82="","",'12 - Deployments &amp; Config'!BS82)</f>
        <v>Epic Beans Relay</v>
      </c>
      <c r="Y82" s="29" t="str">
        <f>IF('12 - Deployments &amp; Config'!CQ82="","",'12 - Deployments &amp; Config'!CQ82)</f>
        <v>Spare Unit</v>
      </c>
      <c r="Z82" s="29" t="str">
        <f>IF('12 - Deployments &amp; Config'!T82="","",'12 - Deployments &amp; Config'!T82)</f>
        <v/>
      </c>
      <c r="AA82" s="29" t="str">
        <f>IF('12 - Deployments &amp; Config'!V82="","",'12 - Deployments &amp; Config'!V82)</f>
        <v/>
      </c>
    </row>
    <row r="83" spans="1:27">
      <c r="A83" s="30"/>
      <c r="B83" s="30"/>
      <c r="C83" s="29" t="str">
        <f>IF('12 - Deployments &amp; Config'!I83="","",'12 - Deployments &amp; Config'!I83)</f>
        <v>LIJ SDF</v>
      </c>
      <c r="D83" s="29" t="str">
        <f>IF('12 - Deployments &amp; Config'!J83="","",'12 - Deployments &amp; Config'!J83)</f>
        <v/>
      </c>
      <c r="E83" s="29" t="str">
        <f>IF('12 - Deployments &amp; Config'!K83="","",'12 - Deployments &amp; Config'!K83)</f>
        <v/>
      </c>
      <c r="F83" s="29" t="str">
        <f>IF('12 - Deployments &amp; Config'!L83="","",'12 - Deployments &amp; Config'!L83)</f>
        <v/>
      </c>
      <c r="G83" s="29" t="str">
        <f>IF('12 - Deployments &amp; Config'!AQ83="","",'12 - Deployments &amp; Config'!AQ83)</f>
        <v/>
      </c>
      <c r="H83" s="29" t="str">
        <f>IF('12 - Deployments &amp; Config'!A83="","",'12 - Deployments &amp; Config'!A83)</f>
        <v>Neuron</v>
      </c>
      <c r="I83" s="29" t="str">
        <f>IF('12 - Deployments &amp; Config'!AO83="","",'12 - Deployments &amp; Config'!AO83)</f>
        <v/>
      </c>
      <c r="J83" s="29" t="str">
        <f>IF('12 - Deployments &amp; Config'!AP83="","",'12 - Deployments &amp; Config'!AP83)</f>
        <v/>
      </c>
      <c r="K83" s="29" t="str">
        <f>IF('12 - Deployments &amp; Config'!AK83="","",'12 - Deployments &amp; Config'!AK83)</f>
        <v/>
      </c>
      <c r="L83" s="29" t="str">
        <f>IF('12 - Deployments &amp; Config'!M83="","",'12 - Deployments &amp; Config'!M83)</f>
        <v/>
      </c>
      <c r="M83" s="30"/>
      <c r="N83" s="29" t="str">
        <f>IF('12 - Deployments &amp; Config'!N83="","",'12 - Deployments &amp; Config'!N83)</f>
        <v/>
      </c>
      <c r="O83" s="29" t="str">
        <f>IF('12 - Deployments &amp; Config'!O83="","",'12 - Deployments &amp; Config'!O83)</f>
        <v/>
      </c>
      <c r="P83" s="29" t="str">
        <f>IF('12 - Deployments &amp; Config'!P83="","",'12 - Deployments &amp; Config'!P83)</f>
        <v/>
      </c>
      <c r="Q83" s="30"/>
      <c r="R83" s="29" t="str">
        <f>IF('12 - Deployments &amp; Config'!BO83="","",'12 - Deployments &amp; Config'!BO83)</f>
        <v/>
      </c>
      <c r="S83" s="29" t="str">
        <f>IF('12 - Deployments &amp; Config'!BN83="","",'12 - Deployments &amp; Config'!BN83)</f>
        <v/>
      </c>
      <c r="T83" s="29" t="str">
        <f>IF('12 - Deployments &amp; Config'!BL83="","",'12 - Deployments &amp; Config'!BL83)</f>
        <v>Yes</v>
      </c>
      <c r="U83" s="29" t="str">
        <f>IF('12 - Deployments &amp; Config'!BM83="","",'12 - Deployments &amp; Config'!BM83)</f>
        <v>Yes</v>
      </c>
      <c r="V83" s="29" t="str">
        <f>IF('12 - Deployments &amp; Config'!B83="","",'12 - Deployments &amp; Config'!B83)</f>
        <v>Yes</v>
      </c>
      <c r="W83" s="29" t="str">
        <f>IF('12 - Deployments &amp; Config'!CO83="","",'12 - Deployments &amp; Config'!CO83)</f>
        <v>Firmware Installed</v>
      </c>
      <c r="X83" s="29" t="str">
        <f>IF('12 - Deployments &amp; Config'!BS83="","",'12 - Deployments &amp; Config'!BS83)</f>
        <v>Epic Beans Relay</v>
      </c>
      <c r="Y83" s="29" t="str">
        <f>IF('12 - Deployments &amp; Config'!CQ83="","",'12 - Deployments &amp; Config'!CQ83)</f>
        <v>Spare Unit</v>
      </c>
      <c r="Z83" s="29" t="str">
        <f>IF('12 - Deployments &amp; Config'!T83="","",'12 - Deployments &amp; Config'!T83)</f>
        <v/>
      </c>
      <c r="AA83" s="29" t="str">
        <f>IF('12 - Deployments &amp; Config'!V83="","",'12 - Deployments &amp; Config'!V83)</f>
        <v/>
      </c>
    </row>
    <row r="84" spans="1:27">
      <c r="A84" s="30"/>
      <c r="B84" s="30"/>
      <c r="C84" s="29" t="str">
        <f>IF('12 - Deployments &amp; Config'!I84="","",'12 - Deployments &amp; Config'!I84)</f>
        <v>LIJ SDF</v>
      </c>
      <c r="D84" s="29" t="str">
        <f>IF('12 - Deployments &amp; Config'!J84="","",'12 - Deployments &amp; Config'!J84)</f>
        <v/>
      </c>
      <c r="E84" s="29" t="str">
        <f>IF('12 - Deployments &amp; Config'!K84="","",'12 - Deployments &amp; Config'!K84)</f>
        <v/>
      </c>
      <c r="F84" s="29" t="str">
        <f>IF('12 - Deployments &amp; Config'!L84="","",'12 - Deployments &amp; Config'!L84)</f>
        <v/>
      </c>
      <c r="G84" s="29" t="str">
        <f>IF('12 - Deployments &amp; Config'!AQ84="","",'12 - Deployments &amp; Config'!AQ84)</f>
        <v/>
      </c>
      <c r="H84" s="29" t="str">
        <f>IF('12 - Deployments &amp; Config'!A84="","",'12 - Deployments &amp; Config'!A84)</f>
        <v>Neuron</v>
      </c>
      <c r="I84" s="29" t="str">
        <f>IF('12 - Deployments &amp; Config'!AO84="","",'12 - Deployments &amp; Config'!AO84)</f>
        <v/>
      </c>
      <c r="J84" s="29" t="str">
        <f>IF('12 - Deployments &amp; Config'!AP84="","",'12 - Deployments &amp; Config'!AP84)</f>
        <v/>
      </c>
      <c r="K84" s="29" t="str">
        <f>IF('12 - Deployments &amp; Config'!AK84="","",'12 - Deployments &amp; Config'!AK84)</f>
        <v/>
      </c>
      <c r="L84" s="29" t="str">
        <f>IF('12 - Deployments &amp; Config'!M84="","",'12 - Deployments &amp; Config'!M84)</f>
        <v/>
      </c>
      <c r="M84" s="30"/>
      <c r="N84" s="29" t="str">
        <f>IF('12 - Deployments &amp; Config'!N84="","",'12 - Deployments &amp; Config'!N84)</f>
        <v/>
      </c>
      <c r="O84" s="29" t="str">
        <f>IF('12 - Deployments &amp; Config'!O84="","",'12 - Deployments &amp; Config'!O84)</f>
        <v/>
      </c>
      <c r="P84" s="29" t="str">
        <f>IF('12 - Deployments &amp; Config'!P84="","",'12 - Deployments &amp; Config'!P84)</f>
        <v/>
      </c>
      <c r="Q84" s="30"/>
      <c r="R84" s="29" t="str">
        <f>IF('12 - Deployments &amp; Config'!BO84="","",'12 - Deployments &amp; Config'!BO84)</f>
        <v/>
      </c>
      <c r="S84" s="29" t="str">
        <f>IF('12 - Deployments &amp; Config'!BN84="","",'12 - Deployments &amp; Config'!BN84)</f>
        <v/>
      </c>
      <c r="T84" s="29" t="str">
        <f>IF('12 - Deployments &amp; Config'!BL84="","",'12 - Deployments &amp; Config'!BL84)</f>
        <v>Yes</v>
      </c>
      <c r="U84" s="29" t="str">
        <f>IF('12 - Deployments &amp; Config'!BM84="","",'12 - Deployments &amp; Config'!BM84)</f>
        <v>Yes</v>
      </c>
      <c r="V84" s="29" t="str">
        <f>IF('12 - Deployments &amp; Config'!B84="","",'12 - Deployments &amp; Config'!B84)</f>
        <v>Yes</v>
      </c>
      <c r="W84" s="29" t="str">
        <f>IF('12 - Deployments &amp; Config'!CO84="","",'12 - Deployments &amp; Config'!CO84)</f>
        <v>Firmware Installed</v>
      </c>
      <c r="X84" s="29" t="str">
        <f>IF('12 - Deployments &amp; Config'!BS84="","",'12 - Deployments &amp; Config'!BS84)</f>
        <v>Epic Beans Relay</v>
      </c>
      <c r="Y84" s="29" t="str">
        <f>IF('12 - Deployments &amp; Config'!CQ84="","",'12 - Deployments &amp; Config'!CQ84)</f>
        <v>Spare Unit</v>
      </c>
      <c r="Z84" s="29" t="str">
        <f>IF('12 - Deployments &amp; Config'!T84="","",'12 - Deployments &amp; Config'!T84)</f>
        <v/>
      </c>
      <c r="AA84" s="29" t="str">
        <f>IF('12 - Deployments &amp; Config'!V84="","",'12 - Deployments &amp; Config'!V84)</f>
        <v/>
      </c>
    </row>
    <row r="85" spans="1:27">
      <c r="A85" s="30"/>
      <c r="B85" s="30"/>
      <c r="C85" s="29" t="str">
        <f>IF('12 - Deployments &amp; Config'!I85="","",'12 - Deployments &amp; Config'!I85)</f>
        <v>LIJ SDF</v>
      </c>
      <c r="D85" s="29" t="str">
        <f>IF('12 - Deployments &amp; Config'!J85="","",'12 - Deployments &amp; Config'!J85)</f>
        <v/>
      </c>
      <c r="E85" s="29" t="str">
        <f>IF('12 - Deployments &amp; Config'!K85="","",'12 - Deployments &amp; Config'!K85)</f>
        <v/>
      </c>
      <c r="F85" s="29" t="str">
        <f>IF('12 - Deployments &amp; Config'!L85="","",'12 - Deployments &amp; Config'!L85)</f>
        <v/>
      </c>
      <c r="G85" s="29" t="str">
        <f>IF('12 - Deployments &amp; Config'!AQ85="","",'12 - Deployments &amp; Config'!AQ85)</f>
        <v/>
      </c>
      <c r="H85" s="29" t="str">
        <f>IF('12 - Deployments &amp; Config'!A85="","",'12 - Deployments &amp; Config'!A85)</f>
        <v>Neuron</v>
      </c>
      <c r="I85" s="29" t="str">
        <f>IF('12 - Deployments &amp; Config'!AO85="","",'12 - Deployments &amp; Config'!AO85)</f>
        <v/>
      </c>
      <c r="J85" s="29" t="str">
        <f>IF('12 - Deployments &amp; Config'!AP85="","",'12 - Deployments &amp; Config'!AP85)</f>
        <v/>
      </c>
      <c r="K85" s="29" t="str">
        <f>IF('12 - Deployments &amp; Config'!AK85="","",'12 - Deployments &amp; Config'!AK85)</f>
        <v/>
      </c>
      <c r="L85" s="29" t="str">
        <f>IF('12 - Deployments &amp; Config'!M85="","",'12 - Deployments &amp; Config'!M85)</f>
        <v/>
      </c>
      <c r="M85" s="30"/>
      <c r="N85" s="29" t="str">
        <f>IF('12 - Deployments &amp; Config'!N85="","",'12 - Deployments &amp; Config'!N85)</f>
        <v/>
      </c>
      <c r="O85" s="29" t="str">
        <f>IF('12 - Deployments &amp; Config'!O85="","",'12 - Deployments &amp; Config'!O85)</f>
        <v/>
      </c>
      <c r="P85" s="29" t="str">
        <f>IF('12 - Deployments &amp; Config'!P85="","",'12 - Deployments &amp; Config'!P85)</f>
        <v/>
      </c>
      <c r="Q85" s="30"/>
      <c r="R85" s="29" t="str">
        <f>IF('12 - Deployments &amp; Config'!BO85="","",'12 - Deployments &amp; Config'!BO85)</f>
        <v/>
      </c>
      <c r="S85" s="29" t="str">
        <f>IF('12 - Deployments &amp; Config'!BN85="","",'12 - Deployments &amp; Config'!BN85)</f>
        <v/>
      </c>
      <c r="T85" s="29" t="str">
        <f>IF('12 - Deployments &amp; Config'!BL85="","",'12 - Deployments &amp; Config'!BL85)</f>
        <v>Yes</v>
      </c>
      <c r="U85" s="29" t="str">
        <f>IF('12 - Deployments &amp; Config'!BM85="","",'12 - Deployments &amp; Config'!BM85)</f>
        <v>Yes</v>
      </c>
      <c r="V85" s="29" t="str">
        <f>IF('12 - Deployments &amp; Config'!B85="","",'12 - Deployments &amp; Config'!B85)</f>
        <v>Yes</v>
      </c>
      <c r="W85" s="29" t="str">
        <f>IF('12 - Deployments &amp; Config'!CO85="","",'12 - Deployments &amp; Config'!CO85)</f>
        <v>Firmware Installed</v>
      </c>
      <c r="X85" s="29" t="str">
        <f>IF('12 - Deployments &amp; Config'!BS85="","",'12 - Deployments &amp; Config'!BS85)</f>
        <v>Epic Beans Relay</v>
      </c>
      <c r="Y85" s="29" t="str">
        <f>IF('12 - Deployments &amp; Config'!CQ85="","",'12 - Deployments &amp; Config'!CQ85)</f>
        <v>Spare Unit</v>
      </c>
      <c r="Z85" s="29" t="str">
        <f>IF('12 - Deployments &amp; Config'!T85="","",'12 - Deployments &amp; Config'!T85)</f>
        <v/>
      </c>
      <c r="AA85" s="29" t="str">
        <f>IF('12 - Deployments &amp; Config'!V85="","",'12 - Deployments &amp; Config'!V85)</f>
        <v/>
      </c>
    </row>
    <row r="86" spans="1:27">
      <c r="A86" s="30"/>
      <c r="B86" s="30"/>
      <c r="C86" s="29" t="str">
        <f>IF('12 - Deployments &amp; Config'!I86="","",'12 - Deployments &amp; Config'!I86)</f>
        <v>PBMC</v>
      </c>
      <c r="D86" s="29" t="str">
        <f>IF('12 - Deployments &amp; Config'!J86="","",'12 - Deployments &amp; Config'!J86)</f>
        <v>Third Floor/Cath Lab</v>
      </c>
      <c r="E86" s="29" t="str">
        <f>IF('12 - Deployments &amp; Config'!K86="","",'12 - Deployments &amp; Config'!K86)</f>
        <v>Lab 3/ Neuro BiPlane</v>
      </c>
      <c r="F86" s="29" t="str">
        <f>IF('12 - Deployments &amp; Config'!L86="","",'12 - Deployments &amp; Config'!L86)</f>
        <v>N/A</v>
      </c>
      <c r="G86" s="29" t="str">
        <f>IF('12 - Deployments &amp; Config'!AQ86="","",'12 - Deployments &amp; Config'!AQ86)</f>
        <v/>
      </c>
      <c r="H86" s="29" t="str">
        <f>IF('12 - Deployments &amp; Config'!A86="","",'12 - Deployments &amp; Config'!A86)</f>
        <v>Neuron</v>
      </c>
      <c r="I86" s="29" t="str">
        <f>IF('12 - Deployments &amp; Config'!AO86="","",'12 - Deployments &amp; Config'!AO86)</f>
        <v>Drager</v>
      </c>
      <c r="J86" s="29" t="str">
        <f>IF('12 - Deployments &amp; Config'!AP86="","",'12 - Deployments &amp; Config'!AP86)</f>
        <v>Atlan A350</v>
      </c>
      <c r="K86" s="29" t="str">
        <f>IF('12 - Deployments &amp; Config'!AK86="","",'12 - Deployments &amp; Config'!AK86)</f>
        <v>Anesthesia Machine</v>
      </c>
      <c r="L86" s="29" t="str">
        <f>IF('12 - Deployments &amp; Config'!M86="","",'12 - Deployments &amp; Config'!M86)</f>
        <v/>
      </c>
      <c r="M86" s="30"/>
      <c r="N86" s="29" t="str">
        <f>IF('12 - Deployments &amp; Config'!N86="","",'12 - Deployments &amp; Config'!N86)</f>
        <v>NA</v>
      </c>
      <c r="O86" s="29" t="str">
        <f>IF('12 - Deployments &amp; Config'!O86="","",'12 - Deployments &amp; Config'!O86)</f>
        <v>NA</v>
      </c>
      <c r="P86" s="29" t="str">
        <f>IF('12 - Deployments &amp; Config'!P86="","",'12 - Deployments &amp; Config'!P86)</f>
        <v>NA</v>
      </c>
      <c r="Q86" s="30"/>
      <c r="R86" s="29" t="str">
        <f>IF('12 - Deployments &amp; Config'!BO86="","",'12 - Deployments &amp; Config'!BO86)</f>
        <v/>
      </c>
      <c r="S86" s="29" t="str">
        <f>IF('12 - Deployments &amp; Config'!BN86="","",'12 - Deployments &amp; Config'!BN86)</f>
        <v/>
      </c>
      <c r="T86" s="29" t="str">
        <f>IF('12 - Deployments &amp; Config'!BL86="","",'12 - Deployments &amp; Config'!BL86)</f>
        <v>Yes</v>
      </c>
      <c r="U86" s="29" t="str">
        <f>IF('12 - Deployments &amp; Config'!BM86="","",'12 - Deployments &amp; Config'!BM86)</f>
        <v>Yes</v>
      </c>
      <c r="V86" s="29" t="str">
        <f>IF('12 - Deployments &amp; Config'!B86="","",'12 - Deployments &amp; Config'!B86)</f>
        <v>Yes</v>
      </c>
      <c r="W86" s="29" t="str">
        <f>IF('12 - Deployments &amp; Config'!CO86="","",'12 - Deployments &amp; Config'!CO86)</f>
        <v>Firmware Installed</v>
      </c>
      <c r="X86" s="29" t="str">
        <f>IF('12 - Deployments &amp; Config'!BS86="","",'12 - Deployments &amp; Config'!BS86)</f>
        <v>Epic Beans Relay</v>
      </c>
      <c r="Y86" s="29" t="str">
        <f>IF('12 - Deployments &amp; Config'!CQ86="","",'12 - Deployments &amp; Config'!CQ86)</f>
        <v>PBMC</v>
      </c>
      <c r="Z86" s="29" t="str">
        <f>IF('12 - Deployments &amp; Config'!T86="","",'12 - Deployments &amp; Config'!T86)</f>
        <v/>
      </c>
      <c r="AA86" s="29" t="str">
        <f>IF('12 - Deployments &amp; Config'!V86="","",'12 - Deployments &amp; Config'!V86)</f>
        <v/>
      </c>
    </row>
    <row r="87" spans="1:27">
      <c r="A87" s="30"/>
      <c r="B87" s="30"/>
      <c r="C87" s="29" t="str">
        <f>IF('12 - Deployments &amp; Config'!I87="","",'12 - Deployments &amp; Config'!I87)</f>
        <v>PBMC</v>
      </c>
      <c r="D87" s="29" t="str">
        <f>IF('12 - Deployments &amp; Config'!J87="","",'12 - Deployments &amp; Config'!J87)</f>
        <v>Third Floor/Cath Lab</v>
      </c>
      <c r="E87" s="29" t="str">
        <f>IF('12 - Deployments &amp; Config'!K87="","",'12 - Deployments &amp; Config'!K87)</f>
        <v>Lab 3/ Neuro BiPlane</v>
      </c>
      <c r="F87" s="29" t="str">
        <f>IF('12 - Deployments &amp; Config'!L87="","",'12 - Deployments &amp; Config'!L87)</f>
        <v>N/A</v>
      </c>
      <c r="G87" s="29" t="str">
        <f>IF('12 - Deployments &amp; Config'!AQ87="","",'12 - Deployments &amp; Config'!AQ87)</f>
        <v/>
      </c>
      <c r="H87" s="29" t="str">
        <f>IF('12 - Deployments &amp; Config'!A87="","",'12 - Deployments &amp; Config'!A87)</f>
        <v>Cybernet</v>
      </c>
      <c r="I87" s="29" t="str">
        <f>IF('12 - Deployments &amp; Config'!AO87="","",'12 - Deployments &amp; Config'!AO87)</f>
        <v>Drager</v>
      </c>
      <c r="J87" s="29" t="str">
        <f>IF('12 - Deployments &amp; Config'!AP87="","",'12 - Deployments &amp; Config'!AP87)</f>
        <v>Atlan A350</v>
      </c>
      <c r="K87" s="29" t="str">
        <f>IF('12 - Deployments &amp; Config'!AK87="","",'12 - Deployments &amp; Config'!AK87)</f>
        <v>Anesthesia Machine</v>
      </c>
      <c r="L87" s="29" t="str">
        <f>IF('12 - Deployments &amp; Config'!M87="","",'12 - Deployments &amp; Config'!M87)</f>
        <v>OR Cybernet</v>
      </c>
      <c r="M87" s="30"/>
      <c r="N87" s="29" t="str">
        <f>IF('12 - Deployments &amp; Config'!N87="","",'12 - Deployments &amp; Config'!N87)</f>
        <v/>
      </c>
      <c r="O87" s="29" t="str">
        <f>IF('12 - Deployments &amp; Config'!O87="","",'12 - Deployments &amp; Config'!O87)</f>
        <v/>
      </c>
      <c r="P87" s="29" t="str">
        <f>IF('12 - Deployments &amp; Config'!P87="","",'12 - Deployments &amp; Config'!P87)</f>
        <v/>
      </c>
      <c r="Q87" s="30"/>
      <c r="R87" s="29" t="str">
        <f>IF('12 - Deployments &amp; Config'!BO87="","",'12 - Deployments &amp; Config'!BO87)</f>
        <v/>
      </c>
      <c r="S87" s="29" t="str">
        <f>IF('12 - Deployments &amp; Config'!BN87="","",'12 - Deployments &amp; Config'!BN87)</f>
        <v>Yes</v>
      </c>
      <c r="T87" s="29" t="str">
        <f>IF('12 - Deployments &amp; Config'!BL87="","",'12 - Deployments &amp; Config'!BL87)</f>
        <v>Yes</v>
      </c>
      <c r="U87" s="29" t="str">
        <f>IF('12 - Deployments &amp; Config'!BM87="","",'12 - Deployments &amp; Config'!BM87)</f>
        <v>Yes</v>
      </c>
      <c r="V87" s="29" t="str">
        <f>IF('12 - Deployments &amp; Config'!B87="","",'12 - Deployments &amp; Config'!B87)</f>
        <v>Yes</v>
      </c>
      <c r="W87" s="29" t="str">
        <f>IF('12 - Deployments &amp; Config'!CO87="","",'12 - Deployments &amp; Config'!CO87)</f>
        <v>Firmware Installed</v>
      </c>
      <c r="X87" s="29" t="str">
        <f>IF('12 - Deployments &amp; Config'!BS87="","",'12 - Deployments &amp; Config'!BS87)</f>
        <v>Epic Beans Relay</v>
      </c>
      <c r="Y87" s="29" t="str">
        <f>IF('12 - Deployments &amp; Config'!CQ87="","",'12 - Deployments &amp; Config'!CQ87)</f>
        <v>PBMC</v>
      </c>
      <c r="Z87" s="29" t="str">
        <f>IF('12 - Deployments &amp; Config'!T87="","",'12 - Deployments &amp; Config'!T87)</f>
        <v/>
      </c>
      <c r="AA87" s="29" t="str">
        <f>IF('12 - Deployments &amp; Config'!V87="","",'12 - Deployments &amp; Config'!V87)</f>
        <v/>
      </c>
    </row>
    <row r="88" spans="1:27">
      <c r="A88" s="30"/>
      <c r="B88" s="30"/>
      <c r="C88" s="29" t="str">
        <f>IF('12 - Deployments &amp; Config'!I88="","",'12 - Deployments &amp; Config'!I88)</f>
        <v>MEETH</v>
      </c>
      <c r="D88" s="29" t="str">
        <f>IF('12 - Deployments &amp; Config'!J88="","",'12 - Deployments &amp; Config'!J88)</f>
        <v/>
      </c>
      <c r="E88" s="29" t="str">
        <f>IF('12 - Deployments &amp; Config'!K88="","",'12 - Deployments &amp; Config'!K88)</f>
        <v/>
      </c>
      <c r="F88" s="29" t="str">
        <f>IF('12 - Deployments &amp; Config'!L88="","",'12 - Deployments &amp; Config'!L88)</f>
        <v/>
      </c>
      <c r="G88" s="29" t="str">
        <f>IF('12 - Deployments &amp; Config'!AQ88="","",'12 - Deployments &amp; Config'!AQ88)</f>
        <v/>
      </c>
      <c r="H88" s="29" t="str">
        <f>IF('12 - Deployments &amp; Config'!A88="","",'12 - Deployments &amp; Config'!A88)</f>
        <v>Neuron</v>
      </c>
      <c r="I88" s="29" t="str">
        <f>IF('12 - Deployments &amp; Config'!AO88="","",'12 - Deployments &amp; Config'!AO88)</f>
        <v/>
      </c>
      <c r="J88" s="29" t="str">
        <f>IF('12 - Deployments &amp; Config'!AP88="","",'12 - Deployments &amp; Config'!AP88)</f>
        <v/>
      </c>
      <c r="K88" s="29" t="str">
        <f>IF('12 - Deployments &amp; Config'!AK88="","",'12 - Deployments &amp; Config'!AK88)</f>
        <v/>
      </c>
      <c r="L88" s="29" t="str">
        <f>IF('12 - Deployments &amp; Config'!M88="","",'12 - Deployments &amp; Config'!M88)</f>
        <v/>
      </c>
      <c r="M88" s="30"/>
      <c r="N88" s="29" t="str">
        <f>IF('12 - Deployments &amp; Config'!N88="","",'12 - Deployments &amp; Config'!N88)</f>
        <v>NA</v>
      </c>
      <c r="O88" s="29" t="str">
        <f>IF('12 - Deployments &amp; Config'!O88="","",'12 - Deployments &amp; Config'!O88)</f>
        <v>NA</v>
      </c>
      <c r="P88" s="29" t="str">
        <f>IF('12 - Deployments &amp; Config'!P88="","",'12 - Deployments &amp; Config'!P88)</f>
        <v>NA</v>
      </c>
      <c r="Q88" s="30"/>
      <c r="R88" s="29" t="str">
        <f>IF('12 - Deployments &amp; Config'!BO88="","",'12 - Deployments &amp; Config'!BO88)</f>
        <v/>
      </c>
      <c r="S88" s="29" t="str">
        <f>IF('12 - Deployments &amp; Config'!BN88="","",'12 - Deployments &amp; Config'!BN88)</f>
        <v/>
      </c>
      <c r="T88" s="29" t="str">
        <f>IF('12 - Deployments &amp; Config'!BL88="","",'12 - Deployments &amp; Config'!BL88)</f>
        <v/>
      </c>
      <c r="U88" s="29" t="str">
        <f>IF('12 - Deployments &amp; Config'!BM88="","",'12 - Deployments &amp; Config'!BM88)</f>
        <v/>
      </c>
      <c r="V88" s="29" t="str">
        <f>IF('12 - Deployments &amp; Config'!B88="","",'12 - Deployments &amp; Config'!B88)</f>
        <v/>
      </c>
      <c r="W88" s="29" t="str">
        <f>IF('12 - Deployments &amp; Config'!CO88="","",'12 - Deployments &amp; Config'!CO88)</f>
        <v>In Storage</v>
      </c>
      <c r="X88" s="29" t="str">
        <f>IF('12 - Deployments &amp; Config'!BS88="","",'12 - Deployments &amp; Config'!BS88)</f>
        <v>Power Cable, Battery, Firmware Download, Device ID, Epic Beans Relay</v>
      </c>
      <c r="Y88" s="29" t="str">
        <f>IF('12 - Deployments &amp; Config'!CQ88="","",'12 - Deployments &amp; Config'!CQ88)</f>
        <v/>
      </c>
      <c r="Z88" s="29" t="str">
        <f>IF('12 - Deployments &amp; Config'!T88="","",'12 - Deployments &amp; Config'!T88)</f>
        <v/>
      </c>
      <c r="AA88" s="29" t="str">
        <f>IF('12 - Deployments &amp; Config'!V88="","",'12 - Deployments &amp; Config'!V88)</f>
        <v/>
      </c>
    </row>
    <row r="89" spans="1:27">
      <c r="A89" s="30"/>
      <c r="B89" s="30"/>
      <c r="C89" s="29" t="str">
        <f>IF('12 - Deployments &amp; Config'!I89="","",'12 - Deployments &amp; Config'!I89)</f>
        <v>MEETH</v>
      </c>
      <c r="D89" s="29" t="str">
        <f>IF('12 - Deployments &amp; Config'!J89="","",'12 - Deployments &amp; Config'!J89)</f>
        <v/>
      </c>
      <c r="E89" s="29" t="str">
        <f>IF('12 - Deployments &amp; Config'!K89="","",'12 - Deployments &amp; Config'!K89)</f>
        <v/>
      </c>
      <c r="F89" s="29" t="str">
        <f>IF('12 - Deployments &amp; Config'!L89="","",'12 - Deployments &amp; Config'!L89)</f>
        <v/>
      </c>
      <c r="G89" s="29" t="str">
        <f>IF('12 - Deployments &amp; Config'!AQ89="","",'12 - Deployments &amp; Config'!AQ89)</f>
        <v/>
      </c>
      <c r="H89" s="29" t="str">
        <f>IF('12 - Deployments &amp; Config'!A89="","",'12 - Deployments &amp; Config'!A89)</f>
        <v>Neuron</v>
      </c>
      <c r="I89" s="29" t="str">
        <f>IF('12 - Deployments &amp; Config'!AO89="","",'12 - Deployments &amp; Config'!AO89)</f>
        <v/>
      </c>
      <c r="J89" s="29" t="str">
        <f>IF('12 - Deployments &amp; Config'!AP89="","",'12 - Deployments &amp; Config'!AP89)</f>
        <v/>
      </c>
      <c r="K89" s="29" t="str">
        <f>IF('12 - Deployments &amp; Config'!AK89="","",'12 - Deployments &amp; Config'!AK89)</f>
        <v/>
      </c>
      <c r="L89" s="29" t="str">
        <f>IF('12 - Deployments &amp; Config'!M89="","",'12 - Deployments &amp; Config'!M89)</f>
        <v/>
      </c>
      <c r="M89" s="30"/>
      <c r="N89" s="29" t="str">
        <f>IF('12 - Deployments &amp; Config'!N89="","",'12 - Deployments &amp; Config'!N89)</f>
        <v>NA</v>
      </c>
      <c r="O89" s="29" t="str">
        <f>IF('12 - Deployments &amp; Config'!O89="","",'12 - Deployments &amp; Config'!O89)</f>
        <v>NA</v>
      </c>
      <c r="P89" s="29" t="str">
        <f>IF('12 - Deployments &amp; Config'!P89="","",'12 - Deployments &amp; Config'!P89)</f>
        <v>NA</v>
      </c>
      <c r="Q89" s="30"/>
      <c r="R89" s="29" t="str">
        <f>IF('12 - Deployments &amp; Config'!BO89="","",'12 - Deployments &amp; Config'!BO89)</f>
        <v/>
      </c>
      <c r="S89" s="29" t="str">
        <f>IF('12 - Deployments &amp; Config'!BN89="","",'12 - Deployments &amp; Config'!BN89)</f>
        <v/>
      </c>
      <c r="T89" s="29" t="str">
        <f>IF('12 - Deployments &amp; Config'!BL89="","",'12 - Deployments &amp; Config'!BL89)</f>
        <v/>
      </c>
      <c r="U89" s="29" t="str">
        <f>IF('12 - Deployments &amp; Config'!BM89="","",'12 - Deployments &amp; Config'!BM89)</f>
        <v/>
      </c>
      <c r="V89" s="29" t="str">
        <f>IF('12 - Deployments &amp; Config'!B89="","",'12 - Deployments &amp; Config'!B89)</f>
        <v/>
      </c>
      <c r="W89" s="29" t="str">
        <f>IF('12 - Deployments &amp; Config'!CO89="","",'12 - Deployments &amp; Config'!CO89)</f>
        <v>In Storage</v>
      </c>
      <c r="X89" s="29" t="str">
        <f>IF('12 - Deployments &amp; Config'!BS89="","",'12 - Deployments &amp; Config'!BS89)</f>
        <v>Power Cable, Battery, Firmware Download, Device ID, Epic Beans Relay</v>
      </c>
      <c r="Y89" s="29" t="str">
        <f>IF('12 - Deployments &amp; Config'!CQ89="","",'12 - Deployments &amp; Config'!CQ89)</f>
        <v/>
      </c>
      <c r="Z89" s="29" t="str">
        <f>IF('12 - Deployments &amp; Config'!T89="","",'12 - Deployments &amp; Config'!T89)</f>
        <v/>
      </c>
      <c r="AA89" s="29" t="str">
        <f>IF('12 - Deployments &amp; Config'!V89="","",'12 - Deployments &amp; Config'!V89)</f>
        <v/>
      </c>
    </row>
    <row r="90" spans="1:27">
      <c r="A90" s="30"/>
      <c r="B90" s="30"/>
      <c r="C90" s="29" t="str">
        <f>IF('12 - Deployments &amp; Config'!I90="","",'12 - Deployments &amp; Config'!I90)</f>
        <v>MEETH</v>
      </c>
      <c r="D90" s="29" t="str">
        <f>IF('12 - Deployments &amp; Config'!J90="","",'12 - Deployments &amp; Config'!J90)</f>
        <v/>
      </c>
      <c r="E90" s="29" t="str">
        <f>IF('12 - Deployments &amp; Config'!K90="","",'12 - Deployments &amp; Config'!K90)</f>
        <v/>
      </c>
      <c r="F90" s="29" t="str">
        <f>IF('12 - Deployments &amp; Config'!L90="","",'12 - Deployments &amp; Config'!L90)</f>
        <v/>
      </c>
      <c r="G90" s="29" t="str">
        <f>IF('12 - Deployments &amp; Config'!AQ90="","",'12 - Deployments &amp; Config'!AQ90)</f>
        <v/>
      </c>
      <c r="H90" s="29" t="str">
        <f>IF('12 - Deployments &amp; Config'!A90="","",'12 - Deployments &amp; Config'!A90)</f>
        <v>Neuron</v>
      </c>
      <c r="I90" s="29" t="str">
        <f>IF('12 - Deployments &amp; Config'!AO90="","",'12 - Deployments &amp; Config'!AO90)</f>
        <v/>
      </c>
      <c r="J90" s="29" t="str">
        <f>IF('12 - Deployments &amp; Config'!AP90="","",'12 - Deployments &amp; Config'!AP90)</f>
        <v/>
      </c>
      <c r="K90" s="29" t="str">
        <f>IF('12 - Deployments &amp; Config'!AK90="","",'12 - Deployments &amp; Config'!AK90)</f>
        <v/>
      </c>
      <c r="L90" s="29" t="str">
        <f>IF('12 - Deployments &amp; Config'!M90="","",'12 - Deployments &amp; Config'!M90)</f>
        <v/>
      </c>
      <c r="M90" s="30"/>
      <c r="N90" s="29" t="str">
        <f>IF('12 - Deployments &amp; Config'!N90="","",'12 - Deployments &amp; Config'!N90)</f>
        <v>NA</v>
      </c>
      <c r="O90" s="29" t="str">
        <f>IF('12 - Deployments &amp; Config'!O90="","",'12 - Deployments &amp; Config'!O90)</f>
        <v>NA</v>
      </c>
      <c r="P90" s="29" t="str">
        <f>IF('12 - Deployments &amp; Config'!P90="","",'12 - Deployments &amp; Config'!P90)</f>
        <v>NA</v>
      </c>
      <c r="Q90" s="30"/>
      <c r="R90" s="29" t="str">
        <f>IF('12 - Deployments &amp; Config'!BO90="","",'12 - Deployments &amp; Config'!BO90)</f>
        <v/>
      </c>
      <c r="S90" s="29" t="str">
        <f>IF('12 - Deployments &amp; Config'!BN90="","",'12 - Deployments &amp; Config'!BN90)</f>
        <v/>
      </c>
      <c r="T90" s="29" t="str">
        <f>IF('12 - Deployments &amp; Config'!BL90="","",'12 - Deployments &amp; Config'!BL90)</f>
        <v/>
      </c>
      <c r="U90" s="29" t="str">
        <f>IF('12 - Deployments &amp; Config'!BM90="","",'12 - Deployments &amp; Config'!BM90)</f>
        <v/>
      </c>
      <c r="V90" s="29" t="str">
        <f>IF('12 - Deployments &amp; Config'!B90="","",'12 - Deployments &amp; Config'!B90)</f>
        <v/>
      </c>
      <c r="W90" s="29" t="str">
        <f>IF('12 - Deployments &amp; Config'!CO90="","",'12 - Deployments &amp; Config'!CO90)</f>
        <v>In Storage</v>
      </c>
      <c r="X90" s="29" t="str">
        <f>IF('12 - Deployments &amp; Config'!BS90="","",'12 - Deployments &amp; Config'!BS90)</f>
        <v>Power Cable, Battery, Firmware Download, Device ID, Epic Beans Relay</v>
      </c>
      <c r="Y90" s="29" t="str">
        <f>IF('12 - Deployments &amp; Config'!CQ90="","",'12 - Deployments &amp; Config'!CQ90)</f>
        <v/>
      </c>
      <c r="Z90" s="29" t="str">
        <f>IF('12 - Deployments &amp; Config'!T90="","",'12 - Deployments &amp; Config'!T90)</f>
        <v/>
      </c>
      <c r="AA90" s="29" t="str">
        <f>IF('12 - Deployments &amp; Config'!V91="","",'12 - Deployments &amp; Config'!V91)</f>
        <v/>
      </c>
    </row>
    <row r="91" spans="1:27">
      <c r="A91" s="30"/>
      <c r="B91" s="30"/>
      <c r="C91" s="29" t="str">
        <f>IF('12 - Deployments &amp; Config'!I91="","",'12 - Deployments &amp; Config'!I91)</f>
        <v>ZUCKER HOSPITAL</v>
      </c>
      <c r="D91" s="29" t="str">
        <f>IF('12 - Deployments &amp; Config'!J91="","",'12 - Deployments &amp; Config'!J91)</f>
        <v/>
      </c>
      <c r="E91" s="29" t="str">
        <f>IF('12 - Deployments &amp; Config'!K91="","",'12 - Deployments &amp; Config'!K91)</f>
        <v/>
      </c>
      <c r="F91" s="29" t="str">
        <f>IF('12 - Deployments &amp; Config'!L91="","",'12 - Deployments &amp; Config'!L91)</f>
        <v/>
      </c>
      <c r="G91" s="29" t="str">
        <f>IF('12 - Deployments &amp; Config'!AQ91="","",'12 - Deployments &amp; Config'!AQ91)</f>
        <v/>
      </c>
      <c r="H91" s="29" t="str">
        <f>IF('12 - Deployments &amp; Config'!A91="","",'12 - Deployments &amp; Config'!A91)</f>
        <v>Neuron</v>
      </c>
      <c r="I91" s="29" t="str">
        <f>IF('12 - Deployments &amp; Config'!AO91="","",'12 - Deployments &amp; Config'!AO91)</f>
        <v/>
      </c>
      <c r="J91" s="29" t="str">
        <f>IF('12 - Deployments &amp; Config'!AP91="","",'12 - Deployments &amp; Config'!AP91)</f>
        <v/>
      </c>
      <c r="K91" s="29" t="str">
        <f>IF('12 - Deployments &amp; Config'!AK91="","",'12 - Deployments &amp; Config'!AK91)</f>
        <v/>
      </c>
      <c r="L91" s="29" t="str">
        <f>IF('12 - Deployments &amp; Config'!M91="","",'12 - Deployments &amp; Config'!M91)</f>
        <v/>
      </c>
      <c r="M91" s="30"/>
      <c r="N91" s="29" t="str">
        <f>IF('12 - Deployments &amp; Config'!N91="","",'12 - Deployments &amp; Config'!N91)</f>
        <v>NA</v>
      </c>
      <c r="O91" s="29" t="str">
        <f>IF('12 - Deployments &amp; Config'!O91="","",'12 - Deployments &amp; Config'!O91)</f>
        <v>NA</v>
      </c>
      <c r="P91" s="29" t="str">
        <f>IF('12 - Deployments &amp; Config'!P91="","",'12 - Deployments &amp; Config'!P91)</f>
        <v>NA</v>
      </c>
      <c r="Q91" s="30"/>
      <c r="R91" s="29" t="str">
        <f>IF('12 - Deployments &amp; Config'!BO91="","",'12 - Deployments &amp; Config'!BO91)</f>
        <v/>
      </c>
      <c r="S91" s="29" t="str">
        <f>IF('12 - Deployments &amp; Config'!BN91="","",'12 - Deployments &amp; Config'!BN91)</f>
        <v/>
      </c>
      <c r="T91" s="29" t="str">
        <f>IF('12 - Deployments &amp; Config'!BL91="","",'12 - Deployments &amp; Config'!BL91)</f>
        <v/>
      </c>
      <c r="U91" s="29" t="str">
        <f>IF('12 - Deployments &amp; Config'!BM91="","",'12 - Deployments &amp; Config'!BM91)</f>
        <v/>
      </c>
      <c r="V91" s="29" t="str">
        <f>IF('12 - Deployments &amp; Config'!B91="","",'12 - Deployments &amp; Config'!B91)</f>
        <v/>
      </c>
      <c r="W91" s="29" t="str">
        <f>IF('12 - Deployments &amp; Config'!CO91="","",'12 - Deployments &amp; Config'!CO91)</f>
        <v>In Storage</v>
      </c>
      <c r="X91" s="29" t="str">
        <f>IF('12 - Deployments &amp; Config'!BS91="","",'12 - Deployments &amp; Config'!BS91)</f>
        <v>Power Cable, Battery, Firmware Download, Device ID, Epic Beans Relay</v>
      </c>
      <c r="Y91" s="29" t="str">
        <f>IF('12 - Deployments &amp; Config'!CQ91="","",'12 - Deployments &amp; Config'!CQ91)</f>
        <v/>
      </c>
      <c r="Z91" s="29" t="str">
        <f>IF('12 - Deployments &amp; Config'!T91="","",'12 - Deployments &amp; Config'!T91)</f>
        <v/>
      </c>
      <c r="AA91" s="29" t="e">
        <f>IF('12 - Deployments &amp; Config'!#REF!="","",'12 - Deployments &amp; Config'!#REF!)</f>
        <v>#REF!</v>
      </c>
    </row>
    <row r="92" spans="1:27">
      <c r="A92" s="30"/>
      <c r="B92" s="30"/>
      <c r="C92" s="29" t="str">
        <f>IF('12 - Deployments &amp; Config'!I92="","",'12 - Deployments &amp; Config'!I92)</f>
        <v>ZUCKER HOSPITAL</v>
      </c>
      <c r="D92" s="29" t="str">
        <f>IF('12 - Deployments &amp; Config'!J92="","",'12 - Deployments &amp; Config'!J92)</f>
        <v/>
      </c>
      <c r="E92" s="29" t="str">
        <f>IF('12 - Deployments &amp; Config'!K92="","",'12 - Deployments &amp; Config'!K92)</f>
        <v/>
      </c>
      <c r="F92" s="29" t="str">
        <f>IF('12 - Deployments &amp; Config'!L92="","",'12 - Deployments &amp; Config'!L92)</f>
        <v/>
      </c>
      <c r="G92" s="29" t="str">
        <f>IF('12 - Deployments &amp; Config'!AQ92="","",'12 - Deployments &amp; Config'!AQ92)</f>
        <v/>
      </c>
      <c r="H92" s="29" t="str">
        <f>IF('12 - Deployments &amp; Config'!A92="","",'12 - Deployments &amp; Config'!A92)</f>
        <v>Neuron</v>
      </c>
      <c r="I92" s="29" t="str">
        <f>IF('12 - Deployments &amp; Config'!AO92="","",'12 - Deployments &amp; Config'!AO92)</f>
        <v/>
      </c>
      <c r="J92" s="29" t="str">
        <f>IF('12 - Deployments &amp; Config'!AP92="","",'12 - Deployments &amp; Config'!AP92)</f>
        <v/>
      </c>
      <c r="K92" s="29" t="str">
        <f>IF('12 - Deployments &amp; Config'!AK92="","",'12 - Deployments &amp; Config'!AK92)</f>
        <v/>
      </c>
      <c r="L92" s="29" t="str">
        <f>IF('12 - Deployments &amp; Config'!M92="","",'12 - Deployments &amp; Config'!M92)</f>
        <v/>
      </c>
      <c r="M92" s="30"/>
      <c r="N92" s="29" t="str">
        <f>IF('12 - Deployments &amp; Config'!N92="","",'12 - Deployments &amp; Config'!N92)</f>
        <v>NA</v>
      </c>
      <c r="O92" s="29" t="str">
        <f>IF('12 - Deployments &amp; Config'!O92="","",'12 - Deployments &amp; Config'!O92)</f>
        <v>NA</v>
      </c>
      <c r="P92" s="29" t="str">
        <f>IF('12 - Deployments &amp; Config'!P92="","",'12 - Deployments &amp; Config'!P92)</f>
        <v>NA</v>
      </c>
      <c r="Q92" s="30"/>
      <c r="R92" s="29" t="str">
        <f>IF('12 - Deployments &amp; Config'!BO92="","",'12 - Deployments &amp; Config'!BO92)</f>
        <v/>
      </c>
      <c r="S92" s="29" t="str">
        <f>IF('12 - Deployments &amp; Config'!BN92="","",'12 - Deployments &amp; Config'!BN92)</f>
        <v/>
      </c>
      <c r="T92" s="29" t="str">
        <f>IF('12 - Deployments &amp; Config'!BL92="","",'12 - Deployments &amp; Config'!BL92)</f>
        <v/>
      </c>
      <c r="U92" s="29" t="str">
        <f>IF('12 - Deployments &amp; Config'!BM92="","",'12 - Deployments &amp; Config'!BM92)</f>
        <v/>
      </c>
      <c r="V92" s="29" t="str">
        <f>IF('12 - Deployments &amp; Config'!B92="","",'12 - Deployments &amp; Config'!B92)</f>
        <v/>
      </c>
      <c r="W92" s="29" t="str">
        <f>IF('12 - Deployments &amp; Config'!CO92="","",'12 - Deployments &amp; Config'!CO92)</f>
        <v>In Storage</v>
      </c>
      <c r="X92" s="29" t="str">
        <f>IF('12 - Deployments &amp; Config'!BS92="","",'12 - Deployments &amp; Config'!BS92)</f>
        <v>Power Cable, Battery, Firmware Download, Device ID, Epic Beans Relay</v>
      </c>
      <c r="Y92" s="29" t="str">
        <f>IF('12 - Deployments &amp; Config'!CQ92="","",'12 - Deployments &amp; Config'!CQ92)</f>
        <v/>
      </c>
      <c r="Z92" s="29" t="str">
        <f>IF('12 - Deployments &amp; Config'!T92="","",'12 - Deployments &amp; Config'!T92)</f>
        <v/>
      </c>
      <c r="AA92" s="29" t="str">
        <f>IF('12 - Deployments &amp; Config'!V92="","",'12 - Deployments &amp; Config'!V92)</f>
        <v/>
      </c>
    </row>
    <row r="93" spans="1:27">
      <c r="A93" s="30"/>
      <c r="B93" s="30"/>
      <c r="C93" s="29" t="str">
        <f>IF('12 - Deployments &amp; Config'!I93="","",'12 - Deployments &amp; Config'!I93)</f>
        <v>ZUCKER HOSPITAL</v>
      </c>
      <c r="D93" s="29" t="str">
        <f>IF('12 - Deployments &amp; Config'!J93="","",'12 - Deployments &amp; Config'!J93)</f>
        <v/>
      </c>
      <c r="E93" s="29" t="str">
        <f>IF('12 - Deployments &amp; Config'!K93="","",'12 - Deployments &amp; Config'!K93)</f>
        <v/>
      </c>
      <c r="F93" s="29" t="str">
        <f>IF('12 - Deployments &amp; Config'!L93="","",'12 - Deployments &amp; Config'!L93)</f>
        <v/>
      </c>
      <c r="G93" s="29" t="str">
        <f>IF('12 - Deployments &amp; Config'!AQ93="","",'12 - Deployments &amp; Config'!AQ93)</f>
        <v/>
      </c>
      <c r="H93" s="29" t="str">
        <f>IF('12 - Deployments &amp; Config'!A93="","",'12 - Deployments &amp; Config'!A93)</f>
        <v>Neuron</v>
      </c>
      <c r="I93" s="29" t="str">
        <f>IF('12 - Deployments &amp; Config'!AO93="","",'12 - Deployments &amp; Config'!AO93)</f>
        <v/>
      </c>
      <c r="J93" s="29" t="str">
        <f>IF('12 - Deployments &amp; Config'!AP93="","",'12 - Deployments &amp; Config'!AP93)</f>
        <v/>
      </c>
      <c r="K93" s="29" t="str">
        <f>IF('12 - Deployments &amp; Config'!AK93="","",'12 - Deployments &amp; Config'!AK93)</f>
        <v/>
      </c>
      <c r="L93" s="29" t="str">
        <f>IF('12 - Deployments &amp; Config'!M93="","",'12 - Deployments &amp; Config'!M93)</f>
        <v/>
      </c>
      <c r="M93" s="30"/>
      <c r="N93" s="29" t="str">
        <f>IF('12 - Deployments &amp; Config'!N93="","",'12 - Deployments &amp; Config'!N93)</f>
        <v>NA</v>
      </c>
      <c r="O93" s="29" t="str">
        <f>IF('12 - Deployments &amp; Config'!O93="","",'12 - Deployments &amp; Config'!O93)</f>
        <v>NA</v>
      </c>
      <c r="P93" s="29" t="str">
        <f>IF('12 - Deployments &amp; Config'!P93="","",'12 - Deployments &amp; Config'!P93)</f>
        <v>NA</v>
      </c>
      <c r="Q93" s="30"/>
      <c r="R93" s="29" t="str">
        <f>IF('12 - Deployments &amp; Config'!BO93="","",'12 - Deployments &amp; Config'!BO93)</f>
        <v/>
      </c>
      <c r="S93" s="29" t="str">
        <f>IF('12 - Deployments &amp; Config'!BN93="","",'12 - Deployments &amp; Config'!BN93)</f>
        <v/>
      </c>
      <c r="T93" s="29" t="str">
        <f>IF('12 - Deployments &amp; Config'!BL93="","",'12 - Deployments &amp; Config'!BL93)</f>
        <v/>
      </c>
      <c r="U93" s="29" t="str">
        <f>IF('12 - Deployments &amp; Config'!BM93="","",'12 - Deployments &amp; Config'!BM93)</f>
        <v/>
      </c>
      <c r="V93" s="29" t="str">
        <f>IF('12 - Deployments &amp; Config'!B93="","",'12 - Deployments &amp; Config'!B93)</f>
        <v/>
      </c>
      <c r="W93" s="29" t="str">
        <f>IF('12 - Deployments &amp; Config'!CO93="","",'12 - Deployments &amp; Config'!CO93)</f>
        <v>In Storage</v>
      </c>
      <c r="X93" s="29" t="str">
        <f>IF('12 - Deployments &amp; Config'!BS93="","",'12 - Deployments &amp; Config'!BS93)</f>
        <v>Power Cable, Battery, Firmware Download, Device ID, Epic Beans Relay</v>
      </c>
      <c r="Y93" s="29" t="str">
        <f>IF('12 - Deployments &amp; Config'!CQ93="","",'12 - Deployments &amp; Config'!CQ93)</f>
        <v/>
      </c>
      <c r="Z93" s="29" t="str">
        <f>IF('12 - Deployments &amp; Config'!T93="","",'12 - Deployments &amp; Config'!T93)</f>
        <v/>
      </c>
      <c r="AA93" s="29" t="str">
        <f>IF('12 - Deployments &amp; Config'!V93="","",'12 - Deployments &amp; Config'!V93)</f>
        <v/>
      </c>
    </row>
    <row r="94" spans="1:27">
      <c r="A94" s="30"/>
      <c r="B94" s="30"/>
      <c r="C94" s="29" t="str">
        <f>IF('12 - Deployments &amp; Config'!I94="","",'12 - Deployments &amp; Config'!I94)</f>
        <v>CCMC</v>
      </c>
      <c r="D94" s="29" t="str">
        <f>IF('12 - Deployments &amp; Config'!J94="","",'12 - Deployments &amp; Config'!J94)</f>
        <v/>
      </c>
      <c r="E94" s="29" t="str">
        <f>IF('12 - Deployments &amp; Config'!K94="","",'12 - Deployments &amp; Config'!K94)</f>
        <v/>
      </c>
      <c r="F94" s="29" t="str">
        <f>IF('12 - Deployments &amp; Config'!L94="","",'12 - Deployments &amp; Config'!L94)</f>
        <v/>
      </c>
      <c r="G94" s="29" t="str">
        <f>IF('12 - Deployments &amp; Config'!AQ94="","",'12 - Deployments &amp; Config'!AQ94)</f>
        <v/>
      </c>
      <c r="H94" s="29" t="str">
        <f>IF('12 - Deployments &amp; Config'!A94="","",'12 - Deployments &amp; Config'!A94)</f>
        <v>Neuron</v>
      </c>
      <c r="I94" s="29" t="str">
        <f>IF('12 - Deployments &amp; Config'!AO94="","",'12 - Deployments &amp; Config'!AO94)</f>
        <v/>
      </c>
      <c r="J94" s="29" t="str">
        <f>IF('12 - Deployments &amp; Config'!AP94="","",'12 - Deployments &amp; Config'!AP94)</f>
        <v/>
      </c>
      <c r="K94" s="29" t="str">
        <f>IF('12 - Deployments &amp; Config'!AK94="","",'12 - Deployments &amp; Config'!AK94)</f>
        <v/>
      </c>
      <c r="L94" s="29" t="str">
        <f>IF('12 - Deployments &amp; Config'!M94="","",'12 - Deployments &amp; Config'!M94)</f>
        <v/>
      </c>
      <c r="M94" s="30"/>
      <c r="N94" s="29" t="str">
        <f>IF('12 - Deployments &amp; Config'!N94="","",'12 - Deployments &amp; Config'!N94)</f>
        <v>NA</v>
      </c>
      <c r="O94" s="29" t="str">
        <f>IF('12 - Deployments &amp; Config'!O94="","",'12 - Deployments &amp; Config'!O94)</f>
        <v>NA</v>
      </c>
      <c r="P94" s="29" t="str">
        <f>IF('12 - Deployments &amp; Config'!P94="","",'12 - Deployments &amp; Config'!P94)</f>
        <v>NA</v>
      </c>
      <c r="Q94" s="30"/>
      <c r="R94" s="29" t="str">
        <f>IF('12 - Deployments &amp; Config'!BO94="","",'12 - Deployments &amp; Config'!BO94)</f>
        <v/>
      </c>
      <c r="S94" s="29" t="str">
        <f>IF('12 - Deployments &amp; Config'!BN94="","",'12 - Deployments &amp; Config'!BN94)</f>
        <v/>
      </c>
      <c r="T94" s="29" t="str">
        <f>IF('12 - Deployments &amp; Config'!BL94="","",'12 - Deployments &amp; Config'!BL94)</f>
        <v/>
      </c>
      <c r="U94" s="29" t="str">
        <f>IF('12 - Deployments &amp; Config'!BM94="","",'12 - Deployments &amp; Config'!BM94)</f>
        <v/>
      </c>
      <c r="V94" s="29" t="str">
        <f>IF('12 - Deployments &amp; Config'!B94="","",'12 - Deployments &amp; Config'!B94)</f>
        <v/>
      </c>
      <c r="W94" s="29" t="str">
        <f>IF('12 - Deployments &amp; Config'!CO94="","",'12 - Deployments &amp; Config'!CO94)</f>
        <v>In Storage</v>
      </c>
      <c r="X94" s="29" t="str">
        <f>IF('12 - Deployments &amp; Config'!BS94="","",'12 - Deployments &amp; Config'!BS94)</f>
        <v>Power Cable, Battery, Firmware Download, Device ID, Epic Beans Relay</v>
      </c>
      <c r="Y94" s="29" t="str">
        <f>IF('12 - Deployments &amp; Config'!CQ94="","",'12 - Deployments &amp; Config'!CQ94)</f>
        <v/>
      </c>
      <c r="Z94" s="29" t="str">
        <f>IF('12 - Deployments &amp; Config'!T94="","",'12 - Deployments &amp; Config'!T94)</f>
        <v/>
      </c>
      <c r="AA94" s="29" t="str">
        <f>IF('12 - Deployments &amp; Config'!V94="","",'12 - Deployments &amp; Config'!V94)</f>
        <v/>
      </c>
    </row>
    <row r="95" spans="1:27">
      <c r="A95" s="30"/>
      <c r="B95" s="30"/>
      <c r="C95" s="29" t="str">
        <f>IF('12 - Deployments &amp; Config'!I95="","",'12 - Deployments &amp; Config'!I95)</f>
        <v>Glen Cove</v>
      </c>
      <c r="D95" s="29" t="str">
        <f>IF('12 - Deployments &amp; Config'!J95="","",'12 - Deployments &amp; Config'!J95)</f>
        <v/>
      </c>
      <c r="E95" s="29" t="str">
        <f>IF('12 - Deployments &amp; Config'!K95="","",'12 - Deployments &amp; Config'!K95)</f>
        <v/>
      </c>
      <c r="F95" s="29" t="str">
        <f>IF('12 - Deployments &amp; Config'!L95="","",'12 - Deployments &amp; Config'!L95)</f>
        <v/>
      </c>
      <c r="G95" s="29" t="str">
        <f>IF('12 - Deployments &amp; Config'!AQ95="","",'12 - Deployments &amp; Config'!AQ95)</f>
        <v/>
      </c>
      <c r="H95" s="29" t="str">
        <f>IF('12 - Deployments &amp; Config'!A95="","",'12 - Deployments &amp; Config'!A95)</f>
        <v>Neuron</v>
      </c>
      <c r="I95" s="29" t="str">
        <f>IF('12 - Deployments &amp; Config'!AO95="","",'12 - Deployments &amp; Config'!AO95)</f>
        <v/>
      </c>
      <c r="J95" s="29" t="str">
        <f>IF('12 - Deployments &amp; Config'!AP95="","",'12 - Deployments &amp; Config'!AP95)</f>
        <v/>
      </c>
      <c r="K95" s="29" t="str">
        <f>IF('12 - Deployments &amp; Config'!AK95="","",'12 - Deployments &amp; Config'!AK95)</f>
        <v/>
      </c>
      <c r="L95" s="29" t="str">
        <f>IF('12 - Deployments &amp; Config'!M95="","",'12 - Deployments &amp; Config'!M95)</f>
        <v/>
      </c>
      <c r="M95" s="30"/>
      <c r="N95" s="29" t="str">
        <f>IF('12 - Deployments &amp; Config'!N95="","",'12 - Deployments &amp; Config'!N95)</f>
        <v>NA</v>
      </c>
      <c r="O95" s="29" t="str">
        <f>IF('12 - Deployments &amp; Config'!O95="","",'12 - Deployments &amp; Config'!O95)</f>
        <v>NA</v>
      </c>
      <c r="P95" s="29" t="str">
        <f>IF('12 - Deployments &amp; Config'!P95="","",'12 - Deployments &amp; Config'!P95)</f>
        <v>NA</v>
      </c>
      <c r="Q95" s="30"/>
      <c r="R95" s="29" t="str">
        <f>IF('12 - Deployments &amp; Config'!BO95="","",'12 - Deployments &amp; Config'!BO95)</f>
        <v/>
      </c>
      <c r="S95" s="29" t="str">
        <f>IF('12 - Deployments &amp; Config'!BN95="","",'12 - Deployments &amp; Config'!BN95)</f>
        <v/>
      </c>
      <c r="T95" s="29" t="str">
        <f>IF('12 - Deployments &amp; Config'!BL95="","",'12 - Deployments &amp; Config'!BL95)</f>
        <v/>
      </c>
      <c r="U95" s="29" t="str">
        <f>IF('12 - Deployments &amp; Config'!BM95="","",'12 - Deployments &amp; Config'!BM95)</f>
        <v/>
      </c>
      <c r="V95" s="29" t="str">
        <f>IF('12 - Deployments &amp; Config'!B95="","",'12 - Deployments &amp; Config'!B95)</f>
        <v/>
      </c>
      <c r="W95" s="29" t="str">
        <f>IF('12 - Deployments &amp; Config'!CO95="","",'12 - Deployments &amp; Config'!CO95)</f>
        <v>In Storage</v>
      </c>
      <c r="X95" s="29" t="str">
        <f>IF('12 - Deployments &amp; Config'!BS95="","",'12 - Deployments &amp; Config'!BS95)</f>
        <v>Power Cable, Battery, Firmware Download, Device ID, Epic Beans Relay</v>
      </c>
      <c r="Y95" s="29" t="str">
        <f>IF('12 - Deployments &amp; Config'!CQ95="","",'12 - Deployments &amp; Config'!CQ95)</f>
        <v/>
      </c>
      <c r="Z95" s="29" t="str">
        <f>IF('12 - Deployments &amp; Config'!T95="","",'12 - Deployments &amp; Config'!T95)</f>
        <v/>
      </c>
      <c r="AA95" s="29" t="str">
        <f>IF('12 - Deployments &amp; Config'!V95="","",'12 - Deployments &amp; Config'!V95)</f>
        <v/>
      </c>
    </row>
    <row r="96" spans="1:27">
      <c r="A96" s="30"/>
      <c r="B96" s="30"/>
      <c r="C96" s="29" t="str">
        <f>IF('12 - Deployments &amp; Config'!I96="","",'12 - Deployments &amp; Config'!I96)</f>
        <v>Glen Cove</v>
      </c>
      <c r="D96" s="29" t="str">
        <f>IF('12 - Deployments &amp; Config'!J96="","",'12 - Deployments &amp; Config'!J96)</f>
        <v/>
      </c>
      <c r="E96" s="29" t="str">
        <f>IF('12 - Deployments &amp; Config'!K96="","",'12 - Deployments &amp; Config'!K96)</f>
        <v/>
      </c>
      <c r="F96" s="29" t="str">
        <f>IF('12 - Deployments &amp; Config'!L96="","",'12 - Deployments &amp; Config'!L96)</f>
        <v/>
      </c>
      <c r="G96" s="29" t="str">
        <f>IF('12 - Deployments &amp; Config'!AQ96="","",'12 - Deployments &amp; Config'!AQ96)</f>
        <v/>
      </c>
      <c r="H96" s="29" t="str">
        <f>IF('12 - Deployments &amp; Config'!A96="","",'12 - Deployments &amp; Config'!A96)</f>
        <v>Neuron</v>
      </c>
      <c r="I96" s="29" t="str">
        <f>IF('12 - Deployments &amp; Config'!AO96="","",'12 - Deployments &amp; Config'!AO96)</f>
        <v/>
      </c>
      <c r="J96" s="29" t="str">
        <f>IF('12 - Deployments &amp; Config'!AP96="","",'12 - Deployments &amp; Config'!AP96)</f>
        <v/>
      </c>
      <c r="K96" s="29" t="str">
        <f>IF('12 - Deployments &amp; Config'!AK96="","",'12 - Deployments &amp; Config'!AK96)</f>
        <v/>
      </c>
      <c r="L96" s="29" t="str">
        <f>IF('12 - Deployments &amp; Config'!M96="","",'12 - Deployments &amp; Config'!M96)</f>
        <v/>
      </c>
      <c r="M96" s="30"/>
      <c r="N96" s="29" t="str">
        <f>IF('12 - Deployments &amp; Config'!N96="","",'12 - Deployments &amp; Config'!N96)</f>
        <v>NA</v>
      </c>
      <c r="O96" s="29" t="str">
        <f>IF('12 - Deployments &amp; Config'!O96="","",'12 - Deployments &amp; Config'!O96)</f>
        <v>NA</v>
      </c>
      <c r="P96" s="29" t="str">
        <f>IF('12 - Deployments &amp; Config'!P96="","",'12 - Deployments &amp; Config'!P96)</f>
        <v>NA</v>
      </c>
      <c r="Q96" s="30"/>
      <c r="R96" s="29" t="str">
        <f>IF('12 - Deployments &amp; Config'!BO96="","",'12 - Deployments &amp; Config'!BO96)</f>
        <v/>
      </c>
      <c r="S96" s="29" t="str">
        <f>IF('12 - Deployments &amp; Config'!BN96="","",'12 - Deployments &amp; Config'!BN96)</f>
        <v/>
      </c>
      <c r="T96" s="29" t="str">
        <f>IF('12 - Deployments &amp; Config'!BL96="","",'12 - Deployments &amp; Config'!BL96)</f>
        <v/>
      </c>
      <c r="U96" s="29" t="str">
        <f>IF('12 - Deployments &amp; Config'!BM96="","",'12 - Deployments &amp; Config'!BM96)</f>
        <v/>
      </c>
      <c r="V96" s="29" t="str">
        <f>IF('12 - Deployments &amp; Config'!B96="","",'12 - Deployments &amp; Config'!B96)</f>
        <v/>
      </c>
      <c r="W96" s="29" t="str">
        <f>IF('12 - Deployments &amp; Config'!CO96="","",'12 - Deployments &amp; Config'!CO96)</f>
        <v>In Storage</v>
      </c>
      <c r="X96" s="29" t="str">
        <f>IF('12 - Deployments &amp; Config'!BS96="","",'12 - Deployments &amp; Config'!BS96)</f>
        <v>Power Cable, Battery, Firmware Download, Device ID, Epic Beans Relay</v>
      </c>
      <c r="Y96" s="29" t="str">
        <f>IF('12 - Deployments &amp; Config'!CQ96="","",'12 - Deployments &amp; Config'!CQ96)</f>
        <v/>
      </c>
      <c r="Z96" s="29" t="str">
        <f>IF('12 - Deployments &amp; Config'!T96="","",'12 - Deployments &amp; Config'!T96)</f>
        <v/>
      </c>
      <c r="AA96" s="29" t="str">
        <f>IF('12 - Deployments &amp; Config'!V96="","",'12 - Deployments &amp; Config'!V96)</f>
        <v/>
      </c>
    </row>
    <row r="97" spans="1:27">
      <c r="A97" s="30"/>
      <c r="B97" s="30"/>
      <c r="C97" s="29" t="str">
        <f>IF('12 - Deployments &amp; Config'!I97="","",'12 - Deployments &amp; Config'!I97)</f>
        <v>Glen Cove</v>
      </c>
      <c r="D97" s="29" t="str">
        <f>IF('12 - Deployments &amp; Config'!J97="","",'12 - Deployments &amp; Config'!J97)</f>
        <v/>
      </c>
      <c r="E97" s="29" t="str">
        <f>IF('12 - Deployments &amp; Config'!K97="","",'12 - Deployments &amp; Config'!K97)</f>
        <v/>
      </c>
      <c r="F97" s="29" t="str">
        <f>IF('12 - Deployments &amp; Config'!L97="","",'12 - Deployments &amp; Config'!L97)</f>
        <v/>
      </c>
      <c r="G97" s="29" t="str">
        <f>IF('12 - Deployments &amp; Config'!AQ97="","",'12 - Deployments &amp; Config'!AQ97)</f>
        <v/>
      </c>
      <c r="H97" s="29" t="str">
        <f>IF('12 - Deployments &amp; Config'!A97="","",'12 - Deployments &amp; Config'!A97)</f>
        <v>Neuron</v>
      </c>
      <c r="I97" s="29" t="str">
        <f>IF('12 - Deployments &amp; Config'!AO97="","",'12 - Deployments &amp; Config'!AO97)</f>
        <v/>
      </c>
      <c r="J97" s="29" t="str">
        <f>IF('12 - Deployments &amp; Config'!AP97="","",'12 - Deployments &amp; Config'!AP97)</f>
        <v/>
      </c>
      <c r="K97" s="29" t="str">
        <f>IF('12 - Deployments &amp; Config'!AK97="","",'12 - Deployments &amp; Config'!AK97)</f>
        <v/>
      </c>
      <c r="L97" s="29" t="str">
        <f>IF('12 - Deployments &amp; Config'!M97="","",'12 - Deployments &amp; Config'!M97)</f>
        <v/>
      </c>
      <c r="M97" s="30"/>
      <c r="N97" s="29" t="str">
        <f>IF('12 - Deployments &amp; Config'!N97="","",'12 - Deployments &amp; Config'!N97)</f>
        <v>NA</v>
      </c>
      <c r="O97" s="29" t="str">
        <f>IF('12 - Deployments &amp; Config'!O97="","",'12 - Deployments &amp; Config'!O97)</f>
        <v>NA</v>
      </c>
      <c r="P97" s="29" t="str">
        <f>IF('12 - Deployments &amp; Config'!P97="","",'12 - Deployments &amp; Config'!P97)</f>
        <v>NA</v>
      </c>
      <c r="Q97" s="30"/>
      <c r="R97" s="29" t="str">
        <f>IF('12 - Deployments &amp; Config'!BO97="","",'12 - Deployments &amp; Config'!BO97)</f>
        <v/>
      </c>
      <c r="S97" s="29" t="str">
        <f>IF('12 - Deployments &amp; Config'!BN97="","",'12 - Deployments &amp; Config'!BN97)</f>
        <v/>
      </c>
      <c r="T97" s="29" t="str">
        <f>IF('12 - Deployments &amp; Config'!BL97="","",'12 - Deployments &amp; Config'!BL97)</f>
        <v/>
      </c>
      <c r="U97" s="29" t="str">
        <f>IF('12 - Deployments &amp; Config'!BM97="","",'12 - Deployments &amp; Config'!BM97)</f>
        <v/>
      </c>
      <c r="V97" s="29" t="str">
        <f>IF('12 - Deployments &amp; Config'!B97="","",'12 - Deployments &amp; Config'!B97)</f>
        <v/>
      </c>
      <c r="W97" s="29" t="str">
        <f>IF('12 - Deployments &amp; Config'!CO97="","",'12 - Deployments &amp; Config'!CO97)</f>
        <v>In Storage</v>
      </c>
      <c r="X97" s="29" t="str">
        <f>IF('12 - Deployments &amp; Config'!BS97="","",'12 - Deployments &amp; Config'!BS97)</f>
        <v>Power Cable, Battery, Firmware Download, Device ID, Epic Beans Relay</v>
      </c>
      <c r="Y97" s="29" t="str">
        <f>IF('12 - Deployments &amp; Config'!CQ97="","",'12 - Deployments &amp; Config'!CQ97)</f>
        <v/>
      </c>
      <c r="Z97" s="29" t="str">
        <f>IF('12 - Deployments &amp; Config'!T97="","",'12 - Deployments &amp; Config'!T97)</f>
        <v/>
      </c>
      <c r="AA97" s="29" t="str">
        <f>IF('12 - Deployments &amp; Config'!V97="","",'12 - Deployments &amp; Config'!V97)</f>
        <v/>
      </c>
    </row>
    <row r="98" spans="1:27">
      <c r="A98" s="30"/>
      <c r="B98" s="30"/>
      <c r="C98" s="29" t="str">
        <f>IF('12 - Deployments &amp; Config'!I98="","",'12 - Deployments &amp; Config'!I98)</f>
        <v>Glen Cove</v>
      </c>
      <c r="D98" s="29" t="str">
        <f>IF('12 - Deployments &amp; Config'!J98="","",'12 - Deployments &amp; Config'!J98)</f>
        <v/>
      </c>
      <c r="E98" s="29" t="str">
        <f>IF('12 - Deployments &amp; Config'!K98="","",'12 - Deployments &amp; Config'!K98)</f>
        <v/>
      </c>
      <c r="F98" s="29" t="str">
        <f>IF('12 - Deployments &amp; Config'!L98="","",'12 - Deployments &amp; Config'!L98)</f>
        <v/>
      </c>
      <c r="G98" s="29" t="str">
        <f>IF('12 - Deployments &amp; Config'!AQ98="","",'12 - Deployments &amp; Config'!AQ98)</f>
        <v/>
      </c>
      <c r="H98" s="29" t="str">
        <f>IF('12 - Deployments &amp; Config'!A98="","",'12 - Deployments &amp; Config'!A98)</f>
        <v>Neuron</v>
      </c>
      <c r="I98" s="29" t="str">
        <f>IF('12 - Deployments &amp; Config'!AO98="","",'12 - Deployments &amp; Config'!AO98)</f>
        <v/>
      </c>
      <c r="J98" s="29" t="str">
        <f>IF('12 - Deployments &amp; Config'!AP98="","",'12 - Deployments &amp; Config'!AP98)</f>
        <v/>
      </c>
      <c r="K98" s="29" t="str">
        <f>IF('12 - Deployments &amp; Config'!AK98="","",'12 - Deployments &amp; Config'!AK98)</f>
        <v/>
      </c>
      <c r="L98" s="29" t="str">
        <f>IF('12 - Deployments &amp; Config'!M98="","",'12 - Deployments &amp; Config'!M98)</f>
        <v/>
      </c>
      <c r="M98" s="30"/>
      <c r="N98" s="29" t="str">
        <f>IF('12 - Deployments &amp; Config'!N98="","",'12 - Deployments &amp; Config'!N98)</f>
        <v/>
      </c>
      <c r="O98" s="29" t="str">
        <f>IF('12 - Deployments &amp; Config'!O98="","",'12 - Deployments &amp; Config'!O98)</f>
        <v/>
      </c>
      <c r="P98" s="29" t="str">
        <f>IF('12 - Deployments &amp; Config'!P98="","",'12 - Deployments &amp; Config'!P98)</f>
        <v/>
      </c>
      <c r="Q98" s="30"/>
      <c r="R98" s="29" t="str">
        <f>IF('12 - Deployments &amp; Config'!BO98="","",'12 - Deployments &amp; Config'!BO98)</f>
        <v/>
      </c>
      <c r="S98" s="29" t="str">
        <f>IF('12 - Deployments &amp; Config'!BN98="","",'12 - Deployments &amp; Config'!BN98)</f>
        <v/>
      </c>
      <c r="T98" s="29" t="str">
        <f>IF('12 - Deployments &amp; Config'!BL98="","",'12 - Deployments &amp; Config'!BL98)</f>
        <v/>
      </c>
      <c r="U98" s="29" t="str">
        <f>IF('12 - Deployments &amp; Config'!BM98="","",'12 - Deployments &amp; Config'!BM98)</f>
        <v/>
      </c>
      <c r="V98" s="29" t="str">
        <f>IF('12 - Deployments &amp; Config'!B98="","",'12 - Deployments &amp; Config'!B98)</f>
        <v/>
      </c>
      <c r="W98" s="29" t="str">
        <f>IF('12 - Deployments &amp; Config'!CO98="","",'12 - Deployments &amp; Config'!CO98)</f>
        <v/>
      </c>
      <c r="X98" s="29" t="str">
        <f>IF('12 - Deployments &amp; Config'!BS98="","",'12 - Deployments &amp; Config'!BS98)</f>
        <v>Power Cable, Battery, Firmware Download, Device ID, Epic Beans Relay</v>
      </c>
      <c r="Y98" s="29" t="str">
        <f>IF('12 - Deployments &amp; Config'!CQ98="","",'12 - Deployments &amp; Config'!CQ98)</f>
        <v/>
      </c>
      <c r="Z98" s="29" t="str">
        <f>IF('12 - Deployments &amp; Config'!T98="","",'12 - Deployments &amp; Config'!T98)</f>
        <v/>
      </c>
      <c r="AA98" s="29" t="str">
        <f>IF('12 - Deployments &amp; Config'!V98="","",'12 - Deployments &amp; Config'!V98)</f>
        <v/>
      </c>
    </row>
    <row r="99" spans="1:27">
      <c r="A99" s="30"/>
      <c r="B99" s="30"/>
      <c r="C99" s="29" t="str">
        <f>IF('12 - Deployments &amp; Config'!I99="","",'12 - Deployments &amp; Config'!I99)</f>
        <v>Glen Cove</v>
      </c>
      <c r="D99" s="29" t="str">
        <f>IF('12 - Deployments &amp; Config'!J99="","",'12 - Deployments &amp; Config'!J99)</f>
        <v/>
      </c>
      <c r="E99" s="29" t="str">
        <f>IF('12 - Deployments &amp; Config'!K99="","",'12 - Deployments &amp; Config'!K99)</f>
        <v/>
      </c>
      <c r="F99" s="29" t="str">
        <f>IF('12 - Deployments &amp; Config'!L99="","",'12 - Deployments &amp; Config'!L99)</f>
        <v/>
      </c>
      <c r="G99" s="29" t="str">
        <f>IF('12 - Deployments &amp; Config'!AQ99="","",'12 - Deployments &amp; Config'!AQ99)</f>
        <v/>
      </c>
      <c r="H99" s="29" t="str">
        <f>IF('12 - Deployments &amp; Config'!A99="","",'12 - Deployments &amp; Config'!A99)</f>
        <v>Neuron</v>
      </c>
      <c r="I99" s="29" t="str">
        <f>IF('12 - Deployments &amp; Config'!AO99="","",'12 - Deployments &amp; Config'!AO99)</f>
        <v/>
      </c>
      <c r="J99" s="29" t="str">
        <f>IF('12 - Deployments &amp; Config'!AP99="","",'12 - Deployments &amp; Config'!AP99)</f>
        <v/>
      </c>
      <c r="K99" s="29" t="str">
        <f>IF('12 - Deployments &amp; Config'!AK99="","",'12 - Deployments &amp; Config'!AK99)</f>
        <v/>
      </c>
      <c r="L99" s="29" t="str">
        <f>IF('12 - Deployments &amp; Config'!M99="","",'12 - Deployments &amp; Config'!M99)</f>
        <v/>
      </c>
      <c r="M99" s="30"/>
      <c r="N99" s="29" t="str">
        <f>IF('12 - Deployments &amp; Config'!N99="","",'12 - Deployments &amp; Config'!N99)</f>
        <v>NA</v>
      </c>
      <c r="O99" s="29" t="str">
        <f>IF('12 - Deployments &amp; Config'!O99="","",'12 - Deployments &amp; Config'!O99)</f>
        <v>NA</v>
      </c>
      <c r="P99" s="29" t="str">
        <f>IF('12 - Deployments &amp; Config'!P99="","",'12 - Deployments &amp; Config'!P99)</f>
        <v>NA</v>
      </c>
      <c r="Q99" s="30"/>
      <c r="R99" s="29" t="str">
        <f>IF('12 - Deployments &amp; Config'!BO99="","",'12 - Deployments &amp; Config'!BO99)</f>
        <v/>
      </c>
      <c r="S99" s="29" t="str">
        <f>IF('12 - Deployments &amp; Config'!BN99="","",'12 - Deployments &amp; Config'!BN99)</f>
        <v/>
      </c>
      <c r="T99" s="29" t="str">
        <f>IF('12 - Deployments &amp; Config'!BL99="","",'12 - Deployments &amp; Config'!BL99)</f>
        <v/>
      </c>
      <c r="U99" s="29" t="str">
        <f>IF('12 - Deployments &amp; Config'!BM99="","",'12 - Deployments &amp; Config'!BM99)</f>
        <v/>
      </c>
      <c r="V99" s="29" t="str">
        <f>IF('12 - Deployments &amp; Config'!B99="","",'12 - Deployments &amp; Config'!B99)</f>
        <v/>
      </c>
      <c r="W99" s="29" t="str">
        <f>IF('12 - Deployments &amp; Config'!CO99="","",'12 - Deployments &amp; Config'!CO99)</f>
        <v>In Storage</v>
      </c>
      <c r="X99" s="29" t="str">
        <f>IF('12 - Deployments &amp; Config'!BS99="","",'12 - Deployments &amp; Config'!BS99)</f>
        <v>Power Cable, Battery, Firmware Download, Device ID, Epic Beans Relay</v>
      </c>
      <c r="Y99" s="29" t="str">
        <f>IF('12 - Deployments &amp; Config'!CQ99="","",'12 - Deployments &amp; Config'!CQ99)</f>
        <v/>
      </c>
      <c r="Z99" s="29" t="str">
        <f>IF('12 - Deployments &amp; Config'!T99="","",'12 - Deployments &amp; Config'!T99)</f>
        <v/>
      </c>
      <c r="AA99" s="29" t="str">
        <f>IF('12 - Deployments &amp; Config'!V99="","",'12 - Deployments &amp; Config'!V99)</f>
        <v/>
      </c>
    </row>
    <row r="100" spans="1:27">
      <c r="A100" s="30"/>
      <c r="B100" s="30"/>
      <c r="C100" s="29" t="str">
        <f>IF('12 - Deployments &amp; Config'!I100="","",'12 - Deployments &amp; Config'!I100)</f>
        <v>Glen Cove</v>
      </c>
      <c r="D100" s="29" t="str">
        <f>IF('12 - Deployments &amp; Config'!J100="","",'12 - Deployments &amp; Config'!J100)</f>
        <v/>
      </c>
      <c r="E100" s="29" t="str">
        <f>IF('12 - Deployments &amp; Config'!K100="","",'12 - Deployments &amp; Config'!K100)</f>
        <v/>
      </c>
      <c r="F100" s="29" t="str">
        <f>IF('12 - Deployments &amp; Config'!L100="","",'12 - Deployments &amp; Config'!L100)</f>
        <v/>
      </c>
      <c r="G100" s="29" t="str">
        <f>IF('12 - Deployments &amp; Config'!AQ100="","",'12 - Deployments &amp; Config'!AQ100)</f>
        <v/>
      </c>
      <c r="H100" s="29" t="str">
        <f>IF('12 - Deployments &amp; Config'!A100="","",'12 - Deployments &amp; Config'!A100)</f>
        <v>Neuron</v>
      </c>
      <c r="I100" s="29" t="str">
        <f>IF('12 - Deployments &amp; Config'!AO100="","",'12 - Deployments &amp; Config'!AO100)</f>
        <v/>
      </c>
      <c r="J100" s="29" t="str">
        <f>IF('12 - Deployments &amp; Config'!AP100="","",'12 - Deployments &amp; Config'!AP100)</f>
        <v/>
      </c>
      <c r="K100" s="29" t="str">
        <f>IF('12 - Deployments &amp; Config'!AK100="","",'12 - Deployments &amp; Config'!AK100)</f>
        <v/>
      </c>
      <c r="L100" s="29" t="str">
        <f>IF('12 - Deployments &amp; Config'!M100="","",'12 - Deployments &amp; Config'!M100)</f>
        <v/>
      </c>
      <c r="M100" s="30"/>
      <c r="N100" s="29" t="str">
        <f>IF('12 - Deployments &amp; Config'!N100="","",'12 - Deployments &amp; Config'!N100)</f>
        <v>NA</v>
      </c>
      <c r="O100" s="29" t="str">
        <f>IF('12 - Deployments &amp; Config'!O100="","",'12 - Deployments &amp; Config'!O100)</f>
        <v>NA</v>
      </c>
      <c r="P100" s="29" t="str">
        <f>IF('12 - Deployments &amp; Config'!P100="","",'12 - Deployments &amp; Config'!P100)</f>
        <v>NA</v>
      </c>
      <c r="Q100" s="30"/>
      <c r="R100" s="29" t="str">
        <f>IF('12 - Deployments &amp; Config'!BO100="","",'12 - Deployments &amp; Config'!BO100)</f>
        <v/>
      </c>
      <c r="S100" s="29" t="str">
        <f>IF('12 - Deployments &amp; Config'!BN100="","",'12 - Deployments &amp; Config'!BN100)</f>
        <v/>
      </c>
      <c r="T100" s="29" t="str">
        <f>IF('12 - Deployments &amp; Config'!BL100="","",'12 - Deployments &amp; Config'!BL100)</f>
        <v/>
      </c>
      <c r="U100" s="29" t="str">
        <f>IF('12 - Deployments &amp; Config'!BM100="","",'12 - Deployments &amp; Config'!BM100)</f>
        <v/>
      </c>
      <c r="V100" s="29" t="str">
        <f>IF('12 - Deployments &amp; Config'!B100="","",'12 - Deployments &amp; Config'!B100)</f>
        <v/>
      </c>
      <c r="W100" s="29" t="str">
        <f>IF('12 - Deployments &amp; Config'!CO100="","",'12 - Deployments &amp; Config'!CO100)</f>
        <v>In Storage</v>
      </c>
      <c r="X100" s="29" t="str">
        <f>IF('12 - Deployments &amp; Config'!BS100="","",'12 - Deployments &amp; Config'!BS100)</f>
        <v>Power Cable, Battery, Firmware Download, Device ID, Epic Beans Relay</v>
      </c>
      <c r="Y100" s="29" t="str">
        <f>IF('12 - Deployments &amp; Config'!CQ100="","",'12 - Deployments &amp; Config'!CQ100)</f>
        <v/>
      </c>
      <c r="Z100" s="29" t="str">
        <f>IF('12 - Deployments &amp; Config'!T100="","",'12 - Deployments &amp; Config'!T100)</f>
        <v/>
      </c>
      <c r="AA100" s="29" t="str">
        <f>IF('12 - Deployments &amp; Config'!V100="","",'12 - Deployments &amp; Config'!V100)</f>
        <v/>
      </c>
    </row>
    <row r="101" spans="1:27">
      <c r="A101" s="30"/>
      <c r="B101" s="30"/>
      <c r="C101" s="29" t="str">
        <f>IF('12 - Deployments &amp; Config'!I101="","",'12 - Deployments &amp; Config'!I101)</f>
        <v>Glen Cove</v>
      </c>
      <c r="D101" s="29" t="str">
        <f>IF('12 - Deployments &amp; Config'!J101="","",'12 - Deployments &amp; Config'!J101)</f>
        <v/>
      </c>
      <c r="E101" s="29" t="str">
        <f>IF('12 - Deployments &amp; Config'!K101="","",'12 - Deployments &amp; Config'!K101)</f>
        <v/>
      </c>
      <c r="F101" s="29" t="str">
        <f>IF('12 - Deployments &amp; Config'!L101="","",'12 - Deployments &amp; Config'!L101)</f>
        <v/>
      </c>
      <c r="G101" s="29" t="str">
        <f>IF('12 - Deployments &amp; Config'!AQ101="","",'12 - Deployments &amp; Config'!AQ101)</f>
        <v/>
      </c>
      <c r="H101" s="29" t="str">
        <f>IF('12 - Deployments &amp; Config'!A101="","",'12 - Deployments &amp; Config'!A101)</f>
        <v>Neuron</v>
      </c>
      <c r="I101" s="29" t="str">
        <f>IF('12 - Deployments &amp; Config'!AO101="","",'12 - Deployments &amp; Config'!AO101)</f>
        <v/>
      </c>
      <c r="J101" s="29" t="str">
        <f>IF('12 - Deployments &amp; Config'!AP101="","",'12 - Deployments &amp; Config'!AP101)</f>
        <v/>
      </c>
      <c r="K101" s="29" t="str">
        <f>IF('12 - Deployments &amp; Config'!AK101="","",'12 - Deployments &amp; Config'!AK101)</f>
        <v/>
      </c>
      <c r="L101" s="29" t="str">
        <f>IF('12 - Deployments &amp; Config'!M101="","",'12 - Deployments &amp; Config'!M101)</f>
        <v/>
      </c>
      <c r="M101" s="30"/>
      <c r="N101" s="29" t="str">
        <f>IF('12 - Deployments &amp; Config'!N101="","",'12 - Deployments &amp; Config'!N101)</f>
        <v>NA</v>
      </c>
      <c r="O101" s="29" t="str">
        <f>IF('12 - Deployments &amp; Config'!O101="","",'12 - Deployments &amp; Config'!O101)</f>
        <v>NA</v>
      </c>
      <c r="P101" s="29" t="str">
        <f>IF('12 - Deployments &amp; Config'!P101="","",'12 - Deployments &amp; Config'!P101)</f>
        <v>NA</v>
      </c>
      <c r="Q101" s="30"/>
      <c r="R101" s="29" t="str">
        <f>IF('12 - Deployments &amp; Config'!BO101="","",'12 - Deployments &amp; Config'!BO101)</f>
        <v/>
      </c>
      <c r="S101" s="29" t="str">
        <f>IF('12 - Deployments &amp; Config'!BN101="","",'12 - Deployments &amp; Config'!BN101)</f>
        <v/>
      </c>
      <c r="T101" s="29" t="str">
        <f>IF('12 - Deployments &amp; Config'!BL101="","",'12 - Deployments &amp; Config'!BL101)</f>
        <v/>
      </c>
      <c r="U101" s="29" t="str">
        <f>IF('12 - Deployments &amp; Config'!BM101="","",'12 - Deployments &amp; Config'!BM101)</f>
        <v/>
      </c>
      <c r="V101" s="29" t="str">
        <f>IF('12 - Deployments &amp; Config'!B101="","",'12 - Deployments &amp; Config'!B101)</f>
        <v/>
      </c>
      <c r="W101" s="29" t="str">
        <f>IF('12 - Deployments &amp; Config'!CO101="","",'12 - Deployments &amp; Config'!CO101)</f>
        <v>In Storage</v>
      </c>
      <c r="X101" s="29" t="str">
        <f>IF('12 - Deployments &amp; Config'!BS101="","",'12 - Deployments &amp; Config'!BS101)</f>
        <v>Power Cable, Battery, Firmware Download, Device ID, Epic Beans Relay</v>
      </c>
      <c r="Y101" s="29" t="str">
        <f>IF('12 - Deployments &amp; Config'!CQ101="","",'12 - Deployments &amp; Config'!CQ101)</f>
        <v/>
      </c>
      <c r="Z101" s="29" t="str">
        <f>IF('12 - Deployments &amp; Config'!T101="","",'12 - Deployments &amp; Config'!T101)</f>
        <v/>
      </c>
      <c r="AA101" s="29" t="str">
        <f>IF('12 - Deployments &amp; Config'!V101="","",'12 - Deployments &amp; Config'!V101)</f>
        <v/>
      </c>
    </row>
    <row r="102" spans="1:27">
      <c r="A102" s="30"/>
      <c r="B102" s="30"/>
      <c r="C102" s="29" t="str">
        <f>IF('12 - Deployments &amp; Config'!I102="","",'12 - Deployments &amp; Config'!I102)</f>
        <v>LIJ-IR</v>
      </c>
      <c r="D102" s="29" t="str">
        <f>IF('12 - Deployments &amp; Config'!J102="","",'12 - Deployments &amp; Config'!J102)</f>
        <v/>
      </c>
      <c r="E102" s="29" t="str">
        <f>IF('12 - Deployments &amp; Config'!K102="","",'12 - Deployments &amp; Config'!K102)</f>
        <v/>
      </c>
      <c r="F102" s="29" t="str">
        <f>IF('12 - Deployments &amp; Config'!L102="","",'12 - Deployments &amp; Config'!L102)</f>
        <v/>
      </c>
      <c r="G102" s="29" t="str">
        <f>IF('12 - Deployments &amp; Config'!AQ102="","",'12 - Deployments &amp; Config'!AQ102)</f>
        <v/>
      </c>
      <c r="H102" s="29" t="str">
        <f>IF('12 - Deployments &amp; Config'!A102="","",'12 - Deployments &amp; Config'!A102)</f>
        <v>Cybernet</v>
      </c>
      <c r="I102" s="29" t="str">
        <f>IF('12 - Deployments &amp; Config'!AO102="","",'12 - Deployments &amp; Config'!AO102)</f>
        <v>Cybernet Manufacturing Inc</v>
      </c>
      <c r="J102" s="29" t="str">
        <f>IF('12 - Deployments &amp; Config'!AP102="","",'12 - Deployments &amp; Config'!AP102)</f>
        <v>CyberMed-S24 TGL</v>
      </c>
      <c r="K102" s="29" t="str">
        <f>IF('12 - Deployments &amp; Config'!AK102="","",'12 - Deployments &amp; Config'!AK102)</f>
        <v/>
      </c>
      <c r="L102" s="29" t="str">
        <f>IF('12 - Deployments &amp; Config'!M102="","",'12 - Deployments &amp; Config'!M102)</f>
        <v>OR iPro Cybernet Workstation</v>
      </c>
      <c r="M102" s="30"/>
      <c r="N102" s="29" t="str">
        <f>IF('12 - Deployments &amp; Config'!N102="","",'12 - Deployments &amp; Config'!N102)</f>
        <v>Yes</v>
      </c>
      <c r="O102" s="29" t="str">
        <f>IF('12 - Deployments &amp; Config'!O102="","",'12 - Deployments &amp; Config'!O102)</f>
        <v>No</v>
      </c>
      <c r="P102" s="29" t="str">
        <f>IF('12 - Deployments &amp; Config'!P102="","",'12 - Deployments &amp; Config'!P102)</f>
        <v>No</v>
      </c>
      <c r="Q102" s="30"/>
      <c r="R102" s="29" t="str">
        <f>IF('12 - Deployments &amp; Config'!BO102="","",'12 - Deployments &amp; Config'!BO102)</f>
        <v/>
      </c>
      <c r="S102" s="29" t="str">
        <f>IF('12 - Deployments &amp; Config'!BN102="","",'12 - Deployments &amp; Config'!BN102)</f>
        <v/>
      </c>
      <c r="T102" s="29" t="str">
        <f>IF('12 - Deployments &amp; Config'!BL102="","",'12 - Deployments &amp; Config'!BL102)</f>
        <v/>
      </c>
      <c r="U102" s="29" t="str">
        <f>IF('12 - Deployments &amp; Config'!BM102="","",'12 - Deployments &amp; Config'!BM102)</f>
        <v/>
      </c>
      <c r="V102" s="29" t="str">
        <f>IF('12 - Deployments &amp; Config'!B102="","",'12 - Deployments &amp; Config'!B102)</f>
        <v/>
      </c>
      <c r="W102" s="29" t="str">
        <f>IF('12 - Deployments &amp; Config'!CO102="","",'12 - Deployments &amp; Config'!CO102)</f>
        <v>In Storage</v>
      </c>
      <c r="X102" s="29" t="str">
        <f>IF('12 - Deployments &amp; Config'!BS102="","",'12 - Deployments &amp; Config'!BS102)</f>
        <v/>
      </c>
      <c r="Y102" s="29" t="str">
        <f>IF('12 - Deployments &amp; Config'!CQ102="","",'12 - Deployments &amp; Config'!CQ102)</f>
        <v>Ran POSTINSTALL, boxed</v>
      </c>
      <c r="Z102" s="29" t="str">
        <f>IF('12 - Deployments &amp; Config'!T102="","",'12 - Deployments &amp; Config'!T102)</f>
        <v/>
      </c>
      <c r="AA102" s="29" t="str">
        <f>IF('12 - Deployments &amp; Config'!V102="","",'12 - Deployments &amp; Config'!V102)</f>
        <v/>
      </c>
    </row>
    <row r="103" spans="1:27">
      <c r="A103" s="30"/>
      <c r="B103" s="30"/>
      <c r="C103" s="29" t="str">
        <f>IF('12 - Deployments &amp; Config'!I103="","",'12 - Deployments &amp; Config'!I103)</f>
        <v>LIJ-IR</v>
      </c>
      <c r="D103" s="29" t="str">
        <f>IF('12 - Deployments &amp; Config'!J103="","",'12 - Deployments &amp; Config'!J103)</f>
        <v/>
      </c>
      <c r="E103" s="29" t="str">
        <f>IF('12 - Deployments &amp; Config'!K103="","",'12 - Deployments &amp; Config'!K103)</f>
        <v/>
      </c>
      <c r="F103" s="29" t="str">
        <f>IF('12 - Deployments &amp; Config'!L103="","",'12 - Deployments &amp; Config'!L103)</f>
        <v/>
      </c>
      <c r="G103" s="29" t="str">
        <f>IF('12 - Deployments &amp; Config'!AQ103="","",'12 - Deployments &amp; Config'!AQ103)</f>
        <v/>
      </c>
      <c r="H103" s="29" t="str">
        <f>IF('12 - Deployments &amp; Config'!A103="","",'12 - Deployments &amp; Config'!A103)</f>
        <v>Cybernet</v>
      </c>
      <c r="I103" s="29" t="str">
        <f>IF('12 - Deployments &amp; Config'!AO103="","",'12 - Deployments &amp; Config'!AO103)</f>
        <v>Cybernet Manufacturing Inc</v>
      </c>
      <c r="J103" s="29" t="str">
        <f>IF('12 - Deployments &amp; Config'!AP103="","",'12 - Deployments &amp; Config'!AP103)</f>
        <v>CyberMed-S24 TGL</v>
      </c>
      <c r="K103" s="29" t="str">
        <f>IF('12 - Deployments &amp; Config'!AK103="","",'12 - Deployments &amp; Config'!AK103)</f>
        <v/>
      </c>
      <c r="L103" s="29" t="str">
        <f>IF('12 - Deployments &amp; Config'!M103="","",'12 - Deployments &amp; Config'!M103)</f>
        <v>OR iPro Cybernet Workstation</v>
      </c>
      <c r="M103" s="30"/>
      <c r="N103" s="29" t="str">
        <f>IF('12 - Deployments &amp; Config'!N103="","",'12 - Deployments &amp; Config'!N103)</f>
        <v>Yes</v>
      </c>
      <c r="O103" s="29" t="str">
        <f>IF('12 - Deployments &amp; Config'!O103="","",'12 - Deployments &amp; Config'!O103)</f>
        <v>No</v>
      </c>
      <c r="P103" s="29" t="str">
        <f>IF('12 - Deployments &amp; Config'!P103="","",'12 - Deployments &amp; Config'!P103)</f>
        <v>No</v>
      </c>
      <c r="Q103" s="30"/>
      <c r="R103" s="29" t="str">
        <f>IF('12 - Deployments &amp; Config'!BO103="","",'12 - Deployments &amp; Config'!BO103)</f>
        <v/>
      </c>
      <c r="S103" s="29" t="str">
        <f>IF('12 - Deployments &amp; Config'!BN103="","",'12 - Deployments &amp; Config'!BN103)</f>
        <v/>
      </c>
      <c r="T103" s="29" t="str">
        <f>IF('12 - Deployments &amp; Config'!BL103="","",'12 - Deployments &amp; Config'!BL103)</f>
        <v/>
      </c>
      <c r="U103" s="29" t="str">
        <f>IF('12 - Deployments &amp; Config'!BM103="","",'12 - Deployments &amp; Config'!BM103)</f>
        <v/>
      </c>
      <c r="V103" s="29" t="str">
        <f>IF('12 - Deployments &amp; Config'!B103="","",'12 - Deployments &amp; Config'!B103)</f>
        <v/>
      </c>
      <c r="W103" s="29" t="str">
        <f>IF('12 - Deployments &amp; Config'!CO103="","",'12 - Deployments &amp; Config'!CO103)</f>
        <v>In Storage</v>
      </c>
      <c r="X103" s="29" t="str">
        <f>IF('12 - Deployments &amp; Config'!BS103="","",'12 - Deployments &amp; Config'!BS103)</f>
        <v/>
      </c>
      <c r="Y103" s="29" t="str">
        <f>IF('12 - Deployments &amp; Config'!CQ103="","",'12 - Deployments &amp; Config'!CQ103)</f>
        <v>Ran POSTINSTALL, boxed</v>
      </c>
      <c r="Z103" s="29" t="str">
        <f>IF('12 - Deployments &amp; Config'!T103="","",'12 - Deployments &amp; Config'!T103)</f>
        <v/>
      </c>
      <c r="AA103" s="29" t="str">
        <f>IF('12 - Deployments &amp; Config'!V103="","",'12 - Deployments &amp; Config'!V103)</f>
        <v/>
      </c>
    </row>
    <row r="104" spans="1:27">
      <c r="A104" s="30"/>
      <c r="B104" s="30"/>
      <c r="C104" s="29" t="str">
        <f>IF('12 - Deployments &amp; Config'!I104="","",'12 - Deployments &amp; Config'!I104)</f>
        <v>MEETH</v>
      </c>
      <c r="D104" s="29" t="str">
        <f>IF('12 - Deployments &amp; Config'!J104="","",'12 - Deployments &amp; Config'!J104)</f>
        <v/>
      </c>
      <c r="E104" s="29" t="str">
        <f>IF('12 - Deployments &amp; Config'!K104="","",'12 - Deployments &amp; Config'!K104)</f>
        <v/>
      </c>
      <c r="F104" s="29" t="str">
        <f>IF('12 - Deployments &amp; Config'!L104="","",'12 - Deployments &amp; Config'!L104)</f>
        <v/>
      </c>
      <c r="G104" s="29" t="str">
        <f>IF('12 - Deployments &amp; Config'!AQ104="","",'12 - Deployments &amp; Config'!AQ104)</f>
        <v/>
      </c>
      <c r="H104" s="29" t="str">
        <f>IF('12 - Deployments &amp; Config'!A104="","",'12 - Deployments &amp; Config'!A104)</f>
        <v>Cybernet</v>
      </c>
      <c r="I104" s="29" t="str">
        <f>IF('12 - Deployments &amp; Config'!AO104="","",'12 - Deployments &amp; Config'!AO104)</f>
        <v/>
      </c>
      <c r="J104" s="29" t="str">
        <f>IF('12 - Deployments &amp; Config'!AP104="","",'12 - Deployments &amp; Config'!AP104)</f>
        <v/>
      </c>
      <c r="K104" s="29" t="str">
        <f>IF('12 - Deployments &amp; Config'!AK104="","",'12 - Deployments &amp; Config'!AK104)</f>
        <v/>
      </c>
      <c r="L104" s="29" t="str">
        <f>IF('12 - Deployments &amp; Config'!M104="","",'12 - Deployments &amp; Config'!M104)</f>
        <v>OR iPro Cybernet Workstation</v>
      </c>
      <c r="M104" s="30"/>
      <c r="N104" s="29" t="str">
        <f>IF('12 - Deployments &amp; Config'!N104="","",'12 - Deployments &amp; Config'!N104)</f>
        <v>Yes</v>
      </c>
      <c r="O104" s="29" t="str">
        <f>IF('12 - Deployments &amp; Config'!O104="","",'12 - Deployments &amp; Config'!O104)</f>
        <v>No</v>
      </c>
      <c r="P104" s="29" t="str">
        <f>IF('12 - Deployments &amp; Config'!P104="","",'12 - Deployments &amp; Config'!P104)</f>
        <v>No</v>
      </c>
      <c r="Q104" s="30"/>
      <c r="R104" s="29" t="str">
        <f>IF('12 - Deployments &amp; Config'!BO104="","",'12 - Deployments &amp; Config'!BO104)</f>
        <v/>
      </c>
      <c r="S104" s="29" t="str">
        <f>IF('12 - Deployments &amp; Config'!BN104="","",'12 - Deployments &amp; Config'!BN104)</f>
        <v/>
      </c>
      <c r="T104" s="29" t="e">
        <f>IF('12 - Deployments &amp; Config'!#REF!="","",'12 - Deployments &amp; Config'!#REF!)</f>
        <v>#REF!</v>
      </c>
      <c r="U104" s="29" t="str">
        <f>IF('12 - Deployments &amp; Config'!BM104="","",'12 - Deployments &amp; Config'!BM104)</f>
        <v/>
      </c>
      <c r="V104" s="29" t="str">
        <f>IF('12 - Deployments &amp; Config'!B104="","",'12 - Deployments &amp; Config'!B104)</f>
        <v/>
      </c>
      <c r="W104" s="29" t="str">
        <f>IF('12 - Deployments &amp; Config'!CO104="","",'12 - Deployments &amp; Config'!CO104)</f>
        <v/>
      </c>
      <c r="X104" s="29" t="str">
        <f>IF('12 - Deployments &amp; Config'!BS104="","",'12 - Deployments &amp; Config'!BS104)</f>
        <v/>
      </c>
      <c r="Y104" s="29" t="str">
        <f>IF('12 - Deployments &amp; Config'!CQ104="","",'12 - Deployments &amp; Config'!CQ104)</f>
        <v xml:space="preserve">Ran POSTINSTALL </v>
      </c>
      <c r="Z104" s="29" t="str">
        <f>IF('12 - Deployments &amp; Config'!T104="","",'12 - Deployments &amp; Config'!T104)</f>
        <v/>
      </c>
      <c r="AA104" s="29" t="str">
        <f>IF('12 - Deployments &amp; Config'!V104="","",'12 - Deployments &amp; Config'!V104)</f>
        <v/>
      </c>
    </row>
    <row r="105" spans="1:27">
      <c r="A105" s="30"/>
      <c r="B105" s="30"/>
      <c r="C105" s="29" t="str">
        <f>IF('12 - Deployments &amp; Config'!I105="","",'12 - Deployments &amp; Config'!I105)</f>
        <v>MEETH</v>
      </c>
      <c r="D105" s="29" t="str">
        <f>IF('12 - Deployments &amp; Config'!J105="","",'12 - Deployments &amp; Config'!J105)</f>
        <v/>
      </c>
      <c r="E105" s="29" t="str">
        <f>IF('12 - Deployments &amp; Config'!K105="","",'12 - Deployments &amp; Config'!K105)</f>
        <v/>
      </c>
      <c r="F105" s="29" t="str">
        <f>IF('12 - Deployments &amp; Config'!L105="","",'12 - Deployments &amp; Config'!L105)</f>
        <v/>
      </c>
      <c r="G105" s="29" t="str">
        <f>IF('12 - Deployments &amp; Config'!AQ105="","",'12 - Deployments &amp; Config'!AQ105)</f>
        <v/>
      </c>
      <c r="H105" s="29" t="str">
        <f>IF('12 - Deployments &amp; Config'!A105="","",'12 - Deployments &amp; Config'!A105)</f>
        <v>Cybernet</v>
      </c>
      <c r="I105" s="29" t="str">
        <f>IF('12 - Deployments &amp; Config'!AO105="","",'12 - Deployments &amp; Config'!AO105)</f>
        <v/>
      </c>
      <c r="J105" s="29" t="str">
        <f>IF('12 - Deployments &amp; Config'!AP105="","",'12 - Deployments &amp; Config'!AP105)</f>
        <v/>
      </c>
      <c r="K105" s="29" t="str">
        <f>IF('12 - Deployments &amp; Config'!AK105="","",'12 - Deployments &amp; Config'!AK105)</f>
        <v/>
      </c>
      <c r="L105" s="29" t="str">
        <f>IF('12 - Deployments &amp; Config'!M105="","",'12 - Deployments &amp; Config'!M105)</f>
        <v>OR iPro Cybernet Workstation</v>
      </c>
      <c r="M105" s="30"/>
      <c r="N105" s="29" t="str">
        <f>IF('12 - Deployments &amp; Config'!N105="","",'12 - Deployments &amp; Config'!N105)</f>
        <v>Yes</v>
      </c>
      <c r="O105" s="29" t="str">
        <f>IF('12 - Deployments &amp; Config'!O105="","",'12 - Deployments &amp; Config'!O105)</f>
        <v>No</v>
      </c>
      <c r="P105" s="29" t="str">
        <f>IF('12 - Deployments &amp; Config'!P105="","",'12 - Deployments &amp; Config'!P105)</f>
        <v>No</v>
      </c>
      <c r="Q105" s="30"/>
      <c r="R105" s="29" t="str">
        <f>IF('12 - Deployments &amp; Config'!BO105="","",'12 - Deployments &amp; Config'!BO105)</f>
        <v/>
      </c>
      <c r="S105" s="29" t="str">
        <f>IF('12 - Deployments &amp; Config'!BN105="","",'12 - Deployments &amp; Config'!BN105)</f>
        <v/>
      </c>
      <c r="T105" s="29" t="str">
        <f>IF('12 - Deployments &amp; Config'!BL105="","",'12 - Deployments &amp; Config'!BL105)</f>
        <v/>
      </c>
      <c r="U105" s="29" t="str">
        <f>IF('12 - Deployments &amp; Config'!BM105="","",'12 - Deployments &amp; Config'!BM105)</f>
        <v/>
      </c>
      <c r="V105" s="29" t="str">
        <f>IF('12 - Deployments &amp; Config'!B105="","",'12 - Deployments &amp; Config'!B105)</f>
        <v/>
      </c>
      <c r="W105" s="29" t="str">
        <f>IF('12 - Deployments &amp; Config'!CO105="","",'12 - Deployments &amp; Config'!CO105)</f>
        <v/>
      </c>
      <c r="X105" s="29" t="str">
        <f>IF('12 - Deployments &amp; Config'!BS105="","",'12 - Deployments &amp; Config'!BS105)</f>
        <v/>
      </c>
      <c r="Y105" s="29" t="str">
        <f>IF('12 - Deployments &amp; Config'!CQ105="","",'12 - Deployments &amp; Config'!CQ105)</f>
        <v>Ran POSTINSTALL</v>
      </c>
      <c r="Z105" s="29" t="str">
        <f>IF('12 - Deployments &amp; Config'!T105="","",'12 - Deployments &amp; Config'!T105)</f>
        <v/>
      </c>
      <c r="AA105" s="29" t="str">
        <f>IF('12 - Deployments &amp; Config'!V105="","",'12 - Deployments &amp; Config'!V105)</f>
        <v/>
      </c>
    </row>
    <row r="106" spans="1:27">
      <c r="A106" s="30"/>
      <c r="B106" s="30"/>
      <c r="C106" s="29" t="str">
        <f>IF('12 - Deployments &amp; Config'!I106="","",'12 - Deployments &amp; Config'!I106)</f>
        <v>NSUH</v>
      </c>
      <c r="D106" s="29" t="str">
        <f>IF('12 - Deployments &amp; Config'!J106="","",'12 - Deployments &amp; Config'!J106)</f>
        <v/>
      </c>
      <c r="E106" s="29" t="str">
        <f>IF('12 - Deployments &amp; Config'!K106="","",'12 - Deployments &amp; Config'!K106)</f>
        <v/>
      </c>
      <c r="F106" s="29" t="str">
        <f>IF('12 - Deployments &amp; Config'!L106="","",'12 - Deployments &amp; Config'!L106)</f>
        <v/>
      </c>
      <c r="G106" s="29" t="str">
        <f>IF('12 - Deployments &amp; Config'!AQ106="","",'12 - Deployments &amp; Config'!AQ106)</f>
        <v/>
      </c>
      <c r="H106" s="29" t="str">
        <f>IF('12 - Deployments &amp; Config'!A106="","",'12 - Deployments &amp; Config'!A106)</f>
        <v>Cybernet</v>
      </c>
      <c r="I106" s="29" t="str">
        <f>IF('12 - Deployments &amp; Config'!AO106="","",'12 - Deployments &amp; Config'!AO106)</f>
        <v>Cybernet Manufacturing Inc</v>
      </c>
      <c r="J106" s="29" t="str">
        <f>IF('12 - Deployments &amp; Config'!AP106="","",'12 - Deployments &amp; Config'!AP106)</f>
        <v>CyberMed-S24 TGL</v>
      </c>
      <c r="K106" s="29" t="str">
        <f>IF('12 - Deployments &amp; Config'!AK106="","",'12 - Deployments &amp; Config'!AK106)</f>
        <v/>
      </c>
      <c r="L106" s="29" t="str">
        <f>IF('12 - Deployments &amp; Config'!M106="","",'12 - Deployments &amp; Config'!M106)</f>
        <v>OR iPro Cybernet Workstation</v>
      </c>
      <c r="M106" s="30"/>
      <c r="N106" s="29" t="str">
        <f>IF('12 - Deployments &amp; Config'!N106="","",'12 - Deployments &amp; Config'!N106)</f>
        <v>Yes</v>
      </c>
      <c r="O106" s="29" t="str">
        <f>IF('12 - Deployments &amp; Config'!O106="","",'12 - Deployments &amp; Config'!O106)</f>
        <v>No</v>
      </c>
      <c r="P106" s="29" t="str">
        <f>IF('12 - Deployments &amp; Config'!P106="","",'12 - Deployments &amp; Config'!P106)</f>
        <v>No</v>
      </c>
      <c r="Q106" s="30"/>
      <c r="R106" s="29" t="str">
        <f>IF('12 - Deployments &amp; Config'!BO106="","",'12 - Deployments &amp; Config'!BO106)</f>
        <v/>
      </c>
      <c r="S106" s="29" t="str">
        <f>IF('12 - Deployments &amp; Config'!BN106="","",'12 - Deployments &amp; Config'!BN106)</f>
        <v/>
      </c>
      <c r="T106" s="29" t="str">
        <f>IF('12 - Deployments &amp; Config'!BL106="","",'12 - Deployments &amp; Config'!BL106)</f>
        <v/>
      </c>
      <c r="U106" s="29" t="str">
        <f>IF('12 - Deployments &amp; Config'!BM106="","",'12 - Deployments &amp; Config'!BM106)</f>
        <v/>
      </c>
      <c r="V106" s="29" t="str">
        <f>IF('12 - Deployments &amp; Config'!B106="","",'12 - Deployments &amp; Config'!B106)</f>
        <v/>
      </c>
      <c r="W106" s="29" t="str">
        <f>IF('12 - Deployments &amp; Config'!CO106="","",'12 - Deployments &amp; Config'!CO106)</f>
        <v>In Storage</v>
      </c>
      <c r="X106" s="29" t="str">
        <f>IF('12 - Deployments &amp; Config'!BS106="","",'12 - Deployments &amp; Config'!BS106)</f>
        <v/>
      </c>
      <c r="Y106" s="29" t="str">
        <f>IF('12 - Deployments &amp; Config'!CQ106="","",'12 - Deployments &amp; Config'!CQ106)</f>
        <v>Ran POSTINSTALL, boxe</v>
      </c>
      <c r="Z106" s="29" t="str">
        <f>IF('12 - Deployments &amp; Config'!T106="","",'12 - Deployments &amp; Config'!T106)</f>
        <v/>
      </c>
      <c r="AA106" s="29" t="str">
        <f>IF('12 - Deployments &amp; Config'!V106="","",'12 - Deployments &amp; Config'!V106)</f>
        <v/>
      </c>
    </row>
    <row r="107" spans="1:27">
      <c r="A107" s="30"/>
      <c r="B107" s="30"/>
      <c r="C107" s="29" t="str">
        <f>IF('12 - Deployments &amp; Config'!I107="","",'12 - Deployments &amp; Config'!I107)</f>
        <v>NSUH</v>
      </c>
      <c r="D107" s="29" t="str">
        <f>IF('12 - Deployments &amp; Config'!J107="","",'12 - Deployments &amp; Config'!J107)</f>
        <v/>
      </c>
      <c r="E107" s="29" t="str">
        <f>IF('12 - Deployments &amp; Config'!K107="","",'12 - Deployments &amp; Config'!K107)</f>
        <v/>
      </c>
      <c r="F107" s="29" t="str">
        <f>IF('12 - Deployments &amp; Config'!L107="","",'12 - Deployments &amp; Config'!L107)</f>
        <v/>
      </c>
      <c r="G107" s="29" t="str">
        <f>IF('12 - Deployments &amp; Config'!AQ107="","",'12 - Deployments &amp; Config'!AQ107)</f>
        <v/>
      </c>
      <c r="H107" s="29" t="str">
        <f>IF('12 - Deployments &amp; Config'!A107="","",'12 - Deployments &amp; Config'!A107)</f>
        <v>Cybernet</v>
      </c>
      <c r="I107" s="29" t="str">
        <f>IF('12 - Deployments &amp; Config'!AO107="","",'12 - Deployments &amp; Config'!AO107)</f>
        <v>Cybernet Manufacturing Inc</v>
      </c>
      <c r="J107" s="29" t="str">
        <f>IF('12 - Deployments &amp; Config'!AP107="","",'12 - Deployments &amp; Config'!AP107)</f>
        <v>CyberMed-S24 TGL</v>
      </c>
      <c r="K107" s="29" t="str">
        <f>IF('12 - Deployments &amp; Config'!AK107="","",'12 - Deployments &amp; Config'!AK107)</f>
        <v/>
      </c>
      <c r="L107" s="29" t="str">
        <f>IF('12 - Deployments &amp; Config'!M107="","",'12 - Deployments &amp; Config'!M107)</f>
        <v>OR iPro Cybernet Workstation</v>
      </c>
      <c r="M107" s="30"/>
      <c r="N107" s="29" t="str">
        <f>IF('12 - Deployments &amp; Config'!N107="","",'12 - Deployments &amp; Config'!N107)</f>
        <v>Yes</v>
      </c>
      <c r="O107" s="29" t="str">
        <f>IF('12 - Deployments &amp; Config'!O107="","",'12 - Deployments &amp; Config'!O107)</f>
        <v>No</v>
      </c>
      <c r="P107" s="29" t="str">
        <f>IF('12 - Deployments &amp; Config'!P107="","",'12 - Deployments &amp; Config'!P107)</f>
        <v>No</v>
      </c>
      <c r="Q107" s="30"/>
      <c r="R107" s="29" t="str">
        <f>IF('12 - Deployments &amp; Config'!BO107="","",'12 - Deployments &amp; Config'!BO107)</f>
        <v/>
      </c>
      <c r="S107" s="29" t="str">
        <f>IF('12 - Deployments &amp; Config'!BN107="","",'12 - Deployments &amp; Config'!BN107)</f>
        <v/>
      </c>
      <c r="T107" s="29" t="str">
        <f>IF('12 - Deployments &amp; Config'!BL107="","",'12 - Deployments &amp; Config'!BL107)</f>
        <v/>
      </c>
      <c r="U107" s="29" t="str">
        <f>IF('12 - Deployments &amp; Config'!BM107="","",'12 - Deployments &amp; Config'!BM107)</f>
        <v/>
      </c>
      <c r="V107" s="29" t="str">
        <f>IF('12 - Deployments &amp; Config'!B107="","",'12 - Deployments &amp; Config'!B107)</f>
        <v/>
      </c>
      <c r="W107" s="29" t="str">
        <f>IF('12 - Deployments &amp; Config'!CO107="","",'12 - Deployments &amp; Config'!CO107)</f>
        <v>In Storage</v>
      </c>
      <c r="X107" s="29" t="str">
        <f>IF('12 - Deployments &amp; Config'!BS107="","",'12 - Deployments &amp; Config'!BS107)</f>
        <v/>
      </c>
      <c r="Y107" s="29" t="str">
        <f>IF('12 - Deployments &amp; Config'!CQ107="","",'12 - Deployments &amp; Config'!CQ107)</f>
        <v>Ran POSTINSTALL, boxe</v>
      </c>
      <c r="Z107" s="29" t="str">
        <f>IF('12 - Deployments &amp; Config'!T107="","",'12 - Deployments &amp; Config'!T107)</f>
        <v/>
      </c>
      <c r="AA107" s="29" t="str">
        <f>IF('12 - Deployments &amp; Config'!V107="","",'12 - Deployments &amp; Config'!V107)</f>
        <v/>
      </c>
    </row>
    <row r="108" spans="1:27">
      <c r="A108" s="30"/>
      <c r="B108" s="30"/>
      <c r="C108" s="29" t="str">
        <f>IF('12 - Deployments &amp; Config'!I108="","",'12 - Deployments &amp; Config'!I108)</f>
        <v>NSUH</v>
      </c>
      <c r="D108" s="29" t="str">
        <f>IF('12 - Deployments &amp; Config'!J108="","",'12 - Deployments &amp; Config'!J108)</f>
        <v/>
      </c>
      <c r="E108" s="29" t="str">
        <f>IF('12 - Deployments &amp; Config'!K108="","",'12 - Deployments &amp; Config'!K108)</f>
        <v/>
      </c>
      <c r="F108" s="29" t="str">
        <f>IF('12 - Deployments &amp; Config'!L108="","",'12 - Deployments &amp; Config'!L108)</f>
        <v/>
      </c>
      <c r="G108" s="29" t="str">
        <f>IF('12 - Deployments &amp; Config'!AQ108="","",'12 - Deployments &amp; Config'!AQ108)</f>
        <v/>
      </c>
      <c r="H108" s="29" t="str">
        <f>IF('12 - Deployments &amp; Config'!A108="","",'12 - Deployments &amp; Config'!A108)</f>
        <v>Cybernet</v>
      </c>
      <c r="I108" s="29" t="str">
        <f>IF('12 - Deployments &amp; Config'!AO108="","",'12 - Deployments &amp; Config'!AO108)</f>
        <v/>
      </c>
      <c r="J108" s="29" t="str">
        <f>IF('12 - Deployments &amp; Config'!AP108="","",'12 - Deployments &amp; Config'!AP108)</f>
        <v/>
      </c>
      <c r="K108" s="29" t="str">
        <f>IF('12 - Deployments &amp; Config'!AK108="","",'12 - Deployments &amp; Config'!AK108)</f>
        <v/>
      </c>
      <c r="L108" s="29" t="str">
        <f>IF('12 - Deployments &amp; Config'!M108="","",'12 - Deployments &amp; Config'!M108)</f>
        <v>OR iPro Cybernet Workstation</v>
      </c>
      <c r="M108" s="30"/>
      <c r="N108" s="29" t="str">
        <f>IF('12 - Deployments &amp; Config'!N108="","",'12 - Deployments &amp; Config'!N108)</f>
        <v>Yes</v>
      </c>
      <c r="O108" s="29" t="str">
        <f>IF('12 - Deployments &amp; Config'!O108="","",'12 - Deployments &amp; Config'!O108)</f>
        <v>No</v>
      </c>
      <c r="P108" s="29" t="str">
        <f>IF('12 - Deployments &amp; Config'!P108="","",'12 - Deployments &amp; Config'!P108)</f>
        <v>No</v>
      </c>
      <c r="Q108" s="30"/>
      <c r="R108" s="29" t="str">
        <f>IF('12 - Deployments &amp; Config'!BO108="","",'12 - Deployments &amp; Config'!BO108)</f>
        <v/>
      </c>
      <c r="S108" s="29" t="str">
        <f>IF('12 - Deployments &amp; Config'!BN108="","",'12 - Deployments &amp; Config'!BN108)</f>
        <v/>
      </c>
      <c r="T108" s="29" t="str">
        <f>IF('12 - Deployments &amp; Config'!BL108="","",'12 - Deployments &amp; Config'!BL108)</f>
        <v/>
      </c>
      <c r="U108" s="29" t="str">
        <f>IF('12 - Deployments &amp; Config'!BM108="","",'12 - Deployments &amp; Config'!BM108)</f>
        <v/>
      </c>
      <c r="V108" s="29" t="str">
        <f>IF('12 - Deployments &amp; Config'!B108="","",'12 - Deployments &amp; Config'!B108)</f>
        <v/>
      </c>
      <c r="W108" s="29" t="str">
        <f>IF('12 - Deployments &amp; Config'!CO108="","",'12 - Deployments &amp; Config'!CO108)</f>
        <v>In Storage</v>
      </c>
      <c r="X108" s="29" t="str">
        <f>IF('12 - Deployments &amp; Config'!BS108="","",'12 - Deployments &amp; Config'!BS108)</f>
        <v/>
      </c>
      <c r="Y108" s="29" t="str">
        <f>IF('12 - Deployments &amp; Config'!CQ108="","",'12 - Deployments &amp; Config'!CQ108)</f>
        <v/>
      </c>
      <c r="Z108" s="29" t="str">
        <f>IF('12 - Deployments &amp; Config'!T108="","",'12 - Deployments &amp; Config'!T108)</f>
        <v/>
      </c>
      <c r="AA108" s="29" t="str">
        <f>IF('12 - Deployments &amp; Config'!V108="","",'12 - Deployments &amp; Config'!V108)</f>
        <v/>
      </c>
    </row>
    <row r="109" spans="1:27">
      <c r="A109" s="30"/>
      <c r="B109" s="30"/>
      <c r="C109" s="29" t="str">
        <f>IF('12 - Deployments &amp; Config'!I109="","",'12 - Deployments &amp; Config'!I109)</f>
        <v>NSUH</v>
      </c>
      <c r="D109" s="29" t="str">
        <f>IF('12 - Deployments &amp; Config'!J109="","",'12 - Deployments &amp; Config'!J109)</f>
        <v/>
      </c>
      <c r="E109" s="29" t="str">
        <f>IF('12 - Deployments &amp; Config'!K109="","",'12 - Deployments &amp; Config'!K109)</f>
        <v/>
      </c>
      <c r="F109" s="29" t="str">
        <f>IF('12 - Deployments &amp; Config'!L109="","",'12 - Deployments &amp; Config'!L109)</f>
        <v/>
      </c>
      <c r="G109" s="29" t="str">
        <f>IF('12 - Deployments &amp; Config'!AQ109="","",'12 - Deployments &amp; Config'!AQ109)</f>
        <v/>
      </c>
      <c r="H109" s="29" t="str">
        <f>IF('12 - Deployments &amp; Config'!A109="","",'12 - Deployments &amp; Config'!A109)</f>
        <v>Cybernet</v>
      </c>
      <c r="I109" s="29" t="str">
        <f>IF('12 - Deployments &amp; Config'!AO109="","",'12 - Deployments &amp; Config'!AO109)</f>
        <v/>
      </c>
      <c r="J109" s="29" t="str">
        <f>IF('12 - Deployments &amp; Config'!AP109="","",'12 - Deployments &amp; Config'!AP109)</f>
        <v/>
      </c>
      <c r="K109" s="29" t="str">
        <f>IF('12 - Deployments &amp; Config'!AK109="","",'12 - Deployments &amp; Config'!AK109)</f>
        <v/>
      </c>
      <c r="L109" s="29" t="str">
        <f>IF('12 - Deployments &amp; Config'!M109="","",'12 - Deployments &amp; Config'!M109)</f>
        <v>OR iPro Cybernet Workstation</v>
      </c>
      <c r="M109" s="30"/>
      <c r="N109" s="29" t="str">
        <f>IF('12 - Deployments &amp; Config'!N109="","",'12 - Deployments &amp; Config'!N109)</f>
        <v>Yes</v>
      </c>
      <c r="O109" s="29" t="str">
        <f>IF('12 - Deployments &amp; Config'!O109="","",'12 - Deployments &amp; Config'!O109)</f>
        <v>No</v>
      </c>
      <c r="P109" s="29" t="str">
        <f>IF('12 - Deployments &amp; Config'!P109="","",'12 - Deployments &amp; Config'!P109)</f>
        <v>No</v>
      </c>
      <c r="Q109" s="30"/>
      <c r="R109" s="29" t="str">
        <f>IF('12 - Deployments &amp; Config'!BO109="","",'12 - Deployments &amp; Config'!BO109)</f>
        <v/>
      </c>
      <c r="S109" s="29" t="str">
        <f>IF('12 - Deployments &amp; Config'!BN109="","",'12 - Deployments &amp; Config'!BN109)</f>
        <v/>
      </c>
      <c r="T109" s="29" t="str">
        <f>IF('12 - Deployments &amp; Config'!BL109="","",'12 - Deployments &amp; Config'!BL109)</f>
        <v/>
      </c>
      <c r="U109" s="29" t="str">
        <f>IF('12 - Deployments &amp; Config'!BM109="","",'12 - Deployments &amp; Config'!BM109)</f>
        <v/>
      </c>
      <c r="V109" s="29" t="str">
        <f>IF('12 - Deployments &amp; Config'!B109="","",'12 - Deployments &amp; Config'!B109)</f>
        <v/>
      </c>
      <c r="W109" s="29" t="str">
        <f>IF('12 - Deployments &amp; Config'!CO109="","",'12 - Deployments &amp; Config'!CO109)</f>
        <v>In Storage</v>
      </c>
      <c r="X109" s="29" t="str">
        <f>IF('12 - Deployments &amp; Config'!BS109="","",'12 - Deployments &amp; Config'!BS109)</f>
        <v/>
      </c>
      <c r="Y109" s="29" t="str">
        <f>IF('12 - Deployments &amp; Config'!CQ109="","",'12 - Deployments &amp; Config'!CQ109)</f>
        <v/>
      </c>
      <c r="Z109" s="29" t="str">
        <f>IF('12 - Deployments &amp; Config'!T109="","",'12 - Deployments &amp; Config'!T109)</f>
        <v/>
      </c>
      <c r="AA109" s="29" t="str">
        <f>IF('12 - Deployments &amp; Config'!V109="","",'12 - Deployments &amp; Config'!V109)</f>
        <v/>
      </c>
    </row>
    <row r="110" spans="1:27">
      <c r="A110" s="30"/>
      <c r="B110" s="30"/>
      <c r="C110" s="29" t="str">
        <f>IF('12 - Deployments &amp; Config'!I110="","",'12 - Deployments &amp; Config'!I110)</f>
        <v>NSUH</v>
      </c>
      <c r="D110" s="29" t="str">
        <f>IF('12 - Deployments &amp; Config'!J110="","",'12 - Deployments &amp; Config'!J110)</f>
        <v/>
      </c>
      <c r="E110" s="29" t="str">
        <f>IF('12 - Deployments &amp; Config'!K110="","",'12 - Deployments &amp; Config'!K110)</f>
        <v/>
      </c>
      <c r="F110" s="29" t="str">
        <f>IF('12 - Deployments &amp; Config'!L110="","",'12 - Deployments &amp; Config'!L110)</f>
        <v/>
      </c>
      <c r="G110" s="29" t="str">
        <f>IF('12 - Deployments &amp; Config'!AQ110="","",'12 - Deployments &amp; Config'!AQ110)</f>
        <v/>
      </c>
      <c r="H110" s="29" t="str">
        <f>IF('12 - Deployments &amp; Config'!A110="","",'12 - Deployments &amp; Config'!A110)</f>
        <v>Cybernet</v>
      </c>
      <c r="I110" s="29" t="str">
        <f>IF('12 - Deployments &amp; Config'!AO110="","",'12 - Deployments &amp; Config'!AO110)</f>
        <v/>
      </c>
      <c r="J110" s="29" t="str">
        <f>IF('12 - Deployments &amp; Config'!AP110="","",'12 - Deployments &amp; Config'!AP110)</f>
        <v/>
      </c>
      <c r="K110" s="29" t="str">
        <f>IF('12 - Deployments &amp; Config'!AK110="","",'12 - Deployments &amp; Config'!AK110)</f>
        <v/>
      </c>
      <c r="L110" s="29" t="str">
        <f>IF('12 - Deployments &amp; Config'!M110="","",'12 - Deployments &amp; Config'!M110)</f>
        <v>OR iPro Cybernet Workstation</v>
      </c>
      <c r="M110" s="30"/>
      <c r="N110" s="29" t="str">
        <f>IF('12 - Deployments &amp; Config'!N110="","",'12 - Deployments &amp; Config'!N110)</f>
        <v>Yes</v>
      </c>
      <c r="O110" s="29" t="str">
        <f>IF('12 - Deployments &amp; Config'!O110="","",'12 - Deployments &amp; Config'!O110)</f>
        <v>No</v>
      </c>
      <c r="P110" s="29" t="str">
        <f>IF('12 - Deployments &amp; Config'!P110="","",'12 - Deployments &amp; Config'!P110)</f>
        <v>No</v>
      </c>
      <c r="Q110" s="30"/>
      <c r="R110" s="29" t="str">
        <f>IF('12 - Deployments &amp; Config'!BO110="","",'12 - Deployments &amp; Config'!BO110)</f>
        <v/>
      </c>
      <c r="S110" s="29" t="str">
        <f>IF('12 - Deployments &amp; Config'!BN110="","",'12 - Deployments &amp; Config'!BN110)</f>
        <v/>
      </c>
      <c r="T110" s="29" t="str">
        <f>IF('12 - Deployments &amp; Config'!BL110="","",'12 - Deployments &amp; Config'!BL110)</f>
        <v/>
      </c>
      <c r="U110" s="29" t="str">
        <f>IF('12 - Deployments &amp; Config'!BM110="","",'12 - Deployments &amp; Config'!BM110)</f>
        <v/>
      </c>
      <c r="V110" s="29" t="str">
        <f>IF('12 - Deployments &amp; Config'!B110="","",'12 - Deployments &amp; Config'!B110)</f>
        <v/>
      </c>
      <c r="W110" s="29" t="str">
        <f>IF('12 - Deployments &amp; Config'!CO110="","",'12 - Deployments &amp; Config'!CO110)</f>
        <v>In Storage</v>
      </c>
      <c r="X110" s="29" t="str">
        <f>IF('12 - Deployments &amp; Config'!BS110="","",'12 - Deployments &amp; Config'!BS110)</f>
        <v/>
      </c>
      <c r="Y110" s="29" t="str">
        <f>IF('12 - Deployments &amp; Config'!CQ110="","",'12 - Deployments &amp; Config'!CQ110)</f>
        <v/>
      </c>
      <c r="Z110" s="29" t="str">
        <f>IF('12 - Deployments &amp; Config'!T110="","",'12 - Deployments &amp; Config'!T110)</f>
        <v/>
      </c>
      <c r="AA110" s="29" t="str">
        <f>IF('12 - Deployments &amp; Config'!V110="","",'12 - Deployments &amp; Config'!V110)</f>
        <v/>
      </c>
    </row>
    <row r="111" spans="1:27">
      <c r="A111" s="30"/>
      <c r="B111" s="30"/>
      <c r="C111" s="29" t="str">
        <f>IF('12 - Deployments &amp; Config'!I111="","",'12 - Deployments &amp; Config'!I111)</f>
        <v>NSUH</v>
      </c>
      <c r="D111" s="29" t="str">
        <f>IF('12 - Deployments &amp; Config'!J111="","",'12 - Deployments &amp; Config'!J111)</f>
        <v/>
      </c>
      <c r="E111" s="29" t="str">
        <f>IF('12 - Deployments &amp; Config'!K111="","",'12 - Deployments &amp; Config'!K111)</f>
        <v/>
      </c>
      <c r="F111" s="29" t="str">
        <f>IF('12 - Deployments &amp; Config'!L111="","",'12 - Deployments &amp; Config'!L111)</f>
        <v/>
      </c>
      <c r="G111" s="29" t="str">
        <f>IF('12 - Deployments &amp; Config'!AQ111="","",'12 - Deployments &amp; Config'!AQ111)</f>
        <v/>
      </c>
      <c r="H111" s="29" t="str">
        <f>IF('12 - Deployments &amp; Config'!A111="","",'12 - Deployments &amp; Config'!A111)</f>
        <v>Cybernet</v>
      </c>
      <c r="I111" s="29" t="str">
        <f>IF('12 - Deployments &amp; Config'!AO111="","",'12 - Deployments &amp; Config'!AO111)</f>
        <v/>
      </c>
      <c r="J111" s="29" t="str">
        <f>IF('12 - Deployments &amp; Config'!AP111="","",'12 - Deployments &amp; Config'!AP111)</f>
        <v/>
      </c>
      <c r="K111" s="29" t="str">
        <f>IF('12 - Deployments &amp; Config'!AK111="","",'12 - Deployments &amp; Config'!AK111)</f>
        <v/>
      </c>
      <c r="L111" s="29" t="str">
        <f>IF('12 - Deployments &amp; Config'!M111="","",'12 - Deployments &amp; Config'!M111)</f>
        <v>OR iPro Cybernet Workstation</v>
      </c>
      <c r="M111" s="30"/>
      <c r="N111" s="29" t="str">
        <f>IF('12 - Deployments &amp; Config'!N111="","",'12 - Deployments &amp; Config'!N111)</f>
        <v>Yes</v>
      </c>
      <c r="O111" s="29" t="str">
        <f>IF('12 - Deployments &amp; Config'!O111="","",'12 - Deployments &amp; Config'!O111)</f>
        <v>No</v>
      </c>
      <c r="P111" s="29" t="str">
        <f>IF('12 - Deployments &amp; Config'!P111="","",'12 - Deployments &amp; Config'!P111)</f>
        <v>No</v>
      </c>
      <c r="Q111" s="30"/>
      <c r="R111" s="29" t="str">
        <f>IF('12 - Deployments &amp; Config'!BO111="","",'12 - Deployments &amp; Config'!BO111)</f>
        <v/>
      </c>
      <c r="S111" s="29" t="str">
        <f>IF('12 - Deployments &amp; Config'!BN111="","",'12 - Deployments &amp; Config'!BN111)</f>
        <v/>
      </c>
      <c r="T111" s="29" t="str">
        <f>IF('12 - Deployments &amp; Config'!BL111="","",'12 - Deployments &amp; Config'!BL111)</f>
        <v/>
      </c>
      <c r="U111" s="29" t="str">
        <f>IF('12 - Deployments &amp; Config'!BM111="","",'12 - Deployments &amp; Config'!BM111)</f>
        <v/>
      </c>
      <c r="V111" s="29" t="str">
        <f>IF('12 - Deployments &amp; Config'!B111="","",'12 - Deployments &amp; Config'!B111)</f>
        <v/>
      </c>
      <c r="W111" s="29" t="str">
        <f>IF('12 - Deployments &amp; Config'!CO111="","",'12 - Deployments &amp; Config'!CO111)</f>
        <v>In Storage</v>
      </c>
      <c r="X111" s="29" t="str">
        <f>IF('12 - Deployments &amp; Config'!BS111="","",'12 - Deployments &amp; Config'!BS111)</f>
        <v/>
      </c>
      <c r="Y111" s="29" t="str">
        <f>IF('12 - Deployments &amp; Config'!CQ111="","",'12 - Deployments &amp; Config'!CQ111)</f>
        <v/>
      </c>
      <c r="Z111" s="29" t="str">
        <f>IF('12 - Deployments &amp; Config'!T111="","",'12 - Deployments &amp; Config'!T111)</f>
        <v/>
      </c>
      <c r="AA111" s="29" t="str">
        <f>IF('12 - Deployments &amp; Config'!V111="","",'12 - Deployments &amp; Config'!V111)</f>
        <v/>
      </c>
    </row>
    <row r="112" spans="1:27">
      <c r="A112" s="30"/>
      <c r="B112" s="30"/>
      <c r="C112" s="29" t="str">
        <f>IF('12 - Deployments &amp; Config'!I112="","",'12 - Deployments &amp; Config'!I112)</f>
        <v>NSUH</v>
      </c>
      <c r="D112" s="29" t="str">
        <f>IF('12 - Deployments &amp; Config'!J112="","",'12 - Deployments &amp; Config'!J112)</f>
        <v/>
      </c>
      <c r="E112" s="29" t="str">
        <f>IF('12 - Deployments &amp; Config'!K112="","",'12 - Deployments &amp; Config'!K112)</f>
        <v/>
      </c>
      <c r="F112" s="29" t="str">
        <f>IF('12 - Deployments &amp; Config'!L112="","",'12 - Deployments &amp; Config'!L112)</f>
        <v/>
      </c>
      <c r="G112" s="29" t="str">
        <f>IF('12 - Deployments &amp; Config'!AQ112="","",'12 - Deployments &amp; Config'!AQ112)</f>
        <v/>
      </c>
      <c r="H112" s="29" t="str">
        <f>IF('12 - Deployments &amp; Config'!A112="","",'12 - Deployments &amp; Config'!A112)</f>
        <v>Cybernet</v>
      </c>
      <c r="I112" s="29" t="str">
        <f>IF('12 - Deployments &amp; Config'!AO112="","",'12 - Deployments &amp; Config'!AO112)</f>
        <v/>
      </c>
      <c r="J112" s="29" t="str">
        <f>IF('12 - Deployments &amp; Config'!AP112="","",'12 - Deployments &amp; Config'!AP112)</f>
        <v/>
      </c>
      <c r="K112" s="29" t="str">
        <f>IF('12 - Deployments &amp; Config'!AK112="","",'12 - Deployments &amp; Config'!AK112)</f>
        <v/>
      </c>
      <c r="L112" s="29" t="str">
        <f>IF('12 - Deployments &amp; Config'!M112="","",'12 - Deployments &amp; Config'!M112)</f>
        <v>OR iPro Cybernet Workstation</v>
      </c>
      <c r="M112" s="30"/>
      <c r="N112" s="29" t="str">
        <f>IF('12 - Deployments &amp; Config'!N112="","",'12 - Deployments &amp; Config'!N112)</f>
        <v>Yes</v>
      </c>
      <c r="O112" s="29" t="str">
        <f>IF('12 - Deployments &amp; Config'!O112="","",'12 - Deployments &amp; Config'!O112)</f>
        <v>No</v>
      </c>
      <c r="P112" s="29" t="str">
        <f>IF('12 - Deployments &amp; Config'!P112="","",'12 - Deployments &amp; Config'!P112)</f>
        <v>No</v>
      </c>
      <c r="Q112" s="30"/>
      <c r="R112" s="29" t="str">
        <f>IF('12 - Deployments &amp; Config'!BO112="","",'12 - Deployments &amp; Config'!BO112)</f>
        <v/>
      </c>
      <c r="S112" s="29" t="str">
        <f>IF('12 - Deployments &amp; Config'!BN112="","",'12 - Deployments &amp; Config'!BN112)</f>
        <v/>
      </c>
      <c r="T112" s="29" t="str">
        <f>IF('12 - Deployments &amp; Config'!BL112="","",'12 - Deployments &amp; Config'!BL112)</f>
        <v/>
      </c>
      <c r="U112" s="29" t="str">
        <f>IF('12 - Deployments &amp; Config'!BM112="","",'12 - Deployments &amp; Config'!BM112)</f>
        <v/>
      </c>
      <c r="V112" s="29" t="str">
        <f>IF('12 - Deployments &amp; Config'!B112="","",'12 - Deployments &amp; Config'!B112)</f>
        <v/>
      </c>
      <c r="W112" s="29" t="str">
        <f>IF('12 - Deployments &amp; Config'!CO112="","",'12 - Deployments &amp; Config'!CO112)</f>
        <v>In Storage</v>
      </c>
      <c r="X112" s="29" t="str">
        <f>IF('12 - Deployments &amp; Config'!BS112="","",'12 - Deployments &amp; Config'!BS112)</f>
        <v/>
      </c>
      <c r="Y112" s="29" t="str">
        <f>IF('12 - Deployments &amp; Config'!CQ112="","",'12 - Deployments &amp; Config'!CQ112)</f>
        <v/>
      </c>
      <c r="Z112" s="29" t="str">
        <f>IF('12 - Deployments &amp; Config'!T112="","",'12 - Deployments &amp; Config'!T112)</f>
        <v/>
      </c>
      <c r="AA112" s="29" t="str">
        <f>IF('12 - Deployments &amp; Config'!V112="","",'12 - Deployments &amp; Config'!V112)</f>
        <v/>
      </c>
    </row>
    <row r="113" spans="1:27">
      <c r="A113" s="30"/>
      <c r="B113" s="30"/>
      <c r="C113" s="29" t="str">
        <f>IF('12 - Deployments &amp; Config'!I113="","",'12 - Deployments &amp; Config'!I113)</f>
        <v>NSUH</v>
      </c>
      <c r="D113" s="29" t="str">
        <f>IF('12 - Deployments &amp; Config'!J113="","",'12 - Deployments &amp; Config'!J113)</f>
        <v/>
      </c>
      <c r="E113" s="29" t="str">
        <f>IF('12 - Deployments &amp; Config'!K113="","",'12 - Deployments &amp; Config'!K113)</f>
        <v/>
      </c>
      <c r="F113" s="29" t="str">
        <f>IF('12 - Deployments &amp; Config'!L113="","",'12 - Deployments &amp; Config'!L113)</f>
        <v/>
      </c>
      <c r="G113" s="29" t="str">
        <f>IF('12 - Deployments &amp; Config'!AQ113="","",'12 - Deployments &amp; Config'!AQ113)</f>
        <v/>
      </c>
      <c r="H113" s="29" t="str">
        <f>IF('12 - Deployments &amp; Config'!A113="","",'12 - Deployments &amp; Config'!A113)</f>
        <v>Cybernet</v>
      </c>
      <c r="I113" s="29" t="str">
        <f>IF('12 - Deployments &amp; Config'!AO113="","",'12 - Deployments &amp; Config'!AO113)</f>
        <v/>
      </c>
      <c r="J113" s="29" t="str">
        <f>IF('12 - Deployments &amp; Config'!AP113="","",'12 - Deployments &amp; Config'!AP113)</f>
        <v/>
      </c>
      <c r="K113" s="29" t="str">
        <f>IF('12 - Deployments &amp; Config'!AK113="","",'12 - Deployments &amp; Config'!AK113)</f>
        <v/>
      </c>
      <c r="L113" s="29" t="str">
        <f>IF('12 - Deployments &amp; Config'!M113="","",'12 - Deployments &amp; Config'!M113)</f>
        <v>OR iPro Cybernet Workstation</v>
      </c>
      <c r="M113" s="30"/>
      <c r="N113" s="29" t="str">
        <f>IF('12 - Deployments &amp; Config'!N113="","",'12 - Deployments &amp; Config'!N113)</f>
        <v>Yes</v>
      </c>
      <c r="O113" s="29" t="str">
        <f>IF('12 - Deployments &amp; Config'!O113="","",'12 - Deployments &amp; Config'!O113)</f>
        <v>No</v>
      </c>
      <c r="P113" s="29" t="str">
        <f>IF('12 - Deployments &amp; Config'!P113="","",'12 - Deployments &amp; Config'!P113)</f>
        <v>No</v>
      </c>
      <c r="Q113" s="30"/>
      <c r="R113" s="29" t="str">
        <f>IF('12 - Deployments &amp; Config'!BO113="","",'12 - Deployments &amp; Config'!BO113)</f>
        <v/>
      </c>
      <c r="S113" s="29" t="str">
        <f>IF('12 - Deployments &amp; Config'!BN113="","",'12 - Deployments &amp; Config'!BN113)</f>
        <v/>
      </c>
      <c r="T113" s="29" t="str">
        <f>IF('12 - Deployments &amp; Config'!BL113="","",'12 - Deployments &amp; Config'!BL113)</f>
        <v/>
      </c>
      <c r="U113" s="29" t="str">
        <f>IF('12 - Deployments &amp; Config'!BM113="","",'12 - Deployments &amp; Config'!BM113)</f>
        <v/>
      </c>
      <c r="V113" s="29" t="str">
        <f>IF('12 - Deployments &amp; Config'!B113="","",'12 - Deployments &amp; Config'!B113)</f>
        <v/>
      </c>
      <c r="W113" s="29" t="str">
        <f>IF('12 - Deployments &amp; Config'!CO113="","",'12 - Deployments &amp; Config'!CO113)</f>
        <v>In Storage</v>
      </c>
      <c r="X113" s="29" t="str">
        <f>IF('12 - Deployments &amp; Config'!BS113="","",'12 - Deployments &amp; Config'!BS113)</f>
        <v/>
      </c>
      <c r="Y113" s="29" t="str">
        <f>IF('12 - Deployments &amp; Config'!CQ113="","",'12 - Deployments &amp; Config'!CQ113)</f>
        <v/>
      </c>
      <c r="Z113" s="29" t="str">
        <f>IF('12 - Deployments &amp; Config'!T113="","",'12 - Deployments &amp; Config'!T113)</f>
        <v/>
      </c>
      <c r="AA113" s="29" t="str">
        <f>IF('12 - Deployments &amp; Config'!V113="","",'12 - Deployments &amp; Config'!V113)</f>
        <v/>
      </c>
    </row>
    <row r="114" spans="1:27">
      <c r="A114" s="30"/>
      <c r="B114" s="30"/>
      <c r="C114" s="29" t="str">
        <f>IF('12 - Deployments &amp; Config'!I114="","",'12 - Deployments &amp; Config'!I114)</f>
        <v>NSUH</v>
      </c>
      <c r="D114" s="29" t="str">
        <f>IF('12 - Deployments &amp; Config'!J114="","",'12 - Deployments &amp; Config'!J114)</f>
        <v/>
      </c>
      <c r="E114" s="29" t="str">
        <f>IF('12 - Deployments &amp; Config'!K114="","",'12 - Deployments &amp; Config'!K114)</f>
        <v/>
      </c>
      <c r="F114" s="29" t="str">
        <f>IF('12 - Deployments &amp; Config'!L114="","",'12 - Deployments &amp; Config'!L114)</f>
        <v/>
      </c>
      <c r="G114" s="29" t="str">
        <f>IF('12 - Deployments &amp; Config'!AQ114="","",'12 - Deployments &amp; Config'!AQ114)</f>
        <v/>
      </c>
      <c r="H114" s="29" t="str">
        <f>IF('12 - Deployments &amp; Config'!A114="","",'12 - Deployments &amp; Config'!A114)</f>
        <v>Cybernet</v>
      </c>
      <c r="I114" s="29" t="str">
        <f>IF('12 - Deployments &amp; Config'!AO114="","",'12 - Deployments &amp; Config'!AO114)</f>
        <v/>
      </c>
      <c r="J114" s="29" t="str">
        <f>IF('12 - Deployments &amp; Config'!AP114="","",'12 - Deployments &amp; Config'!AP114)</f>
        <v/>
      </c>
      <c r="K114" s="29" t="str">
        <f>IF('12 - Deployments &amp; Config'!AK114="","",'12 - Deployments &amp; Config'!AK114)</f>
        <v/>
      </c>
      <c r="L114" s="29" t="str">
        <f>IF('12 - Deployments &amp; Config'!M114="","",'12 - Deployments &amp; Config'!M114)</f>
        <v>OR iPro Cybernet Workstation</v>
      </c>
      <c r="M114" s="30"/>
      <c r="N114" s="29" t="str">
        <f>IF('12 - Deployments &amp; Config'!N114="","",'12 - Deployments &amp; Config'!N114)</f>
        <v>Yes</v>
      </c>
      <c r="O114" s="29" t="str">
        <f>IF('12 - Deployments &amp; Config'!O114="","",'12 - Deployments &amp; Config'!O114)</f>
        <v>No</v>
      </c>
      <c r="P114" s="29" t="str">
        <f>IF('12 - Deployments &amp; Config'!P114="","",'12 - Deployments &amp; Config'!P114)</f>
        <v>No</v>
      </c>
      <c r="Q114" s="30"/>
      <c r="R114" s="29" t="str">
        <f>IF('12 - Deployments &amp; Config'!BO114="","",'12 - Deployments &amp; Config'!BO114)</f>
        <v/>
      </c>
      <c r="S114" s="29" t="str">
        <f>IF('12 - Deployments &amp; Config'!BN114="","",'12 - Deployments &amp; Config'!BN114)</f>
        <v/>
      </c>
      <c r="T114" s="29" t="str">
        <f>IF('12 - Deployments &amp; Config'!BL114="","",'12 - Deployments &amp; Config'!BL114)</f>
        <v/>
      </c>
      <c r="U114" s="29" t="str">
        <f>IF('12 - Deployments &amp; Config'!BM114="","",'12 - Deployments &amp; Config'!BM114)</f>
        <v/>
      </c>
      <c r="V114" s="29" t="str">
        <f>IF('12 - Deployments &amp; Config'!B114="","",'12 - Deployments &amp; Config'!B114)</f>
        <v/>
      </c>
      <c r="W114" s="29" t="str">
        <f>IF('12 - Deployments &amp; Config'!CO114="","",'12 - Deployments &amp; Config'!CO114)</f>
        <v>In Storage</v>
      </c>
      <c r="X114" s="29" t="str">
        <f>IF('12 - Deployments &amp; Config'!BS114="","",'12 - Deployments &amp; Config'!BS114)</f>
        <v/>
      </c>
      <c r="Y114" s="29" t="str">
        <f>IF('12 - Deployments &amp; Config'!CQ114="","",'12 - Deployments &amp; Config'!CQ114)</f>
        <v/>
      </c>
      <c r="Z114" s="29" t="str">
        <f>IF('12 - Deployments &amp; Config'!T114="","",'12 - Deployments &amp; Config'!T114)</f>
        <v/>
      </c>
      <c r="AA114" s="29" t="str">
        <f>IF('12 - Deployments &amp; Config'!V114="","",'12 - Deployments &amp; Config'!V114)</f>
        <v/>
      </c>
    </row>
    <row r="115" spans="1:27">
      <c r="A115" s="30"/>
      <c r="B115" s="30"/>
      <c r="C115" s="29" t="str">
        <f>IF('12 - Deployments &amp; Config'!I115="","",'12 - Deployments &amp; Config'!I115)</f>
        <v>NSUH</v>
      </c>
      <c r="D115" s="29" t="str">
        <f>IF('12 - Deployments &amp; Config'!J115="","",'12 - Deployments &amp; Config'!J115)</f>
        <v/>
      </c>
      <c r="E115" s="29" t="str">
        <f>IF('12 - Deployments &amp; Config'!K115="","",'12 - Deployments &amp; Config'!K115)</f>
        <v/>
      </c>
      <c r="F115" s="29" t="str">
        <f>IF('12 - Deployments &amp; Config'!L115="","",'12 - Deployments &amp; Config'!L115)</f>
        <v/>
      </c>
      <c r="G115" s="29" t="str">
        <f>IF('12 - Deployments &amp; Config'!AQ115="","",'12 - Deployments &amp; Config'!AQ115)</f>
        <v/>
      </c>
      <c r="H115" s="29" t="str">
        <f>IF('12 - Deployments &amp; Config'!A115="","",'12 - Deployments &amp; Config'!A115)</f>
        <v>Cybernet</v>
      </c>
      <c r="I115" s="29" t="str">
        <f>IF('12 - Deployments &amp; Config'!AO115="","",'12 - Deployments &amp; Config'!AO115)</f>
        <v/>
      </c>
      <c r="J115" s="29" t="str">
        <f>IF('12 - Deployments &amp; Config'!AP115="","",'12 - Deployments &amp; Config'!AP115)</f>
        <v/>
      </c>
      <c r="K115" s="29" t="str">
        <f>IF('12 - Deployments &amp; Config'!AK115="","",'12 - Deployments &amp; Config'!AK115)</f>
        <v/>
      </c>
      <c r="L115" s="29" t="str">
        <f>IF('12 - Deployments &amp; Config'!M115="","",'12 - Deployments &amp; Config'!M115)</f>
        <v>OR iPro Cybernet Workstation</v>
      </c>
      <c r="M115" s="30"/>
      <c r="N115" s="29" t="str">
        <f>IF('12 - Deployments &amp; Config'!N115="","",'12 - Deployments &amp; Config'!N115)</f>
        <v>Yes</v>
      </c>
      <c r="O115" s="29" t="str">
        <f>IF('12 - Deployments &amp; Config'!O115="","",'12 - Deployments &amp; Config'!O115)</f>
        <v>No</v>
      </c>
      <c r="P115" s="29" t="str">
        <f>IF('12 - Deployments &amp; Config'!P115="","",'12 - Deployments &amp; Config'!P115)</f>
        <v>No</v>
      </c>
      <c r="Q115" s="30"/>
      <c r="R115" s="29" t="str">
        <f>IF('12 - Deployments &amp; Config'!BO115="","",'12 - Deployments &amp; Config'!BO115)</f>
        <v/>
      </c>
      <c r="S115" s="29" t="str">
        <f>IF('12 - Deployments &amp; Config'!BN115="","",'12 - Deployments &amp; Config'!BN115)</f>
        <v/>
      </c>
      <c r="T115" s="29" t="str">
        <f>IF('12 - Deployments &amp; Config'!BL115="","",'12 - Deployments &amp; Config'!BL115)</f>
        <v/>
      </c>
      <c r="U115" s="29" t="str">
        <f>IF('12 - Deployments &amp; Config'!BM115="","",'12 - Deployments &amp; Config'!BM115)</f>
        <v/>
      </c>
      <c r="V115" s="29" t="str">
        <f>IF('12 - Deployments &amp; Config'!B115="","",'12 - Deployments &amp; Config'!B115)</f>
        <v/>
      </c>
      <c r="W115" s="29" t="str">
        <f>IF('12 - Deployments &amp; Config'!CO115="","",'12 - Deployments &amp; Config'!CO115)</f>
        <v>In Storage</v>
      </c>
      <c r="X115" s="29" t="str">
        <f>IF('12 - Deployments &amp; Config'!BS115="","",'12 - Deployments &amp; Config'!BS115)</f>
        <v/>
      </c>
      <c r="Y115" s="29" t="str">
        <f>IF('12 - Deployments &amp; Config'!CQ115="","",'12 - Deployments &amp; Config'!CQ115)</f>
        <v/>
      </c>
      <c r="Z115" s="29" t="str">
        <f>IF('12 - Deployments &amp; Config'!T115="","",'12 - Deployments &amp; Config'!T115)</f>
        <v/>
      </c>
      <c r="AA115" s="29" t="str">
        <f>IF('12 - Deployments &amp; Config'!V115="","",'12 - Deployments &amp; Config'!V115)</f>
        <v/>
      </c>
    </row>
    <row r="116" spans="1:27">
      <c r="A116" s="30"/>
      <c r="B116" s="30"/>
      <c r="C116" s="29" t="str">
        <f>IF('12 - Deployments &amp; Config'!I116="","",'12 - Deployments &amp; Config'!I116)</f>
        <v>NSUH</v>
      </c>
      <c r="D116" s="29" t="str">
        <f>IF('12 - Deployments &amp; Config'!J116="","",'12 - Deployments &amp; Config'!J116)</f>
        <v/>
      </c>
      <c r="E116" s="29" t="str">
        <f>IF('12 - Deployments &amp; Config'!K116="","",'12 - Deployments &amp; Config'!K116)</f>
        <v/>
      </c>
      <c r="F116" s="29" t="str">
        <f>IF('12 - Deployments &amp; Config'!L116="","",'12 - Deployments &amp; Config'!L116)</f>
        <v/>
      </c>
      <c r="G116" s="29" t="str">
        <f>IF('12 - Deployments &amp; Config'!AQ116="","",'12 - Deployments &amp; Config'!AQ116)</f>
        <v/>
      </c>
      <c r="H116" s="29" t="str">
        <f>IF('12 - Deployments &amp; Config'!A116="","",'12 - Deployments &amp; Config'!A116)</f>
        <v>Cybernet</v>
      </c>
      <c r="I116" s="29" t="str">
        <f>IF('12 - Deployments &amp; Config'!AO116="","",'12 - Deployments &amp; Config'!AO116)</f>
        <v/>
      </c>
      <c r="J116" s="29" t="str">
        <f>IF('12 - Deployments &amp; Config'!AP116="","",'12 - Deployments &amp; Config'!AP116)</f>
        <v/>
      </c>
      <c r="K116" s="29" t="str">
        <f>IF('12 - Deployments &amp; Config'!AK116="","",'12 - Deployments &amp; Config'!AK116)</f>
        <v/>
      </c>
      <c r="L116" s="29" t="str">
        <f>IF('12 - Deployments &amp; Config'!M116="","",'12 - Deployments &amp; Config'!M116)</f>
        <v>OR iPro Cybernet Workstation</v>
      </c>
      <c r="M116" s="30"/>
      <c r="N116" s="29" t="str">
        <f>IF('12 - Deployments &amp; Config'!N116="","",'12 - Deployments &amp; Config'!N116)</f>
        <v>Yes</v>
      </c>
      <c r="O116" s="29" t="str">
        <f>IF('12 - Deployments &amp; Config'!O116="","",'12 - Deployments &amp; Config'!O116)</f>
        <v>No</v>
      </c>
      <c r="P116" s="29" t="str">
        <f>IF('12 - Deployments &amp; Config'!P116="","",'12 - Deployments &amp; Config'!P116)</f>
        <v>No</v>
      </c>
      <c r="Q116" s="30"/>
      <c r="R116" s="29" t="str">
        <f>IF('12 - Deployments &amp; Config'!BO116="","",'12 - Deployments &amp; Config'!BO116)</f>
        <v/>
      </c>
      <c r="S116" s="29" t="str">
        <f>IF('12 - Deployments &amp; Config'!BN116="","",'12 - Deployments &amp; Config'!BN116)</f>
        <v/>
      </c>
      <c r="T116" s="29" t="str">
        <f>IF('12 - Deployments &amp; Config'!BL116="","",'12 - Deployments &amp; Config'!BL116)</f>
        <v/>
      </c>
      <c r="U116" s="29" t="str">
        <f>IF('12 - Deployments &amp; Config'!BM116="","",'12 - Deployments &amp; Config'!BM116)</f>
        <v/>
      </c>
      <c r="V116" s="29" t="str">
        <f>IF('12 - Deployments &amp; Config'!B116="","",'12 - Deployments &amp; Config'!B116)</f>
        <v/>
      </c>
      <c r="W116" s="29" t="str">
        <f>IF('12 - Deployments &amp; Config'!CO116="","",'12 - Deployments &amp; Config'!CO116)</f>
        <v>In Storage</v>
      </c>
      <c r="X116" s="29" t="str">
        <f>IF('12 - Deployments &amp; Config'!BS116="","",'12 - Deployments &amp; Config'!BS116)</f>
        <v/>
      </c>
      <c r="Y116" s="29" t="str">
        <f>IF('12 - Deployments &amp; Config'!CQ116="","",'12 - Deployments &amp; Config'!CQ116)</f>
        <v/>
      </c>
      <c r="Z116" s="29" t="str">
        <f>IF('12 - Deployments &amp; Config'!T116="","",'12 - Deployments &amp; Config'!T116)</f>
        <v/>
      </c>
      <c r="AA116" s="29" t="str">
        <f>IF('12 - Deployments &amp; Config'!V116="","",'12 - Deployments &amp; Config'!V116)</f>
        <v/>
      </c>
    </row>
    <row r="117" spans="1:27">
      <c r="A117" s="30"/>
      <c r="B117" s="30"/>
      <c r="C117" s="29" t="str">
        <f>IF('12 - Deployments &amp; Config'!I117="","",'12 - Deployments &amp; Config'!I117)</f>
        <v>NSUH</v>
      </c>
      <c r="D117" s="29" t="str">
        <f>IF('12 - Deployments &amp; Config'!J117="","",'12 - Deployments &amp; Config'!J117)</f>
        <v/>
      </c>
      <c r="E117" s="29" t="str">
        <f>IF('12 - Deployments &amp; Config'!K117="","",'12 - Deployments &amp; Config'!K117)</f>
        <v/>
      </c>
      <c r="F117" s="29" t="str">
        <f>IF('12 - Deployments &amp; Config'!L117="","",'12 - Deployments &amp; Config'!L117)</f>
        <v/>
      </c>
      <c r="G117" s="29" t="str">
        <f>IF('12 - Deployments &amp; Config'!AQ117="","",'12 - Deployments &amp; Config'!AQ117)</f>
        <v/>
      </c>
      <c r="H117" s="29" t="str">
        <f>IF('12 - Deployments &amp; Config'!A117="","",'12 - Deployments &amp; Config'!A117)</f>
        <v>Cybernet</v>
      </c>
      <c r="I117" s="29" t="str">
        <f>IF('12 - Deployments &amp; Config'!AO117="","",'12 - Deployments &amp; Config'!AO117)</f>
        <v/>
      </c>
      <c r="J117" s="29" t="str">
        <f>IF('12 - Deployments &amp; Config'!AP117="","",'12 - Deployments &amp; Config'!AP117)</f>
        <v/>
      </c>
      <c r="K117" s="29" t="str">
        <f>IF('12 - Deployments &amp; Config'!AK117="","",'12 - Deployments &amp; Config'!AK117)</f>
        <v/>
      </c>
      <c r="L117" s="29" t="str">
        <f>IF('12 - Deployments &amp; Config'!M117="","",'12 - Deployments &amp; Config'!M117)</f>
        <v>OR iPro Cybernet Workstation</v>
      </c>
      <c r="M117" s="30"/>
      <c r="N117" s="29" t="str">
        <f>IF('12 - Deployments &amp; Config'!N117="","",'12 - Deployments &amp; Config'!N117)</f>
        <v>Yes</v>
      </c>
      <c r="O117" s="29" t="str">
        <f>IF('12 - Deployments &amp; Config'!O117="","",'12 - Deployments &amp; Config'!O117)</f>
        <v>No</v>
      </c>
      <c r="P117" s="29" t="str">
        <f>IF('12 - Deployments &amp; Config'!P117="","",'12 - Deployments &amp; Config'!P117)</f>
        <v>No</v>
      </c>
      <c r="Q117" s="30"/>
      <c r="R117" s="29" t="str">
        <f>IF('12 - Deployments &amp; Config'!BO117="","",'12 - Deployments &amp; Config'!BO117)</f>
        <v/>
      </c>
      <c r="S117" s="29" t="str">
        <f>IF('12 - Deployments &amp; Config'!BN117="","",'12 - Deployments &amp; Config'!BN117)</f>
        <v/>
      </c>
      <c r="T117" s="29" t="str">
        <f>IF('12 - Deployments &amp; Config'!BL117="","",'12 - Deployments &amp; Config'!BL117)</f>
        <v/>
      </c>
      <c r="U117" s="29" t="str">
        <f>IF('12 - Deployments &amp; Config'!BM117="","",'12 - Deployments &amp; Config'!BM117)</f>
        <v/>
      </c>
      <c r="V117" s="29" t="str">
        <f>IF('12 - Deployments &amp; Config'!B117="","",'12 - Deployments &amp; Config'!B117)</f>
        <v/>
      </c>
      <c r="W117" s="29" t="str">
        <f>IF('12 - Deployments &amp; Config'!CO117="","",'12 - Deployments &amp; Config'!CO117)</f>
        <v>In Storage</v>
      </c>
      <c r="X117" s="29" t="str">
        <f>IF('12 - Deployments &amp; Config'!BS117="","",'12 - Deployments &amp; Config'!BS117)</f>
        <v/>
      </c>
      <c r="Y117" s="29" t="str">
        <f>IF('12 - Deployments &amp; Config'!CQ117="","",'12 - Deployments &amp; Config'!CQ117)</f>
        <v/>
      </c>
      <c r="Z117" s="29" t="str">
        <f>IF('12 - Deployments &amp; Config'!T117="","",'12 - Deployments &amp; Config'!T117)</f>
        <v/>
      </c>
      <c r="AA117" s="29" t="str">
        <f>IF('12 - Deployments &amp; Config'!V117="","",'12 - Deployments &amp; Config'!V117)</f>
        <v/>
      </c>
    </row>
    <row r="118" spans="1:27">
      <c r="A118" s="30"/>
      <c r="B118" s="30"/>
      <c r="C118" s="29" t="str">
        <f>IF('12 - Deployments &amp; Config'!I118="","",'12 - Deployments &amp; Config'!I118)</f>
        <v>NSUH</v>
      </c>
      <c r="D118" s="29" t="str">
        <f>IF('12 - Deployments &amp; Config'!J118="","",'12 - Deployments &amp; Config'!J118)</f>
        <v/>
      </c>
      <c r="E118" s="29" t="str">
        <f>IF('12 - Deployments &amp; Config'!K118="","",'12 - Deployments &amp; Config'!K118)</f>
        <v/>
      </c>
      <c r="F118" s="29" t="str">
        <f>IF('12 - Deployments &amp; Config'!L118="","",'12 - Deployments &amp; Config'!L118)</f>
        <v/>
      </c>
      <c r="G118" s="29" t="str">
        <f>IF('12 - Deployments &amp; Config'!AQ118="","",'12 - Deployments &amp; Config'!AQ118)</f>
        <v/>
      </c>
      <c r="H118" s="29" t="str">
        <f>IF('12 - Deployments &amp; Config'!A118="","",'12 - Deployments &amp; Config'!A118)</f>
        <v>Cybernet</v>
      </c>
      <c r="I118" s="29" t="str">
        <f>IF('12 - Deployments &amp; Config'!AO118="","",'12 - Deployments &amp; Config'!AO118)</f>
        <v/>
      </c>
      <c r="J118" s="29" t="str">
        <f>IF('12 - Deployments &amp; Config'!AP118="","",'12 - Deployments &amp; Config'!AP118)</f>
        <v/>
      </c>
      <c r="K118" s="29" t="str">
        <f>IF('12 - Deployments &amp; Config'!AK118="","",'12 - Deployments &amp; Config'!AK118)</f>
        <v/>
      </c>
      <c r="L118" s="29" t="str">
        <f>IF('12 - Deployments &amp; Config'!M118="","",'12 - Deployments &amp; Config'!M118)</f>
        <v>OR iPro Cybernet Workstation</v>
      </c>
      <c r="M118" s="30"/>
      <c r="N118" s="29" t="str">
        <f>IF('12 - Deployments &amp; Config'!N118="","",'12 - Deployments &amp; Config'!N118)</f>
        <v>Yes</v>
      </c>
      <c r="O118" s="29" t="str">
        <f>IF('12 - Deployments &amp; Config'!O118="","",'12 - Deployments &amp; Config'!O118)</f>
        <v>No</v>
      </c>
      <c r="P118" s="29" t="str">
        <f>IF('12 - Deployments &amp; Config'!P118="","",'12 - Deployments &amp; Config'!P118)</f>
        <v>No</v>
      </c>
      <c r="Q118" s="30"/>
      <c r="R118" s="29" t="str">
        <f>IF('12 - Deployments &amp; Config'!BO118="","",'12 - Deployments &amp; Config'!BO118)</f>
        <v/>
      </c>
      <c r="S118" s="29" t="str">
        <f>IF('12 - Deployments &amp; Config'!BN118="","",'12 - Deployments &amp; Config'!BN118)</f>
        <v/>
      </c>
      <c r="T118" s="29" t="str">
        <f>IF('12 - Deployments &amp; Config'!BL118="","",'12 - Deployments &amp; Config'!BL118)</f>
        <v/>
      </c>
      <c r="U118" s="29" t="str">
        <f>IF('12 - Deployments &amp; Config'!BM118="","",'12 - Deployments &amp; Config'!BM118)</f>
        <v/>
      </c>
      <c r="V118" s="29" t="str">
        <f>IF('12 - Deployments &amp; Config'!B118="","",'12 - Deployments &amp; Config'!B118)</f>
        <v/>
      </c>
      <c r="W118" s="29" t="str">
        <f>IF('12 - Deployments &amp; Config'!CO118="","",'12 - Deployments &amp; Config'!CO118)</f>
        <v/>
      </c>
      <c r="X118" s="29" t="str">
        <f>IF('12 - Deployments &amp; Config'!BS118="","",'12 - Deployments &amp; Config'!BS118)</f>
        <v/>
      </c>
      <c r="Y118" s="29" t="str">
        <f>IF('12 - Deployments &amp; Config'!CQ118="","",'12 - Deployments &amp; Config'!CQ118)</f>
        <v/>
      </c>
      <c r="Z118" s="29" t="str">
        <f>IF('12 - Deployments &amp; Config'!T118="","",'12 - Deployments &amp; Config'!T118)</f>
        <v/>
      </c>
      <c r="AA118" s="29" t="str">
        <f>IF('12 - Deployments &amp; Config'!V118="","",'12 - Deployments &amp; Config'!V118)</f>
        <v/>
      </c>
    </row>
    <row r="119" spans="1:27">
      <c r="A119" s="30"/>
      <c r="B119" s="30"/>
      <c r="C119" s="29" t="str">
        <f>IF('12 - Deployments &amp; Config'!I119="","",'12 - Deployments &amp; Config'!I119)</f>
        <v>NSUH</v>
      </c>
      <c r="D119" s="29" t="str">
        <f>IF('12 - Deployments &amp; Config'!J119="","",'12 - Deployments &amp; Config'!J119)</f>
        <v/>
      </c>
      <c r="E119" s="29" t="str">
        <f>IF('12 - Deployments &amp; Config'!K119="","",'12 - Deployments &amp; Config'!K119)</f>
        <v/>
      </c>
      <c r="F119" s="29" t="str">
        <f>IF('12 - Deployments &amp; Config'!L119="","",'12 - Deployments &amp; Config'!L119)</f>
        <v/>
      </c>
      <c r="G119" s="29" t="str">
        <f>IF('12 - Deployments &amp; Config'!AQ119="","",'12 - Deployments &amp; Config'!AQ119)</f>
        <v/>
      </c>
      <c r="H119" s="29" t="str">
        <f>IF('12 - Deployments &amp; Config'!A119="","",'12 - Deployments &amp; Config'!A119)</f>
        <v>Cybernet</v>
      </c>
      <c r="I119" s="29" t="str">
        <f>IF('12 - Deployments &amp; Config'!AO119="","",'12 - Deployments &amp; Config'!AO119)</f>
        <v/>
      </c>
      <c r="J119" s="29" t="str">
        <f>IF('12 - Deployments &amp; Config'!AP119="","",'12 - Deployments &amp; Config'!AP119)</f>
        <v/>
      </c>
      <c r="K119" s="29" t="str">
        <f>IF('12 - Deployments &amp; Config'!AK119="","",'12 - Deployments &amp; Config'!AK119)</f>
        <v/>
      </c>
      <c r="L119" s="29" t="str">
        <f>IF('12 - Deployments &amp; Config'!M119="","",'12 - Deployments &amp; Config'!M119)</f>
        <v>OR iPro Cybernet Workstation</v>
      </c>
      <c r="M119" s="30"/>
      <c r="N119" s="29" t="str">
        <f>IF('12 - Deployments &amp; Config'!N119="","",'12 - Deployments &amp; Config'!N119)</f>
        <v>Yes</v>
      </c>
      <c r="O119" s="29" t="str">
        <f>IF('12 - Deployments &amp; Config'!O119="","",'12 - Deployments &amp; Config'!O119)</f>
        <v>No</v>
      </c>
      <c r="P119" s="29" t="str">
        <f>IF('12 - Deployments &amp; Config'!P119="","",'12 - Deployments &amp; Config'!P119)</f>
        <v>No</v>
      </c>
      <c r="Q119" s="30"/>
      <c r="R119" s="29" t="str">
        <f>IF('12 - Deployments &amp; Config'!BO119="","",'12 - Deployments &amp; Config'!BO119)</f>
        <v/>
      </c>
      <c r="S119" s="29" t="str">
        <f>IF('12 - Deployments &amp; Config'!BN119="","",'12 - Deployments &amp; Config'!BN119)</f>
        <v/>
      </c>
      <c r="T119" s="29" t="str">
        <f>IF('12 - Deployments &amp; Config'!BL119="","",'12 - Deployments &amp; Config'!BL119)</f>
        <v/>
      </c>
      <c r="U119" s="29" t="str">
        <f>IF('12 - Deployments &amp; Config'!BM119="","",'12 - Deployments &amp; Config'!BM119)</f>
        <v/>
      </c>
      <c r="V119" s="29" t="str">
        <f>IF('12 - Deployments &amp; Config'!B119="","",'12 - Deployments &amp; Config'!B119)</f>
        <v/>
      </c>
      <c r="W119" s="29" t="str">
        <f>IF('12 - Deployments &amp; Config'!CO119="","",'12 - Deployments &amp; Config'!CO119)</f>
        <v/>
      </c>
      <c r="X119" s="29" t="str">
        <f>IF('12 - Deployments &amp; Config'!BS119="","",'12 - Deployments &amp; Config'!BS119)</f>
        <v/>
      </c>
      <c r="Y119" s="29" t="str">
        <f>IF('12 - Deployments &amp; Config'!CQ119="","",'12 - Deployments &amp; Config'!CQ119)</f>
        <v/>
      </c>
      <c r="Z119" s="29" t="str">
        <f>IF('12 - Deployments &amp; Config'!T119="","",'12 - Deployments &amp; Config'!T119)</f>
        <v/>
      </c>
      <c r="AA119" s="29" t="str">
        <f>IF('12 - Deployments &amp; Config'!V119="","",'12 - Deployments &amp; Config'!V119)</f>
        <v/>
      </c>
    </row>
    <row r="120" spans="1:27">
      <c r="A120" s="30"/>
      <c r="B120" s="30"/>
      <c r="C120" s="29" t="str">
        <f>IF('12 - Deployments &amp; Config'!I120="","",'12 - Deployments &amp; Config'!I120)</f>
        <v>NSUH</v>
      </c>
      <c r="D120" s="29" t="str">
        <f>IF('12 - Deployments &amp; Config'!J120="","",'12 - Deployments &amp; Config'!J120)</f>
        <v/>
      </c>
      <c r="E120" s="29" t="str">
        <f>IF('12 - Deployments &amp; Config'!K120="","",'12 - Deployments &amp; Config'!K120)</f>
        <v/>
      </c>
      <c r="F120" s="29" t="str">
        <f>IF('12 - Deployments &amp; Config'!L120="","",'12 - Deployments &amp; Config'!L120)</f>
        <v/>
      </c>
      <c r="G120" s="29" t="str">
        <f>IF('12 - Deployments &amp; Config'!AQ120="","",'12 - Deployments &amp; Config'!AQ120)</f>
        <v/>
      </c>
      <c r="H120" s="29" t="str">
        <f>IF('12 - Deployments &amp; Config'!A120="","",'12 - Deployments &amp; Config'!A120)</f>
        <v>Cybernet</v>
      </c>
      <c r="I120" s="29" t="str">
        <f>IF('12 - Deployments &amp; Config'!AO120="","",'12 - Deployments &amp; Config'!AO120)</f>
        <v/>
      </c>
      <c r="J120" s="29" t="str">
        <f>IF('12 - Deployments &amp; Config'!AP120="","",'12 - Deployments &amp; Config'!AP120)</f>
        <v/>
      </c>
      <c r="K120" s="29" t="str">
        <f>IF('12 - Deployments &amp; Config'!AK120="","",'12 - Deployments &amp; Config'!AK120)</f>
        <v/>
      </c>
      <c r="L120" s="29" t="str">
        <f>IF('12 - Deployments &amp; Config'!M120="","",'12 - Deployments &amp; Config'!M120)</f>
        <v>OR iPro Cybernet Workstation</v>
      </c>
      <c r="M120" s="30"/>
      <c r="N120" s="29" t="str">
        <f>IF('12 - Deployments &amp; Config'!N120="","",'12 - Deployments &amp; Config'!N120)</f>
        <v>Yes</v>
      </c>
      <c r="O120" s="29" t="str">
        <f>IF('12 - Deployments &amp; Config'!O120="","",'12 - Deployments &amp; Config'!O120)</f>
        <v>No</v>
      </c>
      <c r="P120" s="29" t="str">
        <f>IF('12 - Deployments &amp; Config'!P120="","",'12 - Deployments &amp; Config'!P120)</f>
        <v>No</v>
      </c>
      <c r="Q120" s="30"/>
      <c r="R120" s="29" t="str">
        <f>IF('12 - Deployments &amp; Config'!BO120="","",'12 - Deployments &amp; Config'!BO120)</f>
        <v/>
      </c>
      <c r="S120" s="29" t="str">
        <f>IF('12 - Deployments &amp; Config'!BN120="","",'12 - Deployments &amp; Config'!BN120)</f>
        <v/>
      </c>
      <c r="T120" s="29" t="str">
        <f>IF('12 - Deployments &amp; Config'!BL120="","",'12 - Deployments &amp; Config'!BL120)</f>
        <v/>
      </c>
      <c r="U120" s="29" t="str">
        <f>IF('12 - Deployments &amp; Config'!BM120="","",'12 - Deployments &amp; Config'!BM120)</f>
        <v/>
      </c>
      <c r="V120" s="29" t="str">
        <f>IF('12 - Deployments &amp; Config'!B120="","",'12 - Deployments &amp; Config'!B120)</f>
        <v/>
      </c>
      <c r="W120" s="29" t="str">
        <f>IF('12 - Deployments &amp; Config'!CO120="","",'12 - Deployments &amp; Config'!CO120)</f>
        <v/>
      </c>
      <c r="X120" s="29" t="str">
        <f>IF('12 - Deployments &amp; Config'!BS120="","",'12 - Deployments &amp; Config'!BS120)</f>
        <v/>
      </c>
      <c r="Y120" s="29" t="str">
        <f>IF('12 - Deployments &amp; Config'!CQ120="","",'12 - Deployments &amp; Config'!CQ120)</f>
        <v/>
      </c>
      <c r="Z120" s="29" t="str">
        <f>IF('12 - Deployments &amp; Config'!T120="","",'12 - Deployments &amp; Config'!T120)</f>
        <v/>
      </c>
      <c r="AA120" s="29" t="str">
        <f>IF('12 - Deployments &amp; Config'!V120="","",'12 - Deployments &amp; Config'!V120)</f>
        <v/>
      </c>
    </row>
    <row r="121" spans="1:27">
      <c r="A121" s="30"/>
      <c r="B121" s="30"/>
      <c r="C121" s="29" t="str">
        <f>IF('12 - Deployments &amp; Config'!I121="","",'12 - Deployments &amp; Config'!I121)</f>
        <v>LIJ - CCMC</v>
      </c>
      <c r="D121" s="29" t="str">
        <f>IF('12 - Deployments &amp; Config'!J121="","",'12 - Deployments &amp; Config'!J121)</f>
        <v/>
      </c>
      <c r="E121" s="29" t="str">
        <f>IF('12 - Deployments &amp; Config'!K121="","",'12 - Deployments &amp; Config'!K121)</f>
        <v/>
      </c>
      <c r="F121" s="29" t="str">
        <f>IF('12 - Deployments &amp; Config'!L121="","",'12 - Deployments &amp; Config'!L121)</f>
        <v/>
      </c>
      <c r="G121" s="29" t="str">
        <f>IF('12 - Deployments &amp; Config'!AQ121="","",'12 - Deployments &amp; Config'!AQ121)</f>
        <v/>
      </c>
      <c r="H121" s="29" t="str">
        <f>IF('12 - Deployments &amp; Config'!A121="","",'12 - Deployments &amp; Config'!A121)</f>
        <v>Cybernet</v>
      </c>
      <c r="I121" s="29" t="str">
        <f>IF('12 - Deployments &amp; Config'!AO121="","",'12 - Deployments &amp; Config'!AO121)</f>
        <v/>
      </c>
      <c r="J121" s="29" t="str">
        <f>IF('12 - Deployments &amp; Config'!AP121="","",'12 - Deployments &amp; Config'!AP121)</f>
        <v/>
      </c>
      <c r="K121" s="29" t="str">
        <f>IF('12 - Deployments &amp; Config'!AK121="","",'12 - Deployments &amp; Config'!AK121)</f>
        <v/>
      </c>
      <c r="L121" s="29" t="str">
        <f>IF('12 - Deployments &amp; Config'!M121="","",'12 - Deployments &amp; Config'!M121)</f>
        <v>OR iPro Cybernet Workstation</v>
      </c>
      <c r="M121" s="30"/>
      <c r="N121" s="29" t="str">
        <f>IF('12 - Deployments &amp; Config'!N121="","",'12 - Deployments &amp; Config'!N121)</f>
        <v>Yes</v>
      </c>
      <c r="O121" s="29" t="str">
        <f>IF('12 - Deployments &amp; Config'!O121="","",'12 - Deployments &amp; Config'!O121)</f>
        <v>No</v>
      </c>
      <c r="P121" s="29" t="str">
        <f>IF('12 - Deployments &amp; Config'!P121="","",'12 - Deployments &amp; Config'!P121)</f>
        <v>No</v>
      </c>
      <c r="Q121" s="30"/>
      <c r="R121" s="29" t="str">
        <f>IF('12 - Deployments &amp; Config'!BO121="","",'12 - Deployments &amp; Config'!BO121)</f>
        <v/>
      </c>
      <c r="S121" s="29" t="str">
        <f>IF('12 - Deployments &amp; Config'!BN121="","",'12 - Deployments &amp; Config'!BN121)</f>
        <v/>
      </c>
      <c r="T121" s="29" t="str">
        <f>IF('12 - Deployments &amp; Config'!BL121="","",'12 - Deployments &amp; Config'!BL121)</f>
        <v/>
      </c>
      <c r="U121" s="29" t="str">
        <f>IF('12 - Deployments &amp; Config'!BM121="","",'12 - Deployments &amp; Config'!BM121)</f>
        <v/>
      </c>
      <c r="V121" s="29" t="str">
        <f>IF('12 - Deployments &amp; Config'!B121="","",'12 - Deployments &amp; Config'!B121)</f>
        <v/>
      </c>
      <c r="W121" s="29" t="str">
        <f>IF('12 - Deployments &amp; Config'!CO121="","",'12 - Deployments &amp; Config'!CO121)</f>
        <v/>
      </c>
      <c r="X121" s="29" t="str">
        <f>IF('12 - Deployments &amp; Config'!BS121="","",'12 - Deployments &amp; Config'!BS121)</f>
        <v/>
      </c>
      <c r="Y121" s="29" t="str">
        <f>IF('12 - Deployments &amp; Config'!CQ121="","",'12 - Deployments &amp; Config'!CQ121)</f>
        <v/>
      </c>
      <c r="Z121" s="29" t="str">
        <f>IF('12 - Deployments &amp; Config'!T121="","",'12 - Deployments &amp; Config'!T121)</f>
        <v/>
      </c>
      <c r="AA121" s="29" t="str">
        <f>IF('12 - Deployments &amp; Config'!V121="","",'12 - Deployments &amp; Config'!V121)</f>
        <v/>
      </c>
    </row>
    <row r="122" spans="1:27">
      <c r="A122" s="30"/>
      <c r="B122" s="30"/>
      <c r="C122" s="29" t="str">
        <f>IF('12 - Deployments &amp; Config'!I122="","",'12 - Deployments &amp; Config'!I122)</f>
        <v>LIJ - CCMC</v>
      </c>
      <c r="D122" s="29" t="str">
        <f>IF('12 - Deployments &amp; Config'!J122="","",'12 - Deployments &amp; Config'!J122)</f>
        <v/>
      </c>
      <c r="E122" s="29" t="str">
        <f>IF('12 - Deployments &amp; Config'!K122="","",'12 - Deployments &amp; Config'!K122)</f>
        <v/>
      </c>
      <c r="F122" s="29" t="str">
        <f>IF('12 - Deployments &amp; Config'!L122="","",'12 - Deployments &amp; Config'!L122)</f>
        <v/>
      </c>
      <c r="G122" s="29" t="str">
        <f>IF('12 - Deployments &amp; Config'!AQ122="","",'12 - Deployments &amp; Config'!AQ122)</f>
        <v/>
      </c>
      <c r="H122" s="29" t="str">
        <f>IF('12 - Deployments &amp; Config'!A122="","",'12 - Deployments &amp; Config'!A122)</f>
        <v>Cybernet</v>
      </c>
      <c r="I122" s="29" t="str">
        <f>IF('12 - Deployments &amp; Config'!AO122="","",'12 - Deployments &amp; Config'!AO122)</f>
        <v/>
      </c>
      <c r="J122" s="29" t="str">
        <f>IF('12 - Deployments &amp; Config'!AP122="","",'12 - Deployments &amp; Config'!AP122)</f>
        <v/>
      </c>
      <c r="K122" s="29" t="str">
        <f>IF('12 - Deployments &amp; Config'!AK122="","",'12 - Deployments &amp; Config'!AK122)</f>
        <v/>
      </c>
      <c r="L122" s="29" t="str">
        <f>IF('12 - Deployments &amp; Config'!M122="","",'12 - Deployments &amp; Config'!M122)</f>
        <v>OR iPro Cybernet Workstation</v>
      </c>
      <c r="M122" s="30"/>
      <c r="N122" s="29" t="str">
        <f>IF('12 - Deployments &amp; Config'!N122="","",'12 - Deployments &amp; Config'!N122)</f>
        <v>Yes</v>
      </c>
      <c r="O122" s="29" t="str">
        <f>IF('12 - Deployments &amp; Config'!O122="","",'12 - Deployments &amp; Config'!O122)</f>
        <v>No</v>
      </c>
      <c r="P122" s="29" t="str">
        <f>IF('12 - Deployments &amp; Config'!P122="","",'12 - Deployments &amp; Config'!P122)</f>
        <v>No</v>
      </c>
      <c r="Q122" s="30"/>
      <c r="R122" s="29" t="str">
        <f>IF('12 - Deployments &amp; Config'!BO122="","",'12 - Deployments &amp; Config'!BO122)</f>
        <v/>
      </c>
      <c r="S122" s="29" t="str">
        <f>IF('12 - Deployments &amp; Config'!BN122="","",'12 - Deployments &amp; Config'!BN122)</f>
        <v/>
      </c>
      <c r="T122" s="29" t="str">
        <f>IF('12 - Deployments &amp; Config'!BL122="","",'12 - Deployments &amp; Config'!BL122)</f>
        <v/>
      </c>
      <c r="U122" s="29" t="str">
        <f>IF('12 - Deployments &amp; Config'!BM122="","",'12 - Deployments &amp; Config'!BM122)</f>
        <v/>
      </c>
      <c r="V122" s="29" t="str">
        <f>IF('12 - Deployments &amp; Config'!B122="","",'12 - Deployments &amp; Config'!B122)</f>
        <v/>
      </c>
      <c r="W122" s="29" t="str">
        <f>IF('12 - Deployments &amp; Config'!CO122="","",'12 - Deployments &amp; Config'!CO122)</f>
        <v/>
      </c>
      <c r="X122" s="29" t="str">
        <f>IF('12 - Deployments &amp; Config'!BS122="","",'12 - Deployments &amp; Config'!BS122)</f>
        <v/>
      </c>
      <c r="Y122" s="29" t="str">
        <f>IF('12 - Deployments &amp; Config'!CQ122="","",'12 - Deployments &amp; Config'!CQ122)</f>
        <v/>
      </c>
      <c r="Z122" s="29" t="str">
        <f>IF('12 - Deployments &amp; Config'!T122="","",'12 - Deployments &amp; Config'!T122)</f>
        <v/>
      </c>
      <c r="AA122" s="29" t="str">
        <f>IF('12 - Deployments &amp; Config'!V122="","",'12 - Deployments &amp; Config'!V122)</f>
        <v/>
      </c>
    </row>
    <row r="123" spans="1:27">
      <c r="A123" s="30"/>
      <c r="B123" s="30"/>
      <c r="C123" s="29" t="str">
        <f>IF('12 - Deployments &amp; Config'!I123="","",'12 - Deployments &amp; Config'!I123)</f>
        <v>LIJ - CCMC</v>
      </c>
      <c r="D123" s="29" t="str">
        <f>IF('12 - Deployments &amp; Config'!J123="","",'12 - Deployments &amp; Config'!J123)</f>
        <v/>
      </c>
      <c r="E123" s="29" t="str">
        <f>IF('12 - Deployments &amp; Config'!K123="","",'12 - Deployments &amp; Config'!K123)</f>
        <v/>
      </c>
      <c r="F123" s="29" t="str">
        <f>IF('12 - Deployments &amp; Config'!L123="","",'12 - Deployments &amp; Config'!L123)</f>
        <v/>
      </c>
      <c r="G123" s="29" t="str">
        <f>IF('12 - Deployments &amp; Config'!AQ123="","",'12 - Deployments &amp; Config'!AQ123)</f>
        <v/>
      </c>
      <c r="H123" s="29" t="str">
        <f>IF('12 - Deployments &amp; Config'!A123="","",'12 - Deployments &amp; Config'!A123)</f>
        <v>Cybernet</v>
      </c>
      <c r="I123" s="29" t="str">
        <f>IF('12 - Deployments &amp; Config'!AO123="","",'12 - Deployments &amp; Config'!AO123)</f>
        <v/>
      </c>
      <c r="J123" s="29" t="str">
        <f>IF('12 - Deployments &amp; Config'!AP123="","",'12 - Deployments &amp; Config'!AP123)</f>
        <v/>
      </c>
      <c r="K123" s="29" t="str">
        <f>IF('12 - Deployments &amp; Config'!AK123="","",'12 - Deployments &amp; Config'!AK123)</f>
        <v/>
      </c>
      <c r="L123" s="29" t="str">
        <f>IF('12 - Deployments &amp; Config'!M123="","",'12 - Deployments &amp; Config'!M123)</f>
        <v>OR iPro Cybernet Workstation</v>
      </c>
      <c r="M123" s="30"/>
      <c r="N123" s="29" t="str">
        <f>IF('12 - Deployments &amp; Config'!N123="","",'12 - Deployments &amp; Config'!N123)</f>
        <v>Yes</v>
      </c>
      <c r="O123" s="29" t="str">
        <f>IF('12 - Deployments &amp; Config'!O123="","",'12 - Deployments &amp; Config'!O123)</f>
        <v>No</v>
      </c>
      <c r="P123" s="29" t="str">
        <f>IF('12 - Deployments &amp; Config'!P123="","",'12 - Deployments &amp; Config'!P123)</f>
        <v>No</v>
      </c>
      <c r="Q123" s="30"/>
      <c r="R123" s="29" t="str">
        <f>IF('12 - Deployments &amp; Config'!BO123="","",'12 - Deployments &amp; Config'!BO123)</f>
        <v/>
      </c>
      <c r="S123" s="29" t="str">
        <f>IF('12 - Deployments &amp; Config'!BN123="","",'12 - Deployments &amp; Config'!BN123)</f>
        <v/>
      </c>
      <c r="T123" s="29" t="str">
        <f>IF('12 - Deployments &amp; Config'!BL123="","",'12 - Deployments &amp; Config'!BL123)</f>
        <v/>
      </c>
      <c r="U123" s="29" t="str">
        <f>IF('12 - Deployments &amp; Config'!BM123="","",'12 - Deployments &amp; Config'!BM123)</f>
        <v/>
      </c>
      <c r="V123" s="29" t="str">
        <f>IF('12 - Deployments &amp; Config'!B123="","",'12 - Deployments &amp; Config'!B123)</f>
        <v/>
      </c>
      <c r="W123" s="29" t="str">
        <f>IF('12 - Deployments &amp; Config'!CO123="","",'12 - Deployments &amp; Config'!CO123)</f>
        <v/>
      </c>
      <c r="X123" s="29" t="str">
        <f>IF('12 - Deployments &amp; Config'!BS123="","",'12 - Deployments &amp; Config'!BS123)</f>
        <v/>
      </c>
      <c r="Y123" s="29" t="str">
        <f>IF('12 - Deployments &amp; Config'!CQ123="","",'12 - Deployments &amp; Config'!CQ123)</f>
        <v/>
      </c>
      <c r="Z123" s="29" t="str">
        <f>IF('12 - Deployments &amp; Config'!T123="","",'12 - Deployments &amp; Config'!T123)</f>
        <v/>
      </c>
      <c r="AA123" s="29" t="str">
        <f>IF('12 - Deployments &amp; Config'!V123="","",'12 - Deployments &amp; Config'!V123)</f>
        <v/>
      </c>
    </row>
    <row r="124" spans="1:27">
      <c r="A124" s="30"/>
      <c r="B124" s="30"/>
      <c r="C124" s="29" t="str">
        <f>IF('12 - Deployments &amp; Config'!I124="","",'12 - Deployments &amp; Config'!I124)</f>
        <v>LIJ - CCMC</v>
      </c>
      <c r="D124" s="29" t="str">
        <f>IF('12 - Deployments &amp; Config'!J124="","",'12 - Deployments &amp; Config'!J124)</f>
        <v/>
      </c>
      <c r="E124" s="29" t="str">
        <f>IF('12 - Deployments &amp; Config'!K124="","",'12 - Deployments &amp; Config'!K124)</f>
        <v/>
      </c>
      <c r="F124" s="29" t="str">
        <f>IF('12 - Deployments &amp; Config'!L124="","",'12 - Deployments &amp; Config'!L124)</f>
        <v/>
      </c>
      <c r="G124" s="29" t="str">
        <f>IF('12 - Deployments &amp; Config'!AQ124="","",'12 - Deployments &amp; Config'!AQ124)</f>
        <v/>
      </c>
      <c r="H124" s="29" t="str">
        <f>IF('12 - Deployments &amp; Config'!A124="","",'12 - Deployments &amp; Config'!A124)</f>
        <v>Cybernet</v>
      </c>
      <c r="I124" s="29" t="str">
        <f>IF('12 - Deployments &amp; Config'!AO124="","",'12 - Deployments &amp; Config'!AO124)</f>
        <v/>
      </c>
      <c r="J124" s="29" t="str">
        <f>IF('12 - Deployments &amp; Config'!AP124="","",'12 - Deployments &amp; Config'!AP124)</f>
        <v/>
      </c>
      <c r="K124" s="29" t="str">
        <f>IF('12 - Deployments &amp; Config'!AK124="","",'12 - Deployments &amp; Config'!AK124)</f>
        <v/>
      </c>
      <c r="L124" s="29" t="str">
        <f>IF('12 - Deployments &amp; Config'!M124="","",'12 - Deployments &amp; Config'!M124)</f>
        <v>OR iPro Cybernet Workstation</v>
      </c>
      <c r="M124" s="30"/>
      <c r="N124" s="29" t="str">
        <f>IF('12 - Deployments &amp; Config'!N124="","",'12 - Deployments &amp; Config'!N124)</f>
        <v>Yes</v>
      </c>
      <c r="O124" s="29" t="str">
        <f>IF('12 - Deployments &amp; Config'!O124="","",'12 - Deployments &amp; Config'!O124)</f>
        <v>No</v>
      </c>
      <c r="P124" s="29" t="str">
        <f>IF('12 - Deployments &amp; Config'!P124="","",'12 - Deployments &amp; Config'!P124)</f>
        <v>No</v>
      </c>
      <c r="Q124" s="30"/>
      <c r="R124" s="29" t="str">
        <f>IF('12 - Deployments &amp; Config'!BO124="","",'12 - Deployments &amp; Config'!BO124)</f>
        <v/>
      </c>
      <c r="S124" s="29" t="str">
        <f>IF('12 - Deployments &amp; Config'!BN124="","",'12 - Deployments &amp; Config'!BN124)</f>
        <v/>
      </c>
      <c r="T124" s="29" t="str">
        <f>IF('12 - Deployments &amp; Config'!BL124="","",'12 - Deployments &amp; Config'!BL124)</f>
        <v/>
      </c>
      <c r="U124" s="29" t="str">
        <f>IF('12 - Deployments &amp; Config'!BM124="","",'12 - Deployments &amp; Config'!BM124)</f>
        <v/>
      </c>
      <c r="V124" s="29" t="str">
        <f>IF('12 - Deployments &amp; Config'!B124="","",'12 - Deployments &amp; Config'!B124)</f>
        <v/>
      </c>
      <c r="W124" s="29" t="str">
        <f>IF('12 - Deployments &amp; Config'!CO124="","",'12 - Deployments &amp; Config'!CO124)</f>
        <v/>
      </c>
      <c r="X124" s="29" t="str">
        <f>IF('12 - Deployments &amp; Config'!BS124="","",'12 - Deployments &amp; Config'!BS124)</f>
        <v/>
      </c>
      <c r="Y124" s="29" t="str">
        <f>IF('12 - Deployments &amp; Config'!CQ124="","",'12 - Deployments &amp; Config'!CQ124)</f>
        <v/>
      </c>
      <c r="Z124" s="29" t="str">
        <f>IF('12 - Deployments &amp; Config'!T124="","",'12 - Deployments &amp; Config'!T124)</f>
        <v/>
      </c>
      <c r="AA124" s="29" t="str">
        <f>IF('12 - Deployments &amp; Config'!V124="","",'12 - Deployments &amp; Config'!V124)</f>
        <v/>
      </c>
    </row>
    <row r="125" spans="1:27">
      <c r="A125" s="30"/>
      <c r="B125" s="30"/>
      <c r="C125" s="29" t="str">
        <f>IF('12 - Deployments &amp; Config'!I125="","",'12 - Deployments &amp; Config'!I125)</f>
        <v>LIJ - CCMC</v>
      </c>
      <c r="D125" s="29" t="str">
        <f>IF('12 - Deployments &amp; Config'!J125="","",'12 - Deployments &amp; Config'!J125)</f>
        <v/>
      </c>
      <c r="E125" s="29" t="str">
        <f>IF('12 - Deployments &amp; Config'!K125="","",'12 - Deployments &amp; Config'!K125)</f>
        <v/>
      </c>
      <c r="F125" s="29" t="str">
        <f>IF('12 - Deployments &amp; Config'!L125="","",'12 - Deployments &amp; Config'!L125)</f>
        <v/>
      </c>
      <c r="G125" s="29" t="str">
        <f>IF('12 - Deployments &amp; Config'!AQ125="","",'12 - Deployments &amp; Config'!AQ125)</f>
        <v/>
      </c>
      <c r="H125" s="29" t="str">
        <f>IF('12 - Deployments &amp; Config'!A125="","",'12 - Deployments &amp; Config'!A125)</f>
        <v>Cybernet</v>
      </c>
      <c r="I125" s="29" t="str">
        <f>IF('12 - Deployments &amp; Config'!AO125="","",'12 - Deployments &amp; Config'!AO125)</f>
        <v/>
      </c>
      <c r="J125" s="29" t="str">
        <f>IF('12 - Deployments &amp; Config'!AP125="","",'12 - Deployments &amp; Config'!AP125)</f>
        <v/>
      </c>
      <c r="K125" s="29" t="str">
        <f>IF('12 - Deployments &amp; Config'!AK125="","",'12 - Deployments &amp; Config'!AK125)</f>
        <v/>
      </c>
      <c r="L125" s="29" t="str">
        <f>IF('12 - Deployments &amp; Config'!M125="","",'12 - Deployments &amp; Config'!M125)</f>
        <v>OR iPro Cybernet Workstation</v>
      </c>
      <c r="M125" s="30"/>
      <c r="N125" s="29" t="str">
        <f>IF('12 - Deployments &amp; Config'!N125="","",'12 - Deployments &amp; Config'!N125)</f>
        <v>Yes</v>
      </c>
      <c r="O125" s="29" t="str">
        <f>IF('12 - Deployments &amp; Config'!O125="","",'12 - Deployments &amp; Config'!O125)</f>
        <v>No</v>
      </c>
      <c r="P125" s="29" t="str">
        <f>IF('12 - Deployments &amp; Config'!P125="","",'12 - Deployments &amp; Config'!P125)</f>
        <v>No</v>
      </c>
      <c r="Q125" s="30"/>
      <c r="R125" s="29" t="str">
        <f>IF('12 - Deployments &amp; Config'!BO125="","",'12 - Deployments &amp; Config'!BO125)</f>
        <v/>
      </c>
      <c r="S125" s="29" t="str">
        <f>IF('12 - Deployments &amp; Config'!BN125="","",'12 - Deployments &amp; Config'!BN125)</f>
        <v/>
      </c>
      <c r="T125" s="29" t="str">
        <f>IF('12 - Deployments &amp; Config'!BL125="","",'12 - Deployments &amp; Config'!BL125)</f>
        <v/>
      </c>
      <c r="U125" s="29" t="str">
        <f>IF('12 - Deployments &amp; Config'!BM125="","",'12 - Deployments &amp; Config'!BM125)</f>
        <v/>
      </c>
      <c r="V125" s="29" t="str">
        <f>IF('12 - Deployments &amp; Config'!B125="","",'12 - Deployments &amp; Config'!B125)</f>
        <v/>
      </c>
      <c r="W125" s="29" t="str">
        <f>IF('12 - Deployments &amp; Config'!CO125="","",'12 - Deployments &amp; Config'!CO125)</f>
        <v/>
      </c>
      <c r="X125" s="29" t="str">
        <f>IF('12 - Deployments &amp; Config'!BS125="","",'12 - Deployments &amp; Config'!BS125)</f>
        <v/>
      </c>
      <c r="Y125" s="29" t="str">
        <f>IF('12 - Deployments &amp; Config'!CQ125="","",'12 - Deployments &amp; Config'!CQ125)</f>
        <v/>
      </c>
      <c r="Z125" s="29" t="str">
        <f>IF('12 - Deployments &amp; Config'!T125="","",'12 - Deployments &amp; Config'!T125)</f>
        <v/>
      </c>
      <c r="AA125" s="29" t="str">
        <f>IF('12 - Deployments &amp; Config'!V125="","",'12 - Deployments &amp; Config'!V125)</f>
        <v/>
      </c>
    </row>
    <row r="126" spans="1:27">
      <c r="A126" s="30"/>
      <c r="B126" s="30"/>
      <c r="C126" s="29" t="str">
        <f>IF('12 - Deployments &amp; Config'!I126="","",'12 - Deployments &amp; Config'!I126)</f>
        <v>LIJ - CCMC</v>
      </c>
      <c r="D126" s="29" t="str">
        <f>IF('12 - Deployments &amp; Config'!J126="","",'12 - Deployments &amp; Config'!J126)</f>
        <v/>
      </c>
      <c r="E126" s="29" t="str">
        <f>IF('12 - Deployments &amp; Config'!K126="","",'12 - Deployments &amp; Config'!K126)</f>
        <v/>
      </c>
      <c r="F126" s="29" t="str">
        <f>IF('12 - Deployments &amp; Config'!L126="","",'12 - Deployments &amp; Config'!L126)</f>
        <v/>
      </c>
      <c r="G126" s="29" t="str">
        <f>IF('12 - Deployments &amp; Config'!AQ126="","",'12 - Deployments &amp; Config'!AQ126)</f>
        <v/>
      </c>
      <c r="H126" s="29" t="str">
        <f>IF('12 - Deployments &amp; Config'!A126="","",'12 - Deployments &amp; Config'!A126)</f>
        <v>Cybernet</v>
      </c>
      <c r="I126" s="29" t="str">
        <f>IF('12 - Deployments &amp; Config'!AO126="","",'12 - Deployments &amp; Config'!AO126)</f>
        <v/>
      </c>
      <c r="J126" s="29" t="str">
        <f>IF('12 - Deployments &amp; Config'!AP126="","",'12 - Deployments &amp; Config'!AP126)</f>
        <v/>
      </c>
      <c r="K126" s="29" t="str">
        <f>IF('12 - Deployments &amp; Config'!AK126="","",'12 - Deployments &amp; Config'!AK126)</f>
        <v/>
      </c>
      <c r="L126" s="29" t="str">
        <f>IF('12 - Deployments &amp; Config'!M126="","",'12 - Deployments &amp; Config'!M126)</f>
        <v>OR iPro Cybernet Workstation</v>
      </c>
      <c r="M126" s="30"/>
      <c r="N126" s="29" t="str">
        <f>IF('12 - Deployments &amp; Config'!N126="","",'12 - Deployments &amp; Config'!N126)</f>
        <v>Yes</v>
      </c>
      <c r="O126" s="29" t="str">
        <f>IF('12 - Deployments &amp; Config'!O126="","",'12 - Deployments &amp; Config'!O126)</f>
        <v>No</v>
      </c>
      <c r="P126" s="29" t="str">
        <f>IF('12 - Deployments &amp; Config'!P126="","",'12 - Deployments &amp; Config'!P126)</f>
        <v>No</v>
      </c>
      <c r="Q126" s="30"/>
      <c r="R126" s="29" t="str">
        <f>IF('12 - Deployments &amp; Config'!BO126="","",'12 - Deployments &amp; Config'!BO126)</f>
        <v/>
      </c>
      <c r="S126" s="29" t="str">
        <f>IF('12 - Deployments &amp; Config'!BN126="","",'12 - Deployments &amp; Config'!BN126)</f>
        <v/>
      </c>
      <c r="T126" s="29" t="str">
        <f>IF('12 - Deployments &amp; Config'!BL126="","",'12 - Deployments &amp; Config'!BL126)</f>
        <v/>
      </c>
      <c r="U126" s="29" t="str">
        <f>IF('12 - Deployments &amp; Config'!BM126="","",'12 - Deployments &amp; Config'!BM126)</f>
        <v/>
      </c>
      <c r="V126" s="29" t="str">
        <f>IF('12 - Deployments &amp; Config'!B126="","",'12 - Deployments &amp; Config'!B126)</f>
        <v/>
      </c>
      <c r="W126" s="29" t="str">
        <f>IF('12 - Deployments &amp; Config'!CO126="","",'12 - Deployments &amp; Config'!CO126)</f>
        <v/>
      </c>
      <c r="X126" s="29" t="str">
        <f>IF('12 - Deployments &amp; Config'!BS126="","",'12 - Deployments &amp; Config'!BS126)</f>
        <v/>
      </c>
      <c r="Y126" s="29" t="str">
        <f>IF('12 - Deployments &amp; Config'!CQ126="","",'12 - Deployments &amp; Config'!CQ126)</f>
        <v/>
      </c>
      <c r="Z126" s="29" t="str">
        <f>IF('12 - Deployments &amp; Config'!T126="","",'12 - Deployments &amp; Config'!T126)</f>
        <v/>
      </c>
      <c r="AA126" s="29" t="str">
        <f>IF('12 - Deployments &amp; Config'!V126="","",'12 - Deployments &amp; Config'!V126)</f>
        <v/>
      </c>
    </row>
    <row r="127" spans="1:27">
      <c r="A127" s="30"/>
      <c r="B127" s="30"/>
      <c r="C127" s="29" t="str">
        <f>IF('12 - Deployments &amp; Config'!I127="","",'12 - Deployments &amp; Config'!I127)</f>
        <v>LIJ - CCMC</v>
      </c>
      <c r="D127" s="29" t="str">
        <f>IF('12 - Deployments &amp; Config'!J127="","",'12 - Deployments &amp; Config'!J127)</f>
        <v/>
      </c>
      <c r="E127" s="29" t="str">
        <f>IF('12 - Deployments &amp; Config'!K127="","",'12 - Deployments &amp; Config'!K127)</f>
        <v/>
      </c>
      <c r="F127" s="29" t="str">
        <f>IF('12 - Deployments &amp; Config'!L127="","",'12 - Deployments &amp; Config'!L127)</f>
        <v/>
      </c>
      <c r="G127" s="29" t="str">
        <f>IF('12 - Deployments &amp; Config'!AQ127="","",'12 - Deployments &amp; Config'!AQ127)</f>
        <v/>
      </c>
      <c r="H127" s="29" t="str">
        <f>IF('12 - Deployments &amp; Config'!A127="","",'12 - Deployments &amp; Config'!A127)</f>
        <v>Cybernet</v>
      </c>
      <c r="I127" s="29" t="str">
        <f>IF('12 - Deployments &amp; Config'!AO127="","",'12 - Deployments &amp; Config'!AO127)</f>
        <v/>
      </c>
      <c r="J127" s="29" t="str">
        <f>IF('12 - Deployments &amp; Config'!AP127="","",'12 - Deployments &amp; Config'!AP127)</f>
        <v/>
      </c>
      <c r="K127" s="29" t="str">
        <f>IF('12 - Deployments &amp; Config'!AK127="","",'12 - Deployments &amp; Config'!AK127)</f>
        <v/>
      </c>
      <c r="L127" s="29" t="str">
        <f>IF('12 - Deployments &amp; Config'!M127="","",'12 - Deployments &amp; Config'!M127)</f>
        <v>OR iPro Cybernet Workstation</v>
      </c>
      <c r="M127" s="30"/>
      <c r="N127" s="29" t="str">
        <f>IF('12 - Deployments &amp; Config'!N127="","",'12 - Deployments &amp; Config'!N127)</f>
        <v>Yes</v>
      </c>
      <c r="O127" s="29" t="str">
        <f>IF('12 - Deployments &amp; Config'!O127="","",'12 - Deployments &amp; Config'!O127)</f>
        <v>No</v>
      </c>
      <c r="P127" s="29" t="str">
        <f>IF('12 - Deployments &amp; Config'!P127="","",'12 - Deployments &amp; Config'!P127)</f>
        <v>No</v>
      </c>
      <c r="Q127" s="30"/>
      <c r="R127" s="29" t="str">
        <f>IF('12 - Deployments &amp; Config'!BO127="","",'12 - Deployments &amp; Config'!BO127)</f>
        <v/>
      </c>
      <c r="S127" s="29" t="str">
        <f>IF('12 - Deployments &amp; Config'!BN127="","",'12 - Deployments &amp; Config'!BN127)</f>
        <v/>
      </c>
      <c r="T127" s="29" t="str">
        <f>IF('12 - Deployments &amp; Config'!BL127="","",'12 - Deployments &amp; Config'!BL127)</f>
        <v/>
      </c>
      <c r="U127" s="29" t="str">
        <f>IF('12 - Deployments &amp; Config'!BM127="","",'12 - Deployments &amp; Config'!BM127)</f>
        <v/>
      </c>
      <c r="V127" s="29" t="str">
        <f>IF('12 - Deployments &amp; Config'!B127="","",'12 - Deployments &amp; Config'!B127)</f>
        <v/>
      </c>
      <c r="W127" s="29" t="str">
        <f>IF('12 - Deployments &amp; Config'!CO127="","",'12 - Deployments &amp; Config'!CO127)</f>
        <v/>
      </c>
      <c r="X127" s="29" t="str">
        <f>IF('12 - Deployments &amp; Config'!BS127="","",'12 - Deployments &amp; Config'!BS127)</f>
        <v/>
      </c>
      <c r="Y127" s="29" t="str">
        <f>IF('12 - Deployments &amp; Config'!CQ127="","",'12 - Deployments &amp; Config'!CQ127)</f>
        <v/>
      </c>
      <c r="Z127" s="29" t="str">
        <f>IF('12 - Deployments &amp; Config'!T127="","",'12 - Deployments &amp; Config'!T127)</f>
        <v/>
      </c>
      <c r="AA127" s="29" t="str">
        <f>IF('12 - Deployments &amp; Config'!V127="","",'12 - Deployments &amp; Config'!V127)</f>
        <v/>
      </c>
    </row>
    <row r="128" spans="1:27">
      <c r="A128" s="30"/>
      <c r="B128" s="30"/>
      <c r="C128" s="29" t="str">
        <f>IF('12 - Deployments &amp; Config'!I128="","",'12 - Deployments &amp; Config'!I128)</f>
        <v>LIJ - CCMC</v>
      </c>
      <c r="D128" s="29" t="str">
        <f>IF('12 - Deployments &amp; Config'!J128="","",'12 - Deployments &amp; Config'!J128)</f>
        <v/>
      </c>
      <c r="E128" s="29" t="str">
        <f>IF('12 - Deployments &amp; Config'!K128="","",'12 - Deployments &amp; Config'!K128)</f>
        <v/>
      </c>
      <c r="F128" s="29" t="str">
        <f>IF('12 - Deployments &amp; Config'!L128="","",'12 - Deployments &amp; Config'!L128)</f>
        <v/>
      </c>
      <c r="G128" s="29" t="str">
        <f>IF('12 - Deployments &amp; Config'!AQ128="","",'12 - Deployments &amp; Config'!AQ128)</f>
        <v/>
      </c>
      <c r="H128" s="29" t="str">
        <f>IF('12 - Deployments &amp; Config'!A128="","",'12 - Deployments &amp; Config'!A128)</f>
        <v>Cybernet</v>
      </c>
      <c r="I128" s="29" t="str">
        <f>IF('12 - Deployments &amp; Config'!AO128="","",'12 - Deployments &amp; Config'!AO128)</f>
        <v/>
      </c>
      <c r="J128" s="29" t="str">
        <f>IF('12 - Deployments &amp; Config'!AP128="","",'12 - Deployments &amp; Config'!AP128)</f>
        <v/>
      </c>
      <c r="K128" s="29" t="str">
        <f>IF('12 - Deployments &amp; Config'!AK128="","",'12 - Deployments &amp; Config'!AK128)</f>
        <v/>
      </c>
      <c r="L128" s="29" t="str">
        <f>IF('12 - Deployments &amp; Config'!M128="","",'12 - Deployments &amp; Config'!M128)</f>
        <v>OR iPro Cybernet Workstation</v>
      </c>
      <c r="M128" s="30"/>
      <c r="N128" s="29" t="str">
        <f>IF('12 - Deployments &amp; Config'!N128="","",'12 - Deployments &amp; Config'!N128)</f>
        <v>Yes</v>
      </c>
      <c r="O128" s="29" t="str">
        <f>IF('12 - Deployments &amp; Config'!O128="","",'12 - Deployments &amp; Config'!O128)</f>
        <v>No</v>
      </c>
      <c r="P128" s="29" t="str">
        <f>IF('12 - Deployments &amp; Config'!P128="","",'12 - Deployments &amp; Config'!P128)</f>
        <v>No</v>
      </c>
      <c r="Q128" s="30"/>
      <c r="R128" s="29" t="str">
        <f>IF('12 - Deployments &amp; Config'!BO128="","",'12 - Deployments &amp; Config'!BO128)</f>
        <v/>
      </c>
      <c r="S128" s="29" t="str">
        <f>IF('12 - Deployments &amp; Config'!BN128="","",'12 - Deployments &amp; Config'!BN128)</f>
        <v/>
      </c>
      <c r="T128" s="29" t="str">
        <f>IF('12 - Deployments &amp; Config'!BL128="","",'12 - Deployments &amp; Config'!BL128)</f>
        <v/>
      </c>
      <c r="U128" s="29" t="str">
        <f>IF('12 - Deployments &amp; Config'!BM128="","",'12 - Deployments &amp; Config'!BM128)</f>
        <v/>
      </c>
      <c r="V128" s="29" t="str">
        <f>IF('12 - Deployments &amp; Config'!B128="","",'12 - Deployments &amp; Config'!B128)</f>
        <v/>
      </c>
      <c r="W128" s="29" t="str">
        <f>IF('12 - Deployments &amp; Config'!CO128="","",'12 - Deployments &amp; Config'!CO128)</f>
        <v/>
      </c>
      <c r="X128" s="29" t="str">
        <f>IF('12 - Deployments &amp; Config'!BS128="","",'12 - Deployments &amp; Config'!BS128)</f>
        <v/>
      </c>
      <c r="Y128" s="29" t="str">
        <f>IF('12 - Deployments &amp; Config'!CQ128="","",'12 - Deployments &amp; Config'!CQ128)</f>
        <v/>
      </c>
      <c r="Z128" s="29" t="str">
        <f>IF('12 - Deployments &amp; Config'!T128="","",'12 - Deployments &amp; Config'!T128)</f>
        <v/>
      </c>
      <c r="AA128" s="29" t="str">
        <f>IF('12 - Deployments &amp; Config'!V128="","",'12 - Deployments &amp; Config'!V128)</f>
        <v/>
      </c>
    </row>
    <row r="129" spans="1:27">
      <c r="A129" s="30"/>
      <c r="B129" s="30"/>
      <c r="C129" s="29" t="str">
        <f>IF('12 - Deployments &amp; Config'!I129="","",'12 - Deployments &amp; Config'!I129)</f>
        <v>LIJ - CCMC</v>
      </c>
      <c r="D129" s="29" t="str">
        <f>IF('12 - Deployments &amp; Config'!J129="","",'12 - Deployments &amp; Config'!J129)</f>
        <v/>
      </c>
      <c r="E129" s="29" t="str">
        <f>IF('12 - Deployments &amp; Config'!K129="","",'12 - Deployments &amp; Config'!K129)</f>
        <v/>
      </c>
      <c r="F129" s="29" t="str">
        <f>IF('12 - Deployments &amp; Config'!L129="","",'12 - Deployments &amp; Config'!L129)</f>
        <v/>
      </c>
      <c r="G129" s="29" t="str">
        <f>IF('12 - Deployments &amp; Config'!AQ129="","",'12 - Deployments &amp; Config'!AQ129)</f>
        <v/>
      </c>
      <c r="H129" s="29" t="str">
        <f>IF('12 - Deployments &amp; Config'!A129="","",'12 - Deployments &amp; Config'!A129)</f>
        <v>Cybernet</v>
      </c>
      <c r="I129" s="29" t="str">
        <f>IF('12 - Deployments &amp; Config'!AO129="","",'12 - Deployments &amp; Config'!AO129)</f>
        <v/>
      </c>
      <c r="J129" s="29" t="str">
        <f>IF('12 - Deployments &amp; Config'!AP129="","",'12 - Deployments &amp; Config'!AP129)</f>
        <v/>
      </c>
      <c r="K129" s="29" t="str">
        <f>IF('12 - Deployments &amp; Config'!AK129="","",'12 - Deployments &amp; Config'!AK129)</f>
        <v/>
      </c>
      <c r="L129" s="29" t="str">
        <f>IF('12 - Deployments &amp; Config'!M129="","",'12 - Deployments &amp; Config'!M129)</f>
        <v>OR iPro Cybernet Workstation</v>
      </c>
      <c r="M129" s="30"/>
      <c r="N129" s="29" t="str">
        <f>IF('12 - Deployments &amp; Config'!N129="","",'12 - Deployments &amp; Config'!N129)</f>
        <v>Yes</v>
      </c>
      <c r="O129" s="29" t="str">
        <f>IF('12 - Deployments &amp; Config'!O129="","",'12 - Deployments &amp; Config'!O129)</f>
        <v>No</v>
      </c>
      <c r="P129" s="29" t="str">
        <f>IF('12 - Deployments &amp; Config'!P129="","",'12 - Deployments &amp; Config'!P129)</f>
        <v>No</v>
      </c>
      <c r="Q129" s="30"/>
      <c r="R129" s="29" t="str">
        <f>IF('12 - Deployments &amp; Config'!BO129="","",'12 - Deployments &amp; Config'!BO129)</f>
        <v/>
      </c>
      <c r="S129" s="29" t="str">
        <f>IF('12 - Deployments &amp; Config'!BN129="","",'12 - Deployments &amp; Config'!BN129)</f>
        <v/>
      </c>
      <c r="T129" s="29" t="str">
        <f>IF('12 - Deployments &amp; Config'!BL129="","",'12 - Deployments &amp; Config'!BL129)</f>
        <v/>
      </c>
      <c r="U129" s="29" t="str">
        <f>IF('12 - Deployments &amp; Config'!BM129="","",'12 - Deployments &amp; Config'!BM129)</f>
        <v/>
      </c>
      <c r="V129" s="29" t="str">
        <f>IF('12 - Deployments &amp; Config'!B129="","",'12 - Deployments &amp; Config'!B129)</f>
        <v/>
      </c>
      <c r="W129" s="29" t="str">
        <f>IF('12 - Deployments &amp; Config'!CO129="","",'12 - Deployments &amp; Config'!CO129)</f>
        <v/>
      </c>
      <c r="X129" s="29" t="str">
        <f>IF('12 - Deployments &amp; Config'!BS129="","",'12 - Deployments &amp; Config'!BS129)</f>
        <v/>
      </c>
      <c r="Y129" s="29" t="str">
        <f>IF('12 - Deployments &amp; Config'!CQ129="","",'12 - Deployments &amp; Config'!CQ129)</f>
        <v/>
      </c>
      <c r="Z129" s="29" t="str">
        <f>IF('12 - Deployments &amp; Config'!T129="","",'12 - Deployments &amp; Config'!T129)</f>
        <v/>
      </c>
      <c r="AA129" s="29" t="str">
        <f>IF('12 - Deployments &amp; Config'!V129="","",'12 - Deployments &amp; Config'!V129)</f>
        <v/>
      </c>
    </row>
    <row r="130" spans="1:27">
      <c r="A130" s="30"/>
      <c r="B130" s="30"/>
      <c r="C130" s="29" t="str">
        <f>IF('12 - Deployments &amp; Config'!I130="","",'12 - Deployments &amp; Config'!I130)</f>
        <v>CFAM</v>
      </c>
      <c r="D130" s="29" t="str">
        <f>IF('12 - Deployments &amp; Config'!J130="","",'12 - Deployments &amp; Config'!J130)</f>
        <v/>
      </c>
      <c r="E130" s="29" t="str">
        <f>IF('12 - Deployments &amp; Config'!K130="","",'12 - Deployments &amp; Config'!K130)</f>
        <v/>
      </c>
      <c r="F130" s="29" t="str">
        <f>IF('12 - Deployments &amp; Config'!L130="","",'12 - Deployments &amp; Config'!L130)</f>
        <v/>
      </c>
      <c r="G130" s="29" t="str">
        <f>IF('12 - Deployments &amp; Config'!AQ130="","",'12 - Deployments &amp; Config'!AQ130)</f>
        <v/>
      </c>
      <c r="H130" s="29" t="str">
        <f>IF('12 - Deployments &amp; Config'!A130="","",'12 - Deployments &amp; Config'!A130)</f>
        <v>Cybernet</v>
      </c>
      <c r="I130" s="29" t="str">
        <f>IF('12 - Deployments &amp; Config'!AO130="","",'12 - Deployments &amp; Config'!AO130)</f>
        <v/>
      </c>
      <c r="J130" s="29" t="str">
        <f>IF('12 - Deployments &amp; Config'!AP130="","",'12 - Deployments &amp; Config'!AP130)</f>
        <v/>
      </c>
      <c r="K130" s="29" t="str">
        <f>IF('12 - Deployments &amp; Config'!AK130="","",'12 - Deployments &amp; Config'!AK130)</f>
        <v/>
      </c>
      <c r="L130" s="29" t="str">
        <f>IF('12 - Deployments &amp; Config'!M130="","",'12 - Deployments &amp; Config'!M130)</f>
        <v>OR iPro Cybernet Workstation</v>
      </c>
      <c r="M130" s="30"/>
      <c r="N130" s="29" t="str">
        <f>IF('12 - Deployments &amp; Config'!N130="","",'12 - Deployments &amp; Config'!N130)</f>
        <v>Yes</v>
      </c>
      <c r="O130" s="29" t="str">
        <f>IF('12 - Deployments &amp; Config'!O130="","",'12 - Deployments &amp; Config'!O130)</f>
        <v>No</v>
      </c>
      <c r="P130" s="29" t="str">
        <f>IF('12 - Deployments &amp; Config'!P130="","",'12 - Deployments &amp; Config'!P130)</f>
        <v>No</v>
      </c>
      <c r="Q130" s="30"/>
      <c r="R130" s="29" t="str">
        <f>IF('12 - Deployments &amp; Config'!BO130="","",'12 - Deployments &amp; Config'!BO130)</f>
        <v/>
      </c>
      <c r="S130" s="29" t="str">
        <f>IF('12 - Deployments &amp; Config'!BN130="","",'12 - Deployments &amp; Config'!BN130)</f>
        <v/>
      </c>
      <c r="T130" s="29" t="str">
        <f>IF('12 - Deployments &amp; Config'!BL130="","",'12 - Deployments &amp; Config'!BL130)</f>
        <v/>
      </c>
      <c r="U130" s="29" t="str">
        <f>IF('12 - Deployments &amp; Config'!BM130="","",'12 - Deployments &amp; Config'!BM130)</f>
        <v/>
      </c>
      <c r="V130" s="29" t="str">
        <f>IF('12 - Deployments &amp; Config'!B130="","",'12 - Deployments &amp; Config'!B130)</f>
        <v/>
      </c>
      <c r="W130" s="29" t="str">
        <f>IF('12 - Deployments &amp; Config'!CO130="","",'12 - Deployments &amp; Config'!CO130)</f>
        <v/>
      </c>
      <c r="X130" s="29" t="str">
        <f>IF('12 - Deployments &amp; Config'!BS130="","",'12 - Deployments &amp; Config'!BS130)</f>
        <v/>
      </c>
      <c r="Y130" s="29" t="str">
        <f>IF('12 - Deployments &amp; Config'!CQ130="","",'12 - Deployments &amp; Config'!CQ130)</f>
        <v/>
      </c>
      <c r="Z130" s="29" t="str">
        <f>IF('12 - Deployments &amp; Config'!T130="","",'12 - Deployments &amp; Config'!T130)</f>
        <v/>
      </c>
      <c r="AA130" s="29" t="str">
        <f>IF('12 - Deployments &amp; Config'!V130="","",'12 - Deployments &amp; Config'!V130)</f>
        <v/>
      </c>
    </row>
    <row r="131" spans="1:27">
      <c r="A131" s="30"/>
      <c r="B131" s="30"/>
      <c r="C131" s="29" t="str">
        <f>IF('12 - Deployments &amp; Config'!I131="","",'12 - Deployments &amp; Config'!I131)</f>
        <v>CFAM</v>
      </c>
      <c r="D131" s="29" t="str">
        <f>IF('12 - Deployments &amp; Config'!J131="","",'12 - Deployments &amp; Config'!J131)</f>
        <v/>
      </c>
      <c r="E131" s="29" t="str">
        <f>IF('12 - Deployments &amp; Config'!K131="","",'12 - Deployments &amp; Config'!K131)</f>
        <v/>
      </c>
      <c r="F131" s="29" t="str">
        <f>IF('12 - Deployments &amp; Config'!L131="","",'12 - Deployments &amp; Config'!L131)</f>
        <v/>
      </c>
      <c r="G131" s="29" t="str">
        <f>IF('12 - Deployments &amp; Config'!AQ131="","",'12 - Deployments &amp; Config'!AQ131)</f>
        <v/>
      </c>
      <c r="H131" s="29" t="str">
        <f>IF('12 - Deployments &amp; Config'!A131="","",'12 - Deployments &amp; Config'!A131)</f>
        <v>Cybernet</v>
      </c>
      <c r="I131" s="29" t="str">
        <f>IF('12 - Deployments &amp; Config'!AO131="","",'12 - Deployments &amp; Config'!AO131)</f>
        <v/>
      </c>
      <c r="J131" s="29" t="str">
        <f>IF('12 - Deployments &amp; Config'!AP131="","",'12 - Deployments &amp; Config'!AP131)</f>
        <v/>
      </c>
      <c r="K131" s="29" t="str">
        <f>IF('12 - Deployments &amp; Config'!AK131="","",'12 - Deployments &amp; Config'!AK131)</f>
        <v/>
      </c>
      <c r="L131" s="29" t="str">
        <f>IF('12 - Deployments &amp; Config'!M131="","",'12 - Deployments &amp; Config'!M131)</f>
        <v>OR iPro Cybernet Workstation</v>
      </c>
      <c r="M131" s="30"/>
      <c r="N131" s="29" t="str">
        <f>IF('12 - Deployments &amp; Config'!N131="","",'12 - Deployments &amp; Config'!N131)</f>
        <v>Yes</v>
      </c>
      <c r="O131" s="29" t="str">
        <f>IF('12 - Deployments &amp; Config'!O131="","",'12 - Deployments &amp; Config'!O131)</f>
        <v>No</v>
      </c>
      <c r="P131" s="29" t="str">
        <f>IF('12 - Deployments &amp; Config'!P131="","",'12 - Deployments &amp; Config'!P131)</f>
        <v>No</v>
      </c>
      <c r="Q131" s="30"/>
      <c r="R131" s="29" t="str">
        <f>IF('12 - Deployments &amp; Config'!BO131="","",'12 - Deployments &amp; Config'!BO131)</f>
        <v/>
      </c>
      <c r="S131" s="29" t="str">
        <f>IF('12 - Deployments &amp; Config'!BN131="","",'12 - Deployments &amp; Config'!BN131)</f>
        <v/>
      </c>
      <c r="T131" s="29" t="str">
        <f>IF('12 - Deployments &amp; Config'!BL131="","",'12 - Deployments &amp; Config'!BL131)</f>
        <v/>
      </c>
      <c r="U131" s="29" t="str">
        <f>IF('12 - Deployments &amp; Config'!BM131="","",'12 - Deployments &amp; Config'!BM131)</f>
        <v/>
      </c>
      <c r="V131" s="29" t="str">
        <f>IF('12 - Deployments &amp; Config'!B131="","",'12 - Deployments &amp; Config'!B131)</f>
        <v/>
      </c>
      <c r="W131" s="29" t="str">
        <f>IF('12 - Deployments &amp; Config'!CO131="","",'12 - Deployments &amp; Config'!CO131)</f>
        <v/>
      </c>
      <c r="X131" s="29" t="str">
        <f>IF('12 - Deployments &amp; Config'!BS131="","",'12 - Deployments &amp; Config'!BS131)</f>
        <v/>
      </c>
      <c r="Y131" s="29" t="str">
        <f>IF('12 - Deployments &amp; Config'!CQ131="","",'12 - Deployments &amp; Config'!CQ131)</f>
        <v/>
      </c>
      <c r="Z131" s="29" t="str">
        <f>IF('12 - Deployments &amp; Config'!T131="","",'12 - Deployments &amp; Config'!T131)</f>
        <v/>
      </c>
      <c r="AA131" s="29" t="str">
        <f>IF('12 - Deployments &amp; Config'!V131="","",'12 - Deployments &amp; Config'!V131)</f>
        <v/>
      </c>
    </row>
    <row r="132" spans="1:27">
      <c r="A132" s="30"/>
      <c r="B132" s="30"/>
      <c r="C132" s="29" t="str">
        <f>IF('12 - Deployments &amp; Config'!I132="","",'12 - Deployments &amp; Config'!I132)</f>
        <v>CFAM</v>
      </c>
      <c r="D132" s="29" t="str">
        <f>IF('12 - Deployments &amp; Config'!J132="","",'12 - Deployments &amp; Config'!J132)</f>
        <v/>
      </c>
      <c r="E132" s="29" t="str">
        <f>IF('12 - Deployments &amp; Config'!K132="","",'12 - Deployments &amp; Config'!K132)</f>
        <v/>
      </c>
      <c r="F132" s="29" t="str">
        <f>IF('12 - Deployments &amp; Config'!L132="","",'12 - Deployments &amp; Config'!L132)</f>
        <v/>
      </c>
      <c r="G132" s="29" t="str">
        <f>IF('12 - Deployments &amp; Config'!AQ132="","",'12 - Deployments &amp; Config'!AQ132)</f>
        <v/>
      </c>
      <c r="H132" s="29" t="str">
        <f>IF('12 - Deployments &amp; Config'!A132="","",'12 - Deployments &amp; Config'!A132)</f>
        <v>Cybernet</v>
      </c>
      <c r="I132" s="29" t="str">
        <f>IF('12 - Deployments &amp; Config'!AO132="","",'12 - Deployments &amp; Config'!AO132)</f>
        <v/>
      </c>
      <c r="J132" s="29" t="str">
        <f>IF('12 - Deployments &amp; Config'!AP132="","",'12 - Deployments &amp; Config'!AP132)</f>
        <v/>
      </c>
      <c r="K132" s="29" t="str">
        <f>IF('12 - Deployments &amp; Config'!AK132="","",'12 - Deployments &amp; Config'!AK132)</f>
        <v/>
      </c>
      <c r="L132" s="29" t="str">
        <f>IF('12 - Deployments &amp; Config'!M132="","",'12 - Deployments &amp; Config'!M132)</f>
        <v>OR iPro Cybernet Workstation</v>
      </c>
      <c r="M132" s="30"/>
      <c r="N132" s="29" t="str">
        <f>IF('12 - Deployments &amp; Config'!N132="","",'12 - Deployments &amp; Config'!N132)</f>
        <v>Yes</v>
      </c>
      <c r="O132" s="29" t="str">
        <f>IF('12 - Deployments &amp; Config'!O132="","",'12 - Deployments &amp; Config'!O132)</f>
        <v>No</v>
      </c>
      <c r="P132" s="29" t="str">
        <f>IF('12 - Deployments &amp; Config'!P132="","",'12 - Deployments &amp; Config'!P132)</f>
        <v>No</v>
      </c>
      <c r="Q132" s="30"/>
      <c r="R132" s="29" t="str">
        <f>IF('12 - Deployments &amp; Config'!BO132="","",'12 - Deployments &amp; Config'!BO132)</f>
        <v/>
      </c>
      <c r="S132" s="29" t="str">
        <f>IF('12 - Deployments &amp; Config'!BN132="","",'12 - Deployments &amp; Config'!BN132)</f>
        <v/>
      </c>
      <c r="T132" s="29" t="str">
        <f>IF('12 - Deployments &amp; Config'!BL132="","",'12 - Deployments &amp; Config'!BL132)</f>
        <v/>
      </c>
      <c r="U132" s="29" t="str">
        <f>IF('12 - Deployments &amp; Config'!BM132="","",'12 - Deployments &amp; Config'!BM132)</f>
        <v/>
      </c>
      <c r="V132" s="29" t="str">
        <f>IF('12 - Deployments &amp; Config'!B132="","",'12 - Deployments &amp; Config'!B132)</f>
        <v/>
      </c>
      <c r="W132" s="29" t="str">
        <f>IF('12 - Deployments &amp; Config'!CO132="","",'12 - Deployments &amp; Config'!CO132)</f>
        <v/>
      </c>
      <c r="X132" s="29" t="str">
        <f>IF('12 - Deployments &amp; Config'!BS132="","",'12 - Deployments &amp; Config'!BS132)</f>
        <v/>
      </c>
      <c r="Y132" s="29" t="str">
        <f>IF('12 - Deployments &amp; Config'!CQ132="","",'12 - Deployments &amp; Config'!CQ132)</f>
        <v/>
      </c>
      <c r="Z132" s="29" t="str">
        <f>IF('12 - Deployments &amp; Config'!T132="","",'12 - Deployments &amp; Config'!T132)</f>
        <v/>
      </c>
      <c r="AA132" s="29" t="str">
        <f>IF('12 - Deployments &amp; Config'!V132="","",'12 - Deployments &amp; Config'!V132)</f>
        <v/>
      </c>
    </row>
    <row r="133" spans="1:27">
      <c r="A133" s="30"/>
      <c r="B133" s="30"/>
      <c r="C133" s="29" t="str">
        <f>IF('12 - Deployments &amp; Config'!I133="","",'12 - Deployments &amp; Config'!I133)</f>
        <v>CFAM</v>
      </c>
      <c r="D133" s="29" t="str">
        <f>IF('12 - Deployments &amp; Config'!J133="","",'12 - Deployments &amp; Config'!J133)</f>
        <v/>
      </c>
      <c r="E133" s="29" t="str">
        <f>IF('12 - Deployments &amp; Config'!K133="","",'12 - Deployments &amp; Config'!K133)</f>
        <v/>
      </c>
      <c r="F133" s="29" t="str">
        <f>IF('12 - Deployments &amp; Config'!L133="","",'12 - Deployments &amp; Config'!L133)</f>
        <v/>
      </c>
      <c r="G133" s="29" t="str">
        <f>IF('12 - Deployments &amp; Config'!AQ133="","",'12 - Deployments &amp; Config'!AQ133)</f>
        <v/>
      </c>
      <c r="H133" s="29" t="str">
        <f>IF('12 - Deployments &amp; Config'!A133="","",'12 - Deployments &amp; Config'!A133)</f>
        <v>Cybernet</v>
      </c>
      <c r="I133" s="29" t="str">
        <f>IF('12 - Deployments &amp; Config'!AO133="","",'12 - Deployments &amp; Config'!AO133)</f>
        <v/>
      </c>
      <c r="J133" s="29" t="str">
        <f>IF('12 - Deployments &amp; Config'!AP133="","",'12 - Deployments &amp; Config'!AP133)</f>
        <v/>
      </c>
      <c r="K133" s="29" t="str">
        <f>IF('12 - Deployments &amp; Config'!AK133="","",'12 - Deployments &amp; Config'!AK133)</f>
        <v/>
      </c>
      <c r="L133" s="29" t="str">
        <f>IF('12 - Deployments &amp; Config'!M133="","",'12 - Deployments &amp; Config'!M133)</f>
        <v>OR iPro Cybernet Workstation</v>
      </c>
      <c r="M133" s="30"/>
      <c r="N133" s="29" t="str">
        <f>IF('12 - Deployments &amp; Config'!N133="","",'12 - Deployments &amp; Config'!N133)</f>
        <v>Yes</v>
      </c>
      <c r="O133" s="29" t="str">
        <f>IF('12 - Deployments &amp; Config'!O133="","",'12 - Deployments &amp; Config'!O133)</f>
        <v>No</v>
      </c>
      <c r="P133" s="29" t="str">
        <f>IF('12 - Deployments &amp; Config'!P133="","",'12 - Deployments &amp; Config'!P133)</f>
        <v>No</v>
      </c>
      <c r="Q133" s="30"/>
      <c r="R133" s="29" t="str">
        <f>IF('12 - Deployments &amp; Config'!BO133="","",'12 - Deployments &amp; Config'!BO133)</f>
        <v/>
      </c>
      <c r="S133" s="29" t="str">
        <f>IF('12 - Deployments &amp; Config'!BN133="","",'12 - Deployments &amp; Config'!BN133)</f>
        <v/>
      </c>
      <c r="T133" s="29" t="str">
        <f>IF('12 - Deployments &amp; Config'!BL133="","",'12 - Deployments &amp; Config'!BL133)</f>
        <v/>
      </c>
      <c r="U133" s="29" t="str">
        <f>IF('12 - Deployments &amp; Config'!BM133="","",'12 - Deployments &amp; Config'!BM133)</f>
        <v/>
      </c>
      <c r="V133" s="29" t="str">
        <f>IF('12 - Deployments &amp; Config'!B133="","",'12 - Deployments &amp; Config'!B133)</f>
        <v/>
      </c>
      <c r="W133" s="29" t="str">
        <f>IF('12 - Deployments &amp; Config'!CO133="","",'12 - Deployments &amp; Config'!CO133)</f>
        <v/>
      </c>
      <c r="X133" s="29" t="str">
        <f>IF('12 - Deployments &amp; Config'!BS133="","",'12 - Deployments &amp; Config'!BS133)</f>
        <v/>
      </c>
      <c r="Y133" s="29" t="str">
        <f>IF('12 - Deployments &amp; Config'!CQ133="","",'12 - Deployments &amp; Config'!CQ133)</f>
        <v/>
      </c>
      <c r="Z133" s="29" t="str">
        <f>IF('12 - Deployments &amp; Config'!T133="","",'12 - Deployments &amp; Config'!T133)</f>
        <v/>
      </c>
      <c r="AA133" s="29" t="str">
        <f>IF('12 - Deployments &amp; Config'!V133="","",'12 - Deployments &amp; Config'!V133)</f>
        <v/>
      </c>
    </row>
    <row r="134" spans="1:27">
      <c r="A134" s="30"/>
      <c r="B134" s="30"/>
      <c r="C134" s="29" t="str">
        <f>IF('12 - Deployments &amp; Config'!I134="","",'12 - Deployments &amp; Config'!I134)</f>
        <v>CFAM</v>
      </c>
      <c r="D134" s="29" t="str">
        <f>IF('12 - Deployments &amp; Config'!J134="","",'12 - Deployments &amp; Config'!J134)</f>
        <v/>
      </c>
      <c r="E134" s="29" t="str">
        <f>IF('12 - Deployments &amp; Config'!K134="","",'12 - Deployments &amp; Config'!K134)</f>
        <v/>
      </c>
      <c r="F134" s="29" t="str">
        <f>IF('12 - Deployments &amp; Config'!L134="","",'12 - Deployments &amp; Config'!L134)</f>
        <v/>
      </c>
      <c r="G134" s="29" t="str">
        <f>IF('12 - Deployments &amp; Config'!AQ134="","",'12 - Deployments &amp; Config'!AQ134)</f>
        <v/>
      </c>
      <c r="H134" s="29" t="str">
        <f>IF('12 - Deployments &amp; Config'!A134="","",'12 - Deployments &amp; Config'!A134)</f>
        <v>Cybernet</v>
      </c>
      <c r="I134" s="29" t="str">
        <f>IF('12 - Deployments &amp; Config'!AO134="","",'12 - Deployments &amp; Config'!AO134)</f>
        <v/>
      </c>
      <c r="J134" s="29" t="str">
        <f>IF('12 - Deployments &amp; Config'!AP134="","",'12 - Deployments &amp; Config'!AP134)</f>
        <v/>
      </c>
      <c r="K134" s="29" t="str">
        <f>IF('12 - Deployments &amp; Config'!AK134="","",'12 - Deployments &amp; Config'!AK134)</f>
        <v/>
      </c>
      <c r="L134" s="29" t="str">
        <f>IF('12 - Deployments &amp; Config'!M134="","",'12 - Deployments &amp; Config'!M134)</f>
        <v>OR iPro Cybernet Workstation</v>
      </c>
      <c r="M134" s="30"/>
      <c r="N134" s="29" t="str">
        <f>IF('12 - Deployments &amp; Config'!N134="","",'12 - Deployments &amp; Config'!N134)</f>
        <v>Yes</v>
      </c>
      <c r="O134" s="29" t="str">
        <f>IF('12 - Deployments &amp; Config'!O134="","",'12 - Deployments &amp; Config'!O134)</f>
        <v>No</v>
      </c>
      <c r="P134" s="29" t="str">
        <f>IF('12 - Deployments &amp; Config'!P134="","",'12 - Deployments &amp; Config'!P134)</f>
        <v>No</v>
      </c>
      <c r="Q134" s="30"/>
      <c r="R134" s="29" t="str">
        <f>IF('12 - Deployments &amp; Config'!BO134="","",'12 - Deployments &amp; Config'!BO134)</f>
        <v/>
      </c>
      <c r="S134" s="29" t="str">
        <f>IF('12 - Deployments &amp; Config'!BN134="","",'12 - Deployments &amp; Config'!BN134)</f>
        <v/>
      </c>
      <c r="T134" s="29" t="str">
        <f>IF('12 - Deployments &amp; Config'!BL134="","",'12 - Deployments &amp; Config'!BL134)</f>
        <v/>
      </c>
      <c r="U134" s="29" t="str">
        <f>IF('12 - Deployments &amp; Config'!BM134="","",'12 - Deployments &amp; Config'!BM134)</f>
        <v/>
      </c>
      <c r="V134" s="29" t="str">
        <f>IF('12 - Deployments &amp; Config'!B134="","",'12 - Deployments &amp; Config'!B134)</f>
        <v/>
      </c>
      <c r="W134" s="29" t="str">
        <f>IF('12 - Deployments &amp; Config'!CO134="","",'12 - Deployments &amp; Config'!CO134)</f>
        <v/>
      </c>
      <c r="X134" s="29" t="str">
        <f>IF('12 - Deployments &amp; Config'!BS134="","",'12 - Deployments &amp; Config'!BS134)</f>
        <v/>
      </c>
      <c r="Y134" s="29" t="str">
        <f>IF('12 - Deployments &amp; Config'!CQ134="","",'12 - Deployments &amp; Config'!CQ134)</f>
        <v/>
      </c>
      <c r="Z134" s="29" t="str">
        <f>IF('12 - Deployments &amp; Config'!T134="","",'12 - Deployments &amp; Config'!T134)</f>
        <v/>
      </c>
      <c r="AA134" s="29" t="str">
        <f>IF('12 - Deployments &amp; Config'!V134="","",'12 - Deployments &amp; Config'!V134)</f>
        <v/>
      </c>
    </row>
    <row r="135" spans="1:27">
      <c r="A135" s="30"/>
      <c r="B135" s="30"/>
      <c r="C135" s="29" t="str">
        <f>IF('12 - Deployments &amp; Config'!I135="","",'12 - Deployments &amp; Config'!I135)</f>
        <v>CFAM</v>
      </c>
      <c r="D135" s="29" t="str">
        <f>IF('12 - Deployments &amp; Config'!J135="","",'12 - Deployments &amp; Config'!J135)</f>
        <v/>
      </c>
      <c r="E135" s="29" t="str">
        <f>IF('12 - Deployments &amp; Config'!K135="","",'12 - Deployments &amp; Config'!K135)</f>
        <v/>
      </c>
      <c r="F135" s="29" t="str">
        <f>IF('12 - Deployments &amp; Config'!L135="","",'12 - Deployments &amp; Config'!L135)</f>
        <v/>
      </c>
      <c r="G135" s="29" t="str">
        <f>IF('12 - Deployments &amp; Config'!AQ135="","",'12 - Deployments &amp; Config'!AQ135)</f>
        <v/>
      </c>
      <c r="H135" s="29" t="str">
        <f>IF('12 - Deployments &amp; Config'!A135="","",'12 - Deployments &amp; Config'!A135)</f>
        <v>Cybernet</v>
      </c>
      <c r="I135" s="29" t="str">
        <f>IF('12 - Deployments &amp; Config'!AO135="","",'12 - Deployments &amp; Config'!AO135)</f>
        <v/>
      </c>
      <c r="J135" s="29" t="str">
        <f>IF('12 - Deployments &amp; Config'!AP135="","",'12 - Deployments &amp; Config'!AP135)</f>
        <v/>
      </c>
      <c r="K135" s="29" t="str">
        <f>IF('12 - Deployments &amp; Config'!AK135="","",'12 - Deployments &amp; Config'!AK135)</f>
        <v/>
      </c>
      <c r="L135" s="29" t="str">
        <f>IF('12 - Deployments &amp; Config'!M135="","",'12 - Deployments &amp; Config'!M135)</f>
        <v>OR iPro Cybernet Workstation</v>
      </c>
      <c r="M135" s="30"/>
      <c r="N135" s="29" t="str">
        <f>IF('12 - Deployments &amp; Config'!N135="","",'12 - Deployments &amp; Config'!N135)</f>
        <v>Yes</v>
      </c>
      <c r="O135" s="29" t="str">
        <f>IF('12 - Deployments &amp; Config'!O135="","",'12 - Deployments &amp; Config'!O135)</f>
        <v>No</v>
      </c>
      <c r="P135" s="29" t="str">
        <f>IF('12 - Deployments &amp; Config'!P135="","",'12 - Deployments &amp; Config'!P135)</f>
        <v>No</v>
      </c>
      <c r="Q135" s="30"/>
      <c r="R135" s="29" t="str">
        <f>IF('12 - Deployments &amp; Config'!BO135="","",'12 - Deployments &amp; Config'!BO135)</f>
        <v/>
      </c>
      <c r="S135" s="29" t="str">
        <f>IF('12 - Deployments &amp; Config'!BN135="","",'12 - Deployments &amp; Config'!BN135)</f>
        <v/>
      </c>
      <c r="T135" s="29" t="str">
        <f>IF('12 - Deployments &amp; Config'!BL135="","",'12 - Deployments &amp; Config'!BL135)</f>
        <v/>
      </c>
      <c r="U135" s="29" t="str">
        <f>IF('12 - Deployments &amp; Config'!BM135="","",'12 - Deployments &amp; Config'!BM135)</f>
        <v/>
      </c>
      <c r="V135" s="29" t="str">
        <f>IF('12 - Deployments &amp; Config'!B135="","",'12 - Deployments &amp; Config'!B135)</f>
        <v/>
      </c>
      <c r="W135" s="29" t="str">
        <f>IF('12 - Deployments &amp; Config'!CO135="","",'12 - Deployments &amp; Config'!CO135)</f>
        <v/>
      </c>
      <c r="X135" s="29" t="str">
        <f>IF('12 - Deployments &amp; Config'!BS135="","",'12 - Deployments &amp; Config'!BS135)</f>
        <v/>
      </c>
      <c r="Y135" s="29" t="str">
        <f>IF('12 - Deployments &amp; Config'!CQ135="","",'12 - Deployments &amp; Config'!CQ135)</f>
        <v/>
      </c>
      <c r="Z135" s="29" t="str">
        <f>IF('12 - Deployments &amp; Config'!T135="","",'12 - Deployments &amp; Config'!T135)</f>
        <v/>
      </c>
      <c r="AA135" s="29" t="str">
        <f>IF('12 - Deployments &amp; Config'!V135="","",'12 - Deployments &amp; Config'!V135)</f>
        <v/>
      </c>
    </row>
    <row r="136" spans="1:27">
      <c r="A136" s="30"/>
      <c r="B136" s="30"/>
      <c r="C136" s="29" t="str">
        <f>IF('12 - Deployments &amp; Config'!I136="","",'12 - Deployments &amp; Config'!I136)</f>
        <v>CFAM</v>
      </c>
      <c r="D136" s="29" t="str">
        <f>IF('12 - Deployments &amp; Config'!J136="","",'12 - Deployments &amp; Config'!J136)</f>
        <v/>
      </c>
      <c r="E136" s="29" t="str">
        <f>IF('12 - Deployments &amp; Config'!K136="","",'12 - Deployments &amp; Config'!K136)</f>
        <v/>
      </c>
      <c r="F136" s="29" t="str">
        <f>IF('12 - Deployments &amp; Config'!L136="","",'12 - Deployments &amp; Config'!L136)</f>
        <v/>
      </c>
      <c r="G136" s="29" t="str">
        <f>IF('12 - Deployments &amp; Config'!AQ136="","",'12 - Deployments &amp; Config'!AQ136)</f>
        <v/>
      </c>
      <c r="H136" s="29" t="str">
        <f>IF('12 - Deployments &amp; Config'!A136="","",'12 - Deployments &amp; Config'!A136)</f>
        <v>Cybernet</v>
      </c>
      <c r="I136" s="29" t="str">
        <f>IF('12 - Deployments &amp; Config'!AO136="","",'12 - Deployments &amp; Config'!AO136)</f>
        <v/>
      </c>
      <c r="J136" s="29" t="str">
        <f>IF('12 - Deployments &amp; Config'!AP136="","",'12 - Deployments &amp; Config'!AP136)</f>
        <v/>
      </c>
      <c r="K136" s="29" t="str">
        <f>IF('12 - Deployments &amp; Config'!AK136="","",'12 - Deployments &amp; Config'!AK136)</f>
        <v/>
      </c>
      <c r="L136" s="29" t="str">
        <f>IF('12 - Deployments &amp; Config'!M136="","",'12 - Deployments &amp; Config'!M136)</f>
        <v>OR iPro Cybernet Workstation</v>
      </c>
      <c r="M136" s="30"/>
      <c r="N136" s="29" t="str">
        <f>IF('12 - Deployments &amp; Config'!N136="","",'12 - Deployments &amp; Config'!N136)</f>
        <v>Yes</v>
      </c>
      <c r="O136" s="29" t="str">
        <f>IF('12 - Deployments &amp; Config'!O136="","",'12 - Deployments &amp; Config'!O136)</f>
        <v>No</v>
      </c>
      <c r="P136" s="29" t="str">
        <f>IF('12 - Deployments &amp; Config'!P136="","",'12 - Deployments &amp; Config'!P136)</f>
        <v>No</v>
      </c>
      <c r="Q136" s="30"/>
      <c r="R136" s="29" t="str">
        <f>IF('12 - Deployments &amp; Config'!BO136="","",'12 - Deployments &amp; Config'!BO136)</f>
        <v/>
      </c>
      <c r="S136" s="29" t="str">
        <f>IF('12 - Deployments &amp; Config'!BN136="","",'12 - Deployments &amp; Config'!BN136)</f>
        <v/>
      </c>
      <c r="T136" s="29" t="str">
        <f>IF('12 - Deployments &amp; Config'!BL136="","",'12 - Deployments &amp; Config'!BL136)</f>
        <v/>
      </c>
      <c r="U136" s="29" t="str">
        <f>IF('12 - Deployments &amp; Config'!BM136="","",'12 - Deployments &amp; Config'!BM136)</f>
        <v/>
      </c>
      <c r="V136" s="29" t="str">
        <f>IF('12 - Deployments &amp; Config'!B136="","",'12 - Deployments &amp; Config'!B136)</f>
        <v/>
      </c>
      <c r="W136" s="29" t="str">
        <f>IF('12 - Deployments &amp; Config'!CO136="","",'12 - Deployments &amp; Config'!CO136)</f>
        <v/>
      </c>
      <c r="X136" s="29" t="str">
        <f>IF('12 - Deployments &amp; Config'!BS136="","",'12 - Deployments &amp; Config'!BS136)</f>
        <v/>
      </c>
      <c r="Y136" s="29" t="str">
        <f>IF('12 - Deployments &amp; Config'!CQ136="","",'12 - Deployments &amp; Config'!CQ136)</f>
        <v/>
      </c>
      <c r="Z136" s="29" t="str">
        <f>IF('12 - Deployments &amp; Config'!T136="","",'12 - Deployments &amp; Config'!T136)</f>
        <v/>
      </c>
      <c r="AA136" s="29" t="str">
        <f>IF('12 - Deployments &amp; Config'!V136="","",'12 - Deployments &amp; Config'!V136)</f>
        <v/>
      </c>
    </row>
    <row r="137" spans="1:27">
      <c r="A137" s="30"/>
      <c r="B137" s="30"/>
      <c r="C137" s="29" t="str">
        <f>IF('12 - Deployments &amp; Config'!I137="","",'12 - Deployments &amp; Config'!I137)</f>
        <v>LIJ - CCMC</v>
      </c>
      <c r="D137" s="29" t="str">
        <f>IF('12 - Deployments &amp; Config'!J137="","",'12 - Deployments &amp; Config'!J137)</f>
        <v/>
      </c>
      <c r="E137" s="29" t="str">
        <f>IF('12 - Deployments &amp; Config'!K137="","",'12 - Deployments &amp; Config'!K137)</f>
        <v/>
      </c>
      <c r="F137" s="29" t="str">
        <f>IF('12 - Deployments &amp; Config'!L137="","",'12 - Deployments &amp; Config'!L137)</f>
        <v/>
      </c>
      <c r="G137" s="29" t="str">
        <f>IF('12 - Deployments &amp; Config'!AQ137="","",'12 - Deployments &amp; Config'!AQ137)</f>
        <v/>
      </c>
      <c r="H137" s="29" t="str">
        <f>IF('12 - Deployments &amp; Config'!A137="","",'12 - Deployments &amp; Config'!A137)</f>
        <v>Cybernet</v>
      </c>
      <c r="I137" s="29" t="str">
        <f>IF('12 - Deployments &amp; Config'!AO137="","",'12 - Deployments &amp; Config'!AO137)</f>
        <v/>
      </c>
      <c r="J137" s="29" t="str">
        <f>IF('12 - Deployments &amp; Config'!AP137="","",'12 - Deployments &amp; Config'!AP137)</f>
        <v/>
      </c>
      <c r="K137" s="29" t="str">
        <f>IF('12 - Deployments &amp; Config'!AK137="","",'12 - Deployments &amp; Config'!AK137)</f>
        <v/>
      </c>
      <c r="L137" s="29" t="str">
        <f>IF('12 - Deployments &amp; Config'!M137="","",'12 - Deployments &amp; Config'!M137)</f>
        <v>OR iPro Cybernet Workstation</v>
      </c>
      <c r="M137" s="30"/>
      <c r="N137" s="29" t="str">
        <f>IF('12 - Deployments &amp; Config'!N137="","",'12 - Deployments &amp; Config'!N137)</f>
        <v>Yes</v>
      </c>
      <c r="O137" s="29" t="str">
        <f>IF('12 - Deployments &amp; Config'!O137="","",'12 - Deployments &amp; Config'!O137)</f>
        <v>No</v>
      </c>
      <c r="P137" s="29" t="str">
        <f>IF('12 - Deployments &amp; Config'!P137="","",'12 - Deployments &amp; Config'!P137)</f>
        <v>No</v>
      </c>
      <c r="Q137" s="30"/>
      <c r="R137" s="29" t="str">
        <f>IF('12 - Deployments &amp; Config'!BO137="","",'12 - Deployments &amp; Config'!BO137)</f>
        <v/>
      </c>
      <c r="S137" s="29" t="str">
        <f>IF('12 - Deployments &amp; Config'!BN137="","",'12 - Deployments &amp; Config'!BN137)</f>
        <v/>
      </c>
      <c r="T137" s="29" t="str">
        <f>IF('12 - Deployments &amp; Config'!BL137="","",'12 - Deployments &amp; Config'!BL137)</f>
        <v/>
      </c>
      <c r="U137" s="29" t="str">
        <f>IF('12 - Deployments &amp; Config'!BM137="","",'12 - Deployments &amp; Config'!BM137)</f>
        <v/>
      </c>
      <c r="V137" s="29" t="str">
        <f>IF('12 - Deployments &amp; Config'!B137="","",'12 - Deployments &amp; Config'!B137)</f>
        <v/>
      </c>
      <c r="W137" s="29" t="str">
        <f>IF('12 - Deployments &amp; Config'!CO137="","",'12 - Deployments &amp; Config'!CO137)</f>
        <v/>
      </c>
      <c r="X137" s="29" t="str">
        <f>IF('12 - Deployments &amp; Config'!BS137="","",'12 - Deployments &amp; Config'!BS137)</f>
        <v/>
      </c>
      <c r="Y137" s="29" t="str">
        <f>IF('12 - Deployments &amp; Config'!CQ137="","",'12 - Deployments &amp; Config'!CQ137)</f>
        <v/>
      </c>
      <c r="Z137" s="29" t="str">
        <f>IF('12 - Deployments &amp; Config'!T137="","",'12 - Deployments &amp; Config'!T137)</f>
        <v/>
      </c>
      <c r="AA137" s="29" t="str">
        <f>IF('12 - Deployments &amp; Config'!V137="","",'12 - Deployments &amp; Config'!V137)</f>
        <v/>
      </c>
    </row>
    <row r="138" spans="1:27">
      <c r="A138" s="30"/>
      <c r="B138" s="30"/>
      <c r="C138" s="29" t="str">
        <f>IF('12 - Deployments &amp; Config'!I143="","",'12 - Deployments &amp; Config'!I143)</f>
        <v/>
      </c>
      <c r="D138" s="29" t="str">
        <f>IF('12 - Deployments &amp; Config'!J143="","",'12 - Deployments &amp; Config'!J143)</f>
        <v/>
      </c>
      <c r="E138" s="29" t="str">
        <f>IF('12 - Deployments &amp; Config'!K143="","",'12 - Deployments &amp; Config'!K143)</f>
        <v/>
      </c>
      <c r="F138" s="29" t="str">
        <f>IF('12 - Deployments &amp; Config'!L143="","",'12 - Deployments &amp; Config'!L143)</f>
        <v/>
      </c>
      <c r="G138" s="29" t="str">
        <f>IF('12 - Deployments &amp; Config'!AQ143="","",'12 - Deployments &amp; Config'!AQ143)</f>
        <v/>
      </c>
      <c r="H138" s="29" t="str">
        <f>IF('12 - Deployments &amp; Config'!A143="","",'12 - Deployments &amp; Config'!A143)</f>
        <v>Cybernet</v>
      </c>
      <c r="I138" s="29" t="str">
        <f>IF('12 - Deployments &amp; Config'!AO143="","",'12 - Deployments &amp; Config'!AO143)</f>
        <v/>
      </c>
      <c r="J138" s="29" t="str">
        <f>IF('12 - Deployments &amp; Config'!AP143="","",'12 - Deployments &amp; Config'!AP143)</f>
        <v/>
      </c>
      <c r="K138" s="29" t="str">
        <f>IF('12 - Deployments &amp; Config'!AK143="","",'12 - Deployments &amp; Config'!AK143)</f>
        <v/>
      </c>
      <c r="L138" s="29" t="str">
        <f>IF('12 - Deployments &amp; Config'!M143="","",'12 - Deployments &amp; Config'!M143)</f>
        <v>OR iPro Cybernet Workstation</v>
      </c>
      <c r="M138" s="30"/>
      <c r="N138" s="29" t="str">
        <f>IF('12 - Deployments &amp; Config'!N143="","",'12 - Deployments &amp; Config'!N143)</f>
        <v>No</v>
      </c>
      <c r="O138" s="29" t="str">
        <f>IF('12 - Deployments &amp; Config'!O143="","",'12 - Deployments &amp; Config'!O143)</f>
        <v>No</v>
      </c>
      <c r="P138" s="29" t="str">
        <f>IF('12 - Deployments &amp; Config'!P143="","",'12 - Deployments &amp; Config'!P143)</f>
        <v>No</v>
      </c>
      <c r="Q138" s="30"/>
      <c r="R138" s="29" t="str">
        <f>IF('12 - Deployments &amp; Config'!BO143="","",'12 - Deployments &amp; Config'!BO143)</f>
        <v/>
      </c>
      <c r="S138" s="29" t="str">
        <f>IF('12 - Deployments &amp; Config'!BN143="","",'12 - Deployments &amp; Config'!BN143)</f>
        <v/>
      </c>
      <c r="T138" s="29" t="str">
        <f>IF('12 - Deployments &amp; Config'!BL143="","",'12 - Deployments &amp; Config'!BL143)</f>
        <v/>
      </c>
      <c r="U138" s="29" t="str">
        <f>IF('12 - Deployments &amp; Config'!BM143="","",'12 - Deployments &amp; Config'!BM143)</f>
        <v/>
      </c>
      <c r="V138" s="29" t="str">
        <f>IF('12 - Deployments &amp; Config'!B143="","",'12 - Deployments &amp; Config'!B143)</f>
        <v/>
      </c>
      <c r="W138" s="29" t="str">
        <f>IF('12 - Deployments &amp; Config'!CO143="","",'12 - Deployments &amp; Config'!CO143)</f>
        <v/>
      </c>
      <c r="X138" s="29" t="str">
        <f>IF('12 - Deployments &amp; Config'!BS143="","",'12 - Deployments &amp; Config'!BS143)</f>
        <v/>
      </c>
      <c r="Y138" s="29" t="str">
        <f>IF('12 - Deployments &amp; Config'!CQ143="","",'12 - Deployments &amp; Config'!CQ143)</f>
        <v/>
      </c>
      <c r="Z138" s="29" t="str">
        <f>IF('12 - Deployments &amp; Config'!T143="","",'12 - Deployments &amp; Config'!T143)</f>
        <v/>
      </c>
      <c r="AA138" s="29" t="str">
        <f>IF('12 - Deployments &amp; Config'!V143="","",'12 - Deployments &amp; Config'!V143)</f>
        <v/>
      </c>
    </row>
    <row r="139" spans="1:27">
      <c r="A139" s="30"/>
      <c r="B139" s="30"/>
      <c r="C139" s="29" t="str">
        <f>IF('12 - Deployments &amp; Config'!I144="","",'12 - Deployments &amp; Config'!I144)</f>
        <v>LIJ - CCMC</v>
      </c>
      <c r="D139" s="29" t="str">
        <f>IF('12 - Deployments &amp; Config'!J144="","",'12 - Deployments &amp; Config'!J144)</f>
        <v/>
      </c>
      <c r="E139" s="29" t="str">
        <f>IF('12 - Deployments &amp; Config'!K144="","",'12 - Deployments &amp; Config'!K144)</f>
        <v/>
      </c>
      <c r="F139" s="29" t="str">
        <f>IF('12 - Deployments &amp; Config'!L144="","",'12 - Deployments &amp; Config'!L144)</f>
        <v/>
      </c>
      <c r="G139" s="29" t="str">
        <f>IF('12 - Deployments &amp; Config'!AQ144="","",'12 - Deployments &amp; Config'!AQ144)</f>
        <v/>
      </c>
      <c r="H139" s="29" t="str">
        <f>IF('12 - Deployments &amp; Config'!A144="","",'12 - Deployments &amp; Config'!A144)</f>
        <v>Cybernet</v>
      </c>
      <c r="I139" s="29" t="str">
        <f>IF('12 - Deployments &amp; Config'!AO144="","",'12 - Deployments &amp; Config'!AO144)</f>
        <v/>
      </c>
      <c r="J139" s="29" t="str">
        <f>IF('12 - Deployments &amp; Config'!AP144="","",'12 - Deployments &amp; Config'!AP144)</f>
        <v/>
      </c>
      <c r="K139" s="29" t="str">
        <f>IF('12 - Deployments &amp; Config'!AK144="","",'12 - Deployments &amp; Config'!AK144)</f>
        <v/>
      </c>
      <c r="L139" s="29" t="str">
        <f>IF('12 - Deployments &amp; Config'!M144="","",'12 - Deployments &amp; Config'!M144)</f>
        <v>OR iPro Cybernet Workstation</v>
      </c>
      <c r="M139" s="30"/>
      <c r="N139" s="29" t="str">
        <f>IF('12 - Deployments &amp; Config'!N144="","",'12 - Deployments &amp; Config'!N144)</f>
        <v>Yes</v>
      </c>
      <c r="O139" s="29" t="str">
        <f>IF('12 - Deployments &amp; Config'!O144="","",'12 - Deployments &amp; Config'!O144)</f>
        <v>No</v>
      </c>
      <c r="P139" s="29" t="str">
        <f>IF('12 - Deployments &amp; Config'!P144="","",'12 - Deployments &amp; Config'!P144)</f>
        <v>No</v>
      </c>
      <c r="Q139" s="30"/>
      <c r="R139" s="29" t="str">
        <f>IF('12 - Deployments &amp; Config'!BO144="","",'12 - Deployments &amp; Config'!BO144)</f>
        <v/>
      </c>
      <c r="S139" s="29" t="str">
        <f>IF('12 - Deployments &amp; Config'!BN144="","",'12 - Deployments &amp; Config'!BN144)</f>
        <v/>
      </c>
      <c r="T139" s="29" t="str">
        <f>IF('12 - Deployments &amp; Config'!BL144="","",'12 - Deployments &amp; Config'!BL144)</f>
        <v/>
      </c>
      <c r="U139" s="29" t="str">
        <f>IF('12 - Deployments &amp; Config'!BM144="","",'12 - Deployments &amp; Config'!BM144)</f>
        <v/>
      </c>
      <c r="V139" s="29" t="str">
        <f>IF('12 - Deployments &amp; Config'!B144="","",'12 - Deployments &amp; Config'!B144)</f>
        <v/>
      </c>
      <c r="W139" s="29" t="str">
        <f>IF('12 - Deployments &amp; Config'!CO144="","",'12 - Deployments &amp; Config'!CO144)</f>
        <v/>
      </c>
      <c r="X139" s="29" t="str">
        <f>IF('12 - Deployments &amp; Config'!BS144="","",'12 - Deployments &amp; Config'!BS144)</f>
        <v/>
      </c>
      <c r="Y139" s="29" t="str">
        <f>IF('12 - Deployments &amp; Config'!CQ144="","",'12 - Deployments &amp; Config'!CQ144)</f>
        <v/>
      </c>
      <c r="Z139" s="29" t="str">
        <f>IF('12 - Deployments &amp; Config'!T144="","",'12 - Deployments &amp; Config'!T144)</f>
        <v/>
      </c>
      <c r="AA139" s="29" t="str">
        <f>IF('12 - Deployments &amp; Config'!V144="","",'12 - Deployments &amp; Config'!V144)</f>
        <v/>
      </c>
    </row>
    <row r="140" spans="1:27">
      <c r="A140" s="30"/>
      <c r="B140" s="30"/>
      <c r="C140" s="29" t="str">
        <f>IF('12 - Deployments &amp; Config'!I145="","",'12 - Deployments &amp; Config'!I145)</f>
        <v>LIJ - OR</v>
      </c>
      <c r="D140" s="29" t="str">
        <f>IF('12 - Deployments &amp; Config'!J145="","",'12 - Deployments &amp; Config'!J145)</f>
        <v/>
      </c>
      <c r="E140" s="29" t="str">
        <f>IF('12 - Deployments &amp; Config'!K145="","",'12 - Deployments &amp; Config'!K145)</f>
        <v/>
      </c>
      <c r="F140" s="29" t="str">
        <f>IF('12 - Deployments &amp; Config'!L145="","",'12 - Deployments &amp; Config'!L145)</f>
        <v/>
      </c>
      <c r="G140" s="29" t="str">
        <f>IF('12 - Deployments &amp; Config'!AQ145="","",'12 - Deployments &amp; Config'!AQ145)</f>
        <v/>
      </c>
      <c r="H140" s="29" t="str">
        <f>IF('12 - Deployments &amp; Config'!A145="","",'12 - Deployments &amp; Config'!A145)</f>
        <v>Cybernet</v>
      </c>
      <c r="I140" s="29" t="str">
        <f>IF('12 - Deployments &amp; Config'!AO145="","",'12 - Deployments &amp; Config'!AO145)</f>
        <v/>
      </c>
      <c r="J140" s="29" t="str">
        <f>IF('12 - Deployments &amp; Config'!AP145="","",'12 - Deployments &amp; Config'!AP145)</f>
        <v/>
      </c>
      <c r="K140" s="29" t="str">
        <f>IF('12 - Deployments &amp; Config'!AK145="","",'12 - Deployments &amp; Config'!AK145)</f>
        <v/>
      </c>
      <c r="L140" s="29" t="str">
        <f>IF('12 - Deployments &amp; Config'!M145="","",'12 - Deployments &amp; Config'!M145)</f>
        <v>OR iPro Cybernet Workstation</v>
      </c>
      <c r="M140" s="30"/>
      <c r="N140" s="29" t="str">
        <f>IF('12 - Deployments &amp; Config'!N145="","",'12 - Deployments &amp; Config'!N145)</f>
        <v>Yes</v>
      </c>
      <c r="O140" s="29" t="str">
        <f>IF('12 - Deployments &amp; Config'!O145="","",'12 - Deployments &amp; Config'!O145)</f>
        <v>No</v>
      </c>
      <c r="P140" s="29" t="str">
        <f>IF('12 - Deployments &amp; Config'!P145="","",'12 - Deployments &amp; Config'!P145)</f>
        <v>No</v>
      </c>
      <c r="Q140" s="30"/>
      <c r="R140" s="29" t="str">
        <f>IF('12 - Deployments &amp; Config'!BO145="","",'12 - Deployments &amp; Config'!BO145)</f>
        <v/>
      </c>
      <c r="S140" s="29" t="str">
        <f>IF('12 - Deployments &amp; Config'!BN145="","",'12 - Deployments &amp; Config'!BN145)</f>
        <v/>
      </c>
      <c r="T140" s="29" t="str">
        <f>IF('12 - Deployments &amp; Config'!BL145="","",'12 - Deployments &amp; Config'!BL145)</f>
        <v/>
      </c>
      <c r="U140" s="29" t="str">
        <f>IF('12 - Deployments &amp; Config'!BM145="","",'12 - Deployments &amp; Config'!BM145)</f>
        <v/>
      </c>
      <c r="V140" s="29" t="str">
        <f>IF('12 - Deployments &amp; Config'!B145="","",'12 - Deployments &amp; Config'!B145)</f>
        <v/>
      </c>
      <c r="W140" s="29" t="str">
        <f>IF('12 - Deployments &amp; Config'!CO145="","",'12 - Deployments &amp; Config'!CO145)</f>
        <v/>
      </c>
      <c r="X140" s="29" t="str">
        <f>IF('12 - Deployments &amp; Config'!BS145="","",'12 - Deployments &amp; Config'!BS145)</f>
        <v/>
      </c>
      <c r="Y140" s="29" t="str">
        <f>IF('12 - Deployments &amp; Config'!CQ145="","",'12 - Deployments &amp; Config'!CQ145)</f>
        <v/>
      </c>
      <c r="Z140" s="29" t="str">
        <f>IF('12 - Deployments &amp; Config'!T145="","",'12 - Deployments &amp; Config'!T145)</f>
        <v/>
      </c>
      <c r="AA140" s="29" t="str">
        <f>IF('12 - Deployments &amp; Config'!V145="","",'12 - Deployments &amp; Config'!V145)</f>
        <v/>
      </c>
    </row>
    <row r="141" spans="1:27">
      <c r="A141" s="30"/>
      <c r="B141" s="30"/>
      <c r="C141" s="29" t="str">
        <f>IF('12 - Deployments &amp; Config'!I146="","",'12 - Deployments &amp; Config'!I146)</f>
        <v>LIJ - OR</v>
      </c>
      <c r="D141" s="29" t="str">
        <f>IF('12 - Deployments &amp; Config'!J146="","",'12 - Deployments &amp; Config'!J146)</f>
        <v/>
      </c>
      <c r="E141" s="29" t="str">
        <f>IF('12 - Deployments &amp; Config'!K146="","",'12 - Deployments &amp; Config'!K146)</f>
        <v/>
      </c>
      <c r="F141" s="29" t="str">
        <f>IF('12 - Deployments &amp; Config'!L146="","",'12 - Deployments &amp; Config'!L146)</f>
        <v/>
      </c>
      <c r="G141" s="29" t="str">
        <f>IF('12 - Deployments &amp; Config'!AQ146="","",'12 - Deployments &amp; Config'!AQ146)</f>
        <v/>
      </c>
      <c r="H141" s="29" t="str">
        <f>IF('12 - Deployments &amp; Config'!A146="","",'12 - Deployments &amp; Config'!A146)</f>
        <v>Cybernet</v>
      </c>
      <c r="I141" s="29" t="str">
        <f>IF('12 - Deployments &amp; Config'!AO146="","",'12 - Deployments &amp; Config'!AO146)</f>
        <v/>
      </c>
      <c r="J141" s="29" t="str">
        <f>IF('12 - Deployments &amp; Config'!AP146="","",'12 - Deployments &amp; Config'!AP146)</f>
        <v/>
      </c>
      <c r="K141" s="29" t="str">
        <f>IF('12 - Deployments &amp; Config'!AK146="","",'12 - Deployments &amp; Config'!AK146)</f>
        <v/>
      </c>
      <c r="L141" s="29" t="str">
        <f>IF('12 - Deployments &amp; Config'!M146="","",'12 - Deployments &amp; Config'!M146)</f>
        <v>OR iPro Cybernet Workstation</v>
      </c>
      <c r="M141" s="30"/>
      <c r="N141" s="29" t="str">
        <f>IF('12 - Deployments &amp; Config'!N146="","",'12 - Deployments &amp; Config'!N146)</f>
        <v>Yes</v>
      </c>
      <c r="O141" s="29" t="str">
        <f>IF('12 - Deployments &amp; Config'!O146="","",'12 - Deployments &amp; Config'!O146)</f>
        <v>No</v>
      </c>
      <c r="P141" s="29" t="str">
        <f>IF('12 - Deployments &amp; Config'!P146="","",'12 - Deployments &amp; Config'!P146)</f>
        <v>No</v>
      </c>
      <c r="Q141" s="30"/>
      <c r="R141" s="29" t="str">
        <f>IF('12 - Deployments &amp; Config'!BO146="","",'12 - Deployments &amp; Config'!BO146)</f>
        <v/>
      </c>
      <c r="S141" s="29" t="str">
        <f>IF('12 - Deployments &amp; Config'!BN146="","",'12 - Deployments &amp; Config'!BN146)</f>
        <v/>
      </c>
      <c r="T141" s="29" t="str">
        <f>IF('12 - Deployments &amp; Config'!BL146="","",'12 - Deployments &amp; Config'!BL146)</f>
        <v/>
      </c>
      <c r="U141" s="29" t="str">
        <f>IF('12 - Deployments &amp; Config'!BM146="","",'12 - Deployments &amp; Config'!BM146)</f>
        <v/>
      </c>
      <c r="V141" s="29" t="str">
        <f>IF('12 - Deployments &amp; Config'!B146="","",'12 - Deployments &amp; Config'!B146)</f>
        <v/>
      </c>
      <c r="W141" s="29" t="str">
        <f>IF('12 - Deployments &amp; Config'!CO146="","",'12 - Deployments &amp; Config'!CO146)</f>
        <v/>
      </c>
      <c r="X141" s="29" t="str">
        <f>IF('12 - Deployments &amp; Config'!BS146="","",'12 - Deployments &amp; Config'!BS146)</f>
        <v/>
      </c>
      <c r="Y141" s="29" t="str">
        <f>IF('12 - Deployments &amp; Config'!CQ146="","",'12 - Deployments &amp; Config'!CQ146)</f>
        <v/>
      </c>
      <c r="Z141" s="29" t="str">
        <f>IF('12 - Deployments &amp; Config'!T146="","",'12 - Deployments &amp; Config'!T146)</f>
        <v/>
      </c>
      <c r="AA141" s="29" t="str">
        <f>IF('12 - Deployments &amp; Config'!V146="","",'12 - Deployments &amp; Config'!V146)</f>
        <v/>
      </c>
    </row>
    <row r="142" spans="1:27">
      <c r="A142" s="30"/>
      <c r="B142" s="30"/>
      <c r="C142" s="29" t="str">
        <f>IF('12 - Deployments &amp; Config'!I147="","",'12 - Deployments &amp; Config'!I147)</f>
        <v>LIJ - OR</v>
      </c>
      <c r="D142" s="29" t="str">
        <f>IF('12 - Deployments &amp; Config'!J147="","",'12 - Deployments &amp; Config'!J147)</f>
        <v/>
      </c>
      <c r="E142" s="29" t="str">
        <f>IF('12 - Deployments &amp; Config'!K147="","",'12 - Deployments &amp; Config'!K147)</f>
        <v/>
      </c>
      <c r="F142" s="29" t="str">
        <f>IF('12 - Deployments &amp; Config'!L147="","",'12 - Deployments &amp; Config'!L147)</f>
        <v/>
      </c>
      <c r="G142" s="29" t="str">
        <f>IF('12 - Deployments &amp; Config'!AQ147="","",'12 - Deployments &amp; Config'!AQ147)</f>
        <v/>
      </c>
      <c r="H142" s="29" t="str">
        <f>IF('12 - Deployments &amp; Config'!A147="","",'12 - Deployments &amp; Config'!A147)</f>
        <v>Cybernet</v>
      </c>
      <c r="I142" s="29" t="str">
        <f>IF('12 - Deployments &amp; Config'!AO147="","",'12 - Deployments &amp; Config'!AO147)</f>
        <v/>
      </c>
      <c r="J142" s="29" t="str">
        <f>IF('12 - Deployments &amp; Config'!AP147="","",'12 - Deployments &amp; Config'!AP147)</f>
        <v/>
      </c>
      <c r="K142" s="29" t="str">
        <f>IF('12 - Deployments &amp; Config'!AK147="","",'12 - Deployments &amp; Config'!AK147)</f>
        <v/>
      </c>
      <c r="L142" s="29" t="str">
        <f>IF('12 - Deployments &amp; Config'!M147="","",'12 - Deployments &amp; Config'!M147)</f>
        <v>OR iPro Cybernet Workstation</v>
      </c>
      <c r="M142" s="30"/>
      <c r="N142" s="29" t="str">
        <f>IF('12 - Deployments &amp; Config'!N147="","",'12 - Deployments &amp; Config'!N147)</f>
        <v>Yes</v>
      </c>
      <c r="O142" s="29" t="str">
        <f>IF('12 - Deployments &amp; Config'!O147="","",'12 - Deployments &amp; Config'!O147)</f>
        <v>No</v>
      </c>
      <c r="P142" s="29" t="str">
        <f>IF('12 - Deployments &amp; Config'!P147="","",'12 - Deployments &amp; Config'!P147)</f>
        <v>No</v>
      </c>
      <c r="Q142" s="30"/>
      <c r="R142" s="29" t="str">
        <f>IF('12 - Deployments &amp; Config'!BO147="","",'12 - Deployments &amp; Config'!BO147)</f>
        <v/>
      </c>
      <c r="S142" s="29" t="str">
        <f>IF('12 - Deployments &amp; Config'!BN147="","",'12 - Deployments &amp; Config'!BN147)</f>
        <v/>
      </c>
      <c r="T142" s="29" t="str">
        <f>IF('12 - Deployments &amp; Config'!BL147="","",'12 - Deployments &amp; Config'!BL147)</f>
        <v/>
      </c>
      <c r="U142" s="29" t="str">
        <f>IF('12 - Deployments &amp; Config'!BM147="","",'12 - Deployments &amp; Config'!BM147)</f>
        <v/>
      </c>
      <c r="V142" s="29" t="str">
        <f>IF('12 - Deployments &amp; Config'!B147="","",'12 - Deployments &amp; Config'!B147)</f>
        <v/>
      </c>
      <c r="W142" s="29" t="str">
        <f>IF('12 - Deployments &amp; Config'!CO147="","",'12 - Deployments &amp; Config'!CO147)</f>
        <v/>
      </c>
      <c r="X142" s="29" t="str">
        <f>IF('12 - Deployments &amp; Config'!BS147="","",'12 - Deployments &amp; Config'!BS147)</f>
        <v/>
      </c>
      <c r="Y142" s="29" t="str">
        <f>IF('12 - Deployments &amp; Config'!CQ147="","",'12 - Deployments &amp; Config'!CQ147)</f>
        <v/>
      </c>
      <c r="Z142" s="29" t="str">
        <f>IF('12 - Deployments &amp; Config'!T147="","",'12 - Deployments &amp; Config'!T147)</f>
        <v/>
      </c>
      <c r="AA142" s="29" t="str">
        <f>IF('12 - Deployments &amp; Config'!V147="","",'12 - Deployments &amp; Config'!V147)</f>
        <v/>
      </c>
    </row>
    <row r="143" spans="1:27">
      <c r="A143" s="30"/>
      <c r="B143" s="30"/>
      <c r="C143" s="29" t="str">
        <f>IF('12 - Deployments &amp; Config'!I148="","",'12 - Deployments &amp; Config'!I148)</f>
        <v>LIJ - OR</v>
      </c>
      <c r="D143" s="29" t="str">
        <f>IF('12 - Deployments &amp; Config'!J148="","",'12 - Deployments &amp; Config'!J148)</f>
        <v/>
      </c>
      <c r="E143" s="29" t="str">
        <f>IF('12 - Deployments &amp; Config'!K148="","",'12 - Deployments &amp; Config'!K148)</f>
        <v/>
      </c>
      <c r="F143" s="29" t="str">
        <f>IF('12 - Deployments &amp; Config'!L148="","",'12 - Deployments &amp; Config'!L148)</f>
        <v/>
      </c>
      <c r="G143" s="29" t="str">
        <f>IF('12 - Deployments &amp; Config'!AQ148="","",'12 - Deployments &amp; Config'!AQ148)</f>
        <v/>
      </c>
      <c r="H143" s="29" t="str">
        <f>IF('12 - Deployments &amp; Config'!A148="","",'12 - Deployments &amp; Config'!A148)</f>
        <v>Cybernet</v>
      </c>
      <c r="I143" s="29" t="str">
        <f>IF('12 - Deployments &amp; Config'!AO148="","",'12 - Deployments &amp; Config'!AO148)</f>
        <v/>
      </c>
      <c r="J143" s="29" t="str">
        <f>IF('12 - Deployments &amp; Config'!AP148="","",'12 - Deployments &amp; Config'!AP148)</f>
        <v/>
      </c>
      <c r="K143" s="29" t="str">
        <f>IF('12 - Deployments &amp; Config'!AK148="","",'12 - Deployments &amp; Config'!AK148)</f>
        <v/>
      </c>
      <c r="L143" s="29" t="str">
        <f>IF('12 - Deployments &amp; Config'!M148="","",'12 - Deployments &amp; Config'!M148)</f>
        <v>OR iPro Cybernet Workstation</v>
      </c>
      <c r="M143" s="30"/>
      <c r="N143" s="29" t="str">
        <f>IF('12 - Deployments &amp; Config'!N148="","",'12 - Deployments &amp; Config'!N148)</f>
        <v>Yes</v>
      </c>
      <c r="O143" s="29" t="str">
        <f>IF('12 - Deployments &amp; Config'!O148="","",'12 - Deployments &amp; Config'!O148)</f>
        <v>No</v>
      </c>
      <c r="P143" s="29" t="str">
        <f>IF('12 - Deployments &amp; Config'!P148="","",'12 - Deployments &amp; Config'!P148)</f>
        <v>No</v>
      </c>
      <c r="Q143" s="30"/>
      <c r="R143" s="29" t="str">
        <f>IF('12 - Deployments &amp; Config'!BO148="","",'12 - Deployments &amp; Config'!BO148)</f>
        <v/>
      </c>
      <c r="S143" s="29" t="str">
        <f>IF('12 - Deployments &amp; Config'!BN148="","",'12 - Deployments &amp; Config'!BN148)</f>
        <v/>
      </c>
      <c r="T143" s="29" t="str">
        <f>IF('12 - Deployments &amp; Config'!BL148="","",'12 - Deployments &amp; Config'!BL148)</f>
        <v/>
      </c>
      <c r="U143" s="29" t="str">
        <f>IF('12 - Deployments &amp; Config'!BM148="","",'12 - Deployments &amp; Config'!BM148)</f>
        <v/>
      </c>
      <c r="V143" s="29" t="str">
        <f>IF('12 - Deployments &amp; Config'!B148="","",'12 - Deployments &amp; Config'!B148)</f>
        <v/>
      </c>
      <c r="W143" s="29" t="str">
        <f>IF('12 - Deployments &amp; Config'!CO148="","",'12 - Deployments &amp; Config'!CO148)</f>
        <v/>
      </c>
      <c r="X143" s="29" t="str">
        <f>IF('12 - Deployments &amp; Config'!BS148="","",'12 - Deployments &amp; Config'!BS148)</f>
        <v/>
      </c>
      <c r="Y143" s="29" t="str">
        <f>IF('12 - Deployments &amp; Config'!CQ148="","",'12 - Deployments &amp; Config'!CQ148)</f>
        <v/>
      </c>
      <c r="Z143" s="29" t="str">
        <f>IF('12 - Deployments &amp; Config'!T148="","",'12 - Deployments &amp; Config'!T148)</f>
        <v/>
      </c>
      <c r="AA143" s="29" t="str">
        <f>IF('12 - Deployments &amp; Config'!V148="","",'12 - Deployments &amp; Config'!V148)</f>
        <v/>
      </c>
    </row>
    <row r="144" spans="1:27">
      <c r="A144" s="30"/>
      <c r="B144" s="30"/>
      <c r="C144" s="29" t="str">
        <f>IF('12 - Deployments &amp; Config'!I149="","",'12 - Deployments &amp; Config'!I149)</f>
        <v>LIJ - OR</v>
      </c>
      <c r="D144" s="29" t="str">
        <f>IF('12 - Deployments &amp; Config'!J149="","",'12 - Deployments &amp; Config'!J149)</f>
        <v/>
      </c>
      <c r="E144" s="29" t="str">
        <f>IF('12 - Deployments &amp; Config'!K149="","",'12 - Deployments &amp; Config'!K149)</f>
        <v/>
      </c>
      <c r="F144" s="29" t="str">
        <f>IF('12 - Deployments &amp; Config'!L149="","",'12 - Deployments &amp; Config'!L149)</f>
        <v/>
      </c>
      <c r="G144" s="29" t="str">
        <f>IF('12 - Deployments &amp; Config'!AQ149="","",'12 - Deployments &amp; Config'!AQ149)</f>
        <v/>
      </c>
      <c r="H144" s="29" t="str">
        <f>IF('12 - Deployments &amp; Config'!A149="","",'12 - Deployments &amp; Config'!A149)</f>
        <v>Cybernet</v>
      </c>
      <c r="I144" s="29" t="str">
        <f>IF('12 - Deployments &amp; Config'!AO149="","",'12 - Deployments &amp; Config'!AO149)</f>
        <v/>
      </c>
      <c r="J144" s="29" t="str">
        <f>IF('12 - Deployments &amp; Config'!AP149="","",'12 - Deployments &amp; Config'!AP149)</f>
        <v/>
      </c>
      <c r="K144" s="29" t="str">
        <f>IF('12 - Deployments &amp; Config'!AK149="","",'12 - Deployments &amp; Config'!AK149)</f>
        <v/>
      </c>
      <c r="L144" s="29" t="str">
        <f>IF('12 - Deployments &amp; Config'!M149="","",'12 - Deployments &amp; Config'!M149)</f>
        <v>OR iPro Cybernet Workstation</v>
      </c>
      <c r="M144" s="30"/>
      <c r="N144" s="29" t="str">
        <f>IF('12 - Deployments &amp; Config'!N149="","",'12 - Deployments &amp; Config'!N149)</f>
        <v>Yes</v>
      </c>
      <c r="O144" s="29" t="str">
        <f>IF('12 - Deployments &amp; Config'!O149="","",'12 - Deployments &amp; Config'!O149)</f>
        <v>No</v>
      </c>
      <c r="P144" s="29" t="str">
        <f>IF('12 - Deployments &amp; Config'!P149="","",'12 - Deployments &amp; Config'!P149)</f>
        <v>No</v>
      </c>
      <c r="Q144" s="30"/>
      <c r="R144" s="29" t="str">
        <f>IF('12 - Deployments &amp; Config'!BO149="","",'12 - Deployments &amp; Config'!BO149)</f>
        <v/>
      </c>
      <c r="S144" s="29" t="str">
        <f>IF('12 - Deployments &amp; Config'!BN149="","",'12 - Deployments &amp; Config'!BN149)</f>
        <v/>
      </c>
      <c r="T144" s="29" t="str">
        <f>IF('12 - Deployments &amp; Config'!BL149="","",'12 - Deployments &amp; Config'!BL149)</f>
        <v/>
      </c>
      <c r="U144" s="29" t="str">
        <f>IF('12 - Deployments &amp; Config'!BM149="","",'12 - Deployments &amp; Config'!BM149)</f>
        <v/>
      </c>
      <c r="V144" s="29" t="str">
        <f>IF('12 - Deployments &amp; Config'!B149="","",'12 - Deployments &amp; Config'!B149)</f>
        <v/>
      </c>
      <c r="W144" s="29" t="str">
        <f>IF('12 - Deployments &amp; Config'!CO149="","",'12 - Deployments &amp; Config'!CO149)</f>
        <v/>
      </c>
      <c r="X144" s="29" t="str">
        <f>IF('12 - Deployments &amp; Config'!BS149="","",'12 - Deployments &amp; Config'!BS149)</f>
        <v/>
      </c>
      <c r="Y144" s="29" t="str">
        <f>IF('12 - Deployments &amp; Config'!CQ149="","",'12 - Deployments &amp; Config'!CQ149)</f>
        <v/>
      </c>
      <c r="Z144" s="29" t="str">
        <f>IF('12 - Deployments &amp; Config'!T149="","",'12 - Deployments &amp; Config'!T149)</f>
        <v/>
      </c>
      <c r="AA144" s="29" t="str">
        <f>IF('12 - Deployments &amp; Config'!V149="","",'12 - Deployments &amp; Config'!V149)</f>
        <v/>
      </c>
    </row>
    <row r="145" spans="1:27">
      <c r="A145" s="30"/>
      <c r="B145" s="30"/>
      <c r="C145" s="29" t="str">
        <f>IF('12 - Deployments &amp; Config'!I150="","",'12 - Deployments &amp; Config'!I150)</f>
        <v>LIJ - OR</v>
      </c>
      <c r="D145" s="29" t="str">
        <f>IF('12 - Deployments &amp; Config'!J150="","",'12 - Deployments &amp; Config'!J150)</f>
        <v/>
      </c>
      <c r="E145" s="29" t="str">
        <f>IF('12 - Deployments &amp; Config'!K150="","",'12 - Deployments &amp; Config'!K150)</f>
        <v/>
      </c>
      <c r="F145" s="29" t="str">
        <f>IF('12 - Deployments &amp; Config'!L150="","",'12 - Deployments &amp; Config'!L150)</f>
        <v/>
      </c>
      <c r="G145" s="29" t="str">
        <f>IF('12 - Deployments &amp; Config'!AQ150="","",'12 - Deployments &amp; Config'!AQ150)</f>
        <v/>
      </c>
      <c r="H145" s="29" t="str">
        <f>IF('12 - Deployments &amp; Config'!A150="","",'12 - Deployments &amp; Config'!A150)</f>
        <v>Cybernet</v>
      </c>
      <c r="I145" s="29" t="str">
        <f>IF('12 - Deployments &amp; Config'!AO150="","",'12 - Deployments &amp; Config'!AO150)</f>
        <v/>
      </c>
      <c r="J145" s="29" t="str">
        <f>IF('12 - Deployments &amp; Config'!AP150="","",'12 - Deployments &amp; Config'!AP150)</f>
        <v/>
      </c>
      <c r="K145" s="29" t="str">
        <f>IF('12 - Deployments &amp; Config'!AK150="","",'12 - Deployments &amp; Config'!AK150)</f>
        <v/>
      </c>
      <c r="L145" s="29" t="str">
        <f>IF('12 - Deployments &amp; Config'!M150="","",'12 - Deployments &amp; Config'!M150)</f>
        <v>OR iPro Cybernet Workstation</v>
      </c>
      <c r="M145" s="30"/>
      <c r="N145" s="29" t="str">
        <f>IF('12 - Deployments &amp; Config'!N150="","",'12 - Deployments &amp; Config'!N150)</f>
        <v>Yes</v>
      </c>
      <c r="O145" s="29" t="str">
        <f>IF('12 - Deployments &amp; Config'!O150="","",'12 - Deployments &amp; Config'!O150)</f>
        <v>No</v>
      </c>
      <c r="P145" s="29" t="str">
        <f>IF('12 - Deployments &amp; Config'!P150="","",'12 - Deployments &amp; Config'!P150)</f>
        <v>No</v>
      </c>
      <c r="Q145" s="30"/>
      <c r="R145" s="29" t="str">
        <f>IF('12 - Deployments &amp; Config'!BO150="","",'12 - Deployments &amp; Config'!BO150)</f>
        <v/>
      </c>
      <c r="S145" s="29" t="str">
        <f>IF('12 - Deployments &amp; Config'!BN150="","",'12 - Deployments &amp; Config'!BN150)</f>
        <v/>
      </c>
      <c r="T145" s="29" t="str">
        <f>IF('12 - Deployments &amp; Config'!BL150="","",'12 - Deployments &amp; Config'!BL150)</f>
        <v/>
      </c>
      <c r="U145" s="29" t="str">
        <f>IF('12 - Deployments &amp; Config'!BM150="","",'12 - Deployments &amp; Config'!BM150)</f>
        <v/>
      </c>
      <c r="V145" s="29" t="str">
        <f>IF('12 - Deployments &amp; Config'!B150="","",'12 - Deployments &amp; Config'!B150)</f>
        <v/>
      </c>
      <c r="W145" s="29" t="str">
        <f>IF('12 - Deployments &amp; Config'!CO150="","",'12 - Deployments &amp; Config'!CO150)</f>
        <v/>
      </c>
      <c r="X145" s="29" t="str">
        <f>IF('12 - Deployments &amp; Config'!BS150="","",'12 - Deployments &amp; Config'!BS150)</f>
        <v/>
      </c>
      <c r="Y145" s="29" t="str">
        <f>IF('12 - Deployments &amp; Config'!CQ150="","",'12 - Deployments &amp; Config'!CQ150)</f>
        <v/>
      </c>
      <c r="Z145" s="29" t="str">
        <f>IF('12 - Deployments &amp; Config'!T150="","",'12 - Deployments &amp; Config'!T150)</f>
        <v/>
      </c>
      <c r="AA145" s="29" t="str">
        <f>IF('12 - Deployments &amp; Config'!V150="","",'12 - Deployments &amp; Config'!V150)</f>
        <v/>
      </c>
    </row>
    <row r="146" spans="1:27">
      <c r="A146" s="30"/>
      <c r="B146" s="30"/>
      <c r="C146" s="29" t="str">
        <f>IF('12 - Deployments &amp; Config'!I151="","",'12 - Deployments &amp; Config'!I151)</f>
        <v>LIJ - OR</v>
      </c>
      <c r="D146" s="29" t="str">
        <f>IF('12 - Deployments &amp; Config'!J151="","",'12 - Deployments &amp; Config'!J151)</f>
        <v/>
      </c>
      <c r="E146" s="29" t="str">
        <f>IF('12 - Deployments &amp; Config'!K151="","",'12 - Deployments &amp; Config'!K151)</f>
        <v/>
      </c>
      <c r="F146" s="29" t="str">
        <f>IF('12 - Deployments &amp; Config'!L151="","",'12 - Deployments &amp; Config'!L151)</f>
        <v/>
      </c>
      <c r="G146" s="29" t="str">
        <f>IF('12 - Deployments &amp; Config'!AQ151="","",'12 - Deployments &amp; Config'!AQ151)</f>
        <v/>
      </c>
      <c r="H146" s="29" t="str">
        <f>IF('12 - Deployments &amp; Config'!A151="","",'12 - Deployments &amp; Config'!A151)</f>
        <v>Cybernet</v>
      </c>
      <c r="I146" s="29" t="str">
        <f>IF('12 - Deployments &amp; Config'!AO151="","",'12 - Deployments &amp; Config'!AO151)</f>
        <v/>
      </c>
      <c r="J146" s="29" t="str">
        <f>IF('12 - Deployments &amp; Config'!AP151="","",'12 - Deployments &amp; Config'!AP151)</f>
        <v/>
      </c>
      <c r="K146" s="29" t="str">
        <f>IF('12 - Deployments &amp; Config'!AK151="","",'12 - Deployments &amp; Config'!AK151)</f>
        <v/>
      </c>
      <c r="L146" s="29" t="str">
        <f>IF('12 - Deployments &amp; Config'!M151="","",'12 - Deployments &amp; Config'!M151)</f>
        <v>OR iPro Cybernet Workstation</v>
      </c>
      <c r="M146" s="30"/>
      <c r="N146" s="29" t="str">
        <f>IF('12 - Deployments &amp; Config'!N151="","",'12 - Deployments &amp; Config'!N151)</f>
        <v>Yes</v>
      </c>
      <c r="O146" s="29" t="str">
        <f>IF('12 - Deployments &amp; Config'!O151="","",'12 - Deployments &amp; Config'!O151)</f>
        <v>No</v>
      </c>
      <c r="P146" s="29" t="str">
        <f>IF('12 - Deployments &amp; Config'!P151="","",'12 - Deployments &amp; Config'!P151)</f>
        <v>No</v>
      </c>
      <c r="Q146" s="30"/>
      <c r="R146" s="29" t="str">
        <f>IF('12 - Deployments &amp; Config'!BO151="","",'12 - Deployments &amp; Config'!BO151)</f>
        <v/>
      </c>
      <c r="S146" s="29" t="str">
        <f>IF('12 - Deployments &amp; Config'!BN151="","",'12 - Deployments &amp; Config'!BN151)</f>
        <v/>
      </c>
      <c r="T146" s="29" t="str">
        <f>IF('12 - Deployments &amp; Config'!BL151="","",'12 - Deployments &amp; Config'!BL151)</f>
        <v/>
      </c>
      <c r="U146" s="29" t="str">
        <f>IF('12 - Deployments &amp; Config'!BM151="","",'12 - Deployments &amp; Config'!BM151)</f>
        <v/>
      </c>
      <c r="V146" s="29" t="str">
        <f>IF('12 - Deployments &amp; Config'!B151="","",'12 - Deployments &amp; Config'!B151)</f>
        <v/>
      </c>
      <c r="W146" s="29" t="str">
        <f>IF('12 - Deployments &amp; Config'!CO151="","",'12 - Deployments &amp; Config'!CO151)</f>
        <v/>
      </c>
      <c r="X146" s="29" t="str">
        <f>IF('12 - Deployments &amp; Config'!BS151="","",'12 - Deployments &amp; Config'!BS151)</f>
        <v/>
      </c>
      <c r="Y146" s="29" t="str">
        <f>IF('12 - Deployments &amp; Config'!CQ151="","",'12 - Deployments &amp; Config'!CQ151)</f>
        <v/>
      </c>
      <c r="Z146" s="29" t="str">
        <f>IF('12 - Deployments &amp; Config'!T151="","",'12 - Deployments &amp; Config'!T151)</f>
        <v/>
      </c>
      <c r="AA146" s="29" t="str">
        <f>IF('12 - Deployments &amp; Config'!V151="","",'12 - Deployments &amp; Config'!V151)</f>
        <v/>
      </c>
    </row>
    <row r="147" spans="1:27">
      <c r="A147" s="30"/>
      <c r="B147" s="30"/>
      <c r="C147" s="29" t="str">
        <f>IF('12 - Deployments &amp; Config'!I152="","",'12 - Deployments &amp; Config'!I152)</f>
        <v>LIJ - OR</v>
      </c>
      <c r="D147" s="29" t="str">
        <f>IF('12 - Deployments &amp; Config'!J152="","",'12 - Deployments &amp; Config'!J152)</f>
        <v/>
      </c>
      <c r="E147" s="29" t="str">
        <f>IF('12 - Deployments &amp; Config'!K152="","",'12 - Deployments &amp; Config'!K152)</f>
        <v/>
      </c>
      <c r="F147" s="29" t="str">
        <f>IF('12 - Deployments &amp; Config'!L152="","",'12 - Deployments &amp; Config'!L152)</f>
        <v/>
      </c>
      <c r="G147" s="29" t="str">
        <f>IF('12 - Deployments &amp; Config'!AQ152="","",'12 - Deployments &amp; Config'!AQ152)</f>
        <v/>
      </c>
      <c r="H147" s="29" t="str">
        <f>IF('12 - Deployments &amp; Config'!A152="","",'12 - Deployments &amp; Config'!A152)</f>
        <v>Cybernet</v>
      </c>
      <c r="I147" s="29" t="str">
        <f>IF('12 - Deployments &amp; Config'!AO152="","",'12 - Deployments &amp; Config'!AO152)</f>
        <v/>
      </c>
      <c r="J147" s="29" t="str">
        <f>IF('12 - Deployments &amp; Config'!AP152="","",'12 - Deployments &amp; Config'!AP152)</f>
        <v/>
      </c>
      <c r="K147" s="29" t="str">
        <f>IF('12 - Deployments &amp; Config'!AK152="","",'12 - Deployments &amp; Config'!AK152)</f>
        <v/>
      </c>
      <c r="L147" s="29" t="str">
        <f>IF('12 - Deployments &amp; Config'!M152="","",'12 - Deployments &amp; Config'!M152)</f>
        <v>OR iPro Cybernet Workstation</v>
      </c>
      <c r="M147" s="30"/>
      <c r="N147" s="29" t="str">
        <f>IF('12 - Deployments &amp; Config'!N152="","",'12 - Deployments &amp; Config'!N152)</f>
        <v/>
      </c>
      <c r="O147" s="29" t="str">
        <f>IF('12 - Deployments &amp; Config'!O152="","",'12 - Deployments &amp; Config'!O152)</f>
        <v/>
      </c>
      <c r="P147" s="29" t="str">
        <f>IF('12 - Deployments &amp; Config'!P152="","",'12 - Deployments &amp; Config'!P152)</f>
        <v/>
      </c>
      <c r="Q147" s="30"/>
      <c r="R147" s="29" t="str">
        <f>IF('12 - Deployments &amp; Config'!BO152="","",'12 - Deployments &amp; Config'!BO152)</f>
        <v/>
      </c>
      <c r="S147" s="29" t="str">
        <f>IF('12 - Deployments &amp; Config'!BN152="","",'12 - Deployments &amp; Config'!BN152)</f>
        <v/>
      </c>
      <c r="T147" s="29" t="str">
        <f>IF('12 - Deployments &amp; Config'!BL152="","",'12 - Deployments &amp; Config'!BL152)</f>
        <v/>
      </c>
      <c r="U147" s="29" t="str">
        <f>IF('12 - Deployments &amp; Config'!BM152="","",'12 - Deployments &amp; Config'!BM152)</f>
        <v/>
      </c>
      <c r="V147" s="29" t="str">
        <f>IF('12 - Deployments &amp; Config'!B152="","",'12 - Deployments &amp; Config'!B152)</f>
        <v/>
      </c>
      <c r="W147" s="29" t="str">
        <f>IF('12 - Deployments &amp; Config'!CO152="","",'12 - Deployments &amp; Config'!CO152)</f>
        <v/>
      </c>
      <c r="X147" s="29" t="str">
        <f>IF('12 - Deployments &amp; Config'!BS152="","",'12 - Deployments &amp; Config'!BS152)</f>
        <v/>
      </c>
      <c r="Y147" s="29" t="str">
        <f>IF('12 - Deployments &amp; Config'!CQ152="","",'12 - Deployments &amp; Config'!CQ152)</f>
        <v/>
      </c>
      <c r="Z147" s="29" t="str">
        <f>IF('12 - Deployments &amp; Config'!T152="","",'12 - Deployments &amp; Config'!T152)</f>
        <v/>
      </c>
      <c r="AA147" s="29" t="str">
        <f>IF('12 - Deployments &amp; Config'!V152="","",'12 - Deployments &amp; Config'!V152)</f>
        <v/>
      </c>
    </row>
    <row r="148" spans="1:27">
      <c r="A148" s="30"/>
      <c r="B148" s="30"/>
      <c r="C148" s="29" t="str">
        <f>IF('12 - Deployments &amp; Config'!I153="","",'12 - Deployments &amp; Config'!I153)</f>
        <v>LIJ - OR</v>
      </c>
      <c r="D148" s="29" t="str">
        <f>IF('12 - Deployments &amp; Config'!J153="","",'12 - Deployments &amp; Config'!J153)</f>
        <v/>
      </c>
      <c r="E148" s="29" t="str">
        <f>IF('12 - Deployments &amp; Config'!K153="","",'12 - Deployments &amp; Config'!K153)</f>
        <v/>
      </c>
      <c r="F148" s="29" t="str">
        <f>IF('12 - Deployments &amp; Config'!L153="","",'12 - Deployments &amp; Config'!L153)</f>
        <v/>
      </c>
      <c r="G148" s="29" t="str">
        <f>IF('12 - Deployments &amp; Config'!AQ153="","",'12 - Deployments &amp; Config'!AQ153)</f>
        <v/>
      </c>
      <c r="H148" s="29" t="str">
        <f>IF('12 - Deployments &amp; Config'!A153="","",'12 - Deployments &amp; Config'!A153)</f>
        <v>Cybernet</v>
      </c>
      <c r="I148" s="29" t="str">
        <f>IF('12 - Deployments &amp; Config'!AO153="","",'12 - Deployments &amp; Config'!AO153)</f>
        <v/>
      </c>
      <c r="J148" s="29" t="str">
        <f>IF('12 - Deployments &amp; Config'!AP153="","",'12 - Deployments &amp; Config'!AP153)</f>
        <v/>
      </c>
      <c r="K148" s="29" t="str">
        <f>IF('12 - Deployments &amp; Config'!AK153="","",'12 - Deployments &amp; Config'!AK153)</f>
        <v/>
      </c>
      <c r="L148" s="29" t="str">
        <f>IF('12 - Deployments &amp; Config'!M153="","",'12 - Deployments &amp; Config'!M153)</f>
        <v>OR iPro Cybernet Workstation</v>
      </c>
      <c r="M148" s="30"/>
      <c r="N148" s="29" t="str">
        <f>IF('12 - Deployments &amp; Config'!N153="","",'12 - Deployments &amp; Config'!N153)</f>
        <v/>
      </c>
      <c r="O148" s="29" t="str">
        <f>IF('12 - Deployments &amp; Config'!O153="","",'12 - Deployments &amp; Config'!O153)</f>
        <v/>
      </c>
      <c r="P148" s="29" t="str">
        <f>IF('12 - Deployments &amp; Config'!P153="","",'12 - Deployments &amp; Config'!P153)</f>
        <v/>
      </c>
      <c r="Q148" s="30"/>
      <c r="R148" s="29" t="str">
        <f>IF('12 - Deployments &amp; Config'!BO153="","",'12 - Deployments &amp; Config'!BO153)</f>
        <v/>
      </c>
      <c r="S148" s="29" t="str">
        <f>IF('12 - Deployments &amp; Config'!BN153="","",'12 - Deployments &amp; Config'!BN153)</f>
        <v/>
      </c>
      <c r="T148" s="29" t="str">
        <f>IF('12 - Deployments &amp; Config'!BL153="","",'12 - Deployments &amp; Config'!BL153)</f>
        <v/>
      </c>
      <c r="U148" s="29" t="str">
        <f>IF('12 - Deployments &amp; Config'!BM153="","",'12 - Deployments &amp; Config'!BM153)</f>
        <v/>
      </c>
      <c r="V148" s="29" t="str">
        <f>IF('12 - Deployments &amp; Config'!B153="","",'12 - Deployments &amp; Config'!B153)</f>
        <v/>
      </c>
      <c r="W148" s="29" t="str">
        <f>IF('12 - Deployments &amp; Config'!CO153="","",'12 - Deployments &amp; Config'!CO153)</f>
        <v/>
      </c>
      <c r="X148" s="29" t="str">
        <f>IF('12 - Deployments &amp; Config'!BS153="","",'12 - Deployments &amp; Config'!BS153)</f>
        <v/>
      </c>
      <c r="Y148" s="29" t="str">
        <f>IF('12 - Deployments &amp; Config'!CQ153="","",'12 - Deployments &amp; Config'!CQ153)</f>
        <v/>
      </c>
      <c r="Z148" s="29" t="str">
        <f>IF('12 - Deployments &amp; Config'!T153="","",'12 - Deployments &amp; Config'!T153)</f>
        <v/>
      </c>
      <c r="AA148" s="29" t="str">
        <f>IF('12 - Deployments &amp; Config'!V153="","",'12 - Deployments &amp; Config'!V153)</f>
        <v/>
      </c>
    </row>
    <row r="149" spans="1:27">
      <c r="A149" s="30"/>
      <c r="B149" s="30"/>
      <c r="C149" s="29" t="str">
        <f>IF('12 - Deployments &amp; Config'!I154="","",'12 - Deployments &amp; Config'!I154)</f>
        <v>LIJVS</v>
      </c>
      <c r="D149" s="29" t="str">
        <f>IF('12 - Deployments &amp; Config'!J154="","",'12 - Deployments &amp; Config'!J154)</f>
        <v>Endoscopy Suite</v>
      </c>
      <c r="E149" s="29" t="str">
        <f>IF('12 - Deployments &amp; Config'!K154="","",'12 - Deployments &amp; Config'!K154)</f>
        <v>1-C-2</v>
      </c>
      <c r="F149" s="29" t="str">
        <f>IF('12 - Deployments &amp; Config'!L154="","",'12 - Deployments &amp; Config'!L154)</f>
        <v/>
      </c>
      <c r="G149" s="29" t="str">
        <f>IF('12 - Deployments &amp; Config'!AQ154="","",'12 - Deployments &amp; Config'!AQ154)</f>
        <v/>
      </c>
      <c r="H149" s="29" t="str">
        <f>IF('12 - Deployments &amp; Config'!A154="","",'12 - Deployments &amp; Config'!A154)</f>
        <v>Peripherals</v>
      </c>
      <c r="I149" s="29" t="str">
        <f>IF('12 - Deployments &amp; Config'!AO154="","",'12 - Deployments &amp; Config'!AO154)</f>
        <v>Mindray A5 - EJ-57023077</v>
      </c>
      <c r="J149" s="29" t="str">
        <f>IF('12 - Deployments &amp; Config'!AP154="","",'12 - Deployments &amp; Config'!AP154)</f>
        <v/>
      </c>
      <c r="K149" s="29" t="str">
        <f>IF('12 - Deployments &amp; Config'!AK154="","",'12 - Deployments &amp; Config'!AK154)</f>
        <v>Anesthesia Machine</v>
      </c>
      <c r="L149" s="29" t="str">
        <f>IF('12 - Deployments &amp; Config'!M154="","",'12 - Deployments &amp; Config'!M154)</f>
        <v/>
      </c>
      <c r="M149" s="30"/>
      <c r="N149" s="29" t="str">
        <f>IF('12 - Deployments &amp; Config'!N154="","",'12 - Deployments &amp; Config'!N154)</f>
        <v/>
      </c>
      <c r="O149" s="29" t="str">
        <f>IF('12 - Deployments &amp; Config'!O154="","",'12 - Deployments &amp; Config'!O154)</f>
        <v/>
      </c>
      <c r="P149" s="29" t="str">
        <f>IF('12 - Deployments &amp; Config'!P154="","",'12 - Deployments &amp; Config'!P154)</f>
        <v/>
      </c>
      <c r="Q149" s="30"/>
      <c r="R149" s="29" t="str">
        <f>IF('12 - Deployments &amp; Config'!BO154="","",'12 - Deployments &amp; Config'!BO154)</f>
        <v>Yes</v>
      </c>
      <c r="S149" s="29" t="str">
        <f>IF('12 - Deployments &amp; Config'!BN154="","",'12 - Deployments &amp; Config'!BN154)</f>
        <v>Yes</v>
      </c>
      <c r="T149" s="29" t="str">
        <f>IF('12 - Deployments &amp; Config'!BL154="","",'12 - Deployments &amp; Config'!BL154)</f>
        <v/>
      </c>
      <c r="U149" s="29" t="str">
        <f>IF('12 - Deployments &amp; Config'!BM154="","",'12 - Deployments &amp; Config'!BM154)</f>
        <v/>
      </c>
      <c r="V149" s="29" t="str">
        <f>IF('12 - Deployments &amp; Config'!B154="","",'12 - Deployments &amp; Config'!B154)</f>
        <v>Yes</v>
      </c>
      <c r="W149" s="29" t="str">
        <f>IF('12 - Deployments &amp; Config'!CO154="","",'12 - Deployments &amp; Config'!CO154)</f>
        <v/>
      </c>
      <c r="X149" s="29" t="str">
        <f>IF('12 - Deployments &amp; Config'!BS154="","",'12 - Deployments &amp; Config'!BS154)</f>
        <v>Power Cable, Battery, Firmware Download, Device ID, Epic Beans Relay</v>
      </c>
      <c r="Y149" s="29" t="str">
        <f>IF('12 - Deployments &amp; Config'!CQ154="","",'12 - Deployments &amp; Config'!CQ154)</f>
        <v>ran AL</v>
      </c>
      <c r="Z149" s="29" t="str">
        <f>IF('12 - Deployments &amp; Config'!T154="","",'12 - Deployments &amp; Config'!T154)</f>
        <v/>
      </c>
      <c r="AA149" s="29" t="str">
        <f>IF('12 - Deployments &amp; Config'!V154="","",'12 - Deployments &amp; Config'!V154)</f>
        <v/>
      </c>
    </row>
    <row r="150" spans="1:27">
      <c r="A150" s="30"/>
      <c r="B150" s="30"/>
      <c r="C150" s="29" t="str">
        <f>IF('12 - Deployments &amp; Config'!I155="","",'12 - Deployments &amp; Config'!I155)</f>
        <v>LIJVS</v>
      </c>
      <c r="D150" s="29" t="str">
        <f>IF('12 - Deployments &amp; Config'!J155="","",'12 - Deployments &amp; Config'!J155)</f>
        <v>OR</v>
      </c>
      <c r="E150" s="29" t="str">
        <f>IF('12 - Deployments &amp; Config'!K155="","",'12 - Deployments &amp; Config'!K155)</f>
        <v>OR 7</v>
      </c>
      <c r="F150" s="29" t="str">
        <f>IF('12 - Deployments &amp; Config'!L155="","",'12 - Deployments &amp; Config'!L155)</f>
        <v/>
      </c>
      <c r="G150" s="29" t="str">
        <f>IF('12 - Deployments &amp; Config'!AQ155="","",'12 - Deployments &amp; Config'!AQ155)</f>
        <v/>
      </c>
      <c r="H150" s="29" t="str">
        <f>IF('12 - Deployments &amp; Config'!A155="","",'12 - Deployments &amp; Config'!A155)</f>
        <v>Peripherals</v>
      </c>
      <c r="I150" s="29" t="str">
        <f>IF('12 - Deployments &amp; Config'!AO155="","",'12 - Deployments &amp; Config'!AO155)</f>
        <v>Drager Apollo</v>
      </c>
      <c r="J150" s="29" t="str">
        <f>IF('12 - Deployments &amp; Config'!AP155="","",'12 - Deployments &amp; Config'!AP155)</f>
        <v/>
      </c>
      <c r="K150" s="29" t="str">
        <f>IF('12 - Deployments &amp; Config'!AK155="","",'12 - Deployments &amp; Config'!AK155)</f>
        <v>Anesthesia Machine</v>
      </c>
      <c r="L150" s="29" t="str">
        <f>IF('12 - Deployments &amp; Config'!M155="","",'12 - Deployments &amp; Config'!M155)</f>
        <v/>
      </c>
      <c r="M150" s="30"/>
      <c r="N150" s="29" t="str">
        <f>IF('12 - Deployments &amp; Config'!N155="","",'12 - Deployments &amp; Config'!N155)</f>
        <v/>
      </c>
      <c r="O150" s="29" t="str">
        <f>IF('12 - Deployments &amp; Config'!O155="","",'12 - Deployments &amp; Config'!O155)</f>
        <v/>
      </c>
      <c r="P150" s="29" t="str">
        <f>IF('12 - Deployments &amp; Config'!P155="","",'12 - Deployments &amp; Config'!P155)</f>
        <v/>
      </c>
      <c r="Q150" s="30"/>
      <c r="R150" s="29" t="str">
        <f>IF('12 - Deployments &amp; Config'!BO155="","",'12 - Deployments &amp; Config'!BO155)</f>
        <v>Yes</v>
      </c>
      <c r="S150" s="29" t="str">
        <f>IF('12 - Deployments &amp; Config'!BN155="","",'12 - Deployments &amp; Config'!BN155)</f>
        <v>Yes</v>
      </c>
      <c r="T150" s="29" t="str">
        <f>IF('12 - Deployments &amp; Config'!BL155="","",'12 - Deployments &amp; Config'!BL155)</f>
        <v/>
      </c>
      <c r="U150" s="29" t="str">
        <f>IF('12 - Deployments &amp; Config'!BM155="","",'12 - Deployments &amp; Config'!BM155)</f>
        <v/>
      </c>
      <c r="V150" s="29" t="str">
        <f>IF('12 - Deployments &amp; Config'!B155="","",'12 - Deployments &amp; Config'!B155)</f>
        <v>Yes</v>
      </c>
      <c r="W150" s="29" t="str">
        <f>IF('12 - Deployments &amp; Config'!CO155="","",'12 - Deployments &amp; Config'!CO155)</f>
        <v/>
      </c>
      <c r="X150" s="29" t="str">
        <f>IF('12 - Deployments &amp; Config'!BS155="","",'12 - Deployments &amp; Config'!BS155)</f>
        <v>Power Cable, Battery, Firmware Download, Device ID, Epic Beans Relay</v>
      </c>
      <c r="Y150" s="29" t="str">
        <f>IF('12 - Deployments &amp; Config'!CQ155="","",'12 - Deployments &amp; Config'!CQ155)</f>
        <v>ran AL</v>
      </c>
      <c r="Z150" s="29" t="str">
        <f>IF('12 - Deployments &amp; Config'!T155="","",'12 - Deployments &amp; Config'!T155)</f>
        <v/>
      </c>
      <c r="AA150" s="29" t="str">
        <f>IF('12 - Deployments &amp; Config'!V155="","",'12 - Deployments &amp; Config'!V155)</f>
        <v/>
      </c>
    </row>
    <row r="151" spans="1:27">
      <c r="A151" s="30"/>
      <c r="B151" s="30"/>
      <c r="C151" s="29" t="str">
        <f>IF('12 - Deployments &amp; Config'!I156="","",'12 - Deployments &amp; Config'!I156)</f>
        <v>LIJVS</v>
      </c>
      <c r="D151" s="29" t="str">
        <f>IF('12 - Deployments &amp; Config'!J156="","",'12 - Deployments &amp; Config'!J156)</f>
        <v>OR</v>
      </c>
      <c r="E151" s="29" t="str">
        <f>IF('12 - Deployments &amp; Config'!K156="","",'12 - Deployments &amp; Config'!K156)</f>
        <v>OR 1</v>
      </c>
      <c r="F151" s="29" t="str">
        <f>IF('12 - Deployments &amp; Config'!L156="","",'12 - Deployments &amp; Config'!L156)</f>
        <v/>
      </c>
      <c r="G151" s="29" t="str">
        <f>IF('12 - Deployments &amp; Config'!AQ156="","",'12 - Deployments &amp; Config'!AQ156)</f>
        <v/>
      </c>
      <c r="H151" s="29" t="str">
        <f>IF('12 - Deployments &amp; Config'!A156="","",'12 - Deployments &amp; Config'!A156)</f>
        <v>Peripherals</v>
      </c>
      <c r="I151" s="29" t="str">
        <f>IF('12 - Deployments &amp; Config'!AO156="","",'12 - Deployments &amp; Config'!AO156)</f>
        <v>Drager Apollo</v>
      </c>
      <c r="J151" s="29" t="str">
        <f>IF('12 - Deployments &amp; Config'!AP156="","",'12 - Deployments &amp; Config'!AP156)</f>
        <v/>
      </c>
      <c r="K151" s="29" t="str">
        <f>IF('12 - Deployments &amp; Config'!AK156="","",'12 - Deployments &amp; Config'!AK156)</f>
        <v>Anesthesia Machine</v>
      </c>
      <c r="L151" s="29" t="str">
        <f>IF('12 - Deployments &amp; Config'!M156="","",'12 - Deployments &amp; Config'!M156)</f>
        <v/>
      </c>
      <c r="M151" s="30"/>
      <c r="N151" s="29" t="str">
        <f>IF('12 - Deployments &amp; Config'!N156="","",'12 - Deployments &amp; Config'!N156)</f>
        <v/>
      </c>
      <c r="O151" s="29" t="str">
        <f>IF('12 - Deployments &amp; Config'!O156="","",'12 - Deployments &amp; Config'!O156)</f>
        <v/>
      </c>
      <c r="P151" s="29" t="str">
        <f>IF('12 - Deployments &amp; Config'!P156="","",'12 - Deployments &amp; Config'!P156)</f>
        <v/>
      </c>
      <c r="Q151" s="30"/>
      <c r="R151" s="29" t="str">
        <f>IF('12 - Deployments &amp; Config'!BO156="","",'12 - Deployments &amp; Config'!BO156)</f>
        <v>No</v>
      </c>
      <c r="S151" s="29" t="str">
        <f>IF('12 - Deployments &amp; Config'!BN156="","",'12 - Deployments &amp; Config'!BN156)</f>
        <v>Yes</v>
      </c>
      <c r="T151" s="29" t="str">
        <f>IF('12 - Deployments &amp; Config'!BL156="","",'12 - Deployments &amp; Config'!BL156)</f>
        <v/>
      </c>
      <c r="U151" s="29" t="str">
        <f>IF('12 - Deployments &amp; Config'!BM156="","",'12 - Deployments &amp; Config'!BM156)</f>
        <v/>
      </c>
      <c r="V151" s="29" t="str">
        <f>IF('12 - Deployments &amp; Config'!B156="","",'12 - Deployments &amp; Config'!B156)</f>
        <v>Yes</v>
      </c>
      <c r="W151" s="29" t="str">
        <f>IF('12 - Deployments &amp; Config'!CO156="","",'12 - Deployments &amp; Config'!CO156)</f>
        <v/>
      </c>
      <c r="X151" s="29" t="str">
        <f>IF('12 - Deployments &amp; Config'!BS156="","",'12 - Deployments &amp; Config'!BS156)</f>
        <v>Power Cable, Battery, Firmware Download, Device ID, Epic Beans Relay</v>
      </c>
      <c r="Y151" s="29" t="str">
        <f>IF('12 - Deployments &amp; Config'!CQ156="","",'12 - Deployments &amp; Config'!CQ156)</f>
        <v>ALREADY HAD A BADGE SCANNER INSTALLED / RAN AL</v>
      </c>
      <c r="Z151" s="29" t="str">
        <f>IF('12 - Deployments &amp; Config'!T156="","",'12 - Deployments &amp; Config'!T156)</f>
        <v/>
      </c>
      <c r="AA151" s="29" t="str">
        <f>IF('12 - Deployments &amp; Config'!V156="","",'12 - Deployments &amp; Config'!V156)</f>
        <v/>
      </c>
    </row>
    <row r="152" spans="1:27">
      <c r="A152" s="30"/>
      <c r="B152" s="30"/>
      <c r="C152" s="29" t="str">
        <f>IF('12 - Deployments &amp; Config'!I157="","",'12 - Deployments &amp; Config'!I157)</f>
        <v>LIJVS</v>
      </c>
      <c r="D152" s="29" t="str">
        <f>IF('12 - Deployments &amp; Config'!J157="","",'12 - Deployments &amp; Config'!J157)</f>
        <v>OR</v>
      </c>
      <c r="E152" s="29" t="str">
        <f>IF('12 - Deployments &amp; Config'!K157="","",'12 - Deployments &amp; Config'!K157)</f>
        <v>OR 2</v>
      </c>
      <c r="F152" s="29" t="str">
        <f>IF('12 - Deployments &amp; Config'!L157="","",'12 - Deployments &amp; Config'!L157)</f>
        <v/>
      </c>
      <c r="G152" s="29" t="str">
        <f>IF('12 - Deployments &amp; Config'!AQ157="","",'12 - Deployments &amp; Config'!AQ157)</f>
        <v/>
      </c>
      <c r="H152" s="29" t="str">
        <f>IF('12 - Deployments &amp; Config'!A157="","",'12 - Deployments &amp; Config'!A157)</f>
        <v>Peripherals</v>
      </c>
      <c r="I152" s="29" t="str">
        <f>IF('12 - Deployments &amp; Config'!AO157="","",'12 - Deployments &amp; Config'!AO157)</f>
        <v>Drager Atlan</v>
      </c>
      <c r="J152" s="29" t="str">
        <f>IF('12 - Deployments &amp; Config'!AP157="","",'12 - Deployments &amp; Config'!AP157)</f>
        <v/>
      </c>
      <c r="K152" s="29" t="str">
        <f>IF('12 - Deployments &amp; Config'!AK157="","",'12 - Deployments &amp; Config'!AK157)</f>
        <v>Anesthesia Machine</v>
      </c>
      <c r="L152" s="29" t="str">
        <f>IF('12 - Deployments &amp; Config'!M157="","",'12 - Deployments &amp; Config'!M157)</f>
        <v/>
      </c>
      <c r="M152" s="30"/>
      <c r="N152" s="29" t="str">
        <f>IF('12 - Deployments &amp; Config'!N157="","",'12 - Deployments &amp; Config'!N157)</f>
        <v/>
      </c>
      <c r="O152" s="29" t="str">
        <f>IF('12 - Deployments &amp; Config'!O157="","",'12 - Deployments &amp; Config'!O157)</f>
        <v/>
      </c>
      <c r="P152" s="29" t="str">
        <f>IF('12 - Deployments &amp; Config'!P157="","",'12 - Deployments &amp; Config'!P157)</f>
        <v/>
      </c>
      <c r="Q152" s="30"/>
      <c r="R152" s="29" t="str">
        <f>IF('12 - Deployments &amp; Config'!BO157="","",'12 - Deployments &amp; Config'!BO157)</f>
        <v>No</v>
      </c>
      <c r="S152" s="29" t="str">
        <f>IF('12 - Deployments &amp; Config'!BN157="","",'12 - Deployments &amp; Config'!BN157)</f>
        <v>Yes</v>
      </c>
      <c r="T152" s="29" t="str">
        <f>IF('12 - Deployments &amp; Config'!BL157="","",'12 - Deployments &amp; Config'!BL157)</f>
        <v/>
      </c>
      <c r="U152" s="29" t="str">
        <f>IF('12 - Deployments &amp; Config'!BM157="","",'12 - Deployments &amp; Config'!BM157)</f>
        <v/>
      </c>
      <c r="V152" s="29" t="str">
        <f>IF('12 - Deployments &amp; Config'!B157="","",'12 - Deployments &amp; Config'!B157)</f>
        <v>Yes</v>
      </c>
      <c r="W152" s="29" t="str">
        <f>IF('12 - Deployments &amp; Config'!CO157="","",'12 - Deployments &amp; Config'!CO157)</f>
        <v/>
      </c>
      <c r="X152" s="29" t="str">
        <f>IF('12 - Deployments &amp; Config'!BS157="","",'12 - Deployments &amp; Config'!BS157)</f>
        <v>Power Cable, Battery, Firmware Download, Device ID, Epic Beans Relay</v>
      </c>
      <c r="Y152" s="29" t="str">
        <f>IF('12 - Deployments &amp; Config'!CQ157="","",'12 - Deployments &amp; Config'!CQ157)</f>
        <v>ALREADY HAD A BADGE SCANNER INSTALLED / imprivata installed, so cant run  AL / DIDNT PROGRAM SCANNER</v>
      </c>
      <c r="Z152" s="29" t="str">
        <f>IF('12 - Deployments &amp; Config'!T157="","",'12 - Deployments &amp; Config'!T157)</f>
        <v/>
      </c>
      <c r="AA152" s="29" t="str">
        <f>IF('12 - Deployments &amp; Config'!V157="","",'12 - Deployments &amp; Config'!V157)</f>
        <v/>
      </c>
    </row>
    <row r="153" spans="1:27">
      <c r="A153" s="30"/>
      <c r="B153" s="30"/>
      <c r="C153" s="29" t="str">
        <f>IF('12 - Deployments &amp; Config'!I158="","",'12 - Deployments &amp; Config'!I158)</f>
        <v>LIJVS</v>
      </c>
      <c r="D153" s="29" t="str">
        <f>IF('12 - Deployments &amp; Config'!J158="","",'12 - Deployments &amp; Config'!J158)</f>
        <v>OR</v>
      </c>
      <c r="E153" s="29" t="str">
        <f>IF('12 - Deployments &amp; Config'!K158="","",'12 - Deployments &amp; Config'!K158)</f>
        <v>OR 5</v>
      </c>
      <c r="F153" s="29" t="str">
        <f>IF('12 - Deployments &amp; Config'!L158="","",'12 - Deployments &amp; Config'!L158)</f>
        <v/>
      </c>
      <c r="G153" s="29" t="str">
        <f>IF('12 - Deployments &amp; Config'!AQ158="","",'12 - Deployments &amp; Config'!AQ158)</f>
        <v/>
      </c>
      <c r="H153" s="29" t="str">
        <f>IF('12 - Deployments &amp; Config'!A158="","",'12 - Deployments &amp; Config'!A158)</f>
        <v>Peripherals</v>
      </c>
      <c r="I153" s="29" t="str">
        <f>IF('12 - Deployments &amp; Config'!AO158="","",'12 - Deployments &amp; Config'!AO158)</f>
        <v>Drager Atlan</v>
      </c>
      <c r="J153" s="29" t="str">
        <f>IF('12 - Deployments &amp; Config'!AP158="","",'12 - Deployments &amp; Config'!AP158)</f>
        <v/>
      </c>
      <c r="K153" s="29" t="str">
        <f>IF('12 - Deployments &amp; Config'!AK158="","",'12 - Deployments &amp; Config'!AK158)</f>
        <v>Anesthesia Machine</v>
      </c>
      <c r="L153" s="29" t="str">
        <f>IF('12 - Deployments &amp; Config'!M158="","",'12 - Deployments &amp; Config'!M158)</f>
        <v/>
      </c>
      <c r="M153" s="30"/>
      <c r="N153" s="29" t="str">
        <f>IF('12 - Deployments &amp; Config'!N158="","",'12 - Deployments &amp; Config'!N158)</f>
        <v/>
      </c>
      <c r="O153" s="29" t="str">
        <f>IF('12 - Deployments &amp; Config'!O158="","",'12 - Deployments &amp; Config'!O158)</f>
        <v/>
      </c>
      <c r="P153" s="29" t="str">
        <f>IF('12 - Deployments &amp; Config'!P158="","",'12 - Deployments &amp; Config'!P158)</f>
        <v/>
      </c>
      <c r="Q153" s="30"/>
      <c r="R153" s="29" t="str">
        <f>IF('12 - Deployments &amp; Config'!BO158="","",'12 - Deployments &amp; Config'!BO158)</f>
        <v>Yes</v>
      </c>
      <c r="S153" s="29" t="str">
        <f>IF('12 - Deployments &amp; Config'!BN158="","",'12 - Deployments &amp; Config'!BN158)</f>
        <v>Yes</v>
      </c>
      <c r="T153" s="29" t="str">
        <f>IF('12 - Deployments &amp; Config'!BL158="","",'12 - Deployments &amp; Config'!BL158)</f>
        <v/>
      </c>
      <c r="U153" s="29" t="str">
        <f>IF('12 - Deployments &amp; Config'!BM158="","",'12 - Deployments &amp; Config'!BM158)</f>
        <v/>
      </c>
      <c r="V153" s="29" t="str">
        <f>IF('12 - Deployments &amp; Config'!B158="","",'12 - Deployments &amp; Config'!B158)</f>
        <v>Yes</v>
      </c>
      <c r="W153" s="29" t="str">
        <f>IF('12 - Deployments &amp; Config'!CO158="","",'12 - Deployments &amp; Config'!CO158)</f>
        <v/>
      </c>
      <c r="X153" s="29" t="str">
        <f>IF('12 - Deployments &amp; Config'!BS158="","",'12 - Deployments &amp; Config'!BS158)</f>
        <v>Power Cable, Battery, Firmware Download, Device ID, Epic Beans Relay</v>
      </c>
      <c r="Y153" s="29" t="str">
        <f>IF('12 - Deployments &amp; Config'!CQ158="","",'12 - Deployments &amp; Config'!CQ158)</f>
        <v>RAN AL / DIDNT PROGRAM SCANNER</v>
      </c>
      <c r="Z153" s="29" t="str">
        <f>IF('12 - Deployments &amp; Config'!T158="","",'12 - Deployments &amp; Config'!T158)</f>
        <v/>
      </c>
      <c r="AA153" s="29" t="str">
        <f>IF('12 - Deployments &amp; Config'!V158="","",'12 - Deployments &amp; Config'!V158)</f>
        <v/>
      </c>
    </row>
    <row r="154" spans="1:27">
      <c r="A154" s="30"/>
      <c r="B154" s="30"/>
      <c r="C154" s="29" t="str">
        <f>IF('12 - Deployments &amp; Config'!I159="","",'12 - Deployments &amp; Config'!I159)</f>
        <v>LIJVS</v>
      </c>
      <c r="D154" s="29" t="str">
        <f>IF('12 - Deployments &amp; Config'!J159="","",'12 - Deployments &amp; Config'!J159)</f>
        <v>OR</v>
      </c>
      <c r="E154" s="29" t="str">
        <f>IF('12 - Deployments &amp; Config'!K159="","",'12 - Deployments &amp; Config'!K159)</f>
        <v>OR 6</v>
      </c>
      <c r="F154" s="29" t="str">
        <f>IF('12 - Deployments &amp; Config'!L159="","",'12 - Deployments &amp; Config'!L159)</f>
        <v/>
      </c>
      <c r="G154" s="29" t="str">
        <f>IF('12 - Deployments &amp; Config'!AQ159="","",'12 - Deployments &amp; Config'!AQ159)</f>
        <v/>
      </c>
      <c r="H154" s="29" t="str">
        <f>IF('12 - Deployments &amp; Config'!A159="","",'12 - Deployments &amp; Config'!A159)</f>
        <v>Peripherals</v>
      </c>
      <c r="I154" s="29" t="str">
        <f>IF('12 - Deployments &amp; Config'!AO159="","",'12 - Deployments &amp; Config'!AO159)</f>
        <v>MINDRAY A5</v>
      </c>
      <c r="J154" s="29" t="str">
        <f>IF('12 - Deployments &amp; Config'!AP159="","",'12 - Deployments &amp; Config'!AP159)</f>
        <v/>
      </c>
      <c r="K154" s="29" t="str">
        <f>IF('12 - Deployments &amp; Config'!AK159="","",'12 - Deployments &amp; Config'!AK159)</f>
        <v>Anesthesia Machine</v>
      </c>
      <c r="L154" s="29" t="str">
        <f>IF('12 - Deployments &amp; Config'!M159="","",'12 - Deployments &amp; Config'!M159)</f>
        <v/>
      </c>
      <c r="M154" s="30"/>
      <c r="N154" s="29" t="str">
        <f>IF('12 - Deployments &amp; Config'!N159="","",'12 - Deployments &amp; Config'!N159)</f>
        <v/>
      </c>
      <c r="O154" s="29" t="str">
        <f>IF('12 - Deployments &amp; Config'!O159="","",'12 - Deployments &amp; Config'!O159)</f>
        <v/>
      </c>
      <c r="P154" s="29" t="str">
        <f>IF('12 - Deployments &amp; Config'!P159="","",'12 - Deployments &amp; Config'!P159)</f>
        <v/>
      </c>
      <c r="Q154" s="30"/>
      <c r="R154" s="29" t="str">
        <f>IF('12 - Deployments &amp; Config'!BO159="","",'12 - Deployments &amp; Config'!BO159)</f>
        <v>Yes</v>
      </c>
      <c r="S154" s="29" t="str">
        <f>IF('12 - Deployments &amp; Config'!BN159="","",'12 - Deployments &amp; Config'!BN159)</f>
        <v>Yes</v>
      </c>
      <c r="T154" s="29" t="str">
        <f>IF('12 - Deployments &amp; Config'!BL159="","",'12 - Deployments &amp; Config'!BL159)</f>
        <v/>
      </c>
      <c r="U154" s="29" t="str">
        <f>IF('12 - Deployments &amp; Config'!BM159="","",'12 - Deployments &amp; Config'!BM159)</f>
        <v/>
      </c>
      <c r="V154" s="29" t="str">
        <f>IF('12 - Deployments &amp; Config'!B159="","",'12 - Deployments &amp; Config'!B159)</f>
        <v>Yes</v>
      </c>
      <c r="W154" s="29" t="str">
        <f>IF('12 - Deployments &amp; Config'!CO159="","",'12 - Deployments &amp; Config'!CO159)</f>
        <v/>
      </c>
      <c r="X154" s="29" t="str">
        <f>IF('12 - Deployments &amp; Config'!BS159="","",'12 - Deployments &amp; Config'!BS159)</f>
        <v>Power Cable, Battery, Firmware Download, Device ID, Epic Beans Relay</v>
      </c>
      <c r="Y154" s="29" t="str">
        <f>IF('12 - Deployments &amp; Config'!CQ159="","",'12 - Deployments &amp; Config'!CQ159)</f>
        <v>ALREADY HAS BADGE SCANNER / SCANNER PROGRAMMED / RAN AL</v>
      </c>
      <c r="Z154" s="29" t="str">
        <f>IF('12 - Deployments &amp; Config'!T159="","",'12 - Deployments &amp; Config'!T159)</f>
        <v/>
      </c>
      <c r="AA154" s="29" t="str">
        <f>IF('12 - Deployments &amp; Config'!V159="","",'12 - Deployments &amp; Config'!V159)</f>
        <v/>
      </c>
    </row>
    <row r="155" spans="1:27">
      <c r="A155" s="30"/>
      <c r="B155" s="30"/>
      <c r="C155" s="29" t="str">
        <f>IF('12 - Deployments &amp; Config'!I160="","",'12 - Deployments &amp; Config'!I160)</f>
        <v>LIJVS</v>
      </c>
      <c r="D155" s="29" t="str">
        <f>IF('12 - Deployments &amp; Config'!J160="","",'12 - Deployments &amp; Config'!J160)</f>
        <v>OR</v>
      </c>
      <c r="E155" s="29" t="str">
        <f>IF('12 - Deployments &amp; Config'!K160="","",'12 - Deployments &amp; Config'!K160)</f>
        <v>OR 3</v>
      </c>
      <c r="F155" s="29" t="str">
        <f>IF('12 - Deployments &amp; Config'!L160="","",'12 - Deployments &amp; Config'!L160)</f>
        <v/>
      </c>
      <c r="G155" s="29" t="str">
        <f>IF('12 - Deployments &amp; Config'!AQ160="","",'12 - Deployments &amp; Config'!AQ160)</f>
        <v/>
      </c>
      <c r="H155" s="29" t="str">
        <f>IF('12 - Deployments &amp; Config'!A160="","",'12 - Deployments &amp; Config'!A160)</f>
        <v>Peripherals</v>
      </c>
      <c r="I155" s="29" t="str">
        <f>IF('12 - Deployments &amp; Config'!AO160="","",'12 - Deployments &amp; Config'!AO160)</f>
        <v>Drager Apollo</v>
      </c>
      <c r="J155" s="29" t="str">
        <f>IF('12 - Deployments &amp; Config'!AP160="","",'12 - Deployments &amp; Config'!AP160)</f>
        <v/>
      </c>
      <c r="K155" s="29" t="str">
        <f>IF('12 - Deployments &amp; Config'!AK160="","",'12 - Deployments &amp; Config'!AK160)</f>
        <v>Anesthesia Machine</v>
      </c>
      <c r="L155" s="29" t="str">
        <f>IF('12 - Deployments &amp; Config'!M160="","",'12 - Deployments &amp; Config'!M160)</f>
        <v/>
      </c>
      <c r="M155" s="30"/>
      <c r="N155" s="29" t="str">
        <f>IF('12 - Deployments &amp; Config'!N160="","",'12 - Deployments &amp; Config'!N160)</f>
        <v/>
      </c>
      <c r="O155" s="29" t="str">
        <f>IF('12 - Deployments &amp; Config'!O160="","",'12 - Deployments &amp; Config'!O160)</f>
        <v/>
      </c>
      <c r="P155" s="29" t="str">
        <f>IF('12 - Deployments &amp; Config'!P160="","",'12 - Deployments &amp; Config'!P160)</f>
        <v/>
      </c>
      <c r="Q155" s="30"/>
      <c r="R155" s="29" t="str">
        <f>IF('12 - Deployments &amp; Config'!BO160="","",'12 - Deployments &amp; Config'!BO160)</f>
        <v>Yes</v>
      </c>
      <c r="S155" s="29" t="str">
        <f>IF('12 - Deployments &amp; Config'!BN160="","",'12 - Deployments &amp; Config'!BN160)</f>
        <v>Yes</v>
      </c>
      <c r="T155" s="29" t="str">
        <f>IF('12 - Deployments &amp; Config'!BL160="","",'12 - Deployments &amp; Config'!BL160)</f>
        <v/>
      </c>
      <c r="U155" s="29" t="str">
        <f>IF('12 - Deployments &amp; Config'!BM160="","",'12 - Deployments &amp; Config'!BM160)</f>
        <v/>
      </c>
      <c r="V155" s="29" t="str">
        <f>IF('12 - Deployments &amp; Config'!B160="","",'12 - Deployments &amp; Config'!B160)</f>
        <v>Yes</v>
      </c>
      <c r="W155" s="29" t="str">
        <f>IF('12 - Deployments &amp; Config'!CO160="","",'12 - Deployments &amp; Config'!CO160)</f>
        <v/>
      </c>
      <c r="X155" s="29" t="str">
        <f>IF('12 - Deployments &amp; Config'!BS160="","",'12 - Deployments &amp; Config'!BS160)</f>
        <v>Power Cable, Battery, Firmware Download, Device ID, Epic Beans Relay</v>
      </c>
      <c r="Y155" s="29" t="str">
        <f>IF('12 - Deployments &amp; Config'!CQ160="","",'12 - Deployments &amp; Config'!CQ160)</f>
        <v>RAN AL / DIDNT PROGRAM SCANNER</v>
      </c>
      <c r="Z155" s="29" t="str">
        <f>IF('12 - Deployments &amp; Config'!T160="","",'12 - Deployments &amp; Config'!T160)</f>
        <v/>
      </c>
      <c r="AA155" s="29" t="str">
        <f>IF('12 - Deployments &amp; Config'!V160="","",'12 - Deployments &amp; Config'!V160)</f>
        <v/>
      </c>
    </row>
    <row r="156" spans="1:27">
      <c r="A156" s="30"/>
      <c r="B156" s="30"/>
      <c r="C156" s="29" t="str">
        <f>IF('12 - Deployments &amp; Config'!I161="","",'12 - Deployments &amp; Config'!I161)</f>
        <v>LIJVS</v>
      </c>
      <c r="D156" s="29" t="str">
        <f>IF('12 - Deployments &amp; Config'!J161="","",'12 - Deployments &amp; Config'!J161)</f>
        <v/>
      </c>
      <c r="E156" s="29" t="str">
        <f>IF('12 - Deployments &amp; Config'!K161="","",'12 - Deployments &amp; Config'!K161)</f>
        <v/>
      </c>
      <c r="F156" s="29" t="str">
        <f>IF('12 - Deployments &amp; Config'!L161="","",'12 - Deployments &amp; Config'!L161)</f>
        <v/>
      </c>
      <c r="G156" s="29" t="str">
        <f>IF('12 - Deployments &amp; Config'!AQ161="","",'12 - Deployments &amp; Config'!AQ161)</f>
        <v/>
      </c>
      <c r="H156" s="29" t="str">
        <f>IF('12 - Deployments &amp; Config'!A161="","",'12 - Deployments &amp; Config'!A161)</f>
        <v>Peripherals</v>
      </c>
      <c r="I156" s="29" t="str">
        <f>IF('12 - Deployments &amp; Config'!AO161="","",'12 - Deployments &amp; Config'!AO161)</f>
        <v/>
      </c>
      <c r="J156" s="29" t="str">
        <f>IF('12 - Deployments &amp; Config'!AP161="","",'12 - Deployments &amp; Config'!AP161)</f>
        <v/>
      </c>
      <c r="K156" s="29" t="str">
        <f>IF('12 - Deployments &amp; Config'!AK161="","",'12 - Deployments &amp; Config'!AK161)</f>
        <v>Anesthesia Machine</v>
      </c>
      <c r="L156" s="29" t="str">
        <f>IF('12 - Deployments &amp; Config'!M161="","",'12 - Deployments &amp; Config'!M161)</f>
        <v/>
      </c>
      <c r="M156" s="30"/>
      <c r="N156" s="29" t="str">
        <f>IF('12 - Deployments &amp; Config'!N161="","",'12 - Deployments &amp; Config'!N161)</f>
        <v/>
      </c>
      <c r="O156" s="29" t="str">
        <f>IF('12 - Deployments &amp; Config'!O161="","",'12 - Deployments &amp; Config'!O161)</f>
        <v/>
      </c>
      <c r="P156" s="29" t="str">
        <f>IF('12 - Deployments &amp; Config'!P161="","",'12 - Deployments &amp; Config'!P161)</f>
        <v/>
      </c>
      <c r="Q156" s="30"/>
      <c r="R156" s="29" t="str">
        <f>IF('12 - Deployments &amp; Config'!BO161="","",'12 - Deployments &amp; Config'!BO161)</f>
        <v>Yes</v>
      </c>
      <c r="S156" s="29" t="str">
        <f>IF('12 - Deployments &amp; Config'!BN161="","",'12 - Deployments &amp; Config'!BN161)</f>
        <v>No</v>
      </c>
      <c r="T156" s="29" t="str">
        <f>IF('12 - Deployments &amp; Config'!BL161="","",'12 - Deployments &amp; Config'!BL161)</f>
        <v/>
      </c>
      <c r="U156" s="29" t="str">
        <f>IF('12 - Deployments &amp; Config'!BM161="","",'12 - Deployments &amp; Config'!BM161)</f>
        <v/>
      </c>
      <c r="V156" s="29" t="str">
        <f>IF('12 - Deployments &amp; Config'!B161="","",'12 - Deployments &amp; Config'!B161)</f>
        <v>Yes</v>
      </c>
      <c r="W156" s="29" t="str">
        <f>IF('12 - Deployments &amp; Config'!CO161="","",'12 - Deployments &amp; Config'!CO161)</f>
        <v/>
      </c>
      <c r="X156" s="29" t="str">
        <f>IF('12 - Deployments &amp; Config'!BS161="","",'12 - Deployments &amp; Config'!BS161)</f>
        <v/>
      </c>
      <c r="Y156" s="29" t="str">
        <f>IF('12 - Deployments &amp; Config'!CQ161="","",'12 - Deployments &amp; Config'!CQ161)</f>
        <v>did not get to install</v>
      </c>
      <c r="Z156" s="29" t="str">
        <f>IF('12 - Deployments &amp; Config'!T161="","",'12 - Deployments &amp; Config'!T161)</f>
        <v/>
      </c>
      <c r="AA156" s="29" t="str">
        <f>IF('12 - Deployments &amp; Config'!V161="","",'12 - Deployments &amp; Config'!V161)</f>
        <v/>
      </c>
    </row>
    <row r="157" spans="1:27">
      <c r="A157" s="30"/>
      <c r="B157" s="30"/>
      <c r="C157" s="29" t="str">
        <f>IF('12 - Deployments &amp; Config'!I162="","",'12 - Deployments &amp; Config'!I162)</f>
        <v>LIJVS</v>
      </c>
      <c r="D157" s="29" t="str">
        <f>IF('12 - Deployments &amp; Config'!J162="","",'12 - Deployments &amp; Config'!J162)</f>
        <v/>
      </c>
      <c r="E157" s="29" t="str">
        <f>IF('12 - Deployments &amp; Config'!K162="","",'12 - Deployments &amp; Config'!K162)</f>
        <v/>
      </c>
      <c r="F157" s="29" t="str">
        <f>IF('12 - Deployments &amp; Config'!L162="","",'12 - Deployments &amp; Config'!L162)</f>
        <v/>
      </c>
      <c r="G157" s="29" t="str">
        <f>IF('12 - Deployments &amp; Config'!AQ162="","",'12 - Deployments &amp; Config'!AQ162)</f>
        <v/>
      </c>
      <c r="H157" s="29" t="str">
        <f>IF('12 - Deployments &amp; Config'!A162="","",'12 - Deployments &amp; Config'!A162)</f>
        <v>Peripherals</v>
      </c>
      <c r="I157" s="29" t="str">
        <f>IF('12 - Deployments &amp; Config'!AO162="","",'12 - Deployments &amp; Config'!AO162)</f>
        <v/>
      </c>
      <c r="J157" s="29" t="str">
        <f>IF('12 - Deployments &amp; Config'!AP162="","",'12 - Deployments &amp; Config'!AP162)</f>
        <v/>
      </c>
      <c r="K157" s="29" t="str">
        <f>IF('12 - Deployments &amp; Config'!AK162="","",'12 - Deployments &amp; Config'!AK162)</f>
        <v>Anesthesia Machine</v>
      </c>
      <c r="L157" s="29" t="str">
        <f>IF('12 - Deployments &amp; Config'!M162="","",'12 - Deployments &amp; Config'!M162)</f>
        <v/>
      </c>
      <c r="M157" s="30"/>
      <c r="N157" s="29" t="str">
        <f>IF('12 - Deployments &amp; Config'!N162="","",'12 - Deployments &amp; Config'!N162)</f>
        <v/>
      </c>
      <c r="O157" s="29" t="str">
        <f>IF('12 - Deployments &amp; Config'!O162="","",'12 - Deployments &amp; Config'!O162)</f>
        <v/>
      </c>
      <c r="P157" s="29" t="str">
        <f>IF('12 - Deployments &amp; Config'!P162="","",'12 - Deployments &amp; Config'!P162)</f>
        <v/>
      </c>
      <c r="Q157" s="30"/>
      <c r="R157" s="29" t="str">
        <f>IF('12 - Deployments &amp; Config'!BO162="","",'12 - Deployments &amp; Config'!BO162)</f>
        <v>Yes</v>
      </c>
      <c r="S157" s="29" t="str">
        <f>IF('12 - Deployments &amp; Config'!BN162="","",'12 - Deployments &amp; Config'!BN162)</f>
        <v>No</v>
      </c>
      <c r="T157" s="29" t="str">
        <f>IF('12 - Deployments &amp; Config'!BL162="","",'12 - Deployments &amp; Config'!BL162)</f>
        <v/>
      </c>
      <c r="U157" s="29" t="str">
        <f>IF('12 - Deployments &amp; Config'!BM162="","",'12 - Deployments &amp; Config'!BM162)</f>
        <v/>
      </c>
      <c r="V157" s="29" t="str">
        <f>IF('12 - Deployments &amp; Config'!B162="","",'12 - Deployments &amp; Config'!B162)</f>
        <v>Yes</v>
      </c>
      <c r="W157" s="29" t="str">
        <f>IF('12 - Deployments &amp; Config'!CO162="","",'12 - Deployments &amp; Config'!CO162)</f>
        <v/>
      </c>
      <c r="X157" s="29" t="str">
        <f>IF('12 - Deployments &amp; Config'!BS162="","",'12 - Deployments &amp; Config'!BS162)</f>
        <v/>
      </c>
      <c r="Y157" s="29" t="str">
        <f>IF('12 - Deployments &amp; Config'!CQ162="","",'12 - Deployments &amp; Config'!CQ162)</f>
        <v>did not get to install</v>
      </c>
      <c r="Z157" s="29" t="str">
        <f>IF('12 - Deployments &amp; Config'!T162="","",'12 - Deployments &amp; Config'!T162)</f>
        <v/>
      </c>
      <c r="AA157" s="29" t="str">
        <f>IF('12 - Deployments &amp; Config'!V162="","",'12 - Deployments &amp; Config'!V162)</f>
        <v/>
      </c>
    </row>
    <row r="158" spans="1:27">
      <c r="A158" s="30"/>
      <c r="B158" s="30"/>
      <c r="C158" s="29" t="str">
        <f>IF('12 - Deployments &amp; Config'!I163="","",'12 - Deployments &amp; Config'!I163)</f>
        <v>LIJVS</v>
      </c>
      <c r="D158" s="29" t="str">
        <f>IF('12 - Deployments &amp; Config'!J163="","",'12 - Deployments &amp; Config'!J163)</f>
        <v/>
      </c>
      <c r="E158" s="29" t="str">
        <f>IF('12 - Deployments &amp; Config'!K163="","",'12 - Deployments &amp; Config'!K163)</f>
        <v/>
      </c>
      <c r="F158" s="29" t="str">
        <f>IF('12 - Deployments &amp; Config'!L163="","",'12 - Deployments &amp; Config'!L163)</f>
        <v/>
      </c>
      <c r="G158" s="29" t="str">
        <f>IF('12 - Deployments &amp; Config'!AQ163="","",'12 - Deployments &amp; Config'!AQ163)</f>
        <v/>
      </c>
      <c r="H158" s="29" t="str">
        <f>IF('12 - Deployments &amp; Config'!A163="","",'12 - Deployments &amp; Config'!A163)</f>
        <v>Peripherals</v>
      </c>
      <c r="I158" s="29" t="str">
        <f>IF('12 - Deployments &amp; Config'!AO163="","",'12 - Deployments &amp; Config'!AO163)</f>
        <v/>
      </c>
      <c r="J158" s="29" t="str">
        <f>IF('12 - Deployments &amp; Config'!AP163="","",'12 - Deployments &amp; Config'!AP163)</f>
        <v/>
      </c>
      <c r="K158" s="29" t="str">
        <f>IF('12 - Deployments &amp; Config'!AK163="","",'12 - Deployments &amp; Config'!AK163)</f>
        <v>Anesthesia Machine</v>
      </c>
      <c r="L158" s="29" t="str">
        <f>IF('12 - Deployments &amp; Config'!M163="","",'12 - Deployments &amp; Config'!M163)</f>
        <v/>
      </c>
      <c r="M158" s="30"/>
      <c r="N158" s="29" t="str">
        <f>IF('12 - Deployments &amp; Config'!N163="","",'12 - Deployments &amp; Config'!N163)</f>
        <v/>
      </c>
      <c r="O158" s="29" t="str">
        <f>IF('12 - Deployments &amp; Config'!O163="","",'12 - Deployments &amp; Config'!O163)</f>
        <v/>
      </c>
      <c r="P158" s="29" t="str">
        <f>IF('12 - Deployments &amp; Config'!P163="","",'12 - Deployments &amp; Config'!P163)</f>
        <v/>
      </c>
      <c r="Q158" s="30"/>
      <c r="R158" s="29" t="str">
        <f>IF('12 - Deployments &amp; Config'!BO163="","",'12 - Deployments &amp; Config'!BO163)</f>
        <v>Yes</v>
      </c>
      <c r="S158" s="29" t="str">
        <f>IF('12 - Deployments &amp; Config'!BN163="","",'12 - Deployments &amp; Config'!BN163)</f>
        <v>No</v>
      </c>
      <c r="T158" s="29" t="str">
        <f>IF('12 - Deployments &amp; Config'!BL163="","",'12 - Deployments &amp; Config'!BL163)</f>
        <v/>
      </c>
      <c r="U158" s="29" t="str">
        <f>IF('12 - Deployments &amp; Config'!BM163="","",'12 - Deployments &amp; Config'!BM163)</f>
        <v/>
      </c>
      <c r="V158" s="29" t="str">
        <f>IF('12 - Deployments &amp; Config'!B163="","",'12 - Deployments &amp; Config'!B163)</f>
        <v>Yes</v>
      </c>
      <c r="W158" s="29" t="str">
        <f>IF('12 - Deployments &amp; Config'!CO163="","",'12 - Deployments &amp; Config'!CO163)</f>
        <v/>
      </c>
      <c r="X158" s="29" t="str">
        <f>IF('12 - Deployments &amp; Config'!BS163="","",'12 - Deployments &amp; Config'!BS163)</f>
        <v/>
      </c>
      <c r="Y158" s="29" t="str">
        <f>IF('12 - Deployments &amp; Config'!CQ163="","",'12 - Deployments &amp; Config'!CQ163)</f>
        <v>did not get to install</v>
      </c>
      <c r="Z158" s="29" t="str">
        <f>IF('12 - Deployments &amp; Config'!T163="","",'12 - Deployments &amp; Config'!T163)</f>
        <v/>
      </c>
      <c r="AA158" s="29" t="str">
        <f>IF('12 - Deployments &amp; Config'!V163="","",'12 - Deployments &amp; Config'!V163)</f>
        <v/>
      </c>
    </row>
    <row r="159" spans="1:27">
      <c r="A159" s="30"/>
      <c r="B159" s="30"/>
      <c r="C159" s="29" t="str">
        <f>IF('12 - Deployments &amp; Config'!I164="","",'12 - Deployments &amp; Config'!I164)</f>
        <v>LIJ - Proc</v>
      </c>
      <c r="D159" s="29" t="str">
        <f>IF('12 - Deployments &amp; Config'!J164="","",'12 - Deployments &amp; Config'!J164)</f>
        <v/>
      </c>
      <c r="E159" s="29" t="str">
        <f>IF('12 - Deployments &amp; Config'!K164="","",'12 - Deployments &amp; Config'!K164)</f>
        <v/>
      </c>
      <c r="F159" s="29" t="str">
        <f>IF('12 - Deployments &amp; Config'!L164="","",'12 - Deployments &amp; Config'!L164)</f>
        <v/>
      </c>
      <c r="G159" s="29" t="str">
        <f>IF('12 - Deployments &amp; Config'!AQ164="","",'12 - Deployments &amp; Config'!AQ164)</f>
        <v/>
      </c>
      <c r="H159" s="29" t="str">
        <f>IF('12 - Deployments &amp; Config'!A164="","",'12 - Deployments &amp; Config'!A164)</f>
        <v>Cybernet</v>
      </c>
      <c r="I159" s="29" t="str">
        <f>IF('12 - Deployments &amp; Config'!AO164="","",'12 - Deployments &amp; Config'!AO164)</f>
        <v/>
      </c>
      <c r="J159" s="29" t="str">
        <f>IF('12 - Deployments &amp; Config'!AP164="","",'12 - Deployments &amp; Config'!AP164)</f>
        <v/>
      </c>
      <c r="K159" s="29" t="str">
        <f>IF('12 - Deployments &amp; Config'!AK164="","",'12 - Deployments &amp; Config'!AK164)</f>
        <v/>
      </c>
      <c r="L159" s="29" t="str">
        <f>IF('12 - Deployments &amp; Config'!M164="","",'12 - Deployments &amp; Config'!M164)</f>
        <v>OR iPro Cybernet Workstation</v>
      </c>
      <c r="M159" s="30"/>
      <c r="N159" s="29" t="str">
        <f>IF('12 - Deployments &amp; Config'!N164="","",'12 - Deployments &amp; Config'!N164)</f>
        <v/>
      </c>
      <c r="O159" s="29" t="str">
        <f>IF('12 - Deployments &amp; Config'!O164="","",'12 - Deployments &amp; Config'!O164)</f>
        <v/>
      </c>
      <c r="P159" s="29" t="str">
        <f>IF('12 - Deployments &amp; Config'!P164="","",'12 - Deployments &amp; Config'!P164)</f>
        <v/>
      </c>
      <c r="Q159" s="30"/>
      <c r="R159" s="29" t="str">
        <f>IF('12 - Deployments &amp; Config'!BO164="","",'12 - Deployments &amp; Config'!BO164)</f>
        <v/>
      </c>
      <c r="S159" s="29" t="str">
        <f>IF('12 - Deployments &amp; Config'!BN164="","",'12 - Deployments &amp; Config'!BN164)</f>
        <v/>
      </c>
      <c r="T159" s="29" t="str">
        <f>IF('12 - Deployments &amp; Config'!BL164="","",'12 - Deployments &amp; Config'!BL164)</f>
        <v/>
      </c>
      <c r="U159" s="29" t="str">
        <f>IF('12 - Deployments &amp; Config'!BM164="","",'12 - Deployments &amp; Config'!BM164)</f>
        <v/>
      </c>
      <c r="V159" s="29" t="str">
        <f>IF('12 - Deployments &amp; Config'!B164="","",'12 - Deployments &amp; Config'!B164)</f>
        <v/>
      </c>
      <c r="W159" s="29" t="str">
        <f>IF('12 - Deployments &amp; Config'!CO164="","",'12 - Deployments &amp; Config'!CO164)</f>
        <v/>
      </c>
      <c r="X159" s="29" t="str">
        <f>IF('12 - Deployments &amp; Config'!BS164="","",'12 - Deployments &amp; Config'!BS164)</f>
        <v/>
      </c>
      <c r="Y159" s="29" t="str">
        <f>IF('12 - Deployments &amp; Config'!CQ164="","",'12 - Deployments &amp; Config'!CQ164)</f>
        <v/>
      </c>
      <c r="Z159" s="29" t="str">
        <f>IF('12 - Deployments &amp; Config'!T164="","",'12 - Deployments &amp; Config'!T164)</f>
        <v/>
      </c>
      <c r="AA159" s="29" t="str">
        <f>IF('12 - Deployments &amp; Config'!V164="","",'12 - Deployments &amp; Config'!V164)</f>
        <v/>
      </c>
    </row>
    <row r="160" spans="1:27">
      <c r="A160" s="30"/>
      <c r="B160" s="30"/>
      <c r="C160" s="29" t="str">
        <f>IF('12 - Deployments &amp; Config'!I165="","",'12 - Deployments &amp; Config'!I165)</f>
        <v/>
      </c>
      <c r="D160" s="29" t="str">
        <f>IF('12 - Deployments &amp; Config'!J165="","",'12 - Deployments &amp; Config'!J165)</f>
        <v/>
      </c>
      <c r="E160" s="29" t="str">
        <f>IF('12 - Deployments &amp; Config'!K165="","",'12 - Deployments &amp; Config'!K165)</f>
        <v/>
      </c>
      <c r="F160" s="29" t="str">
        <f>IF('12 - Deployments &amp; Config'!L165="","",'12 - Deployments &amp; Config'!L165)</f>
        <v/>
      </c>
      <c r="G160" s="29" t="str">
        <f>IF('12 - Deployments &amp; Config'!AQ165="","",'12 - Deployments &amp; Config'!AQ165)</f>
        <v/>
      </c>
      <c r="H160" s="29" t="str">
        <f>IF('12 - Deployments &amp; Config'!A165="","",'12 - Deployments &amp; Config'!A165)</f>
        <v>Cybernet</v>
      </c>
      <c r="I160" s="29" t="str">
        <f>IF('12 - Deployments &amp; Config'!AO165="","",'12 - Deployments &amp; Config'!AO165)</f>
        <v/>
      </c>
      <c r="J160" s="29" t="str">
        <f>IF('12 - Deployments &amp; Config'!AP165="","",'12 - Deployments &amp; Config'!AP165)</f>
        <v/>
      </c>
      <c r="K160" s="29" t="str">
        <f>IF('12 - Deployments &amp; Config'!AK165="","",'12 - Deployments &amp; Config'!AK165)</f>
        <v/>
      </c>
      <c r="L160" s="29" t="str">
        <f>IF('12 - Deployments &amp; Config'!M165="","",'12 - Deployments &amp; Config'!M165)</f>
        <v>OR iPro Cybernet Workstation</v>
      </c>
      <c r="M160" s="30"/>
      <c r="N160" s="29" t="str">
        <f>IF('12 - Deployments &amp; Config'!N165="","",'12 - Deployments &amp; Config'!N165)</f>
        <v/>
      </c>
      <c r="O160" s="29" t="str">
        <f>IF('12 - Deployments &amp; Config'!O165="","",'12 - Deployments &amp; Config'!O165)</f>
        <v/>
      </c>
      <c r="P160" s="29" t="str">
        <f>IF('12 - Deployments &amp; Config'!P165="","",'12 - Deployments &amp; Config'!P165)</f>
        <v/>
      </c>
      <c r="Q160" s="30"/>
      <c r="R160" s="29" t="str">
        <f>IF('12 - Deployments &amp; Config'!BO165="","",'12 - Deployments &amp; Config'!BO165)</f>
        <v/>
      </c>
      <c r="S160" s="29" t="str">
        <f>IF('12 - Deployments &amp; Config'!BN165="","",'12 - Deployments &amp; Config'!BN165)</f>
        <v/>
      </c>
      <c r="T160" s="29" t="str">
        <f>IF('12 - Deployments &amp; Config'!BL165="","",'12 - Deployments &amp; Config'!BL165)</f>
        <v/>
      </c>
      <c r="U160" s="29" t="str">
        <f>IF('12 - Deployments &amp; Config'!BM165="","",'12 - Deployments &amp; Config'!BM165)</f>
        <v/>
      </c>
      <c r="V160" s="29" t="str">
        <f>IF('12 - Deployments &amp; Config'!B165="","",'12 - Deployments &amp; Config'!B165)</f>
        <v/>
      </c>
      <c r="W160" s="29" t="str">
        <f>IF('12 - Deployments &amp; Config'!CO165="","",'12 - Deployments &amp; Config'!CO165)</f>
        <v/>
      </c>
      <c r="X160" s="29" t="str">
        <f>IF('12 - Deployments &amp; Config'!BS165="","",'12 - Deployments &amp; Config'!BS165)</f>
        <v/>
      </c>
      <c r="Y160" s="29" t="str">
        <f>IF('12 - Deployments &amp; Config'!CQ165="","",'12 - Deployments &amp; Config'!CQ165)</f>
        <v/>
      </c>
      <c r="Z160" s="29" t="str">
        <f>IF('12 - Deployments &amp; Config'!T165="","",'12 - Deployments &amp; Config'!T165)</f>
        <v/>
      </c>
      <c r="AA160" s="29" t="str">
        <f>IF('12 - Deployments &amp; Config'!V165="","",'12 - Deployments &amp; Config'!V165)</f>
        <v/>
      </c>
    </row>
    <row r="161" spans="1:27">
      <c r="A161" s="30"/>
      <c r="B161" s="30"/>
      <c r="C161" s="29" t="str">
        <f>IF('12 - Deployments &amp; Config'!I166="","",'12 - Deployments &amp; Config'!I166)</f>
        <v/>
      </c>
      <c r="D161" s="29" t="str">
        <f>IF('12 - Deployments &amp; Config'!J166="","",'12 - Deployments &amp; Config'!J166)</f>
        <v/>
      </c>
      <c r="E161" s="29" t="str">
        <f>IF('12 - Deployments &amp; Config'!K166="","",'12 - Deployments &amp; Config'!K166)</f>
        <v/>
      </c>
      <c r="F161" s="29" t="str">
        <f>IF('12 - Deployments &amp; Config'!L166="","",'12 - Deployments &amp; Config'!L166)</f>
        <v/>
      </c>
      <c r="G161" s="29" t="str">
        <f>IF('12 - Deployments &amp; Config'!AQ166="","",'12 - Deployments &amp; Config'!AQ166)</f>
        <v/>
      </c>
      <c r="H161" s="29" t="str">
        <f>IF('12 - Deployments &amp; Config'!A166="","",'12 - Deployments &amp; Config'!A166)</f>
        <v>Cybernet</v>
      </c>
      <c r="I161" s="29" t="str">
        <f>IF('12 - Deployments &amp; Config'!AO166="","",'12 - Deployments &amp; Config'!AO166)</f>
        <v/>
      </c>
      <c r="J161" s="29" t="str">
        <f>IF('12 - Deployments &amp; Config'!AP166="","",'12 - Deployments &amp; Config'!AP166)</f>
        <v/>
      </c>
      <c r="K161" s="29" t="str">
        <f>IF('12 - Deployments &amp; Config'!AK166="","",'12 - Deployments &amp; Config'!AK166)</f>
        <v/>
      </c>
      <c r="L161" s="29" t="str">
        <f>IF('12 - Deployments &amp; Config'!M166="","",'12 - Deployments &amp; Config'!M166)</f>
        <v>OR iPro Cybernet Workstation</v>
      </c>
      <c r="M161" s="30"/>
      <c r="N161" s="29" t="str">
        <f>IF('12 - Deployments &amp; Config'!N166="","",'12 - Deployments &amp; Config'!N166)</f>
        <v/>
      </c>
      <c r="O161" s="29" t="str">
        <f>IF('12 - Deployments &amp; Config'!O166="","",'12 - Deployments &amp; Config'!O166)</f>
        <v/>
      </c>
      <c r="P161" s="29" t="str">
        <f>IF('12 - Deployments &amp; Config'!P166="","",'12 - Deployments &amp; Config'!P166)</f>
        <v/>
      </c>
      <c r="Q161" s="30"/>
      <c r="R161" s="29" t="str">
        <f>IF('12 - Deployments &amp; Config'!BO166="","",'12 - Deployments &amp; Config'!BO166)</f>
        <v/>
      </c>
      <c r="S161" s="29" t="str">
        <f>IF('12 - Deployments &amp; Config'!BN166="","",'12 - Deployments &amp; Config'!BN166)</f>
        <v/>
      </c>
      <c r="T161" s="29" t="str">
        <f>IF('12 - Deployments &amp; Config'!BL166="","",'12 - Deployments &amp; Config'!BL166)</f>
        <v/>
      </c>
      <c r="U161" s="29" t="str">
        <f>IF('12 - Deployments &amp; Config'!BM166="","",'12 - Deployments &amp; Config'!BM166)</f>
        <v/>
      </c>
      <c r="V161" s="29" t="str">
        <f>IF('12 - Deployments &amp; Config'!B166="","",'12 - Deployments &amp; Config'!B166)</f>
        <v/>
      </c>
      <c r="W161" s="29" t="str">
        <f>IF('12 - Deployments &amp; Config'!CO166="","",'12 - Deployments &amp; Config'!CO166)</f>
        <v/>
      </c>
      <c r="X161" s="29" t="str">
        <f>IF('12 - Deployments &amp; Config'!BS166="","",'12 - Deployments &amp; Config'!BS166)</f>
        <v/>
      </c>
      <c r="Y161" s="29" t="str">
        <f>IF('12 - Deployments &amp; Config'!CQ166="","",'12 - Deployments &amp; Config'!CQ166)</f>
        <v/>
      </c>
      <c r="Z161" s="29" t="str">
        <f>IF('12 - Deployments &amp; Config'!T166="","",'12 - Deployments &amp; Config'!T166)</f>
        <v/>
      </c>
      <c r="AA161" s="29" t="str">
        <f>IF('12 - Deployments &amp; Config'!V166="","",'12 - Deployments &amp; Config'!V166)</f>
        <v/>
      </c>
    </row>
    <row r="162" spans="1:27">
      <c r="A162" s="30"/>
      <c r="B162" s="30"/>
      <c r="C162" s="29" t="str">
        <f>IF('12 - Deployments &amp; Config'!I167="","",'12 - Deployments &amp; Config'!I167)</f>
        <v>LIJFH</v>
      </c>
      <c r="D162" s="29" t="str">
        <f>IF('12 - Deployments &amp; Config'!J167="","",'12 - Deployments &amp; Config'!J167)</f>
        <v/>
      </c>
      <c r="E162" s="29" t="str">
        <f>IF('12 - Deployments &amp; Config'!K167="","",'12 - Deployments &amp; Config'!K167)</f>
        <v>1OR L&amp;D</v>
      </c>
      <c r="F162" s="29" t="str">
        <f>IF('12 - Deployments &amp; Config'!L167="","",'12 - Deployments &amp; Config'!L167)</f>
        <v/>
      </c>
      <c r="G162" s="29" t="str">
        <f>IF('12 - Deployments &amp; Config'!AQ167="","",'12 - Deployments &amp; Config'!AQ167)</f>
        <v/>
      </c>
      <c r="H162" s="29" t="str">
        <f>IF('12 - Deployments &amp; Config'!A167="","",'12 - Deployments &amp; Config'!A167)</f>
        <v>Peripherals</v>
      </c>
      <c r="I162" s="29" t="str">
        <f>IF('12 - Deployments &amp; Config'!AO167="","",'12 - Deployments &amp; Config'!AO167)</f>
        <v/>
      </c>
      <c r="J162" s="29" t="str">
        <f>IF('12 - Deployments &amp; Config'!AP167="","",'12 - Deployments &amp; Config'!AP167)</f>
        <v/>
      </c>
      <c r="K162" s="29" t="str">
        <f>IF('12 - Deployments &amp; Config'!AK167="","",'12 - Deployments &amp; Config'!AK167)</f>
        <v>Anesthesia Machine</v>
      </c>
      <c r="L162" s="29" t="str">
        <f>IF('12 - Deployments &amp; Config'!M167="","",'12 - Deployments &amp; Config'!M167)</f>
        <v>Neurons and Cybernets already deployed but off the domain and require peripherals: Mouse, Keyboard, Barcode Scanner, and Badge Scanner</v>
      </c>
      <c r="M162" s="30"/>
      <c r="N162" s="29" t="str">
        <f>IF('12 - Deployments &amp; Config'!N167="","",'12 - Deployments &amp; Config'!N167)</f>
        <v/>
      </c>
      <c r="O162" s="29" t="str">
        <f>IF('12 - Deployments &amp; Config'!O167="","",'12 - Deployments &amp; Config'!O167)</f>
        <v/>
      </c>
      <c r="P162" s="29" t="str">
        <f>IF('12 - Deployments &amp; Config'!P167="","",'12 - Deployments &amp; Config'!P167)</f>
        <v/>
      </c>
      <c r="Q162" s="30"/>
      <c r="R162" s="29" t="str">
        <f>IF('12 - Deployments &amp; Config'!BO167="","",'12 - Deployments &amp; Config'!BO167)</f>
        <v/>
      </c>
      <c r="S162" s="29" t="str">
        <f>IF('12 - Deployments &amp; Config'!BN167="","",'12 - Deployments &amp; Config'!BN167)</f>
        <v/>
      </c>
      <c r="T162" s="29" t="str">
        <f>IF('12 - Deployments &amp; Config'!BL167="","",'12 - Deployments &amp; Config'!BL167)</f>
        <v/>
      </c>
      <c r="U162" s="29" t="str">
        <f>IF('12 - Deployments &amp; Config'!BM167="","",'12 - Deployments &amp; Config'!BM167)</f>
        <v/>
      </c>
      <c r="V162" s="29" t="str">
        <f>IF('12 - Deployments &amp; Config'!B167="","",'12 - Deployments &amp; Config'!B167)</f>
        <v/>
      </c>
      <c r="W162" s="29" t="str">
        <f>IF('12 - Deployments &amp; Config'!CO167="","",'12 - Deployments &amp; Config'!CO167)</f>
        <v/>
      </c>
      <c r="X162" s="29" t="str">
        <f>IF('12 - Deployments &amp; Config'!BS167="","",'12 - Deployments &amp; Config'!BS167)</f>
        <v/>
      </c>
      <c r="Y162" s="29" t="str">
        <f>IF('12 - Deployments &amp; Config'!CQ167="","",'12 - Deployments &amp; Config'!CQ167)</f>
        <v/>
      </c>
      <c r="Z162" s="29" t="str">
        <f>IF('12 - Deployments &amp; Config'!T167="","",'12 - Deployments &amp; Config'!T167)</f>
        <v/>
      </c>
      <c r="AA162" s="29">
        <f>IF('12 - Deployments &amp; Config'!V167="","",'12 - Deployments &amp; Config'!V167)</f>
        <v>46083</v>
      </c>
    </row>
    <row r="163" spans="1:27">
      <c r="A163" s="30"/>
      <c r="B163" s="30"/>
      <c r="C163" s="29" t="str">
        <f>IF('12 - Deployments &amp; Config'!I168="","",'12 - Deployments &amp; Config'!I168)</f>
        <v>LIJFH</v>
      </c>
      <c r="D163" s="29" t="str">
        <f>IF('12 - Deployments &amp; Config'!J168="","",'12 - Deployments &amp; Config'!J168)</f>
        <v/>
      </c>
      <c r="E163" s="29" t="str">
        <f>IF('12 - Deployments &amp; Config'!K168="","",'12 - Deployments &amp; Config'!K168)</f>
        <v>7th Floor - OR 4</v>
      </c>
      <c r="F163" s="29" t="str">
        <f>IF('12 - Deployments &amp; Config'!L168="","",'12 - Deployments &amp; Config'!L168)</f>
        <v/>
      </c>
      <c r="G163" s="29" t="str">
        <f>IF('12 - Deployments &amp; Config'!AQ168="","",'12 - Deployments &amp; Config'!AQ168)</f>
        <v/>
      </c>
      <c r="H163" s="29" t="str">
        <f>IF('12 - Deployments &amp; Config'!A168="","",'12 - Deployments &amp; Config'!A168)</f>
        <v>Peripherals</v>
      </c>
      <c r="I163" s="29" t="str">
        <f>IF('12 - Deployments &amp; Config'!AO168="","",'12 - Deployments &amp; Config'!AO168)</f>
        <v/>
      </c>
      <c r="J163" s="29" t="str">
        <f>IF('12 - Deployments &amp; Config'!AP168="","",'12 - Deployments &amp; Config'!AP168)</f>
        <v/>
      </c>
      <c r="K163" s="29" t="str">
        <f>IF('12 - Deployments &amp; Config'!AK168="","",'12 - Deployments &amp; Config'!AK168)</f>
        <v>Anesthesia Machine</v>
      </c>
      <c r="L163" s="29" t="str">
        <f>IF('12 - Deployments &amp; Config'!M168="","",'12 - Deployments &amp; Config'!M168)</f>
        <v/>
      </c>
      <c r="M163" s="30"/>
      <c r="N163" s="29" t="str">
        <f>IF('12 - Deployments &amp; Config'!N168="","",'12 - Deployments &amp; Config'!N168)</f>
        <v/>
      </c>
      <c r="O163" s="29" t="str">
        <f>IF('12 - Deployments &amp; Config'!O168="","",'12 - Deployments &amp; Config'!O168)</f>
        <v/>
      </c>
      <c r="P163" s="29" t="str">
        <f>IF('12 - Deployments &amp; Config'!P168="","",'12 - Deployments &amp; Config'!P168)</f>
        <v/>
      </c>
      <c r="Q163" s="30"/>
      <c r="R163" s="29" t="str">
        <f>IF('12 - Deployments &amp; Config'!BO168="","",'12 - Deployments &amp; Config'!BO168)</f>
        <v/>
      </c>
      <c r="S163" s="29" t="str">
        <f>IF('12 - Deployments &amp; Config'!BN168="","",'12 - Deployments &amp; Config'!BN168)</f>
        <v/>
      </c>
      <c r="T163" s="29" t="str">
        <f>IF('12 - Deployments &amp; Config'!BL168="","",'12 - Deployments &amp; Config'!BL168)</f>
        <v/>
      </c>
      <c r="U163" s="29" t="str">
        <f>IF('12 - Deployments &amp; Config'!BM168="","",'12 - Deployments &amp; Config'!BM168)</f>
        <v/>
      </c>
      <c r="V163" s="29" t="str">
        <f>IF('12 - Deployments &amp; Config'!B168="","",'12 - Deployments &amp; Config'!B168)</f>
        <v/>
      </c>
      <c r="W163" s="29" t="str">
        <f>IF('12 - Deployments &amp; Config'!CO168="","",'12 - Deployments &amp; Config'!CO168)</f>
        <v/>
      </c>
      <c r="X163" s="29" t="str">
        <f>IF('12 - Deployments &amp; Config'!BS168="","",'12 - Deployments &amp; Config'!BS168)</f>
        <v>Power Cable, Battery, Firmware Download, Device ID, Epic Beans Relay</v>
      </c>
      <c r="Y163" s="29" t="str">
        <f>IF('12 - Deployments &amp; Config'!CQ168="","",'12 - Deployments &amp; Config'!CQ168)</f>
        <v/>
      </c>
      <c r="Z163" s="29" t="str">
        <f>IF('12 - Deployments &amp; Config'!T168="","",'12 - Deployments &amp; Config'!T168)</f>
        <v/>
      </c>
      <c r="AA163" s="29">
        <f>IF('12 - Deployments &amp; Config'!V168="","",'12 - Deployments &amp; Config'!V168)</f>
        <v>46083</v>
      </c>
    </row>
    <row r="164" spans="1:27">
      <c r="A164" s="30"/>
      <c r="B164" s="30"/>
      <c r="C164" s="29" t="str">
        <f>IF('12 - Deployments &amp; Config'!I169="","",'12 - Deployments &amp; Config'!I169)</f>
        <v>LIJFH</v>
      </c>
      <c r="D164" s="29" t="str">
        <f>IF('12 - Deployments &amp; Config'!J169="","",'12 - Deployments &amp; Config'!J169)</f>
        <v/>
      </c>
      <c r="E164" s="29" t="str">
        <f>IF('12 - Deployments &amp; Config'!K169="","",'12 - Deployments &amp; Config'!K169)</f>
        <v>7th Floor - OR 7</v>
      </c>
      <c r="F164" s="29" t="str">
        <f>IF('12 - Deployments &amp; Config'!L169="","",'12 - Deployments &amp; Config'!L169)</f>
        <v/>
      </c>
      <c r="G164" s="29" t="str">
        <f>IF('12 - Deployments &amp; Config'!AQ169="","",'12 - Deployments &amp; Config'!AQ169)</f>
        <v/>
      </c>
      <c r="H164" s="29" t="str">
        <f>IF('12 - Deployments &amp; Config'!A169="","",'12 - Deployments &amp; Config'!A169)</f>
        <v>Peripherals</v>
      </c>
      <c r="I164" s="29" t="str">
        <f>IF('12 - Deployments &amp; Config'!AO169="","",'12 - Deployments &amp; Config'!AO169)</f>
        <v/>
      </c>
      <c r="J164" s="29" t="str">
        <f>IF('12 - Deployments &amp; Config'!AP169="","",'12 - Deployments &amp; Config'!AP169)</f>
        <v/>
      </c>
      <c r="K164" s="29" t="str">
        <f>IF('12 - Deployments &amp; Config'!AK169="","",'12 - Deployments &amp; Config'!AK169)</f>
        <v>Anesthesia Machine</v>
      </c>
      <c r="L164" s="29" t="str">
        <f>IF('12 - Deployments &amp; Config'!M169="","",'12 - Deployments &amp; Config'!M169)</f>
        <v/>
      </c>
      <c r="M164" s="30"/>
      <c r="N164" s="29" t="str">
        <f>IF('12 - Deployments &amp; Config'!N169="","",'12 - Deployments &amp; Config'!N169)</f>
        <v/>
      </c>
      <c r="O164" s="29" t="str">
        <f>IF('12 - Deployments &amp; Config'!O169="","",'12 - Deployments &amp; Config'!O169)</f>
        <v/>
      </c>
      <c r="P164" s="29" t="str">
        <f>IF('12 - Deployments &amp; Config'!P169="","",'12 - Deployments &amp; Config'!P169)</f>
        <v/>
      </c>
      <c r="Q164" s="30"/>
      <c r="R164" s="29" t="str">
        <f>IF('12 - Deployments &amp; Config'!BO169="","",'12 - Deployments &amp; Config'!BO169)</f>
        <v/>
      </c>
      <c r="S164" s="29" t="str">
        <f>IF('12 - Deployments &amp; Config'!BN169="","",'12 - Deployments &amp; Config'!BN169)</f>
        <v/>
      </c>
      <c r="T164" s="29" t="str">
        <f>IF('12 - Deployments &amp; Config'!BL169="","",'12 - Deployments &amp; Config'!BL169)</f>
        <v/>
      </c>
      <c r="U164" s="29" t="str">
        <f>IF('12 - Deployments &amp; Config'!BM169="","",'12 - Deployments &amp; Config'!BM169)</f>
        <v/>
      </c>
      <c r="V164" s="29" t="str">
        <f>IF('12 - Deployments &amp; Config'!B169="","",'12 - Deployments &amp; Config'!B169)</f>
        <v/>
      </c>
      <c r="W164" s="29" t="str">
        <f>IF('12 - Deployments &amp; Config'!CO169="","",'12 - Deployments &amp; Config'!CO169)</f>
        <v/>
      </c>
      <c r="X164" s="29" t="str">
        <f>IF('12 - Deployments &amp; Config'!BS169="","",'12 - Deployments &amp; Config'!BS169)</f>
        <v>Power Cable, Battery, Firmware Download, Device ID, Epic Beans Relay</v>
      </c>
      <c r="Y164" s="29" t="str">
        <f>IF('12 - Deployments &amp; Config'!CQ169="","",'12 - Deployments &amp; Config'!CQ169)</f>
        <v/>
      </c>
      <c r="Z164" s="29" t="str">
        <f>IF('12 - Deployments &amp; Config'!T169="","",'12 - Deployments &amp; Config'!T169)</f>
        <v/>
      </c>
      <c r="AA164" s="29">
        <f>IF('12 - Deployments &amp; Config'!V169="","",'12 - Deployments &amp; Config'!V169)</f>
        <v>46083</v>
      </c>
    </row>
    <row r="165" spans="1:27">
      <c r="A165" s="30"/>
      <c r="B165" s="30"/>
      <c r="C165" s="29" t="str">
        <f>IF('12 - Deployments &amp; Config'!I170="","",'12 - Deployments &amp; Config'!I170)</f>
        <v>LIJFH</v>
      </c>
      <c r="D165" s="29" t="str">
        <f>IF('12 - Deployments &amp; Config'!J170="","",'12 - Deployments &amp; Config'!J170)</f>
        <v/>
      </c>
      <c r="E165" s="29" t="str">
        <f>IF('12 - Deployments &amp; Config'!K170="","",'12 - Deployments &amp; Config'!K170)</f>
        <v>7th Floor - OR 5</v>
      </c>
      <c r="F165" s="29" t="str">
        <f>IF('12 - Deployments &amp; Config'!L170="","",'12 - Deployments &amp; Config'!L170)</f>
        <v/>
      </c>
      <c r="G165" s="29" t="str">
        <f>IF('12 - Deployments &amp; Config'!AQ170="","",'12 - Deployments &amp; Config'!AQ170)</f>
        <v/>
      </c>
      <c r="H165" s="29" t="str">
        <f>IF('12 - Deployments &amp; Config'!A170="","",'12 - Deployments &amp; Config'!A170)</f>
        <v>Peripherals</v>
      </c>
      <c r="I165" s="29" t="str">
        <f>IF('12 - Deployments &amp; Config'!AO170="","",'12 - Deployments &amp; Config'!AO170)</f>
        <v/>
      </c>
      <c r="J165" s="29" t="str">
        <f>IF('12 - Deployments &amp; Config'!AP170="","",'12 - Deployments &amp; Config'!AP170)</f>
        <v/>
      </c>
      <c r="K165" s="29" t="str">
        <f>IF('12 - Deployments &amp; Config'!AK170="","",'12 - Deployments &amp; Config'!AK170)</f>
        <v/>
      </c>
      <c r="L165" s="29" t="str">
        <f>IF('12 - Deployments &amp; Config'!M170="","",'12 - Deployments &amp; Config'!M170)</f>
        <v/>
      </c>
      <c r="M165" s="30"/>
      <c r="N165" s="29" t="str">
        <f>IF('12 - Deployments &amp; Config'!N170="","",'12 - Deployments &amp; Config'!N170)</f>
        <v/>
      </c>
      <c r="O165" s="29" t="str">
        <f>IF('12 - Deployments &amp; Config'!O170="","",'12 - Deployments &amp; Config'!O170)</f>
        <v/>
      </c>
      <c r="P165" s="29" t="str">
        <f>IF('12 - Deployments &amp; Config'!P170="","",'12 - Deployments &amp; Config'!P170)</f>
        <v/>
      </c>
      <c r="Q165" s="30"/>
      <c r="R165" s="29" t="str">
        <f>IF('12 - Deployments &amp; Config'!BO170="","",'12 - Deployments &amp; Config'!BO170)</f>
        <v/>
      </c>
      <c r="S165" s="29" t="str">
        <f>IF('12 - Deployments &amp; Config'!BN170="","",'12 - Deployments &amp; Config'!BN170)</f>
        <v/>
      </c>
      <c r="T165" s="29" t="str">
        <f>IF('12 - Deployments &amp; Config'!BL170="","",'12 - Deployments &amp; Config'!BL170)</f>
        <v/>
      </c>
      <c r="U165" s="29" t="str">
        <f>IF('12 - Deployments &amp; Config'!BM170="","",'12 - Deployments &amp; Config'!BM170)</f>
        <v/>
      </c>
      <c r="V165" s="29" t="str">
        <f>IF('12 - Deployments &amp; Config'!B170="","",'12 - Deployments &amp; Config'!B170)</f>
        <v/>
      </c>
      <c r="W165" s="29" t="str">
        <f>IF('12 - Deployments &amp; Config'!CO170="","",'12 - Deployments &amp; Config'!CO170)</f>
        <v/>
      </c>
      <c r="X165" s="29" t="str">
        <f>IF('12 - Deployments &amp; Config'!BS170="","",'12 - Deployments &amp; Config'!BS170)</f>
        <v>Power Cable, Battery, Firmware Download, Device ID, Epic Beans Relay</v>
      </c>
      <c r="Y165" s="29" t="str">
        <f>IF('12 - Deployments &amp; Config'!CQ170="","",'12 - Deployments &amp; Config'!CQ170)</f>
        <v/>
      </c>
      <c r="Z165" s="29" t="str">
        <f>IF('12 - Deployments &amp; Config'!T170="","",'12 - Deployments &amp; Config'!T170)</f>
        <v/>
      </c>
      <c r="AA165" s="29">
        <f>IF('12 - Deployments &amp; Config'!V170="","",'12 - Deployments &amp; Config'!V170)</f>
        <v>46083</v>
      </c>
    </row>
    <row r="166" spans="1:27">
      <c r="A166" s="30"/>
      <c r="B166" s="30"/>
      <c r="C166" s="29" t="str">
        <f>IF('12 - Deployments &amp; Config'!I171="","",'12 - Deployments &amp; Config'!I171)</f>
        <v>LIJFH</v>
      </c>
      <c r="D166" s="29" t="str">
        <f>IF('12 - Deployments &amp; Config'!J171="","",'12 - Deployments &amp; Config'!J171)</f>
        <v/>
      </c>
      <c r="E166" s="29" t="str">
        <f>IF('12 - Deployments &amp; Config'!K171="","",'12 - Deployments &amp; Config'!K171)</f>
        <v>7th Floor - OR 6</v>
      </c>
      <c r="F166" s="29" t="str">
        <f>IF('12 - Deployments &amp; Config'!L171="","",'12 - Deployments &amp; Config'!L171)</f>
        <v/>
      </c>
      <c r="G166" s="29" t="str">
        <f>IF('12 - Deployments &amp; Config'!AQ171="","",'12 - Deployments &amp; Config'!AQ171)</f>
        <v/>
      </c>
      <c r="H166" s="29" t="str">
        <f>IF('12 - Deployments &amp; Config'!A171="","",'12 - Deployments &amp; Config'!A171)</f>
        <v>Peripherals</v>
      </c>
      <c r="I166" s="29" t="str">
        <f>IF('12 - Deployments &amp; Config'!AO171="","",'12 - Deployments &amp; Config'!AO171)</f>
        <v/>
      </c>
      <c r="J166" s="29" t="str">
        <f>IF('12 - Deployments &amp; Config'!AP171="","",'12 - Deployments &amp; Config'!AP171)</f>
        <v/>
      </c>
      <c r="K166" s="29" t="str">
        <f>IF('12 - Deployments &amp; Config'!AK171="","",'12 - Deployments &amp; Config'!AK171)</f>
        <v/>
      </c>
      <c r="L166" s="29" t="str">
        <f>IF('12 - Deployments &amp; Config'!M171="","",'12 - Deployments &amp; Config'!M171)</f>
        <v/>
      </c>
      <c r="M166" s="30"/>
      <c r="N166" s="29" t="str">
        <f>IF('12 - Deployments &amp; Config'!N171="","",'12 - Deployments &amp; Config'!N171)</f>
        <v/>
      </c>
      <c r="O166" s="29" t="str">
        <f>IF('12 - Deployments &amp; Config'!O171="","",'12 - Deployments &amp; Config'!O171)</f>
        <v/>
      </c>
      <c r="P166" s="29" t="str">
        <f>IF('12 - Deployments &amp; Config'!P171="","",'12 - Deployments &amp; Config'!P171)</f>
        <v/>
      </c>
      <c r="Q166" s="30"/>
      <c r="R166" s="29" t="str">
        <f>IF('12 - Deployments &amp; Config'!BO171="","",'12 - Deployments &amp; Config'!BO171)</f>
        <v/>
      </c>
      <c r="S166" s="29" t="str">
        <f>IF('12 - Deployments &amp; Config'!BN171="","",'12 - Deployments &amp; Config'!BN171)</f>
        <v/>
      </c>
      <c r="T166" s="29" t="str">
        <f>IF('12 - Deployments &amp; Config'!BL171="","",'12 - Deployments &amp; Config'!BL171)</f>
        <v/>
      </c>
      <c r="U166" s="29" t="str">
        <f>IF('12 - Deployments &amp; Config'!BM171="","",'12 - Deployments &amp; Config'!BM171)</f>
        <v/>
      </c>
      <c r="V166" s="29" t="str">
        <f>IF('12 - Deployments &amp; Config'!B171="","",'12 - Deployments &amp; Config'!B171)</f>
        <v/>
      </c>
      <c r="W166" s="29" t="str">
        <f>IF('12 - Deployments &amp; Config'!CO171="","",'12 - Deployments &amp; Config'!CO171)</f>
        <v/>
      </c>
      <c r="X166" s="29" t="str">
        <f>IF('12 - Deployments &amp; Config'!BS171="","",'12 - Deployments &amp; Config'!BS171)</f>
        <v>Power Cable, Battery, Firmware Download, Device ID, Epic Beans Relay</v>
      </c>
      <c r="Y166" s="29" t="str">
        <f>IF('12 - Deployments &amp; Config'!CQ171="","",'12 - Deployments &amp; Config'!CQ171)</f>
        <v/>
      </c>
      <c r="Z166" s="29" t="str">
        <f>IF('12 - Deployments &amp; Config'!T171="","",'12 - Deployments &amp; Config'!T171)</f>
        <v/>
      </c>
      <c r="AA166" s="29">
        <f>IF('12 - Deployments &amp; Config'!V171="","",'12 - Deployments &amp; Config'!V171)</f>
        <v>46083</v>
      </c>
    </row>
    <row r="167" spans="1:27">
      <c r="A167" s="30"/>
      <c r="B167" s="30"/>
      <c r="C167" s="29" t="str">
        <f>IF('12 - Deployments &amp; Config'!I172="","",'12 - Deployments &amp; Config'!I172)</f>
        <v/>
      </c>
      <c r="D167" s="29" t="str">
        <f>IF('12 - Deployments &amp; Config'!J172="","",'12 - Deployments &amp; Config'!J172)</f>
        <v/>
      </c>
      <c r="E167" s="29" t="str">
        <f>IF('12 - Deployments &amp; Config'!K172="","",'12 - Deployments &amp; Config'!K172)</f>
        <v/>
      </c>
      <c r="F167" s="29" t="str">
        <f>IF('12 - Deployments &amp; Config'!L172="","",'12 - Deployments &amp; Config'!L172)</f>
        <v/>
      </c>
      <c r="G167" s="29" t="str">
        <f>IF('12 - Deployments &amp; Config'!AQ172="","",'12 - Deployments &amp; Config'!AQ172)</f>
        <v/>
      </c>
      <c r="H167" s="29" t="str">
        <f>IF('12 - Deployments &amp; Config'!A172="","",'12 - Deployments &amp; Config'!A172)</f>
        <v/>
      </c>
      <c r="I167" s="29" t="str">
        <f>IF('12 - Deployments &amp; Config'!AO172="","",'12 - Deployments &amp; Config'!AO172)</f>
        <v/>
      </c>
      <c r="J167" s="29" t="str">
        <f>IF('12 - Deployments &amp; Config'!AP172="","",'12 - Deployments &amp; Config'!AP172)</f>
        <v/>
      </c>
      <c r="K167" s="29" t="str">
        <f>IF('12 - Deployments &amp; Config'!AK172="","",'12 - Deployments &amp; Config'!AK172)</f>
        <v/>
      </c>
      <c r="L167" s="29" t="str">
        <f>IF('12 - Deployments &amp; Config'!M172="","",'12 - Deployments &amp; Config'!M172)</f>
        <v/>
      </c>
      <c r="M167" s="30"/>
      <c r="N167" s="29" t="str">
        <f>IF('12 - Deployments &amp; Config'!N172="","",'12 - Deployments &amp; Config'!N172)</f>
        <v/>
      </c>
      <c r="O167" s="29" t="str">
        <f>IF('12 - Deployments &amp; Config'!O172="","",'12 - Deployments &amp; Config'!O172)</f>
        <v/>
      </c>
      <c r="P167" s="29" t="str">
        <f>IF('12 - Deployments &amp; Config'!P172="","",'12 - Deployments &amp; Config'!P172)</f>
        <v/>
      </c>
      <c r="Q167" s="30"/>
      <c r="R167" s="29" t="str">
        <f>IF('12 - Deployments &amp; Config'!BO172="","",'12 - Deployments &amp; Config'!BO172)</f>
        <v/>
      </c>
      <c r="S167" s="29" t="str">
        <f>IF('12 - Deployments &amp; Config'!BN172="","",'12 - Deployments &amp; Config'!BN172)</f>
        <v/>
      </c>
      <c r="T167" s="29" t="str">
        <f>IF('12 - Deployments &amp; Config'!BL172="","",'12 - Deployments &amp; Config'!BL172)</f>
        <v/>
      </c>
      <c r="U167" s="29" t="str">
        <f>IF('12 - Deployments &amp; Config'!BM172="","",'12 - Deployments &amp; Config'!BM172)</f>
        <v/>
      </c>
      <c r="V167" s="29" t="str">
        <f>IF('12 - Deployments &amp; Config'!B172="","",'12 - Deployments &amp; Config'!B172)</f>
        <v/>
      </c>
      <c r="W167" s="29" t="str">
        <f>IF('12 - Deployments &amp; Config'!CO172="","",'12 - Deployments &amp; Config'!CO172)</f>
        <v/>
      </c>
      <c r="X167" s="29" t="str">
        <f>IF('12 - Deployments &amp; Config'!BS172="","",'12 - Deployments &amp; Config'!BS172)</f>
        <v/>
      </c>
      <c r="Y167" s="29" t="str">
        <f>IF('12 - Deployments &amp; Config'!CQ172="","",'12 - Deployments &amp; Config'!CQ172)</f>
        <v/>
      </c>
      <c r="Z167" s="29" t="str">
        <f>IF('12 - Deployments &amp; Config'!T172="","",'12 - Deployments &amp; Config'!T172)</f>
        <v/>
      </c>
      <c r="AA167" s="29" t="str">
        <f>IF('12 - Deployments &amp; Config'!V172="","",'12 - Deployments &amp; Config'!V172)</f>
        <v/>
      </c>
    </row>
    <row r="168" spans="1:27">
      <c r="A168" s="30"/>
      <c r="B168" s="30"/>
      <c r="C168" s="29" t="str">
        <f>IF('12 - Deployments &amp; Config'!I173="","",'12 - Deployments &amp; Config'!I173)</f>
        <v/>
      </c>
      <c r="D168" s="29" t="str">
        <f>IF('12 - Deployments &amp; Config'!J173="","",'12 - Deployments &amp; Config'!J173)</f>
        <v/>
      </c>
      <c r="E168" s="29" t="str">
        <f>IF('12 - Deployments &amp; Config'!K173="","",'12 - Deployments &amp; Config'!K173)</f>
        <v/>
      </c>
      <c r="F168" s="29" t="str">
        <f>IF('12 - Deployments &amp; Config'!L173="","",'12 - Deployments &amp; Config'!L173)</f>
        <v/>
      </c>
      <c r="G168" s="29" t="str">
        <f>IF('12 - Deployments &amp; Config'!AQ173="","",'12 - Deployments &amp; Config'!AQ173)</f>
        <v/>
      </c>
      <c r="H168" s="29" t="str">
        <f>IF('12 - Deployments &amp; Config'!A173="","",'12 - Deployments &amp; Config'!A173)</f>
        <v/>
      </c>
      <c r="I168" s="29" t="str">
        <f>IF('12 - Deployments &amp; Config'!AO173="","",'12 - Deployments &amp; Config'!AO173)</f>
        <v/>
      </c>
      <c r="J168" s="29" t="str">
        <f>IF('12 - Deployments &amp; Config'!AP173="","",'12 - Deployments &amp; Config'!AP173)</f>
        <v/>
      </c>
      <c r="K168" s="29" t="str">
        <f>IF('12 - Deployments &amp; Config'!AK173="","",'12 - Deployments &amp; Config'!AK173)</f>
        <v/>
      </c>
      <c r="L168" s="29" t="str">
        <f>IF('12 - Deployments &amp; Config'!M173="","",'12 - Deployments &amp; Config'!M173)</f>
        <v/>
      </c>
      <c r="M168" s="30"/>
      <c r="N168" s="29" t="str">
        <f>IF('12 - Deployments &amp; Config'!N173="","",'12 - Deployments &amp; Config'!N173)</f>
        <v/>
      </c>
      <c r="O168" s="29" t="str">
        <f>IF('12 - Deployments &amp; Config'!O173="","",'12 - Deployments &amp; Config'!O173)</f>
        <v/>
      </c>
      <c r="P168" s="29" t="str">
        <f>IF('12 - Deployments &amp; Config'!P173="","",'12 - Deployments &amp; Config'!P173)</f>
        <v/>
      </c>
      <c r="Q168" s="30"/>
      <c r="R168" s="29" t="str">
        <f>IF('12 - Deployments &amp; Config'!BO173="","",'12 - Deployments &amp; Config'!BO173)</f>
        <v/>
      </c>
      <c r="S168" s="29" t="str">
        <f>IF('12 - Deployments &amp; Config'!BN173="","",'12 - Deployments &amp; Config'!BN173)</f>
        <v/>
      </c>
      <c r="T168" s="29" t="str">
        <f>IF('12 - Deployments &amp; Config'!BL173="","",'12 - Deployments &amp; Config'!BL173)</f>
        <v/>
      </c>
      <c r="U168" s="29" t="str">
        <f>IF('12 - Deployments &amp; Config'!BM173="","",'12 - Deployments &amp; Config'!BM173)</f>
        <v/>
      </c>
      <c r="V168" s="29" t="str">
        <f>IF('12 - Deployments &amp; Config'!B173="","",'12 - Deployments &amp; Config'!B173)</f>
        <v/>
      </c>
      <c r="W168" s="29" t="str">
        <f>IF('12 - Deployments &amp; Config'!CO173="","",'12 - Deployments &amp; Config'!CO173)</f>
        <v/>
      </c>
      <c r="X168" s="29" t="str">
        <f>IF('12 - Deployments &amp; Config'!BS173="","",'12 - Deployments &amp; Config'!BS173)</f>
        <v/>
      </c>
      <c r="Y168" s="29" t="str">
        <f>IF('12 - Deployments &amp; Config'!CQ173="","",'12 - Deployments &amp; Config'!CQ173)</f>
        <v/>
      </c>
      <c r="Z168" s="29" t="str">
        <f>IF('12 - Deployments &amp; Config'!T173="","",'12 - Deployments &amp; Config'!T173)</f>
        <v/>
      </c>
      <c r="AA168" s="29" t="str">
        <f>IF('12 - Deployments &amp; Config'!V173="","",'12 - Deployments &amp; Config'!V173)</f>
        <v/>
      </c>
    </row>
    <row r="169" spans="1:27">
      <c r="A169" s="30"/>
      <c r="B169" s="30"/>
      <c r="C169" s="29" t="str">
        <f>IF('12 - Deployments &amp; Config'!I174="","",'12 - Deployments &amp; Config'!I174)</f>
        <v/>
      </c>
      <c r="D169" s="29" t="str">
        <f>IF('12 - Deployments &amp; Config'!J174="","",'12 - Deployments &amp; Config'!J174)</f>
        <v/>
      </c>
      <c r="E169" s="29" t="str">
        <f>IF('12 - Deployments &amp; Config'!K174="","",'12 - Deployments &amp; Config'!K174)</f>
        <v/>
      </c>
      <c r="F169" s="29" t="str">
        <f>IF('12 - Deployments &amp; Config'!L174="","",'12 - Deployments &amp; Config'!L174)</f>
        <v/>
      </c>
      <c r="G169" s="29" t="str">
        <f>IF('12 - Deployments &amp; Config'!AQ174="","",'12 - Deployments &amp; Config'!AQ174)</f>
        <v/>
      </c>
      <c r="H169" s="29" t="str">
        <f>IF('12 - Deployments &amp; Config'!A174="","",'12 - Deployments &amp; Config'!A174)</f>
        <v/>
      </c>
      <c r="I169" s="29" t="str">
        <f>IF('12 - Deployments &amp; Config'!AO174="","",'12 - Deployments &amp; Config'!AO174)</f>
        <v/>
      </c>
      <c r="J169" s="29" t="str">
        <f>IF('12 - Deployments &amp; Config'!AP174="","",'12 - Deployments &amp; Config'!AP174)</f>
        <v/>
      </c>
      <c r="K169" s="29" t="str">
        <f>IF('12 - Deployments &amp; Config'!AK174="","",'12 - Deployments &amp; Config'!AK174)</f>
        <v/>
      </c>
      <c r="L169" s="29" t="str">
        <f>IF('12 - Deployments &amp; Config'!M174="","",'12 - Deployments &amp; Config'!M174)</f>
        <v/>
      </c>
      <c r="M169" s="30"/>
      <c r="N169" s="29" t="str">
        <f>IF('12 - Deployments &amp; Config'!N174="","",'12 - Deployments &amp; Config'!N174)</f>
        <v/>
      </c>
      <c r="O169" s="29" t="str">
        <f>IF('12 - Deployments &amp; Config'!O174="","",'12 - Deployments &amp; Config'!O174)</f>
        <v/>
      </c>
      <c r="P169" s="29" t="str">
        <f>IF('12 - Deployments &amp; Config'!P174="","",'12 - Deployments &amp; Config'!P174)</f>
        <v/>
      </c>
      <c r="Q169" s="30"/>
      <c r="R169" s="29" t="str">
        <f>IF('12 - Deployments &amp; Config'!BO174="","",'12 - Deployments &amp; Config'!BO174)</f>
        <v/>
      </c>
      <c r="S169" s="29" t="str">
        <f>IF('12 - Deployments &amp; Config'!BN174="","",'12 - Deployments &amp; Config'!BN174)</f>
        <v/>
      </c>
      <c r="T169" s="29" t="str">
        <f>IF('12 - Deployments &amp; Config'!BL174="","",'12 - Deployments &amp; Config'!BL174)</f>
        <v/>
      </c>
      <c r="U169" s="29" t="str">
        <f>IF('12 - Deployments &amp; Config'!BM174="","",'12 - Deployments &amp; Config'!BM174)</f>
        <v/>
      </c>
      <c r="V169" s="29" t="str">
        <f>IF('12 - Deployments &amp; Config'!B174="","",'12 - Deployments &amp; Config'!B174)</f>
        <v/>
      </c>
      <c r="W169" s="29" t="str">
        <f>IF('12 - Deployments &amp; Config'!CO174="","",'12 - Deployments &amp; Config'!CO174)</f>
        <v/>
      </c>
      <c r="X169" s="29" t="str">
        <f>IF('12 - Deployments &amp; Config'!BS174="","",'12 - Deployments &amp; Config'!BS174)</f>
        <v/>
      </c>
      <c r="Y169" s="29" t="str">
        <f>IF('12 - Deployments &amp; Config'!CQ174="","",'12 - Deployments &amp; Config'!CQ174)</f>
        <v/>
      </c>
      <c r="Z169" s="29" t="str">
        <f>IF('12 - Deployments &amp; Config'!T174="","",'12 - Deployments &amp; Config'!T174)</f>
        <v/>
      </c>
      <c r="AA169" s="29" t="str">
        <f>IF('12 - Deployments &amp; Config'!V174="","",'12 - Deployments &amp; Config'!V174)</f>
        <v/>
      </c>
    </row>
    <row r="170" spans="1:27">
      <c r="A170" s="30"/>
      <c r="B170" s="30"/>
      <c r="C170" s="29" t="str">
        <f>IF('12 - Deployments &amp; Config'!I175="","",'12 - Deployments &amp; Config'!I175)</f>
        <v/>
      </c>
      <c r="D170" s="29" t="str">
        <f>IF('12 - Deployments &amp; Config'!J175="","",'12 - Deployments &amp; Config'!J175)</f>
        <v/>
      </c>
      <c r="E170" s="29" t="str">
        <f>IF('12 - Deployments &amp; Config'!K175="","",'12 - Deployments &amp; Config'!K175)</f>
        <v/>
      </c>
      <c r="F170" s="29" t="str">
        <f>IF('12 - Deployments &amp; Config'!L175="","",'12 - Deployments &amp; Config'!L175)</f>
        <v/>
      </c>
      <c r="G170" s="29" t="str">
        <f>IF('12 - Deployments &amp; Config'!AQ175="","",'12 - Deployments &amp; Config'!AQ175)</f>
        <v/>
      </c>
      <c r="H170" s="29" t="str">
        <f>IF('12 - Deployments &amp; Config'!A175="","",'12 - Deployments &amp; Config'!A175)</f>
        <v/>
      </c>
      <c r="I170" s="29" t="str">
        <f>IF('12 - Deployments &amp; Config'!AO175="","",'12 - Deployments &amp; Config'!AO175)</f>
        <v/>
      </c>
      <c r="J170" s="29" t="str">
        <f>IF('12 - Deployments &amp; Config'!AP175="","",'12 - Deployments &amp; Config'!AP175)</f>
        <v/>
      </c>
      <c r="K170" s="29" t="str">
        <f>IF('12 - Deployments &amp; Config'!AK175="","",'12 - Deployments &amp; Config'!AK175)</f>
        <v/>
      </c>
      <c r="L170" s="29" t="str">
        <f>IF('12 - Deployments &amp; Config'!M175="","",'12 - Deployments &amp; Config'!M175)</f>
        <v/>
      </c>
      <c r="M170" s="30"/>
      <c r="N170" s="29" t="str">
        <f>IF('12 - Deployments &amp; Config'!N175="","",'12 - Deployments &amp; Config'!N175)</f>
        <v/>
      </c>
      <c r="O170" s="29" t="str">
        <f>IF('12 - Deployments &amp; Config'!O175="","",'12 - Deployments &amp; Config'!O175)</f>
        <v/>
      </c>
      <c r="P170" s="29" t="str">
        <f>IF('12 - Deployments &amp; Config'!P175="","",'12 - Deployments &amp; Config'!P175)</f>
        <v/>
      </c>
      <c r="Q170" s="30"/>
      <c r="R170" s="29" t="str">
        <f>IF('12 - Deployments &amp; Config'!BO175="","",'12 - Deployments &amp; Config'!BO175)</f>
        <v/>
      </c>
      <c r="S170" s="29" t="str">
        <f>IF('12 - Deployments &amp; Config'!BN175="","",'12 - Deployments &amp; Config'!BN175)</f>
        <v/>
      </c>
      <c r="T170" s="29" t="str">
        <f>IF('12 - Deployments &amp; Config'!BL175="","",'12 - Deployments &amp; Config'!BL175)</f>
        <v/>
      </c>
      <c r="U170" s="29" t="str">
        <f>IF('12 - Deployments &amp; Config'!BM175="","",'12 - Deployments &amp; Config'!BM175)</f>
        <v/>
      </c>
      <c r="V170" s="29" t="str">
        <f>IF('12 - Deployments &amp; Config'!B175="","",'12 - Deployments &amp; Config'!B175)</f>
        <v/>
      </c>
      <c r="W170" s="29" t="str">
        <f>IF('12 - Deployments &amp; Config'!CO175="","",'12 - Deployments &amp; Config'!CO175)</f>
        <v/>
      </c>
      <c r="X170" s="29" t="str">
        <f>IF('12 - Deployments &amp; Config'!BS175="","",'12 - Deployments &amp; Config'!BS175)</f>
        <v/>
      </c>
      <c r="Y170" s="29" t="str">
        <f>IF('12 - Deployments &amp; Config'!CQ175="","",'12 - Deployments &amp; Config'!CQ175)</f>
        <v/>
      </c>
      <c r="Z170" s="29" t="str">
        <f>IF('12 - Deployments &amp; Config'!T175="","",'12 - Deployments &amp; Config'!T175)</f>
        <v/>
      </c>
      <c r="AA170" s="29" t="str">
        <f>IF('12 - Deployments &amp; Config'!V175="","",'12 - Deployments &amp; Config'!V175)</f>
        <v/>
      </c>
    </row>
    <row r="171" spans="1:27">
      <c r="A171" s="30"/>
      <c r="B171" s="30"/>
      <c r="C171" s="29" t="str">
        <f>IF('12 - Deployments &amp; Config'!I176="","",'12 - Deployments &amp; Config'!I176)</f>
        <v/>
      </c>
      <c r="D171" s="29" t="str">
        <f>IF('12 - Deployments &amp; Config'!J176="","",'12 - Deployments &amp; Config'!J176)</f>
        <v/>
      </c>
      <c r="E171" s="29" t="str">
        <f>IF('12 - Deployments &amp; Config'!K176="","",'12 - Deployments &amp; Config'!K176)</f>
        <v/>
      </c>
      <c r="F171" s="29" t="str">
        <f>IF('12 - Deployments &amp; Config'!L176="","",'12 - Deployments &amp; Config'!L176)</f>
        <v/>
      </c>
      <c r="G171" s="29" t="str">
        <f>IF('12 - Deployments &amp; Config'!AQ176="","",'12 - Deployments &amp; Config'!AQ176)</f>
        <v/>
      </c>
      <c r="H171" s="29" t="str">
        <f>IF('12 - Deployments &amp; Config'!A176="","",'12 - Deployments &amp; Config'!A176)</f>
        <v/>
      </c>
      <c r="I171" s="29" t="str">
        <f>IF('12 - Deployments &amp; Config'!AO176="","",'12 - Deployments &amp; Config'!AO176)</f>
        <v/>
      </c>
      <c r="J171" s="29" t="str">
        <f>IF('12 - Deployments &amp; Config'!AP176="","",'12 - Deployments &amp; Config'!AP176)</f>
        <v/>
      </c>
      <c r="K171" s="29" t="str">
        <f>IF('12 - Deployments &amp; Config'!AK176="","",'12 - Deployments &amp; Config'!AK176)</f>
        <v/>
      </c>
      <c r="L171" s="29" t="str">
        <f>IF('12 - Deployments &amp; Config'!M176="","",'12 - Deployments &amp; Config'!M176)</f>
        <v/>
      </c>
      <c r="M171" s="30"/>
      <c r="N171" s="29" t="str">
        <f>IF('12 - Deployments &amp; Config'!N176="","",'12 - Deployments &amp; Config'!N176)</f>
        <v/>
      </c>
      <c r="O171" s="29" t="str">
        <f>IF('12 - Deployments &amp; Config'!O176="","",'12 - Deployments &amp; Config'!O176)</f>
        <v/>
      </c>
      <c r="P171" s="29" t="str">
        <f>IF('12 - Deployments &amp; Config'!P176="","",'12 - Deployments &amp; Config'!P176)</f>
        <v/>
      </c>
      <c r="Q171" s="30"/>
      <c r="R171" s="29" t="str">
        <f>IF('12 - Deployments &amp; Config'!BO176="","",'12 - Deployments &amp; Config'!BO176)</f>
        <v/>
      </c>
      <c r="S171" s="29" t="str">
        <f>IF('12 - Deployments &amp; Config'!BN176="","",'12 - Deployments &amp; Config'!BN176)</f>
        <v/>
      </c>
      <c r="T171" s="29" t="str">
        <f>IF('12 - Deployments &amp; Config'!BL176="","",'12 - Deployments &amp; Config'!BL176)</f>
        <v/>
      </c>
      <c r="U171" s="29" t="str">
        <f>IF('12 - Deployments &amp; Config'!BM176="","",'12 - Deployments &amp; Config'!BM176)</f>
        <v/>
      </c>
      <c r="V171" s="29" t="str">
        <f>IF('12 - Deployments &amp; Config'!B176="","",'12 - Deployments &amp; Config'!B176)</f>
        <v/>
      </c>
      <c r="W171" s="29" t="str">
        <f>IF('12 - Deployments &amp; Config'!CO176="","",'12 - Deployments &amp; Config'!CO176)</f>
        <v/>
      </c>
      <c r="X171" s="29" t="str">
        <f>IF('12 - Deployments &amp; Config'!BS176="","",'12 - Deployments &amp; Config'!BS176)</f>
        <v/>
      </c>
      <c r="Y171" s="29" t="str">
        <f>IF('12 - Deployments &amp; Config'!CQ176="","",'12 - Deployments &amp; Config'!CQ176)</f>
        <v/>
      </c>
      <c r="Z171" s="29" t="str">
        <f>IF('12 - Deployments &amp; Config'!T176="","",'12 - Deployments &amp; Config'!T176)</f>
        <v/>
      </c>
      <c r="AA171" s="29" t="str">
        <f>IF('12 - Deployments &amp; Config'!V176="","",'12 - Deployments &amp; Config'!V176)</f>
        <v/>
      </c>
    </row>
    <row r="172" spans="1:27">
      <c r="A172" s="30"/>
      <c r="B172" s="30"/>
      <c r="C172" s="29" t="str">
        <f>IF('12 - Deployments &amp; Config'!I177="","",'12 - Deployments &amp; Config'!I177)</f>
        <v/>
      </c>
      <c r="D172" s="29" t="str">
        <f>IF('12 - Deployments &amp; Config'!J177="","",'12 - Deployments &amp; Config'!J177)</f>
        <v/>
      </c>
      <c r="E172" s="29" t="str">
        <f>IF('12 - Deployments &amp; Config'!K177="","",'12 - Deployments &amp; Config'!K177)</f>
        <v/>
      </c>
      <c r="F172" s="29" t="str">
        <f>IF('12 - Deployments &amp; Config'!L177="","",'12 - Deployments &amp; Config'!L177)</f>
        <v/>
      </c>
      <c r="G172" s="29" t="str">
        <f>IF('12 - Deployments &amp; Config'!AQ177="","",'12 - Deployments &amp; Config'!AQ177)</f>
        <v/>
      </c>
      <c r="H172" s="29" t="str">
        <f>IF('12 - Deployments &amp; Config'!A177="","",'12 - Deployments &amp; Config'!A177)</f>
        <v/>
      </c>
      <c r="I172" s="29" t="str">
        <f>IF('12 - Deployments &amp; Config'!AO177="","",'12 - Deployments &amp; Config'!AO177)</f>
        <v/>
      </c>
      <c r="J172" s="29" t="str">
        <f>IF('12 - Deployments &amp; Config'!AP177="","",'12 - Deployments &amp; Config'!AP177)</f>
        <v/>
      </c>
      <c r="K172" s="29" t="str">
        <f>IF('12 - Deployments &amp; Config'!AK177="","",'12 - Deployments &amp; Config'!AK177)</f>
        <v/>
      </c>
      <c r="L172" s="29" t="str">
        <f>IF('12 - Deployments &amp; Config'!M177="","",'12 - Deployments &amp; Config'!M177)</f>
        <v/>
      </c>
      <c r="M172" s="30"/>
      <c r="N172" s="29" t="str">
        <f>IF('12 - Deployments &amp; Config'!N177="","",'12 - Deployments &amp; Config'!N177)</f>
        <v/>
      </c>
      <c r="O172" s="29" t="str">
        <f>IF('12 - Deployments &amp; Config'!O177="","",'12 - Deployments &amp; Config'!O177)</f>
        <v/>
      </c>
      <c r="P172" s="29" t="str">
        <f>IF('12 - Deployments &amp; Config'!P177="","",'12 - Deployments &amp; Config'!P177)</f>
        <v/>
      </c>
      <c r="Q172" s="30"/>
      <c r="R172" s="29" t="str">
        <f>IF('12 - Deployments &amp; Config'!BO177="","",'12 - Deployments &amp; Config'!BO177)</f>
        <v/>
      </c>
      <c r="S172" s="29" t="str">
        <f>IF('12 - Deployments &amp; Config'!BN177="","",'12 - Deployments &amp; Config'!BN177)</f>
        <v/>
      </c>
      <c r="T172" s="29" t="str">
        <f>IF('12 - Deployments &amp; Config'!BL177="","",'12 - Deployments &amp; Config'!BL177)</f>
        <v/>
      </c>
      <c r="U172" s="29" t="str">
        <f>IF('12 - Deployments &amp; Config'!BM177="","",'12 - Deployments &amp; Config'!BM177)</f>
        <v/>
      </c>
      <c r="V172" s="29" t="str">
        <f>IF('12 - Deployments &amp; Config'!B177="","",'12 - Deployments &amp; Config'!B177)</f>
        <v/>
      </c>
      <c r="W172" s="29" t="str">
        <f>IF('12 - Deployments &amp; Config'!CO177="","",'12 - Deployments &amp; Config'!CO177)</f>
        <v/>
      </c>
      <c r="X172" s="29" t="str">
        <f>IF('12 - Deployments &amp; Config'!BS177="","",'12 - Deployments &amp; Config'!BS177)</f>
        <v/>
      </c>
      <c r="Y172" s="29" t="str">
        <f>IF('12 - Deployments &amp; Config'!CQ177="","",'12 - Deployments &amp; Config'!CQ177)</f>
        <v/>
      </c>
      <c r="Z172" s="29" t="str">
        <f>IF('12 - Deployments &amp; Config'!T177="","",'12 - Deployments &amp; Config'!T177)</f>
        <v/>
      </c>
      <c r="AA172" s="29" t="str">
        <f>IF('12 - Deployments &amp; Config'!V177="","",'12 - Deployments &amp; Config'!V177)</f>
        <v/>
      </c>
    </row>
    <row r="173" spans="1:27">
      <c r="A173" s="30"/>
      <c r="B173" s="30"/>
      <c r="C173" s="29" t="str">
        <f>IF('12 - Deployments &amp; Config'!I178="","",'12 - Deployments &amp; Config'!I178)</f>
        <v/>
      </c>
      <c r="D173" s="29" t="str">
        <f>IF('12 - Deployments &amp; Config'!J178="","",'12 - Deployments &amp; Config'!J178)</f>
        <v/>
      </c>
      <c r="E173" s="29" t="str">
        <f>IF('12 - Deployments &amp; Config'!K178="","",'12 - Deployments &amp; Config'!K178)</f>
        <v/>
      </c>
      <c r="F173" s="29" t="str">
        <f>IF('12 - Deployments &amp; Config'!L178="","",'12 - Deployments &amp; Config'!L178)</f>
        <v/>
      </c>
      <c r="G173" s="29" t="str">
        <f>IF('12 - Deployments &amp; Config'!AQ178="","",'12 - Deployments &amp; Config'!AQ178)</f>
        <v/>
      </c>
      <c r="H173" s="29" t="str">
        <f>IF('12 - Deployments &amp; Config'!A178="","",'12 - Deployments &amp; Config'!A178)</f>
        <v/>
      </c>
      <c r="I173" s="29" t="str">
        <f>IF('12 - Deployments &amp; Config'!AO178="","",'12 - Deployments &amp; Config'!AO178)</f>
        <v/>
      </c>
      <c r="J173" s="29" t="str">
        <f>IF('12 - Deployments &amp; Config'!AP178="","",'12 - Deployments &amp; Config'!AP178)</f>
        <v/>
      </c>
      <c r="K173" s="29" t="str">
        <f>IF('12 - Deployments &amp; Config'!AK178="","",'12 - Deployments &amp; Config'!AK178)</f>
        <v/>
      </c>
      <c r="L173" s="29" t="str">
        <f>IF('12 - Deployments &amp; Config'!M178="","",'12 - Deployments &amp; Config'!M178)</f>
        <v/>
      </c>
      <c r="M173" s="30"/>
      <c r="N173" s="29" t="str">
        <f>IF('12 - Deployments &amp; Config'!N178="","",'12 - Deployments &amp; Config'!N178)</f>
        <v/>
      </c>
      <c r="O173" s="29" t="str">
        <f>IF('12 - Deployments &amp; Config'!O178="","",'12 - Deployments &amp; Config'!O178)</f>
        <v/>
      </c>
      <c r="P173" s="29" t="str">
        <f>IF('12 - Deployments &amp; Config'!P178="","",'12 - Deployments &amp; Config'!P178)</f>
        <v/>
      </c>
      <c r="Q173" s="30"/>
      <c r="R173" s="29" t="str">
        <f>IF('12 - Deployments &amp; Config'!BO178="","",'12 - Deployments &amp; Config'!BO178)</f>
        <v/>
      </c>
      <c r="S173" s="29" t="str">
        <f>IF('12 - Deployments &amp; Config'!BN178="","",'12 - Deployments &amp; Config'!BN178)</f>
        <v/>
      </c>
      <c r="T173" s="29" t="str">
        <f>IF('12 - Deployments &amp; Config'!BL178="","",'12 - Deployments &amp; Config'!BL178)</f>
        <v/>
      </c>
      <c r="U173" s="29" t="str">
        <f>IF('12 - Deployments &amp; Config'!BM178="","",'12 - Deployments &amp; Config'!BM178)</f>
        <v/>
      </c>
      <c r="V173" s="29" t="str">
        <f>IF('12 - Deployments &amp; Config'!B178="","",'12 - Deployments &amp; Config'!B178)</f>
        <v/>
      </c>
      <c r="W173" s="29" t="str">
        <f>IF('12 - Deployments &amp; Config'!CO178="","",'12 - Deployments &amp; Config'!CO178)</f>
        <v/>
      </c>
      <c r="X173" s="29" t="str">
        <f>IF('12 - Deployments &amp; Config'!BS178="","",'12 - Deployments &amp; Config'!BS178)</f>
        <v/>
      </c>
      <c r="Y173" s="29" t="str">
        <f>IF('12 - Deployments &amp; Config'!CQ178="","",'12 - Deployments &amp; Config'!CQ178)</f>
        <v/>
      </c>
      <c r="Z173" s="29" t="str">
        <f>IF('12 - Deployments &amp; Config'!T178="","",'12 - Deployments &amp; Config'!T178)</f>
        <v/>
      </c>
      <c r="AA173" s="29" t="str">
        <f>IF('12 - Deployments &amp; Config'!V178="","",'12 - Deployments &amp; Config'!V178)</f>
        <v/>
      </c>
    </row>
    <row r="174" spans="1:27">
      <c r="A174" s="30"/>
      <c r="B174" s="30"/>
      <c r="C174" s="29" t="str">
        <f>IF('12 - Deployments &amp; Config'!I179="","",'12 - Deployments &amp; Config'!I179)</f>
        <v/>
      </c>
      <c r="D174" s="29" t="str">
        <f>IF('12 - Deployments &amp; Config'!J179="","",'12 - Deployments &amp; Config'!J179)</f>
        <v/>
      </c>
      <c r="E174" s="29" t="str">
        <f>IF('12 - Deployments &amp; Config'!K179="","",'12 - Deployments &amp; Config'!K179)</f>
        <v/>
      </c>
      <c r="F174" s="29" t="str">
        <f>IF('12 - Deployments &amp; Config'!L179="","",'12 - Deployments &amp; Config'!L179)</f>
        <v/>
      </c>
      <c r="G174" s="29" t="str">
        <f>IF('12 - Deployments &amp; Config'!AQ179="","",'12 - Deployments &amp; Config'!AQ179)</f>
        <v/>
      </c>
      <c r="H174" s="29" t="str">
        <f>IF('12 - Deployments &amp; Config'!A179="","",'12 - Deployments &amp; Config'!A179)</f>
        <v/>
      </c>
      <c r="I174" s="29" t="str">
        <f>IF('12 - Deployments &amp; Config'!AO179="","",'12 - Deployments &amp; Config'!AO179)</f>
        <v/>
      </c>
      <c r="J174" s="29" t="str">
        <f>IF('12 - Deployments &amp; Config'!AP179="","",'12 - Deployments &amp; Config'!AP179)</f>
        <v/>
      </c>
      <c r="K174" s="29" t="str">
        <f>IF('12 - Deployments &amp; Config'!AK179="","",'12 - Deployments &amp; Config'!AK179)</f>
        <v/>
      </c>
      <c r="L174" s="29" t="str">
        <f>IF('12 - Deployments &amp; Config'!M179="","",'12 - Deployments &amp; Config'!M179)</f>
        <v/>
      </c>
      <c r="M174" s="30"/>
      <c r="N174" s="29" t="str">
        <f>IF('12 - Deployments &amp; Config'!N179="","",'12 - Deployments &amp; Config'!N179)</f>
        <v/>
      </c>
      <c r="O174" s="29" t="str">
        <f>IF('12 - Deployments &amp; Config'!O179="","",'12 - Deployments &amp; Config'!O179)</f>
        <v/>
      </c>
      <c r="P174" s="29" t="str">
        <f>IF('12 - Deployments &amp; Config'!P179="","",'12 - Deployments &amp; Config'!P179)</f>
        <v/>
      </c>
      <c r="Q174" s="30"/>
      <c r="R174" s="29" t="str">
        <f>IF('12 - Deployments &amp; Config'!BO179="","",'12 - Deployments &amp; Config'!BO179)</f>
        <v/>
      </c>
      <c r="S174" s="29" t="str">
        <f>IF('12 - Deployments &amp; Config'!BN179="","",'12 - Deployments &amp; Config'!BN179)</f>
        <v/>
      </c>
      <c r="T174" s="29" t="str">
        <f>IF('12 - Deployments &amp; Config'!BL179="","",'12 - Deployments &amp; Config'!BL179)</f>
        <v/>
      </c>
      <c r="U174" s="29" t="str">
        <f>IF('12 - Deployments &amp; Config'!BM179="","",'12 - Deployments &amp; Config'!BM179)</f>
        <v/>
      </c>
      <c r="V174" s="29" t="str">
        <f>IF('12 - Deployments &amp; Config'!B179="","",'12 - Deployments &amp; Config'!B179)</f>
        <v/>
      </c>
      <c r="W174" s="29" t="str">
        <f>IF('12 - Deployments &amp; Config'!CO179="","",'12 - Deployments &amp; Config'!CO179)</f>
        <v/>
      </c>
      <c r="X174" s="29" t="str">
        <f>IF('12 - Deployments &amp; Config'!BS179="","",'12 - Deployments &amp; Config'!BS179)</f>
        <v/>
      </c>
      <c r="Y174" s="29" t="str">
        <f>IF('12 - Deployments &amp; Config'!CQ179="","",'12 - Deployments &amp; Config'!CQ179)</f>
        <v/>
      </c>
      <c r="Z174" s="29" t="str">
        <f>IF('12 - Deployments &amp; Config'!T179="","",'12 - Deployments &amp; Config'!T179)</f>
        <v/>
      </c>
      <c r="AA174" s="29" t="str">
        <f>IF('12 - Deployments &amp; Config'!V179="","",'12 - Deployments &amp; Config'!V179)</f>
        <v/>
      </c>
    </row>
    <row r="175" spans="1:27">
      <c r="A175" s="30"/>
      <c r="B175" s="30"/>
      <c r="C175" s="29" t="str">
        <f>IF('12 - Deployments &amp; Config'!I180="","",'12 - Deployments &amp; Config'!I180)</f>
        <v/>
      </c>
      <c r="D175" s="29" t="str">
        <f>IF('12 - Deployments &amp; Config'!J180="","",'12 - Deployments &amp; Config'!J180)</f>
        <v/>
      </c>
      <c r="E175" s="29" t="str">
        <f>IF('12 - Deployments &amp; Config'!K180="","",'12 - Deployments &amp; Config'!K180)</f>
        <v/>
      </c>
      <c r="F175" s="29" t="str">
        <f>IF('12 - Deployments &amp; Config'!L180="","",'12 - Deployments &amp; Config'!L180)</f>
        <v/>
      </c>
      <c r="G175" s="29" t="str">
        <f>IF('12 - Deployments &amp; Config'!AQ180="","",'12 - Deployments &amp; Config'!AQ180)</f>
        <v/>
      </c>
      <c r="H175" s="29" t="str">
        <f>IF('12 - Deployments &amp; Config'!A180="","",'12 - Deployments &amp; Config'!A180)</f>
        <v/>
      </c>
      <c r="I175" s="29" t="str">
        <f>IF('12 - Deployments &amp; Config'!AO180="","",'12 - Deployments &amp; Config'!AO180)</f>
        <v/>
      </c>
      <c r="J175" s="29" t="str">
        <f>IF('12 - Deployments &amp; Config'!AP180="","",'12 - Deployments &amp; Config'!AP180)</f>
        <v/>
      </c>
      <c r="K175" s="29" t="str">
        <f>IF('12 - Deployments &amp; Config'!AK180="","",'12 - Deployments &amp; Config'!AK180)</f>
        <v/>
      </c>
      <c r="L175" s="29" t="str">
        <f>IF('12 - Deployments &amp; Config'!M180="","",'12 - Deployments &amp; Config'!M180)</f>
        <v/>
      </c>
      <c r="M175" s="30"/>
      <c r="N175" s="29" t="str">
        <f>IF('12 - Deployments &amp; Config'!N180="","",'12 - Deployments &amp; Config'!N180)</f>
        <v/>
      </c>
      <c r="O175" s="29" t="str">
        <f>IF('12 - Deployments &amp; Config'!O180="","",'12 - Deployments &amp; Config'!O180)</f>
        <v/>
      </c>
      <c r="P175" s="29" t="str">
        <f>IF('12 - Deployments &amp; Config'!P180="","",'12 - Deployments &amp; Config'!P180)</f>
        <v/>
      </c>
      <c r="Q175" s="30"/>
      <c r="R175" s="29" t="str">
        <f>IF('12 - Deployments &amp; Config'!BO180="","",'12 - Deployments &amp; Config'!BO180)</f>
        <v/>
      </c>
      <c r="S175" s="29" t="str">
        <f>IF('12 - Deployments &amp; Config'!BN180="","",'12 - Deployments &amp; Config'!BN180)</f>
        <v/>
      </c>
      <c r="T175" s="29" t="str">
        <f>IF('12 - Deployments &amp; Config'!BL180="","",'12 - Deployments &amp; Config'!BL180)</f>
        <v/>
      </c>
      <c r="U175" s="29" t="str">
        <f>IF('12 - Deployments &amp; Config'!BM180="","",'12 - Deployments &amp; Config'!BM180)</f>
        <v/>
      </c>
      <c r="V175" s="29" t="str">
        <f>IF('12 - Deployments &amp; Config'!B180="","",'12 - Deployments &amp; Config'!B180)</f>
        <v/>
      </c>
      <c r="W175" s="29" t="str">
        <f>IF('12 - Deployments &amp; Config'!CO180="","",'12 - Deployments &amp; Config'!CO180)</f>
        <v/>
      </c>
      <c r="X175" s="29" t="str">
        <f>IF('12 - Deployments &amp; Config'!BS180="","",'12 - Deployments &amp; Config'!BS180)</f>
        <v/>
      </c>
      <c r="Y175" s="29" t="str">
        <f>IF('12 - Deployments &amp; Config'!CQ180="","",'12 - Deployments &amp; Config'!CQ180)</f>
        <v/>
      </c>
      <c r="Z175" s="29" t="str">
        <f>IF('12 - Deployments &amp; Config'!T180="","",'12 - Deployments &amp; Config'!T180)</f>
        <v/>
      </c>
      <c r="AA175" s="29" t="str">
        <f>IF('12 - Deployments &amp; Config'!V180="","",'12 - Deployments &amp; Config'!V180)</f>
        <v/>
      </c>
    </row>
    <row r="176" spans="1:27">
      <c r="A176" s="30"/>
      <c r="B176" s="30"/>
      <c r="C176" s="29" t="str">
        <f>IF('12 - Deployments &amp; Config'!I181="","",'12 - Deployments &amp; Config'!I181)</f>
        <v/>
      </c>
      <c r="D176" s="29" t="str">
        <f>IF('12 - Deployments &amp; Config'!J181="","",'12 - Deployments &amp; Config'!J181)</f>
        <v/>
      </c>
      <c r="E176" s="29" t="str">
        <f>IF('12 - Deployments &amp; Config'!K181="","",'12 - Deployments &amp; Config'!K181)</f>
        <v/>
      </c>
      <c r="F176" s="29" t="str">
        <f>IF('12 - Deployments &amp; Config'!L181="","",'12 - Deployments &amp; Config'!L181)</f>
        <v/>
      </c>
      <c r="G176" s="29" t="str">
        <f>IF('12 - Deployments &amp; Config'!AQ181="","",'12 - Deployments &amp; Config'!AQ181)</f>
        <v/>
      </c>
      <c r="H176" s="29" t="str">
        <f>IF('12 - Deployments &amp; Config'!A181="","",'12 - Deployments &amp; Config'!A181)</f>
        <v/>
      </c>
      <c r="I176" s="29" t="str">
        <f>IF('12 - Deployments &amp; Config'!AO181="","",'12 - Deployments &amp; Config'!AO181)</f>
        <v/>
      </c>
      <c r="J176" s="29" t="str">
        <f>IF('12 - Deployments &amp; Config'!AP181="","",'12 - Deployments &amp; Config'!AP181)</f>
        <v/>
      </c>
      <c r="K176" s="29" t="str">
        <f>IF('12 - Deployments &amp; Config'!AK181="","",'12 - Deployments &amp; Config'!AK181)</f>
        <v/>
      </c>
      <c r="L176" s="29" t="str">
        <f>IF('12 - Deployments &amp; Config'!M181="","",'12 - Deployments &amp; Config'!M181)</f>
        <v/>
      </c>
      <c r="M176" s="30"/>
      <c r="N176" s="29" t="str">
        <f>IF('12 - Deployments &amp; Config'!N181="","",'12 - Deployments &amp; Config'!N181)</f>
        <v/>
      </c>
      <c r="O176" s="29" t="str">
        <f>IF('12 - Deployments &amp; Config'!O181="","",'12 - Deployments &amp; Config'!O181)</f>
        <v/>
      </c>
      <c r="P176" s="29" t="str">
        <f>IF('12 - Deployments &amp; Config'!P181="","",'12 - Deployments &amp; Config'!P181)</f>
        <v/>
      </c>
      <c r="Q176" s="30"/>
      <c r="R176" s="29" t="str">
        <f>IF('12 - Deployments &amp; Config'!BO181="","",'12 - Deployments &amp; Config'!BO181)</f>
        <v/>
      </c>
      <c r="S176" s="29" t="str">
        <f>IF('12 - Deployments &amp; Config'!BN181="","",'12 - Deployments &amp; Config'!BN181)</f>
        <v/>
      </c>
      <c r="T176" s="29" t="str">
        <f>IF('12 - Deployments &amp; Config'!BL181="","",'12 - Deployments &amp; Config'!BL181)</f>
        <v/>
      </c>
      <c r="U176" s="29" t="str">
        <f>IF('12 - Deployments &amp; Config'!BM181="","",'12 - Deployments &amp; Config'!BM181)</f>
        <v/>
      </c>
      <c r="V176" s="29" t="str">
        <f>IF('12 - Deployments &amp; Config'!B181="","",'12 - Deployments &amp; Config'!B181)</f>
        <v/>
      </c>
      <c r="W176" s="29" t="str">
        <f>IF('12 - Deployments &amp; Config'!CO181="","",'12 - Deployments &amp; Config'!CO181)</f>
        <v/>
      </c>
      <c r="X176" s="29" t="str">
        <f>IF('12 - Deployments &amp; Config'!BS181="","",'12 - Deployments &amp; Config'!BS181)</f>
        <v/>
      </c>
      <c r="Y176" s="29" t="str">
        <f>IF('12 - Deployments &amp; Config'!CQ181="","",'12 - Deployments &amp; Config'!CQ181)</f>
        <v/>
      </c>
      <c r="Z176" s="29" t="str">
        <f>IF('12 - Deployments &amp; Config'!T181="","",'12 - Deployments &amp; Config'!T181)</f>
        <v/>
      </c>
      <c r="AA176" s="29" t="str">
        <f>IF('12 - Deployments &amp; Config'!V181="","",'12 - Deployments &amp; Config'!V181)</f>
        <v/>
      </c>
    </row>
    <row r="177" spans="1:27">
      <c r="A177" s="30"/>
      <c r="B177" s="30"/>
      <c r="C177" s="29" t="str">
        <f>IF('12 - Deployments &amp; Config'!I182="","",'12 - Deployments &amp; Config'!I182)</f>
        <v/>
      </c>
      <c r="D177" s="29" t="str">
        <f>IF('12 - Deployments &amp; Config'!J182="","",'12 - Deployments &amp; Config'!J182)</f>
        <v/>
      </c>
      <c r="E177" s="29" t="str">
        <f>IF('12 - Deployments &amp; Config'!K182="","",'12 - Deployments &amp; Config'!K182)</f>
        <v/>
      </c>
      <c r="F177" s="29" t="str">
        <f>IF('12 - Deployments &amp; Config'!L182="","",'12 - Deployments &amp; Config'!L182)</f>
        <v/>
      </c>
      <c r="G177" s="29" t="str">
        <f>IF('12 - Deployments &amp; Config'!AQ182="","",'12 - Deployments &amp; Config'!AQ182)</f>
        <v/>
      </c>
      <c r="H177" s="29" t="str">
        <f>IF('12 - Deployments &amp; Config'!A182="","",'12 - Deployments &amp; Config'!A182)</f>
        <v/>
      </c>
      <c r="I177" s="29" t="str">
        <f>IF('12 - Deployments &amp; Config'!AO182="","",'12 - Deployments &amp; Config'!AO182)</f>
        <v/>
      </c>
      <c r="J177" s="29" t="str">
        <f>IF('12 - Deployments &amp; Config'!AP182="","",'12 - Deployments &amp; Config'!AP182)</f>
        <v/>
      </c>
      <c r="K177" s="29" t="str">
        <f>IF('12 - Deployments &amp; Config'!AK182="","",'12 - Deployments &amp; Config'!AK182)</f>
        <v/>
      </c>
      <c r="L177" s="29" t="str">
        <f>IF('12 - Deployments &amp; Config'!M182="","",'12 - Deployments &amp; Config'!M182)</f>
        <v/>
      </c>
      <c r="M177" s="30"/>
      <c r="N177" s="29" t="str">
        <f>IF('12 - Deployments &amp; Config'!N182="","",'12 - Deployments &amp; Config'!N182)</f>
        <v/>
      </c>
      <c r="O177" s="29" t="str">
        <f>IF('12 - Deployments &amp; Config'!O182="","",'12 - Deployments &amp; Config'!O182)</f>
        <v/>
      </c>
      <c r="P177" s="29" t="str">
        <f>IF('12 - Deployments &amp; Config'!P182="","",'12 - Deployments &amp; Config'!P182)</f>
        <v/>
      </c>
      <c r="Q177" s="30"/>
      <c r="R177" s="29" t="str">
        <f>IF('12 - Deployments &amp; Config'!BO182="","",'12 - Deployments &amp; Config'!BO182)</f>
        <v/>
      </c>
      <c r="S177" s="29" t="str">
        <f>IF('12 - Deployments &amp; Config'!BN182="","",'12 - Deployments &amp; Config'!BN182)</f>
        <v/>
      </c>
      <c r="T177" s="29" t="str">
        <f>IF('12 - Deployments &amp; Config'!BL182="","",'12 - Deployments &amp; Config'!BL182)</f>
        <v/>
      </c>
      <c r="U177" s="29" t="str">
        <f>IF('12 - Deployments &amp; Config'!BM182="","",'12 - Deployments &amp; Config'!BM182)</f>
        <v/>
      </c>
      <c r="V177" s="29" t="str">
        <f>IF('12 - Deployments &amp; Config'!B182="","",'12 - Deployments &amp; Config'!B182)</f>
        <v/>
      </c>
      <c r="W177" s="29" t="str">
        <f>IF('12 - Deployments &amp; Config'!CO182="","",'12 - Deployments &amp; Config'!CO182)</f>
        <v/>
      </c>
      <c r="X177" s="29" t="str">
        <f>IF('12 - Deployments &amp; Config'!BS182="","",'12 - Deployments &amp; Config'!BS182)</f>
        <v/>
      </c>
      <c r="Y177" s="29" t="str">
        <f>IF('12 - Deployments &amp; Config'!CQ182="","",'12 - Deployments &amp; Config'!CQ182)</f>
        <v/>
      </c>
      <c r="Z177" s="29" t="str">
        <f>IF('12 - Deployments &amp; Config'!T182="","",'12 - Deployments &amp; Config'!T182)</f>
        <v/>
      </c>
      <c r="AA177" s="29" t="str">
        <f>IF('12 - Deployments &amp; Config'!V182="","",'12 - Deployments &amp; Config'!V182)</f>
        <v/>
      </c>
    </row>
    <row r="178" spans="1:27">
      <c r="A178" s="30"/>
      <c r="B178" s="30"/>
      <c r="C178" s="29" t="str">
        <f>IF('12 - Deployments &amp; Config'!I183="","",'12 - Deployments &amp; Config'!I183)</f>
        <v/>
      </c>
      <c r="D178" s="29" t="str">
        <f>IF('12 - Deployments &amp; Config'!J183="","",'12 - Deployments &amp; Config'!J183)</f>
        <v/>
      </c>
      <c r="E178" s="29" t="str">
        <f>IF('12 - Deployments &amp; Config'!K183="","",'12 - Deployments &amp; Config'!K183)</f>
        <v/>
      </c>
      <c r="F178" s="29" t="str">
        <f>IF('12 - Deployments &amp; Config'!L183="","",'12 - Deployments &amp; Config'!L183)</f>
        <v/>
      </c>
      <c r="G178" s="29" t="str">
        <f>IF('12 - Deployments &amp; Config'!AQ183="","",'12 - Deployments &amp; Config'!AQ183)</f>
        <v/>
      </c>
      <c r="H178" s="29" t="str">
        <f>IF('12 - Deployments &amp; Config'!A183="","",'12 - Deployments &amp; Config'!A183)</f>
        <v/>
      </c>
      <c r="I178" s="29" t="str">
        <f>IF('12 - Deployments &amp; Config'!AO183="","",'12 - Deployments &amp; Config'!AO183)</f>
        <v/>
      </c>
      <c r="J178" s="29" t="str">
        <f>IF('12 - Deployments &amp; Config'!AP183="","",'12 - Deployments &amp; Config'!AP183)</f>
        <v/>
      </c>
      <c r="K178" s="29" t="str">
        <f>IF('12 - Deployments &amp; Config'!AK183="","",'12 - Deployments &amp; Config'!AK183)</f>
        <v/>
      </c>
      <c r="L178" s="29" t="str">
        <f>IF('12 - Deployments &amp; Config'!M183="","",'12 - Deployments &amp; Config'!M183)</f>
        <v/>
      </c>
      <c r="M178" s="30"/>
      <c r="N178" s="29" t="str">
        <f>IF('12 - Deployments &amp; Config'!N183="","",'12 - Deployments &amp; Config'!N183)</f>
        <v/>
      </c>
      <c r="O178" s="29" t="str">
        <f>IF('12 - Deployments &amp; Config'!O183="","",'12 - Deployments &amp; Config'!O183)</f>
        <v/>
      </c>
      <c r="P178" s="29" t="str">
        <f>IF('12 - Deployments &amp; Config'!P183="","",'12 - Deployments &amp; Config'!P183)</f>
        <v/>
      </c>
      <c r="Q178" s="30"/>
      <c r="R178" s="29" t="str">
        <f>IF('12 - Deployments &amp; Config'!BO183="","",'12 - Deployments &amp; Config'!BO183)</f>
        <v/>
      </c>
      <c r="S178" s="29" t="str">
        <f>IF('12 - Deployments &amp; Config'!BN183="","",'12 - Deployments &amp; Config'!BN183)</f>
        <v/>
      </c>
      <c r="T178" s="29" t="str">
        <f>IF('12 - Deployments &amp; Config'!BL183="","",'12 - Deployments &amp; Config'!BL183)</f>
        <v/>
      </c>
      <c r="U178" s="29" t="str">
        <f>IF('12 - Deployments &amp; Config'!BM183="","",'12 - Deployments &amp; Config'!BM183)</f>
        <v/>
      </c>
      <c r="V178" s="29" t="str">
        <f>IF('12 - Deployments &amp; Config'!B183="","",'12 - Deployments &amp; Config'!B183)</f>
        <v/>
      </c>
      <c r="W178" s="29" t="str">
        <f>IF('12 - Deployments &amp; Config'!CO183="","",'12 - Deployments &amp; Config'!CO183)</f>
        <v/>
      </c>
      <c r="X178" s="29" t="str">
        <f>IF('12 - Deployments &amp; Config'!BS183="","",'12 - Deployments &amp; Config'!BS183)</f>
        <v/>
      </c>
      <c r="Y178" s="29" t="str">
        <f>IF('12 - Deployments &amp; Config'!CQ183="","",'12 - Deployments &amp; Config'!CQ183)</f>
        <v/>
      </c>
      <c r="Z178" s="29" t="str">
        <f>IF('12 - Deployments &amp; Config'!T183="","",'12 - Deployments &amp; Config'!T183)</f>
        <v/>
      </c>
      <c r="AA178" s="29" t="str">
        <f>IF('12 - Deployments &amp; Config'!V183="","",'12 - Deployments &amp; Config'!V183)</f>
        <v/>
      </c>
    </row>
    <row r="179" spans="1:27">
      <c r="A179" s="30"/>
      <c r="B179" s="30"/>
      <c r="C179" s="29" t="str">
        <f>IF('12 - Deployments &amp; Config'!I184="","",'12 - Deployments &amp; Config'!I184)</f>
        <v/>
      </c>
      <c r="D179" s="29" t="str">
        <f>IF('12 - Deployments &amp; Config'!J184="","",'12 - Deployments &amp; Config'!J184)</f>
        <v/>
      </c>
      <c r="E179" s="29" t="str">
        <f>IF('12 - Deployments &amp; Config'!K184="","",'12 - Deployments &amp; Config'!K184)</f>
        <v/>
      </c>
      <c r="F179" s="29" t="str">
        <f>IF('12 - Deployments &amp; Config'!L184="","",'12 - Deployments &amp; Config'!L184)</f>
        <v/>
      </c>
      <c r="G179" s="29" t="str">
        <f>IF('12 - Deployments &amp; Config'!AQ184="","",'12 - Deployments &amp; Config'!AQ184)</f>
        <v/>
      </c>
      <c r="H179" s="29" t="str">
        <f>IF('12 - Deployments &amp; Config'!A184="","",'12 - Deployments &amp; Config'!A184)</f>
        <v/>
      </c>
      <c r="I179" s="29" t="str">
        <f>IF('12 - Deployments &amp; Config'!AO184="","",'12 - Deployments &amp; Config'!AO184)</f>
        <v/>
      </c>
      <c r="J179" s="29" t="str">
        <f>IF('12 - Deployments &amp; Config'!AP184="","",'12 - Deployments &amp; Config'!AP184)</f>
        <v/>
      </c>
      <c r="K179" s="29" t="str">
        <f>IF('12 - Deployments &amp; Config'!AK184="","",'12 - Deployments &amp; Config'!AK184)</f>
        <v/>
      </c>
      <c r="L179" s="29" t="str">
        <f>IF('12 - Deployments &amp; Config'!M184="","",'12 - Deployments &amp; Config'!M184)</f>
        <v/>
      </c>
      <c r="M179" s="30"/>
      <c r="N179" s="29" t="str">
        <f>IF('12 - Deployments &amp; Config'!N184="","",'12 - Deployments &amp; Config'!N184)</f>
        <v/>
      </c>
      <c r="O179" s="29" t="str">
        <f>IF('12 - Deployments &amp; Config'!O184="","",'12 - Deployments &amp; Config'!O184)</f>
        <v/>
      </c>
      <c r="P179" s="29" t="str">
        <f>IF('12 - Deployments &amp; Config'!P184="","",'12 - Deployments &amp; Config'!P184)</f>
        <v/>
      </c>
      <c r="Q179" s="30"/>
      <c r="R179" s="29" t="str">
        <f>IF('12 - Deployments &amp; Config'!BO184="","",'12 - Deployments &amp; Config'!BO184)</f>
        <v/>
      </c>
      <c r="S179" s="29" t="str">
        <f>IF('12 - Deployments &amp; Config'!BN184="","",'12 - Deployments &amp; Config'!BN184)</f>
        <v/>
      </c>
      <c r="T179" s="29" t="str">
        <f>IF('12 - Deployments &amp; Config'!BL184="","",'12 - Deployments &amp; Config'!BL184)</f>
        <v/>
      </c>
      <c r="U179" s="29" t="str">
        <f>IF('12 - Deployments &amp; Config'!BM184="","",'12 - Deployments &amp; Config'!BM184)</f>
        <v/>
      </c>
      <c r="V179" s="29" t="str">
        <f>IF('12 - Deployments &amp; Config'!B184="","",'12 - Deployments &amp; Config'!B184)</f>
        <v/>
      </c>
      <c r="W179" s="29" t="str">
        <f>IF('12 - Deployments &amp; Config'!CO184="","",'12 - Deployments &amp; Config'!CO184)</f>
        <v/>
      </c>
      <c r="X179" s="29" t="str">
        <f>IF('12 - Deployments &amp; Config'!BS184="","",'12 - Deployments &amp; Config'!BS184)</f>
        <v/>
      </c>
      <c r="Y179" s="29" t="str">
        <f>IF('12 - Deployments &amp; Config'!CQ184="","",'12 - Deployments &amp; Config'!CQ184)</f>
        <v/>
      </c>
      <c r="Z179" s="29" t="str">
        <f>IF('12 - Deployments &amp; Config'!T184="","",'12 - Deployments &amp; Config'!T184)</f>
        <v/>
      </c>
      <c r="AA179" s="29" t="str">
        <f>IF('12 - Deployments &amp; Config'!V184="","",'12 - Deployments &amp; Config'!V184)</f>
        <v/>
      </c>
    </row>
    <row r="180" spans="1:27">
      <c r="A180" s="30"/>
      <c r="B180" s="30"/>
      <c r="C180" s="29" t="str">
        <f>IF('12 - Deployments &amp; Config'!I185="","",'12 - Deployments &amp; Config'!I185)</f>
        <v/>
      </c>
      <c r="D180" s="29" t="str">
        <f>IF('12 - Deployments &amp; Config'!J185="","",'12 - Deployments &amp; Config'!J185)</f>
        <v/>
      </c>
      <c r="E180" s="29" t="str">
        <f>IF('12 - Deployments &amp; Config'!K185="","",'12 - Deployments &amp; Config'!K185)</f>
        <v/>
      </c>
      <c r="F180" s="29" t="str">
        <f>IF('12 - Deployments &amp; Config'!L185="","",'12 - Deployments &amp; Config'!L185)</f>
        <v/>
      </c>
      <c r="G180" s="29" t="str">
        <f>IF('12 - Deployments &amp; Config'!AQ185="","",'12 - Deployments &amp; Config'!AQ185)</f>
        <v/>
      </c>
      <c r="H180" s="29" t="str">
        <f>IF('12 - Deployments &amp; Config'!A185="","",'12 - Deployments &amp; Config'!A185)</f>
        <v/>
      </c>
      <c r="I180" s="29" t="str">
        <f>IF('12 - Deployments &amp; Config'!AO185="","",'12 - Deployments &amp; Config'!AO185)</f>
        <v/>
      </c>
      <c r="J180" s="29" t="str">
        <f>IF('12 - Deployments &amp; Config'!AP185="","",'12 - Deployments &amp; Config'!AP185)</f>
        <v/>
      </c>
      <c r="K180" s="29" t="str">
        <f>IF('12 - Deployments &amp; Config'!AK185="","",'12 - Deployments &amp; Config'!AK185)</f>
        <v/>
      </c>
      <c r="L180" s="29" t="str">
        <f>IF('12 - Deployments &amp; Config'!M185="","",'12 - Deployments &amp; Config'!M185)</f>
        <v/>
      </c>
      <c r="M180" s="30"/>
      <c r="N180" s="29" t="str">
        <f>IF('12 - Deployments &amp; Config'!N185="","",'12 - Deployments &amp; Config'!N185)</f>
        <v/>
      </c>
      <c r="O180" s="29" t="str">
        <f>IF('12 - Deployments &amp; Config'!O185="","",'12 - Deployments &amp; Config'!O185)</f>
        <v/>
      </c>
      <c r="P180" s="29" t="str">
        <f>IF('12 - Deployments &amp; Config'!P185="","",'12 - Deployments &amp; Config'!P185)</f>
        <v/>
      </c>
      <c r="Q180" s="30"/>
      <c r="R180" s="29" t="str">
        <f>IF('12 - Deployments &amp; Config'!BO185="","",'12 - Deployments &amp; Config'!BO185)</f>
        <v/>
      </c>
      <c r="S180" s="29" t="str">
        <f>IF('12 - Deployments &amp; Config'!BN185="","",'12 - Deployments &amp; Config'!BN185)</f>
        <v/>
      </c>
      <c r="T180" s="29" t="str">
        <f>IF('12 - Deployments &amp; Config'!BL185="","",'12 - Deployments &amp; Config'!BL185)</f>
        <v/>
      </c>
      <c r="U180" s="29" t="str">
        <f>IF('12 - Deployments &amp; Config'!BM185="","",'12 - Deployments &amp; Config'!BM185)</f>
        <v/>
      </c>
      <c r="V180" s="29" t="str">
        <f>IF('12 - Deployments &amp; Config'!B185="","",'12 - Deployments &amp; Config'!B185)</f>
        <v/>
      </c>
      <c r="W180" s="29" t="str">
        <f>IF('12 - Deployments &amp; Config'!CO185="","",'12 - Deployments &amp; Config'!CO185)</f>
        <v/>
      </c>
      <c r="X180" s="29" t="str">
        <f>IF('12 - Deployments &amp; Config'!BS185="","",'12 - Deployments &amp; Config'!BS185)</f>
        <v/>
      </c>
      <c r="Y180" s="29" t="str">
        <f>IF('12 - Deployments &amp; Config'!CQ185="","",'12 - Deployments &amp; Config'!CQ185)</f>
        <v/>
      </c>
      <c r="Z180" s="29" t="str">
        <f>IF('12 - Deployments &amp; Config'!T185="","",'12 - Deployments &amp; Config'!T185)</f>
        <v/>
      </c>
      <c r="AA180" s="29" t="str">
        <f>IF('12 - Deployments &amp; Config'!V185="","",'12 - Deployments &amp; Config'!V185)</f>
        <v/>
      </c>
    </row>
    <row r="181" spans="1:27">
      <c r="A181" s="30"/>
      <c r="B181" s="30"/>
      <c r="C181" s="29" t="str">
        <f>IF('12 - Deployments &amp; Config'!I186="","",'12 - Deployments &amp; Config'!I186)</f>
        <v/>
      </c>
      <c r="D181" s="29" t="str">
        <f>IF('12 - Deployments &amp; Config'!J186="","",'12 - Deployments &amp; Config'!J186)</f>
        <v/>
      </c>
      <c r="E181" s="29" t="str">
        <f>IF('12 - Deployments &amp; Config'!K186="","",'12 - Deployments &amp; Config'!K186)</f>
        <v/>
      </c>
      <c r="F181" s="29" t="str">
        <f>IF('12 - Deployments &amp; Config'!L186="","",'12 - Deployments &amp; Config'!L186)</f>
        <v/>
      </c>
      <c r="G181" s="29" t="str">
        <f>IF('12 - Deployments &amp; Config'!AQ186="","",'12 - Deployments &amp; Config'!AQ186)</f>
        <v/>
      </c>
      <c r="H181" s="29" t="str">
        <f>IF('12 - Deployments &amp; Config'!A186="","",'12 - Deployments &amp; Config'!A186)</f>
        <v/>
      </c>
      <c r="I181" s="29" t="str">
        <f>IF('12 - Deployments &amp; Config'!AO186="","",'12 - Deployments &amp; Config'!AO186)</f>
        <v/>
      </c>
      <c r="J181" s="29" t="str">
        <f>IF('12 - Deployments &amp; Config'!AP186="","",'12 - Deployments &amp; Config'!AP186)</f>
        <v/>
      </c>
      <c r="K181" s="29" t="str">
        <f>IF('12 - Deployments &amp; Config'!AK186="","",'12 - Deployments &amp; Config'!AK186)</f>
        <v/>
      </c>
      <c r="L181" s="29" t="str">
        <f>IF('12 - Deployments &amp; Config'!M186="","",'12 - Deployments &amp; Config'!M186)</f>
        <v/>
      </c>
      <c r="M181" s="30"/>
      <c r="N181" s="29" t="str">
        <f>IF('12 - Deployments &amp; Config'!N186="","",'12 - Deployments &amp; Config'!N186)</f>
        <v/>
      </c>
      <c r="O181" s="29" t="str">
        <f>IF('12 - Deployments &amp; Config'!O186="","",'12 - Deployments &amp; Config'!O186)</f>
        <v/>
      </c>
      <c r="P181" s="29" t="str">
        <f>IF('12 - Deployments &amp; Config'!P186="","",'12 - Deployments &amp; Config'!P186)</f>
        <v/>
      </c>
      <c r="Q181" s="30"/>
      <c r="R181" s="29" t="str">
        <f>IF('12 - Deployments &amp; Config'!BO186="","",'12 - Deployments &amp; Config'!BO186)</f>
        <v/>
      </c>
      <c r="S181" s="29" t="str">
        <f>IF('12 - Deployments &amp; Config'!BN186="","",'12 - Deployments &amp; Config'!BN186)</f>
        <v/>
      </c>
      <c r="T181" s="29" t="str">
        <f>IF('12 - Deployments &amp; Config'!BL186="","",'12 - Deployments &amp; Config'!BL186)</f>
        <v/>
      </c>
      <c r="U181" s="29" t="str">
        <f>IF('12 - Deployments &amp; Config'!BM186="","",'12 - Deployments &amp; Config'!BM186)</f>
        <v/>
      </c>
      <c r="V181" s="29" t="str">
        <f>IF('12 - Deployments &amp; Config'!B186="","",'12 - Deployments &amp; Config'!B186)</f>
        <v/>
      </c>
      <c r="W181" s="29" t="str">
        <f>IF('12 - Deployments &amp; Config'!CO186="","",'12 - Deployments &amp; Config'!CO186)</f>
        <v/>
      </c>
      <c r="X181" s="29" t="str">
        <f>IF('12 - Deployments &amp; Config'!BS186="","",'12 - Deployments &amp; Config'!BS186)</f>
        <v/>
      </c>
      <c r="Y181" s="29" t="str">
        <f>IF('12 - Deployments &amp; Config'!CQ186="","",'12 - Deployments &amp; Config'!CQ186)</f>
        <v/>
      </c>
      <c r="Z181" s="29" t="str">
        <f>IF('12 - Deployments &amp; Config'!T186="","",'12 - Deployments &amp; Config'!T186)</f>
        <v/>
      </c>
      <c r="AA181" s="29" t="str">
        <f>IF('12 - Deployments &amp; Config'!V186="","",'12 - Deployments &amp; Config'!V186)</f>
        <v/>
      </c>
    </row>
    <row r="182" spans="1:27">
      <c r="A182" s="30"/>
      <c r="B182" s="30"/>
      <c r="C182" s="29" t="str">
        <f>IF('12 - Deployments &amp; Config'!I187="","",'12 - Deployments &amp; Config'!I187)</f>
        <v/>
      </c>
      <c r="D182" s="29" t="str">
        <f>IF('12 - Deployments &amp; Config'!J187="","",'12 - Deployments &amp; Config'!J187)</f>
        <v/>
      </c>
      <c r="E182" s="29" t="str">
        <f>IF('12 - Deployments &amp; Config'!K187="","",'12 - Deployments &amp; Config'!K187)</f>
        <v/>
      </c>
      <c r="F182" s="29" t="str">
        <f>IF('12 - Deployments &amp; Config'!L187="","",'12 - Deployments &amp; Config'!L187)</f>
        <v/>
      </c>
      <c r="G182" s="29" t="str">
        <f>IF('12 - Deployments &amp; Config'!AQ187="","",'12 - Deployments &amp; Config'!AQ187)</f>
        <v/>
      </c>
      <c r="H182" s="29" t="str">
        <f>IF('12 - Deployments &amp; Config'!A187="","",'12 - Deployments &amp; Config'!A187)</f>
        <v/>
      </c>
      <c r="I182" s="29" t="str">
        <f>IF('12 - Deployments &amp; Config'!AO187="","",'12 - Deployments &amp; Config'!AO187)</f>
        <v/>
      </c>
      <c r="J182" s="29" t="str">
        <f>IF('12 - Deployments &amp; Config'!AP187="","",'12 - Deployments &amp; Config'!AP187)</f>
        <v/>
      </c>
      <c r="K182" s="29" t="str">
        <f>IF('12 - Deployments &amp; Config'!AK187="","",'12 - Deployments &amp; Config'!AK187)</f>
        <v/>
      </c>
      <c r="L182" s="29" t="str">
        <f>IF('12 - Deployments &amp; Config'!M187="","",'12 - Deployments &amp; Config'!M187)</f>
        <v/>
      </c>
      <c r="M182" s="30"/>
      <c r="N182" s="29" t="str">
        <f>IF('12 - Deployments &amp; Config'!N187="","",'12 - Deployments &amp; Config'!N187)</f>
        <v/>
      </c>
      <c r="O182" s="29" t="str">
        <f>IF('12 - Deployments &amp; Config'!O187="","",'12 - Deployments &amp; Config'!O187)</f>
        <v/>
      </c>
      <c r="P182" s="29" t="str">
        <f>IF('12 - Deployments &amp; Config'!P187="","",'12 - Deployments &amp; Config'!P187)</f>
        <v/>
      </c>
      <c r="Q182" s="30"/>
      <c r="R182" s="29" t="str">
        <f>IF('12 - Deployments &amp; Config'!BO187="","",'12 - Deployments &amp; Config'!BO187)</f>
        <v/>
      </c>
      <c r="S182" s="29" t="str">
        <f>IF('12 - Deployments &amp; Config'!BN187="","",'12 - Deployments &amp; Config'!BN187)</f>
        <v/>
      </c>
      <c r="T182" s="29" t="str">
        <f>IF('12 - Deployments &amp; Config'!BL187="","",'12 - Deployments &amp; Config'!BL187)</f>
        <v/>
      </c>
      <c r="U182" s="29" t="str">
        <f>IF('12 - Deployments &amp; Config'!BM187="","",'12 - Deployments &amp; Config'!BM187)</f>
        <v/>
      </c>
      <c r="V182" s="29" t="str">
        <f>IF('12 - Deployments &amp; Config'!B187="","",'12 - Deployments &amp; Config'!B187)</f>
        <v/>
      </c>
      <c r="W182" s="29" t="str">
        <f>IF('12 - Deployments &amp; Config'!CO187="","",'12 - Deployments &amp; Config'!CO187)</f>
        <v/>
      </c>
      <c r="X182" s="29" t="str">
        <f>IF('12 - Deployments &amp; Config'!BS187="","",'12 - Deployments &amp; Config'!BS187)</f>
        <v/>
      </c>
      <c r="Y182" s="29" t="str">
        <f>IF('12 - Deployments &amp; Config'!CQ187="","",'12 - Deployments &amp; Config'!CQ187)</f>
        <v/>
      </c>
      <c r="Z182" s="29" t="str">
        <f>IF('12 - Deployments &amp; Config'!T187="","",'12 - Deployments &amp; Config'!T187)</f>
        <v/>
      </c>
      <c r="AA182" s="29" t="str">
        <f>IF('12 - Deployments &amp; Config'!V187="","",'12 - Deployments &amp; Config'!V187)</f>
        <v/>
      </c>
    </row>
    <row r="183" spans="1:27">
      <c r="A183" s="30"/>
      <c r="B183" s="30"/>
      <c r="C183" s="29" t="str">
        <f>IF('12 - Deployments &amp; Config'!I188="","",'12 - Deployments &amp; Config'!I188)</f>
        <v/>
      </c>
      <c r="D183" s="29" t="str">
        <f>IF('12 - Deployments &amp; Config'!J188="","",'12 - Deployments &amp; Config'!J188)</f>
        <v/>
      </c>
      <c r="E183" s="29" t="str">
        <f>IF('12 - Deployments &amp; Config'!K188="","",'12 - Deployments &amp; Config'!K188)</f>
        <v/>
      </c>
      <c r="F183" s="29" t="str">
        <f>IF('12 - Deployments &amp; Config'!L188="","",'12 - Deployments &amp; Config'!L188)</f>
        <v/>
      </c>
      <c r="G183" s="29" t="str">
        <f>IF('12 - Deployments &amp; Config'!AQ188="","",'12 - Deployments &amp; Config'!AQ188)</f>
        <v/>
      </c>
      <c r="H183" s="29" t="str">
        <f>IF('12 - Deployments &amp; Config'!A188="","",'12 - Deployments &amp; Config'!A188)</f>
        <v/>
      </c>
      <c r="I183" s="29" t="str">
        <f>IF('12 - Deployments &amp; Config'!AO188="","",'12 - Deployments &amp; Config'!AO188)</f>
        <v/>
      </c>
      <c r="J183" s="29" t="str">
        <f>IF('12 - Deployments &amp; Config'!AP188="","",'12 - Deployments &amp; Config'!AP188)</f>
        <v/>
      </c>
      <c r="K183" s="29" t="str">
        <f>IF('12 - Deployments &amp; Config'!AK188="","",'12 - Deployments &amp; Config'!AK188)</f>
        <v/>
      </c>
      <c r="L183" s="29" t="str">
        <f>IF('12 - Deployments &amp; Config'!M188="","",'12 - Deployments &amp; Config'!M188)</f>
        <v/>
      </c>
      <c r="M183" s="30"/>
      <c r="N183" s="29" t="str">
        <f>IF('12 - Deployments &amp; Config'!N188="","",'12 - Deployments &amp; Config'!N188)</f>
        <v/>
      </c>
      <c r="O183" s="29" t="str">
        <f>IF('12 - Deployments &amp; Config'!O188="","",'12 - Deployments &amp; Config'!O188)</f>
        <v/>
      </c>
      <c r="P183" s="29" t="str">
        <f>IF('12 - Deployments &amp; Config'!P188="","",'12 - Deployments &amp; Config'!P188)</f>
        <v/>
      </c>
      <c r="Q183" s="30"/>
      <c r="R183" s="29" t="str">
        <f>IF('12 - Deployments &amp; Config'!BO188="","",'12 - Deployments &amp; Config'!BO188)</f>
        <v/>
      </c>
      <c r="S183" s="29" t="str">
        <f>IF('12 - Deployments &amp; Config'!BN188="","",'12 - Deployments &amp; Config'!BN188)</f>
        <v/>
      </c>
      <c r="T183" s="29" t="str">
        <f>IF('12 - Deployments &amp; Config'!BL188="","",'12 - Deployments &amp; Config'!BL188)</f>
        <v/>
      </c>
      <c r="U183" s="29" t="str">
        <f>IF('12 - Deployments &amp; Config'!BM188="","",'12 - Deployments &amp; Config'!BM188)</f>
        <v/>
      </c>
      <c r="V183" s="29" t="str">
        <f>IF('12 - Deployments &amp; Config'!B188="","",'12 - Deployments &amp; Config'!B188)</f>
        <v/>
      </c>
      <c r="W183" s="29" t="str">
        <f>IF('12 - Deployments &amp; Config'!CO188="","",'12 - Deployments &amp; Config'!CO188)</f>
        <v/>
      </c>
      <c r="X183" s="29" t="str">
        <f>IF('12 - Deployments &amp; Config'!BS188="","",'12 - Deployments &amp; Config'!BS188)</f>
        <v/>
      </c>
      <c r="Y183" s="29" t="str">
        <f>IF('12 - Deployments &amp; Config'!CQ188="","",'12 - Deployments &amp; Config'!CQ188)</f>
        <v/>
      </c>
      <c r="Z183" s="29" t="str">
        <f>IF('12 - Deployments &amp; Config'!T188="","",'12 - Deployments &amp; Config'!T188)</f>
        <v/>
      </c>
      <c r="AA183" s="29" t="str">
        <f>IF('12 - Deployments &amp; Config'!V188="","",'12 - Deployments &amp; Config'!V188)</f>
        <v/>
      </c>
    </row>
    <row r="184" spans="1:27">
      <c r="A184" s="30"/>
      <c r="B184" s="30"/>
      <c r="C184" s="29" t="str">
        <f>IF('12 - Deployments &amp; Config'!I189="","",'12 - Deployments &amp; Config'!I189)</f>
        <v/>
      </c>
      <c r="D184" s="29" t="str">
        <f>IF('12 - Deployments &amp; Config'!J189="","",'12 - Deployments &amp; Config'!J189)</f>
        <v/>
      </c>
      <c r="E184" s="29" t="str">
        <f>IF('12 - Deployments &amp; Config'!K189="","",'12 - Deployments &amp; Config'!K189)</f>
        <v/>
      </c>
      <c r="F184" s="29" t="str">
        <f>IF('12 - Deployments &amp; Config'!L189="","",'12 - Deployments &amp; Config'!L189)</f>
        <v/>
      </c>
      <c r="G184" s="29" t="str">
        <f>IF('12 - Deployments &amp; Config'!AQ189="","",'12 - Deployments &amp; Config'!AQ189)</f>
        <v/>
      </c>
      <c r="H184" s="29" t="str">
        <f>IF('12 - Deployments &amp; Config'!A189="","",'12 - Deployments &amp; Config'!A189)</f>
        <v/>
      </c>
      <c r="I184" s="29" t="str">
        <f>IF('12 - Deployments &amp; Config'!AO189="","",'12 - Deployments &amp; Config'!AO189)</f>
        <v/>
      </c>
      <c r="J184" s="29" t="str">
        <f>IF('12 - Deployments &amp; Config'!AP189="","",'12 - Deployments &amp; Config'!AP189)</f>
        <v/>
      </c>
      <c r="K184" s="29" t="str">
        <f>IF('12 - Deployments &amp; Config'!AK189="","",'12 - Deployments &amp; Config'!AK189)</f>
        <v/>
      </c>
      <c r="L184" s="29" t="str">
        <f>IF('12 - Deployments &amp; Config'!M189="","",'12 - Deployments &amp; Config'!M189)</f>
        <v/>
      </c>
      <c r="M184" s="30"/>
      <c r="N184" s="29" t="str">
        <f>IF('12 - Deployments &amp; Config'!N189="","",'12 - Deployments &amp; Config'!N189)</f>
        <v/>
      </c>
      <c r="O184" s="29" t="str">
        <f>IF('12 - Deployments &amp; Config'!O189="","",'12 - Deployments &amp; Config'!O189)</f>
        <v/>
      </c>
      <c r="P184" s="29" t="str">
        <f>IF('12 - Deployments &amp; Config'!P189="","",'12 - Deployments &amp; Config'!P189)</f>
        <v/>
      </c>
      <c r="Q184" s="30"/>
      <c r="R184" s="29" t="str">
        <f>IF('12 - Deployments &amp; Config'!BO189="","",'12 - Deployments &amp; Config'!BO189)</f>
        <v/>
      </c>
      <c r="S184" s="29" t="str">
        <f>IF('12 - Deployments &amp; Config'!BN189="","",'12 - Deployments &amp; Config'!BN189)</f>
        <v/>
      </c>
      <c r="T184" s="29" t="str">
        <f>IF('12 - Deployments &amp; Config'!BL189="","",'12 - Deployments &amp; Config'!BL189)</f>
        <v/>
      </c>
      <c r="U184" s="29" t="str">
        <f>IF('12 - Deployments &amp; Config'!BM189="","",'12 - Deployments &amp; Config'!BM189)</f>
        <v/>
      </c>
      <c r="V184" s="29" t="str">
        <f>IF('12 - Deployments &amp; Config'!B189="","",'12 - Deployments &amp; Config'!B189)</f>
        <v/>
      </c>
      <c r="W184" s="29" t="str">
        <f>IF('12 - Deployments &amp; Config'!CO189="","",'12 - Deployments &amp; Config'!CO189)</f>
        <v/>
      </c>
      <c r="X184" s="29" t="str">
        <f>IF('12 - Deployments &amp; Config'!BS189="","",'12 - Deployments &amp; Config'!BS189)</f>
        <v/>
      </c>
      <c r="Y184" s="29" t="str">
        <f>IF('12 - Deployments &amp; Config'!CQ189="","",'12 - Deployments &amp; Config'!CQ189)</f>
        <v/>
      </c>
      <c r="Z184" s="29" t="str">
        <f>IF('12 - Deployments &amp; Config'!T189="","",'12 - Deployments &amp; Config'!T189)</f>
        <v/>
      </c>
      <c r="AA184" s="29" t="str">
        <f>IF('12 - Deployments &amp; Config'!V189="","",'12 - Deployments &amp; Config'!V189)</f>
        <v/>
      </c>
    </row>
    <row r="185" spans="1:27">
      <c r="A185" s="30"/>
      <c r="B185" s="30"/>
      <c r="C185" s="29" t="str">
        <f>IF('12 - Deployments &amp; Config'!I190="","",'12 - Deployments &amp; Config'!I190)</f>
        <v/>
      </c>
      <c r="D185" s="29" t="str">
        <f>IF('12 - Deployments &amp; Config'!J190="","",'12 - Deployments &amp; Config'!J190)</f>
        <v/>
      </c>
      <c r="E185" s="29" t="str">
        <f>IF('12 - Deployments &amp; Config'!K190="","",'12 - Deployments &amp; Config'!K190)</f>
        <v/>
      </c>
      <c r="F185" s="29" t="str">
        <f>IF('12 - Deployments &amp; Config'!L190="","",'12 - Deployments &amp; Config'!L190)</f>
        <v/>
      </c>
      <c r="G185" s="29" t="str">
        <f>IF('12 - Deployments &amp; Config'!AQ190="","",'12 - Deployments &amp; Config'!AQ190)</f>
        <v/>
      </c>
      <c r="H185" s="29" t="str">
        <f>IF('12 - Deployments &amp; Config'!A190="","",'12 - Deployments &amp; Config'!A190)</f>
        <v/>
      </c>
      <c r="I185" s="29" t="str">
        <f>IF('12 - Deployments &amp; Config'!AO190="","",'12 - Deployments &amp; Config'!AO190)</f>
        <v/>
      </c>
      <c r="J185" s="29" t="str">
        <f>IF('12 - Deployments &amp; Config'!AP190="","",'12 - Deployments &amp; Config'!AP190)</f>
        <v/>
      </c>
      <c r="K185" s="29" t="str">
        <f>IF('12 - Deployments &amp; Config'!AK190="","",'12 - Deployments &amp; Config'!AK190)</f>
        <v/>
      </c>
      <c r="L185" s="29" t="str">
        <f>IF('12 - Deployments &amp; Config'!M190="","",'12 - Deployments &amp; Config'!M190)</f>
        <v/>
      </c>
      <c r="M185" s="30"/>
      <c r="N185" s="29" t="str">
        <f>IF('12 - Deployments &amp; Config'!N190="","",'12 - Deployments &amp; Config'!N190)</f>
        <v/>
      </c>
      <c r="O185" s="29" t="str">
        <f>IF('12 - Deployments &amp; Config'!O190="","",'12 - Deployments &amp; Config'!O190)</f>
        <v/>
      </c>
      <c r="P185" s="29" t="str">
        <f>IF('12 - Deployments &amp; Config'!P190="","",'12 - Deployments &amp; Config'!P190)</f>
        <v/>
      </c>
      <c r="Q185" s="30"/>
      <c r="R185" s="29" t="str">
        <f>IF('12 - Deployments &amp; Config'!BO190="","",'12 - Deployments &amp; Config'!BO190)</f>
        <v/>
      </c>
      <c r="S185" s="29" t="str">
        <f>IF('12 - Deployments &amp; Config'!BN190="","",'12 - Deployments &amp; Config'!BN190)</f>
        <v/>
      </c>
      <c r="T185" s="29" t="str">
        <f>IF('12 - Deployments &amp; Config'!BL190="","",'12 - Deployments &amp; Config'!BL190)</f>
        <v/>
      </c>
      <c r="U185" s="29" t="str">
        <f>IF('12 - Deployments &amp; Config'!BM190="","",'12 - Deployments &amp; Config'!BM190)</f>
        <v/>
      </c>
      <c r="V185" s="29" t="str">
        <f>IF('12 - Deployments &amp; Config'!B190="","",'12 - Deployments &amp; Config'!B190)</f>
        <v/>
      </c>
      <c r="W185" s="29" t="str">
        <f>IF('12 - Deployments &amp; Config'!CO190="","",'12 - Deployments &amp; Config'!CO190)</f>
        <v/>
      </c>
      <c r="X185" s="29" t="str">
        <f>IF('12 - Deployments &amp; Config'!BS190="","",'12 - Deployments &amp; Config'!BS190)</f>
        <v/>
      </c>
      <c r="Y185" s="29" t="str">
        <f>IF('12 - Deployments &amp; Config'!CQ190="","",'12 - Deployments &amp; Config'!CQ190)</f>
        <v/>
      </c>
      <c r="Z185" s="29" t="str">
        <f>IF('12 - Deployments &amp; Config'!T190="","",'12 - Deployments &amp; Config'!T190)</f>
        <v/>
      </c>
      <c r="AA185" s="29" t="str">
        <f>IF('12 - Deployments &amp; Config'!V190="","",'12 - Deployments &amp; Config'!V190)</f>
        <v/>
      </c>
    </row>
    <row r="186" spans="1:27">
      <c r="A186" s="30"/>
      <c r="B186" s="30"/>
      <c r="C186" s="29" t="str">
        <f>IF('12 - Deployments &amp; Config'!I191="","",'12 - Deployments &amp; Config'!I191)</f>
        <v/>
      </c>
      <c r="D186" s="29" t="str">
        <f>IF('12 - Deployments &amp; Config'!J191="","",'12 - Deployments &amp; Config'!J191)</f>
        <v/>
      </c>
      <c r="E186" s="29" t="str">
        <f>IF('12 - Deployments &amp; Config'!K191="","",'12 - Deployments &amp; Config'!K191)</f>
        <v/>
      </c>
      <c r="F186" s="29" t="str">
        <f>IF('12 - Deployments &amp; Config'!L191="","",'12 - Deployments &amp; Config'!L191)</f>
        <v/>
      </c>
      <c r="G186" s="29" t="str">
        <f>IF('12 - Deployments &amp; Config'!AQ191="","",'12 - Deployments &amp; Config'!AQ191)</f>
        <v/>
      </c>
      <c r="H186" s="29" t="str">
        <f>IF('12 - Deployments &amp; Config'!A191="","",'12 - Deployments &amp; Config'!A191)</f>
        <v/>
      </c>
      <c r="I186" s="29" t="str">
        <f>IF('12 - Deployments &amp; Config'!AO191="","",'12 - Deployments &amp; Config'!AO191)</f>
        <v/>
      </c>
      <c r="J186" s="29" t="str">
        <f>IF('12 - Deployments &amp; Config'!AP191="","",'12 - Deployments &amp; Config'!AP191)</f>
        <v/>
      </c>
      <c r="K186" s="29" t="str">
        <f>IF('12 - Deployments &amp; Config'!AK191="","",'12 - Deployments &amp; Config'!AK191)</f>
        <v/>
      </c>
      <c r="L186" s="29" t="str">
        <f>IF('12 - Deployments &amp; Config'!M191="","",'12 - Deployments &amp; Config'!M191)</f>
        <v/>
      </c>
      <c r="M186" s="30"/>
      <c r="N186" s="29" t="str">
        <f>IF('12 - Deployments &amp; Config'!N191="","",'12 - Deployments &amp; Config'!N191)</f>
        <v/>
      </c>
      <c r="O186" s="29" t="str">
        <f>IF('12 - Deployments &amp; Config'!O191="","",'12 - Deployments &amp; Config'!O191)</f>
        <v/>
      </c>
      <c r="P186" s="29" t="str">
        <f>IF('12 - Deployments &amp; Config'!P191="","",'12 - Deployments &amp; Config'!P191)</f>
        <v/>
      </c>
      <c r="Q186" s="30"/>
      <c r="R186" s="29" t="str">
        <f>IF('12 - Deployments &amp; Config'!BO191="","",'12 - Deployments &amp; Config'!BO191)</f>
        <v/>
      </c>
      <c r="S186" s="29" t="str">
        <f>IF('12 - Deployments &amp; Config'!BN191="","",'12 - Deployments &amp; Config'!BN191)</f>
        <v/>
      </c>
      <c r="T186" s="29" t="str">
        <f>IF('12 - Deployments &amp; Config'!BL191="","",'12 - Deployments &amp; Config'!BL191)</f>
        <v/>
      </c>
      <c r="U186" s="29" t="str">
        <f>IF('12 - Deployments &amp; Config'!BM191="","",'12 - Deployments &amp; Config'!BM191)</f>
        <v/>
      </c>
      <c r="V186" s="29" t="str">
        <f>IF('12 - Deployments &amp; Config'!B191="","",'12 - Deployments &amp; Config'!B191)</f>
        <v/>
      </c>
      <c r="W186" s="29" t="str">
        <f>IF('12 - Deployments &amp; Config'!CO191="","",'12 - Deployments &amp; Config'!CO191)</f>
        <v/>
      </c>
      <c r="X186" s="29" t="str">
        <f>IF('12 - Deployments &amp; Config'!BS191="","",'12 - Deployments &amp; Config'!BS191)</f>
        <v/>
      </c>
      <c r="Y186" s="29" t="str">
        <f>IF('12 - Deployments &amp; Config'!CQ191="","",'12 - Deployments &amp; Config'!CQ191)</f>
        <v/>
      </c>
      <c r="Z186" s="29" t="str">
        <f>IF('12 - Deployments &amp; Config'!T191="","",'12 - Deployments &amp; Config'!T191)</f>
        <v/>
      </c>
      <c r="AA186" s="29" t="str">
        <f>IF('12 - Deployments &amp; Config'!V191="","",'12 - Deployments &amp; Config'!V191)</f>
        <v/>
      </c>
    </row>
    <row r="187" spans="1:27">
      <c r="A187" s="30"/>
      <c r="B187" s="30"/>
      <c r="C187" s="29" t="str">
        <f>IF('12 - Deployments &amp; Config'!I192="","",'12 - Deployments &amp; Config'!I192)</f>
        <v/>
      </c>
      <c r="D187" s="29" t="str">
        <f>IF('12 - Deployments &amp; Config'!J192="","",'12 - Deployments &amp; Config'!J192)</f>
        <v/>
      </c>
      <c r="E187" s="29" t="str">
        <f>IF('12 - Deployments &amp; Config'!K192="","",'12 - Deployments &amp; Config'!K192)</f>
        <v/>
      </c>
      <c r="F187" s="29" t="str">
        <f>IF('12 - Deployments &amp; Config'!L192="","",'12 - Deployments &amp; Config'!L192)</f>
        <v/>
      </c>
      <c r="G187" s="29" t="str">
        <f>IF('12 - Deployments &amp; Config'!AQ192="","",'12 - Deployments &amp; Config'!AQ192)</f>
        <v/>
      </c>
      <c r="H187" s="29" t="str">
        <f>IF('12 - Deployments &amp; Config'!A192="","",'12 - Deployments &amp; Config'!A192)</f>
        <v/>
      </c>
      <c r="I187" s="29" t="str">
        <f>IF('12 - Deployments &amp; Config'!AO192="","",'12 - Deployments &amp; Config'!AO192)</f>
        <v/>
      </c>
      <c r="J187" s="29" t="str">
        <f>IF('12 - Deployments &amp; Config'!AP192="","",'12 - Deployments &amp; Config'!AP192)</f>
        <v/>
      </c>
      <c r="K187" s="29" t="str">
        <f>IF('12 - Deployments &amp; Config'!AK192="","",'12 - Deployments &amp; Config'!AK192)</f>
        <v/>
      </c>
      <c r="L187" s="29" t="str">
        <f>IF('12 - Deployments &amp; Config'!M192="","",'12 - Deployments &amp; Config'!M192)</f>
        <v/>
      </c>
      <c r="M187" s="30"/>
      <c r="N187" s="29" t="str">
        <f>IF('12 - Deployments &amp; Config'!N192="","",'12 - Deployments &amp; Config'!N192)</f>
        <v/>
      </c>
      <c r="O187" s="29" t="str">
        <f>IF('12 - Deployments &amp; Config'!O192="","",'12 - Deployments &amp; Config'!O192)</f>
        <v/>
      </c>
      <c r="P187" s="29" t="str">
        <f>IF('12 - Deployments &amp; Config'!P192="","",'12 - Deployments &amp; Config'!P192)</f>
        <v/>
      </c>
      <c r="Q187" s="30"/>
      <c r="R187" s="29" t="str">
        <f>IF('12 - Deployments &amp; Config'!BO192="","",'12 - Deployments &amp; Config'!BO192)</f>
        <v/>
      </c>
      <c r="S187" s="29" t="str">
        <f>IF('12 - Deployments &amp; Config'!BN192="","",'12 - Deployments &amp; Config'!BN192)</f>
        <v/>
      </c>
      <c r="T187" s="29" t="str">
        <f>IF('12 - Deployments &amp; Config'!BL192="","",'12 - Deployments &amp; Config'!BL192)</f>
        <v/>
      </c>
      <c r="U187" s="29" t="str">
        <f>IF('12 - Deployments &amp; Config'!BM192="","",'12 - Deployments &amp; Config'!BM192)</f>
        <v/>
      </c>
      <c r="V187" s="29" t="str">
        <f>IF('12 - Deployments &amp; Config'!B192="","",'12 - Deployments &amp; Config'!B192)</f>
        <v/>
      </c>
      <c r="W187" s="29" t="str">
        <f>IF('12 - Deployments &amp; Config'!CO192="","",'12 - Deployments &amp; Config'!CO192)</f>
        <v/>
      </c>
      <c r="X187" s="29" t="str">
        <f>IF('12 - Deployments &amp; Config'!BS192="","",'12 - Deployments &amp; Config'!BS192)</f>
        <v/>
      </c>
      <c r="Y187" s="29" t="str">
        <f>IF('12 - Deployments &amp; Config'!CQ192="","",'12 - Deployments &amp; Config'!CQ192)</f>
        <v/>
      </c>
      <c r="Z187" s="29" t="str">
        <f>IF('12 - Deployments &amp; Config'!T192="","",'12 - Deployments &amp; Config'!T192)</f>
        <v/>
      </c>
      <c r="AA187" s="29" t="str">
        <f>IF('12 - Deployments &amp; Config'!V192="","",'12 - Deployments &amp; Config'!V192)</f>
        <v/>
      </c>
    </row>
    <row r="188" spans="1:27">
      <c r="A188" s="30"/>
      <c r="B188" s="30"/>
      <c r="C188" s="29" t="str">
        <f>IF('12 - Deployments &amp; Config'!I193="","",'12 - Deployments &amp; Config'!I193)</f>
        <v/>
      </c>
      <c r="D188" s="29" t="str">
        <f>IF('12 - Deployments &amp; Config'!J193="","",'12 - Deployments &amp; Config'!J193)</f>
        <v/>
      </c>
      <c r="E188" s="29" t="str">
        <f>IF('12 - Deployments &amp; Config'!K193="","",'12 - Deployments &amp; Config'!K193)</f>
        <v/>
      </c>
      <c r="F188" s="29" t="str">
        <f>IF('12 - Deployments &amp; Config'!L193="","",'12 - Deployments &amp; Config'!L193)</f>
        <v/>
      </c>
      <c r="G188" s="29" t="str">
        <f>IF('12 - Deployments &amp; Config'!AQ193="","",'12 - Deployments &amp; Config'!AQ193)</f>
        <v/>
      </c>
      <c r="H188" s="29" t="str">
        <f>IF('12 - Deployments &amp; Config'!A193="","",'12 - Deployments &amp; Config'!A193)</f>
        <v/>
      </c>
      <c r="I188" s="29" t="str">
        <f>IF('12 - Deployments &amp; Config'!AO193="","",'12 - Deployments &amp; Config'!AO193)</f>
        <v/>
      </c>
      <c r="J188" s="29" t="str">
        <f>IF('12 - Deployments &amp; Config'!AP193="","",'12 - Deployments &amp; Config'!AP193)</f>
        <v/>
      </c>
      <c r="K188" s="29" t="str">
        <f>IF('12 - Deployments &amp; Config'!AK193="","",'12 - Deployments &amp; Config'!AK193)</f>
        <v/>
      </c>
      <c r="L188" s="29" t="str">
        <f>IF('12 - Deployments &amp; Config'!M193="","",'12 - Deployments &amp; Config'!M193)</f>
        <v/>
      </c>
      <c r="M188" s="30"/>
      <c r="N188" s="29" t="str">
        <f>IF('12 - Deployments &amp; Config'!N193="","",'12 - Deployments &amp; Config'!N193)</f>
        <v/>
      </c>
      <c r="O188" s="29" t="str">
        <f>IF('12 - Deployments &amp; Config'!O193="","",'12 - Deployments &amp; Config'!O193)</f>
        <v/>
      </c>
      <c r="P188" s="29" t="str">
        <f>IF('12 - Deployments &amp; Config'!P193="","",'12 - Deployments &amp; Config'!P193)</f>
        <v/>
      </c>
      <c r="Q188" s="30"/>
      <c r="R188" s="29" t="str">
        <f>IF('12 - Deployments &amp; Config'!BO193="","",'12 - Deployments &amp; Config'!BO193)</f>
        <v/>
      </c>
      <c r="S188" s="29" t="str">
        <f>IF('12 - Deployments &amp; Config'!BN193="","",'12 - Deployments &amp; Config'!BN193)</f>
        <v/>
      </c>
      <c r="T188" s="29" t="str">
        <f>IF('12 - Deployments &amp; Config'!BL193="","",'12 - Deployments &amp; Config'!BL193)</f>
        <v/>
      </c>
      <c r="U188" s="29" t="str">
        <f>IF('12 - Deployments &amp; Config'!BM193="","",'12 - Deployments &amp; Config'!BM193)</f>
        <v/>
      </c>
      <c r="V188" s="29" t="str">
        <f>IF('12 - Deployments &amp; Config'!B193="","",'12 - Deployments &amp; Config'!B193)</f>
        <v/>
      </c>
      <c r="W188" s="29" t="str">
        <f>IF('12 - Deployments &amp; Config'!CO193="","",'12 - Deployments &amp; Config'!CO193)</f>
        <v/>
      </c>
      <c r="X188" s="29" t="str">
        <f>IF('12 - Deployments &amp; Config'!BS193="","",'12 - Deployments &amp; Config'!BS193)</f>
        <v/>
      </c>
      <c r="Y188" s="29" t="str">
        <f>IF('12 - Deployments &amp; Config'!CQ193="","",'12 - Deployments &amp; Config'!CQ193)</f>
        <v/>
      </c>
      <c r="Z188" s="29" t="str">
        <f>IF('12 - Deployments &amp; Config'!T193="","",'12 - Deployments &amp; Config'!T193)</f>
        <v/>
      </c>
      <c r="AA188" s="29" t="str">
        <f>IF('12 - Deployments &amp; Config'!V193="","",'12 - Deployments &amp; Config'!V193)</f>
        <v/>
      </c>
    </row>
    <row r="189" spans="1:27">
      <c r="A189" s="30"/>
      <c r="B189" s="30"/>
      <c r="C189" s="29" t="str">
        <f>IF('12 - Deployments &amp; Config'!I194="","",'12 - Deployments &amp; Config'!I194)</f>
        <v/>
      </c>
      <c r="D189" s="29" t="str">
        <f>IF('12 - Deployments &amp; Config'!J194="","",'12 - Deployments &amp; Config'!J194)</f>
        <v/>
      </c>
      <c r="E189" s="29" t="str">
        <f>IF('12 - Deployments &amp; Config'!K194="","",'12 - Deployments &amp; Config'!K194)</f>
        <v/>
      </c>
      <c r="F189" s="29" t="str">
        <f>IF('12 - Deployments &amp; Config'!L194="","",'12 - Deployments &amp; Config'!L194)</f>
        <v/>
      </c>
      <c r="G189" s="29" t="str">
        <f>IF('12 - Deployments &amp; Config'!AQ194="","",'12 - Deployments &amp; Config'!AQ194)</f>
        <v/>
      </c>
      <c r="H189" s="29" t="str">
        <f>IF('12 - Deployments &amp; Config'!A194="","",'12 - Deployments &amp; Config'!A194)</f>
        <v/>
      </c>
      <c r="I189" s="29" t="str">
        <f>IF('12 - Deployments &amp; Config'!AO194="","",'12 - Deployments &amp; Config'!AO194)</f>
        <v/>
      </c>
      <c r="J189" s="29" t="str">
        <f>IF('12 - Deployments &amp; Config'!AP194="","",'12 - Deployments &amp; Config'!AP194)</f>
        <v/>
      </c>
      <c r="K189" s="29" t="str">
        <f>IF('12 - Deployments &amp; Config'!AK194="","",'12 - Deployments &amp; Config'!AK194)</f>
        <v/>
      </c>
      <c r="L189" s="29" t="str">
        <f>IF('12 - Deployments &amp; Config'!M194="","",'12 - Deployments &amp; Config'!M194)</f>
        <v/>
      </c>
      <c r="M189" s="30"/>
      <c r="N189" s="29" t="str">
        <f>IF('12 - Deployments &amp; Config'!N194="","",'12 - Deployments &amp; Config'!N194)</f>
        <v/>
      </c>
      <c r="O189" s="29" t="str">
        <f>IF('12 - Deployments &amp; Config'!O194="","",'12 - Deployments &amp; Config'!O194)</f>
        <v/>
      </c>
      <c r="P189" s="29" t="str">
        <f>IF('12 - Deployments &amp; Config'!P194="","",'12 - Deployments &amp; Config'!P194)</f>
        <v/>
      </c>
      <c r="Q189" s="30"/>
      <c r="R189" s="29" t="str">
        <f>IF('12 - Deployments &amp; Config'!BO194="","",'12 - Deployments &amp; Config'!BO194)</f>
        <v/>
      </c>
      <c r="S189" s="29" t="str">
        <f>IF('12 - Deployments &amp; Config'!BN194="","",'12 - Deployments &amp; Config'!BN194)</f>
        <v/>
      </c>
      <c r="T189" s="29" t="str">
        <f>IF('12 - Deployments &amp; Config'!BL194="","",'12 - Deployments &amp; Config'!BL194)</f>
        <v/>
      </c>
      <c r="U189" s="29" t="str">
        <f>IF('12 - Deployments &amp; Config'!BM194="","",'12 - Deployments &amp; Config'!BM194)</f>
        <v/>
      </c>
      <c r="V189" s="29" t="str">
        <f>IF('12 - Deployments &amp; Config'!B194="","",'12 - Deployments &amp; Config'!B194)</f>
        <v/>
      </c>
      <c r="W189" s="29" t="str">
        <f>IF('12 - Deployments &amp; Config'!CO194="","",'12 - Deployments &amp; Config'!CO194)</f>
        <v/>
      </c>
      <c r="X189" s="29" t="str">
        <f>IF('12 - Deployments &amp; Config'!BS194="","",'12 - Deployments &amp; Config'!BS194)</f>
        <v/>
      </c>
      <c r="Y189" s="29" t="str">
        <f>IF('12 - Deployments &amp; Config'!CQ194="","",'12 - Deployments &amp; Config'!CQ194)</f>
        <v/>
      </c>
      <c r="Z189" s="29" t="str">
        <f>IF('12 - Deployments &amp; Config'!T194="","",'12 - Deployments &amp; Config'!T194)</f>
        <v/>
      </c>
      <c r="AA189" s="29" t="str">
        <f>IF('12 - Deployments &amp; Config'!V194="","",'12 - Deployments &amp; Config'!V194)</f>
        <v/>
      </c>
    </row>
    <row r="190" spans="1:27">
      <c r="A190" s="30"/>
      <c r="B190" s="30"/>
      <c r="C190" s="29" t="str">
        <f>IF('12 - Deployments &amp; Config'!I195="","",'12 - Deployments &amp; Config'!I195)</f>
        <v/>
      </c>
      <c r="D190" s="29" t="str">
        <f>IF('12 - Deployments &amp; Config'!J195="","",'12 - Deployments &amp; Config'!J195)</f>
        <v/>
      </c>
      <c r="E190" s="29" t="str">
        <f>IF('12 - Deployments &amp; Config'!K195="","",'12 - Deployments &amp; Config'!K195)</f>
        <v/>
      </c>
      <c r="F190" s="29" t="str">
        <f>IF('12 - Deployments &amp; Config'!L195="","",'12 - Deployments &amp; Config'!L195)</f>
        <v/>
      </c>
      <c r="G190" s="29" t="str">
        <f>IF('12 - Deployments &amp; Config'!AQ195="","",'12 - Deployments &amp; Config'!AQ195)</f>
        <v/>
      </c>
      <c r="H190" s="29" t="str">
        <f>IF('12 - Deployments &amp; Config'!A195="","",'12 - Deployments &amp; Config'!A195)</f>
        <v/>
      </c>
      <c r="I190" s="29" t="str">
        <f>IF('12 - Deployments &amp; Config'!AO195="","",'12 - Deployments &amp; Config'!AO195)</f>
        <v/>
      </c>
      <c r="J190" s="29" t="str">
        <f>IF('12 - Deployments &amp; Config'!AP195="","",'12 - Deployments &amp; Config'!AP195)</f>
        <v/>
      </c>
      <c r="K190" s="29" t="str">
        <f>IF('12 - Deployments &amp; Config'!AK195="","",'12 - Deployments &amp; Config'!AK195)</f>
        <v/>
      </c>
      <c r="L190" s="29" t="str">
        <f>IF('12 - Deployments &amp; Config'!M195="","",'12 - Deployments &amp; Config'!M195)</f>
        <v/>
      </c>
      <c r="M190" s="30"/>
      <c r="N190" s="29" t="str">
        <f>IF('12 - Deployments &amp; Config'!N195="","",'12 - Deployments &amp; Config'!N195)</f>
        <v/>
      </c>
      <c r="O190" s="29" t="str">
        <f>IF('12 - Deployments &amp; Config'!O195="","",'12 - Deployments &amp; Config'!O195)</f>
        <v/>
      </c>
      <c r="P190" s="29" t="str">
        <f>IF('12 - Deployments &amp; Config'!P195="","",'12 - Deployments &amp; Config'!P195)</f>
        <v/>
      </c>
      <c r="Q190" s="30"/>
      <c r="R190" s="29" t="str">
        <f>IF('12 - Deployments &amp; Config'!BO195="","",'12 - Deployments &amp; Config'!BO195)</f>
        <v/>
      </c>
      <c r="S190" s="29" t="str">
        <f>IF('12 - Deployments &amp; Config'!BN195="","",'12 - Deployments &amp; Config'!BN195)</f>
        <v/>
      </c>
      <c r="T190" s="29" t="str">
        <f>IF('12 - Deployments &amp; Config'!BL195="","",'12 - Deployments &amp; Config'!BL195)</f>
        <v/>
      </c>
      <c r="U190" s="29" t="str">
        <f>IF('12 - Deployments &amp; Config'!BM195="","",'12 - Deployments &amp; Config'!BM195)</f>
        <v/>
      </c>
      <c r="V190" s="29" t="str">
        <f>IF('12 - Deployments &amp; Config'!B195="","",'12 - Deployments &amp; Config'!B195)</f>
        <v/>
      </c>
      <c r="W190" s="29" t="str">
        <f>IF('12 - Deployments &amp; Config'!CO195="","",'12 - Deployments &amp; Config'!CO195)</f>
        <v/>
      </c>
      <c r="X190" s="29" t="str">
        <f>IF('12 - Deployments &amp; Config'!BS195="","",'12 - Deployments &amp; Config'!BS195)</f>
        <v/>
      </c>
      <c r="Y190" s="29" t="str">
        <f>IF('12 - Deployments &amp; Config'!CQ195="","",'12 - Deployments &amp; Config'!CQ195)</f>
        <v/>
      </c>
      <c r="Z190" s="29" t="str">
        <f>IF('12 - Deployments &amp; Config'!T195="","",'12 - Deployments &amp; Config'!T195)</f>
        <v/>
      </c>
      <c r="AA190" s="29" t="str">
        <f>IF('12 - Deployments &amp; Config'!V195="","",'12 - Deployments &amp; Config'!V195)</f>
        <v/>
      </c>
    </row>
    <row r="191" spans="1:27">
      <c r="A191" s="30"/>
      <c r="B191" s="30"/>
      <c r="C191" s="29" t="str">
        <f>IF('12 - Deployments &amp; Config'!I196="","",'12 - Deployments &amp; Config'!I196)</f>
        <v/>
      </c>
      <c r="D191" s="29" t="str">
        <f>IF('12 - Deployments &amp; Config'!J196="","",'12 - Deployments &amp; Config'!J196)</f>
        <v/>
      </c>
      <c r="E191" s="29" t="str">
        <f>IF('12 - Deployments &amp; Config'!K196="","",'12 - Deployments &amp; Config'!K196)</f>
        <v/>
      </c>
      <c r="F191" s="29" t="str">
        <f>IF('12 - Deployments &amp; Config'!L196="","",'12 - Deployments &amp; Config'!L196)</f>
        <v/>
      </c>
      <c r="G191" s="29" t="str">
        <f>IF('12 - Deployments &amp; Config'!AQ196="","",'12 - Deployments &amp; Config'!AQ196)</f>
        <v/>
      </c>
      <c r="H191" s="29" t="str">
        <f>IF('12 - Deployments &amp; Config'!A196="","",'12 - Deployments &amp; Config'!A196)</f>
        <v/>
      </c>
      <c r="I191" s="29" t="str">
        <f>IF('12 - Deployments &amp; Config'!AO196="","",'12 - Deployments &amp; Config'!AO196)</f>
        <v/>
      </c>
      <c r="J191" s="29" t="str">
        <f>IF('12 - Deployments &amp; Config'!AP196="","",'12 - Deployments &amp; Config'!AP196)</f>
        <v/>
      </c>
      <c r="K191" s="29" t="str">
        <f>IF('12 - Deployments &amp; Config'!AK196="","",'12 - Deployments &amp; Config'!AK196)</f>
        <v/>
      </c>
      <c r="L191" s="29" t="str">
        <f>IF('12 - Deployments &amp; Config'!M196="","",'12 - Deployments &amp; Config'!M196)</f>
        <v/>
      </c>
      <c r="M191" s="30"/>
      <c r="N191" s="29" t="str">
        <f>IF('12 - Deployments &amp; Config'!N196="","",'12 - Deployments &amp; Config'!N196)</f>
        <v/>
      </c>
      <c r="O191" s="29" t="str">
        <f>IF('12 - Deployments &amp; Config'!O196="","",'12 - Deployments &amp; Config'!O196)</f>
        <v/>
      </c>
      <c r="P191" s="29" t="str">
        <f>IF('12 - Deployments &amp; Config'!P196="","",'12 - Deployments &amp; Config'!P196)</f>
        <v/>
      </c>
      <c r="Q191" s="30"/>
      <c r="R191" s="29" t="str">
        <f>IF('12 - Deployments &amp; Config'!BO196="","",'12 - Deployments &amp; Config'!BO196)</f>
        <v/>
      </c>
      <c r="S191" s="29" t="str">
        <f>IF('12 - Deployments &amp; Config'!BN196="","",'12 - Deployments &amp; Config'!BN196)</f>
        <v/>
      </c>
      <c r="T191" s="29" t="str">
        <f>IF('12 - Deployments &amp; Config'!BL196="","",'12 - Deployments &amp; Config'!BL196)</f>
        <v/>
      </c>
      <c r="U191" s="29" t="str">
        <f>IF('12 - Deployments &amp; Config'!BM196="","",'12 - Deployments &amp; Config'!BM196)</f>
        <v/>
      </c>
      <c r="V191" s="29" t="str">
        <f>IF('12 - Deployments &amp; Config'!B196="","",'12 - Deployments &amp; Config'!B196)</f>
        <v/>
      </c>
      <c r="W191" s="29" t="str">
        <f>IF('12 - Deployments &amp; Config'!CO196="","",'12 - Deployments &amp; Config'!CO196)</f>
        <v/>
      </c>
      <c r="X191" s="29" t="str">
        <f>IF('12 - Deployments &amp; Config'!BS196="","",'12 - Deployments &amp; Config'!BS196)</f>
        <v/>
      </c>
      <c r="Y191" s="29" t="str">
        <f>IF('12 - Deployments &amp; Config'!CQ196="","",'12 - Deployments &amp; Config'!CQ196)</f>
        <v/>
      </c>
      <c r="Z191" s="29" t="str">
        <f>IF('12 - Deployments &amp; Config'!T196="","",'12 - Deployments &amp; Config'!T196)</f>
        <v/>
      </c>
      <c r="AA191" s="29" t="str">
        <f>IF('12 - Deployments &amp; Config'!V196="","",'12 - Deployments &amp; Config'!V196)</f>
        <v/>
      </c>
    </row>
    <row r="192" spans="1:27">
      <c r="A192" s="30"/>
      <c r="B192" s="30"/>
      <c r="C192" s="29" t="str">
        <f>IF('12 - Deployments &amp; Config'!I197="","",'12 - Deployments &amp; Config'!I197)</f>
        <v/>
      </c>
      <c r="D192" s="29" t="str">
        <f>IF('12 - Deployments &amp; Config'!J197="","",'12 - Deployments &amp; Config'!J197)</f>
        <v/>
      </c>
      <c r="E192" s="29" t="str">
        <f>IF('12 - Deployments &amp; Config'!K197="","",'12 - Deployments &amp; Config'!K197)</f>
        <v/>
      </c>
      <c r="F192" s="29" t="str">
        <f>IF('12 - Deployments &amp; Config'!L197="","",'12 - Deployments &amp; Config'!L197)</f>
        <v/>
      </c>
      <c r="G192" s="29" t="str">
        <f>IF('12 - Deployments &amp; Config'!AQ197="","",'12 - Deployments &amp; Config'!AQ197)</f>
        <v/>
      </c>
      <c r="H192" s="29" t="str">
        <f>IF('12 - Deployments &amp; Config'!A197="","",'12 - Deployments &amp; Config'!A197)</f>
        <v/>
      </c>
      <c r="I192" s="29" t="str">
        <f>IF('12 - Deployments &amp; Config'!AO197="","",'12 - Deployments &amp; Config'!AO197)</f>
        <v/>
      </c>
      <c r="J192" s="29" t="str">
        <f>IF('12 - Deployments &amp; Config'!AP197="","",'12 - Deployments &amp; Config'!AP197)</f>
        <v/>
      </c>
      <c r="K192" s="29" t="str">
        <f>IF('12 - Deployments &amp; Config'!AK197="","",'12 - Deployments &amp; Config'!AK197)</f>
        <v/>
      </c>
      <c r="L192" s="29" t="str">
        <f>IF('12 - Deployments &amp; Config'!M197="","",'12 - Deployments &amp; Config'!M197)</f>
        <v/>
      </c>
      <c r="M192" s="30"/>
      <c r="N192" s="29" t="str">
        <f>IF('12 - Deployments &amp; Config'!N197="","",'12 - Deployments &amp; Config'!N197)</f>
        <v/>
      </c>
      <c r="O192" s="29" t="str">
        <f>IF('12 - Deployments &amp; Config'!O197="","",'12 - Deployments &amp; Config'!O197)</f>
        <v/>
      </c>
      <c r="P192" s="29" t="str">
        <f>IF('12 - Deployments &amp; Config'!P197="","",'12 - Deployments &amp; Config'!P197)</f>
        <v/>
      </c>
      <c r="Q192" s="30"/>
      <c r="R192" s="29" t="str">
        <f>IF('12 - Deployments &amp; Config'!BO197="","",'12 - Deployments &amp; Config'!BO197)</f>
        <v/>
      </c>
      <c r="S192" s="29" t="str">
        <f>IF('12 - Deployments &amp; Config'!BN197="","",'12 - Deployments &amp; Config'!BN197)</f>
        <v/>
      </c>
      <c r="T192" s="29" t="str">
        <f>IF('12 - Deployments &amp; Config'!BL197="","",'12 - Deployments &amp; Config'!BL197)</f>
        <v/>
      </c>
      <c r="U192" s="29" t="str">
        <f>IF('12 - Deployments &amp; Config'!BM197="","",'12 - Deployments &amp; Config'!BM197)</f>
        <v/>
      </c>
      <c r="V192" s="29" t="str">
        <f>IF('12 - Deployments &amp; Config'!B197="","",'12 - Deployments &amp; Config'!B197)</f>
        <v/>
      </c>
      <c r="W192" s="29" t="str">
        <f>IF('12 - Deployments &amp; Config'!CO197="","",'12 - Deployments &amp; Config'!CO197)</f>
        <v/>
      </c>
      <c r="X192" s="29" t="str">
        <f>IF('12 - Deployments &amp; Config'!BS197="","",'12 - Deployments &amp; Config'!BS197)</f>
        <v/>
      </c>
      <c r="Y192" s="29" t="str">
        <f>IF('12 - Deployments &amp; Config'!CQ197="","",'12 - Deployments &amp; Config'!CQ197)</f>
        <v/>
      </c>
      <c r="Z192" s="29" t="str">
        <f>IF('12 - Deployments &amp; Config'!T197="","",'12 - Deployments &amp; Config'!T197)</f>
        <v/>
      </c>
      <c r="AA192" s="29" t="str">
        <f>IF('12 - Deployments &amp; Config'!V197="","",'12 - Deployments &amp; Config'!V197)</f>
        <v/>
      </c>
    </row>
    <row r="193" spans="1:27">
      <c r="A193" s="30"/>
      <c r="B193" s="30"/>
      <c r="C193" s="29" t="str">
        <f>IF('12 - Deployments &amp; Config'!I198="","",'12 - Deployments &amp; Config'!I198)</f>
        <v/>
      </c>
      <c r="D193" s="29" t="str">
        <f>IF('12 - Deployments &amp; Config'!J198="","",'12 - Deployments &amp; Config'!J198)</f>
        <v/>
      </c>
      <c r="E193" s="29" t="str">
        <f>IF('12 - Deployments &amp; Config'!K198="","",'12 - Deployments &amp; Config'!K198)</f>
        <v/>
      </c>
      <c r="F193" s="29" t="str">
        <f>IF('12 - Deployments &amp; Config'!L198="","",'12 - Deployments &amp; Config'!L198)</f>
        <v/>
      </c>
      <c r="G193" s="29" t="str">
        <f>IF('12 - Deployments &amp; Config'!AQ198="","",'12 - Deployments &amp; Config'!AQ198)</f>
        <v/>
      </c>
      <c r="H193" s="29" t="str">
        <f>IF('12 - Deployments &amp; Config'!A198="","",'12 - Deployments &amp; Config'!A198)</f>
        <v/>
      </c>
      <c r="I193" s="29" t="str">
        <f>IF('12 - Deployments &amp; Config'!AO198="","",'12 - Deployments &amp; Config'!AO198)</f>
        <v/>
      </c>
      <c r="J193" s="29" t="str">
        <f>IF('12 - Deployments &amp; Config'!AP198="","",'12 - Deployments &amp; Config'!AP198)</f>
        <v/>
      </c>
      <c r="K193" s="29" t="str">
        <f>IF('12 - Deployments &amp; Config'!AK198="","",'12 - Deployments &amp; Config'!AK198)</f>
        <v/>
      </c>
      <c r="L193" s="29" t="str">
        <f>IF('12 - Deployments &amp; Config'!M198="","",'12 - Deployments &amp; Config'!M198)</f>
        <v/>
      </c>
      <c r="M193" s="30"/>
      <c r="N193" s="29" t="str">
        <f>IF('12 - Deployments &amp; Config'!N198="","",'12 - Deployments &amp; Config'!N198)</f>
        <v/>
      </c>
      <c r="O193" s="29" t="str">
        <f>IF('12 - Deployments &amp; Config'!O198="","",'12 - Deployments &amp; Config'!O198)</f>
        <v/>
      </c>
      <c r="P193" s="29" t="str">
        <f>IF('12 - Deployments &amp; Config'!P198="","",'12 - Deployments &amp; Config'!P198)</f>
        <v/>
      </c>
      <c r="Q193" s="30"/>
      <c r="R193" s="29" t="str">
        <f>IF('12 - Deployments &amp; Config'!BO198="","",'12 - Deployments &amp; Config'!BO198)</f>
        <v/>
      </c>
      <c r="S193" s="29" t="str">
        <f>IF('12 - Deployments &amp; Config'!BN198="","",'12 - Deployments &amp; Config'!BN198)</f>
        <v/>
      </c>
      <c r="T193" s="29" t="str">
        <f>IF('12 - Deployments &amp; Config'!BL198="","",'12 - Deployments &amp; Config'!BL198)</f>
        <v/>
      </c>
      <c r="U193" s="29" t="str">
        <f>IF('12 - Deployments &amp; Config'!BM198="","",'12 - Deployments &amp; Config'!BM198)</f>
        <v/>
      </c>
      <c r="V193" s="29" t="str">
        <f>IF('12 - Deployments &amp; Config'!B198="","",'12 - Deployments &amp; Config'!B198)</f>
        <v/>
      </c>
      <c r="W193" s="29" t="str">
        <f>IF('12 - Deployments &amp; Config'!CO198="","",'12 - Deployments &amp; Config'!CO198)</f>
        <v/>
      </c>
      <c r="X193" s="29" t="str">
        <f>IF('12 - Deployments &amp; Config'!BS198="","",'12 - Deployments &amp; Config'!BS198)</f>
        <v/>
      </c>
      <c r="Y193" s="29" t="str">
        <f>IF('12 - Deployments &amp; Config'!CQ198="","",'12 - Deployments &amp; Config'!CQ198)</f>
        <v/>
      </c>
      <c r="Z193" s="29" t="str">
        <f>IF('12 - Deployments &amp; Config'!T198="","",'12 - Deployments &amp; Config'!T198)</f>
        <v/>
      </c>
      <c r="AA193" s="29" t="str">
        <f>IF('12 - Deployments &amp; Config'!V198="","",'12 - Deployments &amp; Config'!V198)</f>
        <v/>
      </c>
    </row>
    <row r="194" spans="1:27">
      <c r="A194" s="30"/>
      <c r="B194" s="30"/>
      <c r="C194" s="29" t="str">
        <f>IF('12 - Deployments &amp; Config'!I199="","",'12 - Deployments &amp; Config'!I199)</f>
        <v/>
      </c>
      <c r="D194" s="29" t="str">
        <f>IF('12 - Deployments &amp; Config'!J199="","",'12 - Deployments &amp; Config'!J199)</f>
        <v/>
      </c>
      <c r="E194" s="29" t="str">
        <f>IF('12 - Deployments &amp; Config'!K199="","",'12 - Deployments &amp; Config'!K199)</f>
        <v/>
      </c>
      <c r="F194" s="29" t="str">
        <f>IF('12 - Deployments &amp; Config'!L199="","",'12 - Deployments &amp; Config'!L199)</f>
        <v/>
      </c>
      <c r="G194" s="29" t="str">
        <f>IF('12 - Deployments &amp; Config'!AQ199="","",'12 - Deployments &amp; Config'!AQ199)</f>
        <v/>
      </c>
      <c r="H194" s="29" t="str">
        <f>IF('12 - Deployments &amp; Config'!A199="","",'12 - Deployments &amp; Config'!A199)</f>
        <v/>
      </c>
      <c r="I194" s="29" t="str">
        <f>IF('12 - Deployments &amp; Config'!AO199="","",'12 - Deployments &amp; Config'!AO199)</f>
        <v/>
      </c>
      <c r="J194" s="29" t="str">
        <f>IF('12 - Deployments &amp; Config'!AP199="","",'12 - Deployments &amp; Config'!AP199)</f>
        <v/>
      </c>
      <c r="K194" s="29" t="str">
        <f>IF('12 - Deployments &amp; Config'!AK199="","",'12 - Deployments &amp; Config'!AK199)</f>
        <v/>
      </c>
      <c r="L194" s="29" t="str">
        <f>IF('12 - Deployments &amp; Config'!M199="","",'12 - Deployments &amp; Config'!M199)</f>
        <v/>
      </c>
      <c r="M194" s="30"/>
      <c r="N194" s="29" t="str">
        <f>IF('12 - Deployments &amp; Config'!N199="","",'12 - Deployments &amp; Config'!N199)</f>
        <v/>
      </c>
      <c r="O194" s="29" t="str">
        <f>IF('12 - Deployments &amp; Config'!O199="","",'12 - Deployments &amp; Config'!O199)</f>
        <v/>
      </c>
      <c r="P194" s="29" t="str">
        <f>IF('12 - Deployments &amp; Config'!P199="","",'12 - Deployments &amp; Config'!P199)</f>
        <v/>
      </c>
      <c r="Q194" s="30"/>
      <c r="R194" s="29" t="str">
        <f>IF('12 - Deployments &amp; Config'!BO199="","",'12 - Deployments &amp; Config'!BO199)</f>
        <v/>
      </c>
      <c r="S194" s="29" t="str">
        <f>IF('12 - Deployments &amp; Config'!BN199="","",'12 - Deployments &amp; Config'!BN199)</f>
        <v/>
      </c>
      <c r="T194" s="29" t="str">
        <f>IF('12 - Deployments &amp; Config'!BL199="","",'12 - Deployments &amp; Config'!BL199)</f>
        <v/>
      </c>
      <c r="U194" s="29" t="str">
        <f>IF('12 - Deployments &amp; Config'!BM199="","",'12 - Deployments &amp; Config'!BM199)</f>
        <v/>
      </c>
      <c r="V194" s="29" t="str">
        <f>IF('12 - Deployments &amp; Config'!B199="","",'12 - Deployments &amp; Config'!B199)</f>
        <v/>
      </c>
      <c r="W194" s="29" t="str">
        <f>IF('12 - Deployments &amp; Config'!CO199="","",'12 - Deployments &amp; Config'!CO199)</f>
        <v/>
      </c>
      <c r="X194" s="29" t="str">
        <f>IF('12 - Deployments &amp; Config'!BS199="","",'12 - Deployments &amp; Config'!BS199)</f>
        <v/>
      </c>
      <c r="Y194" s="29" t="str">
        <f>IF('12 - Deployments &amp; Config'!CQ199="","",'12 - Deployments &amp; Config'!CQ199)</f>
        <v/>
      </c>
      <c r="Z194" s="29" t="str">
        <f>IF('12 - Deployments &amp; Config'!T199="","",'12 - Deployments &amp; Config'!T199)</f>
        <v/>
      </c>
      <c r="AA194" s="29" t="str">
        <f>IF('12 - Deployments &amp; Config'!V199="","",'12 - Deployments &amp; Config'!V199)</f>
        <v/>
      </c>
    </row>
    <row r="195" spans="1:27">
      <c r="A195" s="30"/>
      <c r="B195" s="30"/>
      <c r="C195" s="29" t="str">
        <f>IF('12 - Deployments &amp; Config'!I200="","",'12 - Deployments &amp; Config'!I200)</f>
        <v/>
      </c>
      <c r="D195" s="29" t="str">
        <f>IF('12 - Deployments &amp; Config'!J200="","",'12 - Deployments &amp; Config'!J200)</f>
        <v/>
      </c>
      <c r="E195" s="29" t="str">
        <f>IF('12 - Deployments &amp; Config'!K200="","",'12 - Deployments &amp; Config'!K200)</f>
        <v/>
      </c>
      <c r="F195" s="29" t="str">
        <f>IF('12 - Deployments &amp; Config'!L200="","",'12 - Deployments &amp; Config'!L200)</f>
        <v/>
      </c>
      <c r="G195" s="29" t="str">
        <f>IF('12 - Deployments &amp; Config'!AQ200="","",'12 - Deployments &amp; Config'!AQ200)</f>
        <v/>
      </c>
      <c r="H195" s="29" t="str">
        <f>IF('12 - Deployments &amp; Config'!A200="","",'12 - Deployments &amp; Config'!A200)</f>
        <v/>
      </c>
      <c r="I195" s="29" t="str">
        <f>IF('12 - Deployments &amp; Config'!AO200="","",'12 - Deployments &amp; Config'!AO200)</f>
        <v/>
      </c>
      <c r="J195" s="29" t="str">
        <f>IF('12 - Deployments &amp; Config'!AP200="","",'12 - Deployments &amp; Config'!AP200)</f>
        <v/>
      </c>
      <c r="K195" s="29" t="str">
        <f>IF('12 - Deployments &amp; Config'!AK200="","",'12 - Deployments &amp; Config'!AK200)</f>
        <v/>
      </c>
      <c r="L195" s="29" t="str">
        <f>IF('12 - Deployments &amp; Config'!M200="","",'12 - Deployments &amp; Config'!M200)</f>
        <v/>
      </c>
      <c r="M195" s="30"/>
      <c r="N195" s="29" t="str">
        <f>IF('12 - Deployments &amp; Config'!N200="","",'12 - Deployments &amp; Config'!N200)</f>
        <v/>
      </c>
      <c r="O195" s="29" t="str">
        <f>IF('12 - Deployments &amp; Config'!O200="","",'12 - Deployments &amp; Config'!O200)</f>
        <v/>
      </c>
      <c r="P195" s="29" t="str">
        <f>IF('12 - Deployments &amp; Config'!P200="","",'12 - Deployments &amp; Config'!P200)</f>
        <v/>
      </c>
      <c r="Q195" s="30"/>
      <c r="R195" s="29" t="str">
        <f>IF('12 - Deployments &amp; Config'!BO200="","",'12 - Deployments &amp; Config'!BO200)</f>
        <v/>
      </c>
      <c r="S195" s="29" t="str">
        <f>IF('12 - Deployments &amp; Config'!BN200="","",'12 - Deployments &amp; Config'!BN200)</f>
        <v/>
      </c>
      <c r="T195" s="29" t="str">
        <f>IF('12 - Deployments &amp; Config'!BL200="","",'12 - Deployments &amp; Config'!BL200)</f>
        <v/>
      </c>
      <c r="U195" s="29" t="str">
        <f>IF('12 - Deployments &amp; Config'!BM200="","",'12 - Deployments &amp; Config'!BM200)</f>
        <v/>
      </c>
      <c r="V195" s="29" t="str">
        <f>IF('12 - Deployments &amp; Config'!B200="","",'12 - Deployments &amp; Config'!B200)</f>
        <v/>
      </c>
      <c r="W195" s="29" t="str">
        <f>IF('12 - Deployments &amp; Config'!CO200="","",'12 - Deployments &amp; Config'!CO200)</f>
        <v/>
      </c>
      <c r="X195" s="29" t="str">
        <f>IF('12 - Deployments &amp; Config'!BS200="","",'12 - Deployments &amp; Config'!BS200)</f>
        <v/>
      </c>
      <c r="Y195" s="29" t="str">
        <f>IF('12 - Deployments &amp; Config'!CQ200="","",'12 - Deployments &amp; Config'!CQ200)</f>
        <v/>
      </c>
      <c r="Z195" s="29" t="str">
        <f>IF('12 - Deployments &amp; Config'!T200="","",'12 - Deployments &amp; Config'!T200)</f>
        <v/>
      </c>
      <c r="AA195" s="29" t="str">
        <f>IF('12 - Deployments &amp; Config'!V200="","",'12 - Deployments &amp; Config'!V200)</f>
        <v/>
      </c>
    </row>
    <row r="196" spans="1:27">
      <c r="A196" s="30"/>
      <c r="B196" s="30"/>
      <c r="C196" s="29" t="str">
        <f>IF('12 - Deployments &amp; Config'!I201="","",'12 - Deployments &amp; Config'!I201)</f>
        <v/>
      </c>
      <c r="D196" s="29" t="str">
        <f>IF('12 - Deployments &amp; Config'!J201="","",'12 - Deployments &amp; Config'!J201)</f>
        <v/>
      </c>
      <c r="E196" s="29" t="str">
        <f>IF('12 - Deployments &amp; Config'!K201="","",'12 - Deployments &amp; Config'!K201)</f>
        <v/>
      </c>
      <c r="F196" s="29" t="str">
        <f>IF('12 - Deployments &amp; Config'!L201="","",'12 - Deployments &amp; Config'!L201)</f>
        <v/>
      </c>
      <c r="G196" s="29" t="str">
        <f>IF('12 - Deployments &amp; Config'!AQ201="","",'12 - Deployments &amp; Config'!AQ201)</f>
        <v/>
      </c>
      <c r="H196" s="29" t="str">
        <f>IF('12 - Deployments &amp; Config'!A201="","",'12 - Deployments &amp; Config'!A201)</f>
        <v/>
      </c>
      <c r="I196" s="29" t="str">
        <f>IF('12 - Deployments &amp; Config'!AO201="","",'12 - Deployments &amp; Config'!AO201)</f>
        <v/>
      </c>
      <c r="J196" s="29" t="str">
        <f>IF('12 - Deployments &amp; Config'!AP201="","",'12 - Deployments &amp; Config'!AP201)</f>
        <v/>
      </c>
      <c r="K196" s="29" t="str">
        <f>IF('12 - Deployments &amp; Config'!AK201="","",'12 - Deployments &amp; Config'!AK201)</f>
        <v/>
      </c>
      <c r="L196" s="29" t="str">
        <f>IF('12 - Deployments &amp; Config'!M201="","",'12 - Deployments &amp; Config'!M201)</f>
        <v/>
      </c>
      <c r="M196" s="30"/>
      <c r="N196" s="29" t="str">
        <f>IF('12 - Deployments &amp; Config'!N201="","",'12 - Deployments &amp; Config'!N201)</f>
        <v/>
      </c>
      <c r="O196" s="29" t="str">
        <f>IF('12 - Deployments &amp; Config'!O201="","",'12 - Deployments &amp; Config'!O201)</f>
        <v/>
      </c>
      <c r="P196" s="29" t="str">
        <f>IF('12 - Deployments &amp; Config'!P201="","",'12 - Deployments &amp; Config'!P201)</f>
        <v/>
      </c>
      <c r="Q196" s="30"/>
      <c r="R196" s="29" t="str">
        <f>IF('12 - Deployments &amp; Config'!BO201="","",'12 - Deployments &amp; Config'!BO201)</f>
        <v/>
      </c>
      <c r="S196" s="29" t="str">
        <f>IF('12 - Deployments &amp; Config'!BN201="","",'12 - Deployments &amp; Config'!BN201)</f>
        <v/>
      </c>
      <c r="T196" s="29" t="str">
        <f>IF('12 - Deployments &amp; Config'!BL201="","",'12 - Deployments &amp; Config'!BL201)</f>
        <v/>
      </c>
      <c r="U196" s="29" t="str">
        <f>IF('12 - Deployments &amp; Config'!BM201="","",'12 - Deployments &amp; Config'!BM201)</f>
        <v/>
      </c>
      <c r="V196" s="29" t="str">
        <f>IF('12 - Deployments &amp; Config'!B201="","",'12 - Deployments &amp; Config'!B201)</f>
        <v/>
      </c>
      <c r="W196" s="29" t="str">
        <f>IF('12 - Deployments &amp; Config'!CO201="","",'12 - Deployments &amp; Config'!CO201)</f>
        <v/>
      </c>
      <c r="X196" s="29" t="str">
        <f>IF('12 - Deployments &amp; Config'!BS201="","",'12 - Deployments &amp; Config'!BS201)</f>
        <v/>
      </c>
      <c r="Y196" s="29" t="str">
        <f>IF('12 - Deployments &amp; Config'!CQ201="","",'12 - Deployments &amp; Config'!CQ201)</f>
        <v/>
      </c>
      <c r="Z196" s="29" t="str">
        <f>IF('12 - Deployments &amp; Config'!T201="","",'12 - Deployments &amp; Config'!T201)</f>
        <v/>
      </c>
      <c r="AA196" s="29" t="str">
        <f>IF('12 - Deployments &amp; Config'!V201="","",'12 - Deployments &amp; Config'!V201)</f>
        <v/>
      </c>
    </row>
    <row r="197" spans="1:27">
      <c r="A197" s="30"/>
      <c r="B197" s="30"/>
      <c r="C197" s="29" t="str">
        <f>IF('12 - Deployments &amp; Config'!I202="","",'12 - Deployments &amp; Config'!I202)</f>
        <v/>
      </c>
      <c r="D197" s="29" t="str">
        <f>IF('12 - Deployments &amp; Config'!J202="","",'12 - Deployments &amp; Config'!J202)</f>
        <v/>
      </c>
      <c r="E197" s="29" t="str">
        <f>IF('12 - Deployments &amp; Config'!K202="","",'12 - Deployments &amp; Config'!K202)</f>
        <v/>
      </c>
      <c r="F197" s="29" t="str">
        <f>IF('12 - Deployments &amp; Config'!L202="","",'12 - Deployments &amp; Config'!L202)</f>
        <v/>
      </c>
      <c r="G197" s="29" t="str">
        <f>IF('12 - Deployments &amp; Config'!AQ202="","",'12 - Deployments &amp; Config'!AQ202)</f>
        <v/>
      </c>
      <c r="H197" s="29" t="str">
        <f>IF('12 - Deployments &amp; Config'!A202="","",'12 - Deployments &amp; Config'!A202)</f>
        <v/>
      </c>
      <c r="I197" s="29" t="str">
        <f>IF('12 - Deployments &amp; Config'!AO202="","",'12 - Deployments &amp; Config'!AO202)</f>
        <v/>
      </c>
      <c r="J197" s="29" t="str">
        <f>IF('12 - Deployments &amp; Config'!AP202="","",'12 - Deployments &amp; Config'!AP202)</f>
        <v/>
      </c>
      <c r="K197" s="29" t="str">
        <f>IF('12 - Deployments &amp; Config'!AK202="","",'12 - Deployments &amp; Config'!AK202)</f>
        <v/>
      </c>
      <c r="L197" s="29" t="str">
        <f>IF('12 - Deployments &amp; Config'!M202="","",'12 - Deployments &amp; Config'!M202)</f>
        <v/>
      </c>
      <c r="M197" s="30"/>
      <c r="N197" s="29" t="str">
        <f>IF('12 - Deployments &amp; Config'!N202="","",'12 - Deployments &amp; Config'!N202)</f>
        <v/>
      </c>
      <c r="O197" s="29" t="str">
        <f>IF('12 - Deployments &amp; Config'!O202="","",'12 - Deployments &amp; Config'!O202)</f>
        <v/>
      </c>
      <c r="P197" s="29" t="str">
        <f>IF('12 - Deployments &amp; Config'!P202="","",'12 - Deployments &amp; Config'!P202)</f>
        <v/>
      </c>
      <c r="Q197" s="30"/>
      <c r="R197" s="29" t="str">
        <f>IF('12 - Deployments &amp; Config'!BO202="","",'12 - Deployments &amp; Config'!BO202)</f>
        <v/>
      </c>
      <c r="S197" s="29" t="str">
        <f>IF('12 - Deployments &amp; Config'!BN202="","",'12 - Deployments &amp; Config'!BN202)</f>
        <v/>
      </c>
      <c r="T197" s="29" t="str">
        <f>IF('12 - Deployments &amp; Config'!BL202="","",'12 - Deployments &amp; Config'!BL202)</f>
        <v/>
      </c>
      <c r="U197" s="29" t="str">
        <f>IF('12 - Deployments &amp; Config'!BM202="","",'12 - Deployments &amp; Config'!BM202)</f>
        <v/>
      </c>
      <c r="V197" s="29" t="str">
        <f>IF('12 - Deployments &amp; Config'!B202="","",'12 - Deployments &amp; Config'!B202)</f>
        <v/>
      </c>
      <c r="W197" s="29" t="str">
        <f>IF('12 - Deployments &amp; Config'!CO202="","",'12 - Deployments &amp; Config'!CO202)</f>
        <v/>
      </c>
      <c r="X197" s="29" t="str">
        <f>IF('12 - Deployments &amp; Config'!BS202="","",'12 - Deployments &amp; Config'!BS202)</f>
        <v/>
      </c>
      <c r="Y197" s="29" t="str">
        <f>IF('12 - Deployments &amp; Config'!CQ202="","",'12 - Deployments &amp; Config'!CQ202)</f>
        <v/>
      </c>
      <c r="Z197" s="29" t="str">
        <f>IF('12 - Deployments &amp; Config'!T202="","",'12 - Deployments &amp; Config'!T202)</f>
        <v/>
      </c>
      <c r="AA197" s="29" t="str">
        <f>IF('12 - Deployments &amp; Config'!V202="","",'12 - Deployments &amp; Config'!V202)</f>
        <v/>
      </c>
    </row>
    <row r="198" spans="1:27">
      <c r="A198" s="30"/>
      <c r="B198" s="30"/>
      <c r="C198" s="29" t="str">
        <f>IF('12 - Deployments &amp; Config'!I203="","",'12 - Deployments &amp; Config'!I203)</f>
        <v/>
      </c>
      <c r="D198" s="29" t="str">
        <f>IF('12 - Deployments &amp; Config'!J203="","",'12 - Deployments &amp; Config'!J203)</f>
        <v/>
      </c>
      <c r="E198" s="29" t="str">
        <f>IF('12 - Deployments &amp; Config'!K203="","",'12 - Deployments &amp; Config'!K203)</f>
        <v/>
      </c>
      <c r="F198" s="29" t="str">
        <f>IF('12 - Deployments &amp; Config'!L203="","",'12 - Deployments &amp; Config'!L203)</f>
        <v/>
      </c>
      <c r="G198" s="29" t="str">
        <f>IF('12 - Deployments &amp; Config'!AQ203="","",'12 - Deployments &amp; Config'!AQ203)</f>
        <v/>
      </c>
      <c r="H198" s="29" t="str">
        <f>IF('12 - Deployments &amp; Config'!A203="","",'12 - Deployments &amp; Config'!A203)</f>
        <v/>
      </c>
      <c r="I198" s="29" t="str">
        <f>IF('12 - Deployments &amp; Config'!AO203="","",'12 - Deployments &amp; Config'!AO203)</f>
        <v/>
      </c>
      <c r="J198" s="29" t="str">
        <f>IF('12 - Deployments &amp; Config'!AP203="","",'12 - Deployments &amp; Config'!AP203)</f>
        <v/>
      </c>
      <c r="K198" s="29" t="str">
        <f>IF('12 - Deployments &amp; Config'!AK203="","",'12 - Deployments &amp; Config'!AK203)</f>
        <v/>
      </c>
      <c r="L198" s="29" t="str">
        <f>IF('12 - Deployments &amp; Config'!M203="","",'12 - Deployments &amp; Config'!M203)</f>
        <v/>
      </c>
      <c r="M198" s="30"/>
      <c r="N198" s="29" t="str">
        <f>IF('12 - Deployments &amp; Config'!N203="","",'12 - Deployments &amp; Config'!N203)</f>
        <v/>
      </c>
      <c r="O198" s="29" t="str">
        <f>IF('12 - Deployments &amp; Config'!O203="","",'12 - Deployments &amp; Config'!O203)</f>
        <v/>
      </c>
      <c r="P198" s="29" t="str">
        <f>IF('12 - Deployments &amp; Config'!P203="","",'12 - Deployments &amp; Config'!P203)</f>
        <v/>
      </c>
      <c r="Q198" s="30"/>
      <c r="R198" s="29" t="str">
        <f>IF('12 - Deployments &amp; Config'!BO203="","",'12 - Deployments &amp; Config'!BO203)</f>
        <v/>
      </c>
      <c r="S198" s="29" t="str">
        <f>IF('12 - Deployments &amp; Config'!BN203="","",'12 - Deployments &amp; Config'!BN203)</f>
        <v/>
      </c>
      <c r="T198" s="29" t="str">
        <f>IF('12 - Deployments &amp; Config'!BL203="","",'12 - Deployments &amp; Config'!BL203)</f>
        <v/>
      </c>
      <c r="U198" s="29" t="str">
        <f>IF('12 - Deployments &amp; Config'!BM203="","",'12 - Deployments &amp; Config'!BM203)</f>
        <v/>
      </c>
      <c r="V198" s="29" t="str">
        <f>IF('12 - Deployments &amp; Config'!B203="","",'12 - Deployments &amp; Config'!B203)</f>
        <v/>
      </c>
      <c r="W198" s="29" t="str">
        <f>IF('12 - Deployments &amp; Config'!CO203="","",'12 - Deployments &amp; Config'!CO203)</f>
        <v/>
      </c>
      <c r="X198" s="29" t="str">
        <f>IF('12 - Deployments &amp; Config'!BS203="","",'12 - Deployments &amp; Config'!BS203)</f>
        <v/>
      </c>
      <c r="Y198" s="29" t="str">
        <f>IF('12 - Deployments &amp; Config'!CQ203="","",'12 - Deployments &amp; Config'!CQ203)</f>
        <v/>
      </c>
      <c r="Z198" s="29" t="str">
        <f>IF('12 - Deployments &amp; Config'!T203="","",'12 - Deployments &amp; Config'!T203)</f>
        <v/>
      </c>
      <c r="AA198" s="29" t="str">
        <f>IF('12 - Deployments &amp; Config'!V203="","",'12 - Deployments &amp; Config'!V203)</f>
        <v/>
      </c>
    </row>
    <row r="199" spans="1:27">
      <c r="A199" s="30"/>
      <c r="B199" s="30"/>
      <c r="C199" s="29" t="str">
        <f>IF('12 - Deployments &amp; Config'!I204="","",'12 - Deployments &amp; Config'!I204)</f>
        <v/>
      </c>
      <c r="D199" s="29" t="str">
        <f>IF('12 - Deployments &amp; Config'!J204="","",'12 - Deployments &amp; Config'!J204)</f>
        <v/>
      </c>
      <c r="E199" s="29" t="str">
        <f>IF('12 - Deployments &amp; Config'!K204="","",'12 - Deployments &amp; Config'!K204)</f>
        <v/>
      </c>
      <c r="F199" s="29" t="str">
        <f>IF('12 - Deployments &amp; Config'!L204="","",'12 - Deployments &amp; Config'!L204)</f>
        <v/>
      </c>
      <c r="G199" s="29" t="str">
        <f>IF('12 - Deployments &amp; Config'!AQ204="","",'12 - Deployments &amp; Config'!AQ204)</f>
        <v/>
      </c>
      <c r="H199" s="29" t="str">
        <f>IF('12 - Deployments &amp; Config'!A204="","",'12 - Deployments &amp; Config'!A204)</f>
        <v/>
      </c>
      <c r="I199" s="29" t="str">
        <f>IF('12 - Deployments &amp; Config'!AO204="","",'12 - Deployments &amp; Config'!AO204)</f>
        <v/>
      </c>
      <c r="J199" s="29" t="str">
        <f>IF('12 - Deployments &amp; Config'!AP204="","",'12 - Deployments &amp; Config'!AP204)</f>
        <v/>
      </c>
      <c r="K199" s="29" t="str">
        <f>IF('12 - Deployments &amp; Config'!AK204="","",'12 - Deployments &amp; Config'!AK204)</f>
        <v/>
      </c>
      <c r="L199" s="29" t="str">
        <f>IF('12 - Deployments &amp; Config'!M204="","",'12 - Deployments &amp; Config'!M204)</f>
        <v/>
      </c>
      <c r="M199" s="30"/>
      <c r="N199" s="29" t="str">
        <f>IF('12 - Deployments &amp; Config'!N204="","",'12 - Deployments &amp; Config'!N204)</f>
        <v/>
      </c>
      <c r="O199" s="29" t="str">
        <f>IF('12 - Deployments &amp; Config'!O204="","",'12 - Deployments &amp; Config'!O204)</f>
        <v/>
      </c>
      <c r="P199" s="29" t="str">
        <f>IF('12 - Deployments &amp; Config'!P204="","",'12 - Deployments &amp; Config'!P204)</f>
        <v/>
      </c>
      <c r="Q199" s="30"/>
      <c r="R199" s="29" t="str">
        <f>IF('12 - Deployments &amp; Config'!BO204="","",'12 - Deployments &amp; Config'!BO204)</f>
        <v/>
      </c>
      <c r="S199" s="29" t="str">
        <f>IF('12 - Deployments &amp; Config'!BN204="","",'12 - Deployments &amp; Config'!BN204)</f>
        <v/>
      </c>
      <c r="T199" s="29" t="str">
        <f>IF('12 - Deployments &amp; Config'!BL204="","",'12 - Deployments &amp; Config'!BL204)</f>
        <v/>
      </c>
      <c r="U199" s="29" t="str">
        <f>IF('12 - Deployments &amp; Config'!BM204="","",'12 - Deployments &amp; Config'!BM204)</f>
        <v/>
      </c>
      <c r="V199" s="29" t="str">
        <f>IF('12 - Deployments &amp; Config'!B204="","",'12 - Deployments &amp; Config'!B204)</f>
        <v/>
      </c>
      <c r="W199" s="29" t="str">
        <f>IF('12 - Deployments &amp; Config'!CO204="","",'12 - Deployments &amp; Config'!CO204)</f>
        <v/>
      </c>
      <c r="X199" s="29" t="str">
        <f>IF('12 - Deployments &amp; Config'!BS204="","",'12 - Deployments &amp; Config'!BS204)</f>
        <v/>
      </c>
      <c r="Y199" s="29" t="str">
        <f>IF('12 - Deployments &amp; Config'!CQ204="","",'12 - Deployments &amp; Config'!CQ204)</f>
        <v/>
      </c>
      <c r="Z199" s="29" t="str">
        <f>IF('12 - Deployments &amp; Config'!T204="","",'12 - Deployments &amp; Config'!T204)</f>
        <v/>
      </c>
      <c r="AA199" s="29" t="str">
        <f>IF('12 - Deployments &amp; Config'!V204="","",'12 - Deployments &amp; Config'!V204)</f>
        <v/>
      </c>
    </row>
    <row r="200" spans="1:27">
      <c r="A200" s="30"/>
      <c r="B200" s="30"/>
      <c r="C200" s="29" t="str">
        <f>IF('12 - Deployments &amp; Config'!I205="","",'12 - Deployments &amp; Config'!I205)</f>
        <v/>
      </c>
      <c r="D200" s="29" t="str">
        <f>IF('12 - Deployments &amp; Config'!J205="","",'12 - Deployments &amp; Config'!J205)</f>
        <v/>
      </c>
      <c r="E200" s="29" t="str">
        <f>IF('12 - Deployments &amp; Config'!K205="","",'12 - Deployments &amp; Config'!K205)</f>
        <v/>
      </c>
      <c r="F200" s="29" t="str">
        <f>IF('12 - Deployments &amp; Config'!L205="","",'12 - Deployments &amp; Config'!L205)</f>
        <v/>
      </c>
      <c r="G200" s="29" t="str">
        <f>IF('12 - Deployments &amp; Config'!AQ205="","",'12 - Deployments &amp; Config'!AQ205)</f>
        <v/>
      </c>
      <c r="H200" s="29" t="str">
        <f>IF('12 - Deployments &amp; Config'!A205="","",'12 - Deployments &amp; Config'!A205)</f>
        <v/>
      </c>
      <c r="I200" s="29" t="str">
        <f>IF('12 - Deployments &amp; Config'!AO205="","",'12 - Deployments &amp; Config'!AO205)</f>
        <v/>
      </c>
      <c r="J200" s="29" t="str">
        <f>IF('12 - Deployments &amp; Config'!AP205="","",'12 - Deployments &amp; Config'!AP205)</f>
        <v/>
      </c>
      <c r="K200" s="29" t="str">
        <f>IF('12 - Deployments &amp; Config'!AK205="","",'12 - Deployments &amp; Config'!AK205)</f>
        <v/>
      </c>
      <c r="L200" s="29" t="str">
        <f>IF('12 - Deployments &amp; Config'!M205="","",'12 - Deployments &amp; Config'!M205)</f>
        <v/>
      </c>
      <c r="M200" s="30"/>
      <c r="N200" s="29" t="str">
        <f>IF('12 - Deployments &amp; Config'!N205="","",'12 - Deployments &amp; Config'!N205)</f>
        <v/>
      </c>
      <c r="O200" s="29" t="str">
        <f>IF('12 - Deployments &amp; Config'!O205="","",'12 - Deployments &amp; Config'!O205)</f>
        <v/>
      </c>
      <c r="P200" s="29" t="str">
        <f>IF('12 - Deployments &amp; Config'!P205="","",'12 - Deployments &amp; Config'!P205)</f>
        <v/>
      </c>
      <c r="Q200" s="30"/>
      <c r="R200" s="29" t="str">
        <f>IF('12 - Deployments &amp; Config'!BO205="","",'12 - Deployments &amp; Config'!BO205)</f>
        <v/>
      </c>
      <c r="S200" s="29" t="str">
        <f>IF('12 - Deployments &amp; Config'!BN205="","",'12 - Deployments &amp; Config'!BN205)</f>
        <v/>
      </c>
      <c r="T200" s="29" t="str">
        <f>IF('12 - Deployments &amp; Config'!BL205="","",'12 - Deployments &amp; Config'!BL205)</f>
        <v/>
      </c>
      <c r="U200" s="29" t="str">
        <f>IF('12 - Deployments &amp; Config'!BM205="","",'12 - Deployments &amp; Config'!BM205)</f>
        <v/>
      </c>
      <c r="V200" s="29" t="str">
        <f>IF('12 - Deployments &amp; Config'!B205="","",'12 - Deployments &amp; Config'!B205)</f>
        <v/>
      </c>
      <c r="W200" s="29" t="str">
        <f>IF('12 - Deployments &amp; Config'!CO205="","",'12 - Deployments &amp; Config'!CO205)</f>
        <v/>
      </c>
      <c r="X200" s="29" t="str">
        <f>IF('12 - Deployments &amp; Config'!BS205="","",'12 - Deployments &amp; Config'!BS205)</f>
        <v/>
      </c>
      <c r="Y200" s="29" t="str">
        <f>IF('12 - Deployments &amp; Config'!CQ205="","",'12 - Deployments &amp; Config'!CQ205)</f>
        <v/>
      </c>
      <c r="Z200" s="29" t="str">
        <f>IF('12 - Deployments &amp; Config'!T205="","",'12 - Deployments &amp; Config'!T205)</f>
        <v/>
      </c>
      <c r="AA200" s="29" t="str">
        <f>IF('12 - Deployments &amp; Config'!V205="","",'12 - Deployments &amp; Config'!V205)</f>
        <v/>
      </c>
    </row>
    <row r="201" spans="1:27">
      <c r="A201" s="30"/>
      <c r="B201" s="30"/>
      <c r="C201" s="29" t="str">
        <f>IF('12 - Deployments &amp; Config'!I206="","",'12 - Deployments &amp; Config'!I206)</f>
        <v/>
      </c>
      <c r="D201" s="29" t="str">
        <f>IF('12 - Deployments &amp; Config'!J206="","",'12 - Deployments &amp; Config'!J206)</f>
        <v/>
      </c>
      <c r="E201" s="29" t="str">
        <f>IF('12 - Deployments &amp; Config'!K206="","",'12 - Deployments &amp; Config'!K206)</f>
        <v/>
      </c>
      <c r="F201" s="29" t="str">
        <f>IF('12 - Deployments &amp; Config'!L206="","",'12 - Deployments &amp; Config'!L206)</f>
        <v/>
      </c>
      <c r="G201" s="29" t="str">
        <f>IF('12 - Deployments &amp; Config'!AQ206="","",'12 - Deployments &amp; Config'!AQ206)</f>
        <v/>
      </c>
      <c r="H201" s="29" t="str">
        <f>IF('12 - Deployments &amp; Config'!A206="","",'12 - Deployments &amp; Config'!A206)</f>
        <v/>
      </c>
      <c r="I201" s="29" t="str">
        <f>IF('12 - Deployments &amp; Config'!AO206="","",'12 - Deployments &amp; Config'!AO206)</f>
        <v/>
      </c>
      <c r="J201" s="29" t="str">
        <f>IF('12 - Deployments &amp; Config'!AP206="","",'12 - Deployments &amp; Config'!AP206)</f>
        <v/>
      </c>
      <c r="K201" s="29" t="str">
        <f>IF('12 - Deployments &amp; Config'!AK206="","",'12 - Deployments &amp; Config'!AK206)</f>
        <v/>
      </c>
      <c r="L201" s="29" t="str">
        <f>IF('12 - Deployments &amp; Config'!M206="","",'12 - Deployments &amp; Config'!M206)</f>
        <v/>
      </c>
      <c r="M201" s="30"/>
      <c r="N201" s="29" t="str">
        <f>IF('12 - Deployments &amp; Config'!N206="","",'12 - Deployments &amp; Config'!N206)</f>
        <v/>
      </c>
      <c r="O201" s="29" t="str">
        <f>IF('12 - Deployments &amp; Config'!O206="","",'12 - Deployments &amp; Config'!O206)</f>
        <v/>
      </c>
      <c r="P201" s="29" t="str">
        <f>IF('12 - Deployments &amp; Config'!P206="","",'12 - Deployments &amp; Config'!P206)</f>
        <v/>
      </c>
      <c r="Q201" s="30"/>
      <c r="R201" s="29" t="str">
        <f>IF('12 - Deployments &amp; Config'!BO206="","",'12 - Deployments &amp; Config'!BO206)</f>
        <v/>
      </c>
      <c r="S201" s="29" t="str">
        <f>IF('12 - Deployments &amp; Config'!BN206="","",'12 - Deployments &amp; Config'!BN206)</f>
        <v/>
      </c>
      <c r="T201" s="29" t="str">
        <f>IF('12 - Deployments &amp; Config'!BL206="","",'12 - Deployments &amp; Config'!BL206)</f>
        <v/>
      </c>
      <c r="U201" s="29" t="str">
        <f>IF('12 - Deployments &amp; Config'!BM206="","",'12 - Deployments &amp; Config'!BM206)</f>
        <v/>
      </c>
      <c r="V201" s="29" t="str">
        <f>IF('12 - Deployments &amp; Config'!B206="","",'12 - Deployments &amp; Config'!B206)</f>
        <v/>
      </c>
      <c r="W201" s="29" t="str">
        <f>IF('12 - Deployments &amp; Config'!CO206="","",'12 - Deployments &amp; Config'!CO206)</f>
        <v/>
      </c>
      <c r="X201" s="29" t="str">
        <f>IF('12 - Deployments &amp; Config'!BS206="","",'12 - Deployments &amp; Config'!BS206)</f>
        <v/>
      </c>
      <c r="Y201" s="29" t="str">
        <f>IF('12 - Deployments &amp; Config'!CQ206="","",'12 - Deployments &amp; Config'!CQ206)</f>
        <v/>
      </c>
      <c r="Z201" s="29" t="str">
        <f>IF('12 - Deployments &amp; Config'!T206="","",'12 - Deployments &amp; Config'!T206)</f>
        <v/>
      </c>
      <c r="AA201" s="29" t="str">
        <f>IF('12 - Deployments &amp; Config'!V206="","",'12 - Deployments &amp; Config'!V206)</f>
        <v/>
      </c>
    </row>
    <row r="202" spans="1:27">
      <c r="A202" s="30"/>
      <c r="B202" s="30"/>
      <c r="C202" s="29" t="str">
        <f>IF('12 - Deployments &amp; Config'!I207="","",'12 - Deployments &amp; Config'!I207)</f>
        <v/>
      </c>
      <c r="D202" s="29" t="str">
        <f>IF('12 - Deployments &amp; Config'!J207="","",'12 - Deployments &amp; Config'!J207)</f>
        <v/>
      </c>
      <c r="E202" s="29" t="str">
        <f>IF('12 - Deployments &amp; Config'!K207="","",'12 - Deployments &amp; Config'!K207)</f>
        <v/>
      </c>
      <c r="F202" s="29" t="str">
        <f>IF('12 - Deployments &amp; Config'!L207="","",'12 - Deployments &amp; Config'!L207)</f>
        <v/>
      </c>
      <c r="G202" s="29" t="str">
        <f>IF('12 - Deployments &amp; Config'!AQ207="","",'12 - Deployments &amp; Config'!AQ207)</f>
        <v/>
      </c>
      <c r="H202" s="29" t="str">
        <f>IF('12 - Deployments &amp; Config'!A207="","",'12 - Deployments &amp; Config'!A207)</f>
        <v/>
      </c>
      <c r="I202" s="29" t="str">
        <f>IF('12 - Deployments &amp; Config'!AO207="","",'12 - Deployments &amp; Config'!AO207)</f>
        <v/>
      </c>
      <c r="J202" s="29" t="str">
        <f>IF('12 - Deployments &amp; Config'!AP207="","",'12 - Deployments &amp; Config'!AP207)</f>
        <v/>
      </c>
      <c r="K202" s="29" t="str">
        <f>IF('12 - Deployments &amp; Config'!AK207="","",'12 - Deployments &amp; Config'!AK207)</f>
        <v/>
      </c>
      <c r="L202" s="29" t="str">
        <f>IF('12 - Deployments &amp; Config'!M207="","",'12 - Deployments &amp; Config'!M207)</f>
        <v/>
      </c>
      <c r="M202" s="30"/>
      <c r="N202" s="29" t="str">
        <f>IF('12 - Deployments &amp; Config'!N207="","",'12 - Deployments &amp; Config'!N207)</f>
        <v/>
      </c>
      <c r="O202" s="29" t="str">
        <f>IF('12 - Deployments &amp; Config'!O207="","",'12 - Deployments &amp; Config'!O207)</f>
        <v/>
      </c>
      <c r="P202" s="29" t="str">
        <f>IF('12 - Deployments &amp; Config'!P207="","",'12 - Deployments &amp; Config'!P207)</f>
        <v/>
      </c>
      <c r="Q202" s="30"/>
      <c r="R202" s="29" t="str">
        <f>IF('12 - Deployments &amp; Config'!BO207="","",'12 - Deployments &amp; Config'!BO207)</f>
        <v/>
      </c>
      <c r="S202" s="29" t="str">
        <f>IF('12 - Deployments &amp; Config'!BN207="","",'12 - Deployments &amp; Config'!BN207)</f>
        <v/>
      </c>
      <c r="T202" s="29" t="str">
        <f>IF('12 - Deployments &amp; Config'!BL207="","",'12 - Deployments &amp; Config'!BL207)</f>
        <v/>
      </c>
      <c r="U202" s="29" t="str">
        <f>IF('12 - Deployments &amp; Config'!BM207="","",'12 - Deployments &amp; Config'!BM207)</f>
        <v/>
      </c>
      <c r="V202" s="29" t="str">
        <f>IF('12 - Deployments &amp; Config'!B207="","",'12 - Deployments &amp; Config'!B207)</f>
        <v/>
      </c>
      <c r="W202" s="29" t="str">
        <f>IF('12 - Deployments &amp; Config'!CO207="","",'12 - Deployments &amp; Config'!CO207)</f>
        <v/>
      </c>
      <c r="X202" s="29" t="str">
        <f>IF('12 - Deployments &amp; Config'!BS207="","",'12 - Deployments &amp; Config'!BS207)</f>
        <v/>
      </c>
      <c r="Y202" s="29" t="str">
        <f>IF('12 - Deployments &amp; Config'!CQ207="","",'12 - Deployments &amp; Config'!CQ207)</f>
        <v/>
      </c>
      <c r="Z202" s="29" t="str">
        <f>IF('12 - Deployments &amp; Config'!T207="","",'12 - Deployments &amp; Config'!T207)</f>
        <v/>
      </c>
      <c r="AA202" s="29" t="str">
        <f>IF('12 - Deployments &amp; Config'!V207="","",'12 - Deployments &amp; Config'!V207)</f>
        <v/>
      </c>
    </row>
    <row r="203" spans="1:27">
      <c r="A203" s="30"/>
      <c r="B203" s="30"/>
      <c r="C203" s="29" t="str">
        <f>IF('12 - Deployments &amp; Config'!I208="","",'12 - Deployments &amp; Config'!I208)</f>
        <v/>
      </c>
      <c r="D203" s="29" t="str">
        <f>IF('12 - Deployments &amp; Config'!J208="","",'12 - Deployments &amp; Config'!J208)</f>
        <v/>
      </c>
      <c r="E203" s="29" t="str">
        <f>IF('12 - Deployments &amp; Config'!K208="","",'12 - Deployments &amp; Config'!K208)</f>
        <v/>
      </c>
      <c r="F203" s="29" t="str">
        <f>IF('12 - Deployments &amp; Config'!L208="","",'12 - Deployments &amp; Config'!L208)</f>
        <v/>
      </c>
      <c r="G203" s="29" t="str">
        <f>IF('12 - Deployments &amp; Config'!AQ208="","",'12 - Deployments &amp; Config'!AQ208)</f>
        <v/>
      </c>
      <c r="H203" s="29" t="str">
        <f>IF('12 - Deployments &amp; Config'!A208="","",'12 - Deployments &amp; Config'!A208)</f>
        <v/>
      </c>
      <c r="I203" s="29" t="str">
        <f>IF('12 - Deployments &amp; Config'!AO208="","",'12 - Deployments &amp; Config'!AO208)</f>
        <v/>
      </c>
      <c r="J203" s="29" t="str">
        <f>IF('12 - Deployments &amp; Config'!AP208="","",'12 - Deployments &amp; Config'!AP208)</f>
        <v/>
      </c>
      <c r="K203" s="29" t="str">
        <f>IF('12 - Deployments &amp; Config'!AK208="","",'12 - Deployments &amp; Config'!AK208)</f>
        <v/>
      </c>
      <c r="L203" s="29" t="str">
        <f>IF('12 - Deployments &amp; Config'!M208="","",'12 - Deployments &amp; Config'!M208)</f>
        <v/>
      </c>
      <c r="M203" s="30"/>
      <c r="N203" s="29" t="str">
        <f>IF('12 - Deployments &amp; Config'!N208="","",'12 - Deployments &amp; Config'!N208)</f>
        <v/>
      </c>
      <c r="O203" s="29" t="str">
        <f>IF('12 - Deployments &amp; Config'!O208="","",'12 - Deployments &amp; Config'!O208)</f>
        <v/>
      </c>
      <c r="P203" s="29" t="str">
        <f>IF('12 - Deployments &amp; Config'!P208="","",'12 - Deployments &amp; Config'!P208)</f>
        <v/>
      </c>
      <c r="Q203" s="30"/>
      <c r="R203" s="29" t="str">
        <f>IF('12 - Deployments &amp; Config'!BO208="","",'12 - Deployments &amp; Config'!BO208)</f>
        <v/>
      </c>
      <c r="S203" s="29" t="str">
        <f>IF('12 - Deployments &amp; Config'!BN208="","",'12 - Deployments &amp; Config'!BN208)</f>
        <v/>
      </c>
      <c r="T203" s="29" t="str">
        <f>IF('12 - Deployments &amp; Config'!BL208="","",'12 - Deployments &amp; Config'!BL208)</f>
        <v/>
      </c>
      <c r="U203" s="29" t="str">
        <f>IF('12 - Deployments &amp; Config'!BM208="","",'12 - Deployments &amp; Config'!BM208)</f>
        <v/>
      </c>
      <c r="V203" s="29" t="str">
        <f>IF('12 - Deployments &amp; Config'!B208="","",'12 - Deployments &amp; Config'!B208)</f>
        <v/>
      </c>
      <c r="W203" s="29" t="str">
        <f>IF('12 - Deployments &amp; Config'!CO208="","",'12 - Deployments &amp; Config'!CO208)</f>
        <v/>
      </c>
      <c r="X203" s="29" t="str">
        <f>IF('12 - Deployments &amp; Config'!BS208="","",'12 - Deployments &amp; Config'!BS208)</f>
        <v/>
      </c>
      <c r="Y203" s="29" t="str">
        <f>IF('12 - Deployments &amp; Config'!CQ208="","",'12 - Deployments &amp; Config'!CQ208)</f>
        <v/>
      </c>
      <c r="Z203" s="29" t="str">
        <f>IF('12 - Deployments &amp; Config'!T208="","",'12 - Deployments &amp; Config'!T208)</f>
        <v/>
      </c>
      <c r="AA203" s="29" t="str">
        <f>IF('12 - Deployments &amp; Config'!V208="","",'12 - Deployments &amp; Config'!V208)</f>
        <v/>
      </c>
    </row>
    <row r="204" spans="1:27">
      <c r="A204" s="30"/>
      <c r="B204" s="30"/>
      <c r="C204" s="29" t="str">
        <f>IF('12 - Deployments &amp; Config'!I209="","",'12 - Deployments &amp; Config'!I209)</f>
        <v/>
      </c>
      <c r="D204" s="29" t="str">
        <f>IF('12 - Deployments &amp; Config'!J209="","",'12 - Deployments &amp; Config'!J209)</f>
        <v/>
      </c>
      <c r="E204" s="29" t="str">
        <f>IF('12 - Deployments &amp; Config'!K209="","",'12 - Deployments &amp; Config'!K209)</f>
        <v/>
      </c>
      <c r="F204" s="29" t="str">
        <f>IF('12 - Deployments &amp; Config'!L209="","",'12 - Deployments &amp; Config'!L209)</f>
        <v/>
      </c>
      <c r="G204" s="29" t="str">
        <f>IF('12 - Deployments &amp; Config'!AQ209="","",'12 - Deployments &amp; Config'!AQ209)</f>
        <v/>
      </c>
      <c r="H204" s="29" t="str">
        <f>IF('12 - Deployments &amp; Config'!A209="","",'12 - Deployments &amp; Config'!A209)</f>
        <v/>
      </c>
      <c r="I204" s="29" t="str">
        <f>IF('12 - Deployments &amp; Config'!AO209="","",'12 - Deployments &amp; Config'!AO209)</f>
        <v/>
      </c>
      <c r="J204" s="29" t="str">
        <f>IF('12 - Deployments &amp; Config'!AP209="","",'12 - Deployments &amp; Config'!AP209)</f>
        <v/>
      </c>
      <c r="K204" s="29" t="str">
        <f>IF('12 - Deployments &amp; Config'!AK209="","",'12 - Deployments &amp; Config'!AK209)</f>
        <v/>
      </c>
      <c r="L204" s="29" t="str">
        <f>IF('12 - Deployments &amp; Config'!M209="","",'12 - Deployments &amp; Config'!M209)</f>
        <v/>
      </c>
      <c r="M204" s="30"/>
      <c r="N204" s="29" t="str">
        <f>IF('12 - Deployments &amp; Config'!N209="","",'12 - Deployments &amp; Config'!N209)</f>
        <v/>
      </c>
      <c r="O204" s="29" t="str">
        <f>IF('12 - Deployments &amp; Config'!O209="","",'12 - Deployments &amp; Config'!O209)</f>
        <v/>
      </c>
      <c r="P204" s="29" t="str">
        <f>IF('12 - Deployments &amp; Config'!P209="","",'12 - Deployments &amp; Config'!P209)</f>
        <v/>
      </c>
      <c r="Q204" s="30"/>
      <c r="R204" s="29" t="str">
        <f>IF('12 - Deployments &amp; Config'!BO209="","",'12 - Deployments &amp; Config'!BO209)</f>
        <v/>
      </c>
      <c r="S204" s="29" t="str">
        <f>IF('12 - Deployments &amp; Config'!BN209="","",'12 - Deployments &amp; Config'!BN209)</f>
        <v/>
      </c>
      <c r="T204" s="29" t="str">
        <f>IF('12 - Deployments &amp; Config'!BL209="","",'12 - Deployments &amp; Config'!BL209)</f>
        <v/>
      </c>
      <c r="U204" s="29" t="str">
        <f>IF('12 - Deployments &amp; Config'!BM209="","",'12 - Deployments &amp; Config'!BM209)</f>
        <v/>
      </c>
      <c r="V204" s="29" t="str">
        <f>IF('12 - Deployments &amp; Config'!B209="","",'12 - Deployments &amp; Config'!B209)</f>
        <v/>
      </c>
      <c r="W204" s="29" t="str">
        <f>IF('12 - Deployments &amp; Config'!CO209="","",'12 - Deployments &amp; Config'!CO209)</f>
        <v/>
      </c>
      <c r="X204" s="29" t="str">
        <f>IF('12 - Deployments &amp; Config'!BS209="","",'12 - Deployments &amp; Config'!BS209)</f>
        <v/>
      </c>
      <c r="Y204" s="29" t="str">
        <f>IF('12 - Deployments &amp; Config'!CQ209="","",'12 - Deployments &amp; Config'!CQ209)</f>
        <v/>
      </c>
      <c r="Z204" s="29" t="str">
        <f>IF('12 - Deployments &amp; Config'!T209="","",'12 - Deployments &amp; Config'!T209)</f>
        <v/>
      </c>
      <c r="AA204" s="29" t="str">
        <f>IF('12 - Deployments &amp; Config'!V209="","",'12 - Deployments &amp; Config'!V209)</f>
        <v/>
      </c>
    </row>
    <row r="205" spans="1:27">
      <c r="A205" s="30"/>
      <c r="B205" s="30"/>
      <c r="C205" s="29" t="str">
        <f>IF('12 - Deployments &amp; Config'!I210="","",'12 - Deployments &amp; Config'!I210)</f>
        <v/>
      </c>
      <c r="D205" s="29" t="str">
        <f>IF('12 - Deployments &amp; Config'!J210="","",'12 - Deployments &amp; Config'!J210)</f>
        <v/>
      </c>
      <c r="E205" s="29" t="str">
        <f>IF('12 - Deployments &amp; Config'!K210="","",'12 - Deployments &amp; Config'!K210)</f>
        <v/>
      </c>
      <c r="F205" s="29" t="str">
        <f>IF('12 - Deployments &amp; Config'!L210="","",'12 - Deployments &amp; Config'!L210)</f>
        <v/>
      </c>
      <c r="G205" s="29" t="str">
        <f>IF('12 - Deployments &amp; Config'!AQ210="","",'12 - Deployments &amp; Config'!AQ210)</f>
        <v/>
      </c>
      <c r="H205" s="29" t="str">
        <f>IF('12 - Deployments &amp; Config'!A210="","",'12 - Deployments &amp; Config'!A210)</f>
        <v/>
      </c>
      <c r="I205" s="29" t="str">
        <f>IF('12 - Deployments &amp; Config'!AO210="","",'12 - Deployments &amp; Config'!AO210)</f>
        <v/>
      </c>
      <c r="J205" s="29" t="str">
        <f>IF('12 - Deployments &amp; Config'!AP210="","",'12 - Deployments &amp; Config'!AP210)</f>
        <v/>
      </c>
      <c r="K205" s="29" t="str">
        <f>IF('12 - Deployments &amp; Config'!AK210="","",'12 - Deployments &amp; Config'!AK210)</f>
        <v/>
      </c>
      <c r="L205" s="29" t="str">
        <f>IF('12 - Deployments &amp; Config'!M210="","",'12 - Deployments &amp; Config'!M210)</f>
        <v/>
      </c>
      <c r="M205" s="30"/>
      <c r="N205" s="29" t="str">
        <f>IF('12 - Deployments &amp; Config'!N210="","",'12 - Deployments &amp; Config'!N210)</f>
        <v/>
      </c>
      <c r="O205" s="29" t="str">
        <f>IF('12 - Deployments &amp; Config'!O210="","",'12 - Deployments &amp; Config'!O210)</f>
        <v/>
      </c>
      <c r="P205" s="29" t="str">
        <f>IF('12 - Deployments &amp; Config'!P210="","",'12 - Deployments &amp; Config'!P210)</f>
        <v/>
      </c>
      <c r="Q205" s="30"/>
      <c r="R205" s="29" t="str">
        <f>IF('12 - Deployments &amp; Config'!BO210="","",'12 - Deployments &amp; Config'!BO210)</f>
        <v/>
      </c>
      <c r="S205" s="29" t="str">
        <f>IF('12 - Deployments &amp; Config'!BN210="","",'12 - Deployments &amp; Config'!BN210)</f>
        <v/>
      </c>
      <c r="T205" s="29" t="str">
        <f>IF('12 - Deployments &amp; Config'!BL210="","",'12 - Deployments &amp; Config'!BL210)</f>
        <v/>
      </c>
      <c r="U205" s="29" t="str">
        <f>IF('12 - Deployments &amp; Config'!BM210="","",'12 - Deployments &amp; Config'!BM210)</f>
        <v/>
      </c>
      <c r="V205" s="29" t="str">
        <f>IF('12 - Deployments &amp; Config'!B210="","",'12 - Deployments &amp; Config'!B210)</f>
        <v/>
      </c>
      <c r="W205" s="29" t="str">
        <f>IF('12 - Deployments &amp; Config'!CO210="","",'12 - Deployments &amp; Config'!CO210)</f>
        <v/>
      </c>
      <c r="X205" s="29" t="str">
        <f>IF('12 - Deployments &amp; Config'!BS210="","",'12 - Deployments &amp; Config'!BS210)</f>
        <v/>
      </c>
      <c r="Y205" s="29" t="str">
        <f>IF('12 - Deployments &amp; Config'!CQ210="","",'12 - Deployments &amp; Config'!CQ210)</f>
        <v/>
      </c>
      <c r="Z205" s="29" t="str">
        <f>IF('12 - Deployments &amp; Config'!T210="","",'12 - Deployments &amp; Config'!T210)</f>
        <v/>
      </c>
      <c r="AA205" s="29" t="str">
        <f>IF('12 - Deployments &amp; Config'!V210="","",'12 - Deployments &amp; Config'!V210)</f>
        <v/>
      </c>
    </row>
    <row r="206" spans="1:27">
      <c r="A206" s="30"/>
      <c r="B206" s="30"/>
      <c r="C206" s="29" t="str">
        <f>IF('12 - Deployments &amp; Config'!I211="","",'12 - Deployments &amp; Config'!I211)</f>
        <v/>
      </c>
      <c r="D206" s="29" t="str">
        <f>IF('12 - Deployments &amp; Config'!J211="","",'12 - Deployments &amp; Config'!J211)</f>
        <v/>
      </c>
      <c r="E206" s="29" t="str">
        <f>IF('12 - Deployments &amp; Config'!K211="","",'12 - Deployments &amp; Config'!K211)</f>
        <v/>
      </c>
      <c r="F206" s="29" t="str">
        <f>IF('12 - Deployments &amp; Config'!L211="","",'12 - Deployments &amp; Config'!L211)</f>
        <v/>
      </c>
      <c r="G206" s="29" t="str">
        <f>IF('12 - Deployments &amp; Config'!AQ211="","",'12 - Deployments &amp; Config'!AQ211)</f>
        <v/>
      </c>
      <c r="H206" s="29" t="str">
        <f>IF('12 - Deployments &amp; Config'!A211="","",'12 - Deployments &amp; Config'!A211)</f>
        <v/>
      </c>
      <c r="I206" s="29" t="str">
        <f>IF('12 - Deployments &amp; Config'!AO211="","",'12 - Deployments &amp; Config'!AO211)</f>
        <v/>
      </c>
      <c r="J206" s="29" t="str">
        <f>IF('12 - Deployments &amp; Config'!AP211="","",'12 - Deployments &amp; Config'!AP211)</f>
        <v/>
      </c>
      <c r="K206" s="29" t="str">
        <f>IF('12 - Deployments &amp; Config'!AK211="","",'12 - Deployments &amp; Config'!AK211)</f>
        <v/>
      </c>
      <c r="L206" s="29" t="str">
        <f>IF('12 - Deployments &amp; Config'!M211="","",'12 - Deployments &amp; Config'!M211)</f>
        <v/>
      </c>
      <c r="M206" s="30"/>
      <c r="N206" s="29" t="str">
        <f>IF('12 - Deployments &amp; Config'!N211="","",'12 - Deployments &amp; Config'!N211)</f>
        <v/>
      </c>
      <c r="O206" s="29" t="str">
        <f>IF('12 - Deployments &amp; Config'!O211="","",'12 - Deployments &amp; Config'!O211)</f>
        <v/>
      </c>
      <c r="P206" s="29" t="str">
        <f>IF('12 - Deployments &amp; Config'!P211="","",'12 - Deployments &amp; Config'!P211)</f>
        <v/>
      </c>
      <c r="Q206" s="30"/>
      <c r="R206" s="29" t="str">
        <f>IF('12 - Deployments &amp; Config'!BO211="","",'12 - Deployments &amp; Config'!BO211)</f>
        <v/>
      </c>
      <c r="S206" s="29" t="str">
        <f>IF('12 - Deployments &amp; Config'!BN211="","",'12 - Deployments &amp; Config'!BN211)</f>
        <v/>
      </c>
      <c r="T206" s="29" t="str">
        <f>IF('12 - Deployments &amp; Config'!BL211="","",'12 - Deployments &amp; Config'!BL211)</f>
        <v/>
      </c>
      <c r="U206" s="29" t="str">
        <f>IF('12 - Deployments &amp; Config'!BM211="","",'12 - Deployments &amp; Config'!BM211)</f>
        <v/>
      </c>
      <c r="V206" s="29" t="str">
        <f>IF('12 - Deployments &amp; Config'!B211="","",'12 - Deployments &amp; Config'!B211)</f>
        <v/>
      </c>
      <c r="W206" s="29" t="str">
        <f>IF('12 - Deployments &amp; Config'!CO211="","",'12 - Deployments &amp; Config'!CO211)</f>
        <v/>
      </c>
      <c r="X206" s="29" t="str">
        <f>IF('12 - Deployments &amp; Config'!BS211="","",'12 - Deployments &amp; Config'!BS211)</f>
        <v/>
      </c>
      <c r="Y206" s="29" t="str">
        <f>IF('12 - Deployments &amp; Config'!CQ211="","",'12 - Deployments &amp; Config'!CQ211)</f>
        <v/>
      </c>
      <c r="Z206" s="29" t="str">
        <f>IF('12 - Deployments &amp; Config'!T211="","",'12 - Deployments &amp; Config'!T211)</f>
        <v/>
      </c>
      <c r="AA206" s="29" t="str">
        <f>IF('12 - Deployments &amp; Config'!V211="","",'12 - Deployments &amp; Config'!V211)</f>
        <v/>
      </c>
    </row>
    <row r="207" spans="1:27">
      <c r="A207" s="30"/>
      <c r="B207" s="30"/>
      <c r="C207" s="29" t="str">
        <f>IF('12 - Deployments &amp; Config'!I212="","",'12 - Deployments &amp; Config'!I212)</f>
        <v/>
      </c>
      <c r="D207" s="29" t="str">
        <f>IF('12 - Deployments &amp; Config'!J212="","",'12 - Deployments &amp; Config'!J212)</f>
        <v/>
      </c>
      <c r="E207" s="29" t="str">
        <f>IF('12 - Deployments &amp; Config'!K212="","",'12 - Deployments &amp; Config'!K212)</f>
        <v/>
      </c>
      <c r="F207" s="29" t="str">
        <f>IF('12 - Deployments &amp; Config'!L212="","",'12 - Deployments &amp; Config'!L212)</f>
        <v/>
      </c>
      <c r="G207" s="29" t="str">
        <f>IF('12 - Deployments &amp; Config'!AQ212="","",'12 - Deployments &amp; Config'!AQ212)</f>
        <v/>
      </c>
      <c r="H207" s="29" t="str">
        <f>IF('12 - Deployments &amp; Config'!A212="","",'12 - Deployments &amp; Config'!A212)</f>
        <v/>
      </c>
      <c r="I207" s="29" t="str">
        <f>IF('12 - Deployments &amp; Config'!AO212="","",'12 - Deployments &amp; Config'!AO212)</f>
        <v/>
      </c>
      <c r="J207" s="29" t="str">
        <f>IF('12 - Deployments &amp; Config'!AP212="","",'12 - Deployments &amp; Config'!AP212)</f>
        <v/>
      </c>
      <c r="K207" s="29" t="str">
        <f>IF('12 - Deployments &amp; Config'!AK212="","",'12 - Deployments &amp; Config'!AK212)</f>
        <v/>
      </c>
      <c r="L207" s="29" t="str">
        <f>IF('12 - Deployments &amp; Config'!M212="","",'12 - Deployments &amp; Config'!M212)</f>
        <v/>
      </c>
      <c r="M207" s="30"/>
      <c r="N207" s="29" t="str">
        <f>IF('12 - Deployments &amp; Config'!N212="","",'12 - Deployments &amp; Config'!N212)</f>
        <v/>
      </c>
      <c r="O207" s="29" t="str">
        <f>IF('12 - Deployments &amp; Config'!O212="","",'12 - Deployments &amp; Config'!O212)</f>
        <v/>
      </c>
      <c r="P207" s="29" t="str">
        <f>IF('12 - Deployments &amp; Config'!P212="","",'12 - Deployments &amp; Config'!P212)</f>
        <v/>
      </c>
      <c r="Q207" s="30"/>
      <c r="R207" s="29" t="str">
        <f>IF('12 - Deployments &amp; Config'!BO212="","",'12 - Deployments &amp; Config'!BO212)</f>
        <v/>
      </c>
      <c r="S207" s="29" t="str">
        <f>IF('12 - Deployments &amp; Config'!BN212="","",'12 - Deployments &amp; Config'!BN212)</f>
        <v/>
      </c>
      <c r="T207" s="29" t="str">
        <f>IF('12 - Deployments &amp; Config'!BL212="","",'12 - Deployments &amp; Config'!BL212)</f>
        <v/>
      </c>
      <c r="U207" s="29" t="str">
        <f>IF('12 - Deployments &amp; Config'!BM212="","",'12 - Deployments &amp; Config'!BM212)</f>
        <v/>
      </c>
      <c r="V207" s="29" t="str">
        <f>IF('12 - Deployments &amp; Config'!B212="","",'12 - Deployments &amp; Config'!B212)</f>
        <v/>
      </c>
      <c r="W207" s="29" t="str">
        <f>IF('12 - Deployments &amp; Config'!CO212="","",'12 - Deployments &amp; Config'!CO212)</f>
        <v/>
      </c>
      <c r="X207" s="29" t="str">
        <f>IF('12 - Deployments &amp; Config'!BS212="","",'12 - Deployments &amp; Config'!BS212)</f>
        <v/>
      </c>
      <c r="Y207" s="29" t="str">
        <f>IF('12 - Deployments &amp; Config'!CQ212="","",'12 - Deployments &amp; Config'!CQ212)</f>
        <v/>
      </c>
      <c r="Z207" s="29" t="str">
        <f>IF('12 - Deployments &amp; Config'!T212="","",'12 - Deployments &amp; Config'!T212)</f>
        <v/>
      </c>
      <c r="AA207" s="29" t="str">
        <f>IF('12 - Deployments &amp; Config'!V212="","",'12 - Deployments &amp; Config'!V212)</f>
        <v/>
      </c>
    </row>
    <row r="208" spans="1:27">
      <c r="A208" s="30"/>
      <c r="B208" s="30"/>
      <c r="C208" s="29" t="str">
        <f>IF('12 - Deployments &amp; Config'!I213="","",'12 - Deployments &amp; Config'!I213)</f>
        <v/>
      </c>
      <c r="D208" s="29" t="str">
        <f>IF('12 - Deployments &amp; Config'!J213="","",'12 - Deployments &amp; Config'!J213)</f>
        <v/>
      </c>
      <c r="E208" s="29" t="str">
        <f>IF('12 - Deployments &amp; Config'!K213="","",'12 - Deployments &amp; Config'!K213)</f>
        <v/>
      </c>
      <c r="F208" s="29" t="str">
        <f>IF('12 - Deployments &amp; Config'!L213="","",'12 - Deployments &amp; Config'!L213)</f>
        <v/>
      </c>
      <c r="G208" s="29" t="str">
        <f>IF('12 - Deployments &amp; Config'!AQ213="","",'12 - Deployments &amp; Config'!AQ213)</f>
        <v/>
      </c>
      <c r="H208" s="29" t="str">
        <f>IF('12 - Deployments &amp; Config'!A213="","",'12 - Deployments &amp; Config'!A213)</f>
        <v/>
      </c>
      <c r="I208" s="29" t="str">
        <f>IF('12 - Deployments &amp; Config'!AO213="","",'12 - Deployments &amp; Config'!AO213)</f>
        <v/>
      </c>
      <c r="J208" s="29" t="str">
        <f>IF('12 - Deployments &amp; Config'!AP213="","",'12 - Deployments &amp; Config'!AP213)</f>
        <v/>
      </c>
      <c r="K208" s="29" t="str">
        <f>IF('12 - Deployments &amp; Config'!AK213="","",'12 - Deployments &amp; Config'!AK213)</f>
        <v/>
      </c>
      <c r="L208" s="29" t="str">
        <f>IF('12 - Deployments &amp; Config'!M213="","",'12 - Deployments &amp; Config'!M213)</f>
        <v/>
      </c>
      <c r="M208" s="30"/>
      <c r="N208" s="29" t="str">
        <f>IF('12 - Deployments &amp; Config'!N213="","",'12 - Deployments &amp; Config'!N213)</f>
        <v/>
      </c>
      <c r="O208" s="29" t="str">
        <f>IF('12 - Deployments &amp; Config'!O213="","",'12 - Deployments &amp; Config'!O213)</f>
        <v/>
      </c>
      <c r="P208" s="29" t="str">
        <f>IF('12 - Deployments &amp; Config'!P213="","",'12 - Deployments &amp; Config'!P213)</f>
        <v/>
      </c>
      <c r="Q208" s="30"/>
      <c r="R208" s="29" t="str">
        <f>IF('12 - Deployments &amp; Config'!BO213="","",'12 - Deployments &amp; Config'!BO213)</f>
        <v/>
      </c>
      <c r="S208" s="29" t="str">
        <f>IF('12 - Deployments &amp; Config'!BN213="","",'12 - Deployments &amp; Config'!BN213)</f>
        <v/>
      </c>
      <c r="T208" s="29" t="str">
        <f>IF('12 - Deployments &amp; Config'!BL213="","",'12 - Deployments &amp; Config'!BL213)</f>
        <v/>
      </c>
      <c r="U208" s="29" t="str">
        <f>IF('12 - Deployments &amp; Config'!BM213="","",'12 - Deployments &amp; Config'!BM213)</f>
        <v/>
      </c>
      <c r="V208" s="29" t="str">
        <f>IF('12 - Deployments &amp; Config'!B213="","",'12 - Deployments &amp; Config'!B213)</f>
        <v/>
      </c>
      <c r="W208" s="29" t="str">
        <f>IF('12 - Deployments &amp; Config'!CO213="","",'12 - Deployments &amp; Config'!CO213)</f>
        <v/>
      </c>
      <c r="X208" s="29" t="str">
        <f>IF('12 - Deployments &amp; Config'!BS213="","",'12 - Deployments &amp; Config'!BS213)</f>
        <v/>
      </c>
      <c r="Y208" s="29" t="str">
        <f>IF('12 - Deployments &amp; Config'!CQ213="","",'12 - Deployments &amp; Config'!CQ213)</f>
        <v/>
      </c>
      <c r="Z208" s="29" t="str">
        <f>IF('12 - Deployments &amp; Config'!T213="","",'12 - Deployments &amp; Config'!T213)</f>
        <v/>
      </c>
      <c r="AA208" s="29" t="str">
        <f>IF('12 - Deployments &amp; Config'!V213="","",'12 - Deployments &amp; Config'!V213)</f>
        <v/>
      </c>
    </row>
    <row r="209" spans="1:27">
      <c r="A209" s="30"/>
      <c r="B209" s="30"/>
      <c r="C209" s="29" t="str">
        <f>IF('12 - Deployments &amp; Config'!I214="","",'12 - Deployments &amp; Config'!I214)</f>
        <v/>
      </c>
      <c r="D209" s="29" t="str">
        <f>IF('12 - Deployments &amp; Config'!J214="","",'12 - Deployments &amp; Config'!J214)</f>
        <v/>
      </c>
      <c r="E209" s="29" t="str">
        <f>IF('12 - Deployments &amp; Config'!K214="","",'12 - Deployments &amp; Config'!K214)</f>
        <v/>
      </c>
      <c r="F209" s="29" t="str">
        <f>IF('12 - Deployments &amp; Config'!L214="","",'12 - Deployments &amp; Config'!L214)</f>
        <v/>
      </c>
      <c r="G209" s="29" t="str">
        <f>IF('12 - Deployments &amp; Config'!AQ214="","",'12 - Deployments &amp; Config'!AQ214)</f>
        <v/>
      </c>
      <c r="H209" s="29" t="str">
        <f>IF('12 - Deployments &amp; Config'!A214="","",'12 - Deployments &amp; Config'!A214)</f>
        <v/>
      </c>
      <c r="I209" s="29" t="str">
        <f>IF('12 - Deployments &amp; Config'!AO214="","",'12 - Deployments &amp; Config'!AO214)</f>
        <v/>
      </c>
      <c r="J209" s="29" t="str">
        <f>IF('12 - Deployments &amp; Config'!AP214="","",'12 - Deployments &amp; Config'!AP214)</f>
        <v/>
      </c>
      <c r="K209" s="29" t="str">
        <f>IF('12 - Deployments &amp; Config'!AK214="","",'12 - Deployments &amp; Config'!AK214)</f>
        <v/>
      </c>
      <c r="L209" s="29" t="str">
        <f>IF('12 - Deployments &amp; Config'!M214="","",'12 - Deployments &amp; Config'!M214)</f>
        <v/>
      </c>
      <c r="M209" s="30"/>
      <c r="N209" s="29" t="str">
        <f>IF('12 - Deployments &amp; Config'!N214="","",'12 - Deployments &amp; Config'!N214)</f>
        <v/>
      </c>
      <c r="O209" s="29" t="str">
        <f>IF('12 - Deployments &amp; Config'!O214="","",'12 - Deployments &amp; Config'!O214)</f>
        <v/>
      </c>
      <c r="P209" s="29" t="str">
        <f>IF('12 - Deployments &amp; Config'!P214="","",'12 - Deployments &amp; Config'!P214)</f>
        <v/>
      </c>
      <c r="Q209" s="30"/>
      <c r="R209" s="29" t="str">
        <f>IF('12 - Deployments &amp; Config'!BO214="","",'12 - Deployments &amp; Config'!BO214)</f>
        <v/>
      </c>
      <c r="S209" s="29" t="str">
        <f>IF('12 - Deployments &amp; Config'!BN214="","",'12 - Deployments &amp; Config'!BN214)</f>
        <v/>
      </c>
      <c r="T209" s="29" t="str">
        <f>IF('12 - Deployments &amp; Config'!BL214="","",'12 - Deployments &amp; Config'!BL214)</f>
        <v/>
      </c>
      <c r="U209" s="29" t="str">
        <f>IF('12 - Deployments &amp; Config'!BM214="","",'12 - Deployments &amp; Config'!BM214)</f>
        <v/>
      </c>
      <c r="V209" s="29" t="str">
        <f>IF('12 - Deployments &amp; Config'!B214="","",'12 - Deployments &amp; Config'!B214)</f>
        <v/>
      </c>
      <c r="W209" s="29" t="str">
        <f>IF('12 - Deployments &amp; Config'!CO214="","",'12 - Deployments &amp; Config'!CO214)</f>
        <v/>
      </c>
      <c r="X209" s="29" t="str">
        <f>IF('12 - Deployments &amp; Config'!BS214="","",'12 - Deployments &amp; Config'!BS214)</f>
        <v/>
      </c>
      <c r="Y209" s="29" t="str">
        <f>IF('12 - Deployments &amp; Config'!CQ214="","",'12 - Deployments &amp; Config'!CQ214)</f>
        <v/>
      </c>
      <c r="Z209" s="29" t="str">
        <f>IF('12 - Deployments &amp; Config'!T214="","",'12 - Deployments &amp; Config'!T214)</f>
        <v/>
      </c>
      <c r="AA209" s="29" t="str">
        <f>IF('12 - Deployments &amp; Config'!V214="","",'12 - Deployments &amp; Config'!V214)</f>
        <v/>
      </c>
    </row>
    <row r="210" spans="1:27">
      <c r="A210" s="30"/>
      <c r="B210" s="30"/>
      <c r="C210" s="29" t="str">
        <f>IF('12 - Deployments &amp; Config'!I215="","",'12 - Deployments &amp; Config'!I215)</f>
        <v/>
      </c>
      <c r="D210" s="29" t="str">
        <f>IF('12 - Deployments &amp; Config'!J215="","",'12 - Deployments &amp; Config'!J215)</f>
        <v/>
      </c>
      <c r="E210" s="29" t="str">
        <f>IF('12 - Deployments &amp; Config'!K215="","",'12 - Deployments &amp; Config'!K215)</f>
        <v/>
      </c>
      <c r="F210" s="29" t="str">
        <f>IF('12 - Deployments &amp; Config'!L215="","",'12 - Deployments &amp; Config'!L215)</f>
        <v/>
      </c>
      <c r="G210" s="29" t="str">
        <f>IF('12 - Deployments &amp; Config'!AQ215="","",'12 - Deployments &amp; Config'!AQ215)</f>
        <v/>
      </c>
      <c r="H210" s="29" t="str">
        <f>IF('12 - Deployments &amp; Config'!A215="","",'12 - Deployments &amp; Config'!A215)</f>
        <v/>
      </c>
      <c r="I210" s="29" t="str">
        <f>IF('12 - Deployments &amp; Config'!AO215="","",'12 - Deployments &amp; Config'!AO215)</f>
        <v/>
      </c>
      <c r="J210" s="29" t="str">
        <f>IF('12 - Deployments &amp; Config'!AP215="","",'12 - Deployments &amp; Config'!AP215)</f>
        <v/>
      </c>
      <c r="K210" s="29" t="str">
        <f>IF('12 - Deployments &amp; Config'!AK215="","",'12 - Deployments &amp; Config'!AK215)</f>
        <v/>
      </c>
      <c r="L210" s="29" t="str">
        <f>IF('12 - Deployments &amp; Config'!M215="","",'12 - Deployments &amp; Config'!M215)</f>
        <v/>
      </c>
      <c r="M210" s="30"/>
      <c r="N210" s="29" t="str">
        <f>IF('12 - Deployments &amp; Config'!N215="","",'12 - Deployments &amp; Config'!N215)</f>
        <v/>
      </c>
      <c r="O210" s="29" t="str">
        <f>IF('12 - Deployments &amp; Config'!O215="","",'12 - Deployments &amp; Config'!O215)</f>
        <v/>
      </c>
      <c r="P210" s="29" t="str">
        <f>IF('12 - Deployments &amp; Config'!P215="","",'12 - Deployments &amp; Config'!P215)</f>
        <v/>
      </c>
      <c r="Q210" s="30"/>
      <c r="R210" s="29" t="str">
        <f>IF('12 - Deployments &amp; Config'!BO215="","",'12 - Deployments &amp; Config'!BO215)</f>
        <v/>
      </c>
      <c r="S210" s="29" t="str">
        <f>IF('12 - Deployments &amp; Config'!BN215="","",'12 - Deployments &amp; Config'!BN215)</f>
        <v/>
      </c>
      <c r="T210" s="29" t="str">
        <f>IF('12 - Deployments &amp; Config'!BL215="","",'12 - Deployments &amp; Config'!BL215)</f>
        <v/>
      </c>
      <c r="U210" s="29" t="str">
        <f>IF('12 - Deployments &amp; Config'!BM215="","",'12 - Deployments &amp; Config'!BM215)</f>
        <v/>
      </c>
      <c r="V210" s="29" t="str">
        <f>IF('12 - Deployments &amp; Config'!B215="","",'12 - Deployments &amp; Config'!B215)</f>
        <v/>
      </c>
      <c r="W210" s="29" t="str">
        <f>IF('12 - Deployments &amp; Config'!CO215="","",'12 - Deployments &amp; Config'!CO215)</f>
        <v/>
      </c>
      <c r="X210" s="29" t="str">
        <f>IF('12 - Deployments &amp; Config'!BS215="","",'12 - Deployments &amp; Config'!BS215)</f>
        <v/>
      </c>
      <c r="Y210" s="29" t="str">
        <f>IF('12 - Deployments &amp; Config'!CQ215="","",'12 - Deployments &amp; Config'!CQ215)</f>
        <v/>
      </c>
      <c r="Z210" s="29" t="str">
        <f>IF('12 - Deployments &amp; Config'!T215="","",'12 - Deployments &amp; Config'!T215)</f>
        <v/>
      </c>
      <c r="AA210" s="29" t="str">
        <f>IF('12 - Deployments &amp; Config'!V215="","",'12 - Deployments &amp; Config'!V215)</f>
        <v/>
      </c>
    </row>
    <row r="211" spans="1:27">
      <c r="A211" s="30"/>
      <c r="B211" s="30"/>
      <c r="C211" s="29" t="str">
        <f>IF('12 - Deployments &amp; Config'!I216="","",'12 - Deployments &amp; Config'!I216)</f>
        <v/>
      </c>
      <c r="D211" s="29" t="str">
        <f>IF('12 - Deployments &amp; Config'!J216="","",'12 - Deployments &amp; Config'!J216)</f>
        <v/>
      </c>
      <c r="E211" s="29" t="str">
        <f>IF('12 - Deployments &amp; Config'!K216="","",'12 - Deployments &amp; Config'!K216)</f>
        <v/>
      </c>
      <c r="F211" s="29" t="str">
        <f>IF('12 - Deployments &amp; Config'!L216="","",'12 - Deployments &amp; Config'!L216)</f>
        <v/>
      </c>
      <c r="G211" s="29" t="str">
        <f>IF('12 - Deployments &amp; Config'!AQ216="","",'12 - Deployments &amp; Config'!AQ216)</f>
        <v/>
      </c>
      <c r="H211" s="29" t="str">
        <f>IF('12 - Deployments &amp; Config'!A216="","",'12 - Deployments &amp; Config'!A216)</f>
        <v/>
      </c>
      <c r="I211" s="29" t="str">
        <f>IF('12 - Deployments &amp; Config'!AO216="","",'12 - Deployments &amp; Config'!AO216)</f>
        <v/>
      </c>
      <c r="J211" s="29" t="str">
        <f>IF('12 - Deployments &amp; Config'!AP216="","",'12 - Deployments &amp; Config'!AP216)</f>
        <v/>
      </c>
      <c r="K211" s="29" t="str">
        <f>IF('12 - Deployments &amp; Config'!AK216="","",'12 - Deployments &amp; Config'!AK216)</f>
        <v/>
      </c>
      <c r="L211" s="29" t="str">
        <f>IF('12 - Deployments &amp; Config'!M216="","",'12 - Deployments &amp; Config'!M216)</f>
        <v/>
      </c>
      <c r="M211" s="30"/>
      <c r="N211" s="29" t="str">
        <f>IF('12 - Deployments &amp; Config'!N216="","",'12 - Deployments &amp; Config'!N216)</f>
        <v/>
      </c>
      <c r="O211" s="29" t="str">
        <f>IF('12 - Deployments &amp; Config'!O216="","",'12 - Deployments &amp; Config'!O216)</f>
        <v/>
      </c>
      <c r="P211" s="29" t="str">
        <f>IF('12 - Deployments &amp; Config'!P216="","",'12 - Deployments &amp; Config'!P216)</f>
        <v/>
      </c>
      <c r="Q211" s="30"/>
      <c r="R211" s="29" t="str">
        <f>IF('12 - Deployments &amp; Config'!BO216="","",'12 - Deployments &amp; Config'!BO216)</f>
        <v/>
      </c>
      <c r="S211" s="29" t="str">
        <f>IF('12 - Deployments &amp; Config'!BN216="","",'12 - Deployments &amp; Config'!BN216)</f>
        <v/>
      </c>
      <c r="T211" s="29" t="str">
        <f>IF('12 - Deployments &amp; Config'!BL216="","",'12 - Deployments &amp; Config'!BL216)</f>
        <v/>
      </c>
      <c r="U211" s="29" t="str">
        <f>IF('12 - Deployments &amp; Config'!BM216="","",'12 - Deployments &amp; Config'!BM216)</f>
        <v/>
      </c>
      <c r="V211" s="29" t="str">
        <f>IF('12 - Deployments &amp; Config'!B216="","",'12 - Deployments &amp; Config'!B216)</f>
        <v/>
      </c>
      <c r="W211" s="29" t="str">
        <f>IF('12 - Deployments &amp; Config'!CO216="","",'12 - Deployments &amp; Config'!CO216)</f>
        <v/>
      </c>
      <c r="X211" s="29" t="str">
        <f>IF('12 - Deployments &amp; Config'!BS216="","",'12 - Deployments &amp; Config'!BS216)</f>
        <v/>
      </c>
      <c r="Y211" s="29" t="str">
        <f>IF('12 - Deployments &amp; Config'!CQ216="","",'12 - Deployments &amp; Config'!CQ216)</f>
        <v/>
      </c>
      <c r="Z211" s="29" t="str">
        <f>IF('12 - Deployments &amp; Config'!T216="","",'12 - Deployments &amp; Config'!T216)</f>
        <v/>
      </c>
      <c r="AA211" s="29" t="str">
        <f>IF('12 - Deployments &amp; Config'!V216="","",'12 - Deployments &amp; Config'!V216)</f>
        <v/>
      </c>
    </row>
    <row r="212" spans="1:27">
      <c r="A212" s="30"/>
      <c r="B212" s="30"/>
      <c r="C212" s="29" t="str">
        <f>IF('12 - Deployments &amp; Config'!I217="","",'12 - Deployments &amp; Config'!I217)</f>
        <v/>
      </c>
      <c r="D212" s="29" t="str">
        <f>IF('12 - Deployments &amp; Config'!J217="","",'12 - Deployments &amp; Config'!J217)</f>
        <v/>
      </c>
      <c r="E212" s="29" t="str">
        <f>IF('12 - Deployments &amp; Config'!K217="","",'12 - Deployments &amp; Config'!K217)</f>
        <v/>
      </c>
      <c r="F212" s="29" t="str">
        <f>IF('12 - Deployments &amp; Config'!L217="","",'12 - Deployments &amp; Config'!L217)</f>
        <v/>
      </c>
      <c r="G212" s="29" t="str">
        <f>IF('12 - Deployments &amp; Config'!AQ217="","",'12 - Deployments &amp; Config'!AQ217)</f>
        <v/>
      </c>
      <c r="H212" s="29" t="str">
        <f>IF('12 - Deployments &amp; Config'!A217="","",'12 - Deployments &amp; Config'!A217)</f>
        <v/>
      </c>
      <c r="I212" s="29" t="str">
        <f>IF('12 - Deployments &amp; Config'!AO217="","",'12 - Deployments &amp; Config'!AO217)</f>
        <v/>
      </c>
      <c r="J212" s="29" t="str">
        <f>IF('12 - Deployments &amp; Config'!AP217="","",'12 - Deployments &amp; Config'!AP217)</f>
        <v/>
      </c>
      <c r="K212" s="29" t="str">
        <f>IF('12 - Deployments &amp; Config'!AK217="","",'12 - Deployments &amp; Config'!AK217)</f>
        <v/>
      </c>
      <c r="L212" s="29" t="str">
        <f>IF('12 - Deployments &amp; Config'!M217="","",'12 - Deployments &amp; Config'!M217)</f>
        <v/>
      </c>
      <c r="M212" s="30"/>
      <c r="N212" s="29" t="str">
        <f>IF('12 - Deployments &amp; Config'!N217="","",'12 - Deployments &amp; Config'!N217)</f>
        <v/>
      </c>
      <c r="O212" s="29" t="str">
        <f>IF('12 - Deployments &amp; Config'!O217="","",'12 - Deployments &amp; Config'!O217)</f>
        <v/>
      </c>
      <c r="P212" s="29" t="str">
        <f>IF('12 - Deployments &amp; Config'!P217="","",'12 - Deployments &amp; Config'!P217)</f>
        <v/>
      </c>
      <c r="Q212" s="30"/>
      <c r="R212" s="29" t="str">
        <f>IF('12 - Deployments &amp; Config'!BO217="","",'12 - Deployments &amp; Config'!BO217)</f>
        <v/>
      </c>
      <c r="S212" s="29" t="str">
        <f>IF('12 - Deployments &amp; Config'!BN217="","",'12 - Deployments &amp; Config'!BN217)</f>
        <v/>
      </c>
      <c r="T212" s="29" t="str">
        <f>IF('12 - Deployments &amp; Config'!BL217="","",'12 - Deployments &amp; Config'!BL217)</f>
        <v/>
      </c>
      <c r="U212" s="29" t="str">
        <f>IF('12 - Deployments &amp; Config'!BM217="","",'12 - Deployments &amp; Config'!BM217)</f>
        <v/>
      </c>
      <c r="V212" s="29" t="str">
        <f>IF('12 - Deployments &amp; Config'!B217="","",'12 - Deployments &amp; Config'!B217)</f>
        <v/>
      </c>
      <c r="W212" s="29" t="str">
        <f>IF('12 - Deployments &amp; Config'!CO217="","",'12 - Deployments &amp; Config'!CO217)</f>
        <v/>
      </c>
      <c r="X212" s="29" t="str">
        <f>IF('12 - Deployments &amp; Config'!BS217="","",'12 - Deployments &amp; Config'!BS217)</f>
        <v/>
      </c>
      <c r="Y212" s="29" t="str">
        <f>IF('12 - Deployments &amp; Config'!CQ217="","",'12 - Deployments &amp; Config'!CQ217)</f>
        <v/>
      </c>
      <c r="Z212" s="29" t="str">
        <f>IF('12 - Deployments &amp; Config'!T217="","",'12 - Deployments &amp; Config'!T217)</f>
        <v/>
      </c>
      <c r="AA212" s="29" t="str">
        <f>IF('12 - Deployments &amp; Config'!V217="","",'12 - Deployments &amp; Config'!V217)</f>
        <v/>
      </c>
    </row>
    <row r="213" spans="1:27">
      <c r="A213" s="30"/>
      <c r="B213" s="30"/>
      <c r="C213" s="29" t="str">
        <f>IF('12 - Deployments &amp; Config'!I218="","",'12 - Deployments &amp; Config'!I218)</f>
        <v/>
      </c>
      <c r="D213" s="29" t="str">
        <f>IF('12 - Deployments &amp; Config'!J218="","",'12 - Deployments &amp; Config'!J218)</f>
        <v/>
      </c>
      <c r="E213" s="29" t="str">
        <f>IF('12 - Deployments &amp; Config'!K218="","",'12 - Deployments &amp; Config'!K218)</f>
        <v/>
      </c>
      <c r="F213" s="29" t="str">
        <f>IF('12 - Deployments &amp; Config'!L218="","",'12 - Deployments &amp; Config'!L218)</f>
        <v/>
      </c>
      <c r="G213" s="29" t="str">
        <f>IF('12 - Deployments &amp; Config'!AQ218="","",'12 - Deployments &amp; Config'!AQ218)</f>
        <v/>
      </c>
      <c r="H213" s="29" t="str">
        <f>IF('12 - Deployments &amp; Config'!A218="","",'12 - Deployments &amp; Config'!A218)</f>
        <v/>
      </c>
      <c r="I213" s="29" t="str">
        <f>IF('12 - Deployments &amp; Config'!AO218="","",'12 - Deployments &amp; Config'!AO218)</f>
        <v/>
      </c>
      <c r="J213" s="29" t="str">
        <f>IF('12 - Deployments &amp; Config'!AP218="","",'12 - Deployments &amp; Config'!AP218)</f>
        <v/>
      </c>
      <c r="K213" s="29" t="str">
        <f>IF('12 - Deployments &amp; Config'!AK218="","",'12 - Deployments &amp; Config'!AK218)</f>
        <v/>
      </c>
      <c r="L213" s="29" t="str">
        <f>IF('12 - Deployments &amp; Config'!M218="","",'12 - Deployments &amp; Config'!M218)</f>
        <v/>
      </c>
      <c r="M213" s="30"/>
      <c r="N213" s="29" t="str">
        <f>IF('12 - Deployments &amp; Config'!N218="","",'12 - Deployments &amp; Config'!N218)</f>
        <v/>
      </c>
      <c r="O213" s="29" t="str">
        <f>IF('12 - Deployments &amp; Config'!O218="","",'12 - Deployments &amp; Config'!O218)</f>
        <v/>
      </c>
      <c r="P213" s="29" t="str">
        <f>IF('12 - Deployments &amp; Config'!P218="","",'12 - Deployments &amp; Config'!P218)</f>
        <v/>
      </c>
      <c r="Q213" s="30"/>
      <c r="R213" s="29" t="str">
        <f>IF('12 - Deployments &amp; Config'!BO218="","",'12 - Deployments &amp; Config'!BO218)</f>
        <v/>
      </c>
      <c r="S213" s="29" t="str">
        <f>IF('12 - Deployments &amp; Config'!BN218="","",'12 - Deployments &amp; Config'!BN218)</f>
        <v/>
      </c>
      <c r="T213" s="29" t="str">
        <f>IF('12 - Deployments &amp; Config'!BL218="","",'12 - Deployments &amp; Config'!BL218)</f>
        <v/>
      </c>
      <c r="U213" s="29" t="str">
        <f>IF('12 - Deployments &amp; Config'!BM218="","",'12 - Deployments &amp; Config'!BM218)</f>
        <v/>
      </c>
      <c r="V213" s="29" t="str">
        <f>IF('12 - Deployments &amp; Config'!B218="","",'12 - Deployments &amp; Config'!B218)</f>
        <v/>
      </c>
      <c r="W213" s="29" t="str">
        <f>IF('12 - Deployments &amp; Config'!CO218="","",'12 - Deployments &amp; Config'!CO218)</f>
        <v/>
      </c>
      <c r="X213" s="29" t="str">
        <f>IF('12 - Deployments &amp; Config'!BS218="","",'12 - Deployments &amp; Config'!BS218)</f>
        <v/>
      </c>
      <c r="Y213" s="29" t="str">
        <f>IF('12 - Deployments &amp; Config'!CQ218="","",'12 - Deployments &amp; Config'!CQ218)</f>
        <v/>
      </c>
      <c r="Z213" s="29" t="str">
        <f>IF('12 - Deployments &amp; Config'!T218="","",'12 - Deployments &amp; Config'!T218)</f>
        <v/>
      </c>
      <c r="AA213" s="29" t="str">
        <f>IF('12 - Deployments &amp; Config'!V218="","",'12 - Deployments &amp; Config'!V218)</f>
        <v/>
      </c>
    </row>
    <row r="214" spans="1:27">
      <c r="A214" s="30"/>
      <c r="B214" s="30"/>
      <c r="C214" s="29" t="str">
        <f>IF('12 - Deployments &amp; Config'!I219="","",'12 - Deployments &amp; Config'!I219)</f>
        <v/>
      </c>
      <c r="D214" s="29" t="str">
        <f>IF('12 - Deployments &amp; Config'!J219="","",'12 - Deployments &amp; Config'!J219)</f>
        <v/>
      </c>
      <c r="E214" s="29" t="str">
        <f>IF('12 - Deployments &amp; Config'!K219="","",'12 - Deployments &amp; Config'!K219)</f>
        <v/>
      </c>
      <c r="F214" s="29" t="str">
        <f>IF('12 - Deployments &amp; Config'!L219="","",'12 - Deployments &amp; Config'!L219)</f>
        <v/>
      </c>
      <c r="G214" s="29" t="str">
        <f>IF('12 - Deployments &amp; Config'!AQ219="","",'12 - Deployments &amp; Config'!AQ219)</f>
        <v/>
      </c>
      <c r="H214" s="29" t="str">
        <f>IF('12 - Deployments &amp; Config'!A219="","",'12 - Deployments &amp; Config'!A219)</f>
        <v/>
      </c>
      <c r="I214" s="29" t="str">
        <f>IF('12 - Deployments &amp; Config'!AO219="","",'12 - Deployments &amp; Config'!AO219)</f>
        <v/>
      </c>
      <c r="J214" s="29" t="str">
        <f>IF('12 - Deployments &amp; Config'!AP219="","",'12 - Deployments &amp; Config'!AP219)</f>
        <v/>
      </c>
      <c r="K214" s="29" t="str">
        <f>IF('12 - Deployments &amp; Config'!AK219="","",'12 - Deployments &amp; Config'!AK219)</f>
        <v/>
      </c>
      <c r="L214" s="29" t="str">
        <f>IF('12 - Deployments &amp; Config'!M219="","",'12 - Deployments &amp; Config'!M219)</f>
        <v/>
      </c>
      <c r="M214" s="30"/>
      <c r="N214" s="29" t="str">
        <f>IF('12 - Deployments &amp; Config'!N219="","",'12 - Deployments &amp; Config'!N219)</f>
        <v/>
      </c>
      <c r="O214" s="29" t="str">
        <f>IF('12 - Deployments &amp; Config'!O219="","",'12 - Deployments &amp; Config'!O219)</f>
        <v/>
      </c>
      <c r="P214" s="29" t="str">
        <f>IF('12 - Deployments &amp; Config'!P219="","",'12 - Deployments &amp; Config'!P219)</f>
        <v/>
      </c>
      <c r="Q214" s="30"/>
      <c r="R214" s="29" t="str">
        <f>IF('12 - Deployments &amp; Config'!BO219="","",'12 - Deployments &amp; Config'!BO219)</f>
        <v/>
      </c>
      <c r="S214" s="29" t="str">
        <f>IF('12 - Deployments &amp; Config'!BN219="","",'12 - Deployments &amp; Config'!BN219)</f>
        <v/>
      </c>
      <c r="T214" s="29" t="str">
        <f>IF('12 - Deployments &amp; Config'!BL219="","",'12 - Deployments &amp; Config'!BL219)</f>
        <v/>
      </c>
      <c r="U214" s="29" t="str">
        <f>IF('12 - Deployments &amp; Config'!BM219="","",'12 - Deployments &amp; Config'!BM219)</f>
        <v/>
      </c>
      <c r="V214" s="29" t="str">
        <f>IF('12 - Deployments &amp; Config'!B219="","",'12 - Deployments &amp; Config'!B219)</f>
        <v/>
      </c>
      <c r="W214" s="29" t="str">
        <f>IF('12 - Deployments &amp; Config'!CO219="","",'12 - Deployments &amp; Config'!CO219)</f>
        <v/>
      </c>
      <c r="X214" s="29" t="str">
        <f>IF('12 - Deployments &amp; Config'!BS219="","",'12 - Deployments &amp; Config'!BS219)</f>
        <v/>
      </c>
      <c r="Y214" s="29" t="str">
        <f>IF('12 - Deployments &amp; Config'!CQ219="","",'12 - Deployments &amp; Config'!CQ219)</f>
        <v/>
      </c>
      <c r="Z214" s="29" t="str">
        <f>IF('12 - Deployments &amp; Config'!T219="","",'12 - Deployments &amp; Config'!T219)</f>
        <v/>
      </c>
      <c r="AA214" s="29" t="str">
        <f>IF('12 - Deployments &amp; Config'!V219="","",'12 - Deployments &amp; Config'!V219)</f>
        <v/>
      </c>
    </row>
    <row r="215" spans="1:27">
      <c r="A215" s="30"/>
      <c r="B215" s="30"/>
      <c r="C215" s="29" t="str">
        <f>IF('12 - Deployments &amp; Config'!I220="","",'12 - Deployments &amp; Config'!I220)</f>
        <v/>
      </c>
      <c r="D215" s="29" t="str">
        <f>IF('12 - Deployments &amp; Config'!J220="","",'12 - Deployments &amp; Config'!J220)</f>
        <v/>
      </c>
      <c r="E215" s="29" t="str">
        <f>IF('12 - Deployments &amp; Config'!K220="","",'12 - Deployments &amp; Config'!K220)</f>
        <v/>
      </c>
      <c r="F215" s="29" t="str">
        <f>IF('12 - Deployments &amp; Config'!L220="","",'12 - Deployments &amp; Config'!L220)</f>
        <v/>
      </c>
      <c r="G215" s="29" t="str">
        <f>IF('12 - Deployments &amp; Config'!AQ220="","",'12 - Deployments &amp; Config'!AQ220)</f>
        <v/>
      </c>
      <c r="H215" s="29" t="str">
        <f>IF('12 - Deployments &amp; Config'!A220="","",'12 - Deployments &amp; Config'!A220)</f>
        <v/>
      </c>
      <c r="I215" s="29" t="str">
        <f>IF('12 - Deployments &amp; Config'!AO220="","",'12 - Deployments &amp; Config'!AO220)</f>
        <v/>
      </c>
      <c r="J215" s="29" t="str">
        <f>IF('12 - Deployments &amp; Config'!AP220="","",'12 - Deployments &amp; Config'!AP220)</f>
        <v/>
      </c>
      <c r="K215" s="29" t="str">
        <f>IF('12 - Deployments &amp; Config'!AK220="","",'12 - Deployments &amp; Config'!AK220)</f>
        <v/>
      </c>
      <c r="L215" s="29" t="str">
        <f>IF('12 - Deployments &amp; Config'!M220="","",'12 - Deployments &amp; Config'!M220)</f>
        <v/>
      </c>
      <c r="M215" s="30"/>
      <c r="N215" s="29" t="str">
        <f>IF('12 - Deployments &amp; Config'!N220="","",'12 - Deployments &amp; Config'!N220)</f>
        <v/>
      </c>
      <c r="O215" s="29" t="str">
        <f>IF('12 - Deployments &amp; Config'!O220="","",'12 - Deployments &amp; Config'!O220)</f>
        <v/>
      </c>
      <c r="P215" s="29" t="str">
        <f>IF('12 - Deployments &amp; Config'!P220="","",'12 - Deployments &amp; Config'!P220)</f>
        <v/>
      </c>
      <c r="Q215" s="30"/>
      <c r="R215" s="29" t="str">
        <f>IF('12 - Deployments &amp; Config'!BO220="","",'12 - Deployments &amp; Config'!BO220)</f>
        <v/>
      </c>
      <c r="S215" s="29" t="str">
        <f>IF('12 - Deployments &amp; Config'!BN220="","",'12 - Deployments &amp; Config'!BN220)</f>
        <v/>
      </c>
      <c r="T215" s="29" t="str">
        <f>IF('12 - Deployments &amp; Config'!BL220="","",'12 - Deployments &amp; Config'!BL220)</f>
        <v/>
      </c>
      <c r="U215" s="29" t="str">
        <f>IF('12 - Deployments &amp; Config'!BM220="","",'12 - Deployments &amp; Config'!BM220)</f>
        <v/>
      </c>
      <c r="V215" s="29" t="str">
        <f>IF('12 - Deployments &amp; Config'!B220="","",'12 - Deployments &amp; Config'!B220)</f>
        <v/>
      </c>
      <c r="W215" s="29" t="str">
        <f>IF('12 - Deployments &amp; Config'!CO220="","",'12 - Deployments &amp; Config'!CO220)</f>
        <v/>
      </c>
      <c r="X215" s="29" t="str">
        <f>IF('12 - Deployments &amp; Config'!BS220="","",'12 - Deployments &amp; Config'!BS220)</f>
        <v/>
      </c>
      <c r="Y215" s="29" t="str">
        <f>IF('12 - Deployments &amp; Config'!CQ220="","",'12 - Deployments &amp; Config'!CQ220)</f>
        <v/>
      </c>
      <c r="Z215" s="29" t="str">
        <f>IF('12 - Deployments &amp; Config'!T220="","",'12 - Deployments &amp; Config'!T220)</f>
        <v/>
      </c>
      <c r="AA215" s="29" t="str">
        <f>IF('12 - Deployments &amp; Config'!V220="","",'12 - Deployments &amp; Config'!V220)</f>
        <v/>
      </c>
    </row>
    <row r="216" spans="1:27">
      <c r="A216" s="30"/>
      <c r="B216" s="30"/>
      <c r="C216" s="29" t="str">
        <f>IF('12 - Deployments &amp; Config'!I221="","",'12 - Deployments &amp; Config'!I221)</f>
        <v/>
      </c>
      <c r="D216" s="29" t="str">
        <f>IF('12 - Deployments &amp; Config'!J221="","",'12 - Deployments &amp; Config'!J221)</f>
        <v/>
      </c>
      <c r="E216" s="29" t="str">
        <f>IF('12 - Deployments &amp; Config'!K221="","",'12 - Deployments &amp; Config'!K221)</f>
        <v/>
      </c>
      <c r="F216" s="29" t="str">
        <f>IF('12 - Deployments &amp; Config'!L221="","",'12 - Deployments &amp; Config'!L221)</f>
        <v/>
      </c>
      <c r="G216" s="29" t="str">
        <f>IF('12 - Deployments &amp; Config'!AQ221="","",'12 - Deployments &amp; Config'!AQ221)</f>
        <v/>
      </c>
      <c r="H216" s="29" t="str">
        <f>IF('12 - Deployments &amp; Config'!A221="","",'12 - Deployments &amp; Config'!A221)</f>
        <v/>
      </c>
      <c r="I216" s="29" t="str">
        <f>IF('12 - Deployments &amp; Config'!AO221="","",'12 - Deployments &amp; Config'!AO221)</f>
        <v/>
      </c>
      <c r="J216" s="29" t="str">
        <f>IF('12 - Deployments &amp; Config'!AP221="","",'12 - Deployments &amp; Config'!AP221)</f>
        <v/>
      </c>
      <c r="K216" s="29" t="str">
        <f>IF('12 - Deployments &amp; Config'!AK221="","",'12 - Deployments &amp; Config'!AK221)</f>
        <v/>
      </c>
      <c r="L216" s="29" t="str">
        <f>IF('12 - Deployments &amp; Config'!M221="","",'12 - Deployments &amp; Config'!M221)</f>
        <v/>
      </c>
      <c r="M216" s="30"/>
      <c r="N216" s="29" t="str">
        <f>IF('12 - Deployments &amp; Config'!N221="","",'12 - Deployments &amp; Config'!N221)</f>
        <v/>
      </c>
      <c r="O216" s="29" t="str">
        <f>IF('12 - Deployments &amp; Config'!O221="","",'12 - Deployments &amp; Config'!O221)</f>
        <v/>
      </c>
      <c r="P216" s="29" t="str">
        <f>IF('12 - Deployments &amp; Config'!P221="","",'12 - Deployments &amp; Config'!P221)</f>
        <v/>
      </c>
      <c r="Q216" s="30"/>
      <c r="R216" s="29" t="str">
        <f>IF('12 - Deployments &amp; Config'!BO221="","",'12 - Deployments &amp; Config'!BO221)</f>
        <v/>
      </c>
      <c r="S216" s="29" t="str">
        <f>IF('12 - Deployments &amp; Config'!BN221="","",'12 - Deployments &amp; Config'!BN221)</f>
        <v/>
      </c>
      <c r="T216" s="29" t="str">
        <f>IF('12 - Deployments &amp; Config'!BL221="","",'12 - Deployments &amp; Config'!BL221)</f>
        <v/>
      </c>
      <c r="U216" s="29" t="str">
        <f>IF('12 - Deployments &amp; Config'!BM221="","",'12 - Deployments &amp; Config'!BM221)</f>
        <v/>
      </c>
      <c r="V216" s="29" t="str">
        <f>IF('12 - Deployments &amp; Config'!B221="","",'12 - Deployments &amp; Config'!B221)</f>
        <v/>
      </c>
      <c r="W216" s="29" t="str">
        <f>IF('12 - Deployments &amp; Config'!CO221="","",'12 - Deployments &amp; Config'!CO221)</f>
        <v/>
      </c>
      <c r="X216" s="29" t="str">
        <f>IF('12 - Deployments &amp; Config'!BS221="","",'12 - Deployments &amp; Config'!BS221)</f>
        <v/>
      </c>
      <c r="Y216" s="29" t="str">
        <f>IF('12 - Deployments &amp; Config'!CQ221="","",'12 - Deployments &amp; Config'!CQ221)</f>
        <v/>
      </c>
      <c r="Z216" s="29" t="str">
        <f>IF('12 - Deployments &amp; Config'!T221="","",'12 - Deployments &amp; Config'!T221)</f>
        <v/>
      </c>
      <c r="AA216" s="29" t="str">
        <f>IF('12 - Deployments &amp; Config'!V221="","",'12 - Deployments &amp; Config'!V221)</f>
        <v/>
      </c>
    </row>
    <row r="217" spans="1:27">
      <c r="A217" s="30"/>
      <c r="B217" s="30"/>
      <c r="C217" s="29" t="str">
        <f>IF('12 - Deployments &amp; Config'!I222="","",'12 - Deployments &amp; Config'!I222)</f>
        <v/>
      </c>
      <c r="D217" s="29" t="str">
        <f>IF('12 - Deployments &amp; Config'!J222="","",'12 - Deployments &amp; Config'!J222)</f>
        <v/>
      </c>
      <c r="E217" s="29" t="str">
        <f>IF('12 - Deployments &amp; Config'!K222="","",'12 - Deployments &amp; Config'!K222)</f>
        <v/>
      </c>
      <c r="F217" s="29" t="str">
        <f>IF('12 - Deployments &amp; Config'!L222="","",'12 - Deployments &amp; Config'!L222)</f>
        <v/>
      </c>
      <c r="G217" s="29" t="str">
        <f>IF('12 - Deployments &amp; Config'!AQ222="","",'12 - Deployments &amp; Config'!AQ222)</f>
        <v/>
      </c>
      <c r="H217" s="29" t="str">
        <f>IF('12 - Deployments &amp; Config'!A222="","",'12 - Deployments &amp; Config'!A222)</f>
        <v/>
      </c>
      <c r="I217" s="29" t="str">
        <f>IF('12 - Deployments &amp; Config'!AO222="","",'12 - Deployments &amp; Config'!AO222)</f>
        <v/>
      </c>
      <c r="J217" s="29" t="str">
        <f>IF('12 - Deployments &amp; Config'!AP222="","",'12 - Deployments &amp; Config'!AP222)</f>
        <v/>
      </c>
      <c r="K217" s="29" t="str">
        <f>IF('12 - Deployments &amp; Config'!AK222="","",'12 - Deployments &amp; Config'!AK222)</f>
        <v/>
      </c>
      <c r="L217" s="29" t="str">
        <f>IF('12 - Deployments &amp; Config'!M222="","",'12 - Deployments &amp; Config'!M222)</f>
        <v/>
      </c>
      <c r="M217" s="30"/>
      <c r="N217" s="29" t="str">
        <f>IF('12 - Deployments &amp; Config'!N222="","",'12 - Deployments &amp; Config'!N222)</f>
        <v/>
      </c>
      <c r="O217" s="29" t="str">
        <f>IF('12 - Deployments &amp; Config'!O222="","",'12 - Deployments &amp; Config'!O222)</f>
        <v/>
      </c>
      <c r="P217" s="29" t="str">
        <f>IF('12 - Deployments &amp; Config'!P222="","",'12 - Deployments &amp; Config'!P222)</f>
        <v/>
      </c>
      <c r="Q217" s="30"/>
      <c r="R217" s="29" t="str">
        <f>IF('12 - Deployments &amp; Config'!BO222="","",'12 - Deployments &amp; Config'!BO222)</f>
        <v/>
      </c>
      <c r="S217" s="29" t="str">
        <f>IF('12 - Deployments &amp; Config'!BN222="","",'12 - Deployments &amp; Config'!BN222)</f>
        <v/>
      </c>
      <c r="T217" s="29" t="str">
        <f>IF('12 - Deployments &amp; Config'!BL222="","",'12 - Deployments &amp; Config'!BL222)</f>
        <v/>
      </c>
      <c r="U217" s="29" t="str">
        <f>IF('12 - Deployments &amp; Config'!BM222="","",'12 - Deployments &amp; Config'!BM222)</f>
        <v/>
      </c>
      <c r="V217" s="29" t="str">
        <f>IF('12 - Deployments &amp; Config'!B222="","",'12 - Deployments &amp; Config'!B222)</f>
        <v/>
      </c>
      <c r="W217" s="29" t="str">
        <f>IF('12 - Deployments &amp; Config'!CO222="","",'12 - Deployments &amp; Config'!CO222)</f>
        <v/>
      </c>
      <c r="X217" s="29" t="str">
        <f>IF('12 - Deployments &amp; Config'!BS222="","",'12 - Deployments &amp; Config'!BS222)</f>
        <v/>
      </c>
      <c r="Y217" s="29" t="str">
        <f>IF('12 - Deployments &amp; Config'!CQ222="","",'12 - Deployments &amp; Config'!CQ222)</f>
        <v/>
      </c>
      <c r="Z217" s="29" t="str">
        <f>IF('12 - Deployments &amp; Config'!T222="","",'12 - Deployments &amp; Config'!T222)</f>
        <v/>
      </c>
      <c r="AA217" s="29" t="str">
        <f>IF('12 - Deployments &amp; Config'!V222="","",'12 - Deployments &amp; Config'!V222)</f>
        <v/>
      </c>
    </row>
    <row r="218" spans="1:27">
      <c r="A218" s="30"/>
      <c r="B218" s="30"/>
      <c r="C218" s="29" t="str">
        <f>IF('12 - Deployments &amp; Config'!I223="","",'12 - Deployments &amp; Config'!I223)</f>
        <v/>
      </c>
      <c r="D218" s="29" t="str">
        <f>IF('12 - Deployments &amp; Config'!J223="","",'12 - Deployments &amp; Config'!J223)</f>
        <v/>
      </c>
      <c r="E218" s="29" t="str">
        <f>IF('12 - Deployments &amp; Config'!K223="","",'12 - Deployments &amp; Config'!K223)</f>
        <v/>
      </c>
      <c r="F218" s="29" t="str">
        <f>IF('12 - Deployments &amp; Config'!L223="","",'12 - Deployments &amp; Config'!L223)</f>
        <v/>
      </c>
      <c r="G218" s="29" t="str">
        <f>IF('12 - Deployments &amp; Config'!AQ223="","",'12 - Deployments &amp; Config'!AQ223)</f>
        <v/>
      </c>
      <c r="H218" s="29" t="str">
        <f>IF('12 - Deployments &amp; Config'!A223="","",'12 - Deployments &amp; Config'!A223)</f>
        <v/>
      </c>
      <c r="I218" s="29" t="str">
        <f>IF('12 - Deployments &amp; Config'!AO223="","",'12 - Deployments &amp; Config'!AO223)</f>
        <v/>
      </c>
      <c r="J218" s="29" t="str">
        <f>IF('12 - Deployments &amp; Config'!AP223="","",'12 - Deployments &amp; Config'!AP223)</f>
        <v/>
      </c>
      <c r="K218" s="29" t="str">
        <f>IF('12 - Deployments &amp; Config'!AK223="","",'12 - Deployments &amp; Config'!AK223)</f>
        <v/>
      </c>
      <c r="L218" s="29" t="str">
        <f>IF('12 - Deployments &amp; Config'!M223="","",'12 - Deployments &amp; Config'!M223)</f>
        <v/>
      </c>
      <c r="M218" s="30"/>
      <c r="N218" s="29" t="str">
        <f>IF('12 - Deployments &amp; Config'!N223="","",'12 - Deployments &amp; Config'!N223)</f>
        <v/>
      </c>
      <c r="O218" s="29" t="str">
        <f>IF('12 - Deployments &amp; Config'!O223="","",'12 - Deployments &amp; Config'!O223)</f>
        <v/>
      </c>
      <c r="P218" s="29" t="str">
        <f>IF('12 - Deployments &amp; Config'!P223="","",'12 - Deployments &amp; Config'!P223)</f>
        <v/>
      </c>
      <c r="Q218" s="30"/>
      <c r="R218" s="29" t="str">
        <f>IF('12 - Deployments &amp; Config'!BO223="","",'12 - Deployments &amp; Config'!BO223)</f>
        <v/>
      </c>
      <c r="S218" s="29" t="str">
        <f>IF('12 - Deployments &amp; Config'!BN223="","",'12 - Deployments &amp; Config'!BN223)</f>
        <v/>
      </c>
      <c r="T218" s="29" t="str">
        <f>IF('12 - Deployments &amp; Config'!BL223="","",'12 - Deployments &amp; Config'!BL223)</f>
        <v/>
      </c>
      <c r="U218" s="29" t="str">
        <f>IF('12 - Deployments &amp; Config'!BM223="","",'12 - Deployments &amp; Config'!BM223)</f>
        <v/>
      </c>
      <c r="V218" s="29" t="str">
        <f>IF('12 - Deployments &amp; Config'!B223="","",'12 - Deployments &amp; Config'!B223)</f>
        <v/>
      </c>
      <c r="W218" s="29" t="str">
        <f>IF('12 - Deployments &amp; Config'!CO223="","",'12 - Deployments &amp; Config'!CO223)</f>
        <v/>
      </c>
      <c r="X218" s="29" t="str">
        <f>IF('12 - Deployments &amp; Config'!BS223="","",'12 - Deployments &amp; Config'!BS223)</f>
        <v/>
      </c>
      <c r="Y218" s="29" t="str">
        <f>IF('12 - Deployments &amp; Config'!CQ223="","",'12 - Deployments &amp; Config'!CQ223)</f>
        <v/>
      </c>
      <c r="Z218" s="29" t="str">
        <f>IF('12 - Deployments &amp; Config'!T223="","",'12 - Deployments &amp; Config'!T223)</f>
        <v/>
      </c>
      <c r="AA218" s="29" t="str">
        <f>IF('12 - Deployments &amp; Config'!V223="","",'12 - Deployments &amp; Config'!V223)</f>
        <v/>
      </c>
    </row>
    <row r="219" spans="1:27">
      <c r="A219" s="30"/>
      <c r="B219" s="30"/>
      <c r="C219" s="29" t="str">
        <f>IF('12 - Deployments &amp; Config'!I224="","",'12 - Deployments &amp; Config'!I224)</f>
        <v/>
      </c>
      <c r="D219" s="29" t="str">
        <f>IF('12 - Deployments &amp; Config'!J224="","",'12 - Deployments &amp; Config'!J224)</f>
        <v/>
      </c>
      <c r="E219" s="29" t="str">
        <f>IF('12 - Deployments &amp; Config'!K224="","",'12 - Deployments &amp; Config'!K224)</f>
        <v/>
      </c>
      <c r="F219" s="29" t="str">
        <f>IF('12 - Deployments &amp; Config'!L224="","",'12 - Deployments &amp; Config'!L224)</f>
        <v/>
      </c>
      <c r="G219" s="29" t="str">
        <f>IF('12 - Deployments &amp; Config'!AQ224="","",'12 - Deployments &amp; Config'!AQ224)</f>
        <v/>
      </c>
      <c r="H219" s="29" t="str">
        <f>IF('12 - Deployments &amp; Config'!A224="","",'12 - Deployments &amp; Config'!A224)</f>
        <v/>
      </c>
      <c r="I219" s="29" t="str">
        <f>IF('12 - Deployments &amp; Config'!AO224="","",'12 - Deployments &amp; Config'!AO224)</f>
        <v/>
      </c>
      <c r="J219" s="29" t="str">
        <f>IF('12 - Deployments &amp; Config'!AP224="","",'12 - Deployments &amp; Config'!AP224)</f>
        <v/>
      </c>
      <c r="K219" s="29" t="str">
        <f>IF('12 - Deployments &amp; Config'!AK224="","",'12 - Deployments &amp; Config'!AK224)</f>
        <v/>
      </c>
      <c r="L219" s="29" t="str">
        <f>IF('12 - Deployments &amp; Config'!M224="","",'12 - Deployments &amp; Config'!M224)</f>
        <v/>
      </c>
      <c r="M219" s="30"/>
      <c r="N219" s="29" t="str">
        <f>IF('12 - Deployments &amp; Config'!N224="","",'12 - Deployments &amp; Config'!N224)</f>
        <v/>
      </c>
      <c r="O219" s="29" t="str">
        <f>IF('12 - Deployments &amp; Config'!O224="","",'12 - Deployments &amp; Config'!O224)</f>
        <v/>
      </c>
      <c r="P219" s="29" t="str">
        <f>IF('12 - Deployments &amp; Config'!P224="","",'12 - Deployments &amp; Config'!P224)</f>
        <v/>
      </c>
      <c r="Q219" s="30"/>
      <c r="R219" s="29" t="str">
        <f>IF('12 - Deployments &amp; Config'!BO224="","",'12 - Deployments &amp; Config'!BO224)</f>
        <v/>
      </c>
      <c r="S219" s="29" t="str">
        <f>IF('12 - Deployments &amp; Config'!BN224="","",'12 - Deployments &amp; Config'!BN224)</f>
        <v/>
      </c>
      <c r="T219" s="29" t="str">
        <f>IF('12 - Deployments &amp; Config'!BL224="","",'12 - Deployments &amp; Config'!BL224)</f>
        <v/>
      </c>
      <c r="U219" s="29" t="str">
        <f>IF('12 - Deployments &amp; Config'!BM224="","",'12 - Deployments &amp; Config'!BM224)</f>
        <v/>
      </c>
      <c r="V219" s="29" t="str">
        <f>IF('12 - Deployments &amp; Config'!B224="","",'12 - Deployments &amp; Config'!B224)</f>
        <v/>
      </c>
      <c r="W219" s="29" t="str">
        <f>IF('12 - Deployments &amp; Config'!CO224="","",'12 - Deployments &amp; Config'!CO224)</f>
        <v/>
      </c>
      <c r="X219" s="29" t="str">
        <f>IF('12 - Deployments &amp; Config'!BS224="","",'12 - Deployments &amp; Config'!BS224)</f>
        <v/>
      </c>
      <c r="Y219" s="29" t="str">
        <f>IF('12 - Deployments &amp; Config'!CQ224="","",'12 - Deployments &amp; Config'!CQ224)</f>
        <v/>
      </c>
      <c r="Z219" s="29" t="str">
        <f>IF('12 - Deployments &amp; Config'!T224="","",'12 - Deployments &amp; Config'!T224)</f>
        <v/>
      </c>
      <c r="AA219" s="29" t="str">
        <f>IF('12 - Deployments &amp; Config'!V224="","",'12 - Deployments &amp; Config'!V224)</f>
        <v/>
      </c>
    </row>
    <row r="220" spans="1:27">
      <c r="A220" s="30"/>
      <c r="B220" s="30"/>
      <c r="C220" s="29" t="str">
        <f>IF('12 - Deployments &amp; Config'!I225="","",'12 - Deployments &amp; Config'!I225)</f>
        <v/>
      </c>
      <c r="D220" s="29" t="str">
        <f>IF('12 - Deployments &amp; Config'!J225="","",'12 - Deployments &amp; Config'!J225)</f>
        <v/>
      </c>
      <c r="E220" s="29" t="str">
        <f>IF('12 - Deployments &amp; Config'!K225="","",'12 - Deployments &amp; Config'!K225)</f>
        <v/>
      </c>
      <c r="F220" s="29" t="str">
        <f>IF('12 - Deployments &amp; Config'!L225="","",'12 - Deployments &amp; Config'!L225)</f>
        <v/>
      </c>
      <c r="G220" s="29" t="str">
        <f>IF('12 - Deployments &amp; Config'!AQ225="","",'12 - Deployments &amp; Config'!AQ225)</f>
        <v/>
      </c>
      <c r="H220" s="29" t="str">
        <f>IF('12 - Deployments &amp; Config'!A225="","",'12 - Deployments &amp; Config'!A225)</f>
        <v/>
      </c>
      <c r="I220" s="29" t="str">
        <f>IF('12 - Deployments &amp; Config'!AO225="","",'12 - Deployments &amp; Config'!AO225)</f>
        <v/>
      </c>
      <c r="J220" s="29" t="str">
        <f>IF('12 - Deployments &amp; Config'!AP225="","",'12 - Deployments &amp; Config'!AP225)</f>
        <v/>
      </c>
      <c r="K220" s="29" t="str">
        <f>IF('12 - Deployments &amp; Config'!AK225="","",'12 - Deployments &amp; Config'!AK225)</f>
        <v/>
      </c>
      <c r="L220" s="29" t="str">
        <f>IF('12 - Deployments &amp; Config'!M225="","",'12 - Deployments &amp; Config'!M225)</f>
        <v/>
      </c>
      <c r="M220" s="30"/>
      <c r="N220" s="29" t="str">
        <f>IF('12 - Deployments &amp; Config'!N225="","",'12 - Deployments &amp; Config'!N225)</f>
        <v/>
      </c>
      <c r="O220" s="29" t="str">
        <f>IF('12 - Deployments &amp; Config'!O225="","",'12 - Deployments &amp; Config'!O225)</f>
        <v/>
      </c>
      <c r="P220" s="29" t="str">
        <f>IF('12 - Deployments &amp; Config'!P225="","",'12 - Deployments &amp; Config'!P225)</f>
        <v/>
      </c>
      <c r="Q220" s="30"/>
      <c r="R220" s="29" t="str">
        <f>IF('12 - Deployments &amp; Config'!BO225="","",'12 - Deployments &amp; Config'!BO225)</f>
        <v/>
      </c>
      <c r="S220" s="29" t="str">
        <f>IF('12 - Deployments &amp; Config'!BN225="","",'12 - Deployments &amp; Config'!BN225)</f>
        <v/>
      </c>
      <c r="T220" s="29" t="str">
        <f>IF('12 - Deployments &amp; Config'!BL225="","",'12 - Deployments &amp; Config'!BL225)</f>
        <v/>
      </c>
      <c r="U220" s="29" t="str">
        <f>IF('12 - Deployments &amp; Config'!BM225="","",'12 - Deployments &amp; Config'!BM225)</f>
        <v/>
      </c>
      <c r="V220" s="29" t="str">
        <f>IF('12 - Deployments &amp; Config'!B225="","",'12 - Deployments &amp; Config'!B225)</f>
        <v/>
      </c>
      <c r="W220" s="29" t="str">
        <f>IF('12 - Deployments &amp; Config'!CO225="","",'12 - Deployments &amp; Config'!CO225)</f>
        <v/>
      </c>
      <c r="X220" s="29" t="str">
        <f>IF('12 - Deployments &amp; Config'!BS225="","",'12 - Deployments &amp; Config'!BS225)</f>
        <v/>
      </c>
      <c r="Y220" s="29" t="str">
        <f>IF('12 - Deployments &amp; Config'!CQ225="","",'12 - Deployments &amp; Config'!CQ225)</f>
        <v/>
      </c>
      <c r="Z220" s="29" t="str">
        <f>IF('12 - Deployments &amp; Config'!T225="","",'12 - Deployments &amp; Config'!T225)</f>
        <v/>
      </c>
      <c r="AA220" s="29" t="str">
        <f>IF('12 - Deployments &amp; Config'!V225="","",'12 - Deployments &amp; Config'!V225)</f>
        <v/>
      </c>
    </row>
    <row r="221" spans="1:27">
      <c r="A221" s="30"/>
      <c r="B221" s="30"/>
      <c r="C221" s="29" t="str">
        <f>IF('12 - Deployments &amp; Config'!I226="","",'12 - Deployments &amp; Config'!I226)</f>
        <v/>
      </c>
      <c r="D221" s="29" t="str">
        <f>IF('12 - Deployments &amp; Config'!J226="","",'12 - Deployments &amp; Config'!J226)</f>
        <v/>
      </c>
      <c r="E221" s="29" t="str">
        <f>IF('12 - Deployments &amp; Config'!K226="","",'12 - Deployments &amp; Config'!K226)</f>
        <v/>
      </c>
      <c r="F221" s="29" t="str">
        <f>IF('12 - Deployments &amp; Config'!L226="","",'12 - Deployments &amp; Config'!L226)</f>
        <v/>
      </c>
      <c r="G221" s="29" t="str">
        <f>IF('12 - Deployments &amp; Config'!AQ226="","",'12 - Deployments &amp; Config'!AQ226)</f>
        <v/>
      </c>
      <c r="H221" s="29" t="str">
        <f>IF('12 - Deployments &amp; Config'!A226="","",'12 - Deployments &amp; Config'!A226)</f>
        <v/>
      </c>
      <c r="I221" s="29" t="str">
        <f>IF('12 - Deployments &amp; Config'!AO226="","",'12 - Deployments &amp; Config'!AO226)</f>
        <v/>
      </c>
      <c r="J221" s="29" t="str">
        <f>IF('12 - Deployments &amp; Config'!AP226="","",'12 - Deployments &amp; Config'!AP226)</f>
        <v/>
      </c>
      <c r="K221" s="29" t="str">
        <f>IF('12 - Deployments &amp; Config'!AK226="","",'12 - Deployments &amp; Config'!AK226)</f>
        <v/>
      </c>
      <c r="L221" s="29" t="str">
        <f>IF('12 - Deployments &amp; Config'!M226="","",'12 - Deployments &amp; Config'!M226)</f>
        <v/>
      </c>
      <c r="M221" s="30"/>
      <c r="N221" s="29" t="str">
        <f>IF('12 - Deployments &amp; Config'!N226="","",'12 - Deployments &amp; Config'!N226)</f>
        <v/>
      </c>
      <c r="O221" s="29" t="str">
        <f>IF('12 - Deployments &amp; Config'!O226="","",'12 - Deployments &amp; Config'!O226)</f>
        <v/>
      </c>
      <c r="P221" s="29" t="str">
        <f>IF('12 - Deployments &amp; Config'!P226="","",'12 - Deployments &amp; Config'!P226)</f>
        <v/>
      </c>
      <c r="Q221" s="30"/>
      <c r="R221" s="29" t="str">
        <f>IF('12 - Deployments &amp; Config'!BO226="","",'12 - Deployments &amp; Config'!BO226)</f>
        <v/>
      </c>
      <c r="S221" s="29" t="str">
        <f>IF('12 - Deployments &amp; Config'!BN226="","",'12 - Deployments &amp; Config'!BN226)</f>
        <v/>
      </c>
      <c r="T221" s="29" t="str">
        <f>IF('12 - Deployments &amp; Config'!BL226="","",'12 - Deployments &amp; Config'!BL226)</f>
        <v/>
      </c>
      <c r="U221" s="29" t="str">
        <f>IF('12 - Deployments &amp; Config'!BM226="","",'12 - Deployments &amp; Config'!BM226)</f>
        <v/>
      </c>
      <c r="V221" s="29" t="str">
        <f>IF('12 - Deployments &amp; Config'!B226="","",'12 - Deployments &amp; Config'!B226)</f>
        <v/>
      </c>
      <c r="W221" s="29" t="str">
        <f>IF('12 - Deployments &amp; Config'!CO226="","",'12 - Deployments &amp; Config'!CO226)</f>
        <v/>
      </c>
      <c r="X221" s="29" t="str">
        <f>IF('12 - Deployments &amp; Config'!BS226="","",'12 - Deployments &amp; Config'!BS226)</f>
        <v/>
      </c>
      <c r="Y221" s="29" t="str">
        <f>IF('12 - Deployments &amp; Config'!CQ226="","",'12 - Deployments &amp; Config'!CQ226)</f>
        <v/>
      </c>
      <c r="Z221" s="29" t="str">
        <f>IF('12 - Deployments &amp; Config'!T226="","",'12 - Deployments &amp; Config'!T226)</f>
        <v/>
      </c>
      <c r="AA221" s="29" t="str">
        <f>IF('12 - Deployments &amp; Config'!V226="","",'12 - Deployments &amp; Config'!V226)</f>
        <v/>
      </c>
    </row>
    <row r="222" spans="1:27">
      <c r="A222" s="30"/>
      <c r="B222" s="30"/>
      <c r="C222" s="29" t="str">
        <f>IF('12 - Deployments &amp; Config'!I227="","",'12 - Deployments &amp; Config'!I227)</f>
        <v/>
      </c>
      <c r="D222" s="29" t="str">
        <f>IF('12 - Deployments &amp; Config'!J227="","",'12 - Deployments &amp; Config'!J227)</f>
        <v/>
      </c>
      <c r="E222" s="29" t="str">
        <f>IF('12 - Deployments &amp; Config'!K227="","",'12 - Deployments &amp; Config'!K227)</f>
        <v/>
      </c>
      <c r="F222" s="29" t="str">
        <f>IF('12 - Deployments &amp; Config'!L227="","",'12 - Deployments &amp; Config'!L227)</f>
        <v/>
      </c>
      <c r="G222" s="29" t="str">
        <f>IF('12 - Deployments &amp; Config'!AQ227="","",'12 - Deployments &amp; Config'!AQ227)</f>
        <v/>
      </c>
      <c r="H222" s="29" t="str">
        <f>IF('12 - Deployments &amp; Config'!A227="","",'12 - Deployments &amp; Config'!A227)</f>
        <v/>
      </c>
      <c r="I222" s="29" t="str">
        <f>IF('12 - Deployments &amp; Config'!AO227="","",'12 - Deployments &amp; Config'!AO227)</f>
        <v/>
      </c>
      <c r="J222" s="29" t="str">
        <f>IF('12 - Deployments &amp; Config'!AP227="","",'12 - Deployments &amp; Config'!AP227)</f>
        <v/>
      </c>
      <c r="K222" s="29" t="str">
        <f>IF('12 - Deployments &amp; Config'!AK227="","",'12 - Deployments &amp; Config'!AK227)</f>
        <v/>
      </c>
      <c r="L222" s="29" t="str">
        <f>IF('12 - Deployments &amp; Config'!M227="","",'12 - Deployments &amp; Config'!M227)</f>
        <v/>
      </c>
      <c r="M222" s="30"/>
      <c r="N222" s="29" t="str">
        <f>IF('12 - Deployments &amp; Config'!N227="","",'12 - Deployments &amp; Config'!N227)</f>
        <v/>
      </c>
      <c r="O222" s="29" t="str">
        <f>IF('12 - Deployments &amp; Config'!O227="","",'12 - Deployments &amp; Config'!O227)</f>
        <v/>
      </c>
      <c r="P222" s="29" t="str">
        <f>IF('12 - Deployments &amp; Config'!P227="","",'12 - Deployments &amp; Config'!P227)</f>
        <v/>
      </c>
      <c r="Q222" s="30"/>
      <c r="R222" s="29" t="str">
        <f>IF('12 - Deployments &amp; Config'!BO227="","",'12 - Deployments &amp; Config'!BO227)</f>
        <v/>
      </c>
      <c r="S222" s="29" t="str">
        <f>IF('12 - Deployments &amp; Config'!BN227="","",'12 - Deployments &amp; Config'!BN227)</f>
        <v/>
      </c>
      <c r="T222" s="29" t="str">
        <f>IF('12 - Deployments &amp; Config'!BL227="","",'12 - Deployments &amp; Config'!BL227)</f>
        <v/>
      </c>
      <c r="U222" s="29" t="str">
        <f>IF('12 - Deployments &amp; Config'!BM227="","",'12 - Deployments &amp; Config'!BM227)</f>
        <v/>
      </c>
      <c r="V222" s="29" t="str">
        <f>IF('12 - Deployments &amp; Config'!B227="","",'12 - Deployments &amp; Config'!B227)</f>
        <v/>
      </c>
      <c r="W222" s="29" t="str">
        <f>IF('12 - Deployments &amp; Config'!CO227="","",'12 - Deployments &amp; Config'!CO227)</f>
        <v/>
      </c>
      <c r="X222" s="29" t="str">
        <f>IF('12 - Deployments &amp; Config'!BS227="","",'12 - Deployments &amp; Config'!BS227)</f>
        <v/>
      </c>
      <c r="Y222" s="29" t="str">
        <f>IF('12 - Deployments &amp; Config'!CQ227="","",'12 - Deployments &amp; Config'!CQ227)</f>
        <v/>
      </c>
      <c r="Z222" s="29" t="str">
        <f>IF('12 - Deployments &amp; Config'!T227="","",'12 - Deployments &amp; Config'!T227)</f>
        <v/>
      </c>
      <c r="AA222" s="29" t="str">
        <f>IF('12 - Deployments &amp; Config'!V227="","",'12 - Deployments &amp; Config'!V227)</f>
        <v/>
      </c>
    </row>
    <row r="223" spans="1:27">
      <c r="A223" s="30"/>
      <c r="B223" s="30"/>
      <c r="C223" s="29" t="str">
        <f>IF('12 - Deployments &amp; Config'!I228="","",'12 - Deployments &amp; Config'!I228)</f>
        <v/>
      </c>
      <c r="D223" s="29" t="str">
        <f>IF('12 - Deployments &amp; Config'!J228="","",'12 - Deployments &amp; Config'!J228)</f>
        <v/>
      </c>
      <c r="E223" s="29" t="str">
        <f>IF('12 - Deployments &amp; Config'!K228="","",'12 - Deployments &amp; Config'!K228)</f>
        <v/>
      </c>
      <c r="F223" s="29" t="str">
        <f>IF('12 - Deployments &amp; Config'!L228="","",'12 - Deployments &amp; Config'!L228)</f>
        <v/>
      </c>
      <c r="G223" s="29" t="str">
        <f>IF('12 - Deployments &amp; Config'!AQ228="","",'12 - Deployments &amp; Config'!AQ228)</f>
        <v/>
      </c>
      <c r="H223" s="29" t="str">
        <f>IF('12 - Deployments &amp; Config'!A228="","",'12 - Deployments &amp; Config'!A228)</f>
        <v/>
      </c>
      <c r="I223" s="29" t="str">
        <f>IF('12 - Deployments &amp; Config'!AO228="","",'12 - Deployments &amp; Config'!AO228)</f>
        <v/>
      </c>
      <c r="J223" s="29" t="str">
        <f>IF('12 - Deployments &amp; Config'!AP228="","",'12 - Deployments &amp; Config'!AP228)</f>
        <v/>
      </c>
      <c r="K223" s="29" t="str">
        <f>IF('12 - Deployments &amp; Config'!AK228="","",'12 - Deployments &amp; Config'!AK228)</f>
        <v/>
      </c>
      <c r="L223" s="29" t="str">
        <f>IF('12 - Deployments &amp; Config'!M228="","",'12 - Deployments &amp; Config'!M228)</f>
        <v/>
      </c>
      <c r="M223" s="30"/>
      <c r="N223" s="29" t="str">
        <f>IF('12 - Deployments &amp; Config'!N228="","",'12 - Deployments &amp; Config'!N228)</f>
        <v/>
      </c>
      <c r="O223" s="29" t="str">
        <f>IF('12 - Deployments &amp; Config'!O228="","",'12 - Deployments &amp; Config'!O228)</f>
        <v/>
      </c>
      <c r="P223" s="29" t="str">
        <f>IF('12 - Deployments &amp; Config'!P228="","",'12 - Deployments &amp; Config'!P228)</f>
        <v/>
      </c>
      <c r="Q223" s="30"/>
      <c r="R223" s="29" t="str">
        <f>IF('12 - Deployments &amp; Config'!BO228="","",'12 - Deployments &amp; Config'!BO228)</f>
        <v/>
      </c>
      <c r="S223" s="29" t="str">
        <f>IF('12 - Deployments &amp; Config'!BN228="","",'12 - Deployments &amp; Config'!BN228)</f>
        <v/>
      </c>
      <c r="T223" s="29" t="str">
        <f>IF('12 - Deployments &amp; Config'!BL228="","",'12 - Deployments &amp; Config'!BL228)</f>
        <v/>
      </c>
      <c r="U223" s="29" t="str">
        <f>IF('12 - Deployments &amp; Config'!BM228="","",'12 - Deployments &amp; Config'!BM228)</f>
        <v/>
      </c>
      <c r="V223" s="29" t="str">
        <f>IF('12 - Deployments &amp; Config'!B228="","",'12 - Deployments &amp; Config'!B228)</f>
        <v/>
      </c>
      <c r="W223" s="29" t="str">
        <f>IF('12 - Deployments &amp; Config'!CO228="","",'12 - Deployments &amp; Config'!CO228)</f>
        <v/>
      </c>
      <c r="X223" s="29" t="str">
        <f>IF('12 - Deployments &amp; Config'!BS228="","",'12 - Deployments &amp; Config'!BS228)</f>
        <v/>
      </c>
      <c r="Y223" s="29" t="str">
        <f>IF('12 - Deployments &amp; Config'!CQ228="","",'12 - Deployments &amp; Config'!CQ228)</f>
        <v/>
      </c>
      <c r="Z223" s="29" t="str">
        <f>IF('12 - Deployments &amp; Config'!T228="","",'12 - Deployments &amp; Config'!T228)</f>
        <v/>
      </c>
      <c r="AA223" s="29" t="str">
        <f>IF('12 - Deployments &amp; Config'!V228="","",'12 - Deployments &amp; Config'!V228)</f>
        <v/>
      </c>
    </row>
    <row r="224" spans="1:27">
      <c r="A224" s="30"/>
      <c r="B224" s="30"/>
      <c r="C224" s="29" t="str">
        <f>IF('12 - Deployments &amp; Config'!I229="","",'12 - Deployments &amp; Config'!I229)</f>
        <v/>
      </c>
      <c r="D224" s="29" t="str">
        <f>IF('12 - Deployments &amp; Config'!J229="","",'12 - Deployments &amp; Config'!J229)</f>
        <v/>
      </c>
      <c r="E224" s="29" t="str">
        <f>IF('12 - Deployments &amp; Config'!K229="","",'12 - Deployments &amp; Config'!K229)</f>
        <v/>
      </c>
      <c r="F224" s="29" t="str">
        <f>IF('12 - Deployments &amp; Config'!L229="","",'12 - Deployments &amp; Config'!L229)</f>
        <v/>
      </c>
      <c r="G224" s="29" t="str">
        <f>IF('12 - Deployments &amp; Config'!AQ229="","",'12 - Deployments &amp; Config'!AQ229)</f>
        <v/>
      </c>
      <c r="H224" s="29" t="str">
        <f>IF('12 - Deployments &amp; Config'!A229="","",'12 - Deployments &amp; Config'!A229)</f>
        <v/>
      </c>
      <c r="I224" s="29" t="str">
        <f>IF('12 - Deployments &amp; Config'!AO229="","",'12 - Deployments &amp; Config'!AO229)</f>
        <v/>
      </c>
      <c r="J224" s="29" t="str">
        <f>IF('12 - Deployments &amp; Config'!AP229="","",'12 - Deployments &amp; Config'!AP229)</f>
        <v/>
      </c>
      <c r="K224" s="29" t="str">
        <f>IF('12 - Deployments &amp; Config'!AK229="","",'12 - Deployments &amp; Config'!AK229)</f>
        <v/>
      </c>
      <c r="L224" s="29" t="str">
        <f>IF('12 - Deployments &amp; Config'!M229="","",'12 - Deployments &amp; Config'!M229)</f>
        <v/>
      </c>
      <c r="M224" s="30"/>
      <c r="N224" s="29" t="str">
        <f>IF('12 - Deployments &amp; Config'!N229="","",'12 - Deployments &amp; Config'!N229)</f>
        <v/>
      </c>
      <c r="O224" s="29" t="str">
        <f>IF('12 - Deployments &amp; Config'!O229="","",'12 - Deployments &amp; Config'!O229)</f>
        <v/>
      </c>
      <c r="P224" s="29" t="str">
        <f>IF('12 - Deployments &amp; Config'!P229="","",'12 - Deployments &amp; Config'!P229)</f>
        <v/>
      </c>
      <c r="Q224" s="30"/>
      <c r="R224" s="29" t="str">
        <f>IF('12 - Deployments &amp; Config'!BO229="","",'12 - Deployments &amp; Config'!BO229)</f>
        <v/>
      </c>
      <c r="S224" s="29" t="str">
        <f>IF('12 - Deployments &amp; Config'!BN229="","",'12 - Deployments &amp; Config'!BN229)</f>
        <v/>
      </c>
      <c r="T224" s="29" t="str">
        <f>IF('12 - Deployments &amp; Config'!BL229="","",'12 - Deployments &amp; Config'!BL229)</f>
        <v/>
      </c>
      <c r="U224" s="29" t="str">
        <f>IF('12 - Deployments &amp; Config'!BM229="","",'12 - Deployments &amp; Config'!BM229)</f>
        <v/>
      </c>
      <c r="V224" s="29" t="str">
        <f>IF('12 - Deployments &amp; Config'!B229="","",'12 - Deployments &amp; Config'!B229)</f>
        <v/>
      </c>
      <c r="W224" s="29" t="str">
        <f>IF('12 - Deployments &amp; Config'!CO229="","",'12 - Deployments &amp; Config'!CO229)</f>
        <v/>
      </c>
      <c r="X224" s="29" t="str">
        <f>IF('12 - Deployments &amp; Config'!BS229="","",'12 - Deployments &amp; Config'!BS229)</f>
        <v/>
      </c>
      <c r="Y224" s="29" t="str">
        <f>IF('12 - Deployments &amp; Config'!CQ229="","",'12 - Deployments &amp; Config'!CQ229)</f>
        <v/>
      </c>
      <c r="Z224" s="29" t="str">
        <f>IF('12 - Deployments &amp; Config'!T229="","",'12 - Deployments &amp; Config'!T229)</f>
        <v/>
      </c>
      <c r="AA224" s="29" t="str">
        <f>IF('12 - Deployments &amp; Config'!V229="","",'12 - Deployments &amp; Config'!V229)</f>
        <v/>
      </c>
    </row>
    <row r="225" spans="1:27">
      <c r="A225" s="30"/>
      <c r="B225" s="30"/>
      <c r="C225" s="29" t="str">
        <f>IF('12 - Deployments &amp; Config'!I230="","",'12 - Deployments &amp; Config'!I230)</f>
        <v/>
      </c>
      <c r="D225" s="29" t="str">
        <f>IF('12 - Deployments &amp; Config'!J230="","",'12 - Deployments &amp; Config'!J230)</f>
        <v/>
      </c>
      <c r="E225" s="29" t="str">
        <f>IF('12 - Deployments &amp; Config'!K230="","",'12 - Deployments &amp; Config'!K230)</f>
        <v/>
      </c>
      <c r="F225" s="29" t="str">
        <f>IF('12 - Deployments &amp; Config'!L230="","",'12 - Deployments &amp; Config'!L230)</f>
        <v/>
      </c>
      <c r="G225" s="29" t="str">
        <f>IF('12 - Deployments &amp; Config'!AQ230="","",'12 - Deployments &amp; Config'!AQ230)</f>
        <v/>
      </c>
      <c r="H225" s="29" t="str">
        <f>IF('12 - Deployments &amp; Config'!A230="","",'12 - Deployments &amp; Config'!A230)</f>
        <v/>
      </c>
      <c r="I225" s="29" t="str">
        <f>IF('12 - Deployments &amp; Config'!AO230="","",'12 - Deployments &amp; Config'!AO230)</f>
        <v/>
      </c>
      <c r="J225" s="29" t="str">
        <f>IF('12 - Deployments &amp; Config'!AP230="","",'12 - Deployments &amp; Config'!AP230)</f>
        <v/>
      </c>
      <c r="K225" s="29" t="str">
        <f>IF('12 - Deployments &amp; Config'!AK230="","",'12 - Deployments &amp; Config'!AK230)</f>
        <v/>
      </c>
      <c r="L225" s="29" t="str">
        <f>IF('12 - Deployments &amp; Config'!M230="","",'12 - Deployments &amp; Config'!M230)</f>
        <v/>
      </c>
      <c r="M225" s="30"/>
      <c r="N225" s="29" t="str">
        <f>IF('12 - Deployments &amp; Config'!N230="","",'12 - Deployments &amp; Config'!N230)</f>
        <v/>
      </c>
      <c r="O225" s="29" t="str">
        <f>IF('12 - Deployments &amp; Config'!O230="","",'12 - Deployments &amp; Config'!O230)</f>
        <v/>
      </c>
      <c r="P225" s="29" t="str">
        <f>IF('12 - Deployments &amp; Config'!P230="","",'12 - Deployments &amp; Config'!P230)</f>
        <v/>
      </c>
      <c r="Q225" s="30"/>
      <c r="R225" s="29" t="str">
        <f>IF('12 - Deployments &amp; Config'!BO230="","",'12 - Deployments &amp; Config'!BO230)</f>
        <v/>
      </c>
      <c r="S225" s="29" t="str">
        <f>IF('12 - Deployments &amp; Config'!BN230="","",'12 - Deployments &amp; Config'!BN230)</f>
        <v/>
      </c>
      <c r="T225" s="29" t="str">
        <f>IF('12 - Deployments &amp; Config'!BL230="","",'12 - Deployments &amp; Config'!BL230)</f>
        <v/>
      </c>
      <c r="U225" s="29" t="str">
        <f>IF('12 - Deployments &amp; Config'!BM230="","",'12 - Deployments &amp; Config'!BM230)</f>
        <v/>
      </c>
      <c r="V225" s="29" t="str">
        <f>IF('12 - Deployments &amp; Config'!B230="","",'12 - Deployments &amp; Config'!B230)</f>
        <v/>
      </c>
      <c r="W225" s="29" t="str">
        <f>IF('12 - Deployments &amp; Config'!CO230="","",'12 - Deployments &amp; Config'!CO230)</f>
        <v/>
      </c>
      <c r="X225" s="29" t="str">
        <f>IF('12 - Deployments &amp; Config'!BS230="","",'12 - Deployments &amp; Config'!BS230)</f>
        <v/>
      </c>
      <c r="Y225" s="29" t="str">
        <f>IF('12 - Deployments &amp; Config'!CQ230="","",'12 - Deployments &amp; Config'!CQ230)</f>
        <v/>
      </c>
      <c r="Z225" s="29" t="str">
        <f>IF('12 - Deployments &amp; Config'!T230="","",'12 - Deployments &amp; Config'!T230)</f>
        <v/>
      </c>
      <c r="AA225" s="29" t="str">
        <f>IF('12 - Deployments &amp; Config'!V230="","",'12 - Deployments &amp; Config'!V230)</f>
        <v/>
      </c>
    </row>
    <row r="226" spans="1:27">
      <c r="A226" s="30"/>
      <c r="B226" s="30"/>
      <c r="C226" s="29" t="str">
        <f>IF('12 - Deployments &amp; Config'!I231="","",'12 - Deployments &amp; Config'!I231)</f>
        <v/>
      </c>
      <c r="D226" s="29" t="str">
        <f>IF('12 - Deployments &amp; Config'!J231="","",'12 - Deployments &amp; Config'!J231)</f>
        <v/>
      </c>
      <c r="E226" s="29" t="str">
        <f>IF('12 - Deployments &amp; Config'!K231="","",'12 - Deployments &amp; Config'!K231)</f>
        <v/>
      </c>
      <c r="F226" s="29" t="str">
        <f>IF('12 - Deployments &amp; Config'!L231="","",'12 - Deployments &amp; Config'!L231)</f>
        <v/>
      </c>
      <c r="G226" s="29" t="str">
        <f>IF('12 - Deployments &amp; Config'!AQ231="","",'12 - Deployments &amp; Config'!AQ231)</f>
        <v/>
      </c>
      <c r="H226" s="29" t="str">
        <f>IF('12 - Deployments &amp; Config'!A231="","",'12 - Deployments &amp; Config'!A231)</f>
        <v/>
      </c>
      <c r="I226" s="29" t="str">
        <f>IF('12 - Deployments &amp; Config'!AO231="","",'12 - Deployments &amp; Config'!AO231)</f>
        <v/>
      </c>
      <c r="J226" s="29" t="str">
        <f>IF('12 - Deployments &amp; Config'!AP231="","",'12 - Deployments &amp; Config'!AP231)</f>
        <v/>
      </c>
      <c r="K226" s="29" t="str">
        <f>IF('12 - Deployments &amp; Config'!AK231="","",'12 - Deployments &amp; Config'!AK231)</f>
        <v/>
      </c>
      <c r="L226" s="29" t="str">
        <f>IF('12 - Deployments &amp; Config'!M231="","",'12 - Deployments &amp; Config'!M231)</f>
        <v/>
      </c>
      <c r="M226" s="30"/>
      <c r="N226" s="29" t="str">
        <f>IF('12 - Deployments &amp; Config'!N231="","",'12 - Deployments &amp; Config'!N231)</f>
        <v/>
      </c>
      <c r="O226" s="29" t="str">
        <f>IF('12 - Deployments &amp; Config'!O231="","",'12 - Deployments &amp; Config'!O231)</f>
        <v/>
      </c>
      <c r="P226" s="29" t="str">
        <f>IF('12 - Deployments &amp; Config'!P231="","",'12 - Deployments &amp; Config'!P231)</f>
        <v/>
      </c>
      <c r="Q226" s="30"/>
      <c r="R226" s="29" t="str">
        <f>IF('12 - Deployments &amp; Config'!BO231="","",'12 - Deployments &amp; Config'!BO231)</f>
        <v/>
      </c>
      <c r="S226" s="29" t="str">
        <f>IF('12 - Deployments &amp; Config'!BN231="","",'12 - Deployments &amp; Config'!BN231)</f>
        <v/>
      </c>
      <c r="T226" s="29" t="str">
        <f>IF('12 - Deployments &amp; Config'!BL231="","",'12 - Deployments &amp; Config'!BL231)</f>
        <v/>
      </c>
      <c r="U226" s="29" t="str">
        <f>IF('12 - Deployments &amp; Config'!BM231="","",'12 - Deployments &amp; Config'!BM231)</f>
        <v/>
      </c>
      <c r="V226" s="29" t="str">
        <f>IF('12 - Deployments &amp; Config'!B231="","",'12 - Deployments &amp; Config'!B231)</f>
        <v/>
      </c>
      <c r="W226" s="29" t="str">
        <f>IF('12 - Deployments &amp; Config'!CO231="","",'12 - Deployments &amp; Config'!CO231)</f>
        <v/>
      </c>
      <c r="X226" s="29" t="str">
        <f>IF('12 - Deployments &amp; Config'!BS231="","",'12 - Deployments &amp; Config'!BS231)</f>
        <v/>
      </c>
      <c r="Y226" s="29" t="str">
        <f>IF('12 - Deployments &amp; Config'!CQ231="","",'12 - Deployments &amp; Config'!CQ231)</f>
        <v/>
      </c>
      <c r="Z226" s="29" t="str">
        <f>IF('12 - Deployments &amp; Config'!T231="","",'12 - Deployments &amp; Config'!T231)</f>
        <v/>
      </c>
      <c r="AA226" s="29" t="str">
        <f>IF('12 - Deployments &amp; Config'!V231="","",'12 - Deployments &amp; Config'!V231)</f>
        <v/>
      </c>
    </row>
    <row r="227" spans="1:27">
      <c r="A227" s="30"/>
      <c r="B227" s="30"/>
      <c r="C227" s="29" t="str">
        <f>IF('12 - Deployments &amp; Config'!I232="","",'12 - Deployments &amp; Config'!I232)</f>
        <v/>
      </c>
      <c r="D227" s="29" t="str">
        <f>IF('12 - Deployments &amp; Config'!J232="","",'12 - Deployments &amp; Config'!J232)</f>
        <v/>
      </c>
      <c r="E227" s="29" t="str">
        <f>IF('12 - Deployments &amp; Config'!K232="","",'12 - Deployments &amp; Config'!K232)</f>
        <v/>
      </c>
      <c r="F227" s="29" t="str">
        <f>IF('12 - Deployments &amp; Config'!L232="","",'12 - Deployments &amp; Config'!L232)</f>
        <v/>
      </c>
      <c r="G227" s="29" t="str">
        <f>IF('12 - Deployments &amp; Config'!AQ232="","",'12 - Deployments &amp; Config'!AQ232)</f>
        <v/>
      </c>
      <c r="H227" s="29" t="str">
        <f>IF('12 - Deployments &amp; Config'!A232="","",'12 - Deployments &amp; Config'!A232)</f>
        <v/>
      </c>
      <c r="I227" s="29" t="str">
        <f>IF('12 - Deployments &amp; Config'!AO232="","",'12 - Deployments &amp; Config'!AO232)</f>
        <v/>
      </c>
      <c r="J227" s="29" t="str">
        <f>IF('12 - Deployments &amp; Config'!AP232="","",'12 - Deployments &amp; Config'!AP232)</f>
        <v/>
      </c>
      <c r="K227" s="29" t="str">
        <f>IF('12 - Deployments &amp; Config'!AK232="","",'12 - Deployments &amp; Config'!AK232)</f>
        <v/>
      </c>
      <c r="L227" s="29" t="str">
        <f>IF('12 - Deployments &amp; Config'!M232="","",'12 - Deployments &amp; Config'!M232)</f>
        <v/>
      </c>
      <c r="M227" s="30"/>
      <c r="N227" s="29" t="str">
        <f>IF('12 - Deployments &amp; Config'!N232="","",'12 - Deployments &amp; Config'!N232)</f>
        <v/>
      </c>
      <c r="O227" s="29" t="str">
        <f>IF('12 - Deployments &amp; Config'!O232="","",'12 - Deployments &amp; Config'!O232)</f>
        <v/>
      </c>
      <c r="P227" s="29" t="str">
        <f>IF('12 - Deployments &amp; Config'!P232="","",'12 - Deployments &amp; Config'!P232)</f>
        <v/>
      </c>
      <c r="Q227" s="30"/>
      <c r="R227" s="29" t="str">
        <f>IF('12 - Deployments &amp; Config'!BO232="","",'12 - Deployments &amp; Config'!BO232)</f>
        <v/>
      </c>
      <c r="S227" s="29" t="str">
        <f>IF('12 - Deployments &amp; Config'!BN232="","",'12 - Deployments &amp; Config'!BN232)</f>
        <v/>
      </c>
      <c r="T227" s="29" t="str">
        <f>IF('12 - Deployments &amp; Config'!BL232="","",'12 - Deployments &amp; Config'!BL232)</f>
        <v/>
      </c>
      <c r="U227" s="29" t="str">
        <f>IF('12 - Deployments &amp; Config'!BM232="","",'12 - Deployments &amp; Config'!BM232)</f>
        <v/>
      </c>
      <c r="V227" s="29" t="str">
        <f>IF('12 - Deployments &amp; Config'!B232="","",'12 - Deployments &amp; Config'!B232)</f>
        <v/>
      </c>
      <c r="W227" s="29" t="str">
        <f>IF('12 - Deployments &amp; Config'!CO232="","",'12 - Deployments &amp; Config'!CO232)</f>
        <v/>
      </c>
      <c r="X227" s="29" t="str">
        <f>IF('12 - Deployments &amp; Config'!BS232="","",'12 - Deployments &amp; Config'!BS232)</f>
        <v/>
      </c>
      <c r="Y227" s="29" t="str">
        <f>IF('12 - Deployments &amp; Config'!CQ232="","",'12 - Deployments &amp; Config'!CQ232)</f>
        <v/>
      </c>
      <c r="Z227" s="29" t="str">
        <f>IF('12 - Deployments &amp; Config'!T232="","",'12 - Deployments &amp; Config'!T232)</f>
        <v/>
      </c>
      <c r="AA227" s="29" t="str">
        <f>IF('12 - Deployments &amp; Config'!V232="","",'12 - Deployments &amp; Config'!V232)</f>
        <v/>
      </c>
    </row>
    <row r="228" spans="1:27">
      <c r="A228" s="30"/>
      <c r="B228" s="30"/>
      <c r="C228" s="29" t="str">
        <f>IF('12 - Deployments &amp; Config'!I233="","",'12 - Deployments &amp; Config'!I233)</f>
        <v/>
      </c>
      <c r="D228" s="29" t="str">
        <f>IF('12 - Deployments &amp; Config'!J233="","",'12 - Deployments &amp; Config'!J233)</f>
        <v/>
      </c>
      <c r="E228" s="29" t="str">
        <f>IF('12 - Deployments &amp; Config'!K233="","",'12 - Deployments &amp; Config'!K233)</f>
        <v/>
      </c>
      <c r="F228" s="29" t="str">
        <f>IF('12 - Deployments &amp; Config'!L233="","",'12 - Deployments &amp; Config'!L233)</f>
        <v/>
      </c>
      <c r="G228" s="29" t="str">
        <f>IF('12 - Deployments &amp; Config'!AQ233="","",'12 - Deployments &amp; Config'!AQ233)</f>
        <v/>
      </c>
      <c r="H228" s="29" t="str">
        <f>IF('12 - Deployments &amp; Config'!A233="","",'12 - Deployments &amp; Config'!A233)</f>
        <v/>
      </c>
      <c r="I228" s="29" t="str">
        <f>IF('12 - Deployments &amp; Config'!AO233="","",'12 - Deployments &amp; Config'!AO233)</f>
        <v/>
      </c>
      <c r="J228" s="29" t="str">
        <f>IF('12 - Deployments &amp; Config'!AP233="","",'12 - Deployments &amp; Config'!AP233)</f>
        <v/>
      </c>
      <c r="K228" s="29" t="str">
        <f>IF('12 - Deployments &amp; Config'!AK233="","",'12 - Deployments &amp; Config'!AK233)</f>
        <v/>
      </c>
      <c r="L228" s="29" t="str">
        <f>IF('12 - Deployments &amp; Config'!M233="","",'12 - Deployments &amp; Config'!M233)</f>
        <v/>
      </c>
      <c r="M228" s="30"/>
      <c r="N228" s="29" t="str">
        <f>IF('12 - Deployments &amp; Config'!N233="","",'12 - Deployments &amp; Config'!N233)</f>
        <v/>
      </c>
      <c r="O228" s="29" t="str">
        <f>IF('12 - Deployments &amp; Config'!O233="","",'12 - Deployments &amp; Config'!O233)</f>
        <v/>
      </c>
      <c r="P228" s="29" t="str">
        <f>IF('12 - Deployments &amp; Config'!P233="","",'12 - Deployments &amp; Config'!P233)</f>
        <v/>
      </c>
      <c r="Q228" s="30"/>
      <c r="R228" s="29" t="str">
        <f>IF('12 - Deployments &amp; Config'!BO233="","",'12 - Deployments &amp; Config'!BO233)</f>
        <v/>
      </c>
      <c r="S228" s="29" t="str">
        <f>IF('12 - Deployments &amp; Config'!BN233="","",'12 - Deployments &amp; Config'!BN233)</f>
        <v/>
      </c>
      <c r="T228" s="29" t="str">
        <f>IF('12 - Deployments &amp; Config'!BL233="","",'12 - Deployments &amp; Config'!BL233)</f>
        <v/>
      </c>
      <c r="U228" s="29" t="str">
        <f>IF('12 - Deployments &amp; Config'!BM233="","",'12 - Deployments &amp; Config'!BM233)</f>
        <v/>
      </c>
      <c r="V228" s="29" t="str">
        <f>IF('12 - Deployments &amp; Config'!B233="","",'12 - Deployments &amp; Config'!B233)</f>
        <v/>
      </c>
      <c r="W228" s="29" t="str">
        <f>IF('12 - Deployments &amp; Config'!CO233="","",'12 - Deployments &amp; Config'!CO233)</f>
        <v/>
      </c>
      <c r="X228" s="29" t="str">
        <f>IF('12 - Deployments &amp; Config'!BS233="","",'12 - Deployments &amp; Config'!BS233)</f>
        <v/>
      </c>
      <c r="Y228" s="29" t="str">
        <f>IF('12 - Deployments &amp; Config'!CQ233="","",'12 - Deployments &amp; Config'!CQ233)</f>
        <v/>
      </c>
      <c r="Z228" s="29" t="str">
        <f>IF('12 - Deployments &amp; Config'!T233="","",'12 - Deployments &amp; Config'!T233)</f>
        <v/>
      </c>
      <c r="AA228" s="29" t="str">
        <f>IF('12 - Deployments &amp; Config'!V233="","",'12 - Deployments &amp; Config'!V233)</f>
        <v/>
      </c>
    </row>
    <row r="229" spans="1:27">
      <c r="A229" s="30"/>
      <c r="B229" s="30"/>
      <c r="C229" s="29" t="str">
        <f>IF('12 - Deployments &amp; Config'!I234="","",'12 - Deployments &amp; Config'!I234)</f>
        <v/>
      </c>
      <c r="D229" s="29" t="str">
        <f>IF('12 - Deployments &amp; Config'!J234="","",'12 - Deployments &amp; Config'!J234)</f>
        <v/>
      </c>
      <c r="E229" s="29" t="str">
        <f>IF('12 - Deployments &amp; Config'!K234="","",'12 - Deployments &amp; Config'!K234)</f>
        <v/>
      </c>
      <c r="F229" s="29" t="str">
        <f>IF('12 - Deployments &amp; Config'!L234="","",'12 - Deployments &amp; Config'!L234)</f>
        <v/>
      </c>
      <c r="G229" s="29" t="str">
        <f>IF('12 - Deployments &amp; Config'!AQ234="","",'12 - Deployments &amp; Config'!AQ234)</f>
        <v/>
      </c>
      <c r="H229" s="29" t="str">
        <f>IF('12 - Deployments &amp; Config'!A234="","",'12 - Deployments &amp; Config'!A234)</f>
        <v/>
      </c>
      <c r="I229" s="29" t="str">
        <f>IF('12 - Deployments &amp; Config'!AO234="","",'12 - Deployments &amp; Config'!AO234)</f>
        <v/>
      </c>
      <c r="J229" s="29" t="str">
        <f>IF('12 - Deployments &amp; Config'!AP234="","",'12 - Deployments &amp; Config'!AP234)</f>
        <v/>
      </c>
      <c r="K229" s="29" t="str">
        <f>IF('12 - Deployments &amp; Config'!AK234="","",'12 - Deployments &amp; Config'!AK234)</f>
        <v/>
      </c>
      <c r="L229" s="29" t="str">
        <f>IF('12 - Deployments &amp; Config'!M234="","",'12 - Deployments &amp; Config'!M234)</f>
        <v/>
      </c>
      <c r="M229" s="30"/>
      <c r="N229" s="29" t="str">
        <f>IF('12 - Deployments &amp; Config'!N234="","",'12 - Deployments &amp; Config'!N234)</f>
        <v/>
      </c>
      <c r="O229" s="29" t="str">
        <f>IF('12 - Deployments &amp; Config'!O234="","",'12 - Deployments &amp; Config'!O234)</f>
        <v/>
      </c>
      <c r="P229" s="29" t="str">
        <f>IF('12 - Deployments &amp; Config'!P234="","",'12 - Deployments &amp; Config'!P234)</f>
        <v/>
      </c>
      <c r="Q229" s="30"/>
      <c r="R229" s="29" t="str">
        <f>IF('12 - Deployments &amp; Config'!BO234="","",'12 - Deployments &amp; Config'!BO234)</f>
        <v/>
      </c>
      <c r="S229" s="29" t="str">
        <f>IF('12 - Deployments &amp; Config'!BN234="","",'12 - Deployments &amp; Config'!BN234)</f>
        <v/>
      </c>
      <c r="T229" s="29" t="str">
        <f>IF('12 - Deployments &amp; Config'!BL234="","",'12 - Deployments &amp; Config'!BL234)</f>
        <v/>
      </c>
      <c r="U229" s="29" t="str">
        <f>IF('12 - Deployments &amp; Config'!BM234="","",'12 - Deployments &amp; Config'!BM234)</f>
        <v/>
      </c>
      <c r="V229" s="29" t="str">
        <f>IF('12 - Deployments &amp; Config'!B234="","",'12 - Deployments &amp; Config'!B234)</f>
        <v/>
      </c>
      <c r="W229" s="29" t="str">
        <f>IF('12 - Deployments &amp; Config'!CO234="","",'12 - Deployments &amp; Config'!CO234)</f>
        <v/>
      </c>
      <c r="X229" s="29" t="str">
        <f>IF('12 - Deployments &amp; Config'!BS234="","",'12 - Deployments &amp; Config'!BS234)</f>
        <v/>
      </c>
      <c r="Y229" s="29" t="str">
        <f>IF('12 - Deployments &amp; Config'!CQ234="","",'12 - Deployments &amp; Config'!CQ234)</f>
        <v/>
      </c>
      <c r="Z229" s="29" t="str">
        <f>IF('12 - Deployments &amp; Config'!T234="","",'12 - Deployments &amp; Config'!T234)</f>
        <v/>
      </c>
      <c r="AA229" s="29" t="str">
        <f>IF('12 - Deployments &amp; Config'!V234="","",'12 - Deployments &amp; Config'!V234)</f>
        <v/>
      </c>
    </row>
    <row r="230" spans="1:27">
      <c r="A230" s="30"/>
      <c r="B230" s="30"/>
      <c r="C230" s="29" t="str">
        <f>IF('12 - Deployments &amp; Config'!I235="","",'12 - Deployments &amp; Config'!I235)</f>
        <v/>
      </c>
      <c r="D230" s="29" t="str">
        <f>IF('12 - Deployments &amp; Config'!J235="","",'12 - Deployments &amp; Config'!J235)</f>
        <v/>
      </c>
      <c r="E230" s="29" t="str">
        <f>IF('12 - Deployments &amp; Config'!K235="","",'12 - Deployments &amp; Config'!K235)</f>
        <v/>
      </c>
      <c r="F230" s="29" t="str">
        <f>IF('12 - Deployments &amp; Config'!L235="","",'12 - Deployments &amp; Config'!L235)</f>
        <v/>
      </c>
      <c r="G230" s="29" t="str">
        <f>IF('12 - Deployments &amp; Config'!AQ235="","",'12 - Deployments &amp; Config'!AQ235)</f>
        <v/>
      </c>
      <c r="H230" s="29" t="str">
        <f>IF('12 - Deployments &amp; Config'!A235="","",'12 - Deployments &amp; Config'!A235)</f>
        <v/>
      </c>
      <c r="I230" s="29" t="str">
        <f>IF('12 - Deployments &amp; Config'!AO235="","",'12 - Deployments &amp; Config'!AO235)</f>
        <v/>
      </c>
      <c r="J230" s="29" t="str">
        <f>IF('12 - Deployments &amp; Config'!AP235="","",'12 - Deployments &amp; Config'!AP235)</f>
        <v/>
      </c>
      <c r="K230" s="29" t="str">
        <f>IF('12 - Deployments &amp; Config'!AK235="","",'12 - Deployments &amp; Config'!AK235)</f>
        <v/>
      </c>
      <c r="L230" s="29" t="str">
        <f>IF('12 - Deployments &amp; Config'!M235="","",'12 - Deployments &amp; Config'!M235)</f>
        <v/>
      </c>
      <c r="M230" s="30"/>
      <c r="N230" s="29" t="str">
        <f>IF('12 - Deployments &amp; Config'!N235="","",'12 - Deployments &amp; Config'!N235)</f>
        <v/>
      </c>
      <c r="O230" s="29" t="str">
        <f>IF('12 - Deployments &amp; Config'!O235="","",'12 - Deployments &amp; Config'!O235)</f>
        <v/>
      </c>
      <c r="P230" s="29" t="str">
        <f>IF('12 - Deployments &amp; Config'!P235="","",'12 - Deployments &amp; Config'!P235)</f>
        <v/>
      </c>
      <c r="Q230" s="30"/>
      <c r="R230" s="29" t="str">
        <f>IF('12 - Deployments &amp; Config'!BO235="","",'12 - Deployments &amp; Config'!BO235)</f>
        <v/>
      </c>
      <c r="S230" s="29" t="str">
        <f>IF('12 - Deployments &amp; Config'!BN235="","",'12 - Deployments &amp; Config'!BN235)</f>
        <v/>
      </c>
      <c r="T230" s="29" t="str">
        <f>IF('12 - Deployments &amp; Config'!BL235="","",'12 - Deployments &amp; Config'!BL235)</f>
        <v/>
      </c>
      <c r="U230" s="29" t="str">
        <f>IF('12 - Deployments &amp; Config'!BM235="","",'12 - Deployments &amp; Config'!BM235)</f>
        <v/>
      </c>
      <c r="V230" s="29" t="str">
        <f>IF('12 - Deployments &amp; Config'!B235="","",'12 - Deployments &amp; Config'!B235)</f>
        <v/>
      </c>
      <c r="W230" s="29" t="str">
        <f>IF('12 - Deployments &amp; Config'!CO235="","",'12 - Deployments &amp; Config'!CO235)</f>
        <v/>
      </c>
      <c r="X230" s="29" t="str">
        <f>IF('12 - Deployments &amp; Config'!BS235="","",'12 - Deployments &amp; Config'!BS235)</f>
        <v/>
      </c>
      <c r="Y230" s="29" t="str">
        <f>IF('12 - Deployments &amp; Config'!CQ235="","",'12 - Deployments &amp; Config'!CQ235)</f>
        <v/>
      </c>
      <c r="Z230" s="29" t="str">
        <f>IF('12 - Deployments &amp; Config'!T235="","",'12 - Deployments &amp; Config'!T235)</f>
        <v/>
      </c>
      <c r="AA230" s="29" t="str">
        <f>IF('12 - Deployments &amp; Config'!V235="","",'12 - Deployments &amp; Config'!V235)</f>
        <v/>
      </c>
    </row>
    <row r="231" spans="1:27">
      <c r="A231" s="30"/>
      <c r="B231" s="30"/>
      <c r="C231" s="29" t="str">
        <f>IF('12 - Deployments &amp; Config'!I236="","",'12 - Deployments &amp; Config'!I236)</f>
        <v/>
      </c>
      <c r="D231" s="29" t="str">
        <f>IF('12 - Deployments &amp; Config'!J236="","",'12 - Deployments &amp; Config'!J236)</f>
        <v/>
      </c>
      <c r="E231" s="29" t="str">
        <f>IF('12 - Deployments &amp; Config'!K236="","",'12 - Deployments &amp; Config'!K236)</f>
        <v/>
      </c>
      <c r="F231" s="29" t="str">
        <f>IF('12 - Deployments &amp; Config'!L236="","",'12 - Deployments &amp; Config'!L236)</f>
        <v/>
      </c>
      <c r="G231" s="29" t="str">
        <f>IF('12 - Deployments &amp; Config'!AQ236="","",'12 - Deployments &amp; Config'!AQ236)</f>
        <v/>
      </c>
      <c r="H231" s="29" t="str">
        <f>IF('12 - Deployments &amp; Config'!A236="","",'12 - Deployments &amp; Config'!A236)</f>
        <v/>
      </c>
      <c r="I231" s="29" t="str">
        <f>IF('12 - Deployments &amp; Config'!AO236="","",'12 - Deployments &amp; Config'!AO236)</f>
        <v/>
      </c>
      <c r="J231" s="29" t="str">
        <f>IF('12 - Deployments &amp; Config'!AP236="","",'12 - Deployments &amp; Config'!AP236)</f>
        <v/>
      </c>
      <c r="K231" s="29" t="str">
        <f>IF('12 - Deployments &amp; Config'!AK236="","",'12 - Deployments &amp; Config'!AK236)</f>
        <v/>
      </c>
      <c r="L231" s="29" t="str">
        <f>IF('12 - Deployments &amp; Config'!M236="","",'12 - Deployments &amp; Config'!M236)</f>
        <v/>
      </c>
      <c r="M231" s="30"/>
      <c r="N231" s="29" t="str">
        <f>IF('12 - Deployments &amp; Config'!N236="","",'12 - Deployments &amp; Config'!N236)</f>
        <v/>
      </c>
      <c r="O231" s="29" t="str">
        <f>IF('12 - Deployments &amp; Config'!O236="","",'12 - Deployments &amp; Config'!O236)</f>
        <v/>
      </c>
      <c r="P231" s="29" t="str">
        <f>IF('12 - Deployments &amp; Config'!P236="","",'12 - Deployments &amp; Config'!P236)</f>
        <v/>
      </c>
      <c r="Q231" s="30"/>
      <c r="R231" s="29" t="str">
        <f>IF('12 - Deployments &amp; Config'!BO236="","",'12 - Deployments &amp; Config'!BO236)</f>
        <v/>
      </c>
      <c r="S231" s="29" t="str">
        <f>IF('12 - Deployments &amp; Config'!BN236="","",'12 - Deployments &amp; Config'!BN236)</f>
        <v/>
      </c>
      <c r="T231" s="29" t="str">
        <f>IF('12 - Deployments &amp; Config'!BL236="","",'12 - Deployments &amp; Config'!BL236)</f>
        <v/>
      </c>
      <c r="U231" s="29" t="str">
        <f>IF('12 - Deployments &amp; Config'!BM236="","",'12 - Deployments &amp; Config'!BM236)</f>
        <v/>
      </c>
      <c r="V231" s="29" t="str">
        <f>IF('12 - Deployments &amp; Config'!B236="","",'12 - Deployments &amp; Config'!B236)</f>
        <v/>
      </c>
      <c r="W231" s="29" t="str">
        <f>IF('12 - Deployments &amp; Config'!CO236="","",'12 - Deployments &amp; Config'!CO236)</f>
        <v/>
      </c>
      <c r="X231" s="29" t="str">
        <f>IF('12 - Deployments &amp; Config'!BS236="","",'12 - Deployments &amp; Config'!BS236)</f>
        <v/>
      </c>
      <c r="Y231" s="29" t="str">
        <f>IF('12 - Deployments &amp; Config'!CQ236="","",'12 - Deployments &amp; Config'!CQ236)</f>
        <v/>
      </c>
      <c r="Z231" s="29" t="str">
        <f>IF('12 - Deployments &amp; Config'!T236="","",'12 - Deployments &amp; Config'!T236)</f>
        <v/>
      </c>
      <c r="AA231" s="29" t="str">
        <f>IF('12 - Deployments &amp; Config'!V236="","",'12 - Deployments &amp; Config'!V236)</f>
        <v/>
      </c>
    </row>
    <row r="232" spans="1:27">
      <c r="A232" s="30"/>
      <c r="B232" s="30"/>
      <c r="C232" s="29" t="str">
        <f>IF('12 - Deployments &amp; Config'!I237="","",'12 - Deployments &amp; Config'!I237)</f>
        <v/>
      </c>
      <c r="D232" s="29" t="str">
        <f>IF('12 - Deployments &amp; Config'!J237="","",'12 - Deployments &amp; Config'!J237)</f>
        <v/>
      </c>
      <c r="E232" s="29" t="str">
        <f>IF('12 - Deployments &amp; Config'!K237="","",'12 - Deployments &amp; Config'!K237)</f>
        <v/>
      </c>
      <c r="F232" s="29" t="str">
        <f>IF('12 - Deployments &amp; Config'!L237="","",'12 - Deployments &amp; Config'!L237)</f>
        <v/>
      </c>
      <c r="G232" s="29" t="str">
        <f>IF('12 - Deployments &amp; Config'!AQ237="","",'12 - Deployments &amp; Config'!AQ237)</f>
        <v/>
      </c>
      <c r="H232" s="29" t="str">
        <f>IF('12 - Deployments &amp; Config'!A237="","",'12 - Deployments &amp; Config'!A237)</f>
        <v/>
      </c>
      <c r="I232" s="29" t="str">
        <f>IF('12 - Deployments &amp; Config'!AO237="","",'12 - Deployments &amp; Config'!AO237)</f>
        <v/>
      </c>
      <c r="J232" s="29" t="str">
        <f>IF('12 - Deployments &amp; Config'!AP237="","",'12 - Deployments &amp; Config'!AP237)</f>
        <v/>
      </c>
      <c r="K232" s="29" t="str">
        <f>IF('12 - Deployments &amp; Config'!AK237="","",'12 - Deployments &amp; Config'!AK237)</f>
        <v/>
      </c>
      <c r="L232" s="29" t="str">
        <f>IF('12 - Deployments &amp; Config'!M237="","",'12 - Deployments &amp; Config'!M237)</f>
        <v/>
      </c>
      <c r="M232" s="30"/>
      <c r="N232" s="29" t="str">
        <f>IF('12 - Deployments &amp; Config'!N237="","",'12 - Deployments &amp; Config'!N237)</f>
        <v/>
      </c>
      <c r="O232" s="29" t="str">
        <f>IF('12 - Deployments &amp; Config'!O237="","",'12 - Deployments &amp; Config'!O237)</f>
        <v/>
      </c>
      <c r="P232" s="29" t="str">
        <f>IF('12 - Deployments &amp; Config'!P237="","",'12 - Deployments &amp; Config'!P237)</f>
        <v/>
      </c>
      <c r="Q232" s="30"/>
      <c r="R232" s="29" t="str">
        <f>IF('12 - Deployments &amp; Config'!BO237="","",'12 - Deployments &amp; Config'!BO237)</f>
        <v/>
      </c>
      <c r="S232" s="29" t="str">
        <f>IF('12 - Deployments &amp; Config'!BN237="","",'12 - Deployments &amp; Config'!BN237)</f>
        <v/>
      </c>
      <c r="T232" s="29" t="str">
        <f>IF('12 - Deployments &amp; Config'!BL237="","",'12 - Deployments &amp; Config'!BL237)</f>
        <v/>
      </c>
      <c r="U232" s="29" t="str">
        <f>IF('12 - Deployments &amp; Config'!BM237="","",'12 - Deployments &amp; Config'!BM237)</f>
        <v/>
      </c>
      <c r="V232" s="29" t="str">
        <f>IF('12 - Deployments &amp; Config'!B237="","",'12 - Deployments &amp; Config'!B237)</f>
        <v/>
      </c>
      <c r="W232" s="29" t="str">
        <f>IF('12 - Deployments &amp; Config'!CO237="","",'12 - Deployments &amp; Config'!CO237)</f>
        <v/>
      </c>
      <c r="X232" s="29" t="str">
        <f>IF('12 - Deployments &amp; Config'!BS237="","",'12 - Deployments &amp; Config'!BS237)</f>
        <v/>
      </c>
      <c r="Y232" s="29" t="str">
        <f>IF('12 - Deployments &amp; Config'!CQ237="","",'12 - Deployments &amp; Config'!CQ237)</f>
        <v/>
      </c>
      <c r="Z232" s="29" t="str">
        <f>IF('12 - Deployments &amp; Config'!T237="","",'12 - Deployments &amp; Config'!T237)</f>
        <v/>
      </c>
      <c r="AA232" s="29" t="str">
        <f>IF('12 - Deployments &amp; Config'!V237="","",'12 - Deployments &amp; Config'!V237)</f>
        <v/>
      </c>
    </row>
    <row r="233" spans="1:27">
      <c r="A233" s="30"/>
      <c r="B233" s="30"/>
      <c r="C233" s="29" t="str">
        <f>IF('12 - Deployments &amp; Config'!I238="","",'12 - Deployments &amp; Config'!I238)</f>
        <v/>
      </c>
      <c r="D233" s="29" t="str">
        <f>IF('12 - Deployments &amp; Config'!J238="","",'12 - Deployments &amp; Config'!J238)</f>
        <v/>
      </c>
      <c r="E233" s="29" t="str">
        <f>IF('12 - Deployments &amp; Config'!K238="","",'12 - Deployments &amp; Config'!K238)</f>
        <v/>
      </c>
      <c r="F233" s="29" t="str">
        <f>IF('12 - Deployments &amp; Config'!L238="","",'12 - Deployments &amp; Config'!L238)</f>
        <v/>
      </c>
      <c r="G233" s="29" t="str">
        <f>IF('12 - Deployments &amp; Config'!AQ238="","",'12 - Deployments &amp; Config'!AQ238)</f>
        <v/>
      </c>
      <c r="H233" s="29" t="str">
        <f>IF('12 - Deployments &amp; Config'!A238="","",'12 - Deployments &amp; Config'!A238)</f>
        <v/>
      </c>
      <c r="I233" s="29" t="str">
        <f>IF('12 - Deployments &amp; Config'!AO238="","",'12 - Deployments &amp; Config'!AO238)</f>
        <v/>
      </c>
      <c r="J233" s="29" t="str">
        <f>IF('12 - Deployments &amp; Config'!AP238="","",'12 - Deployments &amp; Config'!AP238)</f>
        <v/>
      </c>
      <c r="K233" s="29" t="str">
        <f>IF('12 - Deployments &amp; Config'!AK238="","",'12 - Deployments &amp; Config'!AK238)</f>
        <v/>
      </c>
      <c r="L233" s="29" t="str">
        <f>IF('12 - Deployments &amp; Config'!M238="","",'12 - Deployments &amp; Config'!M238)</f>
        <v/>
      </c>
      <c r="M233" s="30"/>
      <c r="N233" s="29" t="str">
        <f>IF('12 - Deployments &amp; Config'!N238="","",'12 - Deployments &amp; Config'!N238)</f>
        <v/>
      </c>
      <c r="O233" s="29" t="str">
        <f>IF('12 - Deployments &amp; Config'!O238="","",'12 - Deployments &amp; Config'!O238)</f>
        <v/>
      </c>
      <c r="P233" s="29" t="str">
        <f>IF('12 - Deployments &amp; Config'!P238="","",'12 - Deployments &amp; Config'!P238)</f>
        <v/>
      </c>
      <c r="Q233" s="30"/>
      <c r="R233" s="29" t="str">
        <f>IF('12 - Deployments &amp; Config'!BO238="","",'12 - Deployments &amp; Config'!BO238)</f>
        <v/>
      </c>
      <c r="S233" s="29" t="str">
        <f>IF('12 - Deployments &amp; Config'!BN238="","",'12 - Deployments &amp; Config'!BN238)</f>
        <v/>
      </c>
      <c r="T233" s="29" t="str">
        <f>IF('12 - Deployments &amp; Config'!BL238="","",'12 - Deployments &amp; Config'!BL238)</f>
        <v/>
      </c>
      <c r="U233" s="29" t="str">
        <f>IF('12 - Deployments &amp; Config'!BM238="","",'12 - Deployments &amp; Config'!BM238)</f>
        <v/>
      </c>
      <c r="V233" s="29" t="str">
        <f>IF('12 - Deployments &amp; Config'!B238="","",'12 - Deployments &amp; Config'!B238)</f>
        <v/>
      </c>
      <c r="W233" s="29" t="str">
        <f>IF('12 - Deployments &amp; Config'!CO238="","",'12 - Deployments &amp; Config'!CO238)</f>
        <v/>
      </c>
      <c r="X233" s="29" t="str">
        <f>IF('12 - Deployments &amp; Config'!BS238="","",'12 - Deployments &amp; Config'!BS238)</f>
        <v/>
      </c>
      <c r="Y233" s="29" t="str">
        <f>IF('12 - Deployments &amp; Config'!CQ238="","",'12 - Deployments &amp; Config'!CQ238)</f>
        <v/>
      </c>
      <c r="Z233" s="29" t="str">
        <f>IF('12 - Deployments &amp; Config'!T238="","",'12 - Deployments &amp; Config'!T238)</f>
        <v/>
      </c>
      <c r="AA233" s="29" t="str">
        <f>IF('12 - Deployments &amp; Config'!V238="","",'12 - Deployments &amp; Config'!V238)</f>
        <v/>
      </c>
    </row>
    <row r="234" spans="1:27">
      <c r="A234" s="30"/>
      <c r="B234" s="30"/>
      <c r="C234" s="29" t="str">
        <f>IF('12 - Deployments &amp; Config'!I239="","",'12 - Deployments &amp; Config'!I239)</f>
        <v/>
      </c>
      <c r="D234" s="29" t="str">
        <f>IF('12 - Deployments &amp; Config'!J239="","",'12 - Deployments &amp; Config'!J239)</f>
        <v/>
      </c>
      <c r="E234" s="29" t="str">
        <f>IF('12 - Deployments &amp; Config'!K239="","",'12 - Deployments &amp; Config'!K239)</f>
        <v/>
      </c>
      <c r="F234" s="29" t="str">
        <f>IF('12 - Deployments &amp; Config'!L239="","",'12 - Deployments &amp; Config'!L239)</f>
        <v/>
      </c>
      <c r="G234" s="29" t="str">
        <f>IF('12 - Deployments &amp; Config'!AQ239="","",'12 - Deployments &amp; Config'!AQ239)</f>
        <v/>
      </c>
      <c r="H234" s="29" t="str">
        <f>IF('12 - Deployments &amp; Config'!A239="","",'12 - Deployments &amp; Config'!A239)</f>
        <v/>
      </c>
      <c r="I234" s="29" t="str">
        <f>IF('12 - Deployments &amp; Config'!AO239="","",'12 - Deployments &amp; Config'!AO239)</f>
        <v/>
      </c>
      <c r="J234" s="29" t="str">
        <f>IF('12 - Deployments &amp; Config'!AP239="","",'12 - Deployments &amp; Config'!AP239)</f>
        <v/>
      </c>
      <c r="K234" s="29" t="str">
        <f>IF('12 - Deployments &amp; Config'!AK239="","",'12 - Deployments &amp; Config'!AK239)</f>
        <v/>
      </c>
      <c r="L234" s="29" t="str">
        <f>IF('12 - Deployments &amp; Config'!M239="","",'12 - Deployments &amp; Config'!M239)</f>
        <v/>
      </c>
      <c r="M234" s="30"/>
      <c r="N234" s="29" t="str">
        <f>IF('12 - Deployments &amp; Config'!N239="","",'12 - Deployments &amp; Config'!N239)</f>
        <v/>
      </c>
      <c r="O234" s="29" t="str">
        <f>IF('12 - Deployments &amp; Config'!O239="","",'12 - Deployments &amp; Config'!O239)</f>
        <v/>
      </c>
      <c r="P234" s="29" t="str">
        <f>IF('12 - Deployments &amp; Config'!P239="","",'12 - Deployments &amp; Config'!P239)</f>
        <v/>
      </c>
      <c r="Q234" s="30"/>
      <c r="R234" s="29" t="str">
        <f>IF('12 - Deployments &amp; Config'!BO239="","",'12 - Deployments &amp; Config'!BO239)</f>
        <v/>
      </c>
      <c r="S234" s="29" t="str">
        <f>IF('12 - Deployments &amp; Config'!BN239="","",'12 - Deployments &amp; Config'!BN239)</f>
        <v/>
      </c>
      <c r="T234" s="29" t="str">
        <f>IF('12 - Deployments &amp; Config'!BL239="","",'12 - Deployments &amp; Config'!BL239)</f>
        <v/>
      </c>
      <c r="U234" s="29" t="str">
        <f>IF('12 - Deployments &amp; Config'!BM239="","",'12 - Deployments &amp; Config'!BM239)</f>
        <v/>
      </c>
      <c r="V234" s="29" t="str">
        <f>IF('12 - Deployments &amp; Config'!B239="","",'12 - Deployments &amp; Config'!B239)</f>
        <v/>
      </c>
      <c r="W234" s="29" t="str">
        <f>IF('12 - Deployments &amp; Config'!CO239="","",'12 - Deployments &amp; Config'!CO239)</f>
        <v/>
      </c>
      <c r="X234" s="29" t="str">
        <f>IF('12 - Deployments &amp; Config'!BS239="","",'12 - Deployments &amp; Config'!BS239)</f>
        <v/>
      </c>
      <c r="Y234" s="29" t="str">
        <f>IF('12 - Deployments &amp; Config'!CQ239="","",'12 - Deployments &amp; Config'!CQ239)</f>
        <v/>
      </c>
      <c r="Z234" s="29" t="str">
        <f>IF('12 - Deployments &amp; Config'!T239="","",'12 - Deployments &amp; Config'!T239)</f>
        <v/>
      </c>
      <c r="AA234" s="29" t="str">
        <f>IF('12 - Deployments &amp; Config'!V239="","",'12 - Deployments &amp; Config'!V239)</f>
        <v/>
      </c>
    </row>
    <row r="235" spans="1:27">
      <c r="A235" s="30"/>
      <c r="B235" s="30"/>
      <c r="C235" s="29" t="str">
        <f>IF('12 - Deployments &amp; Config'!I240="","",'12 - Deployments &amp; Config'!I240)</f>
        <v/>
      </c>
      <c r="D235" s="29" t="str">
        <f>IF('12 - Deployments &amp; Config'!J240="","",'12 - Deployments &amp; Config'!J240)</f>
        <v/>
      </c>
      <c r="E235" s="29" t="str">
        <f>IF('12 - Deployments &amp; Config'!K240="","",'12 - Deployments &amp; Config'!K240)</f>
        <v/>
      </c>
      <c r="F235" s="29" t="str">
        <f>IF('12 - Deployments &amp; Config'!L240="","",'12 - Deployments &amp; Config'!L240)</f>
        <v/>
      </c>
      <c r="G235" s="29" t="str">
        <f>IF('12 - Deployments &amp; Config'!AQ240="","",'12 - Deployments &amp; Config'!AQ240)</f>
        <v/>
      </c>
      <c r="H235" s="29" t="str">
        <f>IF('12 - Deployments &amp; Config'!A240="","",'12 - Deployments &amp; Config'!A240)</f>
        <v/>
      </c>
      <c r="I235" s="29" t="str">
        <f>IF('12 - Deployments &amp; Config'!AO240="","",'12 - Deployments &amp; Config'!AO240)</f>
        <v/>
      </c>
      <c r="J235" s="29" t="str">
        <f>IF('12 - Deployments &amp; Config'!AP240="","",'12 - Deployments &amp; Config'!AP240)</f>
        <v/>
      </c>
      <c r="K235" s="29" t="str">
        <f>IF('12 - Deployments &amp; Config'!AK240="","",'12 - Deployments &amp; Config'!AK240)</f>
        <v/>
      </c>
      <c r="L235" s="29" t="str">
        <f>IF('12 - Deployments &amp; Config'!M240="","",'12 - Deployments &amp; Config'!M240)</f>
        <v/>
      </c>
      <c r="M235" s="30"/>
      <c r="N235" s="29" t="str">
        <f>IF('12 - Deployments &amp; Config'!N240="","",'12 - Deployments &amp; Config'!N240)</f>
        <v/>
      </c>
      <c r="O235" s="29" t="str">
        <f>IF('12 - Deployments &amp; Config'!O240="","",'12 - Deployments &amp; Config'!O240)</f>
        <v/>
      </c>
      <c r="P235" s="29" t="str">
        <f>IF('12 - Deployments &amp; Config'!P240="","",'12 - Deployments &amp; Config'!P240)</f>
        <v/>
      </c>
      <c r="Q235" s="30"/>
      <c r="R235" s="29" t="str">
        <f>IF('12 - Deployments &amp; Config'!BO240="","",'12 - Deployments &amp; Config'!BO240)</f>
        <v/>
      </c>
      <c r="S235" s="29" t="str">
        <f>IF('12 - Deployments &amp; Config'!BN240="","",'12 - Deployments &amp; Config'!BN240)</f>
        <v/>
      </c>
      <c r="T235" s="29" t="str">
        <f>IF('12 - Deployments &amp; Config'!BL240="","",'12 - Deployments &amp; Config'!BL240)</f>
        <v/>
      </c>
      <c r="U235" s="29" t="str">
        <f>IF('12 - Deployments &amp; Config'!BM240="","",'12 - Deployments &amp; Config'!BM240)</f>
        <v/>
      </c>
      <c r="V235" s="29" t="str">
        <f>IF('12 - Deployments &amp; Config'!B240="","",'12 - Deployments &amp; Config'!B240)</f>
        <v/>
      </c>
      <c r="W235" s="29" t="str">
        <f>IF('12 - Deployments &amp; Config'!CO240="","",'12 - Deployments &amp; Config'!CO240)</f>
        <v/>
      </c>
      <c r="X235" s="29" t="str">
        <f>IF('12 - Deployments &amp; Config'!BS240="","",'12 - Deployments &amp; Config'!BS240)</f>
        <v/>
      </c>
      <c r="Y235" s="29" t="str">
        <f>IF('12 - Deployments &amp; Config'!CQ240="","",'12 - Deployments &amp; Config'!CQ240)</f>
        <v/>
      </c>
      <c r="Z235" s="29" t="str">
        <f>IF('12 - Deployments &amp; Config'!T240="","",'12 - Deployments &amp; Config'!T240)</f>
        <v/>
      </c>
      <c r="AA235" s="29" t="str">
        <f>IF('12 - Deployments &amp; Config'!V240="","",'12 - Deployments &amp; Config'!V240)</f>
        <v/>
      </c>
    </row>
    <row r="236" spans="1:27">
      <c r="A236" s="30"/>
      <c r="B236" s="30"/>
      <c r="C236" s="29" t="str">
        <f>IF('12 - Deployments &amp; Config'!I241="","",'12 - Deployments &amp; Config'!I241)</f>
        <v/>
      </c>
      <c r="D236" s="29" t="str">
        <f>IF('12 - Deployments &amp; Config'!J241="","",'12 - Deployments &amp; Config'!J241)</f>
        <v/>
      </c>
      <c r="E236" s="29" t="str">
        <f>IF('12 - Deployments &amp; Config'!K241="","",'12 - Deployments &amp; Config'!K241)</f>
        <v/>
      </c>
      <c r="F236" s="29" t="str">
        <f>IF('12 - Deployments &amp; Config'!L241="","",'12 - Deployments &amp; Config'!L241)</f>
        <v/>
      </c>
      <c r="G236" s="29" t="str">
        <f>IF('12 - Deployments &amp; Config'!AQ241="","",'12 - Deployments &amp; Config'!AQ241)</f>
        <v/>
      </c>
      <c r="H236" s="29" t="str">
        <f>IF('12 - Deployments &amp; Config'!A241="","",'12 - Deployments &amp; Config'!A241)</f>
        <v/>
      </c>
      <c r="I236" s="29" t="str">
        <f>IF('12 - Deployments &amp; Config'!AO241="","",'12 - Deployments &amp; Config'!AO241)</f>
        <v/>
      </c>
      <c r="J236" s="29" t="str">
        <f>IF('12 - Deployments &amp; Config'!AP241="","",'12 - Deployments &amp; Config'!AP241)</f>
        <v/>
      </c>
      <c r="K236" s="29" t="str">
        <f>IF('12 - Deployments &amp; Config'!AK241="","",'12 - Deployments &amp; Config'!AK241)</f>
        <v/>
      </c>
      <c r="L236" s="29" t="str">
        <f>IF('12 - Deployments &amp; Config'!M241="","",'12 - Deployments &amp; Config'!M241)</f>
        <v/>
      </c>
      <c r="M236" s="30"/>
      <c r="N236" s="29" t="str">
        <f>IF('12 - Deployments &amp; Config'!N241="","",'12 - Deployments &amp; Config'!N241)</f>
        <v/>
      </c>
      <c r="O236" s="29" t="str">
        <f>IF('12 - Deployments &amp; Config'!O241="","",'12 - Deployments &amp; Config'!O241)</f>
        <v/>
      </c>
      <c r="P236" s="29" t="str">
        <f>IF('12 - Deployments &amp; Config'!P241="","",'12 - Deployments &amp; Config'!P241)</f>
        <v/>
      </c>
      <c r="Q236" s="30"/>
      <c r="R236" s="29" t="str">
        <f>IF('12 - Deployments &amp; Config'!BO241="","",'12 - Deployments &amp; Config'!BO241)</f>
        <v/>
      </c>
      <c r="S236" s="29" t="str">
        <f>IF('12 - Deployments &amp; Config'!BN241="","",'12 - Deployments &amp; Config'!BN241)</f>
        <v/>
      </c>
      <c r="T236" s="29" t="str">
        <f>IF('12 - Deployments &amp; Config'!BL241="","",'12 - Deployments &amp; Config'!BL241)</f>
        <v/>
      </c>
      <c r="U236" s="29" t="str">
        <f>IF('12 - Deployments &amp; Config'!BM241="","",'12 - Deployments &amp; Config'!BM241)</f>
        <v/>
      </c>
      <c r="V236" s="29" t="str">
        <f>IF('12 - Deployments &amp; Config'!B241="","",'12 - Deployments &amp; Config'!B241)</f>
        <v/>
      </c>
      <c r="W236" s="29" t="str">
        <f>IF('12 - Deployments &amp; Config'!CO241="","",'12 - Deployments &amp; Config'!CO241)</f>
        <v/>
      </c>
      <c r="X236" s="29" t="str">
        <f>IF('12 - Deployments &amp; Config'!BS241="","",'12 - Deployments &amp; Config'!BS241)</f>
        <v/>
      </c>
      <c r="Y236" s="29" t="str">
        <f>IF('12 - Deployments &amp; Config'!CQ241="","",'12 - Deployments &amp; Config'!CQ241)</f>
        <v/>
      </c>
      <c r="Z236" s="29" t="str">
        <f>IF('12 - Deployments &amp; Config'!T241="","",'12 - Deployments &amp; Config'!T241)</f>
        <v/>
      </c>
      <c r="AA236" s="29" t="str">
        <f>IF('12 - Deployments &amp; Config'!V241="","",'12 - Deployments &amp; Config'!V241)</f>
        <v/>
      </c>
    </row>
    <row r="237" spans="1:27">
      <c r="A237" s="30"/>
      <c r="B237" s="30"/>
      <c r="C237" s="29" t="str">
        <f>IF('12 - Deployments &amp; Config'!I242="","",'12 - Deployments &amp; Config'!I242)</f>
        <v/>
      </c>
      <c r="D237" s="29" t="str">
        <f>IF('12 - Deployments &amp; Config'!J242="","",'12 - Deployments &amp; Config'!J242)</f>
        <v/>
      </c>
      <c r="E237" s="29" t="str">
        <f>IF('12 - Deployments &amp; Config'!K242="","",'12 - Deployments &amp; Config'!K242)</f>
        <v/>
      </c>
      <c r="F237" s="29" t="str">
        <f>IF('12 - Deployments &amp; Config'!L242="","",'12 - Deployments &amp; Config'!L242)</f>
        <v/>
      </c>
      <c r="G237" s="29" t="str">
        <f>IF('12 - Deployments &amp; Config'!AQ242="","",'12 - Deployments &amp; Config'!AQ242)</f>
        <v/>
      </c>
      <c r="H237" s="29" t="str">
        <f>IF('12 - Deployments &amp; Config'!A242="","",'12 - Deployments &amp; Config'!A242)</f>
        <v/>
      </c>
      <c r="I237" s="29" t="str">
        <f>IF('12 - Deployments &amp; Config'!AO242="","",'12 - Deployments &amp; Config'!AO242)</f>
        <v/>
      </c>
      <c r="J237" s="29" t="str">
        <f>IF('12 - Deployments &amp; Config'!AP242="","",'12 - Deployments &amp; Config'!AP242)</f>
        <v/>
      </c>
      <c r="K237" s="29" t="str">
        <f>IF('12 - Deployments &amp; Config'!AK242="","",'12 - Deployments &amp; Config'!AK242)</f>
        <v/>
      </c>
      <c r="L237" s="29" t="str">
        <f>IF('12 - Deployments &amp; Config'!M242="","",'12 - Deployments &amp; Config'!M242)</f>
        <v/>
      </c>
      <c r="M237" s="30"/>
      <c r="N237" s="29" t="str">
        <f>IF('12 - Deployments &amp; Config'!N242="","",'12 - Deployments &amp; Config'!N242)</f>
        <v/>
      </c>
      <c r="O237" s="29" t="str">
        <f>IF('12 - Deployments &amp; Config'!O242="","",'12 - Deployments &amp; Config'!O242)</f>
        <v/>
      </c>
      <c r="P237" s="29" t="str">
        <f>IF('12 - Deployments &amp; Config'!P242="","",'12 - Deployments &amp; Config'!P242)</f>
        <v/>
      </c>
      <c r="Q237" s="30"/>
      <c r="R237" s="29" t="str">
        <f>IF('12 - Deployments &amp; Config'!BO242="","",'12 - Deployments &amp; Config'!BO242)</f>
        <v/>
      </c>
      <c r="S237" s="29" t="str">
        <f>IF('12 - Deployments &amp; Config'!BN242="","",'12 - Deployments &amp; Config'!BN242)</f>
        <v/>
      </c>
      <c r="T237" s="29" t="str">
        <f>IF('12 - Deployments &amp; Config'!BL242="","",'12 - Deployments &amp; Config'!BL242)</f>
        <v/>
      </c>
      <c r="U237" s="29" t="str">
        <f>IF('12 - Deployments &amp; Config'!BM242="","",'12 - Deployments &amp; Config'!BM242)</f>
        <v/>
      </c>
      <c r="V237" s="29" t="str">
        <f>IF('12 - Deployments &amp; Config'!B242="","",'12 - Deployments &amp; Config'!B242)</f>
        <v/>
      </c>
      <c r="W237" s="29" t="str">
        <f>IF('12 - Deployments &amp; Config'!CO242="","",'12 - Deployments &amp; Config'!CO242)</f>
        <v/>
      </c>
      <c r="X237" s="29" t="str">
        <f>IF('12 - Deployments &amp; Config'!BS242="","",'12 - Deployments &amp; Config'!BS242)</f>
        <v/>
      </c>
      <c r="Y237" s="29" t="str">
        <f>IF('12 - Deployments &amp; Config'!CQ242="","",'12 - Deployments &amp; Config'!CQ242)</f>
        <v/>
      </c>
      <c r="Z237" s="29" t="str">
        <f>IF('12 - Deployments &amp; Config'!T242="","",'12 - Deployments &amp; Config'!T242)</f>
        <v/>
      </c>
      <c r="AA237" s="29" t="str">
        <f>IF('12 - Deployments &amp; Config'!V242="","",'12 - Deployments &amp; Config'!V242)</f>
        <v/>
      </c>
    </row>
    <row r="238" spans="1:27">
      <c r="A238" s="30"/>
      <c r="B238" s="30"/>
      <c r="C238" s="29" t="str">
        <f>IF('12 - Deployments &amp; Config'!I243="","",'12 - Deployments &amp; Config'!I243)</f>
        <v/>
      </c>
      <c r="D238" s="29" t="str">
        <f>IF('12 - Deployments &amp; Config'!J243="","",'12 - Deployments &amp; Config'!J243)</f>
        <v/>
      </c>
      <c r="E238" s="29" t="str">
        <f>IF('12 - Deployments &amp; Config'!K243="","",'12 - Deployments &amp; Config'!K243)</f>
        <v/>
      </c>
      <c r="F238" s="29" t="str">
        <f>IF('12 - Deployments &amp; Config'!L243="","",'12 - Deployments &amp; Config'!L243)</f>
        <v/>
      </c>
      <c r="G238" s="29" t="str">
        <f>IF('12 - Deployments &amp; Config'!AQ243="","",'12 - Deployments &amp; Config'!AQ243)</f>
        <v/>
      </c>
      <c r="H238" s="29" t="str">
        <f>IF('12 - Deployments &amp; Config'!A243="","",'12 - Deployments &amp; Config'!A243)</f>
        <v/>
      </c>
      <c r="I238" s="29" t="str">
        <f>IF('12 - Deployments &amp; Config'!AO243="","",'12 - Deployments &amp; Config'!AO243)</f>
        <v/>
      </c>
      <c r="J238" s="29" t="str">
        <f>IF('12 - Deployments &amp; Config'!AP243="","",'12 - Deployments &amp; Config'!AP243)</f>
        <v/>
      </c>
      <c r="K238" s="29" t="str">
        <f>IF('12 - Deployments &amp; Config'!AK243="","",'12 - Deployments &amp; Config'!AK243)</f>
        <v/>
      </c>
      <c r="L238" s="29" t="str">
        <f>IF('12 - Deployments &amp; Config'!M243="","",'12 - Deployments &amp; Config'!M243)</f>
        <v/>
      </c>
      <c r="M238" s="30"/>
      <c r="N238" s="29" t="str">
        <f>IF('12 - Deployments &amp; Config'!N243="","",'12 - Deployments &amp; Config'!N243)</f>
        <v/>
      </c>
      <c r="O238" s="29" t="str">
        <f>IF('12 - Deployments &amp; Config'!O243="","",'12 - Deployments &amp; Config'!O243)</f>
        <v/>
      </c>
      <c r="P238" s="29" t="str">
        <f>IF('12 - Deployments &amp; Config'!P243="","",'12 - Deployments &amp; Config'!P243)</f>
        <v/>
      </c>
      <c r="Q238" s="30"/>
      <c r="R238" s="29" t="str">
        <f>IF('12 - Deployments &amp; Config'!BO243="","",'12 - Deployments &amp; Config'!BO243)</f>
        <v/>
      </c>
      <c r="S238" s="29" t="str">
        <f>IF('12 - Deployments &amp; Config'!BN243="","",'12 - Deployments &amp; Config'!BN243)</f>
        <v/>
      </c>
      <c r="T238" s="29" t="str">
        <f>IF('12 - Deployments &amp; Config'!BL243="","",'12 - Deployments &amp; Config'!BL243)</f>
        <v/>
      </c>
      <c r="U238" s="29" t="str">
        <f>IF('12 - Deployments &amp; Config'!BM243="","",'12 - Deployments &amp; Config'!BM243)</f>
        <v/>
      </c>
      <c r="V238" s="29" t="str">
        <f>IF('12 - Deployments &amp; Config'!B243="","",'12 - Deployments &amp; Config'!B243)</f>
        <v/>
      </c>
      <c r="W238" s="29" t="str">
        <f>IF('12 - Deployments &amp; Config'!CO243="","",'12 - Deployments &amp; Config'!CO243)</f>
        <v/>
      </c>
      <c r="X238" s="29" t="str">
        <f>IF('12 - Deployments &amp; Config'!BS243="","",'12 - Deployments &amp; Config'!BS243)</f>
        <v/>
      </c>
      <c r="Y238" s="29" t="str">
        <f>IF('12 - Deployments &amp; Config'!CQ243="","",'12 - Deployments &amp; Config'!CQ243)</f>
        <v/>
      </c>
      <c r="Z238" s="29" t="str">
        <f>IF('12 - Deployments &amp; Config'!T243="","",'12 - Deployments &amp; Config'!T243)</f>
        <v/>
      </c>
      <c r="AA238" s="29" t="str">
        <f>IF('12 - Deployments &amp; Config'!V243="","",'12 - Deployments &amp; Config'!V243)</f>
        <v/>
      </c>
    </row>
    <row r="239" spans="1:27">
      <c r="A239" s="30"/>
      <c r="B239" s="30"/>
      <c r="C239" s="29" t="str">
        <f>IF('12 - Deployments &amp; Config'!I244="","",'12 - Deployments &amp; Config'!I244)</f>
        <v/>
      </c>
      <c r="D239" s="29" t="str">
        <f>IF('12 - Deployments &amp; Config'!J244="","",'12 - Deployments &amp; Config'!J244)</f>
        <v/>
      </c>
      <c r="E239" s="29" t="str">
        <f>IF('12 - Deployments &amp; Config'!K244="","",'12 - Deployments &amp; Config'!K244)</f>
        <v/>
      </c>
      <c r="F239" s="29" t="str">
        <f>IF('12 - Deployments &amp; Config'!L244="","",'12 - Deployments &amp; Config'!L244)</f>
        <v/>
      </c>
      <c r="G239" s="29" t="str">
        <f>IF('12 - Deployments &amp; Config'!AQ244="","",'12 - Deployments &amp; Config'!AQ244)</f>
        <v/>
      </c>
      <c r="H239" s="29" t="str">
        <f>IF('12 - Deployments &amp; Config'!A244="","",'12 - Deployments &amp; Config'!A244)</f>
        <v/>
      </c>
      <c r="I239" s="29" t="str">
        <f>IF('12 - Deployments &amp; Config'!AO244="","",'12 - Deployments &amp; Config'!AO244)</f>
        <v/>
      </c>
      <c r="J239" s="29" t="str">
        <f>IF('12 - Deployments &amp; Config'!AP244="","",'12 - Deployments &amp; Config'!AP244)</f>
        <v/>
      </c>
      <c r="K239" s="29" t="str">
        <f>IF('12 - Deployments &amp; Config'!AK244="","",'12 - Deployments &amp; Config'!AK244)</f>
        <v/>
      </c>
      <c r="L239" s="29" t="str">
        <f>IF('12 - Deployments &amp; Config'!M244="","",'12 - Deployments &amp; Config'!M244)</f>
        <v/>
      </c>
      <c r="M239" s="30"/>
      <c r="N239" s="29" t="str">
        <f>IF('12 - Deployments &amp; Config'!N244="","",'12 - Deployments &amp; Config'!N244)</f>
        <v/>
      </c>
      <c r="O239" s="29" t="str">
        <f>IF('12 - Deployments &amp; Config'!O244="","",'12 - Deployments &amp; Config'!O244)</f>
        <v/>
      </c>
      <c r="P239" s="29" t="str">
        <f>IF('12 - Deployments &amp; Config'!P244="","",'12 - Deployments &amp; Config'!P244)</f>
        <v/>
      </c>
      <c r="Q239" s="30"/>
      <c r="R239" s="29" t="str">
        <f>IF('12 - Deployments &amp; Config'!BO244="","",'12 - Deployments &amp; Config'!BO244)</f>
        <v/>
      </c>
      <c r="S239" s="29" t="str">
        <f>IF('12 - Deployments &amp; Config'!BN244="","",'12 - Deployments &amp; Config'!BN244)</f>
        <v/>
      </c>
      <c r="T239" s="29" t="str">
        <f>IF('12 - Deployments &amp; Config'!BL244="","",'12 - Deployments &amp; Config'!BL244)</f>
        <v/>
      </c>
      <c r="U239" s="29" t="str">
        <f>IF('12 - Deployments &amp; Config'!BM244="","",'12 - Deployments &amp; Config'!BM244)</f>
        <v/>
      </c>
      <c r="V239" s="29" t="str">
        <f>IF('12 - Deployments &amp; Config'!B244="","",'12 - Deployments &amp; Config'!B244)</f>
        <v/>
      </c>
      <c r="W239" s="29" t="str">
        <f>IF('12 - Deployments &amp; Config'!CO244="","",'12 - Deployments &amp; Config'!CO244)</f>
        <v/>
      </c>
      <c r="X239" s="29" t="str">
        <f>IF('12 - Deployments &amp; Config'!BS244="","",'12 - Deployments &amp; Config'!BS244)</f>
        <v/>
      </c>
      <c r="Y239" s="29" t="str">
        <f>IF('12 - Deployments &amp; Config'!CQ244="","",'12 - Deployments &amp; Config'!CQ244)</f>
        <v/>
      </c>
      <c r="Z239" s="29" t="str">
        <f>IF('12 - Deployments &amp; Config'!T244="","",'12 - Deployments &amp; Config'!T244)</f>
        <v/>
      </c>
      <c r="AA239" s="29" t="str">
        <f>IF('12 - Deployments &amp; Config'!V244="","",'12 - Deployments &amp; Config'!V244)</f>
        <v/>
      </c>
    </row>
    <row r="240" spans="1:27">
      <c r="A240" s="30"/>
      <c r="B240" s="30"/>
      <c r="C240" s="29" t="str">
        <f>IF('12 - Deployments &amp; Config'!I245="","",'12 - Deployments &amp; Config'!I245)</f>
        <v/>
      </c>
      <c r="D240" s="29" t="str">
        <f>IF('12 - Deployments &amp; Config'!J245="","",'12 - Deployments &amp; Config'!J245)</f>
        <v/>
      </c>
      <c r="E240" s="29" t="str">
        <f>IF('12 - Deployments &amp; Config'!K245="","",'12 - Deployments &amp; Config'!K245)</f>
        <v/>
      </c>
      <c r="F240" s="29" t="str">
        <f>IF('12 - Deployments &amp; Config'!L245="","",'12 - Deployments &amp; Config'!L245)</f>
        <v/>
      </c>
      <c r="G240" s="29" t="str">
        <f>IF('12 - Deployments &amp; Config'!AQ245="","",'12 - Deployments &amp; Config'!AQ245)</f>
        <v/>
      </c>
      <c r="H240" s="29" t="str">
        <f>IF('12 - Deployments &amp; Config'!A245="","",'12 - Deployments &amp; Config'!A245)</f>
        <v/>
      </c>
      <c r="I240" s="29" t="str">
        <f>IF('12 - Deployments &amp; Config'!AO245="","",'12 - Deployments &amp; Config'!AO245)</f>
        <v/>
      </c>
      <c r="J240" s="29" t="str">
        <f>IF('12 - Deployments &amp; Config'!AP245="","",'12 - Deployments &amp; Config'!AP245)</f>
        <v/>
      </c>
      <c r="K240" s="29" t="str">
        <f>IF('12 - Deployments &amp; Config'!AK245="","",'12 - Deployments &amp; Config'!AK245)</f>
        <v/>
      </c>
      <c r="L240" s="29" t="str">
        <f>IF('12 - Deployments &amp; Config'!M245="","",'12 - Deployments &amp; Config'!M245)</f>
        <v/>
      </c>
      <c r="M240" s="30"/>
      <c r="N240" s="29" t="str">
        <f>IF('12 - Deployments &amp; Config'!N245="","",'12 - Deployments &amp; Config'!N245)</f>
        <v/>
      </c>
      <c r="O240" s="29" t="str">
        <f>IF('12 - Deployments &amp; Config'!O245="","",'12 - Deployments &amp; Config'!O245)</f>
        <v/>
      </c>
      <c r="P240" s="29" t="str">
        <f>IF('12 - Deployments &amp; Config'!P245="","",'12 - Deployments &amp; Config'!P245)</f>
        <v/>
      </c>
      <c r="Q240" s="30"/>
      <c r="R240" s="29" t="str">
        <f>IF('12 - Deployments &amp; Config'!BO245="","",'12 - Deployments &amp; Config'!BO245)</f>
        <v/>
      </c>
      <c r="S240" s="29" t="str">
        <f>IF('12 - Deployments &amp; Config'!BN245="","",'12 - Deployments &amp; Config'!BN245)</f>
        <v/>
      </c>
      <c r="T240" s="29" t="str">
        <f>IF('12 - Deployments &amp; Config'!BL245="","",'12 - Deployments &amp; Config'!BL245)</f>
        <v/>
      </c>
      <c r="U240" s="29" t="str">
        <f>IF('12 - Deployments &amp; Config'!BM245="","",'12 - Deployments &amp; Config'!BM245)</f>
        <v/>
      </c>
      <c r="V240" s="29" t="str">
        <f>IF('12 - Deployments &amp; Config'!B245="","",'12 - Deployments &amp; Config'!B245)</f>
        <v/>
      </c>
      <c r="W240" s="29" t="str">
        <f>IF('12 - Deployments &amp; Config'!CO245="","",'12 - Deployments &amp; Config'!CO245)</f>
        <v/>
      </c>
      <c r="X240" s="29" t="str">
        <f>IF('12 - Deployments &amp; Config'!BS245="","",'12 - Deployments &amp; Config'!BS245)</f>
        <v/>
      </c>
      <c r="Y240" s="29" t="str">
        <f>IF('12 - Deployments &amp; Config'!CQ245="","",'12 - Deployments &amp; Config'!CQ245)</f>
        <v/>
      </c>
      <c r="Z240" s="29" t="str">
        <f>IF('12 - Deployments &amp; Config'!T245="","",'12 - Deployments &amp; Config'!T245)</f>
        <v/>
      </c>
      <c r="AA240" s="29" t="str">
        <f>IF('12 - Deployments &amp; Config'!V245="","",'12 - Deployments &amp; Config'!V245)</f>
        <v/>
      </c>
    </row>
    <row r="241" spans="1:27">
      <c r="A241" s="30"/>
      <c r="B241" s="30"/>
      <c r="C241" s="29" t="str">
        <f>IF('12 - Deployments &amp; Config'!I246="","",'12 - Deployments &amp; Config'!I246)</f>
        <v/>
      </c>
      <c r="D241" s="29" t="str">
        <f>IF('12 - Deployments &amp; Config'!J246="","",'12 - Deployments &amp; Config'!J246)</f>
        <v/>
      </c>
      <c r="E241" s="29" t="str">
        <f>IF('12 - Deployments &amp; Config'!K246="","",'12 - Deployments &amp; Config'!K246)</f>
        <v/>
      </c>
      <c r="F241" s="29" t="str">
        <f>IF('12 - Deployments &amp; Config'!L246="","",'12 - Deployments &amp; Config'!L246)</f>
        <v/>
      </c>
      <c r="G241" s="29" t="str">
        <f>IF('12 - Deployments &amp; Config'!AQ246="","",'12 - Deployments &amp; Config'!AQ246)</f>
        <v/>
      </c>
      <c r="H241" s="29" t="str">
        <f>IF('12 - Deployments &amp; Config'!A246="","",'12 - Deployments &amp; Config'!A246)</f>
        <v/>
      </c>
      <c r="I241" s="29" t="str">
        <f>IF('12 - Deployments &amp; Config'!AO246="","",'12 - Deployments &amp; Config'!AO246)</f>
        <v/>
      </c>
      <c r="J241" s="29" t="str">
        <f>IF('12 - Deployments &amp; Config'!AP246="","",'12 - Deployments &amp; Config'!AP246)</f>
        <v/>
      </c>
      <c r="K241" s="29" t="str">
        <f>IF('12 - Deployments &amp; Config'!AK246="","",'12 - Deployments &amp; Config'!AK246)</f>
        <v/>
      </c>
      <c r="L241" s="29" t="str">
        <f>IF('12 - Deployments &amp; Config'!M246="","",'12 - Deployments &amp; Config'!M246)</f>
        <v/>
      </c>
      <c r="M241" s="30"/>
      <c r="N241" s="29" t="str">
        <f>IF('12 - Deployments &amp; Config'!N246="","",'12 - Deployments &amp; Config'!N246)</f>
        <v/>
      </c>
      <c r="O241" s="29" t="str">
        <f>IF('12 - Deployments &amp; Config'!O246="","",'12 - Deployments &amp; Config'!O246)</f>
        <v/>
      </c>
      <c r="P241" s="29" t="str">
        <f>IF('12 - Deployments &amp; Config'!P246="","",'12 - Deployments &amp; Config'!P246)</f>
        <v/>
      </c>
      <c r="Q241" s="30"/>
      <c r="R241" s="29" t="str">
        <f>IF('12 - Deployments &amp; Config'!BO246="","",'12 - Deployments &amp; Config'!BO246)</f>
        <v/>
      </c>
      <c r="S241" s="29" t="str">
        <f>IF('12 - Deployments &amp; Config'!BN246="","",'12 - Deployments &amp; Config'!BN246)</f>
        <v/>
      </c>
      <c r="T241" s="29" t="str">
        <f>IF('12 - Deployments &amp; Config'!BL246="","",'12 - Deployments &amp; Config'!BL246)</f>
        <v/>
      </c>
      <c r="U241" s="29" t="str">
        <f>IF('12 - Deployments &amp; Config'!BM246="","",'12 - Deployments &amp; Config'!BM246)</f>
        <v/>
      </c>
      <c r="V241" s="29" t="str">
        <f>IF('12 - Deployments &amp; Config'!B246="","",'12 - Deployments &amp; Config'!B246)</f>
        <v/>
      </c>
      <c r="W241" s="29" t="str">
        <f>IF('12 - Deployments &amp; Config'!CO246="","",'12 - Deployments &amp; Config'!CO246)</f>
        <v/>
      </c>
      <c r="X241" s="29" t="str">
        <f>IF('12 - Deployments &amp; Config'!BS246="","",'12 - Deployments &amp; Config'!BS246)</f>
        <v/>
      </c>
      <c r="Y241" s="29" t="str">
        <f>IF('12 - Deployments &amp; Config'!CQ246="","",'12 - Deployments &amp; Config'!CQ246)</f>
        <v/>
      </c>
      <c r="Z241" s="29" t="str">
        <f>IF('12 - Deployments &amp; Config'!T246="","",'12 - Deployments &amp; Config'!T246)</f>
        <v/>
      </c>
      <c r="AA241" s="29" t="str">
        <f>IF('12 - Deployments &amp; Config'!V246="","",'12 - Deployments &amp; Config'!V246)</f>
        <v/>
      </c>
    </row>
    <row r="242" spans="1:27">
      <c r="A242" s="30"/>
      <c r="B242" s="30"/>
      <c r="C242" s="29" t="str">
        <f>IF('12 - Deployments &amp; Config'!I247="","",'12 - Deployments &amp; Config'!I247)</f>
        <v/>
      </c>
      <c r="D242" s="29" t="str">
        <f>IF('12 - Deployments &amp; Config'!J247="","",'12 - Deployments &amp; Config'!J247)</f>
        <v/>
      </c>
      <c r="E242" s="29" t="str">
        <f>IF('12 - Deployments &amp; Config'!K247="","",'12 - Deployments &amp; Config'!K247)</f>
        <v/>
      </c>
      <c r="F242" s="29" t="str">
        <f>IF('12 - Deployments &amp; Config'!L247="","",'12 - Deployments &amp; Config'!L247)</f>
        <v/>
      </c>
      <c r="G242" s="29" t="str">
        <f>IF('12 - Deployments &amp; Config'!AQ247="","",'12 - Deployments &amp; Config'!AQ247)</f>
        <v/>
      </c>
      <c r="H242" s="29" t="str">
        <f>IF('12 - Deployments &amp; Config'!A247="","",'12 - Deployments &amp; Config'!A247)</f>
        <v/>
      </c>
      <c r="I242" s="29" t="str">
        <f>IF('12 - Deployments &amp; Config'!AO247="","",'12 - Deployments &amp; Config'!AO247)</f>
        <v/>
      </c>
      <c r="J242" s="29" t="str">
        <f>IF('12 - Deployments &amp; Config'!AP247="","",'12 - Deployments &amp; Config'!AP247)</f>
        <v/>
      </c>
      <c r="K242" s="29" t="str">
        <f>IF('12 - Deployments &amp; Config'!AK247="","",'12 - Deployments &amp; Config'!AK247)</f>
        <v/>
      </c>
      <c r="L242" s="29" t="str">
        <f>IF('12 - Deployments &amp; Config'!M247="","",'12 - Deployments &amp; Config'!M247)</f>
        <v/>
      </c>
      <c r="M242" s="30"/>
      <c r="N242" s="29" t="str">
        <f>IF('12 - Deployments &amp; Config'!N247="","",'12 - Deployments &amp; Config'!N247)</f>
        <v/>
      </c>
      <c r="O242" s="29" t="str">
        <f>IF('12 - Deployments &amp; Config'!O247="","",'12 - Deployments &amp; Config'!O247)</f>
        <v/>
      </c>
      <c r="P242" s="29" t="str">
        <f>IF('12 - Deployments &amp; Config'!P247="","",'12 - Deployments &amp; Config'!P247)</f>
        <v/>
      </c>
      <c r="Q242" s="30"/>
      <c r="R242" s="29" t="str">
        <f>IF('12 - Deployments &amp; Config'!BO247="","",'12 - Deployments &amp; Config'!BO247)</f>
        <v/>
      </c>
      <c r="S242" s="29" t="str">
        <f>IF('12 - Deployments &amp; Config'!BN247="","",'12 - Deployments &amp; Config'!BN247)</f>
        <v/>
      </c>
      <c r="T242" s="29" t="str">
        <f>IF('12 - Deployments &amp; Config'!BL247="","",'12 - Deployments &amp; Config'!BL247)</f>
        <v/>
      </c>
      <c r="U242" s="29" t="str">
        <f>IF('12 - Deployments &amp; Config'!BM247="","",'12 - Deployments &amp; Config'!BM247)</f>
        <v/>
      </c>
      <c r="V242" s="29" t="str">
        <f>IF('12 - Deployments &amp; Config'!B247="","",'12 - Deployments &amp; Config'!B247)</f>
        <v/>
      </c>
      <c r="W242" s="29" t="str">
        <f>IF('12 - Deployments &amp; Config'!CO247="","",'12 - Deployments &amp; Config'!CO247)</f>
        <v/>
      </c>
      <c r="X242" s="29" t="str">
        <f>IF('12 - Deployments &amp; Config'!BS247="","",'12 - Deployments &amp; Config'!BS247)</f>
        <v/>
      </c>
      <c r="Y242" s="29" t="str">
        <f>IF('12 - Deployments &amp; Config'!CQ247="","",'12 - Deployments &amp; Config'!CQ247)</f>
        <v/>
      </c>
      <c r="Z242" s="29" t="str">
        <f>IF('12 - Deployments &amp; Config'!T247="","",'12 - Deployments &amp; Config'!T247)</f>
        <v/>
      </c>
      <c r="AA242" s="29" t="str">
        <f>IF('12 - Deployments &amp; Config'!V247="","",'12 - Deployments &amp; Config'!V247)</f>
        <v/>
      </c>
    </row>
    <row r="243" spans="1:27">
      <c r="A243" s="30"/>
      <c r="B243" s="30"/>
      <c r="C243" s="29" t="str">
        <f>IF('12 - Deployments &amp; Config'!I248="","",'12 - Deployments &amp; Config'!I248)</f>
        <v/>
      </c>
      <c r="D243" s="29" t="str">
        <f>IF('12 - Deployments &amp; Config'!J248="","",'12 - Deployments &amp; Config'!J248)</f>
        <v/>
      </c>
      <c r="E243" s="29" t="str">
        <f>IF('12 - Deployments &amp; Config'!K248="","",'12 - Deployments &amp; Config'!K248)</f>
        <v/>
      </c>
      <c r="F243" s="29" t="str">
        <f>IF('12 - Deployments &amp; Config'!L248="","",'12 - Deployments &amp; Config'!L248)</f>
        <v/>
      </c>
      <c r="G243" s="29" t="str">
        <f>IF('12 - Deployments &amp; Config'!AQ248="","",'12 - Deployments &amp; Config'!AQ248)</f>
        <v/>
      </c>
      <c r="H243" s="29" t="str">
        <f>IF('12 - Deployments &amp; Config'!A248="","",'12 - Deployments &amp; Config'!A248)</f>
        <v/>
      </c>
      <c r="I243" s="29" t="str">
        <f>IF('12 - Deployments &amp; Config'!AO248="","",'12 - Deployments &amp; Config'!AO248)</f>
        <v/>
      </c>
      <c r="J243" s="29" t="str">
        <f>IF('12 - Deployments &amp; Config'!AP248="","",'12 - Deployments &amp; Config'!AP248)</f>
        <v/>
      </c>
      <c r="K243" s="29" t="str">
        <f>IF('12 - Deployments &amp; Config'!AK248="","",'12 - Deployments &amp; Config'!AK248)</f>
        <v/>
      </c>
      <c r="L243" s="29" t="str">
        <f>IF('12 - Deployments &amp; Config'!M248="","",'12 - Deployments &amp; Config'!M248)</f>
        <v/>
      </c>
      <c r="M243" s="30"/>
      <c r="N243" s="29" t="str">
        <f>IF('12 - Deployments &amp; Config'!N248="","",'12 - Deployments &amp; Config'!N248)</f>
        <v/>
      </c>
      <c r="O243" s="29" t="str">
        <f>IF('12 - Deployments &amp; Config'!O248="","",'12 - Deployments &amp; Config'!O248)</f>
        <v/>
      </c>
      <c r="P243" s="29" t="str">
        <f>IF('12 - Deployments &amp; Config'!P248="","",'12 - Deployments &amp; Config'!P248)</f>
        <v/>
      </c>
      <c r="Q243" s="30"/>
      <c r="R243" s="29" t="str">
        <f>IF('12 - Deployments &amp; Config'!BO248="","",'12 - Deployments &amp; Config'!BO248)</f>
        <v/>
      </c>
      <c r="S243" s="29" t="str">
        <f>IF('12 - Deployments &amp; Config'!BN248="","",'12 - Deployments &amp; Config'!BN248)</f>
        <v/>
      </c>
      <c r="T243" s="29" t="str">
        <f>IF('12 - Deployments &amp; Config'!BL248="","",'12 - Deployments &amp; Config'!BL248)</f>
        <v/>
      </c>
      <c r="U243" s="29" t="str">
        <f>IF('12 - Deployments &amp; Config'!BM248="","",'12 - Deployments &amp; Config'!BM248)</f>
        <v/>
      </c>
      <c r="V243" s="29" t="str">
        <f>IF('12 - Deployments &amp; Config'!B248="","",'12 - Deployments &amp; Config'!B248)</f>
        <v/>
      </c>
      <c r="W243" s="29" t="str">
        <f>IF('12 - Deployments &amp; Config'!CO248="","",'12 - Deployments &amp; Config'!CO248)</f>
        <v/>
      </c>
      <c r="X243" s="29" t="str">
        <f>IF('12 - Deployments &amp; Config'!BS248="","",'12 - Deployments &amp; Config'!BS248)</f>
        <v/>
      </c>
      <c r="Y243" s="29" t="str">
        <f>IF('12 - Deployments &amp; Config'!CQ248="","",'12 - Deployments &amp; Config'!CQ248)</f>
        <v/>
      </c>
      <c r="Z243" s="29" t="str">
        <f>IF('12 - Deployments &amp; Config'!T248="","",'12 - Deployments &amp; Config'!T248)</f>
        <v/>
      </c>
      <c r="AA243" s="29" t="str">
        <f>IF('12 - Deployments &amp; Config'!V248="","",'12 - Deployments &amp; Config'!V248)</f>
        <v/>
      </c>
    </row>
    <row r="244" spans="1:27">
      <c r="A244" s="30"/>
      <c r="B244" s="30"/>
      <c r="C244" s="29" t="str">
        <f>IF('12 - Deployments &amp; Config'!I249="","",'12 - Deployments &amp; Config'!I249)</f>
        <v/>
      </c>
      <c r="D244" s="29" t="str">
        <f>IF('12 - Deployments &amp; Config'!J249="","",'12 - Deployments &amp; Config'!J249)</f>
        <v/>
      </c>
      <c r="E244" s="29" t="str">
        <f>IF('12 - Deployments &amp; Config'!K249="","",'12 - Deployments &amp; Config'!K249)</f>
        <v/>
      </c>
      <c r="F244" s="29" t="str">
        <f>IF('12 - Deployments &amp; Config'!L249="","",'12 - Deployments &amp; Config'!L249)</f>
        <v/>
      </c>
      <c r="G244" s="29" t="str">
        <f>IF('12 - Deployments &amp; Config'!AQ249="","",'12 - Deployments &amp; Config'!AQ249)</f>
        <v/>
      </c>
      <c r="H244" s="29" t="str">
        <f>IF('12 - Deployments &amp; Config'!A249="","",'12 - Deployments &amp; Config'!A249)</f>
        <v/>
      </c>
      <c r="I244" s="29" t="str">
        <f>IF('12 - Deployments &amp; Config'!AO249="","",'12 - Deployments &amp; Config'!AO249)</f>
        <v/>
      </c>
      <c r="J244" s="29" t="str">
        <f>IF('12 - Deployments &amp; Config'!AP249="","",'12 - Deployments &amp; Config'!AP249)</f>
        <v/>
      </c>
      <c r="K244" s="29" t="str">
        <f>IF('12 - Deployments &amp; Config'!AK249="","",'12 - Deployments &amp; Config'!AK249)</f>
        <v/>
      </c>
      <c r="L244" s="29" t="str">
        <f>IF('12 - Deployments &amp; Config'!M249="","",'12 - Deployments &amp; Config'!M249)</f>
        <v/>
      </c>
      <c r="M244" s="30"/>
      <c r="N244" s="29" t="str">
        <f>IF('12 - Deployments &amp; Config'!N249="","",'12 - Deployments &amp; Config'!N249)</f>
        <v/>
      </c>
      <c r="O244" s="29" t="str">
        <f>IF('12 - Deployments &amp; Config'!O249="","",'12 - Deployments &amp; Config'!O249)</f>
        <v/>
      </c>
      <c r="P244" s="29" t="str">
        <f>IF('12 - Deployments &amp; Config'!P249="","",'12 - Deployments &amp; Config'!P249)</f>
        <v/>
      </c>
      <c r="Q244" s="30"/>
      <c r="R244" s="29" t="str">
        <f>IF('12 - Deployments &amp; Config'!BO249="","",'12 - Deployments &amp; Config'!BO249)</f>
        <v/>
      </c>
      <c r="S244" s="29" t="str">
        <f>IF('12 - Deployments &amp; Config'!BN249="","",'12 - Deployments &amp; Config'!BN249)</f>
        <v/>
      </c>
      <c r="T244" s="29" t="str">
        <f>IF('12 - Deployments &amp; Config'!BL249="","",'12 - Deployments &amp; Config'!BL249)</f>
        <v/>
      </c>
      <c r="U244" s="29" t="str">
        <f>IF('12 - Deployments &amp; Config'!BM249="","",'12 - Deployments &amp; Config'!BM249)</f>
        <v/>
      </c>
      <c r="V244" s="29" t="str">
        <f>IF('12 - Deployments &amp; Config'!B249="","",'12 - Deployments &amp; Config'!B249)</f>
        <v/>
      </c>
      <c r="W244" s="29" t="str">
        <f>IF('12 - Deployments &amp; Config'!CO249="","",'12 - Deployments &amp; Config'!CO249)</f>
        <v/>
      </c>
      <c r="X244" s="29" t="str">
        <f>IF('12 - Deployments &amp; Config'!BS249="","",'12 - Deployments &amp; Config'!BS249)</f>
        <v/>
      </c>
      <c r="Y244" s="29" t="str">
        <f>IF('12 - Deployments &amp; Config'!CQ249="","",'12 - Deployments &amp; Config'!CQ249)</f>
        <v/>
      </c>
      <c r="Z244" s="29" t="str">
        <f>IF('12 - Deployments &amp; Config'!T249="","",'12 - Deployments &amp; Config'!T249)</f>
        <v/>
      </c>
      <c r="AA244" s="29" t="str">
        <f>IF('12 - Deployments &amp; Config'!V249="","",'12 - Deployments &amp; Config'!V249)</f>
        <v/>
      </c>
    </row>
    <row r="245" spans="1:27">
      <c r="A245" s="30"/>
      <c r="B245" s="30"/>
      <c r="C245" s="29" t="str">
        <f>IF('12 - Deployments &amp; Config'!I250="","",'12 - Deployments &amp; Config'!I250)</f>
        <v/>
      </c>
      <c r="D245" s="29" t="str">
        <f>IF('12 - Deployments &amp; Config'!J250="","",'12 - Deployments &amp; Config'!J250)</f>
        <v/>
      </c>
      <c r="E245" s="29" t="str">
        <f>IF('12 - Deployments &amp; Config'!K250="","",'12 - Deployments &amp; Config'!K250)</f>
        <v/>
      </c>
      <c r="F245" s="29" t="str">
        <f>IF('12 - Deployments &amp; Config'!L250="","",'12 - Deployments &amp; Config'!L250)</f>
        <v/>
      </c>
      <c r="G245" s="29" t="str">
        <f>IF('12 - Deployments &amp; Config'!AQ250="","",'12 - Deployments &amp; Config'!AQ250)</f>
        <v/>
      </c>
      <c r="H245" s="29" t="str">
        <f>IF('12 - Deployments &amp; Config'!A250="","",'12 - Deployments &amp; Config'!A250)</f>
        <v/>
      </c>
      <c r="I245" s="29" t="str">
        <f>IF('12 - Deployments &amp; Config'!AO250="","",'12 - Deployments &amp; Config'!AO250)</f>
        <v/>
      </c>
      <c r="J245" s="29" t="str">
        <f>IF('12 - Deployments &amp; Config'!AP250="","",'12 - Deployments &amp; Config'!AP250)</f>
        <v/>
      </c>
      <c r="K245" s="29" t="str">
        <f>IF('12 - Deployments &amp; Config'!AK250="","",'12 - Deployments &amp; Config'!AK250)</f>
        <v/>
      </c>
      <c r="L245" s="29" t="str">
        <f>IF('12 - Deployments &amp; Config'!M250="","",'12 - Deployments &amp; Config'!M250)</f>
        <v/>
      </c>
      <c r="M245" s="30"/>
      <c r="N245" s="29" t="str">
        <f>IF('12 - Deployments &amp; Config'!N250="","",'12 - Deployments &amp; Config'!N250)</f>
        <v/>
      </c>
      <c r="O245" s="29" t="str">
        <f>IF('12 - Deployments &amp; Config'!O250="","",'12 - Deployments &amp; Config'!O250)</f>
        <v/>
      </c>
      <c r="P245" s="29" t="str">
        <f>IF('12 - Deployments &amp; Config'!P250="","",'12 - Deployments &amp; Config'!P250)</f>
        <v/>
      </c>
      <c r="Q245" s="30"/>
      <c r="R245" s="29" t="str">
        <f>IF('12 - Deployments &amp; Config'!BO250="","",'12 - Deployments &amp; Config'!BO250)</f>
        <v/>
      </c>
      <c r="S245" s="29" t="str">
        <f>IF('12 - Deployments &amp; Config'!BN250="","",'12 - Deployments &amp; Config'!BN250)</f>
        <v/>
      </c>
      <c r="T245" s="29" t="str">
        <f>IF('12 - Deployments &amp; Config'!BL250="","",'12 - Deployments &amp; Config'!BL250)</f>
        <v/>
      </c>
      <c r="U245" s="29" t="str">
        <f>IF('12 - Deployments &amp; Config'!BM250="","",'12 - Deployments &amp; Config'!BM250)</f>
        <v/>
      </c>
      <c r="V245" s="29" t="str">
        <f>IF('12 - Deployments &amp; Config'!B250="","",'12 - Deployments &amp; Config'!B250)</f>
        <v/>
      </c>
      <c r="W245" s="29" t="str">
        <f>IF('12 - Deployments &amp; Config'!CO250="","",'12 - Deployments &amp; Config'!CO250)</f>
        <v/>
      </c>
      <c r="X245" s="29" t="str">
        <f>IF('12 - Deployments &amp; Config'!BS250="","",'12 - Deployments &amp; Config'!BS250)</f>
        <v/>
      </c>
      <c r="Y245" s="29" t="str">
        <f>IF('12 - Deployments &amp; Config'!CQ250="","",'12 - Deployments &amp; Config'!CQ250)</f>
        <v/>
      </c>
      <c r="Z245" s="29" t="str">
        <f>IF('12 - Deployments &amp; Config'!T250="","",'12 - Deployments &amp; Config'!T250)</f>
        <v/>
      </c>
      <c r="AA245" s="29" t="str">
        <f>IF('12 - Deployments &amp; Config'!V250="","",'12 - Deployments &amp; Config'!V250)</f>
        <v/>
      </c>
    </row>
    <row r="246" spans="1:27">
      <c r="A246" s="30"/>
      <c r="B246" s="30"/>
      <c r="C246" s="29" t="str">
        <f>IF('12 - Deployments &amp; Config'!I251="","",'12 - Deployments &amp; Config'!I251)</f>
        <v/>
      </c>
      <c r="D246" s="29" t="str">
        <f>IF('12 - Deployments &amp; Config'!J251="","",'12 - Deployments &amp; Config'!J251)</f>
        <v/>
      </c>
      <c r="E246" s="29" t="str">
        <f>IF('12 - Deployments &amp; Config'!K251="","",'12 - Deployments &amp; Config'!K251)</f>
        <v/>
      </c>
      <c r="F246" s="29" t="str">
        <f>IF('12 - Deployments &amp; Config'!L251="","",'12 - Deployments &amp; Config'!L251)</f>
        <v/>
      </c>
      <c r="G246" s="29" t="str">
        <f>IF('12 - Deployments &amp; Config'!AQ251="","",'12 - Deployments &amp; Config'!AQ251)</f>
        <v/>
      </c>
      <c r="H246" s="29" t="str">
        <f>IF('12 - Deployments &amp; Config'!A251="","",'12 - Deployments &amp; Config'!A251)</f>
        <v/>
      </c>
      <c r="I246" s="29" t="str">
        <f>IF('12 - Deployments &amp; Config'!AO251="","",'12 - Deployments &amp; Config'!AO251)</f>
        <v/>
      </c>
      <c r="J246" s="29" t="str">
        <f>IF('12 - Deployments &amp; Config'!AP251="","",'12 - Deployments &amp; Config'!AP251)</f>
        <v/>
      </c>
      <c r="K246" s="29" t="str">
        <f>IF('12 - Deployments &amp; Config'!AK251="","",'12 - Deployments &amp; Config'!AK251)</f>
        <v/>
      </c>
      <c r="L246" s="29" t="str">
        <f>IF('12 - Deployments &amp; Config'!M251="","",'12 - Deployments &amp; Config'!M251)</f>
        <v/>
      </c>
      <c r="M246" s="30"/>
      <c r="N246" s="29" t="str">
        <f>IF('12 - Deployments &amp; Config'!N251="","",'12 - Deployments &amp; Config'!N251)</f>
        <v/>
      </c>
      <c r="O246" s="29" t="str">
        <f>IF('12 - Deployments &amp; Config'!O251="","",'12 - Deployments &amp; Config'!O251)</f>
        <v/>
      </c>
      <c r="P246" s="29" t="str">
        <f>IF('12 - Deployments &amp; Config'!P251="","",'12 - Deployments &amp; Config'!P251)</f>
        <v/>
      </c>
      <c r="Q246" s="30"/>
      <c r="R246" s="29" t="str">
        <f>IF('12 - Deployments &amp; Config'!BO251="","",'12 - Deployments &amp; Config'!BO251)</f>
        <v/>
      </c>
      <c r="S246" s="29" t="str">
        <f>IF('12 - Deployments &amp; Config'!BN251="","",'12 - Deployments &amp; Config'!BN251)</f>
        <v/>
      </c>
      <c r="T246" s="29" t="str">
        <f>IF('12 - Deployments &amp; Config'!BL251="","",'12 - Deployments &amp; Config'!BL251)</f>
        <v/>
      </c>
      <c r="U246" s="29" t="str">
        <f>IF('12 - Deployments &amp; Config'!BM251="","",'12 - Deployments &amp; Config'!BM251)</f>
        <v/>
      </c>
      <c r="V246" s="29" t="str">
        <f>IF('12 - Deployments &amp; Config'!B251="","",'12 - Deployments &amp; Config'!B251)</f>
        <v/>
      </c>
      <c r="W246" s="29" t="str">
        <f>IF('12 - Deployments &amp; Config'!CO251="","",'12 - Deployments &amp; Config'!CO251)</f>
        <v/>
      </c>
      <c r="X246" s="29" t="str">
        <f>IF('12 - Deployments &amp; Config'!BS251="","",'12 - Deployments &amp; Config'!BS251)</f>
        <v/>
      </c>
      <c r="Y246" s="29" t="str">
        <f>IF('12 - Deployments &amp; Config'!CQ251="","",'12 - Deployments &amp; Config'!CQ251)</f>
        <v/>
      </c>
      <c r="Z246" s="29" t="str">
        <f>IF('12 - Deployments &amp; Config'!T251="","",'12 - Deployments &amp; Config'!T251)</f>
        <v/>
      </c>
      <c r="AA246" s="29" t="str">
        <f>IF('12 - Deployments &amp; Config'!V251="","",'12 - Deployments &amp; Config'!V251)</f>
        <v/>
      </c>
    </row>
    <row r="247" spans="1:27">
      <c r="A247" s="30"/>
      <c r="B247" s="30"/>
      <c r="C247" s="29" t="str">
        <f>IF('12 - Deployments &amp; Config'!I252="","",'12 - Deployments &amp; Config'!I252)</f>
        <v/>
      </c>
      <c r="D247" s="29" t="str">
        <f>IF('12 - Deployments &amp; Config'!J252="","",'12 - Deployments &amp; Config'!J252)</f>
        <v/>
      </c>
      <c r="E247" s="29" t="str">
        <f>IF('12 - Deployments &amp; Config'!K252="","",'12 - Deployments &amp; Config'!K252)</f>
        <v/>
      </c>
      <c r="F247" s="29" t="str">
        <f>IF('12 - Deployments &amp; Config'!L252="","",'12 - Deployments &amp; Config'!L252)</f>
        <v/>
      </c>
      <c r="G247" s="29" t="str">
        <f>IF('12 - Deployments &amp; Config'!AQ252="","",'12 - Deployments &amp; Config'!AQ252)</f>
        <v/>
      </c>
      <c r="H247" s="29" t="str">
        <f>IF('12 - Deployments &amp; Config'!A252="","",'12 - Deployments &amp; Config'!A252)</f>
        <v/>
      </c>
      <c r="I247" s="29" t="str">
        <f>IF('12 - Deployments &amp; Config'!AO252="","",'12 - Deployments &amp; Config'!AO252)</f>
        <v/>
      </c>
      <c r="J247" s="29" t="str">
        <f>IF('12 - Deployments &amp; Config'!AP252="","",'12 - Deployments &amp; Config'!AP252)</f>
        <v/>
      </c>
      <c r="K247" s="29" t="str">
        <f>IF('12 - Deployments &amp; Config'!AK252="","",'12 - Deployments &amp; Config'!AK252)</f>
        <v/>
      </c>
      <c r="L247" s="29" t="str">
        <f>IF('12 - Deployments &amp; Config'!M252="","",'12 - Deployments &amp; Config'!M252)</f>
        <v/>
      </c>
      <c r="M247" s="30"/>
      <c r="N247" s="29" t="str">
        <f>IF('12 - Deployments &amp; Config'!N252="","",'12 - Deployments &amp; Config'!N252)</f>
        <v/>
      </c>
      <c r="O247" s="29" t="str">
        <f>IF('12 - Deployments &amp; Config'!O252="","",'12 - Deployments &amp; Config'!O252)</f>
        <v/>
      </c>
      <c r="P247" s="29" t="str">
        <f>IF('12 - Deployments &amp; Config'!P252="","",'12 - Deployments &amp; Config'!P252)</f>
        <v/>
      </c>
      <c r="Q247" s="30"/>
      <c r="R247" s="29" t="str">
        <f>IF('12 - Deployments &amp; Config'!BO252="","",'12 - Deployments &amp; Config'!BO252)</f>
        <v/>
      </c>
      <c r="S247" s="29" t="str">
        <f>IF('12 - Deployments &amp; Config'!BN252="","",'12 - Deployments &amp; Config'!BN252)</f>
        <v/>
      </c>
      <c r="T247" s="29" t="str">
        <f>IF('12 - Deployments &amp; Config'!BL252="","",'12 - Deployments &amp; Config'!BL252)</f>
        <v/>
      </c>
      <c r="U247" s="29" t="str">
        <f>IF('12 - Deployments &amp; Config'!BM252="","",'12 - Deployments &amp; Config'!BM252)</f>
        <v/>
      </c>
      <c r="V247" s="29" t="str">
        <f>IF('12 - Deployments &amp; Config'!B252="","",'12 - Deployments &amp; Config'!B252)</f>
        <v/>
      </c>
      <c r="W247" s="29" t="str">
        <f>IF('12 - Deployments &amp; Config'!CO252="","",'12 - Deployments &amp; Config'!CO252)</f>
        <v/>
      </c>
      <c r="X247" s="29" t="str">
        <f>IF('12 - Deployments &amp; Config'!BS252="","",'12 - Deployments &amp; Config'!BS252)</f>
        <v/>
      </c>
      <c r="Y247" s="29" t="str">
        <f>IF('12 - Deployments &amp; Config'!CQ252="","",'12 - Deployments &amp; Config'!CQ252)</f>
        <v/>
      </c>
      <c r="Z247" s="29" t="str">
        <f>IF('12 - Deployments &amp; Config'!T252="","",'12 - Deployments &amp; Config'!T252)</f>
        <v/>
      </c>
      <c r="AA247" s="29" t="str">
        <f>IF('12 - Deployments &amp; Config'!V252="","",'12 - Deployments &amp; Config'!V252)</f>
        <v/>
      </c>
    </row>
    <row r="248" spans="1:27">
      <c r="A248" s="30"/>
      <c r="B248" s="30"/>
      <c r="C248" s="29" t="str">
        <f>IF('12 - Deployments &amp; Config'!I253="","",'12 - Deployments &amp; Config'!I253)</f>
        <v/>
      </c>
      <c r="D248" s="29" t="str">
        <f>IF('12 - Deployments &amp; Config'!J253="","",'12 - Deployments &amp; Config'!J253)</f>
        <v/>
      </c>
      <c r="E248" s="29" t="str">
        <f>IF('12 - Deployments &amp; Config'!K253="","",'12 - Deployments &amp; Config'!K253)</f>
        <v/>
      </c>
      <c r="F248" s="29" t="str">
        <f>IF('12 - Deployments &amp; Config'!L253="","",'12 - Deployments &amp; Config'!L253)</f>
        <v/>
      </c>
      <c r="G248" s="29" t="str">
        <f>IF('12 - Deployments &amp; Config'!AQ253="","",'12 - Deployments &amp; Config'!AQ253)</f>
        <v/>
      </c>
      <c r="H248" s="29" t="str">
        <f>IF('12 - Deployments &amp; Config'!A253="","",'12 - Deployments &amp; Config'!A253)</f>
        <v/>
      </c>
      <c r="I248" s="29" t="str">
        <f>IF('12 - Deployments &amp; Config'!AO253="","",'12 - Deployments &amp; Config'!AO253)</f>
        <v/>
      </c>
      <c r="J248" s="29" t="str">
        <f>IF('12 - Deployments &amp; Config'!AP253="","",'12 - Deployments &amp; Config'!AP253)</f>
        <v/>
      </c>
      <c r="K248" s="29" t="str">
        <f>IF('12 - Deployments &amp; Config'!AK253="","",'12 - Deployments &amp; Config'!AK253)</f>
        <v/>
      </c>
      <c r="L248" s="29" t="str">
        <f>IF('12 - Deployments &amp; Config'!M253="","",'12 - Deployments &amp; Config'!M253)</f>
        <v/>
      </c>
      <c r="M248" s="30"/>
      <c r="N248" s="29" t="str">
        <f>IF('12 - Deployments &amp; Config'!N253="","",'12 - Deployments &amp; Config'!N253)</f>
        <v/>
      </c>
      <c r="O248" s="29" t="str">
        <f>IF('12 - Deployments &amp; Config'!O253="","",'12 - Deployments &amp; Config'!O253)</f>
        <v/>
      </c>
      <c r="P248" s="29" t="str">
        <f>IF('12 - Deployments &amp; Config'!P253="","",'12 - Deployments &amp; Config'!P253)</f>
        <v/>
      </c>
      <c r="Q248" s="30"/>
      <c r="R248" s="29" t="str">
        <f>IF('12 - Deployments &amp; Config'!BO253="","",'12 - Deployments &amp; Config'!BO253)</f>
        <v/>
      </c>
      <c r="S248" s="29" t="str">
        <f>IF('12 - Deployments &amp; Config'!BN253="","",'12 - Deployments &amp; Config'!BN253)</f>
        <v/>
      </c>
      <c r="T248" s="29" t="str">
        <f>IF('12 - Deployments &amp; Config'!BL253="","",'12 - Deployments &amp; Config'!BL253)</f>
        <v/>
      </c>
      <c r="U248" s="29" t="str">
        <f>IF('12 - Deployments &amp; Config'!BM253="","",'12 - Deployments &amp; Config'!BM253)</f>
        <v/>
      </c>
      <c r="V248" s="29" t="str">
        <f>IF('12 - Deployments &amp; Config'!B253="","",'12 - Deployments &amp; Config'!B253)</f>
        <v/>
      </c>
      <c r="W248" s="29" t="str">
        <f>IF('12 - Deployments &amp; Config'!CO253="","",'12 - Deployments &amp; Config'!CO253)</f>
        <v/>
      </c>
      <c r="X248" s="29" t="str">
        <f>IF('12 - Deployments &amp; Config'!BS253="","",'12 - Deployments &amp; Config'!BS253)</f>
        <v/>
      </c>
      <c r="Y248" s="29" t="str">
        <f>IF('12 - Deployments &amp; Config'!CQ253="","",'12 - Deployments &amp; Config'!CQ253)</f>
        <v/>
      </c>
      <c r="Z248" s="29" t="str">
        <f>IF('12 - Deployments &amp; Config'!T253="","",'12 - Deployments &amp; Config'!T253)</f>
        <v/>
      </c>
      <c r="AA248" s="29" t="str">
        <f>IF('12 - Deployments &amp; Config'!V253="","",'12 - Deployments &amp; Config'!V253)</f>
        <v/>
      </c>
    </row>
    <row r="249" spans="1:27">
      <c r="A249" s="30"/>
      <c r="B249" s="30"/>
      <c r="C249" s="29" t="str">
        <f>IF('12 - Deployments &amp; Config'!I254="","",'12 - Deployments &amp; Config'!I254)</f>
        <v/>
      </c>
      <c r="D249" s="29" t="str">
        <f>IF('12 - Deployments &amp; Config'!J254="","",'12 - Deployments &amp; Config'!J254)</f>
        <v/>
      </c>
      <c r="E249" s="29" t="str">
        <f>IF('12 - Deployments &amp; Config'!K254="","",'12 - Deployments &amp; Config'!K254)</f>
        <v/>
      </c>
      <c r="F249" s="29" t="str">
        <f>IF('12 - Deployments &amp; Config'!L254="","",'12 - Deployments &amp; Config'!L254)</f>
        <v/>
      </c>
      <c r="G249" s="29" t="str">
        <f>IF('12 - Deployments &amp; Config'!AQ254="","",'12 - Deployments &amp; Config'!AQ254)</f>
        <v/>
      </c>
      <c r="H249" s="29" t="str">
        <f>IF('12 - Deployments &amp; Config'!A254="","",'12 - Deployments &amp; Config'!A254)</f>
        <v/>
      </c>
      <c r="I249" s="29" t="str">
        <f>IF('12 - Deployments &amp; Config'!AO254="","",'12 - Deployments &amp; Config'!AO254)</f>
        <v/>
      </c>
      <c r="J249" s="29" t="str">
        <f>IF('12 - Deployments &amp; Config'!AP254="","",'12 - Deployments &amp; Config'!AP254)</f>
        <v/>
      </c>
      <c r="K249" s="29" t="str">
        <f>IF('12 - Deployments &amp; Config'!AK254="","",'12 - Deployments &amp; Config'!AK254)</f>
        <v/>
      </c>
      <c r="L249" s="29" t="str">
        <f>IF('12 - Deployments &amp; Config'!M254="","",'12 - Deployments &amp; Config'!M254)</f>
        <v/>
      </c>
      <c r="M249" s="30"/>
      <c r="N249" s="29" t="str">
        <f>IF('12 - Deployments &amp; Config'!N254="","",'12 - Deployments &amp; Config'!N254)</f>
        <v/>
      </c>
      <c r="O249" s="29" t="str">
        <f>IF('12 - Deployments &amp; Config'!O254="","",'12 - Deployments &amp; Config'!O254)</f>
        <v/>
      </c>
      <c r="P249" s="29" t="str">
        <f>IF('12 - Deployments &amp; Config'!P254="","",'12 - Deployments &amp; Config'!P254)</f>
        <v/>
      </c>
      <c r="Q249" s="30"/>
      <c r="R249" s="29" t="str">
        <f>IF('12 - Deployments &amp; Config'!BO254="","",'12 - Deployments &amp; Config'!BO254)</f>
        <v/>
      </c>
      <c r="S249" s="29" t="str">
        <f>IF('12 - Deployments &amp; Config'!BN254="","",'12 - Deployments &amp; Config'!BN254)</f>
        <v/>
      </c>
      <c r="T249" s="29" t="str">
        <f>IF('12 - Deployments &amp; Config'!BL254="","",'12 - Deployments &amp; Config'!BL254)</f>
        <v/>
      </c>
      <c r="U249" s="29" t="str">
        <f>IF('12 - Deployments &amp; Config'!BM254="","",'12 - Deployments &amp; Config'!BM254)</f>
        <v/>
      </c>
      <c r="V249" s="29" t="str">
        <f>IF('12 - Deployments &amp; Config'!B254="","",'12 - Deployments &amp; Config'!B254)</f>
        <v/>
      </c>
      <c r="W249" s="29" t="str">
        <f>IF('12 - Deployments &amp; Config'!CO254="","",'12 - Deployments &amp; Config'!CO254)</f>
        <v/>
      </c>
      <c r="X249" s="29" t="str">
        <f>IF('12 - Deployments &amp; Config'!BS254="","",'12 - Deployments &amp; Config'!BS254)</f>
        <v/>
      </c>
      <c r="Y249" s="29" t="str">
        <f>IF('12 - Deployments &amp; Config'!CQ254="","",'12 - Deployments &amp; Config'!CQ254)</f>
        <v/>
      </c>
      <c r="Z249" s="29" t="str">
        <f>IF('12 - Deployments &amp; Config'!T254="","",'12 - Deployments &amp; Config'!T254)</f>
        <v/>
      </c>
      <c r="AA249" s="29" t="str">
        <f>IF('12 - Deployments &amp; Config'!V254="","",'12 - Deployments &amp; Config'!V254)</f>
        <v/>
      </c>
    </row>
    <row r="250" spans="1:27">
      <c r="A250" s="30"/>
      <c r="B250" s="30"/>
      <c r="C250" s="29" t="str">
        <f>IF('12 - Deployments &amp; Config'!I255="","",'12 - Deployments &amp; Config'!I255)</f>
        <v/>
      </c>
      <c r="D250" s="29" t="str">
        <f>IF('12 - Deployments &amp; Config'!J255="","",'12 - Deployments &amp; Config'!J255)</f>
        <v/>
      </c>
      <c r="E250" s="29" t="str">
        <f>IF('12 - Deployments &amp; Config'!K255="","",'12 - Deployments &amp; Config'!K255)</f>
        <v/>
      </c>
      <c r="F250" s="29" t="str">
        <f>IF('12 - Deployments &amp; Config'!L255="","",'12 - Deployments &amp; Config'!L255)</f>
        <v/>
      </c>
      <c r="G250" s="29" t="str">
        <f>IF('12 - Deployments &amp; Config'!AQ255="","",'12 - Deployments &amp; Config'!AQ255)</f>
        <v/>
      </c>
      <c r="H250" s="29" t="str">
        <f>IF('12 - Deployments &amp; Config'!A255="","",'12 - Deployments &amp; Config'!A255)</f>
        <v/>
      </c>
      <c r="I250" s="29" t="str">
        <f>IF('12 - Deployments &amp; Config'!AO255="","",'12 - Deployments &amp; Config'!AO255)</f>
        <v/>
      </c>
      <c r="J250" s="29" t="str">
        <f>IF('12 - Deployments &amp; Config'!AP255="","",'12 - Deployments &amp; Config'!AP255)</f>
        <v/>
      </c>
      <c r="K250" s="29" t="str">
        <f>IF('12 - Deployments &amp; Config'!AK255="","",'12 - Deployments &amp; Config'!AK255)</f>
        <v/>
      </c>
      <c r="L250" s="29" t="str">
        <f>IF('12 - Deployments &amp; Config'!M255="","",'12 - Deployments &amp; Config'!M255)</f>
        <v/>
      </c>
      <c r="M250" s="30"/>
      <c r="N250" s="29" t="str">
        <f>IF('12 - Deployments &amp; Config'!N255="","",'12 - Deployments &amp; Config'!N255)</f>
        <v/>
      </c>
      <c r="O250" s="29" t="str">
        <f>IF('12 - Deployments &amp; Config'!O255="","",'12 - Deployments &amp; Config'!O255)</f>
        <v/>
      </c>
      <c r="P250" s="29" t="str">
        <f>IF('12 - Deployments &amp; Config'!P255="","",'12 - Deployments &amp; Config'!P255)</f>
        <v/>
      </c>
      <c r="Q250" s="30"/>
      <c r="R250" s="29" t="str">
        <f>IF('12 - Deployments &amp; Config'!BO255="","",'12 - Deployments &amp; Config'!BO255)</f>
        <v/>
      </c>
      <c r="S250" s="29" t="str">
        <f>IF('12 - Deployments &amp; Config'!BN255="","",'12 - Deployments &amp; Config'!BN255)</f>
        <v/>
      </c>
      <c r="T250" s="29" t="str">
        <f>IF('12 - Deployments &amp; Config'!BL255="","",'12 - Deployments &amp; Config'!BL255)</f>
        <v/>
      </c>
      <c r="U250" s="29" t="str">
        <f>IF('12 - Deployments &amp; Config'!BM255="","",'12 - Deployments &amp; Config'!BM255)</f>
        <v/>
      </c>
      <c r="V250" s="29" t="str">
        <f>IF('12 - Deployments &amp; Config'!B255="","",'12 - Deployments &amp; Config'!B255)</f>
        <v/>
      </c>
      <c r="W250" s="29" t="str">
        <f>IF('12 - Deployments &amp; Config'!CO255="","",'12 - Deployments &amp; Config'!CO255)</f>
        <v/>
      </c>
      <c r="X250" s="29" t="str">
        <f>IF('12 - Deployments &amp; Config'!BS255="","",'12 - Deployments &amp; Config'!BS255)</f>
        <v/>
      </c>
      <c r="Y250" s="29" t="str">
        <f>IF('12 - Deployments &amp; Config'!CQ255="","",'12 - Deployments &amp; Config'!CQ255)</f>
        <v/>
      </c>
      <c r="Z250" s="29" t="str">
        <f>IF('12 - Deployments &amp; Config'!T255="","",'12 - Deployments &amp; Config'!T255)</f>
        <v/>
      </c>
      <c r="AA250" s="29" t="str">
        <f>IF('12 - Deployments &amp; Config'!V255="","",'12 - Deployments &amp; Config'!V255)</f>
        <v/>
      </c>
    </row>
    <row r="251" spans="1:27">
      <c r="A251" s="30"/>
      <c r="B251" s="30"/>
      <c r="C251" s="29" t="str">
        <f>IF('12 - Deployments &amp; Config'!I256="","",'12 - Deployments &amp; Config'!I256)</f>
        <v/>
      </c>
      <c r="D251" s="29" t="str">
        <f>IF('12 - Deployments &amp; Config'!J256="","",'12 - Deployments &amp; Config'!J256)</f>
        <v/>
      </c>
      <c r="E251" s="29" t="str">
        <f>IF('12 - Deployments &amp; Config'!K256="","",'12 - Deployments &amp; Config'!K256)</f>
        <v/>
      </c>
      <c r="F251" s="29" t="str">
        <f>IF('12 - Deployments &amp; Config'!L256="","",'12 - Deployments &amp; Config'!L256)</f>
        <v/>
      </c>
      <c r="G251" s="29" t="str">
        <f>IF('12 - Deployments &amp; Config'!AQ256="","",'12 - Deployments &amp; Config'!AQ256)</f>
        <v/>
      </c>
      <c r="H251" s="29" t="str">
        <f>IF('12 - Deployments &amp; Config'!A256="","",'12 - Deployments &amp; Config'!A256)</f>
        <v/>
      </c>
      <c r="I251" s="29" t="str">
        <f>IF('12 - Deployments &amp; Config'!AO256="","",'12 - Deployments &amp; Config'!AO256)</f>
        <v/>
      </c>
      <c r="J251" s="29" t="str">
        <f>IF('12 - Deployments &amp; Config'!AP256="","",'12 - Deployments &amp; Config'!AP256)</f>
        <v/>
      </c>
      <c r="K251" s="29" t="str">
        <f>IF('12 - Deployments &amp; Config'!AK256="","",'12 - Deployments &amp; Config'!AK256)</f>
        <v/>
      </c>
      <c r="L251" s="29" t="str">
        <f>IF('12 - Deployments &amp; Config'!M256="","",'12 - Deployments &amp; Config'!M256)</f>
        <v/>
      </c>
      <c r="M251" s="30"/>
      <c r="N251" s="29" t="str">
        <f>IF('12 - Deployments &amp; Config'!N256="","",'12 - Deployments &amp; Config'!N256)</f>
        <v/>
      </c>
      <c r="O251" s="29" t="str">
        <f>IF('12 - Deployments &amp; Config'!O256="","",'12 - Deployments &amp; Config'!O256)</f>
        <v/>
      </c>
      <c r="P251" s="29" t="str">
        <f>IF('12 - Deployments &amp; Config'!P256="","",'12 - Deployments &amp; Config'!P256)</f>
        <v/>
      </c>
      <c r="Q251" s="30"/>
      <c r="R251" s="29" t="str">
        <f>IF('12 - Deployments &amp; Config'!BO256="","",'12 - Deployments &amp; Config'!BO256)</f>
        <v/>
      </c>
      <c r="S251" s="29" t="str">
        <f>IF('12 - Deployments &amp; Config'!BN256="","",'12 - Deployments &amp; Config'!BN256)</f>
        <v/>
      </c>
      <c r="T251" s="29" t="str">
        <f>IF('12 - Deployments &amp; Config'!BL256="","",'12 - Deployments &amp; Config'!BL256)</f>
        <v/>
      </c>
      <c r="U251" s="29" t="str">
        <f>IF('12 - Deployments &amp; Config'!BM256="","",'12 - Deployments &amp; Config'!BM256)</f>
        <v/>
      </c>
      <c r="V251" s="29" t="str">
        <f>IF('12 - Deployments &amp; Config'!B256="","",'12 - Deployments &amp; Config'!B256)</f>
        <v/>
      </c>
      <c r="W251" s="29" t="str">
        <f>IF('12 - Deployments &amp; Config'!CO256="","",'12 - Deployments &amp; Config'!CO256)</f>
        <v/>
      </c>
      <c r="X251" s="29" t="str">
        <f>IF('12 - Deployments &amp; Config'!BS256="","",'12 - Deployments &amp; Config'!BS256)</f>
        <v/>
      </c>
      <c r="Y251" s="29" t="str">
        <f>IF('12 - Deployments &amp; Config'!CQ256="","",'12 - Deployments &amp; Config'!CQ256)</f>
        <v/>
      </c>
      <c r="Z251" s="29" t="str">
        <f>IF('12 - Deployments &amp; Config'!T256="","",'12 - Deployments &amp; Config'!T256)</f>
        <v/>
      </c>
      <c r="AA251" s="29" t="str">
        <f>IF('12 - Deployments &amp; Config'!V256="","",'12 - Deployments &amp; Config'!V256)</f>
        <v/>
      </c>
    </row>
    <row r="252" spans="1:27">
      <c r="A252" s="30"/>
      <c r="B252" s="30"/>
      <c r="C252" s="29" t="str">
        <f>IF('12 - Deployments &amp; Config'!I257="","",'12 - Deployments &amp; Config'!I257)</f>
        <v/>
      </c>
      <c r="D252" s="29" t="str">
        <f>IF('12 - Deployments &amp; Config'!J257="","",'12 - Deployments &amp; Config'!J257)</f>
        <v/>
      </c>
      <c r="E252" s="29" t="str">
        <f>IF('12 - Deployments &amp; Config'!K257="","",'12 - Deployments &amp; Config'!K257)</f>
        <v/>
      </c>
      <c r="F252" s="29" t="str">
        <f>IF('12 - Deployments &amp; Config'!L257="","",'12 - Deployments &amp; Config'!L257)</f>
        <v/>
      </c>
      <c r="G252" s="29" t="str">
        <f>IF('12 - Deployments &amp; Config'!AQ257="","",'12 - Deployments &amp; Config'!AQ257)</f>
        <v/>
      </c>
      <c r="H252" s="29" t="str">
        <f>IF('12 - Deployments &amp; Config'!A257="","",'12 - Deployments &amp; Config'!A257)</f>
        <v/>
      </c>
      <c r="I252" s="29" t="str">
        <f>IF('12 - Deployments &amp; Config'!AO257="","",'12 - Deployments &amp; Config'!AO257)</f>
        <v/>
      </c>
      <c r="J252" s="29" t="str">
        <f>IF('12 - Deployments &amp; Config'!AP257="","",'12 - Deployments &amp; Config'!AP257)</f>
        <v/>
      </c>
      <c r="K252" s="29" t="str">
        <f>IF('12 - Deployments &amp; Config'!AK257="","",'12 - Deployments &amp; Config'!AK257)</f>
        <v/>
      </c>
      <c r="L252" s="29" t="str">
        <f>IF('12 - Deployments &amp; Config'!M257="","",'12 - Deployments &amp; Config'!M257)</f>
        <v/>
      </c>
      <c r="M252" s="30"/>
      <c r="N252" s="29" t="str">
        <f>IF('12 - Deployments &amp; Config'!N257="","",'12 - Deployments &amp; Config'!N257)</f>
        <v/>
      </c>
      <c r="O252" s="29" t="str">
        <f>IF('12 - Deployments &amp; Config'!O257="","",'12 - Deployments &amp; Config'!O257)</f>
        <v/>
      </c>
      <c r="P252" s="29" t="str">
        <f>IF('12 - Deployments &amp; Config'!P257="","",'12 - Deployments &amp; Config'!P257)</f>
        <v/>
      </c>
      <c r="Q252" s="30"/>
      <c r="R252" s="29" t="str">
        <f>IF('12 - Deployments &amp; Config'!BO257="","",'12 - Deployments &amp; Config'!BO257)</f>
        <v/>
      </c>
      <c r="S252" s="29" t="str">
        <f>IF('12 - Deployments &amp; Config'!BN257="","",'12 - Deployments &amp; Config'!BN257)</f>
        <v/>
      </c>
      <c r="T252" s="29" t="str">
        <f>IF('12 - Deployments &amp; Config'!BL257="","",'12 - Deployments &amp; Config'!BL257)</f>
        <v/>
      </c>
      <c r="U252" s="29" t="str">
        <f>IF('12 - Deployments &amp; Config'!BM257="","",'12 - Deployments &amp; Config'!BM257)</f>
        <v/>
      </c>
      <c r="V252" s="29" t="str">
        <f>IF('12 - Deployments &amp; Config'!B257="","",'12 - Deployments &amp; Config'!B257)</f>
        <v/>
      </c>
      <c r="W252" s="29" t="str">
        <f>IF('12 - Deployments &amp; Config'!CO257="","",'12 - Deployments &amp; Config'!CO257)</f>
        <v/>
      </c>
      <c r="X252" s="29" t="str">
        <f>IF('12 - Deployments &amp; Config'!BS257="","",'12 - Deployments &amp; Config'!BS257)</f>
        <v/>
      </c>
      <c r="Y252" s="29" t="str">
        <f>IF('12 - Deployments &amp; Config'!CQ257="","",'12 - Deployments &amp; Config'!CQ257)</f>
        <v/>
      </c>
      <c r="Z252" s="29" t="str">
        <f>IF('12 - Deployments &amp; Config'!T257="","",'12 - Deployments &amp; Config'!T257)</f>
        <v/>
      </c>
      <c r="AA252" s="29" t="str">
        <f>IF('12 - Deployments &amp; Config'!V257="","",'12 - Deployments &amp; Config'!V257)</f>
        <v/>
      </c>
    </row>
    <row r="253" spans="1:27">
      <c r="A253" s="30"/>
      <c r="B253" s="30"/>
      <c r="C253" s="29" t="str">
        <f>IF('12 - Deployments &amp; Config'!I258="","",'12 - Deployments &amp; Config'!I258)</f>
        <v/>
      </c>
      <c r="D253" s="29" t="str">
        <f>IF('12 - Deployments &amp; Config'!J258="","",'12 - Deployments &amp; Config'!J258)</f>
        <v/>
      </c>
      <c r="E253" s="29" t="str">
        <f>IF('12 - Deployments &amp; Config'!K258="","",'12 - Deployments &amp; Config'!K258)</f>
        <v/>
      </c>
      <c r="F253" s="29" t="str">
        <f>IF('12 - Deployments &amp; Config'!L258="","",'12 - Deployments &amp; Config'!L258)</f>
        <v/>
      </c>
      <c r="G253" s="29" t="str">
        <f>IF('12 - Deployments &amp; Config'!AQ258="","",'12 - Deployments &amp; Config'!AQ258)</f>
        <v/>
      </c>
      <c r="H253" s="29" t="str">
        <f>IF('12 - Deployments &amp; Config'!A258="","",'12 - Deployments &amp; Config'!A258)</f>
        <v/>
      </c>
      <c r="I253" s="29" t="str">
        <f>IF('12 - Deployments &amp; Config'!AO258="","",'12 - Deployments &amp; Config'!AO258)</f>
        <v/>
      </c>
      <c r="J253" s="29" t="str">
        <f>IF('12 - Deployments &amp; Config'!AP258="","",'12 - Deployments &amp; Config'!AP258)</f>
        <v/>
      </c>
      <c r="K253" s="29" t="str">
        <f>IF('12 - Deployments &amp; Config'!AK258="","",'12 - Deployments &amp; Config'!AK258)</f>
        <v/>
      </c>
      <c r="L253" s="29" t="str">
        <f>IF('12 - Deployments &amp; Config'!M258="","",'12 - Deployments &amp; Config'!M258)</f>
        <v/>
      </c>
      <c r="M253" s="30"/>
      <c r="N253" s="29" t="str">
        <f>IF('12 - Deployments &amp; Config'!N258="","",'12 - Deployments &amp; Config'!N258)</f>
        <v/>
      </c>
      <c r="O253" s="29" t="str">
        <f>IF('12 - Deployments &amp; Config'!O258="","",'12 - Deployments &amp; Config'!O258)</f>
        <v/>
      </c>
      <c r="P253" s="29" t="str">
        <f>IF('12 - Deployments &amp; Config'!P258="","",'12 - Deployments &amp; Config'!P258)</f>
        <v/>
      </c>
      <c r="Q253" s="30"/>
      <c r="R253" s="29" t="str">
        <f>IF('12 - Deployments &amp; Config'!BO258="","",'12 - Deployments &amp; Config'!BO258)</f>
        <v/>
      </c>
      <c r="S253" s="29" t="str">
        <f>IF('12 - Deployments &amp; Config'!BN258="","",'12 - Deployments &amp; Config'!BN258)</f>
        <v/>
      </c>
      <c r="T253" s="29" t="str">
        <f>IF('12 - Deployments &amp; Config'!BL258="","",'12 - Deployments &amp; Config'!BL258)</f>
        <v/>
      </c>
      <c r="U253" s="29" t="str">
        <f>IF('12 - Deployments &amp; Config'!BM258="","",'12 - Deployments &amp; Config'!BM258)</f>
        <v/>
      </c>
      <c r="V253" s="29" t="str">
        <f>IF('12 - Deployments &amp; Config'!B258="","",'12 - Deployments &amp; Config'!B258)</f>
        <v/>
      </c>
      <c r="W253" s="29" t="str">
        <f>IF('12 - Deployments &amp; Config'!CO258="","",'12 - Deployments &amp; Config'!CO258)</f>
        <v/>
      </c>
      <c r="X253" s="29" t="str">
        <f>IF('12 - Deployments &amp; Config'!BS258="","",'12 - Deployments &amp; Config'!BS258)</f>
        <v/>
      </c>
      <c r="Y253" s="29" t="str">
        <f>IF('12 - Deployments &amp; Config'!CQ258="","",'12 - Deployments &amp; Config'!CQ258)</f>
        <v/>
      </c>
      <c r="Z253" s="29" t="str">
        <f>IF('12 - Deployments &amp; Config'!T258="","",'12 - Deployments &amp; Config'!T258)</f>
        <v/>
      </c>
      <c r="AA253" s="29" t="str">
        <f>IF('12 - Deployments &amp; Config'!V258="","",'12 - Deployments &amp; Config'!V258)</f>
        <v/>
      </c>
    </row>
    <row r="254" spans="1:27">
      <c r="A254" s="30"/>
      <c r="B254" s="30"/>
      <c r="C254" s="29" t="str">
        <f>IF('12 - Deployments &amp; Config'!I259="","",'12 - Deployments &amp; Config'!I259)</f>
        <v/>
      </c>
      <c r="D254" s="29" t="str">
        <f>IF('12 - Deployments &amp; Config'!J259="","",'12 - Deployments &amp; Config'!J259)</f>
        <v/>
      </c>
      <c r="E254" s="29" t="str">
        <f>IF('12 - Deployments &amp; Config'!K259="","",'12 - Deployments &amp; Config'!K259)</f>
        <v/>
      </c>
      <c r="F254" s="29" t="str">
        <f>IF('12 - Deployments &amp; Config'!L259="","",'12 - Deployments &amp; Config'!L259)</f>
        <v/>
      </c>
      <c r="G254" s="29" t="str">
        <f>IF('12 - Deployments &amp; Config'!AQ259="","",'12 - Deployments &amp; Config'!AQ259)</f>
        <v/>
      </c>
      <c r="H254" s="29" t="str">
        <f>IF('12 - Deployments &amp; Config'!A259="","",'12 - Deployments &amp; Config'!A259)</f>
        <v/>
      </c>
      <c r="I254" s="29" t="str">
        <f>IF('12 - Deployments &amp; Config'!AO259="","",'12 - Deployments &amp; Config'!AO259)</f>
        <v/>
      </c>
      <c r="J254" s="29" t="str">
        <f>IF('12 - Deployments &amp; Config'!AP259="","",'12 - Deployments &amp; Config'!AP259)</f>
        <v/>
      </c>
      <c r="K254" s="29" t="str">
        <f>IF('12 - Deployments &amp; Config'!AK259="","",'12 - Deployments &amp; Config'!AK259)</f>
        <v/>
      </c>
      <c r="L254" s="29" t="str">
        <f>IF('12 - Deployments &amp; Config'!M259="","",'12 - Deployments &amp; Config'!M259)</f>
        <v/>
      </c>
      <c r="M254" s="30"/>
      <c r="N254" s="29" t="str">
        <f>IF('12 - Deployments &amp; Config'!N259="","",'12 - Deployments &amp; Config'!N259)</f>
        <v/>
      </c>
      <c r="O254" s="29" t="str">
        <f>IF('12 - Deployments &amp; Config'!O259="","",'12 - Deployments &amp; Config'!O259)</f>
        <v/>
      </c>
      <c r="P254" s="29" t="str">
        <f>IF('12 - Deployments &amp; Config'!P259="","",'12 - Deployments &amp; Config'!P259)</f>
        <v/>
      </c>
      <c r="Q254" s="30"/>
      <c r="R254" s="29" t="str">
        <f>IF('12 - Deployments &amp; Config'!BO259="","",'12 - Deployments &amp; Config'!BO259)</f>
        <v/>
      </c>
      <c r="S254" s="29" t="str">
        <f>IF('12 - Deployments &amp; Config'!BN259="","",'12 - Deployments &amp; Config'!BN259)</f>
        <v/>
      </c>
      <c r="T254" s="29" t="str">
        <f>IF('12 - Deployments &amp; Config'!BL259="","",'12 - Deployments &amp; Config'!BL259)</f>
        <v/>
      </c>
      <c r="U254" s="29" t="str">
        <f>IF('12 - Deployments &amp; Config'!BM259="","",'12 - Deployments &amp; Config'!BM259)</f>
        <v/>
      </c>
      <c r="V254" s="29" t="str">
        <f>IF('12 - Deployments &amp; Config'!B259="","",'12 - Deployments &amp; Config'!B259)</f>
        <v/>
      </c>
      <c r="W254" s="29" t="str">
        <f>IF('12 - Deployments &amp; Config'!CO259="","",'12 - Deployments &amp; Config'!CO259)</f>
        <v/>
      </c>
      <c r="X254" s="29" t="str">
        <f>IF('12 - Deployments &amp; Config'!BS259="","",'12 - Deployments &amp; Config'!BS259)</f>
        <v/>
      </c>
      <c r="Y254" s="29" t="str">
        <f>IF('12 - Deployments &amp; Config'!CQ259="","",'12 - Deployments &amp; Config'!CQ259)</f>
        <v/>
      </c>
      <c r="Z254" s="29" t="str">
        <f>IF('12 - Deployments &amp; Config'!T259="","",'12 - Deployments &amp; Config'!T259)</f>
        <v/>
      </c>
      <c r="AA254" s="29" t="str">
        <f>IF('12 - Deployments &amp; Config'!V259="","",'12 - Deployments &amp; Config'!V259)</f>
        <v/>
      </c>
    </row>
    <row r="255" spans="1:27">
      <c r="A255" s="30"/>
      <c r="B255" s="30"/>
      <c r="C255" s="29" t="str">
        <f>IF('12 - Deployments &amp; Config'!I260="","",'12 - Deployments &amp; Config'!I260)</f>
        <v/>
      </c>
      <c r="D255" s="29" t="str">
        <f>IF('12 - Deployments &amp; Config'!J260="","",'12 - Deployments &amp; Config'!J260)</f>
        <v/>
      </c>
      <c r="E255" s="29" t="str">
        <f>IF('12 - Deployments &amp; Config'!K260="","",'12 - Deployments &amp; Config'!K260)</f>
        <v/>
      </c>
      <c r="F255" s="29" t="str">
        <f>IF('12 - Deployments &amp; Config'!L260="","",'12 - Deployments &amp; Config'!L260)</f>
        <v/>
      </c>
      <c r="G255" s="29" t="str">
        <f>IF('12 - Deployments &amp; Config'!AQ260="","",'12 - Deployments &amp; Config'!AQ260)</f>
        <v/>
      </c>
      <c r="H255" s="29" t="str">
        <f>IF('12 - Deployments &amp; Config'!A260="","",'12 - Deployments &amp; Config'!A260)</f>
        <v/>
      </c>
      <c r="I255" s="29" t="str">
        <f>IF('12 - Deployments &amp; Config'!AO260="","",'12 - Deployments &amp; Config'!AO260)</f>
        <v/>
      </c>
      <c r="J255" s="29" t="str">
        <f>IF('12 - Deployments &amp; Config'!AP260="","",'12 - Deployments &amp; Config'!AP260)</f>
        <v/>
      </c>
      <c r="K255" s="29" t="str">
        <f>IF('12 - Deployments &amp; Config'!AK260="","",'12 - Deployments &amp; Config'!AK260)</f>
        <v/>
      </c>
      <c r="L255" s="29" t="str">
        <f>IF('12 - Deployments &amp; Config'!M260="","",'12 - Deployments &amp; Config'!M260)</f>
        <v/>
      </c>
      <c r="M255" s="30"/>
      <c r="N255" s="29" t="str">
        <f>IF('12 - Deployments &amp; Config'!N260="","",'12 - Deployments &amp; Config'!N260)</f>
        <v/>
      </c>
      <c r="O255" s="29" t="str">
        <f>IF('12 - Deployments &amp; Config'!O260="","",'12 - Deployments &amp; Config'!O260)</f>
        <v/>
      </c>
      <c r="P255" s="29" t="str">
        <f>IF('12 - Deployments &amp; Config'!P260="","",'12 - Deployments &amp; Config'!P260)</f>
        <v/>
      </c>
      <c r="Q255" s="30"/>
      <c r="R255" s="29" t="str">
        <f>IF('12 - Deployments &amp; Config'!BO260="","",'12 - Deployments &amp; Config'!BO260)</f>
        <v/>
      </c>
      <c r="S255" s="29" t="str">
        <f>IF('12 - Deployments &amp; Config'!BN260="","",'12 - Deployments &amp; Config'!BN260)</f>
        <v/>
      </c>
      <c r="T255" s="29" t="str">
        <f>IF('12 - Deployments &amp; Config'!BL260="","",'12 - Deployments &amp; Config'!BL260)</f>
        <v/>
      </c>
      <c r="U255" s="29" t="str">
        <f>IF('12 - Deployments &amp; Config'!BM260="","",'12 - Deployments &amp; Config'!BM260)</f>
        <v/>
      </c>
      <c r="V255" s="29" t="str">
        <f>IF('12 - Deployments &amp; Config'!B260="","",'12 - Deployments &amp; Config'!B260)</f>
        <v/>
      </c>
      <c r="W255" s="29" t="str">
        <f>IF('12 - Deployments &amp; Config'!CO260="","",'12 - Deployments &amp; Config'!CO260)</f>
        <v/>
      </c>
      <c r="X255" s="29" t="str">
        <f>IF('12 - Deployments &amp; Config'!BS260="","",'12 - Deployments &amp; Config'!BS260)</f>
        <v/>
      </c>
      <c r="Y255" s="29" t="str">
        <f>IF('12 - Deployments &amp; Config'!CQ260="","",'12 - Deployments &amp; Config'!CQ260)</f>
        <v/>
      </c>
      <c r="Z255" s="29" t="str">
        <f>IF('12 - Deployments &amp; Config'!T260="","",'12 - Deployments &amp; Config'!T260)</f>
        <v/>
      </c>
      <c r="AA255" s="29" t="str">
        <f>IF('12 - Deployments &amp; Config'!V260="","",'12 - Deployments &amp; Config'!V260)</f>
        <v/>
      </c>
    </row>
    <row r="256" spans="1:27">
      <c r="A256" s="30"/>
      <c r="B256" s="30"/>
      <c r="C256" s="29" t="str">
        <f>IF('12 - Deployments &amp; Config'!I261="","",'12 - Deployments &amp; Config'!I261)</f>
        <v/>
      </c>
      <c r="D256" s="29" t="str">
        <f>IF('12 - Deployments &amp; Config'!J261="","",'12 - Deployments &amp; Config'!J261)</f>
        <v/>
      </c>
      <c r="E256" s="29" t="str">
        <f>IF('12 - Deployments &amp; Config'!K261="","",'12 - Deployments &amp; Config'!K261)</f>
        <v/>
      </c>
      <c r="F256" s="29" t="str">
        <f>IF('12 - Deployments &amp; Config'!L261="","",'12 - Deployments &amp; Config'!L261)</f>
        <v/>
      </c>
      <c r="G256" s="29" t="str">
        <f>IF('12 - Deployments &amp; Config'!AQ261="","",'12 - Deployments &amp; Config'!AQ261)</f>
        <v/>
      </c>
      <c r="H256" s="29" t="str">
        <f>IF('12 - Deployments &amp; Config'!A261="","",'12 - Deployments &amp; Config'!A261)</f>
        <v/>
      </c>
      <c r="I256" s="29" t="str">
        <f>IF('12 - Deployments &amp; Config'!AO261="","",'12 - Deployments &amp; Config'!AO261)</f>
        <v/>
      </c>
      <c r="J256" s="29" t="str">
        <f>IF('12 - Deployments &amp; Config'!AP261="","",'12 - Deployments &amp; Config'!AP261)</f>
        <v/>
      </c>
      <c r="K256" s="29" t="str">
        <f>IF('12 - Deployments &amp; Config'!AK261="","",'12 - Deployments &amp; Config'!AK261)</f>
        <v/>
      </c>
      <c r="L256" s="29" t="str">
        <f>IF('12 - Deployments &amp; Config'!M261="","",'12 - Deployments &amp; Config'!M261)</f>
        <v/>
      </c>
      <c r="M256" s="30"/>
      <c r="N256" s="29" t="str">
        <f>IF('12 - Deployments &amp; Config'!N261="","",'12 - Deployments &amp; Config'!N261)</f>
        <v/>
      </c>
      <c r="O256" s="29" t="str">
        <f>IF('12 - Deployments &amp; Config'!O261="","",'12 - Deployments &amp; Config'!O261)</f>
        <v/>
      </c>
      <c r="P256" s="29" t="str">
        <f>IF('12 - Deployments &amp; Config'!P261="","",'12 - Deployments &amp; Config'!P261)</f>
        <v/>
      </c>
      <c r="Q256" s="30"/>
      <c r="R256" s="29" t="str">
        <f>IF('12 - Deployments &amp; Config'!BO261="","",'12 - Deployments &amp; Config'!BO261)</f>
        <v/>
      </c>
      <c r="S256" s="29" t="str">
        <f>IF('12 - Deployments &amp; Config'!BN261="","",'12 - Deployments &amp; Config'!BN261)</f>
        <v/>
      </c>
      <c r="T256" s="29" t="str">
        <f>IF('12 - Deployments &amp; Config'!BL261="","",'12 - Deployments &amp; Config'!BL261)</f>
        <v/>
      </c>
      <c r="U256" s="29" t="str">
        <f>IF('12 - Deployments &amp; Config'!BM261="","",'12 - Deployments &amp; Config'!BM261)</f>
        <v/>
      </c>
      <c r="V256" s="29" t="str">
        <f>IF('12 - Deployments &amp; Config'!B261="","",'12 - Deployments &amp; Config'!B261)</f>
        <v/>
      </c>
      <c r="W256" s="29" t="str">
        <f>IF('12 - Deployments &amp; Config'!CO261="","",'12 - Deployments &amp; Config'!CO261)</f>
        <v/>
      </c>
      <c r="X256" s="29" t="str">
        <f>IF('12 - Deployments &amp; Config'!BS261="","",'12 - Deployments &amp; Config'!BS261)</f>
        <v/>
      </c>
      <c r="Y256" s="29" t="str">
        <f>IF('12 - Deployments &amp; Config'!CQ261="","",'12 - Deployments &amp; Config'!CQ261)</f>
        <v/>
      </c>
      <c r="Z256" s="29" t="str">
        <f>IF('12 - Deployments &amp; Config'!T261="","",'12 - Deployments &amp; Config'!T261)</f>
        <v/>
      </c>
      <c r="AA256" s="29" t="str">
        <f>IF('12 - Deployments &amp; Config'!V261="","",'12 - Deployments &amp; Config'!V261)</f>
        <v/>
      </c>
    </row>
    <row r="257" spans="1:27">
      <c r="A257" s="30"/>
      <c r="B257" s="30"/>
      <c r="C257" s="29" t="str">
        <f>IF('12 - Deployments &amp; Config'!I262="","",'12 - Deployments &amp; Config'!I262)</f>
        <v/>
      </c>
      <c r="D257" s="29" t="str">
        <f>IF('12 - Deployments &amp; Config'!J262="","",'12 - Deployments &amp; Config'!J262)</f>
        <v/>
      </c>
      <c r="E257" s="29" t="str">
        <f>IF('12 - Deployments &amp; Config'!K262="","",'12 - Deployments &amp; Config'!K262)</f>
        <v/>
      </c>
      <c r="F257" s="29" t="str">
        <f>IF('12 - Deployments &amp; Config'!L262="","",'12 - Deployments &amp; Config'!L262)</f>
        <v/>
      </c>
      <c r="G257" s="29" t="str">
        <f>IF('12 - Deployments &amp; Config'!AQ262="","",'12 - Deployments &amp; Config'!AQ262)</f>
        <v/>
      </c>
      <c r="H257" s="29" t="str">
        <f>IF('12 - Deployments &amp; Config'!A262="","",'12 - Deployments &amp; Config'!A262)</f>
        <v/>
      </c>
      <c r="I257" s="29" t="str">
        <f>IF('12 - Deployments &amp; Config'!AO262="","",'12 - Deployments &amp; Config'!AO262)</f>
        <v/>
      </c>
      <c r="J257" s="29" t="str">
        <f>IF('12 - Deployments &amp; Config'!AP262="","",'12 - Deployments &amp; Config'!AP262)</f>
        <v/>
      </c>
      <c r="K257" s="29" t="str">
        <f>IF('12 - Deployments &amp; Config'!AK262="","",'12 - Deployments &amp; Config'!AK262)</f>
        <v/>
      </c>
      <c r="L257" s="29" t="str">
        <f>IF('12 - Deployments &amp; Config'!M262="","",'12 - Deployments &amp; Config'!M262)</f>
        <v/>
      </c>
      <c r="M257" s="30"/>
      <c r="N257" s="29" t="str">
        <f>IF('12 - Deployments &amp; Config'!N262="","",'12 - Deployments &amp; Config'!N262)</f>
        <v/>
      </c>
      <c r="O257" s="29" t="str">
        <f>IF('12 - Deployments &amp; Config'!O262="","",'12 - Deployments &amp; Config'!O262)</f>
        <v/>
      </c>
      <c r="P257" s="29" t="str">
        <f>IF('12 - Deployments &amp; Config'!P262="","",'12 - Deployments &amp; Config'!P262)</f>
        <v/>
      </c>
      <c r="Q257" s="30"/>
      <c r="R257" s="29" t="str">
        <f>IF('12 - Deployments &amp; Config'!BO262="","",'12 - Deployments &amp; Config'!BO262)</f>
        <v/>
      </c>
      <c r="S257" s="29" t="str">
        <f>IF('12 - Deployments &amp; Config'!BN262="","",'12 - Deployments &amp; Config'!BN262)</f>
        <v/>
      </c>
      <c r="T257" s="29" t="str">
        <f>IF('12 - Deployments &amp; Config'!BL262="","",'12 - Deployments &amp; Config'!BL262)</f>
        <v/>
      </c>
      <c r="U257" s="29" t="str">
        <f>IF('12 - Deployments &amp; Config'!BM262="","",'12 - Deployments &amp; Config'!BM262)</f>
        <v/>
      </c>
      <c r="V257" s="29" t="str">
        <f>IF('12 - Deployments &amp; Config'!B262="","",'12 - Deployments &amp; Config'!B262)</f>
        <v/>
      </c>
      <c r="W257" s="29" t="str">
        <f>IF('12 - Deployments &amp; Config'!CO262="","",'12 - Deployments &amp; Config'!CO262)</f>
        <v/>
      </c>
      <c r="X257" s="29" t="str">
        <f>IF('12 - Deployments &amp; Config'!BS262="","",'12 - Deployments &amp; Config'!BS262)</f>
        <v/>
      </c>
      <c r="Y257" s="29" t="str">
        <f>IF('12 - Deployments &amp; Config'!CQ262="","",'12 - Deployments &amp; Config'!CQ262)</f>
        <v/>
      </c>
      <c r="Z257" s="29" t="str">
        <f>IF('12 - Deployments &amp; Config'!T262="","",'12 - Deployments &amp; Config'!T262)</f>
        <v/>
      </c>
      <c r="AA257" s="29" t="str">
        <f>IF('12 - Deployments &amp; Config'!V262="","",'12 - Deployments &amp; Config'!V262)</f>
        <v/>
      </c>
    </row>
    <row r="258" spans="1:27">
      <c r="A258" s="30"/>
      <c r="B258" s="30"/>
      <c r="C258" s="29" t="str">
        <f>IF('12 - Deployments &amp; Config'!I263="","",'12 - Deployments &amp; Config'!I263)</f>
        <v/>
      </c>
      <c r="D258" s="29" t="str">
        <f>IF('12 - Deployments &amp; Config'!J263="","",'12 - Deployments &amp; Config'!J263)</f>
        <v/>
      </c>
      <c r="E258" s="29" t="str">
        <f>IF('12 - Deployments &amp; Config'!K263="","",'12 - Deployments &amp; Config'!K263)</f>
        <v/>
      </c>
      <c r="F258" s="29" t="str">
        <f>IF('12 - Deployments &amp; Config'!L263="","",'12 - Deployments &amp; Config'!L263)</f>
        <v/>
      </c>
      <c r="G258" s="29" t="str">
        <f>IF('12 - Deployments &amp; Config'!AQ263="","",'12 - Deployments &amp; Config'!AQ263)</f>
        <v/>
      </c>
      <c r="H258" s="29" t="str">
        <f>IF('12 - Deployments &amp; Config'!A263="","",'12 - Deployments &amp; Config'!A263)</f>
        <v/>
      </c>
      <c r="I258" s="29" t="str">
        <f>IF('12 - Deployments &amp; Config'!AO263="","",'12 - Deployments &amp; Config'!AO263)</f>
        <v/>
      </c>
      <c r="J258" s="29" t="str">
        <f>IF('12 - Deployments &amp; Config'!AP263="","",'12 - Deployments &amp; Config'!AP263)</f>
        <v/>
      </c>
      <c r="K258" s="29" t="str">
        <f>IF('12 - Deployments &amp; Config'!AK263="","",'12 - Deployments &amp; Config'!AK263)</f>
        <v/>
      </c>
      <c r="L258" s="29" t="str">
        <f>IF('12 - Deployments &amp; Config'!M263="","",'12 - Deployments &amp; Config'!M263)</f>
        <v/>
      </c>
      <c r="M258" s="30"/>
      <c r="N258" s="29" t="str">
        <f>IF('12 - Deployments &amp; Config'!N263="","",'12 - Deployments &amp; Config'!N263)</f>
        <v/>
      </c>
      <c r="O258" s="29" t="str">
        <f>IF('12 - Deployments &amp; Config'!O263="","",'12 - Deployments &amp; Config'!O263)</f>
        <v/>
      </c>
      <c r="P258" s="29" t="str">
        <f>IF('12 - Deployments &amp; Config'!P263="","",'12 - Deployments &amp; Config'!P263)</f>
        <v/>
      </c>
      <c r="Q258" s="30"/>
      <c r="R258" s="29" t="str">
        <f>IF('12 - Deployments &amp; Config'!BO263="","",'12 - Deployments &amp; Config'!BO263)</f>
        <v/>
      </c>
      <c r="S258" s="29" t="str">
        <f>IF('12 - Deployments &amp; Config'!BN263="","",'12 - Deployments &amp; Config'!BN263)</f>
        <v/>
      </c>
      <c r="T258" s="29" t="str">
        <f>IF('12 - Deployments &amp; Config'!BL263="","",'12 - Deployments &amp; Config'!BL263)</f>
        <v/>
      </c>
      <c r="U258" s="29" t="str">
        <f>IF('12 - Deployments &amp; Config'!BM263="","",'12 - Deployments &amp; Config'!BM263)</f>
        <v/>
      </c>
      <c r="V258" s="29" t="str">
        <f>IF('12 - Deployments &amp; Config'!B263="","",'12 - Deployments &amp; Config'!B263)</f>
        <v/>
      </c>
      <c r="W258" s="29" t="str">
        <f>IF('12 - Deployments &amp; Config'!CO263="","",'12 - Deployments &amp; Config'!CO263)</f>
        <v/>
      </c>
      <c r="X258" s="29" t="str">
        <f>IF('12 - Deployments &amp; Config'!BS263="","",'12 - Deployments &amp; Config'!BS263)</f>
        <v/>
      </c>
      <c r="Y258" s="29" t="str">
        <f>IF('12 - Deployments &amp; Config'!CQ263="","",'12 - Deployments &amp; Config'!CQ263)</f>
        <v/>
      </c>
      <c r="Z258" s="29" t="str">
        <f>IF('12 - Deployments &amp; Config'!T263="","",'12 - Deployments &amp; Config'!T263)</f>
        <v/>
      </c>
      <c r="AA258" s="29" t="str">
        <f>IF('12 - Deployments &amp; Config'!V263="","",'12 - Deployments &amp; Config'!V263)</f>
        <v/>
      </c>
    </row>
    <row r="259" spans="1:27">
      <c r="A259" s="30"/>
      <c r="B259" s="30"/>
      <c r="C259" s="29" t="str">
        <f>IF('12 - Deployments &amp; Config'!I264="","",'12 - Deployments &amp; Config'!I264)</f>
        <v/>
      </c>
      <c r="D259" s="29" t="str">
        <f>IF('12 - Deployments &amp; Config'!J264="","",'12 - Deployments &amp; Config'!J264)</f>
        <v/>
      </c>
      <c r="E259" s="29" t="str">
        <f>IF('12 - Deployments &amp; Config'!K264="","",'12 - Deployments &amp; Config'!K264)</f>
        <v/>
      </c>
      <c r="F259" s="29" t="str">
        <f>IF('12 - Deployments &amp; Config'!L264="","",'12 - Deployments &amp; Config'!L264)</f>
        <v/>
      </c>
      <c r="G259" s="29" t="str">
        <f>IF('12 - Deployments &amp; Config'!AQ264="","",'12 - Deployments &amp; Config'!AQ264)</f>
        <v/>
      </c>
      <c r="H259" s="29" t="str">
        <f>IF('12 - Deployments &amp; Config'!A264="","",'12 - Deployments &amp; Config'!A264)</f>
        <v/>
      </c>
      <c r="I259" s="29" t="str">
        <f>IF('12 - Deployments &amp; Config'!AO264="","",'12 - Deployments &amp; Config'!AO264)</f>
        <v/>
      </c>
      <c r="J259" s="29" t="str">
        <f>IF('12 - Deployments &amp; Config'!AP264="","",'12 - Deployments &amp; Config'!AP264)</f>
        <v/>
      </c>
      <c r="K259" s="29" t="str">
        <f>IF('12 - Deployments &amp; Config'!AK264="","",'12 - Deployments &amp; Config'!AK264)</f>
        <v/>
      </c>
      <c r="L259" s="29" t="str">
        <f>IF('12 - Deployments &amp; Config'!M264="","",'12 - Deployments &amp; Config'!M264)</f>
        <v/>
      </c>
      <c r="M259" s="30"/>
      <c r="N259" s="29" t="str">
        <f>IF('12 - Deployments &amp; Config'!N264="","",'12 - Deployments &amp; Config'!N264)</f>
        <v/>
      </c>
      <c r="O259" s="29" t="str">
        <f>IF('12 - Deployments &amp; Config'!O264="","",'12 - Deployments &amp; Config'!O264)</f>
        <v/>
      </c>
      <c r="P259" s="29" t="str">
        <f>IF('12 - Deployments &amp; Config'!P264="","",'12 - Deployments &amp; Config'!P264)</f>
        <v/>
      </c>
      <c r="Q259" s="30"/>
      <c r="R259" s="29" t="str">
        <f>IF('12 - Deployments &amp; Config'!BO264="","",'12 - Deployments &amp; Config'!BO264)</f>
        <v/>
      </c>
      <c r="S259" s="29" t="str">
        <f>IF('12 - Deployments &amp; Config'!BN264="","",'12 - Deployments &amp; Config'!BN264)</f>
        <v/>
      </c>
      <c r="T259" s="29" t="str">
        <f>IF('12 - Deployments &amp; Config'!BL264="","",'12 - Deployments &amp; Config'!BL264)</f>
        <v/>
      </c>
      <c r="U259" s="29" t="str">
        <f>IF('12 - Deployments &amp; Config'!BM264="","",'12 - Deployments &amp; Config'!BM264)</f>
        <v/>
      </c>
      <c r="V259" s="29" t="str">
        <f>IF('12 - Deployments &amp; Config'!B264="","",'12 - Deployments &amp; Config'!B264)</f>
        <v/>
      </c>
      <c r="W259" s="29" t="str">
        <f>IF('12 - Deployments &amp; Config'!CO264="","",'12 - Deployments &amp; Config'!CO264)</f>
        <v/>
      </c>
      <c r="X259" s="29" t="str">
        <f>IF('12 - Deployments &amp; Config'!BS264="","",'12 - Deployments &amp; Config'!BS264)</f>
        <v/>
      </c>
      <c r="Y259" s="29" t="str">
        <f>IF('12 - Deployments &amp; Config'!CQ264="","",'12 - Deployments &amp; Config'!CQ264)</f>
        <v/>
      </c>
      <c r="Z259" s="29" t="str">
        <f>IF('12 - Deployments &amp; Config'!T264="","",'12 - Deployments &amp; Config'!T264)</f>
        <v/>
      </c>
      <c r="AA259" s="29" t="str">
        <f>IF('12 - Deployments &amp; Config'!V264="","",'12 - Deployments &amp; Config'!V264)</f>
        <v/>
      </c>
    </row>
    <row r="260" spans="1:27">
      <c r="A260" s="30"/>
      <c r="B260" s="30"/>
      <c r="C260" s="29" t="str">
        <f>IF('12 - Deployments &amp; Config'!I265="","",'12 - Deployments &amp; Config'!I265)</f>
        <v/>
      </c>
      <c r="D260" s="29" t="str">
        <f>IF('12 - Deployments &amp; Config'!J265="","",'12 - Deployments &amp; Config'!J265)</f>
        <v/>
      </c>
      <c r="E260" s="29" t="str">
        <f>IF('12 - Deployments &amp; Config'!K265="","",'12 - Deployments &amp; Config'!K265)</f>
        <v/>
      </c>
      <c r="F260" s="29" t="str">
        <f>IF('12 - Deployments &amp; Config'!L265="","",'12 - Deployments &amp; Config'!L265)</f>
        <v/>
      </c>
      <c r="G260" s="29" t="str">
        <f>IF('12 - Deployments &amp; Config'!AQ265="","",'12 - Deployments &amp; Config'!AQ265)</f>
        <v/>
      </c>
      <c r="H260" s="29" t="str">
        <f>IF('12 - Deployments &amp; Config'!A265="","",'12 - Deployments &amp; Config'!A265)</f>
        <v/>
      </c>
      <c r="I260" s="29" t="str">
        <f>IF('12 - Deployments &amp; Config'!AO265="","",'12 - Deployments &amp; Config'!AO265)</f>
        <v/>
      </c>
      <c r="J260" s="29" t="str">
        <f>IF('12 - Deployments &amp; Config'!AP265="","",'12 - Deployments &amp; Config'!AP265)</f>
        <v/>
      </c>
      <c r="K260" s="29" t="str">
        <f>IF('12 - Deployments &amp; Config'!AK265="","",'12 - Deployments &amp; Config'!AK265)</f>
        <v/>
      </c>
      <c r="L260" s="29" t="str">
        <f>IF('12 - Deployments &amp; Config'!M265="","",'12 - Deployments &amp; Config'!M265)</f>
        <v/>
      </c>
      <c r="M260" s="30"/>
      <c r="N260" s="29" t="str">
        <f>IF('12 - Deployments &amp; Config'!N265="","",'12 - Deployments &amp; Config'!N265)</f>
        <v/>
      </c>
      <c r="O260" s="29" t="str">
        <f>IF('12 - Deployments &amp; Config'!O265="","",'12 - Deployments &amp; Config'!O265)</f>
        <v/>
      </c>
      <c r="P260" s="29" t="str">
        <f>IF('12 - Deployments &amp; Config'!P265="","",'12 - Deployments &amp; Config'!P265)</f>
        <v/>
      </c>
      <c r="Q260" s="30"/>
      <c r="R260" s="29" t="str">
        <f>IF('12 - Deployments &amp; Config'!BO265="","",'12 - Deployments &amp; Config'!BO265)</f>
        <v/>
      </c>
      <c r="S260" s="29" t="str">
        <f>IF('12 - Deployments &amp; Config'!BN265="","",'12 - Deployments &amp; Config'!BN265)</f>
        <v/>
      </c>
      <c r="T260" s="29" t="str">
        <f>IF('12 - Deployments &amp; Config'!BL265="","",'12 - Deployments &amp; Config'!BL265)</f>
        <v/>
      </c>
      <c r="U260" s="29" t="str">
        <f>IF('12 - Deployments &amp; Config'!BM265="","",'12 - Deployments &amp; Config'!BM265)</f>
        <v/>
      </c>
      <c r="V260" s="29" t="str">
        <f>IF('12 - Deployments &amp; Config'!B265="","",'12 - Deployments &amp; Config'!B265)</f>
        <v/>
      </c>
      <c r="W260" s="29" t="str">
        <f>IF('12 - Deployments &amp; Config'!CO265="","",'12 - Deployments &amp; Config'!CO265)</f>
        <v/>
      </c>
      <c r="X260" s="29" t="str">
        <f>IF('12 - Deployments &amp; Config'!BS265="","",'12 - Deployments &amp; Config'!BS265)</f>
        <v/>
      </c>
      <c r="Y260" s="29" t="str">
        <f>IF('12 - Deployments &amp; Config'!CQ265="","",'12 - Deployments &amp; Config'!CQ265)</f>
        <v/>
      </c>
      <c r="Z260" s="29" t="str">
        <f>IF('12 - Deployments &amp; Config'!T265="","",'12 - Deployments &amp; Config'!T265)</f>
        <v/>
      </c>
      <c r="AA260" s="29" t="str">
        <f>IF('12 - Deployments &amp; Config'!V265="","",'12 - Deployments &amp; Config'!V265)</f>
        <v/>
      </c>
    </row>
    <row r="261" spans="1:27">
      <c r="A261" s="30"/>
      <c r="B261" s="30"/>
      <c r="C261" s="29" t="str">
        <f>IF('12 - Deployments &amp; Config'!I266="","",'12 - Deployments &amp; Config'!I266)</f>
        <v/>
      </c>
      <c r="D261" s="29" t="str">
        <f>IF('12 - Deployments &amp; Config'!J266="","",'12 - Deployments &amp; Config'!J266)</f>
        <v/>
      </c>
      <c r="E261" s="29" t="str">
        <f>IF('12 - Deployments &amp; Config'!K266="","",'12 - Deployments &amp; Config'!K266)</f>
        <v/>
      </c>
      <c r="F261" s="29" t="str">
        <f>IF('12 - Deployments &amp; Config'!L266="","",'12 - Deployments &amp; Config'!L266)</f>
        <v/>
      </c>
      <c r="G261" s="29" t="str">
        <f>IF('12 - Deployments &amp; Config'!AQ266="","",'12 - Deployments &amp; Config'!AQ266)</f>
        <v/>
      </c>
      <c r="H261" s="29" t="str">
        <f>IF('12 - Deployments &amp; Config'!A266="","",'12 - Deployments &amp; Config'!A266)</f>
        <v/>
      </c>
      <c r="I261" s="29" t="str">
        <f>IF('12 - Deployments &amp; Config'!AO266="","",'12 - Deployments &amp; Config'!AO266)</f>
        <v/>
      </c>
      <c r="J261" s="29" t="str">
        <f>IF('12 - Deployments &amp; Config'!AP266="","",'12 - Deployments &amp; Config'!AP266)</f>
        <v/>
      </c>
      <c r="K261" s="29" t="str">
        <f>IF('12 - Deployments &amp; Config'!AK266="","",'12 - Deployments &amp; Config'!AK266)</f>
        <v/>
      </c>
      <c r="L261" s="29" t="str">
        <f>IF('12 - Deployments &amp; Config'!M266="","",'12 - Deployments &amp; Config'!M266)</f>
        <v/>
      </c>
      <c r="M261" s="30"/>
      <c r="N261" s="29" t="str">
        <f>IF('12 - Deployments &amp; Config'!N266="","",'12 - Deployments &amp; Config'!N266)</f>
        <v/>
      </c>
      <c r="O261" s="29" t="str">
        <f>IF('12 - Deployments &amp; Config'!O266="","",'12 - Deployments &amp; Config'!O266)</f>
        <v/>
      </c>
      <c r="P261" s="29" t="str">
        <f>IF('12 - Deployments &amp; Config'!P266="","",'12 - Deployments &amp; Config'!P266)</f>
        <v/>
      </c>
      <c r="Q261" s="30"/>
      <c r="R261" s="29" t="str">
        <f>IF('12 - Deployments &amp; Config'!BO266="","",'12 - Deployments &amp; Config'!BO266)</f>
        <v/>
      </c>
      <c r="S261" s="29" t="str">
        <f>IF('12 - Deployments &amp; Config'!BN266="","",'12 - Deployments &amp; Config'!BN266)</f>
        <v/>
      </c>
      <c r="T261" s="29" t="str">
        <f>IF('12 - Deployments &amp; Config'!BL266="","",'12 - Deployments &amp; Config'!BL266)</f>
        <v/>
      </c>
      <c r="U261" s="29" t="str">
        <f>IF('12 - Deployments &amp; Config'!BM266="","",'12 - Deployments &amp; Config'!BM266)</f>
        <v/>
      </c>
      <c r="V261" s="29" t="str">
        <f>IF('12 - Deployments &amp; Config'!B266="","",'12 - Deployments &amp; Config'!B266)</f>
        <v/>
      </c>
      <c r="W261" s="29" t="str">
        <f>IF('12 - Deployments &amp; Config'!CO266="","",'12 - Deployments &amp; Config'!CO266)</f>
        <v/>
      </c>
      <c r="X261" s="29" t="str">
        <f>IF('12 - Deployments &amp; Config'!BS266="","",'12 - Deployments &amp; Config'!BS266)</f>
        <v/>
      </c>
      <c r="Y261" s="29" t="str">
        <f>IF('12 - Deployments &amp; Config'!CQ266="","",'12 - Deployments &amp; Config'!CQ266)</f>
        <v/>
      </c>
      <c r="Z261" s="29" t="str">
        <f>IF('12 - Deployments &amp; Config'!T266="","",'12 - Deployments &amp; Config'!T266)</f>
        <v/>
      </c>
      <c r="AA261" s="29" t="str">
        <f>IF('12 - Deployments &amp; Config'!V266="","",'12 - Deployments &amp; Config'!V266)</f>
        <v/>
      </c>
    </row>
    <row r="262" spans="1:27">
      <c r="A262" s="30"/>
      <c r="B262" s="30"/>
      <c r="C262" s="29" t="str">
        <f>IF('12 - Deployments &amp; Config'!I267="","",'12 - Deployments &amp; Config'!I267)</f>
        <v/>
      </c>
      <c r="D262" s="29" t="str">
        <f>IF('12 - Deployments &amp; Config'!J267="","",'12 - Deployments &amp; Config'!J267)</f>
        <v/>
      </c>
      <c r="E262" s="29" t="str">
        <f>IF('12 - Deployments &amp; Config'!K267="","",'12 - Deployments &amp; Config'!K267)</f>
        <v/>
      </c>
      <c r="F262" s="29" t="str">
        <f>IF('12 - Deployments &amp; Config'!L267="","",'12 - Deployments &amp; Config'!L267)</f>
        <v/>
      </c>
      <c r="G262" s="29" t="str">
        <f>IF('12 - Deployments &amp; Config'!AQ267="","",'12 - Deployments &amp; Config'!AQ267)</f>
        <v/>
      </c>
      <c r="H262" s="29" t="str">
        <f>IF('12 - Deployments &amp; Config'!A267="","",'12 - Deployments &amp; Config'!A267)</f>
        <v/>
      </c>
      <c r="I262" s="29" t="str">
        <f>IF('12 - Deployments &amp; Config'!AO267="","",'12 - Deployments &amp; Config'!AO267)</f>
        <v/>
      </c>
      <c r="J262" s="29" t="str">
        <f>IF('12 - Deployments &amp; Config'!AP267="","",'12 - Deployments &amp; Config'!AP267)</f>
        <v/>
      </c>
      <c r="K262" s="29" t="str">
        <f>IF('12 - Deployments &amp; Config'!AK267="","",'12 - Deployments &amp; Config'!AK267)</f>
        <v/>
      </c>
      <c r="L262" s="29" t="str">
        <f>IF('12 - Deployments &amp; Config'!M267="","",'12 - Deployments &amp; Config'!M267)</f>
        <v/>
      </c>
      <c r="M262" s="30"/>
      <c r="N262" s="29" t="str">
        <f>IF('12 - Deployments &amp; Config'!N267="","",'12 - Deployments &amp; Config'!N267)</f>
        <v/>
      </c>
      <c r="O262" s="29" t="str">
        <f>IF('12 - Deployments &amp; Config'!O267="","",'12 - Deployments &amp; Config'!O267)</f>
        <v/>
      </c>
      <c r="P262" s="29" t="str">
        <f>IF('12 - Deployments &amp; Config'!P267="","",'12 - Deployments &amp; Config'!P267)</f>
        <v/>
      </c>
      <c r="Q262" s="30"/>
      <c r="R262" s="29" t="str">
        <f>IF('12 - Deployments &amp; Config'!BO267="","",'12 - Deployments &amp; Config'!BO267)</f>
        <v/>
      </c>
      <c r="S262" s="29" t="str">
        <f>IF('12 - Deployments &amp; Config'!BN267="","",'12 - Deployments &amp; Config'!BN267)</f>
        <v/>
      </c>
      <c r="T262" s="29" t="str">
        <f>IF('12 - Deployments &amp; Config'!BL267="","",'12 - Deployments &amp; Config'!BL267)</f>
        <v/>
      </c>
      <c r="U262" s="29" t="str">
        <f>IF('12 - Deployments &amp; Config'!BM267="","",'12 - Deployments &amp; Config'!BM267)</f>
        <v/>
      </c>
      <c r="V262" s="29" t="str">
        <f>IF('12 - Deployments &amp; Config'!B267="","",'12 - Deployments &amp; Config'!B267)</f>
        <v/>
      </c>
      <c r="W262" s="29" t="str">
        <f>IF('12 - Deployments &amp; Config'!CO267="","",'12 - Deployments &amp; Config'!CO267)</f>
        <v/>
      </c>
      <c r="X262" s="29" t="str">
        <f>IF('12 - Deployments &amp; Config'!BS267="","",'12 - Deployments &amp; Config'!BS267)</f>
        <v/>
      </c>
      <c r="Y262" s="29" t="str">
        <f>IF('12 - Deployments &amp; Config'!CQ267="","",'12 - Deployments &amp; Config'!CQ267)</f>
        <v/>
      </c>
      <c r="Z262" s="29" t="str">
        <f>IF('12 - Deployments &amp; Config'!T267="","",'12 - Deployments &amp; Config'!T267)</f>
        <v/>
      </c>
      <c r="AA262" s="29" t="str">
        <f>IF('12 - Deployments &amp; Config'!V267="","",'12 - Deployments &amp; Config'!V267)</f>
        <v/>
      </c>
    </row>
    <row r="263" spans="1:27">
      <c r="A263" s="30"/>
      <c r="B263" s="30"/>
      <c r="C263" s="29" t="str">
        <f>IF('12 - Deployments &amp; Config'!I268="","",'12 - Deployments &amp; Config'!I268)</f>
        <v/>
      </c>
      <c r="D263" s="29" t="str">
        <f>IF('12 - Deployments &amp; Config'!J268="","",'12 - Deployments &amp; Config'!J268)</f>
        <v/>
      </c>
      <c r="E263" s="29" t="str">
        <f>IF('12 - Deployments &amp; Config'!K268="","",'12 - Deployments &amp; Config'!K268)</f>
        <v/>
      </c>
      <c r="F263" s="29" t="str">
        <f>IF('12 - Deployments &amp; Config'!L268="","",'12 - Deployments &amp; Config'!L268)</f>
        <v/>
      </c>
      <c r="G263" s="29" t="str">
        <f>IF('12 - Deployments &amp; Config'!AQ268="","",'12 - Deployments &amp; Config'!AQ268)</f>
        <v/>
      </c>
      <c r="H263" s="29" t="str">
        <f>IF('12 - Deployments &amp; Config'!A268="","",'12 - Deployments &amp; Config'!A268)</f>
        <v/>
      </c>
      <c r="I263" s="29" t="str">
        <f>IF('12 - Deployments &amp; Config'!AO268="","",'12 - Deployments &amp; Config'!AO268)</f>
        <v/>
      </c>
      <c r="J263" s="29" t="str">
        <f>IF('12 - Deployments &amp; Config'!AP268="","",'12 - Deployments &amp; Config'!AP268)</f>
        <v/>
      </c>
      <c r="K263" s="29" t="str">
        <f>IF('12 - Deployments &amp; Config'!AK268="","",'12 - Deployments &amp; Config'!AK268)</f>
        <v/>
      </c>
      <c r="L263" s="29" t="str">
        <f>IF('12 - Deployments &amp; Config'!M268="","",'12 - Deployments &amp; Config'!M268)</f>
        <v/>
      </c>
      <c r="M263" s="30"/>
      <c r="N263" s="29" t="str">
        <f>IF('12 - Deployments &amp; Config'!N268="","",'12 - Deployments &amp; Config'!N268)</f>
        <v/>
      </c>
      <c r="O263" s="29" t="str">
        <f>IF('12 - Deployments &amp; Config'!O268="","",'12 - Deployments &amp; Config'!O268)</f>
        <v/>
      </c>
      <c r="P263" s="29" t="str">
        <f>IF('12 - Deployments &amp; Config'!P268="","",'12 - Deployments &amp; Config'!P268)</f>
        <v/>
      </c>
      <c r="Q263" s="30"/>
      <c r="R263" s="29" t="str">
        <f>IF('12 - Deployments &amp; Config'!BO268="","",'12 - Deployments &amp; Config'!BO268)</f>
        <v/>
      </c>
      <c r="S263" s="29" t="str">
        <f>IF('12 - Deployments &amp; Config'!BN268="","",'12 - Deployments &amp; Config'!BN268)</f>
        <v/>
      </c>
      <c r="T263" s="29" t="str">
        <f>IF('12 - Deployments &amp; Config'!BL268="","",'12 - Deployments &amp; Config'!BL268)</f>
        <v/>
      </c>
      <c r="U263" s="29" t="str">
        <f>IF('12 - Deployments &amp; Config'!BM268="","",'12 - Deployments &amp; Config'!BM268)</f>
        <v/>
      </c>
      <c r="V263" s="29" t="str">
        <f>IF('12 - Deployments &amp; Config'!B268="","",'12 - Deployments &amp; Config'!B268)</f>
        <v/>
      </c>
      <c r="W263" s="29" t="str">
        <f>IF('12 - Deployments &amp; Config'!CO268="","",'12 - Deployments &amp; Config'!CO268)</f>
        <v/>
      </c>
      <c r="X263" s="29" t="str">
        <f>IF('12 - Deployments &amp; Config'!BS268="","",'12 - Deployments &amp; Config'!BS268)</f>
        <v/>
      </c>
      <c r="Y263" s="29" t="str">
        <f>IF('12 - Deployments &amp; Config'!CQ268="","",'12 - Deployments &amp; Config'!CQ268)</f>
        <v/>
      </c>
      <c r="Z263" s="29" t="str">
        <f>IF('12 - Deployments &amp; Config'!T268="","",'12 - Deployments &amp; Config'!T268)</f>
        <v/>
      </c>
      <c r="AA263" s="29" t="str">
        <f>IF('12 - Deployments &amp; Config'!V268="","",'12 - Deployments &amp; Config'!V268)</f>
        <v/>
      </c>
    </row>
    <row r="264" spans="1:27">
      <c r="A264" s="30"/>
      <c r="B264" s="30"/>
      <c r="C264" s="29" t="str">
        <f>IF('12 - Deployments &amp; Config'!I269="","",'12 - Deployments &amp; Config'!I269)</f>
        <v/>
      </c>
      <c r="D264" s="29" t="str">
        <f>IF('12 - Deployments &amp; Config'!J269="","",'12 - Deployments &amp; Config'!J269)</f>
        <v/>
      </c>
      <c r="E264" s="29" t="str">
        <f>IF('12 - Deployments &amp; Config'!K269="","",'12 - Deployments &amp; Config'!K269)</f>
        <v/>
      </c>
      <c r="F264" s="29" t="str">
        <f>IF('12 - Deployments &amp; Config'!L269="","",'12 - Deployments &amp; Config'!L269)</f>
        <v/>
      </c>
      <c r="G264" s="29" t="str">
        <f>IF('12 - Deployments &amp; Config'!AQ269="","",'12 - Deployments &amp; Config'!AQ269)</f>
        <v/>
      </c>
      <c r="H264" s="29" t="str">
        <f>IF('12 - Deployments &amp; Config'!A269="","",'12 - Deployments &amp; Config'!A269)</f>
        <v/>
      </c>
      <c r="I264" s="29" t="str">
        <f>IF('12 - Deployments &amp; Config'!AO269="","",'12 - Deployments &amp; Config'!AO269)</f>
        <v/>
      </c>
      <c r="J264" s="29" t="str">
        <f>IF('12 - Deployments &amp; Config'!AP269="","",'12 - Deployments &amp; Config'!AP269)</f>
        <v/>
      </c>
      <c r="K264" s="29" t="str">
        <f>IF('12 - Deployments &amp; Config'!AK269="","",'12 - Deployments &amp; Config'!AK269)</f>
        <v/>
      </c>
      <c r="L264" s="29" t="str">
        <f>IF('12 - Deployments &amp; Config'!M269="","",'12 - Deployments &amp; Config'!M269)</f>
        <v/>
      </c>
      <c r="M264" s="30"/>
      <c r="N264" s="29" t="str">
        <f>IF('12 - Deployments &amp; Config'!N269="","",'12 - Deployments &amp; Config'!N269)</f>
        <v/>
      </c>
      <c r="O264" s="29" t="str">
        <f>IF('12 - Deployments &amp; Config'!O269="","",'12 - Deployments &amp; Config'!O269)</f>
        <v/>
      </c>
      <c r="P264" s="29" t="str">
        <f>IF('12 - Deployments &amp; Config'!P269="","",'12 - Deployments &amp; Config'!P269)</f>
        <v/>
      </c>
      <c r="Q264" s="30"/>
      <c r="R264" s="29" t="str">
        <f>IF('12 - Deployments &amp; Config'!BO269="","",'12 - Deployments &amp; Config'!BO269)</f>
        <v/>
      </c>
      <c r="S264" s="29" t="str">
        <f>IF('12 - Deployments &amp; Config'!BN269="","",'12 - Deployments &amp; Config'!BN269)</f>
        <v/>
      </c>
      <c r="T264" s="29" t="str">
        <f>IF('12 - Deployments &amp; Config'!BL269="","",'12 - Deployments &amp; Config'!BL269)</f>
        <v/>
      </c>
      <c r="U264" s="29" t="str">
        <f>IF('12 - Deployments &amp; Config'!BM269="","",'12 - Deployments &amp; Config'!BM269)</f>
        <v/>
      </c>
      <c r="V264" s="29" t="str">
        <f>IF('12 - Deployments &amp; Config'!B269="","",'12 - Deployments &amp; Config'!B269)</f>
        <v/>
      </c>
      <c r="W264" s="29" t="str">
        <f>IF('12 - Deployments &amp; Config'!CO269="","",'12 - Deployments &amp; Config'!CO269)</f>
        <v/>
      </c>
      <c r="X264" s="29" t="str">
        <f>IF('12 - Deployments &amp; Config'!BS269="","",'12 - Deployments &amp; Config'!BS269)</f>
        <v/>
      </c>
      <c r="Y264" s="29" t="str">
        <f>IF('12 - Deployments &amp; Config'!CQ269="","",'12 - Deployments &amp; Config'!CQ269)</f>
        <v/>
      </c>
      <c r="Z264" s="29" t="str">
        <f>IF('12 - Deployments &amp; Config'!T269="","",'12 - Deployments &amp; Config'!T269)</f>
        <v/>
      </c>
      <c r="AA264" s="29" t="str">
        <f>IF('12 - Deployments &amp; Config'!V269="","",'12 - Deployments &amp; Config'!V269)</f>
        <v/>
      </c>
    </row>
    <row r="265" spans="1:27">
      <c r="A265" s="30"/>
      <c r="B265" s="30"/>
      <c r="C265" s="29" t="str">
        <f>IF('12 - Deployments &amp; Config'!I270="","",'12 - Deployments &amp; Config'!I270)</f>
        <v/>
      </c>
      <c r="D265" s="29" t="str">
        <f>IF('12 - Deployments &amp; Config'!J270="","",'12 - Deployments &amp; Config'!J270)</f>
        <v/>
      </c>
      <c r="E265" s="29" t="str">
        <f>IF('12 - Deployments &amp; Config'!K270="","",'12 - Deployments &amp; Config'!K270)</f>
        <v/>
      </c>
      <c r="F265" s="29" t="str">
        <f>IF('12 - Deployments &amp; Config'!L270="","",'12 - Deployments &amp; Config'!L270)</f>
        <v/>
      </c>
      <c r="G265" s="29" t="str">
        <f>IF('12 - Deployments &amp; Config'!AQ270="","",'12 - Deployments &amp; Config'!AQ270)</f>
        <v/>
      </c>
      <c r="H265" s="29" t="str">
        <f>IF('12 - Deployments &amp; Config'!A270="","",'12 - Deployments &amp; Config'!A270)</f>
        <v/>
      </c>
      <c r="I265" s="29" t="str">
        <f>IF('12 - Deployments &amp; Config'!AO270="","",'12 - Deployments &amp; Config'!AO270)</f>
        <v/>
      </c>
      <c r="J265" s="29" t="str">
        <f>IF('12 - Deployments &amp; Config'!AP270="","",'12 - Deployments &amp; Config'!AP270)</f>
        <v/>
      </c>
      <c r="K265" s="29" t="str">
        <f>IF('12 - Deployments &amp; Config'!AK270="","",'12 - Deployments &amp; Config'!AK270)</f>
        <v/>
      </c>
      <c r="L265" s="29" t="str">
        <f>IF('12 - Deployments &amp; Config'!M270="","",'12 - Deployments &amp; Config'!M270)</f>
        <v/>
      </c>
      <c r="M265" s="30"/>
      <c r="N265" s="29" t="str">
        <f>IF('12 - Deployments &amp; Config'!N270="","",'12 - Deployments &amp; Config'!N270)</f>
        <v/>
      </c>
      <c r="O265" s="29" t="str">
        <f>IF('12 - Deployments &amp; Config'!O270="","",'12 - Deployments &amp; Config'!O270)</f>
        <v/>
      </c>
      <c r="P265" s="29" t="str">
        <f>IF('12 - Deployments &amp; Config'!P270="","",'12 - Deployments &amp; Config'!P270)</f>
        <v/>
      </c>
      <c r="Q265" s="30"/>
      <c r="R265" s="29" t="str">
        <f>IF('12 - Deployments &amp; Config'!BO270="","",'12 - Deployments &amp; Config'!BO270)</f>
        <v/>
      </c>
      <c r="S265" s="29" t="str">
        <f>IF('12 - Deployments &amp; Config'!BN270="","",'12 - Deployments &amp; Config'!BN270)</f>
        <v/>
      </c>
      <c r="T265" s="29" t="str">
        <f>IF('12 - Deployments &amp; Config'!BL270="","",'12 - Deployments &amp; Config'!BL270)</f>
        <v/>
      </c>
      <c r="U265" s="29" t="str">
        <f>IF('12 - Deployments &amp; Config'!BM270="","",'12 - Deployments &amp; Config'!BM270)</f>
        <v/>
      </c>
      <c r="V265" s="29" t="str">
        <f>IF('12 - Deployments &amp; Config'!B270="","",'12 - Deployments &amp; Config'!B270)</f>
        <v/>
      </c>
      <c r="W265" s="29" t="str">
        <f>IF('12 - Deployments &amp; Config'!CO270="","",'12 - Deployments &amp; Config'!CO270)</f>
        <v/>
      </c>
      <c r="X265" s="29" t="str">
        <f>IF('12 - Deployments &amp; Config'!BS270="","",'12 - Deployments &amp; Config'!BS270)</f>
        <v/>
      </c>
      <c r="Y265" s="29" t="str">
        <f>IF('12 - Deployments &amp; Config'!CQ270="","",'12 - Deployments &amp; Config'!CQ270)</f>
        <v/>
      </c>
      <c r="Z265" s="29" t="str">
        <f>IF('12 - Deployments &amp; Config'!T270="","",'12 - Deployments &amp; Config'!T270)</f>
        <v/>
      </c>
      <c r="AA265" s="29" t="str">
        <f>IF('12 - Deployments &amp; Config'!V270="","",'12 - Deployments &amp; Config'!V270)</f>
        <v/>
      </c>
    </row>
    <row r="266" spans="1:27">
      <c r="A266" s="30"/>
      <c r="B266" s="30"/>
      <c r="C266" s="29" t="str">
        <f>IF('12 - Deployments &amp; Config'!I271="","",'12 - Deployments &amp; Config'!I271)</f>
        <v/>
      </c>
      <c r="D266" s="29" t="str">
        <f>IF('12 - Deployments &amp; Config'!J271="","",'12 - Deployments &amp; Config'!J271)</f>
        <v/>
      </c>
      <c r="E266" s="29" t="str">
        <f>IF('12 - Deployments &amp; Config'!K271="","",'12 - Deployments &amp; Config'!K271)</f>
        <v/>
      </c>
      <c r="F266" s="29" t="str">
        <f>IF('12 - Deployments &amp; Config'!L271="","",'12 - Deployments &amp; Config'!L271)</f>
        <v/>
      </c>
      <c r="G266" s="29" t="str">
        <f>IF('12 - Deployments &amp; Config'!AQ271="","",'12 - Deployments &amp; Config'!AQ271)</f>
        <v/>
      </c>
      <c r="H266" s="29" t="str">
        <f>IF('12 - Deployments &amp; Config'!A271="","",'12 - Deployments &amp; Config'!A271)</f>
        <v/>
      </c>
      <c r="I266" s="29" t="str">
        <f>IF('12 - Deployments &amp; Config'!AO271="","",'12 - Deployments &amp; Config'!AO271)</f>
        <v/>
      </c>
      <c r="J266" s="29" t="str">
        <f>IF('12 - Deployments &amp; Config'!AP271="","",'12 - Deployments &amp; Config'!AP271)</f>
        <v/>
      </c>
      <c r="K266" s="29" t="str">
        <f>IF('12 - Deployments &amp; Config'!AK271="","",'12 - Deployments &amp; Config'!AK271)</f>
        <v/>
      </c>
      <c r="L266" s="29" t="str">
        <f>IF('12 - Deployments &amp; Config'!M271="","",'12 - Deployments &amp; Config'!M271)</f>
        <v/>
      </c>
      <c r="M266" s="30"/>
      <c r="N266" s="29" t="str">
        <f>IF('12 - Deployments &amp; Config'!N271="","",'12 - Deployments &amp; Config'!N271)</f>
        <v/>
      </c>
      <c r="O266" s="29" t="str">
        <f>IF('12 - Deployments &amp; Config'!O271="","",'12 - Deployments &amp; Config'!O271)</f>
        <v/>
      </c>
      <c r="P266" s="29" t="str">
        <f>IF('12 - Deployments &amp; Config'!P271="","",'12 - Deployments &amp; Config'!P271)</f>
        <v/>
      </c>
      <c r="Q266" s="30"/>
      <c r="R266" s="29" t="str">
        <f>IF('12 - Deployments &amp; Config'!BO271="","",'12 - Deployments &amp; Config'!BO271)</f>
        <v/>
      </c>
      <c r="S266" s="29" t="str">
        <f>IF('12 - Deployments &amp; Config'!BN271="","",'12 - Deployments &amp; Config'!BN271)</f>
        <v/>
      </c>
      <c r="T266" s="29" t="str">
        <f>IF('12 - Deployments &amp; Config'!BL271="","",'12 - Deployments &amp; Config'!BL271)</f>
        <v/>
      </c>
      <c r="U266" s="29" t="str">
        <f>IF('12 - Deployments &amp; Config'!BM271="","",'12 - Deployments &amp; Config'!BM271)</f>
        <v/>
      </c>
      <c r="V266" s="29" t="str">
        <f>IF('12 - Deployments &amp; Config'!B271="","",'12 - Deployments &amp; Config'!B271)</f>
        <v/>
      </c>
      <c r="W266" s="29" t="str">
        <f>IF('12 - Deployments &amp; Config'!CO271="","",'12 - Deployments &amp; Config'!CO271)</f>
        <v/>
      </c>
      <c r="X266" s="29" t="str">
        <f>IF('12 - Deployments &amp; Config'!BS271="","",'12 - Deployments &amp; Config'!BS271)</f>
        <v/>
      </c>
      <c r="Y266" s="29" t="str">
        <f>IF('12 - Deployments &amp; Config'!CQ271="","",'12 - Deployments &amp; Config'!CQ271)</f>
        <v/>
      </c>
      <c r="Z266" s="29" t="str">
        <f>IF('12 - Deployments &amp; Config'!T271="","",'12 - Deployments &amp; Config'!T271)</f>
        <v/>
      </c>
      <c r="AA266" s="29" t="str">
        <f>IF('12 - Deployments &amp; Config'!V271="","",'12 - Deployments &amp; Config'!V271)</f>
        <v/>
      </c>
    </row>
    <row r="267" spans="1:27">
      <c r="A267" s="30"/>
      <c r="B267" s="30"/>
      <c r="C267" s="29" t="str">
        <f>IF('12 - Deployments &amp; Config'!I272="","",'12 - Deployments &amp; Config'!I272)</f>
        <v/>
      </c>
      <c r="D267" s="29" t="str">
        <f>IF('12 - Deployments &amp; Config'!J272="","",'12 - Deployments &amp; Config'!J272)</f>
        <v/>
      </c>
      <c r="E267" s="29" t="str">
        <f>IF('12 - Deployments &amp; Config'!K272="","",'12 - Deployments &amp; Config'!K272)</f>
        <v/>
      </c>
      <c r="F267" s="29" t="str">
        <f>IF('12 - Deployments &amp; Config'!L272="","",'12 - Deployments &amp; Config'!L272)</f>
        <v/>
      </c>
      <c r="G267" s="29" t="str">
        <f>IF('12 - Deployments &amp; Config'!AQ272="","",'12 - Deployments &amp; Config'!AQ272)</f>
        <v/>
      </c>
      <c r="H267" s="29" t="str">
        <f>IF('12 - Deployments &amp; Config'!A272="","",'12 - Deployments &amp; Config'!A272)</f>
        <v/>
      </c>
      <c r="I267" s="29" t="str">
        <f>IF('12 - Deployments &amp; Config'!AO272="","",'12 - Deployments &amp; Config'!AO272)</f>
        <v/>
      </c>
      <c r="J267" s="29" t="str">
        <f>IF('12 - Deployments &amp; Config'!AP272="","",'12 - Deployments &amp; Config'!AP272)</f>
        <v/>
      </c>
      <c r="K267" s="29" t="str">
        <f>IF('12 - Deployments &amp; Config'!AK272="","",'12 - Deployments &amp; Config'!AK272)</f>
        <v/>
      </c>
      <c r="L267" s="29" t="str">
        <f>IF('12 - Deployments &amp; Config'!M272="","",'12 - Deployments &amp; Config'!M272)</f>
        <v/>
      </c>
      <c r="M267" s="30"/>
      <c r="N267" s="29" t="str">
        <f>IF('12 - Deployments &amp; Config'!N272="","",'12 - Deployments &amp; Config'!N272)</f>
        <v/>
      </c>
      <c r="O267" s="29" t="str">
        <f>IF('12 - Deployments &amp; Config'!O272="","",'12 - Deployments &amp; Config'!O272)</f>
        <v/>
      </c>
      <c r="P267" s="29" t="str">
        <f>IF('12 - Deployments &amp; Config'!P272="","",'12 - Deployments &amp; Config'!P272)</f>
        <v/>
      </c>
      <c r="Q267" s="30"/>
      <c r="R267" s="29" t="str">
        <f>IF('12 - Deployments &amp; Config'!BO272="","",'12 - Deployments &amp; Config'!BO272)</f>
        <v/>
      </c>
      <c r="S267" s="29" t="str">
        <f>IF('12 - Deployments &amp; Config'!BN272="","",'12 - Deployments &amp; Config'!BN272)</f>
        <v/>
      </c>
      <c r="T267" s="29" t="str">
        <f>IF('12 - Deployments &amp; Config'!BL272="","",'12 - Deployments &amp; Config'!BL272)</f>
        <v/>
      </c>
      <c r="U267" s="29" t="str">
        <f>IF('12 - Deployments &amp; Config'!BM272="","",'12 - Deployments &amp; Config'!BM272)</f>
        <v/>
      </c>
      <c r="V267" s="29" t="str">
        <f>IF('12 - Deployments &amp; Config'!B272="","",'12 - Deployments &amp; Config'!B272)</f>
        <v/>
      </c>
      <c r="W267" s="29" t="str">
        <f>IF('12 - Deployments &amp; Config'!CO272="","",'12 - Deployments &amp; Config'!CO272)</f>
        <v/>
      </c>
      <c r="X267" s="29" t="str">
        <f>IF('12 - Deployments &amp; Config'!BS272="","",'12 - Deployments &amp; Config'!BS272)</f>
        <v/>
      </c>
      <c r="Y267" s="29" t="str">
        <f>IF('12 - Deployments &amp; Config'!CQ272="","",'12 - Deployments &amp; Config'!CQ272)</f>
        <v/>
      </c>
      <c r="Z267" s="29" t="str">
        <f>IF('12 - Deployments &amp; Config'!T272="","",'12 - Deployments &amp; Config'!T272)</f>
        <v/>
      </c>
      <c r="AA267" s="29" t="str">
        <f>IF('12 - Deployments &amp; Config'!V272="","",'12 - Deployments &amp; Config'!V272)</f>
        <v/>
      </c>
    </row>
    <row r="268" spans="1:27">
      <c r="A268" s="30"/>
      <c r="B268" s="30"/>
      <c r="C268" s="29" t="str">
        <f>IF('12 - Deployments &amp; Config'!I273="","",'12 - Deployments &amp; Config'!I273)</f>
        <v/>
      </c>
      <c r="D268" s="29" t="str">
        <f>IF('12 - Deployments &amp; Config'!J273="","",'12 - Deployments &amp; Config'!J273)</f>
        <v/>
      </c>
      <c r="E268" s="29" t="str">
        <f>IF('12 - Deployments &amp; Config'!K273="","",'12 - Deployments &amp; Config'!K273)</f>
        <v/>
      </c>
      <c r="F268" s="29" t="str">
        <f>IF('12 - Deployments &amp; Config'!L273="","",'12 - Deployments &amp; Config'!L273)</f>
        <v/>
      </c>
      <c r="G268" s="29" t="str">
        <f>IF('12 - Deployments &amp; Config'!AQ273="","",'12 - Deployments &amp; Config'!AQ273)</f>
        <v/>
      </c>
      <c r="H268" s="29" t="str">
        <f>IF('12 - Deployments &amp; Config'!A273="","",'12 - Deployments &amp; Config'!A273)</f>
        <v/>
      </c>
      <c r="I268" s="29" t="str">
        <f>IF('12 - Deployments &amp; Config'!AO273="","",'12 - Deployments &amp; Config'!AO273)</f>
        <v/>
      </c>
      <c r="J268" s="29" t="str">
        <f>IF('12 - Deployments &amp; Config'!AP273="","",'12 - Deployments &amp; Config'!AP273)</f>
        <v/>
      </c>
      <c r="K268" s="29" t="str">
        <f>IF('12 - Deployments &amp; Config'!AK273="","",'12 - Deployments &amp; Config'!AK273)</f>
        <v/>
      </c>
      <c r="L268" s="29" t="str">
        <f>IF('12 - Deployments &amp; Config'!M273="","",'12 - Deployments &amp; Config'!M273)</f>
        <v/>
      </c>
      <c r="M268" s="30"/>
      <c r="N268" s="29" t="str">
        <f>IF('12 - Deployments &amp; Config'!N273="","",'12 - Deployments &amp; Config'!N273)</f>
        <v/>
      </c>
      <c r="O268" s="29" t="str">
        <f>IF('12 - Deployments &amp; Config'!O273="","",'12 - Deployments &amp; Config'!O273)</f>
        <v/>
      </c>
      <c r="P268" s="29" t="str">
        <f>IF('12 - Deployments &amp; Config'!P273="","",'12 - Deployments &amp; Config'!P273)</f>
        <v/>
      </c>
      <c r="Q268" s="30"/>
      <c r="R268" s="29" t="str">
        <f>IF('12 - Deployments &amp; Config'!BO273="","",'12 - Deployments &amp; Config'!BO273)</f>
        <v/>
      </c>
      <c r="S268" s="29" t="str">
        <f>IF('12 - Deployments &amp; Config'!BN273="","",'12 - Deployments &amp; Config'!BN273)</f>
        <v/>
      </c>
      <c r="T268" s="29" t="str">
        <f>IF('12 - Deployments &amp; Config'!BL273="","",'12 - Deployments &amp; Config'!BL273)</f>
        <v/>
      </c>
      <c r="U268" s="29" t="str">
        <f>IF('12 - Deployments &amp; Config'!BM273="","",'12 - Deployments &amp; Config'!BM273)</f>
        <v/>
      </c>
      <c r="V268" s="29" t="str">
        <f>IF('12 - Deployments &amp; Config'!B273="","",'12 - Deployments &amp; Config'!B273)</f>
        <v/>
      </c>
      <c r="W268" s="29" t="str">
        <f>IF('12 - Deployments &amp; Config'!CO273="","",'12 - Deployments &amp; Config'!CO273)</f>
        <v/>
      </c>
      <c r="X268" s="29" t="str">
        <f>IF('12 - Deployments &amp; Config'!BS273="","",'12 - Deployments &amp; Config'!BS273)</f>
        <v/>
      </c>
      <c r="Y268" s="29" t="str">
        <f>IF('12 - Deployments &amp; Config'!CQ273="","",'12 - Deployments &amp; Config'!CQ273)</f>
        <v/>
      </c>
      <c r="Z268" s="29" t="str">
        <f>IF('12 - Deployments &amp; Config'!T273="","",'12 - Deployments &amp; Config'!T273)</f>
        <v/>
      </c>
      <c r="AA268" s="29" t="str">
        <f>IF('12 - Deployments &amp; Config'!V273="","",'12 - Deployments &amp; Config'!V273)</f>
        <v/>
      </c>
    </row>
    <row r="269" spans="1:27">
      <c r="A269" s="30"/>
      <c r="B269" s="30"/>
      <c r="C269" s="29" t="str">
        <f>IF('12 - Deployments &amp; Config'!I274="","",'12 - Deployments &amp; Config'!I274)</f>
        <v/>
      </c>
      <c r="D269" s="29" t="str">
        <f>IF('12 - Deployments &amp; Config'!J274="","",'12 - Deployments &amp; Config'!J274)</f>
        <v/>
      </c>
      <c r="E269" s="29" t="str">
        <f>IF('12 - Deployments &amp; Config'!K274="","",'12 - Deployments &amp; Config'!K274)</f>
        <v/>
      </c>
      <c r="F269" s="29" t="str">
        <f>IF('12 - Deployments &amp; Config'!L274="","",'12 - Deployments &amp; Config'!L274)</f>
        <v/>
      </c>
      <c r="G269" s="29" t="str">
        <f>IF('12 - Deployments &amp; Config'!AQ274="","",'12 - Deployments &amp; Config'!AQ274)</f>
        <v/>
      </c>
      <c r="H269" s="29" t="str">
        <f>IF('12 - Deployments &amp; Config'!A274="","",'12 - Deployments &amp; Config'!A274)</f>
        <v/>
      </c>
      <c r="I269" s="29" t="str">
        <f>IF('12 - Deployments &amp; Config'!AO274="","",'12 - Deployments &amp; Config'!AO274)</f>
        <v/>
      </c>
      <c r="J269" s="29" t="str">
        <f>IF('12 - Deployments &amp; Config'!AP274="","",'12 - Deployments &amp; Config'!AP274)</f>
        <v/>
      </c>
      <c r="K269" s="29" t="str">
        <f>IF('12 - Deployments &amp; Config'!AK274="","",'12 - Deployments &amp; Config'!AK274)</f>
        <v/>
      </c>
      <c r="L269" s="29" t="str">
        <f>IF('12 - Deployments &amp; Config'!M274="","",'12 - Deployments &amp; Config'!M274)</f>
        <v/>
      </c>
      <c r="M269" s="30"/>
      <c r="N269" s="29" t="str">
        <f>IF('12 - Deployments &amp; Config'!N274="","",'12 - Deployments &amp; Config'!N274)</f>
        <v/>
      </c>
      <c r="O269" s="29" t="str">
        <f>IF('12 - Deployments &amp; Config'!O274="","",'12 - Deployments &amp; Config'!O274)</f>
        <v/>
      </c>
      <c r="P269" s="29" t="str">
        <f>IF('12 - Deployments &amp; Config'!P274="","",'12 - Deployments &amp; Config'!P274)</f>
        <v/>
      </c>
      <c r="Q269" s="30"/>
      <c r="R269" s="29" t="str">
        <f>IF('12 - Deployments &amp; Config'!BO274="","",'12 - Deployments &amp; Config'!BO274)</f>
        <v/>
      </c>
      <c r="S269" s="29" t="str">
        <f>IF('12 - Deployments &amp; Config'!BN274="","",'12 - Deployments &amp; Config'!BN274)</f>
        <v/>
      </c>
      <c r="T269" s="29" t="str">
        <f>IF('12 - Deployments &amp; Config'!BL274="","",'12 - Deployments &amp; Config'!BL274)</f>
        <v/>
      </c>
      <c r="U269" s="29" t="str">
        <f>IF('12 - Deployments &amp; Config'!BM274="","",'12 - Deployments &amp; Config'!BM274)</f>
        <v/>
      </c>
      <c r="V269" s="29" t="str">
        <f>IF('12 - Deployments &amp; Config'!B274="","",'12 - Deployments &amp; Config'!B274)</f>
        <v/>
      </c>
      <c r="W269" s="29" t="str">
        <f>IF('12 - Deployments &amp; Config'!CO274="","",'12 - Deployments &amp; Config'!CO274)</f>
        <v/>
      </c>
      <c r="X269" s="29" t="str">
        <f>IF('12 - Deployments &amp; Config'!BS274="","",'12 - Deployments &amp; Config'!BS274)</f>
        <v/>
      </c>
      <c r="Y269" s="29" t="str">
        <f>IF('12 - Deployments &amp; Config'!CQ274="","",'12 - Deployments &amp; Config'!CQ274)</f>
        <v/>
      </c>
      <c r="Z269" s="29" t="str">
        <f>IF('12 - Deployments &amp; Config'!T274="","",'12 - Deployments &amp; Config'!T274)</f>
        <v/>
      </c>
      <c r="AA269" s="29" t="str">
        <f>IF('12 - Deployments &amp; Config'!V274="","",'12 - Deployments &amp; Config'!V274)</f>
        <v/>
      </c>
    </row>
    <row r="270" spans="1:27">
      <c r="A270" s="30"/>
      <c r="B270" s="30"/>
      <c r="C270" s="29" t="str">
        <f>IF('12 - Deployments &amp; Config'!I275="","",'12 - Deployments &amp; Config'!I275)</f>
        <v/>
      </c>
      <c r="D270" s="29" t="str">
        <f>IF('12 - Deployments &amp; Config'!J275="","",'12 - Deployments &amp; Config'!J275)</f>
        <v/>
      </c>
      <c r="E270" s="29" t="str">
        <f>IF('12 - Deployments &amp; Config'!K275="","",'12 - Deployments &amp; Config'!K275)</f>
        <v/>
      </c>
      <c r="F270" s="29" t="str">
        <f>IF('12 - Deployments &amp; Config'!L275="","",'12 - Deployments &amp; Config'!L275)</f>
        <v/>
      </c>
      <c r="G270" s="29" t="str">
        <f>IF('12 - Deployments &amp; Config'!AQ275="","",'12 - Deployments &amp; Config'!AQ275)</f>
        <v/>
      </c>
      <c r="H270" s="29" t="str">
        <f>IF('12 - Deployments &amp; Config'!A275="","",'12 - Deployments &amp; Config'!A275)</f>
        <v/>
      </c>
      <c r="I270" s="29" t="str">
        <f>IF('12 - Deployments &amp; Config'!AO275="","",'12 - Deployments &amp; Config'!AO275)</f>
        <v/>
      </c>
      <c r="J270" s="29" t="str">
        <f>IF('12 - Deployments &amp; Config'!AP275="","",'12 - Deployments &amp; Config'!AP275)</f>
        <v/>
      </c>
      <c r="K270" s="29" t="str">
        <f>IF('12 - Deployments &amp; Config'!AK275="","",'12 - Deployments &amp; Config'!AK275)</f>
        <v/>
      </c>
      <c r="L270" s="29" t="str">
        <f>IF('12 - Deployments &amp; Config'!M275="","",'12 - Deployments &amp; Config'!M275)</f>
        <v/>
      </c>
      <c r="M270" s="30"/>
      <c r="N270" s="29" t="str">
        <f>IF('12 - Deployments &amp; Config'!N275="","",'12 - Deployments &amp; Config'!N275)</f>
        <v/>
      </c>
      <c r="O270" s="29" t="str">
        <f>IF('12 - Deployments &amp; Config'!O275="","",'12 - Deployments &amp; Config'!O275)</f>
        <v/>
      </c>
      <c r="P270" s="29" t="str">
        <f>IF('12 - Deployments &amp; Config'!P275="","",'12 - Deployments &amp; Config'!P275)</f>
        <v/>
      </c>
      <c r="Q270" s="30"/>
      <c r="R270" s="29" t="str">
        <f>IF('12 - Deployments &amp; Config'!BO275="","",'12 - Deployments &amp; Config'!BO275)</f>
        <v/>
      </c>
      <c r="S270" s="29" t="str">
        <f>IF('12 - Deployments &amp; Config'!BN275="","",'12 - Deployments &amp; Config'!BN275)</f>
        <v/>
      </c>
      <c r="T270" s="29" t="str">
        <f>IF('12 - Deployments &amp; Config'!BL275="","",'12 - Deployments &amp; Config'!BL275)</f>
        <v/>
      </c>
      <c r="U270" s="29" t="str">
        <f>IF('12 - Deployments &amp; Config'!BM275="","",'12 - Deployments &amp; Config'!BM275)</f>
        <v/>
      </c>
      <c r="V270" s="29" t="str">
        <f>IF('12 - Deployments &amp; Config'!B275="","",'12 - Deployments &amp; Config'!B275)</f>
        <v/>
      </c>
      <c r="W270" s="29" t="str">
        <f>IF('12 - Deployments &amp; Config'!CO275="","",'12 - Deployments &amp; Config'!CO275)</f>
        <v/>
      </c>
      <c r="X270" s="29" t="str">
        <f>IF('12 - Deployments &amp; Config'!BS275="","",'12 - Deployments &amp; Config'!BS275)</f>
        <v/>
      </c>
      <c r="Y270" s="29" t="str">
        <f>IF('12 - Deployments &amp; Config'!CQ275="","",'12 - Deployments &amp; Config'!CQ275)</f>
        <v/>
      </c>
      <c r="Z270" s="29" t="str">
        <f>IF('12 - Deployments &amp; Config'!T275="","",'12 - Deployments &amp; Config'!T275)</f>
        <v/>
      </c>
      <c r="AA270" s="29" t="str">
        <f>IF('12 - Deployments &amp; Config'!V275="","",'12 - Deployments &amp; Config'!V275)</f>
        <v/>
      </c>
    </row>
    <row r="271" spans="1:27">
      <c r="A271" s="30"/>
      <c r="B271" s="30"/>
      <c r="C271" s="29" t="str">
        <f>IF('12 - Deployments &amp; Config'!I276="","",'12 - Deployments &amp; Config'!I276)</f>
        <v/>
      </c>
      <c r="D271" s="29" t="str">
        <f>IF('12 - Deployments &amp; Config'!J276="","",'12 - Deployments &amp; Config'!J276)</f>
        <v/>
      </c>
      <c r="E271" s="29" t="str">
        <f>IF('12 - Deployments &amp; Config'!K276="","",'12 - Deployments &amp; Config'!K276)</f>
        <v/>
      </c>
      <c r="F271" s="29" t="str">
        <f>IF('12 - Deployments &amp; Config'!L276="","",'12 - Deployments &amp; Config'!L276)</f>
        <v/>
      </c>
      <c r="G271" s="29" t="str">
        <f>IF('12 - Deployments &amp; Config'!AQ276="","",'12 - Deployments &amp; Config'!AQ276)</f>
        <v/>
      </c>
      <c r="H271" s="29" t="str">
        <f>IF('12 - Deployments &amp; Config'!A276="","",'12 - Deployments &amp; Config'!A276)</f>
        <v/>
      </c>
      <c r="I271" s="29" t="str">
        <f>IF('12 - Deployments &amp; Config'!AO276="","",'12 - Deployments &amp; Config'!AO276)</f>
        <v/>
      </c>
      <c r="J271" s="29" t="str">
        <f>IF('12 - Deployments &amp; Config'!AP276="","",'12 - Deployments &amp; Config'!AP276)</f>
        <v/>
      </c>
      <c r="K271" s="29" t="str">
        <f>IF('12 - Deployments &amp; Config'!AK276="","",'12 - Deployments &amp; Config'!AK276)</f>
        <v/>
      </c>
      <c r="L271" s="29" t="str">
        <f>IF('12 - Deployments &amp; Config'!M276="","",'12 - Deployments &amp; Config'!M276)</f>
        <v/>
      </c>
      <c r="M271" s="30"/>
      <c r="N271" s="29" t="str">
        <f>IF('12 - Deployments &amp; Config'!N276="","",'12 - Deployments &amp; Config'!N276)</f>
        <v/>
      </c>
      <c r="O271" s="29" t="str">
        <f>IF('12 - Deployments &amp; Config'!O276="","",'12 - Deployments &amp; Config'!O276)</f>
        <v/>
      </c>
      <c r="P271" s="29" t="str">
        <f>IF('12 - Deployments &amp; Config'!P276="","",'12 - Deployments &amp; Config'!P276)</f>
        <v/>
      </c>
      <c r="Q271" s="30"/>
      <c r="R271" s="29" t="str">
        <f>IF('12 - Deployments &amp; Config'!BO276="","",'12 - Deployments &amp; Config'!BO276)</f>
        <v/>
      </c>
      <c r="S271" s="29" t="str">
        <f>IF('12 - Deployments &amp; Config'!BN276="","",'12 - Deployments &amp; Config'!BN276)</f>
        <v/>
      </c>
      <c r="T271" s="29" t="str">
        <f>IF('12 - Deployments &amp; Config'!BL276="","",'12 - Deployments &amp; Config'!BL276)</f>
        <v/>
      </c>
      <c r="U271" s="29" t="str">
        <f>IF('12 - Deployments &amp; Config'!BM276="","",'12 - Deployments &amp; Config'!BM276)</f>
        <v/>
      </c>
      <c r="V271" s="29" t="str">
        <f>IF('12 - Deployments &amp; Config'!B276="","",'12 - Deployments &amp; Config'!B276)</f>
        <v/>
      </c>
      <c r="W271" s="29" t="str">
        <f>IF('12 - Deployments &amp; Config'!CO276="","",'12 - Deployments &amp; Config'!CO276)</f>
        <v/>
      </c>
      <c r="X271" s="29" t="str">
        <f>IF('12 - Deployments &amp; Config'!BS276="","",'12 - Deployments &amp; Config'!BS276)</f>
        <v/>
      </c>
      <c r="Y271" s="29" t="str">
        <f>IF('12 - Deployments &amp; Config'!CQ276="","",'12 - Deployments &amp; Config'!CQ276)</f>
        <v/>
      </c>
      <c r="Z271" s="29" t="str">
        <f>IF('12 - Deployments &amp; Config'!T276="","",'12 - Deployments &amp; Config'!T276)</f>
        <v/>
      </c>
      <c r="AA271" s="29" t="str">
        <f>IF('12 - Deployments &amp; Config'!V276="","",'12 - Deployments &amp; Config'!V276)</f>
        <v/>
      </c>
    </row>
    <row r="272" spans="1:27">
      <c r="A272" s="30"/>
      <c r="B272" s="30"/>
      <c r="C272" s="29" t="str">
        <f>IF('12 - Deployments &amp; Config'!I277="","",'12 - Deployments &amp; Config'!I277)</f>
        <v/>
      </c>
      <c r="D272" s="29" t="str">
        <f>IF('12 - Deployments &amp; Config'!J277="","",'12 - Deployments &amp; Config'!J277)</f>
        <v/>
      </c>
      <c r="E272" s="29" t="str">
        <f>IF('12 - Deployments &amp; Config'!K277="","",'12 - Deployments &amp; Config'!K277)</f>
        <v/>
      </c>
      <c r="F272" s="29" t="str">
        <f>IF('12 - Deployments &amp; Config'!L277="","",'12 - Deployments &amp; Config'!L277)</f>
        <v/>
      </c>
      <c r="G272" s="29" t="str">
        <f>IF('12 - Deployments &amp; Config'!AQ277="","",'12 - Deployments &amp; Config'!AQ277)</f>
        <v/>
      </c>
      <c r="H272" s="29" t="str">
        <f>IF('12 - Deployments &amp; Config'!A277="","",'12 - Deployments &amp; Config'!A277)</f>
        <v/>
      </c>
      <c r="I272" s="29" t="str">
        <f>IF('12 - Deployments &amp; Config'!AO277="","",'12 - Deployments &amp; Config'!AO277)</f>
        <v/>
      </c>
      <c r="J272" s="29" t="str">
        <f>IF('12 - Deployments &amp; Config'!AP277="","",'12 - Deployments &amp; Config'!AP277)</f>
        <v/>
      </c>
      <c r="K272" s="29" t="str">
        <f>IF('12 - Deployments &amp; Config'!AK277="","",'12 - Deployments &amp; Config'!AK277)</f>
        <v/>
      </c>
      <c r="L272" s="29" t="str">
        <f>IF('12 - Deployments &amp; Config'!M277="","",'12 - Deployments &amp; Config'!M277)</f>
        <v/>
      </c>
      <c r="M272" s="30"/>
      <c r="N272" s="29" t="str">
        <f>IF('12 - Deployments &amp; Config'!N277="","",'12 - Deployments &amp; Config'!N277)</f>
        <v/>
      </c>
      <c r="O272" s="29" t="str">
        <f>IF('12 - Deployments &amp; Config'!O277="","",'12 - Deployments &amp; Config'!O277)</f>
        <v/>
      </c>
      <c r="P272" s="29" t="str">
        <f>IF('12 - Deployments &amp; Config'!P277="","",'12 - Deployments &amp; Config'!P277)</f>
        <v/>
      </c>
      <c r="Q272" s="30"/>
      <c r="R272" s="29" t="str">
        <f>IF('12 - Deployments &amp; Config'!BO277="","",'12 - Deployments &amp; Config'!BO277)</f>
        <v/>
      </c>
      <c r="S272" s="29" t="str">
        <f>IF('12 - Deployments &amp; Config'!BN277="","",'12 - Deployments &amp; Config'!BN277)</f>
        <v/>
      </c>
      <c r="T272" s="29" t="str">
        <f>IF('12 - Deployments &amp; Config'!BL277="","",'12 - Deployments &amp; Config'!BL277)</f>
        <v/>
      </c>
      <c r="U272" s="29" t="str">
        <f>IF('12 - Deployments &amp; Config'!BM277="","",'12 - Deployments &amp; Config'!BM277)</f>
        <v/>
      </c>
      <c r="V272" s="29" t="str">
        <f>IF('12 - Deployments &amp; Config'!B277="","",'12 - Deployments &amp; Config'!B277)</f>
        <v/>
      </c>
      <c r="W272" s="29" t="str">
        <f>IF('12 - Deployments &amp; Config'!CO277="","",'12 - Deployments &amp; Config'!CO277)</f>
        <v/>
      </c>
      <c r="X272" s="29" t="str">
        <f>IF('12 - Deployments &amp; Config'!BS277="","",'12 - Deployments &amp; Config'!BS277)</f>
        <v/>
      </c>
      <c r="Y272" s="29" t="str">
        <f>IF('12 - Deployments &amp; Config'!CQ277="","",'12 - Deployments &amp; Config'!CQ277)</f>
        <v/>
      </c>
      <c r="Z272" s="29" t="str">
        <f>IF('12 - Deployments &amp; Config'!T277="","",'12 - Deployments &amp; Config'!T277)</f>
        <v/>
      </c>
      <c r="AA272" s="29" t="str">
        <f>IF('12 - Deployments &amp; Config'!V277="","",'12 - Deployments &amp; Config'!V277)</f>
        <v/>
      </c>
    </row>
    <row r="273" spans="1:27">
      <c r="A273" s="30"/>
      <c r="B273" s="30"/>
      <c r="C273" s="29" t="str">
        <f>IF('12 - Deployments &amp; Config'!I278="","",'12 - Deployments &amp; Config'!I278)</f>
        <v/>
      </c>
      <c r="D273" s="29" t="str">
        <f>IF('12 - Deployments &amp; Config'!J278="","",'12 - Deployments &amp; Config'!J278)</f>
        <v/>
      </c>
      <c r="E273" s="29" t="str">
        <f>IF('12 - Deployments &amp; Config'!K278="","",'12 - Deployments &amp; Config'!K278)</f>
        <v/>
      </c>
      <c r="F273" s="29" t="str">
        <f>IF('12 - Deployments &amp; Config'!L278="","",'12 - Deployments &amp; Config'!L278)</f>
        <v/>
      </c>
      <c r="G273" s="29" t="str">
        <f>IF('12 - Deployments &amp; Config'!AQ278="","",'12 - Deployments &amp; Config'!AQ278)</f>
        <v/>
      </c>
      <c r="H273" s="29" t="str">
        <f>IF('12 - Deployments &amp; Config'!A278="","",'12 - Deployments &amp; Config'!A278)</f>
        <v/>
      </c>
      <c r="I273" s="29" t="str">
        <f>IF('12 - Deployments &amp; Config'!AO278="","",'12 - Deployments &amp; Config'!AO278)</f>
        <v/>
      </c>
      <c r="J273" s="29" t="str">
        <f>IF('12 - Deployments &amp; Config'!AP278="","",'12 - Deployments &amp; Config'!AP278)</f>
        <v/>
      </c>
      <c r="K273" s="29" t="str">
        <f>IF('12 - Deployments &amp; Config'!AK278="","",'12 - Deployments &amp; Config'!AK278)</f>
        <v/>
      </c>
      <c r="L273" s="29" t="str">
        <f>IF('12 - Deployments &amp; Config'!M278="","",'12 - Deployments &amp; Config'!M278)</f>
        <v/>
      </c>
      <c r="M273" s="30"/>
      <c r="N273" s="29" t="str">
        <f>IF('12 - Deployments &amp; Config'!N278="","",'12 - Deployments &amp; Config'!N278)</f>
        <v/>
      </c>
      <c r="O273" s="29" t="str">
        <f>IF('12 - Deployments &amp; Config'!O278="","",'12 - Deployments &amp; Config'!O278)</f>
        <v/>
      </c>
      <c r="P273" s="29" t="str">
        <f>IF('12 - Deployments &amp; Config'!P278="","",'12 - Deployments &amp; Config'!P278)</f>
        <v/>
      </c>
      <c r="Q273" s="30"/>
      <c r="R273" s="29" t="str">
        <f>IF('12 - Deployments &amp; Config'!BO278="","",'12 - Deployments &amp; Config'!BO278)</f>
        <v/>
      </c>
      <c r="S273" s="29" t="str">
        <f>IF('12 - Deployments &amp; Config'!BN278="","",'12 - Deployments &amp; Config'!BN278)</f>
        <v/>
      </c>
      <c r="T273" s="29" t="str">
        <f>IF('12 - Deployments &amp; Config'!BL278="","",'12 - Deployments &amp; Config'!BL278)</f>
        <v/>
      </c>
      <c r="U273" s="29" t="str">
        <f>IF('12 - Deployments &amp; Config'!BM278="","",'12 - Deployments &amp; Config'!BM278)</f>
        <v/>
      </c>
      <c r="V273" s="29" t="str">
        <f>IF('12 - Deployments &amp; Config'!B278="","",'12 - Deployments &amp; Config'!B278)</f>
        <v/>
      </c>
      <c r="W273" s="29" t="str">
        <f>IF('12 - Deployments &amp; Config'!CO278="","",'12 - Deployments &amp; Config'!CO278)</f>
        <v/>
      </c>
      <c r="X273" s="29" t="str">
        <f>IF('12 - Deployments &amp; Config'!BS278="","",'12 - Deployments &amp; Config'!BS278)</f>
        <v/>
      </c>
      <c r="Y273" s="29" t="str">
        <f>IF('12 - Deployments &amp; Config'!CQ278="","",'12 - Deployments &amp; Config'!CQ278)</f>
        <v/>
      </c>
      <c r="Z273" s="29" t="str">
        <f>IF('12 - Deployments &amp; Config'!T278="","",'12 - Deployments &amp; Config'!T278)</f>
        <v/>
      </c>
      <c r="AA273" s="29" t="str">
        <f>IF('12 - Deployments &amp; Config'!V278="","",'12 - Deployments &amp; Config'!V278)</f>
        <v/>
      </c>
    </row>
    <row r="274" spans="1:27">
      <c r="A274" s="30"/>
      <c r="B274" s="30"/>
      <c r="C274" s="29" t="str">
        <f>IF('12 - Deployments &amp; Config'!I279="","",'12 - Deployments &amp; Config'!I279)</f>
        <v/>
      </c>
      <c r="D274" s="29" t="str">
        <f>IF('12 - Deployments &amp; Config'!J279="","",'12 - Deployments &amp; Config'!J279)</f>
        <v/>
      </c>
      <c r="E274" s="29" t="str">
        <f>IF('12 - Deployments &amp; Config'!K279="","",'12 - Deployments &amp; Config'!K279)</f>
        <v/>
      </c>
      <c r="F274" s="29" t="str">
        <f>IF('12 - Deployments &amp; Config'!L279="","",'12 - Deployments &amp; Config'!L279)</f>
        <v/>
      </c>
      <c r="G274" s="29" t="str">
        <f>IF('12 - Deployments &amp; Config'!AQ279="","",'12 - Deployments &amp; Config'!AQ279)</f>
        <v/>
      </c>
      <c r="H274" s="29" t="str">
        <f>IF('12 - Deployments &amp; Config'!A279="","",'12 - Deployments &amp; Config'!A279)</f>
        <v/>
      </c>
      <c r="I274" s="29" t="str">
        <f>IF('12 - Deployments &amp; Config'!AO279="","",'12 - Deployments &amp; Config'!AO279)</f>
        <v/>
      </c>
      <c r="J274" s="29" t="str">
        <f>IF('12 - Deployments &amp; Config'!AP279="","",'12 - Deployments &amp; Config'!AP279)</f>
        <v/>
      </c>
      <c r="K274" s="29" t="str">
        <f>IF('12 - Deployments &amp; Config'!AK279="","",'12 - Deployments &amp; Config'!AK279)</f>
        <v/>
      </c>
      <c r="L274" s="29" t="str">
        <f>IF('12 - Deployments &amp; Config'!M279="","",'12 - Deployments &amp; Config'!M279)</f>
        <v/>
      </c>
      <c r="M274" s="30"/>
      <c r="N274" s="29" t="str">
        <f>IF('12 - Deployments &amp; Config'!N279="","",'12 - Deployments &amp; Config'!N279)</f>
        <v/>
      </c>
      <c r="O274" s="29" t="str">
        <f>IF('12 - Deployments &amp; Config'!O279="","",'12 - Deployments &amp; Config'!O279)</f>
        <v/>
      </c>
      <c r="P274" s="29" t="str">
        <f>IF('12 - Deployments &amp; Config'!P279="","",'12 - Deployments &amp; Config'!P279)</f>
        <v/>
      </c>
      <c r="Q274" s="30"/>
      <c r="R274" s="29" t="str">
        <f>IF('12 - Deployments &amp; Config'!BO279="","",'12 - Deployments &amp; Config'!BO279)</f>
        <v/>
      </c>
      <c r="S274" s="29" t="str">
        <f>IF('12 - Deployments &amp; Config'!BN279="","",'12 - Deployments &amp; Config'!BN279)</f>
        <v/>
      </c>
      <c r="T274" s="29" t="str">
        <f>IF('12 - Deployments &amp; Config'!BL279="","",'12 - Deployments &amp; Config'!BL279)</f>
        <v/>
      </c>
      <c r="U274" s="29" t="str">
        <f>IF('12 - Deployments &amp; Config'!BM279="","",'12 - Deployments &amp; Config'!BM279)</f>
        <v/>
      </c>
      <c r="V274" s="29" t="str">
        <f>IF('12 - Deployments &amp; Config'!B279="","",'12 - Deployments &amp; Config'!B279)</f>
        <v/>
      </c>
      <c r="W274" s="29" t="str">
        <f>IF('12 - Deployments &amp; Config'!CO279="","",'12 - Deployments &amp; Config'!CO279)</f>
        <v/>
      </c>
      <c r="X274" s="29" t="str">
        <f>IF('12 - Deployments &amp; Config'!BS279="","",'12 - Deployments &amp; Config'!BS279)</f>
        <v/>
      </c>
      <c r="Y274" s="29" t="str">
        <f>IF('12 - Deployments &amp; Config'!CQ279="","",'12 - Deployments &amp; Config'!CQ279)</f>
        <v/>
      </c>
      <c r="Z274" s="29" t="str">
        <f>IF('12 - Deployments &amp; Config'!T279="","",'12 - Deployments &amp; Config'!T279)</f>
        <v/>
      </c>
      <c r="AA274" s="29" t="str">
        <f>IF('12 - Deployments &amp; Config'!V279="","",'12 - Deployments &amp; Config'!V279)</f>
        <v/>
      </c>
    </row>
    <row r="275" spans="1:27">
      <c r="A275" s="30"/>
      <c r="B275" s="30"/>
      <c r="C275" s="29" t="str">
        <f>IF('12 - Deployments &amp; Config'!I280="","",'12 - Deployments &amp; Config'!I280)</f>
        <v/>
      </c>
      <c r="D275" s="29" t="str">
        <f>IF('12 - Deployments &amp; Config'!J280="","",'12 - Deployments &amp; Config'!J280)</f>
        <v/>
      </c>
      <c r="E275" s="29" t="str">
        <f>IF('12 - Deployments &amp; Config'!K280="","",'12 - Deployments &amp; Config'!K280)</f>
        <v/>
      </c>
      <c r="F275" s="29" t="str">
        <f>IF('12 - Deployments &amp; Config'!L280="","",'12 - Deployments &amp; Config'!L280)</f>
        <v/>
      </c>
      <c r="G275" s="29" t="str">
        <f>IF('12 - Deployments &amp; Config'!AQ280="","",'12 - Deployments &amp; Config'!AQ280)</f>
        <v/>
      </c>
      <c r="H275" s="29" t="str">
        <f>IF('12 - Deployments &amp; Config'!A280="","",'12 - Deployments &amp; Config'!A280)</f>
        <v/>
      </c>
      <c r="I275" s="29" t="str">
        <f>IF('12 - Deployments &amp; Config'!AO280="","",'12 - Deployments &amp; Config'!AO280)</f>
        <v/>
      </c>
      <c r="J275" s="29" t="str">
        <f>IF('12 - Deployments &amp; Config'!AP280="","",'12 - Deployments &amp; Config'!AP280)</f>
        <v/>
      </c>
      <c r="K275" s="29" t="str">
        <f>IF('12 - Deployments &amp; Config'!AK280="","",'12 - Deployments &amp; Config'!AK280)</f>
        <v/>
      </c>
      <c r="L275" s="29" t="str">
        <f>IF('12 - Deployments &amp; Config'!M280="","",'12 - Deployments &amp; Config'!M280)</f>
        <v/>
      </c>
      <c r="M275" s="30"/>
      <c r="N275" s="29" t="str">
        <f>IF('12 - Deployments &amp; Config'!N280="","",'12 - Deployments &amp; Config'!N280)</f>
        <v/>
      </c>
      <c r="O275" s="29" t="str">
        <f>IF('12 - Deployments &amp; Config'!O280="","",'12 - Deployments &amp; Config'!O280)</f>
        <v/>
      </c>
      <c r="P275" s="29" t="str">
        <f>IF('12 - Deployments &amp; Config'!P280="","",'12 - Deployments &amp; Config'!P280)</f>
        <v/>
      </c>
      <c r="Q275" s="30"/>
      <c r="R275" s="29" t="str">
        <f>IF('12 - Deployments &amp; Config'!BO280="","",'12 - Deployments &amp; Config'!BO280)</f>
        <v/>
      </c>
      <c r="S275" s="29" t="str">
        <f>IF('12 - Deployments &amp; Config'!BN280="","",'12 - Deployments &amp; Config'!BN280)</f>
        <v/>
      </c>
      <c r="T275" s="29" t="str">
        <f>IF('12 - Deployments &amp; Config'!BL280="","",'12 - Deployments &amp; Config'!BL280)</f>
        <v/>
      </c>
      <c r="U275" s="29" t="str">
        <f>IF('12 - Deployments &amp; Config'!BM280="","",'12 - Deployments &amp; Config'!BM280)</f>
        <v/>
      </c>
      <c r="V275" s="29" t="str">
        <f>IF('12 - Deployments &amp; Config'!B280="","",'12 - Deployments &amp; Config'!B280)</f>
        <v/>
      </c>
      <c r="W275" s="29" t="str">
        <f>IF('12 - Deployments &amp; Config'!CO280="","",'12 - Deployments &amp; Config'!CO280)</f>
        <v/>
      </c>
      <c r="X275" s="29" t="str">
        <f>IF('12 - Deployments &amp; Config'!BS280="","",'12 - Deployments &amp; Config'!BS280)</f>
        <v/>
      </c>
      <c r="Y275" s="29" t="str">
        <f>IF('12 - Deployments &amp; Config'!CQ280="","",'12 - Deployments &amp; Config'!CQ280)</f>
        <v/>
      </c>
      <c r="Z275" s="29" t="str">
        <f>IF('12 - Deployments &amp; Config'!T280="","",'12 - Deployments &amp; Config'!T280)</f>
        <v/>
      </c>
      <c r="AA275" s="29" t="str">
        <f>IF('12 - Deployments &amp; Config'!V280="","",'12 - Deployments &amp; Config'!V280)</f>
        <v/>
      </c>
    </row>
    <row r="276" spans="1:27">
      <c r="A276" s="30"/>
      <c r="B276" s="30"/>
      <c r="C276" s="29" t="str">
        <f>IF('12 - Deployments &amp; Config'!I281="","",'12 - Deployments &amp; Config'!I281)</f>
        <v/>
      </c>
      <c r="D276" s="29" t="str">
        <f>IF('12 - Deployments &amp; Config'!J281="","",'12 - Deployments &amp; Config'!J281)</f>
        <v/>
      </c>
      <c r="E276" s="29" t="str">
        <f>IF('12 - Deployments &amp; Config'!K281="","",'12 - Deployments &amp; Config'!K281)</f>
        <v/>
      </c>
      <c r="F276" s="29" t="str">
        <f>IF('12 - Deployments &amp; Config'!L281="","",'12 - Deployments &amp; Config'!L281)</f>
        <v/>
      </c>
      <c r="G276" s="29" t="str">
        <f>IF('12 - Deployments &amp; Config'!AQ281="","",'12 - Deployments &amp; Config'!AQ281)</f>
        <v/>
      </c>
      <c r="H276" s="29" t="str">
        <f>IF('12 - Deployments &amp; Config'!A281="","",'12 - Deployments &amp; Config'!A281)</f>
        <v/>
      </c>
      <c r="I276" s="29" t="str">
        <f>IF('12 - Deployments &amp; Config'!AO281="","",'12 - Deployments &amp; Config'!AO281)</f>
        <v/>
      </c>
      <c r="J276" s="29" t="str">
        <f>IF('12 - Deployments &amp; Config'!AP281="","",'12 - Deployments &amp; Config'!AP281)</f>
        <v/>
      </c>
      <c r="K276" s="29" t="str">
        <f>IF('12 - Deployments &amp; Config'!AK281="","",'12 - Deployments &amp; Config'!AK281)</f>
        <v/>
      </c>
      <c r="L276" s="29" t="str">
        <f>IF('12 - Deployments &amp; Config'!M281="","",'12 - Deployments &amp; Config'!M281)</f>
        <v/>
      </c>
      <c r="M276" s="30"/>
      <c r="N276" s="29" t="str">
        <f>IF('12 - Deployments &amp; Config'!N281="","",'12 - Deployments &amp; Config'!N281)</f>
        <v/>
      </c>
      <c r="O276" s="29" t="str">
        <f>IF('12 - Deployments &amp; Config'!O281="","",'12 - Deployments &amp; Config'!O281)</f>
        <v/>
      </c>
      <c r="P276" s="29" t="str">
        <f>IF('12 - Deployments &amp; Config'!P281="","",'12 - Deployments &amp; Config'!P281)</f>
        <v/>
      </c>
      <c r="Q276" s="30"/>
      <c r="R276" s="29" t="str">
        <f>IF('12 - Deployments &amp; Config'!BO281="","",'12 - Deployments &amp; Config'!BO281)</f>
        <v/>
      </c>
      <c r="S276" s="29" t="str">
        <f>IF('12 - Deployments &amp; Config'!BN281="","",'12 - Deployments &amp; Config'!BN281)</f>
        <v/>
      </c>
      <c r="T276" s="29" t="str">
        <f>IF('12 - Deployments &amp; Config'!BL281="","",'12 - Deployments &amp; Config'!BL281)</f>
        <v/>
      </c>
      <c r="U276" s="29" t="str">
        <f>IF('12 - Deployments &amp; Config'!BM281="","",'12 - Deployments &amp; Config'!BM281)</f>
        <v/>
      </c>
      <c r="V276" s="29" t="str">
        <f>IF('12 - Deployments &amp; Config'!B281="","",'12 - Deployments &amp; Config'!B281)</f>
        <v/>
      </c>
      <c r="W276" s="29" t="str">
        <f>IF('12 - Deployments &amp; Config'!CO281="","",'12 - Deployments &amp; Config'!CO281)</f>
        <v/>
      </c>
      <c r="X276" s="29" t="str">
        <f>IF('12 - Deployments &amp; Config'!BS281="","",'12 - Deployments &amp; Config'!BS281)</f>
        <v/>
      </c>
      <c r="Y276" s="29" t="str">
        <f>IF('12 - Deployments &amp; Config'!CQ281="","",'12 - Deployments &amp; Config'!CQ281)</f>
        <v/>
      </c>
      <c r="Z276" s="29" t="str">
        <f>IF('12 - Deployments &amp; Config'!T281="","",'12 - Deployments &amp; Config'!T281)</f>
        <v/>
      </c>
      <c r="AA276" s="29" t="str">
        <f>IF('12 - Deployments &amp; Config'!V281="","",'12 - Deployments &amp; Config'!V281)</f>
        <v/>
      </c>
    </row>
    <row r="277" spans="1:27">
      <c r="A277" s="30"/>
      <c r="B277" s="30"/>
      <c r="C277" s="29" t="str">
        <f>IF('12 - Deployments &amp; Config'!I282="","",'12 - Deployments &amp; Config'!I282)</f>
        <v/>
      </c>
      <c r="D277" s="29" t="str">
        <f>IF('12 - Deployments &amp; Config'!J282="","",'12 - Deployments &amp; Config'!J282)</f>
        <v/>
      </c>
      <c r="E277" s="29" t="str">
        <f>IF('12 - Deployments &amp; Config'!K282="","",'12 - Deployments &amp; Config'!K282)</f>
        <v/>
      </c>
      <c r="F277" s="29" t="str">
        <f>IF('12 - Deployments &amp; Config'!L282="","",'12 - Deployments &amp; Config'!L282)</f>
        <v/>
      </c>
      <c r="G277" s="29" t="str">
        <f>IF('12 - Deployments &amp; Config'!AQ282="","",'12 - Deployments &amp; Config'!AQ282)</f>
        <v/>
      </c>
      <c r="H277" s="29" t="str">
        <f>IF('12 - Deployments &amp; Config'!A282="","",'12 - Deployments &amp; Config'!A282)</f>
        <v/>
      </c>
      <c r="I277" s="29" t="str">
        <f>IF('12 - Deployments &amp; Config'!AO282="","",'12 - Deployments &amp; Config'!AO282)</f>
        <v/>
      </c>
      <c r="J277" s="29" t="str">
        <f>IF('12 - Deployments &amp; Config'!AP282="","",'12 - Deployments &amp; Config'!AP282)</f>
        <v/>
      </c>
      <c r="K277" s="29" t="str">
        <f>IF('12 - Deployments &amp; Config'!AK282="","",'12 - Deployments &amp; Config'!AK282)</f>
        <v/>
      </c>
      <c r="L277" s="29" t="str">
        <f>IF('12 - Deployments &amp; Config'!M282="","",'12 - Deployments &amp; Config'!M282)</f>
        <v/>
      </c>
      <c r="M277" s="30"/>
      <c r="N277" s="29" t="str">
        <f>IF('12 - Deployments &amp; Config'!N282="","",'12 - Deployments &amp; Config'!N282)</f>
        <v/>
      </c>
      <c r="O277" s="29" t="str">
        <f>IF('12 - Deployments &amp; Config'!O282="","",'12 - Deployments &amp; Config'!O282)</f>
        <v/>
      </c>
      <c r="P277" s="29" t="str">
        <f>IF('12 - Deployments &amp; Config'!P282="","",'12 - Deployments &amp; Config'!P282)</f>
        <v/>
      </c>
      <c r="Q277" s="30"/>
      <c r="R277" s="29" t="str">
        <f>IF('12 - Deployments &amp; Config'!BO282="","",'12 - Deployments &amp; Config'!BO282)</f>
        <v/>
      </c>
      <c r="S277" s="29" t="str">
        <f>IF('12 - Deployments &amp; Config'!BN282="","",'12 - Deployments &amp; Config'!BN282)</f>
        <v/>
      </c>
      <c r="T277" s="29" t="str">
        <f>IF('12 - Deployments &amp; Config'!BL282="","",'12 - Deployments &amp; Config'!BL282)</f>
        <v/>
      </c>
      <c r="U277" s="29" t="str">
        <f>IF('12 - Deployments &amp; Config'!BM282="","",'12 - Deployments &amp; Config'!BM282)</f>
        <v/>
      </c>
      <c r="V277" s="29" t="str">
        <f>IF('12 - Deployments &amp; Config'!B282="","",'12 - Deployments &amp; Config'!B282)</f>
        <v/>
      </c>
      <c r="W277" s="29" t="str">
        <f>IF('12 - Deployments &amp; Config'!CO282="","",'12 - Deployments &amp; Config'!CO282)</f>
        <v/>
      </c>
      <c r="X277" s="29" t="str">
        <f>IF('12 - Deployments &amp; Config'!BS282="","",'12 - Deployments &amp; Config'!BS282)</f>
        <v/>
      </c>
      <c r="Y277" s="29" t="str">
        <f>IF('12 - Deployments &amp; Config'!CQ282="","",'12 - Deployments &amp; Config'!CQ282)</f>
        <v/>
      </c>
      <c r="Z277" s="29" t="str">
        <f>IF('12 - Deployments &amp; Config'!T282="","",'12 - Deployments &amp; Config'!T282)</f>
        <v/>
      </c>
      <c r="AA277" s="29" t="str">
        <f>IF('12 - Deployments &amp; Config'!V282="","",'12 - Deployments &amp; Config'!V282)</f>
        <v/>
      </c>
    </row>
    <row r="278" spans="1:27">
      <c r="A278" s="30"/>
      <c r="B278" s="30"/>
      <c r="C278" s="29" t="str">
        <f>IF('12 - Deployments &amp; Config'!I283="","",'12 - Deployments &amp; Config'!I283)</f>
        <v/>
      </c>
      <c r="D278" s="29" t="str">
        <f>IF('12 - Deployments &amp; Config'!J283="","",'12 - Deployments &amp; Config'!J283)</f>
        <v/>
      </c>
      <c r="E278" s="29" t="str">
        <f>IF('12 - Deployments &amp; Config'!K283="","",'12 - Deployments &amp; Config'!K283)</f>
        <v/>
      </c>
      <c r="F278" s="29" t="str">
        <f>IF('12 - Deployments &amp; Config'!L283="","",'12 - Deployments &amp; Config'!L283)</f>
        <v/>
      </c>
      <c r="G278" s="29" t="str">
        <f>IF('12 - Deployments &amp; Config'!AQ283="","",'12 - Deployments &amp; Config'!AQ283)</f>
        <v/>
      </c>
      <c r="H278" s="29" t="str">
        <f>IF('12 - Deployments &amp; Config'!A283="","",'12 - Deployments &amp; Config'!A283)</f>
        <v/>
      </c>
      <c r="I278" s="29" t="str">
        <f>IF('12 - Deployments &amp; Config'!AO283="","",'12 - Deployments &amp; Config'!AO283)</f>
        <v/>
      </c>
      <c r="J278" s="29" t="str">
        <f>IF('12 - Deployments &amp; Config'!AP283="","",'12 - Deployments &amp; Config'!AP283)</f>
        <v/>
      </c>
      <c r="K278" s="29" t="str">
        <f>IF('12 - Deployments &amp; Config'!AK283="","",'12 - Deployments &amp; Config'!AK283)</f>
        <v/>
      </c>
      <c r="L278" s="29" t="str">
        <f>IF('12 - Deployments &amp; Config'!M283="","",'12 - Deployments &amp; Config'!M283)</f>
        <v/>
      </c>
      <c r="M278" s="30"/>
      <c r="N278" s="29" t="str">
        <f>IF('12 - Deployments &amp; Config'!N283="","",'12 - Deployments &amp; Config'!N283)</f>
        <v/>
      </c>
      <c r="O278" s="29" t="str">
        <f>IF('12 - Deployments &amp; Config'!O283="","",'12 - Deployments &amp; Config'!O283)</f>
        <v/>
      </c>
      <c r="P278" s="29" t="str">
        <f>IF('12 - Deployments &amp; Config'!P283="","",'12 - Deployments &amp; Config'!P283)</f>
        <v/>
      </c>
      <c r="Q278" s="30"/>
      <c r="R278" s="29" t="str">
        <f>IF('12 - Deployments &amp; Config'!BO283="","",'12 - Deployments &amp; Config'!BO283)</f>
        <v/>
      </c>
      <c r="S278" s="29" t="str">
        <f>IF('12 - Deployments &amp; Config'!BN283="","",'12 - Deployments &amp; Config'!BN283)</f>
        <v/>
      </c>
      <c r="T278" s="29" t="str">
        <f>IF('12 - Deployments &amp; Config'!BL283="","",'12 - Deployments &amp; Config'!BL283)</f>
        <v/>
      </c>
      <c r="U278" s="29" t="str">
        <f>IF('12 - Deployments &amp; Config'!BM283="","",'12 - Deployments &amp; Config'!BM283)</f>
        <v/>
      </c>
      <c r="V278" s="29" t="str">
        <f>IF('12 - Deployments &amp; Config'!B283="","",'12 - Deployments &amp; Config'!B283)</f>
        <v/>
      </c>
      <c r="W278" s="29" t="str">
        <f>IF('12 - Deployments &amp; Config'!CO283="","",'12 - Deployments &amp; Config'!CO283)</f>
        <v/>
      </c>
      <c r="X278" s="29" t="str">
        <f>IF('12 - Deployments &amp; Config'!BS283="","",'12 - Deployments &amp; Config'!BS283)</f>
        <v/>
      </c>
      <c r="Y278" s="29" t="str">
        <f>IF('12 - Deployments &amp; Config'!CQ283="","",'12 - Deployments &amp; Config'!CQ283)</f>
        <v/>
      </c>
      <c r="Z278" s="29" t="str">
        <f>IF('12 - Deployments &amp; Config'!T283="","",'12 - Deployments &amp; Config'!T283)</f>
        <v/>
      </c>
      <c r="AA278" s="29" t="str">
        <f>IF('12 - Deployments &amp; Config'!V283="","",'12 - Deployments &amp; Config'!V283)</f>
        <v/>
      </c>
    </row>
    <row r="279" spans="1:27">
      <c r="A279" s="30"/>
      <c r="B279" s="30"/>
      <c r="C279" s="29" t="str">
        <f>IF('12 - Deployments &amp; Config'!I284="","",'12 - Deployments &amp; Config'!I284)</f>
        <v/>
      </c>
      <c r="D279" s="29" t="str">
        <f>IF('12 - Deployments &amp; Config'!J284="","",'12 - Deployments &amp; Config'!J284)</f>
        <v/>
      </c>
      <c r="E279" s="29" t="str">
        <f>IF('12 - Deployments &amp; Config'!K284="","",'12 - Deployments &amp; Config'!K284)</f>
        <v/>
      </c>
      <c r="F279" s="29" t="str">
        <f>IF('12 - Deployments &amp; Config'!L284="","",'12 - Deployments &amp; Config'!L284)</f>
        <v/>
      </c>
      <c r="G279" s="29" t="str">
        <f>IF('12 - Deployments &amp; Config'!AQ284="","",'12 - Deployments &amp; Config'!AQ284)</f>
        <v/>
      </c>
      <c r="H279" s="29" t="str">
        <f>IF('12 - Deployments &amp; Config'!A284="","",'12 - Deployments &amp; Config'!A284)</f>
        <v/>
      </c>
      <c r="I279" s="29" t="str">
        <f>IF('12 - Deployments &amp; Config'!AO284="","",'12 - Deployments &amp; Config'!AO284)</f>
        <v/>
      </c>
      <c r="J279" s="29" t="str">
        <f>IF('12 - Deployments &amp; Config'!AP284="","",'12 - Deployments &amp; Config'!AP284)</f>
        <v/>
      </c>
      <c r="K279" s="29" t="str">
        <f>IF('12 - Deployments &amp; Config'!AK284="","",'12 - Deployments &amp; Config'!AK284)</f>
        <v/>
      </c>
      <c r="L279" s="29" t="str">
        <f>IF('12 - Deployments &amp; Config'!M284="","",'12 - Deployments &amp; Config'!M284)</f>
        <v/>
      </c>
      <c r="M279" s="30"/>
      <c r="N279" s="29" t="str">
        <f>IF('12 - Deployments &amp; Config'!N284="","",'12 - Deployments &amp; Config'!N284)</f>
        <v/>
      </c>
      <c r="O279" s="29" t="str">
        <f>IF('12 - Deployments &amp; Config'!O284="","",'12 - Deployments &amp; Config'!O284)</f>
        <v/>
      </c>
      <c r="P279" s="29" t="str">
        <f>IF('12 - Deployments &amp; Config'!P284="","",'12 - Deployments &amp; Config'!P284)</f>
        <v/>
      </c>
      <c r="Q279" s="30"/>
      <c r="R279" s="29" t="str">
        <f>IF('12 - Deployments &amp; Config'!BO284="","",'12 - Deployments &amp; Config'!BO284)</f>
        <v/>
      </c>
      <c r="S279" s="29" t="str">
        <f>IF('12 - Deployments &amp; Config'!BN284="","",'12 - Deployments &amp; Config'!BN284)</f>
        <v/>
      </c>
      <c r="T279" s="29" t="str">
        <f>IF('12 - Deployments &amp; Config'!BL284="","",'12 - Deployments &amp; Config'!BL284)</f>
        <v/>
      </c>
      <c r="U279" s="29" t="str">
        <f>IF('12 - Deployments &amp; Config'!BM284="","",'12 - Deployments &amp; Config'!BM284)</f>
        <v/>
      </c>
      <c r="V279" s="29" t="str">
        <f>IF('12 - Deployments &amp; Config'!B284="","",'12 - Deployments &amp; Config'!B284)</f>
        <v/>
      </c>
      <c r="W279" s="29" t="str">
        <f>IF('12 - Deployments &amp; Config'!CO284="","",'12 - Deployments &amp; Config'!CO284)</f>
        <v/>
      </c>
      <c r="X279" s="29" t="str">
        <f>IF('12 - Deployments &amp; Config'!BS284="","",'12 - Deployments &amp; Config'!BS284)</f>
        <v/>
      </c>
      <c r="Y279" s="29" t="str">
        <f>IF('12 - Deployments &amp; Config'!CQ284="","",'12 - Deployments &amp; Config'!CQ284)</f>
        <v/>
      </c>
      <c r="Z279" s="29" t="str">
        <f>IF('12 - Deployments &amp; Config'!T284="","",'12 - Deployments &amp; Config'!T284)</f>
        <v/>
      </c>
      <c r="AA279" s="29" t="str">
        <f>IF('12 - Deployments &amp; Config'!V284="","",'12 - Deployments &amp; Config'!V284)</f>
        <v/>
      </c>
    </row>
    <row r="280" spans="1:27">
      <c r="A280" s="30"/>
      <c r="B280" s="30"/>
      <c r="C280" s="29" t="str">
        <f>IF('12 - Deployments &amp; Config'!I285="","",'12 - Deployments &amp; Config'!I285)</f>
        <v/>
      </c>
      <c r="D280" s="29" t="str">
        <f>IF('12 - Deployments &amp; Config'!J285="","",'12 - Deployments &amp; Config'!J285)</f>
        <v/>
      </c>
      <c r="E280" s="29" t="str">
        <f>IF('12 - Deployments &amp; Config'!K285="","",'12 - Deployments &amp; Config'!K285)</f>
        <v/>
      </c>
      <c r="F280" s="29" t="str">
        <f>IF('12 - Deployments &amp; Config'!L285="","",'12 - Deployments &amp; Config'!L285)</f>
        <v/>
      </c>
      <c r="G280" s="29" t="str">
        <f>IF('12 - Deployments &amp; Config'!AQ285="","",'12 - Deployments &amp; Config'!AQ285)</f>
        <v/>
      </c>
      <c r="H280" s="29" t="str">
        <f>IF('12 - Deployments &amp; Config'!A285="","",'12 - Deployments &amp; Config'!A285)</f>
        <v/>
      </c>
      <c r="I280" s="29" t="str">
        <f>IF('12 - Deployments &amp; Config'!AO285="","",'12 - Deployments &amp; Config'!AO285)</f>
        <v/>
      </c>
      <c r="J280" s="29" t="str">
        <f>IF('12 - Deployments &amp; Config'!AP285="","",'12 - Deployments &amp; Config'!AP285)</f>
        <v/>
      </c>
      <c r="K280" s="29" t="str">
        <f>IF('12 - Deployments &amp; Config'!AK285="","",'12 - Deployments &amp; Config'!AK285)</f>
        <v/>
      </c>
      <c r="L280" s="29" t="str">
        <f>IF('12 - Deployments &amp; Config'!M285="","",'12 - Deployments &amp; Config'!M285)</f>
        <v/>
      </c>
      <c r="M280" s="30"/>
      <c r="N280" s="29" t="str">
        <f>IF('12 - Deployments &amp; Config'!N285="","",'12 - Deployments &amp; Config'!N285)</f>
        <v/>
      </c>
      <c r="O280" s="29" t="str">
        <f>IF('12 - Deployments &amp; Config'!O285="","",'12 - Deployments &amp; Config'!O285)</f>
        <v/>
      </c>
      <c r="P280" s="29" t="str">
        <f>IF('12 - Deployments &amp; Config'!P285="","",'12 - Deployments &amp; Config'!P285)</f>
        <v/>
      </c>
      <c r="Q280" s="30"/>
      <c r="R280" s="29" t="str">
        <f>IF('12 - Deployments &amp; Config'!BO285="","",'12 - Deployments &amp; Config'!BO285)</f>
        <v/>
      </c>
      <c r="S280" s="29" t="str">
        <f>IF('12 - Deployments &amp; Config'!BN285="","",'12 - Deployments &amp; Config'!BN285)</f>
        <v/>
      </c>
      <c r="T280" s="29" t="str">
        <f>IF('12 - Deployments &amp; Config'!BL285="","",'12 - Deployments &amp; Config'!BL285)</f>
        <v/>
      </c>
      <c r="U280" s="29" t="str">
        <f>IF('12 - Deployments &amp; Config'!BM285="","",'12 - Deployments &amp; Config'!BM285)</f>
        <v/>
      </c>
      <c r="V280" s="29" t="str">
        <f>IF('12 - Deployments &amp; Config'!B285="","",'12 - Deployments &amp; Config'!B285)</f>
        <v/>
      </c>
      <c r="W280" s="29" t="str">
        <f>IF('12 - Deployments &amp; Config'!CO285="","",'12 - Deployments &amp; Config'!CO285)</f>
        <v/>
      </c>
      <c r="X280" s="29" t="str">
        <f>IF('12 - Deployments &amp; Config'!BS285="","",'12 - Deployments &amp; Config'!BS285)</f>
        <v/>
      </c>
      <c r="Y280" s="29" t="str">
        <f>IF('12 - Deployments &amp; Config'!CQ285="","",'12 - Deployments &amp; Config'!CQ285)</f>
        <v/>
      </c>
      <c r="Z280" s="29" t="str">
        <f>IF('12 - Deployments &amp; Config'!T285="","",'12 - Deployments &amp; Config'!T285)</f>
        <v/>
      </c>
      <c r="AA280" s="29" t="str">
        <f>IF('12 - Deployments &amp; Config'!V285="","",'12 - Deployments &amp; Config'!V285)</f>
        <v/>
      </c>
    </row>
    <row r="281" spans="1:27">
      <c r="A281" s="30"/>
      <c r="B281" s="30"/>
      <c r="C281" s="29" t="str">
        <f>IF('12 - Deployments &amp; Config'!I286="","",'12 - Deployments &amp; Config'!I286)</f>
        <v/>
      </c>
      <c r="D281" s="29" t="str">
        <f>IF('12 - Deployments &amp; Config'!J286="","",'12 - Deployments &amp; Config'!J286)</f>
        <v/>
      </c>
      <c r="E281" s="29" t="str">
        <f>IF('12 - Deployments &amp; Config'!K286="","",'12 - Deployments &amp; Config'!K286)</f>
        <v/>
      </c>
      <c r="F281" s="29" t="str">
        <f>IF('12 - Deployments &amp; Config'!L286="","",'12 - Deployments &amp; Config'!L286)</f>
        <v/>
      </c>
      <c r="G281" s="29" t="str">
        <f>IF('12 - Deployments &amp; Config'!AQ286="","",'12 - Deployments &amp; Config'!AQ286)</f>
        <v/>
      </c>
      <c r="H281" s="29" t="str">
        <f>IF('12 - Deployments &amp; Config'!A286="","",'12 - Deployments &amp; Config'!A286)</f>
        <v/>
      </c>
      <c r="I281" s="29" t="str">
        <f>IF('12 - Deployments &amp; Config'!AO286="","",'12 - Deployments &amp; Config'!AO286)</f>
        <v/>
      </c>
      <c r="J281" s="29" t="str">
        <f>IF('12 - Deployments &amp; Config'!AP286="","",'12 - Deployments &amp; Config'!AP286)</f>
        <v/>
      </c>
      <c r="K281" s="29" t="str">
        <f>IF('12 - Deployments &amp; Config'!AK286="","",'12 - Deployments &amp; Config'!AK286)</f>
        <v/>
      </c>
      <c r="L281" s="29" t="str">
        <f>IF('12 - Deployments &amp; Config'!M286="","",'12 - Deployments &amp; Config'!M286)</f>
        <v/>
      </c>
      <c r="M281" s="30"/>
      <c r="N281" s="29" t="str">
        <f>IF('12 - Deployments &amp; Config'!N286="","",'12 - Deployments &amp; Config'!N286)</f>
        <v/>
      </c>
      <c r="O281" s="29" t="str">
        <f>IF('12 - Deployments &amp; Config'!O286="","",'12 - Deployments &amp; Config'!O286)</f>
        <v/>
      </c>
      <c r="P281" s="29" t="str">
        <f>IF('12 - Deployments &amp; Config'!P286="","",'12 - Deployments &amp; Config'!P286)</f>
        <v/>
      </c>
      <c r="Q281" s="30"/>
      <c r="R281" s="29" t="str">
        <f>IF('12 - Deployments &amp; Config'!BO286="","",'12 - Deployments &amp; Config'!BO286)</f>
        <v/>
      </c>
      <c r="S281" s="29" t="str">
        <f>IF('12 - Deployments &amp; Config'!BN286="","",'12 - Deployments &amp; Config'!BN286)</f>
        <v/>
      </c>
      <c r="T281" s="29" t="str">
        <f>IF('12 - Deployments &amp; Config'!BL286="","",'12 - Deployments &amp; Config'!BL286)</f>
        <v/>
      </c>
      <c r="U281" s="29" t="str">
        <f>IF('12 - Deployments &amp; Config'!BM286="","",'12 - Deployments &amp; Config'!BM286)</f>
        <v/>
      </c>
      <c r="V281" s="29" t="str">
        <f>IF('12 - Deployments &amp; Config'!B286="","",'12 - Deployments &amp; Config'!B286)</f>
        <v/>
      </c>
      <c r="W281" s="29" t="str">
        <f>IF('12 - Deployments &amp; Config'!CO286="","",'12 - Deployments &amp; Config'!CO286)</f>
        <v/>
      </c>
      <c r="X281" s="29" t="str">
        <f>IF('12 - Deployments &amp; Config'!BS286="","",'12 - Deployments &amp; Config'!BS286)</f>
        <v/>
      </c>
      <c r="Y281" s="29" t="str">
        <f>IF('12 - Deployments &amp; Config'!CQ286="","",'12 - Deployments &amp; Config'!CQ286)</f>
        <v/>
      </c>
      <c r="Z281" s="29" t="str">
        <f>IF('12 - Deployments &amp; Config'!T286="","",'12 - Deployments &amp; Config'!T286)</f>
        <v/>
      </c>
      <c r="AA281" s="29" t="str">
        <f>IF('12 - Deployments &amp; Config'!V286="","",'12 - Deployments &amp; Config'!V286)</f>
        <v/>
      </c>
    </row>
    <row r="282" spans="1:27">
      <c r="A282" s="30"/>
      <c r="B282" s="30"/>
      <c r="C282" s="29" t="str">
        <f>IF('12 - Deployments &amp; Config'!I287="","",'12 - Deployments &amp; Config'!I287)</f>
        <v/>
      </c>
      <c r="D282" s="29" t="str">
        <f>IF('12 - Deployments &amp; Config'!J287="","",'12 - Deployments &amp; Config'!J287)</f>
        <v/>
      </c>
      <c r="E282" s="29" t="str">
        <f>IF('12 - Deployments &amp; Config'!K287="","",'12 - Deployments &amp; Config'!K287)</f>
        <v/>
      </c>
      <c r="F282" s="29" t="str">
        <f>IF('12 - Deployments &amp; Config'!L287="","",'12 - Deployments &amp; Config'!L287)</f>
        <v/>
      </c>
      <c r="G282" s="29" t="str">
        <f>IF('12 - Deployments &amp; Config'!AQ287="","",'12 - Deployments &amp; Config'!AQ287)</f>
        <v/>
      </c>
      <c r="H282" s="29" t="str">
        <f>IF('12 - Deployments &amp; Config'!A287="","",'12 - Deployments &amp; Config'!A287)</f>
        <v/>
      </c>
      <c r="I282" s="29" t="str">
        <f>IF('12 - Deployments &amp; Config'!AO287="","",'12 - Deployments &amp; Config'!AO287)</f>
        <v/>
      </c>
      <c r="J282" s="29" t="str">
        <f>IF('12 - Deployments &amp; Config'!AP287="","",'12 - Deployments &amp; Config'!AP287)</f>
        <v/>
      </c>
      <c r="K282" s="29" t="str">
        <f>IF('12 - Deployments &amp; Config'!AK287="","",'12 - Deployments &amp; Config'!AK287)</f>
        <v/>
      </c>
      <c r="L282" s="29" t="str">
        <f>IF('12 - Deployments &amp; Config'!M287="","",'12 - Deployments &amp; Config'!M287)</f>
        <v/>
      </c>
      <c r="M282" s="30"/>
      <c r="N282" s="29" t="str">
        <f>IF('12 - Deployments &amp; Config'!N287="","",'12 - Deployments &amp; Config'!N287)</f>
        <v/>
      </c>
      <c r="O282" s="29" t="str">
        <f>IF('12 - Deployments &amp; Config'!O287="","",'12 - Deployments &amp; Config'!O287)</f>
        <v/>
      </c>
      <c r="P282" s="29" t="str">
        <f>IF('12 - Deployments &amp; Config'!P287="","",'12 - Deployments &amp; Config'!P287)</f>
        <v/>
      </c>
      <c r="Q282" s="30"/>
      <c r="R282" s="29" t="str">
        <f>IF('12 - Deployments &amp; Config'!BO287="","",'12 - Deployments &amp; Config'!BO287)</f>
        <v/>
      </c>
      <c r="S282" s="29" t="str">
        <f>IF('12 - Deployments &amp; Config'!BN287="","",'12 - Deployments &amp; Config'!BN287)</f>
        <v/>
      </c>
      <c r="T282" s="29" t="str">
        <f>IF('12 - Deployments &amp; Config'!BL287="","",'12 - Deployments &amp; Config'!BL287)</f>
        <v/>
      </c>
      <c r="U282" s="29" t="str">
        <f>IF('12 - Deployments &amp; Config'!BM287="","",'12 - Deployments &amp; Config'!BM287)</f>
        <v/>
      </c>
      <c r="V282" s="29" t="str">
        <f>IF('12 - Deployments &amp; Config'!B287="","",'12 - Deployments &amp; Config'!B287)</f>
        <v/>
      </c>
      <c r="W282" s="29" t="str">
        <f>IF('12 - Deployments &amp; Config'!CO287="","",'12 - Deployments &amp; Config'!CO287)</f>
        <v/>
      </c>
      <c r="X282" s="29" t="str">
        <f>IF('12 - Deployments &amp; Config'!BS287="","",'12 - Deployments &amp; Config'!BS287)</f>
        <v/>
      </c>
      <c r="Y282" s="29" t="str">
        <f>IF('12 - Deployments &amp; Config'!CQ287="","",'12 - Deployments &amp; Config'!CQ287)</f>
        <v/>
      </c>
      <c r="Z282" s="29" t="str">
        <f>IF('12 - Deployments &amp; Config'!T287="","",'12 - Deployments &amp; Config'!T287)</f>
        <v/>
      </c>
      <c r="AA282" s="29" t="str">
        <f>IF('12 - Deployments &amp; Config'!V287="","",'12 - Deployments &amp; Config'!V287)</f>
        <v/>
      </c>
    </row>
    <row r="283" spans="1:27">
      <c r="A283" s="30"/>
      <c r="B283" s="30"/>
      <c r="C283" s="29" t="str">
        <f>IF('12 - Deployments &amp; Config'!I288="","",'12 - Deployments &amp; Config'!I288)</f>
        <v/>
      </c>
      <c r="D283" s="29" t="str">
        <f>IF('12 - Deployments &amp; Config'!J288="","",'12 - Deployments &amp; Config'!J288)</f>
        <v/>
      </c>
      <c r="E283" s="29" t="str">
        <f>IF('12 - Deployments &amp; Config'!K288="","",'12 - Deployments &amp; Config'!K288)</f>
        <v/>
      </c>
      <c r="F283" s="29" t="str">
        <f>IF('12 - Deployments &amp; Config'!L288="","",'12 - Deployments &amp; Config'!L288)</f>
        <v/>
      </c>
      <c r="G283" s="29" t="str">
        <f>IF('12 - Deployments &amp; Config'!AQ288="","",'12 - Deployments &amp; Config'!AQ288)</f>
        <v/>
      </c>
      <c r="H283" s="29" t="str">
        <f>IF('12 - Deployments &amp; Config'!A288="","",'12 - Deployments &amp; Config'!A288)</f>
        <v/>
      </c>
      <c r="I283" s="29" t="str">
        <f>IF('12 - Deployments &amp; Config'!AO288="","",'12 - Deployments &amp; Config'!AO288)</f>
        <v/>
      </c>
      <c r="J283" s="29" t="str">
        <f>IF('12 - Deployments &amp; Config'!AP288="","",'12 - Deployments &amp; Config'!AP288)</f>
        <v/>
      </c>
      <c r="K283" s="29" t="str">
        <f>IF('12 - Deployments &amp; Config'!AK288="","",'12 - Deployments &amp; Config'!AK288)</f>
        <v/>
      </c>
      <c r="L283" s="29" t="str">
        <f>IF('12 - Deployments &amp; Config'!M288="","",'12 - Deployments &amp; Config'!M288)</f>
        <v/>
      </c>
      <c r="M283" s="30"/>
      <c r="N283" s="29" t="str">
        <f>IF('12 - Deployments &amp; Config'!N288="","",'12 - Deployments &amp; Config'!N288)</f>
        <v/>
      </c>
      <c r="O283" s="29" t="str">
        <f>IF('12 - Deployments &amp; Config'!O288="","",'12 - Deployments &amp; Config'!O288)</f>
        <v/>
      </c>
      <c r="P283" s="29" t="str">
        <f>IF('12 - Deployments &amp; Config'!P288="","",'12 - Deployments &amp; Config'!P288)</f>
        <v/>
      </c>
      <c r="Q283" s="30"/>
      <c r="R283" s="29" t="str">
        <f>IF('12 - Deployments &amp; Config'!BO288="","",'12 - Deployments &amp; Config'!BO288)</f>
        <v/>
      </c>
      <c r="S283" s="29" t="str">
        <f>IF('12 - Deployments &amp; Config'!BN288="","",'12 - Deployments &amp; Config'!BN288)</f>
        <v/>
      </c>
      <c r="T283" s="29" t="str">
        <f>IF('12 - Deployments &amp; Config'!BL288="","",'12 - Deployments &amp; Config'!BL288)</f>
        <v/>
      </c>
      <c r="U283" s="29" t="str">
        <f>IF('12 - Deployments &amp; Config'!BM288="","",'12 - Deployments &amp; Config'!BM288)</f>
        <v/>
      </c>
      <c r="V283" s="29" t="str">
        <f>IF('12 - Deployments &amp; Config'!B288="","",'12 - Deployments &amp; Config'!B288)</f>
        <v/>
      </c>
      <c r="W283" s="29" t="str">
        <f>IF('12 - Deployments &amp; Config'!CO288="","",'12 - Deployments &amp; Config'!CO288)</f>
        <v/>
      </c>
      <c r="X283" s="29" t="str">
        <f>IF('12 - Deployments &amp; Config'!BS288="","",'12 - Deployments &amp; Config'!BS288)</f>
        <v/>
      </c>
      <c r="Y283" s="29" t="str">
        <f>IF('12 - Deployments &amp; Config'!CQ288="","",'12 - Deployments &amp; Config'!CQ288)</f>
        <v/>
      </c>
      <c r="Z283" s="29" t="str">
        <f>IF('12 - Deployments &amp; Config'!T288="","",'12 - Deployments &amp; Config'!T288)</f>
        <v/>
      </c>
      <c r="AA283" s="29" t="str">
        <f>IF('12 - Deployments &amp; Config'!V288="","",'12 - Deployments &amp; Config'!V288)</f>
        <v/>
      </c>
    </row>
    <row r="284" spans="1:27">
      <c r="A284" s="30"/>
      <c r="B284" s="30"/>
      <c r="C284" s="29" t="str">
        <f>IF('12 - Deployments &amp; Config'!I289="","",'12 - Deployments &amp; Config'!I289)</f>
        <v/>
      </c>
      <c r="D284" s="29" t="str">
        <f>IF('12 - Deployments &amp; Config'!J289="","",'12 - Deployments &amp; Config'!J289)</f>
        <v/>
      </c>
      <c r="E284" s="29" t="str">
        <f>IF('12 - Deployments &amp; Config'!K289="","",'12 - Deployments &amp; Config'!K289)</f>
        <v/>
      </c>
      <c r="F284" s="29" t="str">
        <f>IF('12 - Deployments &amp; Config'!L289="","",'12 - Deployments &amp; Config'!L289)</f>
        <v/>
      </c>
      <c r="G284" s="29" t="str">
        <f>IF('12 - Deployments &amp; Config'!AQ289="","",'12 - Deployments &amp; Config'!AQ289)</f>
        <v/>
      </c>
      <c r="H284" s="29" t="str">
        <f>IF('12 - Deployments &amp; Config'!A289="","",'12 - Deployments &amp; Config'!A289)</f>
        <v/>
      </c>
      <c r="I284" s="29" t="str">
        <f>IF('12 - Deployments &amp; Config'!AO289="","",'12 - Deployments &amp; Config'!AO289)</f>
        <v/>
      </c>
      <c r="J284" s="29" t="str">
        <f>IF('12 - Deployments &amp; Config'!AP289="","",'12 - Deployments &amp; Config'!AP289)</f>
        <v/>
      </c>
      <c r="K284" s="29" t="str">
        <f>IF('12 - Deployments &amp; Config'!AK289="","",'12 - Deployments &amp; Config'!AK289)</f>
        <v/>
      </c>
      <c r="L284" s="29" t="str">
        <f>IF('12 - Deployments &amp; Config'!M289="","",'12 - Deployments &amp; Config'!M289)</f>
        <v/>
      </c>
      <c r="M284" s="30"/>
      <c r="N284" s="29" t="str">
        <f>IF('12 - Deployments &amp; Config'!N289="","",'12 - Deployments &amp; Config'!N289)</f>
        <v/>
      </c>
      <c r="O284" s="29" t="str">
        <f>IF('12 - Deployments &amp; Config'!O289="","",'12 - Deployments &amp; Config'!O289)</f>
        <v/>
      </c>
      <c r="P284" s="29" t="str">
        <f>IF('12 - Deployments &amp; Config'!P289="","",'12 - Deployments &amp; Config'!P289)</f>
        <v/>
      </c>
      <c r="Q284" s="30"/>
      <c r="R284" s="29" t="str">
        <f>IF('12 - Deployments &amp; Config'!BO289="","",'12 - Deployments &amp; Config'!BO289)</f>
        <v/>
      </c>
      <c r="S284" s="29" t="str">
        <f>IF('12 - Deployments &amp; Config'!BN289="","",'12 - Deployments &amp; Config'!BN289)</f>
        <v/>
      </c>
      <c r="T284" s="29" t="str">
        <f>IF('12 - Deployments &amp; Config'!BL289="","",'12 - Deployments &amp; Config'!BL289)</f>
        <v/>
      </c>
      <c r="U284" s="29" t="str">
        <f>IF('12 - Deployments &amp; Config'!BM289="","",'12 - Deployments &amp; Config'!BM289)</f>
        <v/>
      </c>
      <c r="V284" s="29" t="str">
        <f>IF('12 - Deployments &amp; Config'!B289="","",'12 - Deployments &amp; Config'!B289)</f>
        <v/>
      </c>
      <c r="W284" s="29" t="str">
        <f>IF('12 - Deployments &amp; Config'!CO289="","",'12 - Deployments &amp; Config'!CO289)</f>
        <v/>
      </c>
      <c r="X284" s="29" t="str">
        <f>IF('12 - Deployments &amp; Config'!BS289="","",'12 - Deployments &amp; Config'!BS289)</f>
        <v/>
      </c>
      <c r="Y284" s="29" t="str">
        <f>IF('12 - Deployments &amp; Config'!CQ289="","",'12 - Deployments &amp; Config'!CQ289)</f>
        <v/>
      </c>
      <c r="Z284" s="29" t="str">
        <f>IF('12 - Deployments &amp; Config'!T289="","",'12 - Deployments &amp; Config'!T289)</f>
        <v/>
      </c>
      <c r="AA284" s="29" t="str">
        <f>IF('12 - Deployments &amp; Config'!V289="","",'12 - Deployments &amp; Config'!V289)</f>
        <v/>
      </c>
    </row>
    <row r="285" spans="1:27">
      <c r="A285" s="30"/>
      <c r="B285" s="30"/>
      <c r="C285" s="29" t="str">
        <f>IF('12 - Deployments &amp; Config'!I290="","",'12 - Deployments &amp; Config'!I290)</f>
        <v/>
      </c>
      <c r="D285" s="29" t="str">
        <f>IF('12 - Deployments &amp; Config'!J290="","",'12 - Deployments &amp; Config'!J290)</f>
        <v/>
      </c>
      <c r="E285" s="29" t="str">
        <f>IF('12 - Deployments &amp; Config'!K290="","",'12 - Deployments &amp; Config'!K290)</f>
        <v/>
      </c>
      <c r="F285" s="29" t="str">
        <f>IF('12 - Deployments &amp; Config'!L290="","",'12 - Deployments &amp; Config'!L290)</f>
        <v/>
      </c>
      <c r="G285" s="29" t="str">
        <f>IF('12 - Deployments &amp; Config'!AQ290="","",'12 - Deployments &amp; Config'!AQ290)</f>
        <v/>
      </c>
      <c r="H285" s="29" t="str">
        <f>IF('12 - Deployments &amp; Config'!A290="","",'12 - Deployments &amp; Config'!A290)</f>
        <v/>
      </c>
      <c r="I285" s="29" t="str">
        <f>IF('12 - Deployments &amp; Config'!AO290="","",'12 - Deployments &amp; Config'!AO290)</f>
        <v/>
      </c>
      <c r="J285" s="29" t="str">
        <f>IF('12 - Deployments &amp; Config'!AP290="","",'12 - Deployments &amp; Config'!AP290)</f>
        <v/>
      </c>
      <c r="K285" s="29" t="str">
        <f>IF('12 - Deployments &amp; Config'!AK290="","",'12 - Deployments &amp; Config'!AK290)</f>
        <v/>
      </c>
      <c r="L285" s="29" t="str">
        <f>IF('12 - Deployments &amp; Config'!M290="","",'12 - Deployments &amp; Config'!M290)</f>
        <v/>
      </c>
      <c r="M285" s="30"/>
      <c r="N285" s="29" t="str">
        <f>IF('12 - Deployments &amp; Config'!N290="","",'12 - Deployments &amp; Config'!N290)</f>
        <v/>
      </c>
      <c r="O285" s="29" t="str">
        <f>IF('12 - Deployments &amp; Config'!O290="","",'12 - Deployments &amp; Config'!O290)</f>
        <v/>
      </c>
      <c r="P285" s="29" t="str">
        <f>IF('12 - Deployments &amp; Config'!P290="","",'12 - Deployments &amp; Config'!P290)</f>
        <v/>
      </c>
      <c r="Q285" s="30"/>
      <c r="R285" s="29" t="str">
        <f>IF('12 - Deployments &amp; Config'!BO290="","",'12 - Deployments &amp; Config'!BO290)</f>
        <v/>
      </c>
      <c r="S285" s="29" t="str">
        <f>IF('12 - Deployments &amp; Config'!BN290="","",'12 - Deployments &amp; Config'!BN290)</f>
        <v/>
      </c>
      <c r="T285" s="29" t="str">
        <f>IF('12 - Deployments &amp; Config'!BL290="","",'12 - Deployments &amp; Config'!BL290)</f>
        <v/>
      </c>
      <c r="U285" s="29" t="str">
        <f>IF('12 - Deployments &amp; Config'!BM290="","",'12 - Deployments &amp; Config'!BM290)</f>
        <v/>
      </c>
      <c r="V285" s="29" t="str">
        <f>IF('12 - Deployments &amp; Config'!B290="","",'12 - Deployments &amp; Config'!B290)</f>
        <v/>
      </c>
      <c r="W285" s="29" t="str">
        <f>IF('12 - Deployments &amp; Config'!CO290="","",'12 - Deployments &amp; Config'!CO290)</f>
        <v/>
      </c>
      <c r="X285" s="29" t="str">
        <f>IF('12 - Deployments &amp; Config'!BS290="","",'12 - Deployments &amp; Config'!BS290)</f>
        <v/>
      </c>
      <c r="Y285" s="29" t="str">
        <f>IF('12 - Deployments &amp; Config'!CQ290="","",'12 - Deployments &amp; Config'!CQ290)</f>
        <v/>
      </c>
      <c r="Z285" s="29" t="str">
        <f>IF('12 - Deployments &amp; Config'!T290="","",'12 - Deployments &amp; Config'!T290)</f>
        <v/>
      </c>
      <c r="AA285" s="29" t="str">
        <f>IF('12 - Deployments &amp; Config'!V290="","",'12 - Deployments &amp; Config'!V290)</f>
        <v/>
      </c>
    </row>
    <row r="286" spans="1:27">
      <c r="A286" s="30"/>
      <c r="B286" s="30"/>
      <c r="C286" s="29" t="str">
        <f>IF('12 - Deployments &amp; Config'!I291="","",'12 - Deployments &amp; Config'!I291)</f>
        <v/>
      </c>
      <c r="D286" s="29" t="str">
        <f>IF('12 - Deployments &amp; Config'!J291="","",'12 - Deployments &amp; Config'!J291)</f>
        <v/>
      </c>
      <c r="E286" s="29" t="str">
        <f>IF('12 - Deployments &amp; Config'!K291="","",'12 - Deployments &amp; Config'!K291)</f>
        <v/>
      </c>
      <c r="F286" s="29" t="str">
        <f>IF('12 - Deployments &amp; Config'!L291="","",'12 - Deployments &amp; Config'!L291)</f>
        <v/>
      </c>
      <c r="G286" s="29" t="str">
        <f>IF('12 - Deployments &amp; Config'!AQ291="","",'12 - Deployments &amp; Config'!AQ291)</f>
        <v/>
      </c>
      <c r="H286" s="29" t="str">
        <f>IF('12 - Deployments &amp; Config'!A291="","",'12 - Deployments &amp; Config'!A291)</f>
        <v/>
      </c>
      <c r="I286" s="29" t="str">
        <f>IF('12 - Deployments &amp; Config'!AO291="","",'12 - Deployments &amp; Config'!AO291)</f>
        <v/>
      </c>
      <c r="J286" s="29" t="str">
        <f>IF('12 - Deployments &amp; Config'!AP291="","",'12 - Deployments &amp; Config'!AP291)</f>
        <v/>
      </c>
      <c r="K286" s="29" t="str">
        <f>IF('12 - Deployments &amp; Config'!AK291="","",'12 - Deployments &amp; Config'!AK291)</f>
        <v/>
      </c>
      <c r="L286" s="29" t="str">
        <f>IF('12 - Deployments &amp; Config'!M291="","",'12 - Deployments &amp; Config'!M291)</f>
        <v/>
      </c>
      <c r="M286" s="30"/>
      <c r="N286" s="29" t="str">
        <f>IF('12 - Deployments &amp; Config'!N291="","",'12 - Deployments &amp; Config'!N291)</f>
        <v/>
      </c>
      <c r="O286" s="29" t="str">
        <f>IF('12 - Deployments &amp; Config'!O291="","",'12 - Deployments &amp; Config'!O291)</f>
        <v/>
      </c>
      <c r="P286" s="29" t="str">
        <f>IF('12 - Deployments &amp; Config'!P291="","",'12 - Deployments &amp; Config'!P291)</f>
        <v/>
      </c>
      <c r="Q286" s="30"/>
      <c r="R286" s="29" t="str">
        <f>IF('12 - Deployments &amp; Config'!BO291="","",'12 - Deployments &amp; Config'!BO291)</f>
        <v/>
      </c>
      <c r="S286" s="29" t="str">
        <f>IF('12 - Deployments &amp; Config'!BN291="","",'12 - Deployments &amp; Config'!BN291)</f>
        <v/>
      </c>
      <c r="T286" s="29" t="str">
        <f>IF('12 - Deployments &amp; Config'!BL291="","",'12 - Deployments &amp; Config'!BL291)</f>
        <v/>
      </c>
      <c r="U286" s="29" t="str">
        <f>IF('12 - Deployments &amp; Config'!BM291="","",'12 - Deployments &amp; Config'!BM291)</f>
        <v/>
      </c>
      <c r="V286" s="29" t="str">
        <f>IF('12 - Deployments &amp; Config'!B291="","",'12 - Deployments &amp; Config'!B291)</f>
        <v/>
      </c>
      <c r="W286" s="29" t="str">
        <f>IF('12 - Deployments &amp; Config'!CO291="","",'12 - Deployments &amp; Config'!CO291)</f>
        <v/>
      </c>
      <c r="X286" s="29" t="str">
        <f>IF('12 - Deployments &amp; Config'!BS291="","",'12 - Deployments &amp; Config'!BS291)</f>
        <v/>
      </c>
      <c r="Y286" s="29" t="str">
        <f>IF('12 - Deployments &amp; Config'!CQ291="","",'12 - Deployments &amp; Config'!CQ291)</f>
        <v/>
      </c>
      <c r="Z286" s="29" t="str">
        <f>IF('12 - Deployments &amp; Config'!T291="","",'12 - Deployments &amp; Config'!T291)</f>
        <v/>
      </c>
      <c r="AA286" s="29" t="str">
        <f>IF('12 - Deployments &amp; Config'!V291="","",'12 - Deployments &amp; Config'!V291)</f>
        <v/>
      </c>
    </row>
    <row r="287" spans="1:27">
      <c r="A287" s="30"/>
      <c r="B287" s="30"/>
      <c r="C287" s="29" t="str">
        <f>IF('12 - Deployments &amp; Config'!I292="","",'12 - Deployments &amp; Config'!I292)</f>
        <v/>
      </c>
      <c r="D287" s="29" t="str">
        <f>IF('12 - Deployments &amp; Config'!J292="","",'12 - Deployments &amp; Config'!J292)</f>
        <v/>
      </c>
      <c r="E287" s="29" t="str">
        <f>IF('12 - Deployments &amp; Config'!K292="","",'12 - Deployments &amp; Config'!K292)</f>
        <v/>
      </c>
      <c r="F287" s="29" t="str">
        <f>IF('12 - Deployments &amp; Config'!L292="","",'12 - Deployments &amp; Config'!L292)</f>
        <v/>
      </c>
      <c r="G287" s="29" t="str">
        <f>IF('12 - Deployments &amp; Config'!AQ292="","",'12 - Deployments &amp; Config'!AQ292)</f>
        <v/>
      </c>
      <c r="H287" s="29" t="str">
        <f>IF('12 - Deployments &amp; Config'!A292="","",'12 - Deployments &amp; Config'!A292)</f>
        <v/>
      </c>
      <c r="I287" s="29" t="str">
        <f>IF('12 - Deployments &amp; Config'!AO292="","",'12 - Deployments &amp; Config'!AO292)</f>
        <v/>
      </c>
      <c r="J287" s="29" t="str">
        <f>IF('12 - Deployments &amp; Config'!AP292="","",'12 - Deployments &amp; Config'!AP292)</f>
        <v/>
      </c>
      <c r="K287" s="29" t="str">
        <f>IF('12 - Deployments &amp; Config'!AK292="","",'12 - Deployments &amp; Config'!AK292)</f>
        <v/>
      </c>
      <c r="L287" s="29" t="str">
        <f>IF('12 - Deployments &amp; Config'!M292="","",'12 - Deployments &amp; Config'!M292)</f>
        <v/>
      </c>
      <c r="M287" s="30"/>
      <c r="N287" s="29" t="str">
        <f>IF('12 - Deployments &amp; Config'!N292="","",'12 - Deployments &amp; Config'!N292)</f>
        <v/>
      </c>
      <c r="O287" s="29" t="str">
        <f>IF('12 - Deployments &amp; Config'!O292="","",'12 - Deployments &amp; Config'!O292)</f>
        <v/>
      </c>
      <c r="P287" s="29" t="str">
        <f>IF('12 - Deployments &amp; Config'!P292="","",'12 - Deployments &amp; Config'!P292)</f>
        <v/>
      </c>
      <c r="Q287" s="30"/>
      <c r="R287" s="29" t="str">
        <f>IF('12 - Deployments &amp; Config'!BO292="","",'12 - Deployments &amp; Config'!BO292)</f>
        <v/>
      </c>
      <c r="S287" s="29" t="str">
        <f>IF('12 - Deployments &amp; Config'!BN292="","",'12 - Deployments &amp; Config'!BN292)</f>
        <v/>
      </c>
      <c r="T287" s="29" t="str">
        <f>IF('12 - Deployments &amp; Config'!BL292="","",'12 - Deployments &amp; Config'!BL292)</f>
        <v/>
      </c>
      <c r="U287" s="29" t="str">
        <f>IF('12 - Deployments &amp; Config'!BM292="","",'12 - Deployments &amp; Config'!BM292)</f>
        <v/>
      </c>
      <c r="V287" s="29" t="str">
        <f>IF('12 - Deployments &amp; Config'!B292="","",'12 - Deployments &amp; Config'!B292)</f>
        <v/>
      </c>
      <c r="W287" s="29" t="str">
        <f>IF('12 - Deployments &amp; Config'!CO292="","",'12 - Deployments &amp; Config'!CO292)</f>
        <v/>
      </c>
      <c r="X287" s="29" t="str">
        <f>IF('12 - Deployments &amp; Config'!BS292="","",'12 - Deployments &amp; Config'!BS292)</f>
        <v/>
      </c>
      <c r="Y287" s="29" t="str">
        <f>IF('12 - Deployments &amp; Config'!CQ292="","",'12 - Deployments &amp; Config'!CQ292)</f>
        <v/>
      </c>
      <c r="Z287" s="29" t="str">
        <f>IF('12 - Deployments &amp; Config'!T292="","",'12 - Deployments &amp; Config'!T292)</f>
        <v/>
      </c>
      <c r="AA287" s="29" t="str">
        <f>IF('12 - Deployments &amp; Config'!V292="","",'12 - Deployments &amp; Config'!V292)</f>
        <v/>
      </c>
    </row>
    <row r="288" spans="1:27">
      <c r="A288" s="30"/>
      <c r="B288" s="30"/>
      <c r="C288" s="29" t="str">
        <f>IF('12 - Deployments &amp; Config'!I293="","",'12 - Deployments &amp; Config'!I293)</f>
        <v/>
      </c>
      <c r="D288" s="29" t="str">
        <f>IF('12 - Deployments &amp; Config'!J293="","",'12 - Deployments &amp; Config'!J293)</f>
        <v/>
      </c>
      <c r="E288" s="29" t="str">
        <f>IF('12 - Deployments &amp; Config'!K293="","",'12 - Deployments &amp; Config'!K293)</f>
        <v/>
      </c>
      <c r="F288" s="29" t="str">
        <f>IF('12 - Deployments &amp; Config'!L293="","",'12 - Deployments &amp; Config'!L293)</f>
        <v/>
      </c>
      <c r="G288" s="29" t="str">
        <f>IF('12 - Deployments &amp; Config'!AQ293="","",'12 - Deployments &amp; Config'!AQ293)</f>
        <v/>
      </c>
      <c r="H288" s="29" t="str">
        <f>IF('12 - Deployments &amp; Config'!A293="","",'12 - Deployments &amp; Config'!A293)</f>
        <v/>
      </c>
      <c r="I288" s="29" t="str">
        <f>IF('12 - Deployments &amp; Config'!AO293="","",'12 - Deployments &amp; Config'!AO293)</f>
        <v/>
      </c>
      <c r="J288" s="29" t="str">
        <f>IF('12 - Deployments &amp; Config'!AP293="","",'12 - Deployments &amp; Config'!AP293)</f>
        <v/>
      </c>
      <c r="K288" s="29" t="str">
        <f>IF('12 - Deployments &amp; Config'!AK293="","",'12 - Deployments &amp; Config'!AK293)</f>
        <v/>
      </c>
      <c r="L288" s="29" t="str">
        <f>IF('12 - Deployments &amp; Config'!M293="","",'12 - Deployments &amp; Config'!M293)</f>
        <v/>
      </c>
      <c r="M288" s="30"/>
      <c r="N288" s="29" t="str">
        <f>IF('12 - Deployments &amp; Config'!N293="","",'12 - Deployments &amp; Config'!N293)</f>
        <v/>
      </c>
      <c r="O288" s="29" t="str">
        <f>IF('12 - Deployments &amp; Config'!O293="","",'12 - Deployments &amp; Config'!O293)</f>
        <v/>
      </c>
      <c r="P288" s="29" t="str">
        <f>IF('12 - Deployments &amp; Config'!P293="","",'12 - Deployments &amp; Config'!P293)</f>
        <v/>
      </c>
      <c r="Q288" s="30"/>
      <c r="R288" s="29" t="str">
        <f>IF('12 - Deployments &amp; Config'!BO293="","",'12 - Deployments &amp; Config'!BO293)</f>
        <v/>
      </c>
      <c r="S288" s="29" t="str">
        <f>IF('12 - Deployments &amp; Config'!BN293="","",'12 - Deployments &amp; Config'!BN293)</f>
        <v/>
      </c>
      <c r="T288" s="29" t="str">
        <f>IF('12 - Deployments &amp; Config'!BL293="","",'12 - Deployments &amp; Config'!BL293)</f>
        <v/>
      </c>
      <c r="U288" s="29" t="str">
        <f>IF('12 - Deployments &amp; Config'!BM293="","",'12 - Deployments &amp; Config'!BM293)</f>
        <v/>
      </c>
      <c r="V288" s="29" t="str">
        <f>IF('12 - Deployments &amp; Config'!B293="","",'12 - Deployments &amp; Config'!B293)</f>
        <v/>
      </c>
      <c r="W288" s="29" t="str">
        <f>IF('12 - Deployments &amp; Config'!CO293="","",'12 - Deployments &amp; Config'!CO293)</f>
        <v/>
      </c>
      <c r="X288" s="29" t="str">
        <f>IF('12 - Deployments &amp; Config'!BS293="","",'12 - Deployments &amp; Config'!BS293)</f>
        <v/>
      </c>
      <c r="Y288" s="29" t="str">
        <f>IF('12 - Deployments &amp; Config'!CQ293="","",'12 - Deployments &amp; Config'!CQ293)</f>
        <v/>
      </c>
      <c r="Z288" s="29" t="str">
        <f>IF('12 - Deployments &amp; Config'!T293="","",'12 - Deployments &amp; Config'!T293)</f>
        <v/>
      </c>
      <c r="AA288" s="29" t="str">
        <f>IF('12 - Deployments &amp; Config'!V293="","",'12 - Deployments &amp; Config'!V293)</f>
        <v/>
      </c>
    </row>
    <row r="289" spans="1:27">
      <c r="A289" s="30"/>
      <c r="B289" s="30"/>
      <c r="C289" s="29" t="str">
        <f>IF('12 - Deployments &amp; Config'!I294="","",'12 - Deployments &amp; Config'!I294)</f>
        <v/>
      </c>
      <c r="D289" s="29" t="str">
        <f>IF('12 - Deployments &amp; Config'!J294="","",'12 - Deployments &amp; Config'!J294)</f>
        <v/>
      </c>
      <c r="E289" s="29" t="str">
        <f>IF('12 - Deployments &amp; Config'!K294="","",'12 - Deployments &amp; Config'!K294)</f>
        <v/>
      </c>
      <c r="F289" s="29" t="str">
        <f>IF('12 - Deployments &amp; Config'!L294="","",'12 - Deployments &amp; Config'!L294)</f>
        <v/>
      </c>
      <c r="G289" s="29" t="str">
        <f>IF('12 - Deployments &amp; Config'!AQ294="","",'12 - Deployments &amp; Config'!AQ294)</f>
        <v/>
      </c>
      <c r="H289" s="29" t="str">
        <f>IF('12 - Deployments &amp; Config'!A294="","",'12 - Deployments &amp; Config'!A294)</f>
        <v/>
      </c>
      <c r="I289" s="29" t="str">
        <f>IF('12 - Deployments &amp; Config'!AO294="","",'12 - Deployments &amp; Config'!AO294)</f>
        <v/>
      </c>
      <c r="J289" s="29" t="str">
        <f>IF('12 - Deployments &amp; Config'!AP294="","",'12 - Deployments &amp; Config'!AP294)</f>
        <v/>
      </c>
      <c r="K289" s="29" t="str">
        <f>IF('12 - Deployments &amp; Config'!AK294="","",'12 - Deployments &amp; Config'!AK294)</f>
        <v/>
      </c>
      <c r="L289" s="29" t="str">
        <f>IF('12 - Deployments &amp; Config'!M294="","",'12 - Deployments &amp; Config'!M294)</f>
        <v/>
      </c>
      <c r="M289" s="30"/>
      <c r="N289" s="29" t="str">
        <f>IF('12 - Deployments &amp; Config'!N294="","",'12 - Deployments &amp; Config'!N294)</f>
        <v/>
      </c>
      <c r="O289" s="29" t="str">
        <f>IF('12 - Deployments &amp; Config'!O294="","",'12 - Deployments &amp; Config'!O294)</f>
        <v/>
      </c>
      <c r="P289" s="29" t="str">
        <f>IF('12 - Deployments &amp; Config'!P294="","",'12 - Deployments &amp; Config'!P294)</f>
        <v/>
      </c>
      <c r="Q289" s="30"/>
      <c r="R289" s="29" t="str">
        <f>IF('12 - Deployments &amp; Config'!BO294="","",'12 - Deployments &amp; Config'!BO294)</f>
        <v/>
      </c>
      <c r="S289" s="29" t="str">
        <f>IF('12 - Deployments &amp; Config'!BN294="","",'12 - Deployments &amp; Config'!BN294)</f>
        <v/>
      </c>
      <c r="T289" s="29" t="str">
        <f>IF('12 - Deployments &amp; Config'!BL294="","",'12 - Deployments &amp; Config'!BL294)</f>
        <v/>
      </c>
      <c r="U289" s="29" t="str">
        <f>IF('12 - Deployments &amp; Config'!BM294="","",'12 - Deployments &amp; Config'!BM294)</f>
        <v/>
      </c>
      <c r="V289" s="29" t="str">
        <f>IF('12 - Deployments &amp; Config'!B294="","",'12 - Deployments &amp; Config'!B294)</f>
        <v/>
      </c>
      <c r="W289" s="29" t="str">
        <f>IF('12 - Deployments &amp; Config'!CO294="","",'12 - Deployments &amp; Config'!CO294)</f>
        <v/>
      </c>
      <c r="X289" s="29" t="str">
        <f>IF('12 - Deployments &amp; Config'!BS294="","",'12 - Deployments &amp; Config'!BS294)</f>
        <v/>
      </c>
      <c r="Y289" s="29" t="str">
        <f>IF('12 - Deployments &amp; Config'!CQ294="","",'12 - Deployments &amp; Config'!CQ294)</f>
        <v/>
      </c>
      <c r="Z289" s="29" t="str">
        <f>IF('12 - Deployments &amp; Config'!T294="","",'12 - Deployments &amp; Config'!T294)</f>
        <v/>
      </c>
      <c r="AA289" s="29" t="str">
        <f>IF('12 - Deployments &amp; Config'!V294="","",'12 - Deployments &amp; Config'!V294)</f>
        <v/>
      </c>
    </row>
    <row r="290" spans="1:27">
      <c r="A290" s="30"/>
      <c r="B290" s="30"/>
      <c r="C290" s="29" t="str">
        <f>IF('12 - Deployments &amp; Config'!I295="","",'12 - Deployments &amp; Config'!I295)</f>
        <v/>
      </c>
      <c r="D290" s="29" t="str">
        <f>IF('12 - Deployments &amp; Config'!J295="","",'12 - Deployments &amp; Config'!J295)</f>
        <v/>
      </c>
      <c r="E290" s="29" t="str">
        <f>IF('12 - Deployments &amp; Config'!K295="","",'12 - Deployments &amp; Config'!K295)</f>
        <v/>
      </c>
      <c r="F290" s="29" t="str">
        <f>IF('12 - Deployments &amp; Config'!L295="","",'12 - Deployments &amp; Config'!L295)</f>
        <v/>
      </c>
      <c r="G290" s="29" t="str">
        <f>IF('12 - Deployments &amp; Config'!AQ295="","",'12 - Deployments &amp; Config'!AQ295)</f>
        <v/>
      </c>
      <c r="H290" s="29" t="str">
        <f>IF('12 - Deployments &amp; Config'!A295="","",'12 - Deployments &amp; Config'!A295)</f>
        <v/>
      </c>
      <c r="I290" s="29" t="str">
        <f>IF('12 - Deployments &amp; Config'!AO295="","",'12 - Deployments &amp; Config'!AO295)</f>
        <v/>
      </c>
      <c r="J290" s="29" t="str">
        <f>IF('12 - Deployments &amp; Config'!AP295="","",'12 - Deployments &amp; Config'!AP295)</f>
        <v/>
      </c>
      <c r="K290" s="29" t="str">
        <f>IF('12 - Deployments &amp; Config'!AK295="","",'12 - Deployments &amp; Config'!AK295)</f>
        <v/>
      </c>
      <c r="L290" s="29" t="str">
        <f>IF('12 - Deployments &amp; Config'!M295="","",'12 - Deployments &amp; Config'!M295)</f>
        <v/>
      </c>
      <c r="M290" s="30"/>
      <c r="N290" s="29" t="str">
        <f>IF('12 - Deployments &amp; Config'!N295="","",'12 - Deployments &amp; Config'!N295)</f>
        <v/>
      </c>
      <c r="O290" s="29" t="str">
        <f>IF('12 - Deployments &amp; Config'!O295="","",'12 - Deployments &amp; Config'!O295)</f>
        <v/>
      </c>
      <c r="P290" s="29" t="str">
        <f>IF('12 - Deployments &amp; Config'!P295="","",'12 - Deployments &amp; Config'!P295)</f>
        <v/>
      </c>
      <c r="Q290" s="30"/>
      <c r="R290" s="29" t="str">
        <f>IF('12 - Deployments &amp; Config'!BO295="","",'12 - Deployments &amp; Config'!BO295)</f>
        <v/>
      </c>
      <c r="S290" s="29" t="str">
        <f>IF('12 - Deployments &amp; Config'!BN295="","",'12 - Deployments &amp; Config'!BN295)</f>
        <v/>
      </c>
      <c r="T290" s="29" t="str">
        <f>IF('12 - Deployments &amp; Config'!BL295="","",'12 - Deployments &amp; Config'!BL295)</f>
        <v/>
      </c>
      <c r="U290" s="29" t="str">
        <f>IF('12 - Deployments &amp; Config'!BM295="","",'12 - Deployments &amp; Config'!BM295)</f>
        <v/>
      </c>
      <c r="V290" s="29" t="str">
        <f>IF('12 - Deployments &amp; Config'!B295="","",'12 - Deployments &amp; Config'!B295)</f>
        <v/>
      </c>
      <c r="W290" s="29" t="str">
        <f>IF('12 - Deployments &amp; Config'!CO295="","",'12 - Deployments &amp; Config'!CO295)</f>
        <v/>
      </c>
      <c r="X290" s="29" t="str">
        <f>IF('12 - Deployments &amp; Config'!BS295="","",'12 - Deployments &amp; Config'!BS295)</f>
        <v/>
      </c>
      <c r="Y290" s="29" t="str">
        <f>IF('12 - Deployments &amp; Config'!CQ295="","",'12 - Deployments &amp; Config'!CQ295)</f>
        <v/>
      </c>
      <c r="Z290" s="29" t="str">
        <f>IF('12 - Deployments &amp; Config'!T295="","",'12 - Deployments &amp; Config'!T295)</f>
        <v/>
      </c>
      <c r="AA290" s="29" t="str">
        <f>IF('12 - Deployments &amp; Config'!V295="","",'12 - Deployments &amp; Config'!V295)</f>
        <v/>
      </c>
    </row>
    <row r="291" spans="1:27">
      <c r="A291" s="30"/>
      <c r="B291" s="30"/>
      <c r="C291" s="29" t="str">
        <f>IF('12 - Deployments &amp; Config'!I296="","",'12 - Deployments &amp; Config'!I296)</f>
        <v/>
      </c>
      <c r="D291" s="29" t="str">
        <f>IF('12 - Deployments &amp; Config'!J296="","",'12 - Deployments &amp; Config'!J296)</f>
        <v/>
      </c>
      <c r="E291" s="29" t="str">
        <f>IF('12 - Deployments &amp; Config'!K296="","",'12 - Deployments &amp; Config'!K296)</f>
        <v/>
      </c>
      <c r="F291" s="29" t="str">
        <f>IF('12 - Deployments &amp; Config'!L296="","",'12 - Deployments &amp; Config'!L296)</f>
        <v/>
      </c>
      <c r="G291" s="29" t="str">
        <f>IF('12 - Deployments &amp; Config'!AQ296="","",'12 - Deployments &amp; Config'!AQ296)</f>
        <v/>
      </c>
      <c r="H291" s="29" t="str">
        <f>IF('12 - Deployments &amp; Config'!A296="","",'12 - Deployments &amp; Config'!A296)</f>
        <v/>
      </c>
      <c r="I291" s="29" t="str">
        <f>IF('12 - Deployments &amp; Config'!AO296="","",'12 - Deployments &amp; Config'!AO296)</f>
        <v/>
      </c>
      <c r="J291" s="29" t="str">
        <f>IF('12 - Deployments &amp; Config'!AP296="","",'12 - Deployments &amp; Config'!AP296)</f>
        <v/>
      </c>
      <c r="K291" s="29" t="str">
        <f>IF('12 - Deployments &amp; Config'!AK296="","",'12 - Deployments &amp; Config'!AK296)</f>
        <v/>
      </c>
      <c r="L291" s="29" t="str">
        <f>IF('12 - Deployments &amp; Config'!M296="","",'12 - Deployments &amp; Config'!M296)</f>
        <v/>
      </c>
      <c r="M291" s="30"/>
      <c r="N291" s="29" t="str">
        <f>IF('12 - Deployments &amp; Config'!N296="","",'12 - Deployments &amp; Config'!N296)</f>
        <v/>
      </c>
      <c r="O291" s="29" t="str">
        <f>IF('12 - Deployments &amp; Config'!O296="","",'12 - Deployments &amp; Config'!O296)</f>
        <v/>
      </c>
      <c r="P291" s="29" t="str">
        <f>IF('12 - Deployments &amp; Config'!P296="","",'12 - Deployments &amp; Config'!P296)</f>
        <v/>
      </c>
      <c r="Q291" s="30"/>
      <c r="R291" s="29" t="str">
        <f>IF('12 - Deployments &amp; Config'!BO296="","",'12 - Deployments &amp; Config'!BO296)</f>
        <v/>
      </c>
      <c r="S291" s="29" t="str">
        <f>IF('12 - Deployments &amp; Config'!BN296="","",'12 - Deployments &amp; Config'!BN296)</f>
        <v/>
      </c>
      <c r="T291" s="29" t="str">
        <f>IF('12 - Deployments &amp; Config'!BL296="","",'12 - Deployments &amp; Config'!BL296)</f>
        <v/>
      </c>
      <c r="U291" s="29" t="str">
        <f>IF('12 - Deployments &amp; Config'!BM296="","",'12 - Deployments &amp; Config'!BM296)</f>
        <v/>
      </c>
      <c r="V291" s="29" t="str">
        <f>IF('12 - Deployments &amp; Config'!B296="","",'12 - Deployments &amp; Config'!B296)</f>
        <v/>
      </c>
      <c r="W291" s="29" t="str">
        <f>IF('12 - Deployments &amp; Config'!CO296="","",'12 - Deployments &amp; Config'!CO296)</f>
        <v/>
      </c>
      <c r="X291" s="29" t="str">
        <f>IF('12 - Deployments &amp; Config'!BS296="","",'12 - Deployments &amp; Config'!BS296)</f>
        <v/>
      </c>
      <c r="Y291" s="29" t="str">
        <f>IF('12 - Deployments &amp; Config'!CQ296="","",'12 - Deployments &amp; Config'!CQ296)</f>
        <v/>
      </c>
      <c r="Z291" s="29" t="str">
        <f>IF('12 - Deployments &amp; Config'!T296="","",'12 - Deployments &amp; Config'!T296)</f>
        <v/>
      </c>
      <c r="AA291" s="29" t="str">
        <f>IF('12 - Deployments &amp; Config'!V296="","",'12 - Deployments &amp; Config'!V296)</f>
        <v/>
      </c>
    </row>
    <row r="292" spans="1:27">
      <c r="A292" s="30"/>
      <c r="B292" s="30"/>
      <c r="C292" s="29" t="str">
        <f>IF('12 - Deployments &amp; Config'!I297="","",'12 - Deployments &amp; Config'!I297)</f>
        <v/>
      </c>
      <c r="D292" s="29" t="str">
        <f>IF('12 - Deployments &amp; Config'!J297="","",'12 - Deployments &amp; Config'!J297)</f>
        <v/>
      </c>
      <c r="E292" s="29" t="str">
        <f>IF('12 - Deployments &amp; Config'!K297="","",'12 - Deployments &amp; Config'!K297)</f>
        <v/>
      </c>
      <c r="F292" s="29" t="str">
        <f>IF('12 - Deployments &amp; Config'!L297="","",'12 - Deployments &amp; Config'!L297)</f>
        <v/>
      </c>
      <c r="G292" s="29" t="str">
        <f>IF('12 - Deployments &amp; Config'!AQ297="","",'12 - Deployments &amp; Config'!AQ297)</f>
        <v/>
      </c>
      <c r="H292" s="29" t="str">
        <f>IF('12 - Deployments &amp; Config'!A297="","",'12 - Deployments &amp; Config'!A297)</f>
        <v/>
      </c>
      <c r="I292" s="29" t="str">
        <f>IF('12 - Deployments &amp; Config'!AO297="","",'12 - Deployments &amp; Config'!AO297)</f>
        <v/>
      </c>
      <c r="J292" s="29" t="str">
        <f>IF('12 - Deployments &amp; Config'!AP297="","",'12 - Deployments &amp; Config'!AP297)</f>
        <v/>
      </c>
      <c r="K292" s="29" t="str">
        <f>IF('12 - Deployments &amp; Config'!AK297="","",'12 - Deployments &amp; Config'!AK297)</f>
        <v/>
      </c>
      <c r="L292" s="29" t="str">
        <f>IF('12 - Deployments &amp; Config'!M297="","",'12 - Deployments &amp; Config'!M297)</f>
        <v/>
      </c>
      <c r="M292" s="30"/>
      <c r="N292" s="29" t="str">
        <f>IF('12 - Deployments &amp; Config'!N297="","",'12 - Deployments &amp; Config'!N297)</f>
        <v/>
      </c>
      <c r="O292" s="29" t="str">
        <f>IF('12 - Deployments &amp; Config'!O297="","",'12 - Deployments &amp; Config'!O297)</f>
        <v/>
      </c>
      <c r="P292" s="29" t="str">
        <f>IF('12 - Deployments &amp; Config'!P297="","",'12 - Deployments &amp; Config'!P297)</f>
        <v/>
      </c>
      <c r="Q292" s="30"/>
      <c r="R292" s="29" t="str">
        <f>IF('12 - Deployments &amp; Config'!BO297="","",'12 - Deployments &amp; Config'!BO297)</f>
        <v/>
      </c>
      <c r="S292" s="29" t="str">
        <f>IF('12 - Deployments &amp; Config'!BN297="","",'12 - Deployments &amp; Config'!BN297)</f>
        <v/>
      </c>
      <c r="T292" s="29" t="str">
        <f>IF('12 - Deployments &amp; Config'!BL297="","",'12 - Deployments &amp; Config'!BL297)</f>
        <v/>
      </c>
      <c r="U292" s="29" t="str">
        <f>IF('12 - Deployments &amp; Config'!BM297="","",'12 - Deployments &amp; Config'!BM297)</f>
        <v/>
      </c>
      <c r="V292" s="29" t="str">
        <f>IF('12 - Deployments &amp; Config'!B297="","",'12 - Deployments &amp; Config'!B297)</f>
        <v/>
      </c>
      <c r="W292" s="29" t="str">
        <f>IF('12 - Deployments &amp; Config'!CO297="","",'12 - Deployments &amp; Config'!CO297)</f>
        <v/>
      </c>
      <c r="X292" s="29" t="str">
        <f>IF('12 - Deployments &amp; Config'!BS297="","",'12 - Deployments &amp; Config'!BS297)</f>
        <v/>
      </c>
      <c r="Y292" s="29" t="str">
        <f>IF('12 - Deployments &amp; Config'!CQ297="","",'12 - Deployments &amp; Config'!CQ297)</f>
        <v/>
      </c>
      <c r="Z292" s="29" t="str">
        <f>IF('12 - Deployments &amp; Config'!T297="","",'12 - Deployments &amp; Config'!T297)</f>
        <v/>
      </c>
      <c r="AA292" s="29" t="str">
        <f>IF('12 - Deployments &amp; Config'!V297="","",'12 - Deployments &amp; Config'!V297)</f>
        <v/>
      </c>
    </row>
    <row r="293" spans="1:27">
      <c r="A293" s="30"/>
      <c r="B293" s="30"/>
      <c r="C293" s="29" t="str">
        <f>IF('12 - Deployments &amp; Config'!I298="","",'12 - Deployments &amp; Config'!I298)</f>
        <v/>
      </c>
      <c r="D293" s="29" t="str">
        <f>IF('12 - Deployments &amp; Config'!J298="","",'12 - Deployments &amp; Config'!J298)</f>
        <v/>
      </c>
      <c r="E293" s="29" t="str">
        <f>IF('12 - Deployments &amp; Config'!K298="","",'12 - Deployments &amp; Config'!K298)</f>
        <v/>
      </c>
      <c r="F293" s="29" t="str">
        <f>IF('12 - Deployments &amp; Config'!L298="","",'12 - Deployments &amp; Config'!L298)</f>
        <v/>
      </c>
      <c r="G293" s="29" t="str">
        <f>IF('12 - Deployments &amp; Config'!AQ298="","",'12 - Deployments &amp; Config'!AQ298)</f>
        <v/>
      </c>
      <c r="H293" s="29" t="str">
        <f>IF('12 - Deployments &amp; Config'!A298="","",'12 - Deployments &amp; Config'!A298)</f>
        <v/>
      </c>
      <c r="I293" s="29" t="str">
        <f>IF('12 - Deployments &amp; Config'!AO298="","",'12 - Deployments &amp; Config'!AO298)</f>
        <v/>
      </c>
      <c r="J293" s="29" t="str">
        <f>IF('12 - Deployments &amp; Config'!AP298="","",'12 - Deployments &amp; Config'!AP298)</f>
        <v/>
      </c>
      <c r="K293" s="29" t="str">
        <f>IF('12 - Deployments &amp; Config'!AK298="","",'12 - Deployments &amp; Config'!AK298)</f>
        <v/>
      </c>
      <c r="L293" s="29" t="str">
        <f>IF('12 - Deployments &amp; Config'!M298="","",'12 - Deployments &amp; Config'!M298)</f>
        <v/>
      </c>
      <c r="M293" s="30"/>
      <c r="N293" s="29" t="str">
        <f>IF('12 - Deployments &amp; Config'!N298="","",'12 - Deployments &amp; Config'!N298)</f>
        <v/>
      </c>
      <c r="O293" s="29" t="str">
        <f>IF('12 - Deployments &amp; Config'!O298="","",'12 - Deployments &amp; Config'!O298)</f>
        <v/>
      </c>
      <c r="P293" s="29" t="str">
        <f>IF('12 - Deployments &amp; Config'!P298="","",'12 - Deployments &amp; Config'!P298)</f>
        <v/>
      </c>
      <c r="Q293" s="30"/>
      <c r="R293" s="29" t="str">
        <f>IF('12 - Deployments &amp; Config'!BO298="","",'12 - Deployments &amp; Config'!BO298)</f>
        <v/>
      </c>
      <c r="S293" s="29" t="str">
        <f>IF('12 - Deployments &amp; Config'!BN298="","",'12 - Deployments &amp; Config'!BN298)</f>
        <v/>
      </c>
      <c r="T293" s="29" t="str">
        <f>IF('12 - Deployments &amp; Config'!BL298="","",'12 - Deployments &amp; Config'!BL298)</f>
        <v/>
      </c>
      <c r="U293" s="29" t="str">
        <f>IF('12 - Deployments &amp; Config'!BM298="","",'12 - Deployments &amp; Config'!BM298)</f>
        <v/>
      </c>
      <c r="V293" s="29" t="str">
        <f>IF('12 - Deployments &amp; Config'!B298="","",'12 - Deployments &amp; Config'!B298)</f>
        <v/>
      </c>
      <c r="W293" s="29" t="str">
        <f>IF('12 - Deployments &amp; Config'!CO298="","",'12 - Deployments &amp; Config'!CO298)</f>
        <v/>
      </c>
      <c r="X293" s="29" t="str">
        <f>IF('12 - Deployments &amp; Config'!BS298="","",'12 - Deployments &amp; Config'!BS298)</f>
        <v/>
      </c>
      <c r="Y293" s="29" t="str">
        <f>IF('12 - Deployments &amp; Config'!CQ298="","",'12 - Deployments &amp; Config'!CQ298)</f>
        <v/>
      </c>
      <c r="Z293" s="29" t="str">
        <f>IF('12 - Deployments &amp; Config'!T298="","",'12 - Deployments &amp; Config'!T298)</f>
        <v/>
      </c>
      <c r="AA293" s="29" t="str">
        <f>IF('12 - Deployments &amp; Config'!V298="","",'12 - Deployments &amp; Config'!V298)</f>
        <v/>
      </c>
    </row>
    <row r="294" spans="1:27">
      <c r="A294" s="30"/>
      <c r="B294" s="30"/>
      <c r="C294" s="29" t="str">
        <f>IF('12 - Deployments &amp; Config'!I299="","",'12 - Deployments &amp; Config'!I299)</f>
        <v/>
      </c>
      <c r="D294" s="29" t="str">
        <f>IF('12 - Deployments &amp; Config'!J299="","",'12 - Deployments &amp; Config'!J299)</f>
        <v/>
      </c>
      <c r="E294" s="29" t="str">
        <f>IF('12 - Deployments &amp; Config'!K299="","",'12 - Deployments &amp; Config'!K299)</f>
        <v/>
      </c>
      <c r="F294" s="29" t="str">
        <f>IF('12 - Deployments &amp; Config'!L299="","",'12 - Deployments &amp; Config'!L299)</f>
        <v/>
      </c>
      <c r="G294" s="29" t="str">
        <f>IF('12 - Deployments &amp; Config'!AQ299="","",'12 - Deployments &amp; Config'!AQ299)</f>
        <v/>
      </c>
      <c r="H294" s="29" t="str">
        <f>IF('12 - Deployments &amp; Config'!A299="","",'12 - Deployments &amp; Config'!A299)</f>
        <v/>
      </c>
      <c r="I294" s="29" t="str">
        <f>IF('12 - Deployments &amp; Config'!AO299="","",'12 - Deployments &amp; Config'!AO299)</f>
        <v/>
      </c>
      <c r="J294" s="29" t="str">
        <f>IF('12 - Deployments &amp; Config'!AP299="","",'12 - Deployments &amp; Config'!AP299)</f>
        <v/>
      </c>
      <c r="K294" s="29" t="str">
        <f>IF('12 - Deployments &amp; Config'!AK299="","",'12 - Deployments &amp; Config'!AK299)</f>
        <v/>
      </c>
      <c r="L294" s="29" t="str">
        <f>IF('12 - Deployments &amp; Config'!M299="","",'12 - Deployments &amp; Config'!M299)</f>
        <v/>
      </c>
      <c r="M294" s="30"/>
      <c r="N294" s="29" t="str">
        <f>IF('12 - Deployments &amp; Config'!N299="","",'12 - Deployments &amp; Config'!N299)</f>
        <v/>
      </c>
      <c r="O294" s="29" t="str">
        <f>IF('12 - Deployments &amp; Config'!O299="","",'12 - Deployments &amp; Config'!O299)</f>
        <v/>
      </c>
      <c r="P294" s="29" t="str">
        <f>IF('12 - Deployments &amp; Config'!P299="","",'12 - Deployments &amp; Config'!P299)</f>
        <v/>
      </c>
      <c r="Q294" s="30"/>
      <c r="R294" s="29" t="str">
        <f>IF('12 - Deployments &amp; Config'!BO299="","",'12 - Deployments &amp; Config'!BO299)</f>
        <v/>
      </c>
      <c r="S294" s="29" t="str">
        <f>IF('12 - Deployments &amp; Config'!BN299="","",'12 - Deployments &amp; Config'!BN299)</f>
        <v/>
      </c>
      <c r="T294" s="29" t="str">
        <f>IF('12 - Deployments &amp; Config'!BL299="","",'12 - Deployments &amp; Config'!BL299)</f>
        <v/>
      </c>
      <c r="U294" s="29" t="str">
        <f>IF('12 - Deployments &amp; Config'!BM299="","",'12 - Deployments &amp; Config'!BM299)</f>
        <v/>
      </c>
      <c r="V294" s="29" t="str">
        <f>IF('12 - Deployments &amp; Config'!B299="","",'12 - Deployments &amp; Config'!B299)</f>
        <v/>
      </c>
      <c r="W294" s="29" t="str">
        <f>IF('12 - Deployments &amp; Config'!CO299="","",'12 - Deployments &amp; Config'!CO299)</f>
        <v/>
      </c>
      <c r="X294" s="29" t="str">
        <f>IF('12 - Deployments &amp; Config'!BS299="","",'12 - Deployments &amp; Config'!BS299)</f>
        <v/>
      </c>
      <c r="Y294" s="29" t="str">
        <f>IF('12 - Deployments &amp; Config'!CQ299="","",'12 - Deployments &amp; Config'!CQ299)</f>
        <v/>
      </c>
      <c r="Z294" s="29" t="str">
        <f>IF('12 - Deployments &amp; Config'!T299="","",'12 - Deployments &amp; Config'!T299)</f>
        <v/>
      </c>
      <c r="AA294" s="29" t="str">
        <f>IF('12 - Deployments &amp; Config'!V299="","",'12 - Deployments &amp; Config'!V299)</f>
        <v/>
      </c>
    </row>
    <row r="295" spans="1:27">
      <c r="A295" s="30"/>
      <c r="B295" s="30"/>
      <c r="C295" s="29" t="str">
        <f>IF('12 - Deployments &amp; Config'!I300="","",'12 - Deployments &amp; Config'!I300)</f>
        <v/>
      </c>
      <c r="D295" s="29" t="str">
        <f>IF('12 - Deployments &amp; Config'!J300="","",'12 - Deployments &amp; Config'!J300)</f>
        <v/>
      </c>
      <c r="E295" s="29" t="str">
        <f>IF('12 - Deployments &amp; Config'!K300="","",'12 - Deployments &amp; Config'!K300)</f>
        <v/>
      </c>
      <c r="F295" s="29" t="str">
        <f>IF('12 - Deployments &amp; Config'!L300="","",'12 - Deployments &amp; Config'!L300)</f>
        <v/>
      </c>
      <c r="G295" s="29" t="str">
        <f>IF('12 - Deployments &amp; Config'!AQ300="","",'12 - Deployments &amp; Config'!AQ300)</f>
        <v/>
      </c>
      <c r="H295" s="29" t="str">
        <f>IF('12 - Deployments &amp; Config'!A300="","",'12 - Deployments &amp; Config'!A300)</f>
        <v/>
      </c>
      <c r="I295" s="29" t="str">
        <f>IF('12 - Deployments &amp; Config'!AO300="","",'12 - Deployments &amp; Config'!AO300)</f>
        <v/>
      </c>
      <c r="J295" s="29" t="str">
        <f>IF('12 - Deployments &amp; Config'!AP300="","",'12 - Deployments &amp; Config'!AP300)</f>
        <v/>
      </c>
      <c r="K295" s="29" t="str">
        <f>IF('12 - Deployments &amp; Config'!AK300="","",'12 - Deployments &amp; Config'!AK300)</f>
        <v/>
      </c>
      <c r="L295" s="29" t="str">
        <f>IF('12 - Deployments &amp; Config'!M300="","",'12 - Deployments &amp; Config'!M300)</f>
        <v/>
      </c>
      <c r="M295" s="30"/>
      <c r="N295" s="29" t="str">
        <f>IF('12 - Deployments &amp; Config'!N300="","",'12 - Deployments &amp; Config'!N300)</f>
        <v/>
      </c>
      <c r="O295" s="29" t="str">
        <f>IF('12 - Deployments &amp; Config'!O300="","",'12 - Deployments &amp; Config'!O300)</f>
        <v/>
      </c>
      <c r="P295" s="29" t="str">
        <f>IF('12 - Deployments &amp; Config'!P300="","",'12 - Deployments &amp; Config'!P300)</f>
        <v/>
      </c>
      <c r="Q295" s="30"/>
      <c r="R295" s="29" t="str">
        <f>IF('12 - Deployments &amp; Config'!BO300="","",'12 - Deployments &amp; Config'!BO300)</f>
        <v/>
      </c>
      <c r="S295" s="29" t="str">
        <f>IF('12 - Deployments &amp; Config'!BN300="","",'12 - Deployments &amp; Config'!BN300)</f>
        <v/>
      </c>
      <c r="T295" s="29" t="str">
        <f>IF('12 - Deployments &amp; Config'!BL300="","",'12 - Deployments &amp; Config'!BL300)</f>
        <v/>
      </c>
      <c r="U295" s="29" t="str">
        <f>IF('12 - Deployments &amp; Config'!BM300="","",'12 - Deployments &amp; Config'!BM300)</f>
        <v/>
      </c>
      <c r="V295" s="29" t="str">
        <f>IF('12 - Deployments &amp; Config'!B300="","",'12 - Deployments &amp; Config'!B300)</f>
        <v/>
      </c>
      <c r="W295" s="29" t="str">
        <f>IF('12 - Deployments &amp; Config'!CO300="","",'12 - Deployments &amp; Config'!CO300)</f>
        <v/>
      </c>
      <c r="X295" s="29" t="str">
        <f>IF('12 - Deployments &amp; Config'!BS300="","",'12 - Deployments &amp; Config'!BS300)</f>
        <v/>
      </c>
      <c r="Y295" s="29" t="str">
        <f>IF('12 - Deployments &amp; Config'!CQ300="","",'12 - Deployments &amp; Config'!CQ300)</f>
        <v/>
      </c>
      <c r="Z295" s="29" t="str">
        <f>IF('12 - Deployments &amp; Config'!T300="","",'12 - Deployments &amp; Config'!T300)</f>
        <v/>
      </c>
      <c r="AA295" s="29" t="str">
        <f>IF('12 - Deployments &amp; Config'!V300="","",'12 - Deployments &amp; Config'!V300)</f>
        <v/>
      </c>
    </row>
    <row r="296" spans="1:27">
      <c r="A296" s="30"/>
      <c r="B296" s="30"/>
      <c r="C296" s="29" t="str">
        <f>IF('12 - Deployments &amp; Config'!I301="","",'12 - Deployments &amp; Config'!I301)</f>
        <v/>
      </c>
      <c r="D296" s="29" t="str">
        <f>IF('12 - Deployments &amp; Config'!J301="","",'12 - Deployments &amp; Config'!J301)</f>
        <v/>
      </c>
      <c r="E296" s="29" t="str">
        <f>IF('12 - Deployments &amp; Config'!K301="","",'12 - Deployments &amp; Config'!K301)</f>
        <v/>
      </c>
      <c r="F296" s="29" t="str">
        <f>IF('12 - Deployments &amp; Config'!L301="","",'12 - Deployments &amp; Config'!L301)</f>
        <v/>
      </c>
      <c r="G296" s="29" t="str">
        <f>IF('12 - Deployments &amp; Config'!AQ301="","",'12 - Deployments &amp; Config'!AQ301)</f>
        <v/>
      </c>
      <c r="H296" s="29" t="str">
        <f>IF('12 - Deployments &amp; Config'!A301="","",'12 - Deployments &amp; Config'!A301)</f>
        <v/>
      </c>
      <c r="I296" s="29" t="str">
        <f>IF('12 - Deployments &amp; Config'!AO301="","",'12 - Deployments &amp; Config'!AO301)</f>
        <v/>
      </c>
      <c r="J296" s="29" t="str">
        <f>IF('12 - Deployments &amp; Config'!AP301="","",'12 - Deployments &amp; Config'!AP301)</f>
        <v/>
      </c>
      <c r="K296" s="29" t="str">
        <f>IF('12 - Deployments &amp; Config'!AK301="","",'12 - Deployments &amp; Config'!AK301)</f>
        <v/>
      </c>
      <c r="L296" s="29" t="str">
        <f>IF('12 - Deployments &amp; Config'!M301="","",'12 - Deployments &amp; Config'!M301)</f>
        <v/>
      </c>
      <c r="M296" s="30"/>
      <c r="N296" s="29" t="str">
        <f>IF('12 - Deployments &amp; Config'!N301="","",'12 - Deployments &amp; Config'!N301)</f>
        <v/>
      </c>
      <c r="O296" s="29" t="str">
        <f>IF('12 - Deployments &amp; Config'!O301="","",'12 - Deployments &amp; Config'!O301)</f>
        <v/>
      </c>
      <c r="P296" s="29" t="str">
        <f>IF('12 - Deployments &amp; Config'!P301="","",'12 - Deployments &amp; Config'!P301)</f>
        <v/>
      </c>
      <c r="Q296" s="30"/>
      <c r="R296" s="29" t="str">
        <f>IF('12 - Deployments &amp; Config'!BO301="","",'12 - Deployments &amp; Config'!BO301)</f>
        <v/>
      </c>
      <c r="S296" s="29" t="str">
        <f>IF('12 - Deployments &amp; Config'!BN301="","",'12 - Deployments &amp; Config'!BN301)</f>
        <v/>
      </c>
      <c r="T296" s="29" t="str">
        <f>IF('12 - Deployments &amp; Config'!BL301="","",'12 - Deployments &amp; Config'!BL301)</f>
        <v/>
      </c>
      <c r="U296" s="29" t="str">
        <f>IF('12 - Deployments &amp; Config'!BM301="","",'12 - Deployments &amp; Config'!BM301)</f>
        <v/>
      </c>
      <c r="V296" s="29" t="str">
        <f>IF('12 - Deployments &amp; Config'!B301="","",'12 - Deployments &amp; Config'!B301)</f>
        <v/>
      </c>
      <c r="W296" s="29" t="str">
        <f>IF('12 - Deployments &amp; Config'!CO301="","",'12 - Deployments &amp; Config'!CO301)</f>
        <v/>
      </c>
      <c r="X296" s="29" t="str">
        <f>IF('12 - Deployments &amp; Config'!BS301="","",'12 - Deployments &amp; Config'!BS301)</f>
        <v/>
      </c>
      <c r="Y296" s="29" t="str">
        <f>IF('12 - Deployments &amp; Config'!CQ301="","",'12 - Deployments &amp; Config'!CQ301)</f>
        <v/>
      </c>
      <c r="Z296" s="29" t="str">
        <f>IF('12 - Deployments &amp; Config'!T301="","",'12 - Deployments &amp; Config'!T301)</f>
        <v/>
      </c>
      <c r="AA296" s="29" t="str">
        <f>IF('12 - Deployments &amp; Config'!V301="","",'12 - Deployments &amp; Config'!V301)</f>
        <v/>
      </c>
    </row>
    <row r="297" spans="1:27">
      <c r="A297" s="30"/>
      <c r="B297" s="30"/>
      <c r="C297" s="29" t="str">
        <f>IF('12 - Deployments &amp; Config'!I302="","",'12 - Deployments &amp; Config'!I302)</f>
        <v/>
      </c>
      <c r="D297" s="29" t="str">
        <f>IF('12 - Deployments &amp; Config'!J302="","",'12 - Deployments &amp; Config'!J302)</f>
        <v/>
      </c>
      <c r="E297" s="29" t="str">
        <f>IF('12 - Deployments &amp; Config'!K302="","",'12 - Deployments &amp; Config'!K302)</f>
        <v/>
      </c>
      <c r="F297" s="29" t="str">
        <f>IF('12 - Deployments &amp; Config'!L302="","",'12 - Deployments &amp; Config'!L302)</f>
        <v/>
      </c>
      <c r="G297" s="29" t="str">
        <f>IF('12 - Deployments &amp; Config'!AQ302="","",'12 - Deployments &amp; Config'!AQ302)</f>
        <v/>
      </c>
      <c r="H297" s="29" t="str">
        <f>IF('12 - Deployments &amp; Config'!A302="","",'12 - Deployments &amp; Config'!A302)</f>
        <v/>
      </c>
      <c r="I297" s="29" t="str">
        <f>IF('12 - Deployments &amp; Config'!AO302="","",'12 - Deployments &amp; Config'!AO302)</f>
        <v/>
      </c>
      <c r="J297" s="29" t="str">
        <f>IF('12 - Deployments &amp; Config'!AP302="","",'12 - Deployments &amp; Config'!AP302)</f>
        <v/>
      </c>
      <c r="K297" s="29" t="str">
        <f>IF('12 - Deployments &amp; Config'!AK302="","",'12 - Deployments &amp; Config'!AK302)</f>
        <v/>
      </c>
      <c r="L297" s="29" t="str">
        <f>IF('12 - Deployments &amp; Config'!M302="","",'12 - Deployments &amp; Config'!M302)</f>
        <v/>
      </c>
      <c r="M297" s="30"/>
      <c r="N297" s="29" t="str">
        <f>IF('12 - Deployments &amp; Config'!N302="","",'12 - Deployments &amp; Config'!N302)</f>
        <v/>
      </c>
      <c r="O297" s="29" t="str">
        <f>IF('12 - Deployments &amp; Config'!O302="","",'12 - Deployments &amp; Config'!O302)</f>
        <v/>
      </c>
      <c r="P297" s="29" t="str">
        <f>IF('12 - Deployments &amp; Config'!P302="","",'12 - Deployments &amp; Config'!P302)</f>
        <v/>
      </c>
      <c r="Q297" s="30"/>
      <c r="R297" s="29" t="str">
        <f>IF('12 - Deployments &amp; Config'!BO302="","",'12 - Deployments &amp; Config'!BO302)</f>
        <v/>
      </c>
      <c r="S297" s="29" t="str">
        <f>IF('12 - Deployments &amp; Config'!BN302="","",'12 - Deployments &amp; Config'!BN302)</f>
        <v/>
      </c>
      <c r="T297" s="29" t="str">
        <f>IF('12 - Deployments &amp; Config'!BL302="","",'12 - Deployments &amp; Config'!BL302)</f>
        <v/>
      </c>
      <c r="U297" s="29" t="str">
        <f>IF('12 - Deployments &amp; Config'!BM302="","",'12 - Deployments &amp; Config'!BM302)</f>
        <v/>
      </c>
      <c r="V297" s="29" t="str">
        <f>IF('12 - Deployments &amp; Config'!B302="","",'12 - Deployments &amp; Config'!B302)</f>
        <v/>
      </c>
      <c r="W297" s="29" t="str">
        <f>IF('12 - Deployments &amp; Config'!CO302="","",'12 - Deployments &amp; Config'!CO302)</f>
        <v/>
      </c>
      <c r="X297" s="29" t="str">
        <f>IF('12 - Deployments &amp; Config'!BS302="","",'12 - Deployments &amp; Config'!BS302)</f>
        <v/>
      </c>
      <c r="Y297" s="29" t="str">
        <f>IF('12 - Deployments &amp; Config'!CQ302="","",'12 - Deployments &amp; Config'!CQ302)</f>
        <v/>
      </c>
      <c r="Z297" s="29" t="str">
        <f>IF('12 - Deployments &amp; Config'!T302="","",'12 - Deployments &amp; Config'!T302)</f>
        <v/>
      </c>
      <c r="AA297" s="29" t="str">
        <f>IF('12 - Deployments &amp; Config'!V302="","",'12 - Deployments &amp; Config'!V302)</f>
        <v/>
      </c>
    </row>
    <row r="298" spans="1:27">
      <c r="A298" s="30"/>
      <c r="B298" s="30"/>
      <c r="C298" s="29" t="str">
        <f>IF('12 - Deployments &amp; Config'!I303="","",'12 - Deployments &amp; Config'!I303)</f>
        <v/>
      </c>
      <c r="D298" s="29" t="str">
        <f>IF('12 - Deployments &amp; Config'!J303="","",'12 - Deployments &amp; Config'!J303)</f>
        <v/>
      </c>
      <c r="E298" s="29" t="str">
        <f>IF('12 - Deployments &amp; Config'!K303="","",'12 - Deployments &amp; Config'!K303)</f>
        <v/>
      </c>
      <c r="F298" s="29" t="str">
        <f>IF('12 - Deployments &amp; Config'!L303="","",'12 - Deployments &amp; Config'!L303)</f>
        <v/>
      </c>
      <c r="G298" s="29" t="str">
        <f>IF('12 - Deployments &amp; Config'!AQ303="","",'12 - Deployments &amp; Config'!AQ303)</f>
        <v/>
      </c>
      <c r="H298" s="29" t="str">
        <f>IF('12 - Deployments &amp; Config'!A303="","",'12 - Deployments &amp; Config'!A303)</f>
        <v/>
      </c>
      <c r="I298" s="29" t="str">
        <f>IF('12 - Deployments &amp; Config'!AO303="","",'12 - Deployments &amp; Config'!AO303)</f>
        <v/>
      </c>
      <c r="J298" s="29" t="str">
        <f>IF('12 - Deployments &amp; Config'!AP303="","",'12 - Deployments &amp; Config'!AP303)</f>
        <v/>
      </c>
      <c r="K298" s="29" t="str">
        <f>IF('12 - Deployments &amp; Config'!AK303="","",'12 - Deployments &amp; Config'!AK303)</f>
        <v/>
      </c>
      <c r="L298" s="29" t="str">
        <f>IF('12 - Deployments &amp; Config'!M303="","",'12 - Deployments &amp; Config'!M303)</f>
        <v/>
      </c>
      <c r="M298" s="30"/>
      <c r="N298" s="29" t="str">
        <f>IF('12 - Deployments &amp; Config'!N303="","",'12 - Deployments &amp; Config'!N303)</f>
        <v/>
      </c>
      <c r="O298" s="29" t="str">
        <f>IF('12 - Deployments &amp; Config'!O303="","",'12 - Deployments &amp; Config'!O303)</f>
        <v/>
      </c>
      <c r="P298" s="29" t="str">
        <f>IF('12 - Deployments &amp; Config'!P303="","",'12 - Deployments &amp; Config'!P303)</f>
        <v/>
      </c>
      <c r="Q298" s="30"/>
      <c r="R298" s="29" t="str">
        <f>IF('12 - Deployments &amp; Config'!BO303="","",'12 - Deployments &amp; Config'!BO303)</f>
        <v/>
      </c>
      <c r="S298" s="29" t="str">
        <f>IF('12 - Deployments &amp; Config'!BN303="","",'12 - Deployments &amp; Config'!BN303)</f>
        <v/>
      </c>
      <c r="T298" s="29" t="str">
        <f>IF('12 - Deployments &amp; Config'!BL303="","",'12 - Deployments &amp; Config'!BL303)</f>
        <v/>
      </c>
      <c r="U298" s="29" t="str">
        <f>IF('12 - Deployments &amp; Config'!BM303="","",'12 - Deployments &amp; Config'!BM303)</f>
        <v/>
      </c>
      <c r="V298" s="29" t="str">
        <f>IF('12 - Deployments &amp; Config'!B303="","",'12 - Deployments &amp; Config'!B303)</f>
        <v/>
      </c>
      <c r="W298" s="29" t="str">
        <f>IF('12 - Deployments &amp; Config'!CO303="","",'12 - Deployments &amp; Config'!CO303)</f>
        <v/>
      </c>
      <c r="X298" s="29" t="str">
        <f>IF('12 - Deployments &amp; Config'!BS303="","",'12 - Deployments &amp; Config'!BS303)</f>
        <v/>
      </c>
      <c r="Y298" s="29" t="str">
        <f>IF('12 - Deployments &amp; Config'!CQ303="","",'12 - Deployments &amp; Config'!CQ303)</f>
        <v/>
      </c>
      <c r="Z298" s="29" t="str">
        <f>IF('12 - Deployments &amp; Config'!T303="","",'12 - Deployments &amp; Config'!T303)</f>
        <v/>
      </c>
      <c r="AA298" s="29" t="str">
        <f>IF('12 - Deployments &amp; Config'!V303="","",'12 - Deployments &amp; Config'!V303)</f>
        <v/>
      </c>
    </row>
    <row r="299" spans="1:27">
      <c r="A299" s="30"/>
      <c r="B299" s="30"/>
      <c r="C299" s="29" t="str">
        <f>IF('12 - Deployments &amp; Config'!I304="","",'12 - Deployments &amp; Config'!I304)</f>
        <v/>
      </c>
      <c r="D299" s="29" t="str">
        <f>IF('12 - Deployments &amp; Config'!J304="","",'12 - Deployments &amp; Config'!J304)</f>
        <v/>
      </c>
      <c r="E299" s="29" t="str">
        <f>IF('12 - Deployments &amp; Config'!K304="","",'12 - Deployments &amp; Config'!K304)</f>
        <v/>
      </c>
      <c r="F299" s="29" t="str">
        <f>IF('12 - Deployments &amp; Config'!L304="","",'12 - Deployments &amp; Config'!L304)</f>
        <v/>
      </c>
      <c r="G299" s="29" t="str">
        <f>IF('12 - Deployments &amp; Config'!AQ304="","",'12 - Deployments &amp; Config'!AQ304)</f>
        <v/>
      </c>
      <c r="H299" s="29" t="str">
        <f>IF('12 - Deployments &amp; Config'!A304="","",'12 - Deployments &amp; Config'!A304)</f>
        <v/>
      </c>
      <c r="I299" s="29" t="str">
        <f>IF('12 - Deployments &amp; Config'!AO304="","",'12 - Deployments &amp; Config'!AO304)</f>
        <v/>
      </c>
      <c r="J299" s="29" t="str">
        <f>IF('12 - Deployments &amp; Config'!AP304="","",'12 - Deployments &amp; Config'!AP304)</f>
        <v/>
      </c>
      <c r="K299" s="29" t="str">
        <f>IF('12 - Deployments &amp; Config'!AK304="","",'12 - Deployments &amp; Config'!AK304)</f>
        <v/>
      </c>
      <c r="L299" s="29" t="str">
        <f>IF('12 - Deployments &amp; Config'!M304="","",'12 - Deployments &amp; Config'!M304)</f>
        <v/>
      </c>
      <c r="M299" s="30"/>
      <c r="N299" s="29" t="str">
        <f>IF('12 - Deployments &amp; Config'!N304="","",'12 - Deployments &amp; Config'!N304)</f>
        <v/>
      </c>
      <c r="O299" s="29" t="str">
        <f>IF('12 - Deployments &amp; Config'!O304="","",'12 - Deployments &amp; Config'!O304)</f>
        <v/>
      </c>
      <c r="P299" s="29" t="str">
        <f>IF('12 - Deployments &amp; Config'!P304="","",'12 - Deployments &amp; Config'!P304)</f>
        <v/>
      </c>
      <c r="Q299" s="30"/>
      <c r="R299" s="29" t="str">
        <f>IF('12 - Deployments &amp; Config'!BO304="","",'12 - Deployments &amp; Config'!BO304)</f>
        <v/>
      </c>
      <c r="S299" s="29" t="str">
        <f>IF('12 - Deployments &amp; Config'!BN304="","",'12 - Deployments &amp; Config'!BN304)</f>
        <v/>
      </c>
      <c r="T299" s="29" t="str">
        <f>IF('12 - Deployments &amp; Config'!BL304="","",'12 - Deployments &amp; Config'!BL304)</f>
        <v/>
      </c>
      <c r="U299" s="29" t="str">
        <f>IF('12 - Deployments &amp; Config'!BM304="","",'12 - Deployments &amp; Config'!BM304)</f>
        <v/>
      </c>
      <c r="V299" s="29" t="str">
        <f>IF('12 - Deployments &amp; Config'!B304="","",'12 - Deployments &amp; Config'!B304)</f>
        <v/>
      </c>
      <c r="W299" s="29" t="str">
        <f>IF('12 - Deployments &amp; Config'!CO304="","",'12 - Deployments &amp; Config'!CO304)</f>
        <v/>
      </c>
      <c r="X299" s="29" t="str">
        <f>IF('12 - Deployments &amp; Config'!BS304="","",'12 - Deployments &amp; Config'!BS304)</f>
        <v/>
      </c>
      <c r="Y299" s="29" t="str">
        <f>IF('12 - Deployments &amp; Config'!CQ304="","",'12 - Deployments &amp; Config'!CQ304)</f>
        <v/>
      </c>
      <c r="Z299" s="29" t="str">
        <f>IF('12 - Deployments &amp; Config'!T304="","",'12 - Deployments &amp; Config'!T304)</f>
        <v/>
      </c>
      <c r="AA299" s="29" t="str">
        <f>IF('12 - Deployments &amp; Config'!V304="","",'12 - Deployments &amp; Config'!V304)</f>
        <v/>
      </c>
    </row>
    <row r="300" spans="1:27">
      <c r="A300" s="30"/>
      <c r="B300" s="30"/>
      <c r="C300" s="29" t="str">
        <f>IF('12 - Deployments &amp; Config'!I305="","",'12 - Deployments &amp; Config'!I305)</f>
        <v/>
      </c>
      <c r="D300" s="29" t="str">
        <f>IF('12 - Deployments &amp; Config'!J305="","",'12 - Deployments &amp; Config'!J305)</f>
        <v/>
      </c>
      <c r="E300" s="29" t="str">
        <f>IF('12 - Deployments &amp; Config'!K305="","",'12 - Deployments &amp; Config'!K305)</f>
        <v/>
      </c>
      <c r="F300" s="29" t="str">
        <f>IF('12 - Deployments &amp; Config'!L305="","",'12 - Deployments &amp; Config'!L305)</f>
        <v/>
      </c>
      <c r="G300" s="29" t="str">
        <f>IF('12 - Deployments &amp; Config'!AQ305="","",'12 - Deployments &amp; Config'!AQ305)</f>
        <v/>
      </c>
      <c r="H300" s="29" t="str">
        <f>IF('12 - Deployments &amp; Config'!A305="","",'12 - Deployments &amp; Config'!A305)</f>
        <v/>
      </c>
      <c r="I300" s="29" t="str">
        <f>IF('12 - Deployments &amp; Config'!AO305="","",'12 - Deployments &amp; Config'!AO305)</f>
        <v/>
      </c>
      <c r="J300" s="29" t="str">
        <f>IF('12 - Deployments &amp; Config'!AP305="","",'12 - Deployments &amp; Config'!AP305)</f>
        <v/>
      </c>
      <c r="K300" s="29" t="str">
        <f>IF('12 - Deployments &amp; Config'!AK305="","",'12 - Deployments &amp; Config'!AK305)</f>
        <v/>
      </c>
      <c r="L300" s="29" t="str">
        <f>IF('12 - Deployments &amp; Config'!M305="","",'12 - Deployments &amp; Config'!M305)</f>
        <v/>
      </c>
      <c r="M300" s="30"/>
      <c r="N300" s="29" t="str">
        <f>IF('12 - Deployments &amp; Config'!N305="","",'12 - Deployments &amp; Config'!N305)</f>
        <v/>
      </c>
      <c r="O300" s="29" t="str">
        <f>IF('12 - Deployments &amp; Config'!O305="","",'12 - Deployments &amp; Config'!O305)</f>
        <v/>
      </c>
      <c r="P300" s="29" t="str">
        <f>IF('12 - Deployments &amp; Config'!P305="","",'12 - Deployments &amp; Config'!P305)</f>
        <v/>
      </c>
      <c r="Q300" s="30"/>
      <c r="R300" s="29" t="str">
        <f>IF('12 - Deployments &amp; Config'!BO305="","",'12 - Deployments &amp; Config'!BO305)</f>
        <v/>
      </c>
      <c r="S300" s="29" t="str">
        <f>IF('12 - Deployments &amp; Config'!BN305="","",'12 - Deployments &amp; Config'!BN305)</f>
        <v/>
      </c>
      <c r="T300" s="29" t="str">
        <f>IF('12 - Deployments &amp; Config'!BL305="","",'12 - Deployments &amp; Config'!BL305)</f>
        <v/>
      </c>
      <c r="U300" s="29" t="str">
        <f>IF('12 - Deployments &amp; Config'!BM305="","",'12 - Deployments &amp; Config'!BM305)</f>
        <v/>
      </c>
      <c r="V300" s="29" t="str">
        <f>IF('12 - Deployments &amp; Config'!B305="","",'12 - Deployments &amp; Config'!B305)</f>
        <v/>
      </c>
      <c r="W300" s="29" t="str">
        <f>IF('12 - Deployments &amp; Config'!CO305="","",'12 - Deployments &amp; Config'!CO305)</f>
        <v/>
      </c>
      <c r="X300" s="29" t="str">
        <f>IF('12 - Deployments &amp; Config'!BS305="","",'12 - Deployments &amp; Config'!BS305)</f>
        <v/>
      </c>
      <c r="Y300" s="29" t="str">
        <f>IF('12 - Deployments &amp; Config'!CQ305="","",'12 - Deployments &amp; Config'!CQ305)</f>
        <v/>
      </c>
      <c r="Z300" s="29" t="str">
        <f>IF('12 - Deployments &amp; Config'!T305="","",'12 - Deployments &amp; Config'!T305)</f>
        <v/>
      </c>
      <c r="AA300" s="29" t="str">
        <f>IF('12 - Deployments &amp; Config'!V305="","",'12 - Deployments &amp; Config'!V305)</f>
        <v/>
      </c>
    </row>
    <row r="301" spans="1:27">
      <c r="A301" s="30"/>
      <c r="B301" s="30"/>
      <c r="C301" s="29" t="str">
        <f>IF('12 - Deployments &amp; Config'!I306="","",'12 - Deployments &amp; Config'!I306)</f>
        <v/>
      </c>
      <c r="D301" s="29" t="str">
        <f>IF('12 - Deployments &amp; Config'!J306="","",'12 - Deployments &amp; Config'!J306)</f>
        <v/>
      </c>
      <c r="E301" s="29" t="str">
        <f>IF('12 - Deployments &amp; Config'!K306="","",'12 - Deployments &amp; Config'!K306)</f>
        <v/>
      </c>
      <c r="F301" s="29" t="str">
        <f>IF('12 - Deployments &amp; Config'!L306="","",'12 - Deployments &amp; Config'!L306)</f>
        <v/>
      </c>
      <c r="G301" s="29" t="str">
        <f>IF('12 - Deployments &amp; Config'!AQ306="","",'12 - Deployments &amp; Config'!AQ306)</f>
        <v/>
      </c>
      <c r="H301" s="29" t="str">
        <f>IF('12 - Deployments &amp; Config'!A306="","",'12 - Deployments &amp; Config'!A306)</f>
        <v/>
      </c>
      <c r="I301" s="29" t="str">
        <f>IF('12 - Deployments &amp; Config'!AO306="","",'12 - Deployments &amp; Config'!AO306)</f>
        <v/>
      </c>
      <c r="J301" s="29" t="str">
        <f>IF('12 - Deployments &amp; Config'!AP306="","",'12 - Deployments &amp; Config'!AP306)</f>
        <v/>
      </c>
      <c r="K301" s="29" t="str">
        <f>IF('12 - Deployments &amp; Config'!AK306="","",'12 - Deployments &amp; Config'!AK306)</f>
        <v/>
      </c>
      <c r="L301" s="29" t="str">
        <f>IF('12 - Deployments &amp; Config'!M306="","",'12 - Deployments &amp; Config'!M306)</f>
        <v/>
      </c>
      <c r="M301" s="30"/>
      <c r="N301" s="29" t="str">
        <f>IF('12 - Deployments &amp; Config'!N306="","",'12 - Deployments &amp; Config'!N306)</f>
        <v/>
      </c>
      <c r="O301" s="29" t="str">
        <f>IF('12 - Deployments &amp; Config'!O306="","",'12 - Deployments &amp; Config'!O306)</f>
        <v/>
      </c>
      <c r="P301" s="29" t="str">
        <f>IF('12 - Deployments &amp; Config'!P306="","",'12 - Deployments &amp; Config'!P306)</f>
        <v/>
      </c>
      <c r="Q301" s="30"/>
      <c r="R301" s="29" t="str">
        <f>IF('12 - Deployments &amp; Config'!BO306="","",'12 - Deployments &amp; Config'!BO306)</f>
        <v/>
      </c>
      <c r="S301" s="29" t="str">
        <f>IF('12 - Deployments &amp; Config'!BN306="","",'12 - Deployments &amp; Config'!BN306)</f>
        <v/>
      </c>
      <c r="T301" s="29" t="str">
        <f>IF('12 - Deployments &amp; Config'!BL306="","",'12 - Deployments &amp; Config'!BL306)</f>
        <v/>
      </c>
      <c r="U301" s="29" t="str">
        <f>IF('12 - Deployments &amp; Config'!BM306="","",'12 - Deployments &amp; Config'!BM306)</f>
        <v/>
      </c>
      <c r="V301" s="29" t="str">
        <f>IF('12 - Deployments &amp; Config'!B306="","",'12 - Deployments &amp; Config'!B306)</f>
        <v/>
      </c>
      <c r="W301" s="29" t="str">
        <f>IF('12 - Deployments &amp; Config'!CO306="","",'12 - Deployments &amp; Config'!CO306)</f>
        <v/>
      </c>
      <c r="X301" s="29" t="str">
        <f>IF('12 - Deployments &amp; Config'!BS306="","",'12 - Deployments &amp; Config'!BS306)</f>
        <v/>
      </c>
      <c r="Y301" s="29" t="str">
        <f>IF('12 - Deployments &amp; Config'!CQ306="","",'12 - Deployments &amp; Config'!CQ306)</f>
        <v/>
      </c>
      <c r="Z301" s="29" t="str">
        <f>IF('12 - Deployments &amp; Config'!T306="","",'12 - Deployments &amp; Config'!T306)</f>
        <v/>
      </c>
      <c r="AA301" s="29" t="str">
        <f>IF('12 - Deployments &amp; Config'!V306="","",'12 - Deployments &amp; Config'!V306)</f>
        <v/>
      </c>
    </row>
    <row r="302" spans="1:27">
      <c r="A302" s="30"/>
      <c r="B302" s="30"/>
      <c r="C302" s="29" t="str">
        <f>IF('12 - Deployments &amp; Config'!I307="","",'12 - Deployments &amp; Config'!I307)</f>
        <v/>
      </c>
      <c r="D302" s="29" t="str">
        <f>IF('12 - Deployments &amp; Config'!J307="","",'12 - Deployments &amp; Config'!J307)</f>
        <v/>
      </c>
      <c r="E302" s="29" t="str">
        <f>IF('12 - Deployments &amp; Config'!K307="","",'12 - Deployments &amp; Config'!K307)</f>
        <v/>
      </c>
      <c r="F302" s="29" t="str">
        <f>IF('12 - Deployments &amp; Config'!L307="","",'12 - Deployments &amp; Config'!L307)</f>
        <v/>
      </c>
      <c r="G302" s="29" t="str">
        <f>IF('12 - Deployments &amp; Config'!AQ307="","",'12 - Deployments &amp; Config'!AQ307)</f>
        <v/>
      </c>
      <c r="H302" s="29" t="str">
        <f>IF('12 - Deployments &amp; Config'!A307="","",'12 - Deployments &amp; Config'!A307)</f>
        <v/>
      </c>
      <c r="I302" s="29" t="str">
        <f>IF('12 - Deployments &amp; Config'!AO307="","",'12 - Deployments &amp; Config'!AO307)</f>
        <v/>
      </c>
      <c r="J302" s="29" t="str">
        <f>IF('12 - Deployments &amp; Config'!AP307="","",'12 - Deployments &amp; Config'!AP307)</f>
        <v/>
      </c>
      <c r="K302" s="29" t="str">
        <f>IF('12 - Deployments &amp; Config'!AK307="","",'12 - Deployments &amp; Config'!AK307)</f>
        <v/>
      </c>
      <c r="L302" s="29" t="str">
        <f>IF('12 - Deployments &amp; Config'!M307="","",'12 - Deployments &amp; Config'!M307)</f>
        <v/>
      </c>
      <c r="M302" s="30"/>
      <c r="N302" s="29" t="str">
        <f>IF('12 - Deployments &amp; Config'!N307="","",'12 - Deployments &amp; Config'!N307)</f>
        <v/>
      </c>
      <c r="O302" s="29" t="str">
        <f>IF('12 - Deployments &amp; Config'!O307="","",'12 - Deployments &amp; Config'!O307)</f>
        <v/>
      </c>
      <c r="P302" s="29" t="str">
        <f>IF('12 - Deployments &amp; Config'!P307="","",'12 - Deployments &amp; Config'!P307)</f>
        <v/>
      </c>
      <c r="Q302" s="30"/>
      <c r="R302" s="29" t="str">
        <f>IF('12 - Deployments &amp; Config'!BO307="","",'12 - Deployments &amp; Config'!BO307)</f>
        <v/>
      </c>
      <c r="S302" s="29" t="str">
        <f>IF('12 - Deployments &amp; Config'!BN307="","",'12 - Deployments &amp; Config'!BN307)</f>
        <v/>
      </c>
      <c r="T302" s="29" t="str">
        <f>IF('12 - Deployments &amp; Config'!BL307="","",'12 - Deployments &amp; Config'!BL307)</f>
        <v/>
      </c>
      <c r="U302" s="29" t="str">
        <f>IF('12 - Deployments &amp; Config'!BM307="","",'12 - Deployments &amp; Config'!BM307)</f>
        <v/>
      </c>
      <c r="V302" s="29" t="str">
        <f>IF('12 - Deployments &amp; Config'!B307="","",'12 - Deployments &amp; Config'!B307)</f>
        <v/>
      </c>
      <c r="W302" s="29" t="str">
        <f>IF('12 - Deployments &amp; Config'!CO307="","",'12 - Deployments &amp; Config'!CO307)</f>
        <v/>
      </c>
      <c r="X302" s="29" t="str">
        <f>IF('12 - Deployments &amp; Config'!BS307="","",'12 - Deployments &amp; Config'!BS307)</f>
        <v/>
      </c>
      <c r="Y302" s="29" t="str">
        <f>IF('12 - Deployments &amp; Config'!CQ307="","",'12 - Deployments &amp; Config'!CQ307)</f>
        <v/>
      </c>
      <c r="Z302" s="29" t="str">
        <f>IF('12 - Deployments &amp; Config'!T307="","",'12 - Deployments &amp; Config'!T307)</f>
        <v/>
      </c>
      <c r="AA302" s="29" t="str">
        <f>IF('12 - Deployments &amp; Config'!V307="","",'12 - Deployments &amp; Config'!V307)</f>
        <v/>
      </c>
    </row>
    <row r="303" spans="1:27">
      <c r="A303" s="30"/>
      <c r="B303" s="30"/>
      <c r="C303" s="29" t="str">
        <f>IF('12 - Deployments &amp; Config'!I308="","",'12 - Deployments &amp; Config'!I308)</f>
        <v/>
      </c>
      <c r="D303" s="29" t="str">
        <f>IF('12 - Deployments &amp; Config'!J308="","",'12 - Deployments &amp; Config'!J308)</f>
        <v/>
      </c>
      <c r="E303" s="29" t="str">
        <f>IF('12 - Deployments &amp; Config'!K308="","",'12 - Deployments &amp; Config'!K308)</f>
        <v/>
      </c>
      <c r="F303" s="29" t="str">
        <f>IF('12 - Deployments &amp; Config'!L308="","",'12 - Deployments &amp; Config'!L308)</f>
        <v/>
      </c>
      <c r="G303" s="29" t="str">
        <f>IF('12 - Deployments &amp; Config'!AQ308="","",'12 - Deployments &amp; Config'!AQ308)</f>
        <v/>
      </c>
      <c r="H303" s="29" t="str">
        <f>IF('12 - Deployments &amp; Config'!A308="","",'12 - Deployments &amp; Config'!A308)</f>
        <v/>
      </c>
      <c r="I303" s="29" t="str">
        <f>IF('12 - Deployments &amp; Config'!AO308="","",'12 - Deployments &amp; Config'!AO308)</f>
        <v/>
      </c>
      <c r="J303" s="29" t="str">
        <f>IF('12 - Deployments &amp; Config'!AP308="","",'12 - Deployments &amp; Config'!AP308)</f>
        <v/>
      </c>
      <c r="K303" s="29" t="str">
        <f>IF('12 - Deployments &amp; Config'!AK308="","",'12 - Deployments &amp; Config'!AK308)</f>
        <v/>
      </c>
      <c r="L303" s="29" t="str">
        <f>IF('12 - Deployments &amp; Config'!M308="","",'12 - Deployments &amp; Config'!M308)</f>
        <v/>
      </c>
      <c r="M303" s="30"/>
      <c r="N303" s="29" t="str">
        <f>IF('12 - Deployments &amp; Config'!N308="","",'12 - Deployments &amp; Config'!N308)</f>
        <v/>
      </c>
      <c r="O303" s="29" t="str">
        <f>IF('12 - Deployments &amp; Config'!O308="","",'12 - Deployments &amp; Config'!O308)</f>
        <v/>
      </c>
      <c r="P303" s="29" t="str">
        <f>IF('12 - Deployments &amp; Config'!P308="","",'12 - Deployments &amp; Config'!P308)</f>
        <v/>
      </c>
      <c r="Q303" s="30"/>
      <c r="R303" s="29" t="str">
        <f>IF('12 - Deployments &amp; Config'!BO308="","",'12 - Deployments &amp; Config'!BO308)</f>
        <v/>
      </c>
      <c r="S303" s="29" t="str">
        <f>IF('12 - Deployments &amp; Config'!BN308="","",'12 - Deployments &amp; Config'!BN308)</f>
        <v/>
      </c>
      <c r="T303" s="29" t="str">
        <f>IF('12 - Deployments &amp; Config'!BL308="","",'12 - Deployments &amp; Config'!BL308)</f>
        <v/>
      </c>
      <c r="U303" s="29" t="str">
        <f>IF('12 - Deployments &amp; Config'!BM308="","",'12 - Deployments &amp; Config'!BM308)</f>
        <v/>
      </c>
      <c r="V303" s="29" t="str">
        <f>IF('12 - Deployments &amp; Config'!B308="","",'12 - Deployments &amp; Config'!B308)</f>
        <v/>
      </c>
      <c r="W303" s="29" t="str">
        <f>IF('12 - Deployments &amp; Config'!CO308="","",'12 - Deployments &amp; Config'!CO308)</f>
        <v/>
      </c>
      <c r="X303" s="29" t="str">
        <f>IF('12 - Deployments &amp; Config'!BS308="","",'12 - Deployments &amp; Config'!BS308)</f>
        <v/>
      </c>
      <c r="Y303" s="29" t="str">
        <f>IF('12 - Deployments &amp; Config'!CQ308="","",'12 - Deployments &amp; Config'!CQ308)</f>
        <v/>
      </c>
      <c r="Z303" s="29" t="str">
        <f>IF('12 - Deployments &amp; Config'!T308="","",'12 - Deployments &amp; Config'!T308)</f>
        <v/>
      </c>
      <c r="AA303" s="29" t="str">
        <f>IF('12 - Deployments &amp; Config'!V308="","",'12 - Deployments &amp; Config'!V308)</f>
        <v/>
      </c>
    </row>
    <row r="304" spans="1:27">
      <c r="A304" s="30"/>
      <c r="B304" s="30"/>
      <c r="C304" s="29" t="str">
        <f>IF('12 - Deployments &amp; Config'!I309="","",'12 - Deployments &amp; Config'!I309)</f>
        <v/>
      </c>
      <c r="D304" s="29" t="str">
        <f>IF('12 - Deployments &amp; Config'!J309="","",'12 - Deployments &amp; Config'!J309)</f>
        <v/>
      </c>
      <c r="E304" s="29" t="str">
        <f>IF('12 - Deployments &amp; Config'!K309="","",'12 - Deployments &amp; Config'!K309)</f>
        <v/>
      </c>
      <c r="F304" s="29" t="str">
        <f>IF('12 - Deployments &amp; Config'!L309="","",'12 - Deployments &amp; Config'!L309)</f>
        <v/>
      </c>
      <c r="G304" s="29" t="str">
        <f>IF('12 - Deployments &amp; Config'!AQ309="","",'12 - Deployments &amp; Config'!AQ309)</f>
        <v/>
      </c>
      <c r="H304" s="29" t="str">
        <f>IF('12 - Deployments &amp; Config'!A309="","",'12 - Deployments &amp; Config'!A309)</f>
        <v/>
      </c>
      <c r="I304" s="29" t="str">
        <f>IF('12 - Deployments &amp; Config'!AO309="","",'12 - Deployments &amp; Config'!AO309)</f>
        <v/>
      </c>
      <c r="J304" s="29" t="str">
        <f>IF('12 - Deployments &amp; Config'!AP309="","",'12 - Deployments &amp; Config'!AP309)</f>
        <v/>
      </c>
      <c r="K304" s="29" t="str">
        <f>IF('12 - Deployments &amp; Config'!AK309="","",'12 - Deployments &amp; Config'!AK309)</f>
        <v/>
      </c>
      <c r="L304" s="29" t="str">
        <f>IF('12 - Deployments &amp; Config'!M309="","",'12 - Deployments &amp; Config'!M309)</f>
        <v/>
      </c>
      <c r="M304" s="30"/>
      <c r="N304" s="29" t="str">
        <f>IF('12 - Deployments &amp; Config'!N309="","",'12 - Deployments &amp; Config'!N309)</f>
        <v/>
      </c>
      <c r="O304" s="29" t="str">
        <f>IF('12 - Deployments &amp; Config'!O309="","",'12 - Deployments &amp; Config'!O309)</f>
        <v/>
      </c>
      <c r="P304" s="29" t="str">
        <f>IF('12 - Deployments &amp; Config'!P309="","",'12 - Deployments &amp; Config'!P309)</f>
        <v/>
      </c>
      <c r="Q304" s="30"/>
      <c r="R304" s="29" t="str">
        <f>IF('12 - Deployments &amp; Config'!BO309="","",'12 - Deployments &amp; Config'!BO309)</f>
        <v/>
      </c>
      <c r="S304" s="29" t="str">
        <f>IF('12 - Deployments &amp; Config'!BN309="","",'12 - Deployments &amp; Config'!BN309)</f>
        <v/>
      </c>
      <c r="T304" s="29" t="str">
        <f>IF('12 - Deployments &amp; Config'!BL309="","",'12 - Deployments &amp; Config'!BL309)</f>
        <v/>
      </c>
      <c r="U304" s="29" t="str">
        <f>IF('12 - Deployments &amp; Config'!BM309="","",'12 - Deployments &amp; Config'!BM309)</f>
        <v/>
      </c>
      <c r="V304" s="29" t="str">
        <f>IF('12 - Deployments &amp; Config'!B309="","",'12 - Deployments &amp; Config'!B309)</f>
        <v/>
      </c>
      <c r="W304" s="29" t="str">
        <f>IF('12 - Deployments &amp; Config'!CO309="","",'12 - Deployments &amp; Config'!CO309)</f>
        <v/>
      </c>
      <c r="X304" s="29" t="str">
        <f>IF('12 - Deployments &amp; Config'!BS309="","",'12 - Deployments &amp; Config'!BS309)</f>
        <v/>
      </c>
      <c r="Y304" s="29" t="str">
        <f>IF('12 - Deployments &amp; Config'!CQ309="","",'12 - Deployments &amp; Config'!CQ309)</f>
        <v/>
      </c>
      <c r="Z304" s="29" t="str">
        <f>IF('12 - Deployments &amp; Config'!T309="","",'12 - Deployments &amp; Config'!T309)</f>
        <v/>
      </c>
      <c r="AA304" s="29" t="str">
        <f>IF('12 - Deployments &amp; Config'!V309="","",'12 - Deployments &amp; Config'!V309)</f>
        <v/>
      </c>
    </row>
    <row r="305" spans="1:27">
      <c r="A305" s="30"/>
      <c r="B305" s="30"/>
      <c r="C305" s="29" t="str">
        <f>IF('12 - Deployments &amp; Config'!I310="","",'12 - Deployments &amp; Config'!I310)</f>
        <v/>
      </c>
      <c r="D305" s="29" t="str">
        <f>IF('12 - Deployments &amp; Config'!J310="","",'12 - Deployments &amp; Config'!J310)</f>
        <v/>
      </c>
      <c r="E305" s="29" t="str">
        <f>IF('12 - Deployments &amp; Config'!K310="","",'12 - Deployments &amp; Config'!K310)</f>
        <v/>
      </c>
      <c r="F305" s="29" t="str">
        <f>IF('12 - Deployments &amp; Config'!L310="","",'12 - Deployments &amp; Config'!L310)</f>
        <v/>
      </c>
      <c r="G305" s="29" t="str">
        <f>IF('12 - Deployments &amp; Config'!AQ310="","",'12 - Deployments &amp; Config'!AQ310)</f>
        <v/>
      </c>
      <c r="H305" s="29" t="str">
        <f>IF('12 - Deployments &amp; Config'!A310="","",'12 - Deployments &amp; Config'!A310)</f>
        <v/>
      </c>
      <c r="I305" s="29" t="str">
        <f>IF('12 - Deployments &amp; Config'!AO310="","",'12 - Deployments &amp; Config'!AO310)</f>
        <v/>
      </c>
      <c r="J305" s="29" t="str">
        <f>IF('12 - Deployments &amp; Config'!AP310="","",'12 - Deployments &amp; Config'!AP310)</f>
        <v/>
      </c>
      <c r="K305" s="29" t="str">
        <f>IF('12 - Deployments &amp; Config'!AK310="","",'12 - Deployments &amp; Config'!AK310)</f>
        <v/>
      </c>
      <c r="L305" s="29" t="str">
        <f>IF('12 - Deployments &amp; Config'!M310="","",'12 - Deployments &amp; Config'!M310)</f>
        <v/>
      </c>
      <c r="M305" s="30"/>
      <c r="N305" s="29" t="str">
        <f>IF('12 - Deployments &amp; Config'!N310="","",'12 - Deployments &amp; Config'!N310)</f>
        <v/>
      </c>
      <c r="O305" s="29" t="str">
        <f>IF('12 - Deployments &amp; Config'!O310="","",'12 - Deployments &amp; Config'!O310)</f>
        <v/>
      </c>
      <c r="P305" s="29" t="str">
        <f>IF('12 - Deployments &amp; Config'!P310="","",'12 - Deployments &amp; Config'!P310)</f>
        <v/>
      </c>
      <c r="Q305" s="30"/>
      <c r="R305" s="29" t="str">
        <f>IF('12 - Deployments &amp; Config'!BO310="","",'12 - Deployments &amp; Config'!BO310)</f>
        <v/>
      </c>
      <c r="S305" s="29" t="str">
        <f>IF('12 - Deployments &amp; Config'!BN310="","",'12 - Deployments &amp; Config'!BN310)</f>
        <v/>
      </c>
      <c r="T305" s="29" t="str">
        <f>IF('12 - Deployments &amp; Config'!BL310="","",'12 - Deployments &amp; Config'!BL310)</f>
        <v/>
      </c>
      <c r="U305" s="29" t="str">
        <f>IF('12 - Deployments &amp; Config'!BM310="","",'12 - Deployments &amp; Config'!BM310)</f>
        <v/>
      </c>
      <c r="V305" s="29" t="str">
        <f>IF('12 - Deployments &amp; Config'!B310="","",'12 - Deployments &amp; Config'!B310)</f>
        <v/>
      </c>
      <c r="W305" s="29" t="str">
        <f>IF('12 - Deployments &amp; Config'!CO310="","",'12 - Deployments &amp; Config'!CO310)</f>
        <v/>
      </c>
      <c r="X305" s="29" t="str">
        <f>IF('12 - Deployments &amp; Config'!BS310="","",'12 - Deployments &amp; Config'!BS310)</f>
        <v/>
      </c>
      <c r="Y305" s="29" t="str">
        <f>IF('12 - Deployments &amp; Config'!CQ310="","",'12 - Deployments &amp; Config'!CQ310)</f>
        <v/>
      </c>
      <c r="Z305" s="29" t="str">
        <f>IF('12 - Deployments &amp; Config'!T310="","",'12 - Deployments &amp; Config'!T310)</f>
        <v/>
      </c>
      <c r="AA305" s="29" t="str">
        <f>IF('12 - Deployments &amp; Config'!V310="","",'12 - Deployments &amp; Config'!V310)</f>
        <v/>
      </c>
    </row>
    <row r="306" spans="1:27">
      <c r="A306" s="30"/>
      <c r="B306" s="30"/>
      <c r="C306" s="29" t="str">
        <f>IF('12 - Deployments &amp; Config'!I311="","",'12 - Deployments &amp; Config'!I311)</f>
        <v/>
      </c>
      <c r="D306" s="29" t="str">
        <f>IF('12 - Deployments &amp; Config'!J311="","",'12 - Deployments &amp; Config'!J311)</f>
        <v/>
      </c>
      <c r="E306" s="29" t="str">
        <f>IF('12 - Deployments &amp; Config'!K311="","",'12 - Deployments &amp; Config'!K311)</f>
        <v/>
      </c>
      <c r="F306" s="29" t="str">
        <f>IF('12 - Deployments &amp; Config'!L311="","",'12 - Deployments &amp; Config'!L311)</f>
        <v/>
      </c>
      <c r="G306" s="29" t="str">
        <f>IF('12 - Deployments &amp; Config'!AQ311="","",'12 - Deployments &amp; Config'!AQ311)</f>
        <v/>
      </c>
      <c r="H306" s="29" t="str">
        <f>IF('12 - Deployments &amp; Config'!A311="","",'12 - Deployments &amp; Config'!A311)</f>
        <v/>
      </c>
      <c r="I306" s="29" t="str">
        <f>IF('12 - Deployments &amp; Config'!AO311="","",'12 - Deployments &amp; Config'!AO311)</f>
        <v/>
      </c>
      <c r="J306" s="29" t="str">
        <f>IF('12 - Deployments &amp; Config'!AP311="","",'12 - Deployments &amp; Config'!AP311)</f>
        <v/>
      </c>
      <c r="K306" s="29" t="str">
        <f>IF('12 - Deployments &amp; Config'!AK311="","",'12 - Deployments &amp; Config'!AK311)</f>
        <v/>
      </c>
      <c r="L306" s="29" t="str">
        <f>IF('12 - Deployments &amp; Config'!M311="","",'12 - Deployments &amp; Config'!M311)</f>
        <v/>
      </c>
      <c r="M306" s="30"/>
      <c r="N306" s="29" t="str">
        <f>IF('12 - Deployments &amp; Config'!N311="","",'12 - Deployments &amp; Config'!N311)</f>
        <v/>
      </c>
      <c r="O306" s="29" t="str">
        <f>IF('12 - Deployments &amp; Config'!O311="","",'12 - Deployments &amp; Config'!O311)</f>
        <v/>
      </c>
      <c r="P306" s="29" t="str">
        <f>IF('12 - Deployments &amp; Config'!P311="","",'12 - Deployments &amp; Config'!P311)</f>
        <v/>
      </c>
      <c r="Q306" s="30"/>
      <c r="R306" s="29" t="str">
        <f>IF('12 - Deployments &amp; Config'!BO311="","",'12 - Deployments &amp; Config'!BO311)</f>
        <v/>
      </c>
      <c r="S306" s="29" t="str">
        <f>IF('12 - Deployments &amp; Config'!BN311="","",'12 - Deployments &amp; Config'!BN311)</f>
        <v/>
      </c>
      <c r="T306" s="29" t="str">
        <f>IF('12 - Deployments &amp; Config'!BL311="","",'12 - Deployments &amp; Config'!BL311)</f>
        <v/>
      </c>
      <c r="U306" s="29" t="str">
        <f>IF('12 - Deployments &amp; Config'!BM311="","",'12 - Deployments &amp; Config'!BM311)</f>
        <v/>
      </c>
      <c r="V306" s="29" t="str">
        <f>IF('12 - Deployments &amp; Config'!B311="","",'12 - Deployments &amp; Config'!B311)</f>
        <v/>
      </c>
      <c r="W306" s="29" t="str">
        <f>IF('12 - Deployments &amp; Config'!CO311="","",'12 - Deployments &amp; Config'!CO311)</f>
        <v/>
      </c>
      <c r="X306" s="29" t="str">
        <f>IF('12 - Deployments &amp; Config'!BS311="","",'12 - Deployments &amp; Config'!BS311)</f>
        <v/>
      </c>
      <c r="Y306" s="29" t="str">
        <f>IF('12 - Deployments &amp; Config'!CQ311="","",'12 - Deployments &amp; Config'!CQ311)</f>
        <v/>
      </c>
      <c r="Z306" s="29" t="str">
        <f>IF('12 - Deployments &amp; Config'!T311="","",'12 - Deployments &amp; Config'!T311)</f>
        <v/>
      </c>
      <c r="AA306" s="29" t="str">
        <f>IF('12 - Deployments &amp; Config'!V311="","",'12 - Deployments &amp; Config'!V311)</f>
        <v/>
      </c>
    </row>
    <row r="307" spans="1:27">
      <c r="A307" s="30"/>
      <c r="B307" s="30"/>
      <c r="C307" s="29" t="str">
        <f>IF('12 - Deployments &amp; Config'!I312="","",'12 - Deployments &amp; Config'!I312)</f>
        <v/>
      </c>
      <c r="D307" s="29" t="str">
        <f>IF('12 - Deployments &amp; Config'!J312="","",'12 - Deployments &amp; Config'!J312)</f>
        <v/>
      </c>
      <c r="E307" s="29" t="str">
        <f>IF('12 - Deployments &amp; Config'!K312="","",'12 - Deployments &amp; Config'!K312)</f>
        <v/>
      </c>
      <c r="F307" s="29" t="str">
        <f>IF('12 - Deployments &amp; Config'!L312="","",'12 - Deployments &amp; Config'!L312)</f>
        <v/>
      </c>
      <c r="G307" s="29" t="str">
        <f>IF('12 - Deployments &amp; Config'!AQ312="","",'12 - Deployments &amp; Config'!AQ312)</f>
        <v/>
      </c>
      <c r="H307" s="29" t="str">
        <f>IF('12 - Deployments &amp; Config'!A312="","",'12 - Deployments &amp; Config'!A312)</f>
        <v/>
      </c>
      <c r="I307" s="29" t="str">
        <f>IF('12 - Deployments &amp; Config'!AO312="","",'12 - Deployments &amp; Config'!AO312)</f>
        <v/>
      </c>
      <c r="J307" s="29" t="str">
        <f>IF('12 - Deployments &amp; Config'!AP312="","",'12 - Deployments &amp; Config'!AP312)</f>
        <v/>
      </c>
      <c r="K307" s="29" t="str">
        <f>IF('12 - Deployments &amp; Config'!AK312="","",'12 - Deployments &amp; Config'!AK312)</f>
        <v/>
      </c>
      <c r="L307" s="29" t="str">
        <f>IF('12 - Deployments &amp; Config'!M312="","",'12 - Deployments &amp; Config'!M312)</f>
        <v/>
      </c>
      <c r="M307" s="30"/>
      <c r="N307" s="29" t="str">
        <f>IF('12 - Deployments &amp; Config'!N312="","",'12 - Deployments &amp; Config'!N312)</f>
        <v/>
      </c>
      <c r="O307" s="29" t="str">
        <f>IF('12 - Deployments &amp; Config'!O312="","",'12 - Deployments &amp; Config'!O312)</f>
        <v/>
      </c>
      <c r="P307" s="29" t="str">
        <f>IF('12 - Deployments &amp; Config'!P312="","",'12 - Deployments &amp; Config'!P312)</f>
        <v/>
      </c>
      <c r="Q307" s="30"/>
      <c r="R307" s="29" t="str">
        <f>IF('12 - Deployments &amp; Config'!BO312="","",'12 - Deployments &amp; Config'!BO312)</f>
        <v/>
      </c>
      <c r="S307" s="29" t="str">
        <f>IF('12 - Deployments &amp; Config'!BN312="","",'12 - Deployments &amp; Config'!BN312)</f>
        <v/>
      </c>
      <c r="T307" s="29" t="str">
        <f>IF('12 - Deployments &amp; Config'!BL312="","",'12 - Deployments &amp; Config'!BL312)</f>
        <v/>
      </c>
      <c r="U307" s="29" t="str">
        <f>IF('12 - Deployments &amp; Config'!BM312="","",'12 - Deployments &amp; Config'!BM312)</f>
        <v/>
      </c>
      <c r="V307" s="29" t="str">
        <f>IF('12 - Deployments &amp; Config'!B312="","",'12 - Deployments &amp; Config'!B312)</f>
        <v/>
      </c>
      <c r="W307" s="29" t="str">
        <f>IF('12 - Deployments &amp; Config'!CO312="","",'12 - Deployments &amp; Config'!CO312)</f>
        <v/>
      </c>
      <c r="X307" s="29" t="str">
        <f>IF('12 - Deployments &amp; Config'!BS312="","",'12 - Deployments &amp; Config'!BS312)</f>
        <v/>
      </c>
      <c r="Y307" s="29" t="str">
        <f>IF('12 - Deployments &amp; Config'!CQ312="","",'12 - Deployments &amp; Config'!CQ312)</f>
        <v/>
      </c>
      <c r="Z307" s="29" t="str">
        <f>IF('12 - Deployments &amp; Config'!T312="","",'12 - Deployments &amp; Config'!T312)</f>
        <v/>
      </c>
      <c r="AA307" s="29" t="str">
        <f>IF('12 - Deployments &amp; Config'!V312="","",'12 - Deployments &amp; Config'!V312)</f>
        <v/>
      </c>
    </row>
    <row r="308" spans="1:27">
      <c r="A308" s="30"/>
      <c r="B308" s="30"/>
      <c r="C308" s="29" t="str">
        <f>IF('12 - Deployments &amp; Config'!I313="","",'12 - Deployments &amp; Config'!I313)</f>
        <v/>
      </c>
      <c r="D308" s="29" t="str">
        <f>IF('12 - Deployments &amp; Config'!J313="","",'12 - Deployments &amp; Config'!J313)</f>
        <v/>
      </c>
      <c r="E308" s="29" t="str">
        <f>IF('12 - Deployments &amp; Config'!K313="","",'12 - Deployments &amp; Config'!K313)</f>
        <v/>
      </c>
      <c r="F308" s="29" t="str">
        <f>IF('12 - Deployments &amp; Config'!L313="","",'12 - Deployments &amp; Config'!L313)</f>
        <v/>
      </c>
      <c r="G308" s="29" t="str">
        <f>IF('12 - Deployments &amp; Config'!AQ313="","",'12 - Deployments &amp; Config'!AQ313)</f>
        <v/>
      </c>
      <c r="H308" s="29" t="str">
        <f>IF('12 - Deployments &amp; Config'!A313="","",'12 - Deployments &amp; Config'!A313)</f>
        <v/>
      </c>
      <c r="I308" s="29" t="str">
        <f>IF('12 - Deployments &amp; Config'!AO313="","",'12 - Deployments &amp; Config'!AO313)</f>
        <v/>
      </c>
      <c r="J308" s="29" t="str">
        <f>IF('12 - Deployments &amp; Config'!AP313="","",'12 - Deployments &amp; Config'!AP313)</f>
        <v/>
      </c>
      <c r="K308" s="29" t="str">
        <f>IF('12 - Deployments &amp; Config'!AK313="","",'12 - Deployments &amp; Config'!AK313)</f>
        <v/>
      </c>
      <c r="L308" s="29" t="str">
        <f>IF('12 - Deployments &amp; Config'!M313="","",'12 - Deployments &amp; Config'!M313)</f>
        <v/>
      </c>
      <c r="M308" s="30"/>
      <c r="N308" s="29" t="str">
        <f>IF('12 - Deployments &amp; Config'!N313="","",'12 - Deployments &amp; Config'!N313)</f>
        <v/>
      </c>
      <c r="O308" s="29" t="str">
        <f>IF('12 - Deployments &amp; Config'!O313="","",'12 - Deployments &amp; Config'!O313)</f>
        <v/>
      </c>
      <c r="P308" s="29" t="str">
        <f>IF('12 - Deployments &amp; Config'!P313="","",'12 - Deployments &amp; Config'!P313)</f>
        <v/>
      </c>
      <c r="Q308" s="30"/>
      <c r="R308" s="29" t="str">
        <f>IF('12 - Deployments &amp; Config'!BO313="","",'12 - Deployments &amp; Config'!BO313)</f>
        <v/>
      </c>
      <c r="S308" s="29" t="str">
        <f>IF('12 - Deployments &amp; Config'!BN313="","",'12 - Deployments &amp; Config'!BN313)</f>
        <v/>
      </c>
      <c r="T308" s="29" t="str">
        <f>IF('12 - Deployments &amp; Config'!BL313="","",'12 - Deployments &amp; Config'!BL313)</f>
        <v/>
      </c>
      <c r="U308" s="29" t="str">
        <f>IF('12 - Deployments &amp; Config'!BM313="","",'12 - Deployments &amp; Config'!BM313)</f>
        <v/>
      </c>
      <c r="V308" s="29" t="str">
        <f>IF('12 - Deployments &amp; Config'!B313="","",'12 - Deployments &amp; Config'!B313)</f>
        <v/>
      </c>
      <c r="W308" s="29" t="str">
        <f>IF('12 - Deployments &amp; Config'!CO313="","",'12 - Deployments &amp; Config'!CO313)</f>
        <v/>
      </c>
      <c r="X308" s="29" t="str">
        <f>IF('12 - Deployments &amp; Config'!BS313="","",'12 - Deployments &amp; Config'!BS313)</f>
        <v/>
      </c>
      <c r="Y308" s="29" t="str">
        <f>IF('12 - Deployments &amp; Config'!CQ313="","",'12 - Deployments &amp; Config'!CQ313)</f>
        <v/>
      </c>
      <c r="Z308" s="29" t="str">
        <f>IF('12 - Deployments &amp; Config'!T313="","",'12 - Deployments &amp; Config'!T313)</f>
        <v/>
      </c>
      <c r="AA308" s="29" t="str">
        <f>IF('12 - Deployments &amp; Config'!V313="","",'12 - Deployments &amp; Config'!V313)</f>
        <v/>
      </c>
    </row>
    <row r="309" spans="1:27">
      <c r="A309" s="30"/>
      <c r="B309" s="30"/>
      <c r="C309" s="29" t="str">
        <f>IF('12 - Deployments &amp; Config'!I314="","",'12 - Deployments &amp; Config'!I314)</f>
        <v/>
      </c>
      <c r="D309" s="29" t="str">
        <f>IF('12 - Deployments &amp; Config'!J314="","",'12 - Deployments &amp; Config'!J314)</f>
        <v/>
      </c>
      <c r="E309" s="29" t="str">
        <f>IF('12 - Deployments &amp; Config'!K314="","",'12 - Deployments &amp; Config'!K314)</f>
        <v/>
      </c>
      <c r="F309" s="29" t="str">
        <f>IF('12 - Deployments &amp; Config'!L314="","",'12 - Deployments &amp; Config'!L314)</f>
        <v/>
      </c>
      <c r="G309" s="29" t="str">
        <f>IF('12 - Deployments &amp; Config'!AQ314="","",'12 - Deployments &amp; Config'!AQ314)</f>
        <v/>
      </c>
      <c r="H309" s="29" t="str">
        <f>IF('12 - Deployments &amp; Config'!A314="","",'12 - Deployments &amp; Config'!A314)</f>
        <v/>
      </c>
      <c r="I309" s="29" t="str">
        <f>IF('12 - Deployments &amp; Config'!AO314="","",'12 - Deployments &amp; Config'!AO314)</f>
        <v/>
      </c>
      <c r="J309" s="29" t="str">
        <f>IF('12 - Deployments &amp; Config'!AP314="","",'12 - Deployments &amp; Config'!AP314)</f>
        <v/>
      </c>
      <c r="K309" s="29" t="str">
        <f>IF('12 - Deployments &amp; Config'!AK314="","",'12 - Deployments &amp; Config'!AK314)</f>
        <v/>
      </c>
      <c r="L309" s="29" t="str">
        <f>IF('12 - Deployments &amp; Config'!M314="","",'12 - Deployments &amp; Config'!M314)</f>
        <v/>
      </c>
      <c r="M309" s="30"/>
      <c r="N309" s="29" t="str">
        <f>IF('12 - Deployments &amp; Config'!N314="","",'12 - Deployments &amp; Config'!N314)</f>
        <v/>
      </c>
      <c r="O309" s="29" t="str">
        <f>IF('12 - Deployments &amp; Config'!O314="","",'12 - Deployments &amp; Config'!O314)</f>
        <v/>
      </c>
      <c r="P309" s="29" t="str">
        <f>IF('12 - Deployments &amp; Config'!P314="","",'12 - Deployments &amp; Config'!P314)</f>
        <v/>
      </c>
      <c r="Q309" s="30"/>
      <c r="R309" s="29" t="str">
        <f>IF('12 - Deployments &amp; Config'!BO314="","",'12 - Deployments &amp; Config'!BO314)</f>
        <v/>
      </c>
      <c r="S309" s="29" t="str">
        <f>IF('12 - Deployments &amp; Config'!BN314="","",'12 - Deployments &amp; Config'!BN314)</f>
        <v/>
      </c>
      <c r="T309" s="29" t="str">
        <f>IF('12 - Deployments &amp; Config'!BL314="","",'12 - Deployments &amp; Config'!BL314)</f>
        <v/>
      </c>
      <c r="U309" s="29" t="str">
        <f>IF('12 - Deployments &amp; Config'!BM314="","",'12 - Deployments &amp; Config'!BM314)</f>
        <v/>
      </c>
      <c r="V309" s="29" t="str">
        <f>IF('12 - Deployments &amp; Config'!B314="","",'12 - Deployments &amp; Config'!B314)</f>
        <v/>
      </c>
      <c r="W309" s="29" t="str">
        <f>IF('12 - Deployments &amp; Config'!CO314="","",'12 - Deployments &amp; Config'!CO314)</f>
        <v/>
      </c>
      <c r="X309" s="29" t="str">
        <f>IF('12 - Deployments &amp; Config'!BS314="","",'12 - Deployments &amp; Config'!BS314)</f>
        <v/>
      </c>
      <c r="Y309" s="29" t="str">
        <f>IF('12 - Deployments &amp; Config'!CQ314="","",'12 - Deployments &amp; Config'!CQ314)</f>
        <v/>
      </c>
      <c r="Z309" s="29" t="str">
        <f>IF('12 - Deployments &amp; Config'!T314="","",'12 - Deployments &amp; Config'!T314)</f>
        <v/>
      </c>
      <c r="AA309" s="29" t="str">
        <f>IF('12 - Deployments &amp; Config'!V314="","",'12 - Deployments &amp; Config'!V314)</f>
        <v/>
      </c>
    </row>
    <row r="310" spans="1:27">
      <c r="A310" s="30"/>
      <c r="B310" s="30"/>
      <c r="C310" s="29" t="str">
        <f>IF('12 - Deployments &amp; Config'!I315="","",'12 - Deployments &amp; Config'!I315)</f>
        <v/>
      </c>
      <c r="D310" s="29" t="str">
        <f>IF('12 - Deployments &amp; Config'!J315="","",'12 - Deployments &amp; Config'!J315)</f>
        <v/>
      </c>
      <c r="E310" s="29" t="str">
        <f>IF('12 - Deployments &amp; Config'!K315="","",'12 - Deployments &amp; Config'!K315)</f>
        <v/>
      </c>
      <c r="F310" s="29" t="str">
        <f>IF('12 - Deployments &amp; Config'!L315="","",'12 - Deployments &amp; Config'!L315)</f>
        <v/>
      </c>
      <c r="G310" s="29" t="str">
        <f>IF('12 - Deployments &amp; Config'!AQ315="","",'12 - Deployments &amp; Config'!AQ315)</f>
        <v/>
      </c>
      <c r="H310" s="29" t="str">
        <f>IF('12 - Deployments &amp; Config'!A315="","",'12 - Deployments &amp; Config'!A315)</f>
        <v/>
      </c>
      <c r="I310" s="29" t="str">
        <f>IF('12 - Deployments &amp; Config'!AO315="","",'12 - Deployments &amp; Config'!AO315)</f>
        <v/>
      </c>
      <c r="J310" s="29" t="str">
        <f>IF('12 - Deployments &amp; Config'!AP315="","",'12 - Deployments &amp; Config'!AP315)</f>
        <v/>
      </c>
      <c r="K310" s="29" t="str">
        <f>IF('12 - Deployments &amp; Config'!AK315="","",'12 - Deployments &amp; Config'!AK315)</f>
        <v/>
      </c>
      <c r="L310" s="29" t="str">
        <f>IF('12 - Deployments &amp; Config'!M315="","",'12 - Deployments &amp; Config'!M315)</f>
        <v/>
      </c>
      <c r="M310" s="30"/>
      <c r="N310" s="29" t="str">
        <f>IF('12 - Deployments &amp; Config'!N315="","",'12 - Deployments &amp; Config'!N315)</f>
        <v/>
      </c>
      <c r="O310" s="29" t="str">
        <f>IF('12 - Deployments &amp; Config'!O315="","",'12 - Deployments &amp; Config'!O315)</f>
        <v/>
      </c>
      <c r="P310" s="29" t="str">
        <f>IF('12 - Deployments &amp; Config'!P315="","",'12 - Deployments &amp; Config'!P315)</f>
        <v/>
      </c>
      <c r="Q310" s="30"/>
      <c r="R310" s="29" t="str">
        <f>IF('12 - Deployments &amp; Config'!BO315="","",'12 - Deployments &amp; Config'!BO315)</f>
        <v/>
      </c>
      <c r="S310" s="29" t="str">
        <f>IF('12 - Deployments &amp; Config'!BN315="","",'12 - Deployments &amp; Config'!BN315)</f>
        <v/>
      </c>
      <c r="T310" s="29" t="str">
        <f>IF('12 - Deployments &amp; Config'!BL315="","",'12 - Deployments &amp; Config'!BL315)</f>
        <v/>
      </c>
      <c r="U310" s="29" t="str">
        <f>IF('12 - Deployments &amp; Config'!BM315="","",'12 - Deployments &amp; Config'!BM315)</f>
        <v/>
      </c>
      <c r="V310" s="29" t="str">
        <f>IF('12 - Deployments &amp; Config'!B315="","",'12 - Deployments &amp; Config'!B315)</f>
        <v/>
      </c>
      <c r="W310" s="29" t="str">
        <f>IF('12 - Deployments &amp; Config'!CO315="","",'12 - Deployments &amp; Config'!CO315)</f>
        <v/>
      </c>
      <c r="X310" s="29" t="str">
        <f>IF('12 - Deployments &amp; Config'!BS315="","",'12 - Deployments &amp; Config'!BS315)</f>
        <v/>
      </c>
      <c r="Y310" s="29" t="str">
        <f>IF('12 - Deployments &amp; Config'!CQ315="","",'12 - Deployments &amp; Config'!CQ315)</f>
        <v/>
      </c>
      <c r="Z310" s="29" t="str">
        <f>IF('12 - Deployments &amp; Config'!T315="","",'12 - Deployments &amp; Config'!T315)</f>
        <v/>
      </c>
      <c r="AA310" s="29" t="str">
        <f>IF('12 - Deployments &amp; Config'!V315="","",'12 - Deployments &amp; Config'!V315)</f>
        <v/>
      </c>
    </row>
    <row r="311" spans="1:27">
      <c r="A311" s="30"/>
      <c r="B311" s="30"/>
      <c r="C311" s="29" t="str">
        <f>IF('12 - Deployments &amp; Config'!I316="","",'12 - Deployments &amp; Config'!I316)</f>
        <v/>
      </c>
      <c r="D311" s="29" t="str">
        <f>IF('12 - Deployments &amp; Config'!J316="","",'12 - Deployments &amp; Config'!J316)</f>
        <v/>
      </c>
      <c r="E311" s="29" t="str">
        <f>IF('12 - Deployments &amp; Config'!K316="","",'12 - Deployments &amp; Config'!K316)</f>
        <v/>
      </c>
      <c r="F311" s="29" t="str">
        <f>IF('12 - Deployments &amp; Config'!L316="","",'12 - Deployments &amp; Config'!L316)</f>
        <v/>
      </c>
      <c r="G311" s="29" t="str">
        <f>IF('12 - Deployments &amp; Config'!AQ316="","",'12 - Deployments &amp; Config'!AQ316)</f>
        <v/>
      </c>
      <c r="H311" s="29" t="str">
        <f>IF('12 - Deployments &amp; Config'!A316="","",'12 - Deployments &amp; Config'!A316)</f>
        <v/>
      </c>
      <c r="I311" s="29" t="str">
        <f>IF('12 - Deployments &amp; Config'!AO316="","",'12 - Deployments &amp; Config'!AO316)</f>
        <v/>
      </c>
      <c r="J311" s="29" t="str">
        <f>IF('12 - Deployments &amp; Config'!AP316="","",'12 - Deployments &amp; Config'!AP316)</f>
        <v/>
      </c>
      <c r="K311" s="29" t="str">
        <f>IF('12 - Deployments &amp; Config'!AK316="","",'12 - Deployments &amp; Config'!AK316)</f>
        <v/>
      </c>
      <c r="L311" s="29" t="str">
        <f>IF('12 - Deployments &amp; Config'!M316="","",'12 - Deployments &amp; Config'!M316)</f>
        <v/>
      </c>
      <c r="M311" s="30"/>
      <c r="N311" s="29" t="str">
        <f>IF('12 - Deployments &amp; Config'!N316="","",'12 - Deployments &amp; Config'!N316)</f>
        <v/>
      </c>
      <c r="O311" s="29" t="str">
        <f>IF('12 - Deployments &amp; Config'!O316="","",'12 - Deployments &amp; Config'!O316)</f>
        <v/>
      </c>
      <c r="P311" s="29" t="str">
        <f>IF('12 - Deployments &amp; Config'!P316="","",'12 - Deployments &amp; Config'!P316)</f>
        <v/>
      </c>
      <c r="Q311" s="30"/>
      <c r="R311" s="29" t="str">
        <f>IF('12 - Deployments &amp; Config'!BO316="","",'12 - Deployments &amp; Config'!BO316)</f>
        <v/>
      </c>
      <c r="S311" s="29" t="str">
        <f>IF('12 - Deployments &amp; Config'!BN316="","",'12 - Deployments &amp; Config'!BN316)</f>
        <v/>
      </c>
      <c r="T311" s="29" t="str">
        <f>IF('12 - Deployments &amp; Config'!BL316="","",'12 - Deployments &amp; Config'!BL316)</f>
        <v/>
      </c>
      <c r="U311" s="29" t="str">
        <f>IF('12 - Deployments &amp; Config'!BM316="","",'12 - Deployments &amp; Config'!BM316)</f>
        <v/>
      </c>
      <c r="V311" s="29" t="str">
        <f>IF('12 - Deployments &amp; Config'!B316="","",'12 - Deployments &amp; Config'!B316)</f>
        <v/>
      </c>
      <c r="W311" s="29" t="str">
        <f>IF('12 - Deployments &amp; Config'!CO316="","",'12 - Deployments &amp; Config'!CO316)</f>
        <v/>
      </c>
      <c r="X311" s="29" t="str">
        <f>IF('12 - Deployments &amp; Config'!BS316="","",'12 - Deployments &amp; Config'!BS316)</f>
        <v/>
      </c>
      <c r="Y311" s="29" t="str">
        <f>IF('12 - Deployments &amp; Config'!CQ316="","",'12 - Deployments &amp; Config'!CQ316)</f>
        <v/>
      </c>
      <c r="Z311" s="29" t="str">
        <f>IF('12 - Deployments &amp; Config'!T316="","",'12 - Deployments &amp; Config'!T316)</f>
        <v/>
      </c>
      <c r="AA311" s="29" t="str">
        <f>IF('12 - Deployments &amp; Config'!V316="","",'12 - Deployments &amp; Config'!V316)</f>
        <v/>
      </c>
    </row>
    <row r="312" spans="1:27">
      <c r="A312" s="30"/>
      <c r="B312" s="30"/>
      <c r="C312" s="29" t="str">
        <f>IF('12 - Deployments &amp; Config'!I317="","",'12 - Deployments &amp; Config'!I317)</f>
        <v/>
      </c>
      <c r="D312" s="29" t="str">
        <f>IF('12 - Deployments &amp; Config'!J317="","",'12 - Deployments &amp; Config'!J317)</f>
        <v/>
      </c>
      <c r="E312" s="29" t="str">
        <f>IF('12 - Deployments &amp; Config'!K317="","",'12 - Deployments &amp; Config'!K317)</f>
        <v/>
      </c>
      <c r="F312" s="29" t="str">
        <f>IF('12 - Deployments &amp; Config'!L317="","",'12 - Deployments &amp; Config'!L317)</f>
        <v/>
      </c>
      <c r="G312" s="29" t="str">
        <f>IF('12 - Deployments &amp; Config'!AQ317="","",'12 - Deployments &amp; Config'!AQ317)</f>
        <v/>
      </c>
      <c r="H312" s="29" t="str">
        <f>IF('12 - Deployments &amp; Config'!A317="","",'12 - Deployments &amp; Config'!A317)</f>
        <v/>
      </c>
      <c r="I312" s="29" t="str">
        <f>IF('12 - Deployments &amp; Config'!AO317="","",'12 - Deployments &amp; Config'!AO317)</f>
        <v/>
      </c>
      <c r="J312" s="29" t="str">
        <f>IF('12 - Deployments &amp; Config'!AP317="","",'12 - Deployments &amp; Config'!AP317)</f>
        <v/>
      </c>
      <c r="K312" s="29" t="str">
        <f>IF('12 - Deployments &amp; Config'!AK317="","",'12 - Deployments &amp; Config'!AK317)</f>
        <v/>
      </c>
      <c r="L312" s="29" t="str">
        <f>IF('12 - Deployments &amp; Config'!M317="","",'12 - Deployments &amp; Config'!M317)</f>
        <v/>
      </c>
      <c r="M312" s="30"/>
      <c r="N312" s="29" t="str">
        <f>IF('12 - Deployments &amp; Config'!N317="","",'12 - Deployments &amp; Config'!N317)</f>
        <v/>
      </c>
      <c r="O312" s="29" t="str">
        <f>IF('12 - Deployments &amp; Config'!O317="","",'12 - Deployments &amp; Config'!O317)</f>
        <v/>
      </c>
      <c r="P312" s="29" t="str">
        <f>IF('12 - Deployments &amp; Config'!P317="","",'12 - Deployments &amp; Config'!P317)</f>
        <v/>
      </c>
      <c r="Q312" s="30"/>
      <c r="R312" s="29" t="str">
        <f>IF('12 - Deployments &amp; Config'!BO317="","",'12 - Deployments &amp; Config'!BO317)</f>
        <v/>
      </c>
      <c r="S312" s="29" t="str">
        <f>IF('12 - Deployments &amp; Config'!BN317="","",'12 - Deployments &amp; Config'!BN317)</f>
        <v/>
      </c>
      <c r="T312" s="29" t="str">
        <f>IF('12 - Deployments &amp; Config'!BL317="","",'12 - Deployments &amp; Config'!BL317)</f>
        <v/>
      </c>
      <c r="U312" s="29" t="str">
        <f>IF('12 - Deployments &amp; Config'!BM317="","",'12 - Deployments &amp; Config'!BM317)</f>
        <v/>
      </c>
      <c r="V312" s="29" t="str">
        <f>IF('12 - Deployments &amp; Config'!B317="","",'12 - Deployments &amp; Config'!B317)</f>
        <v/>
      </c>
      <c r="W312" s="29" t="str">
        <f>IF('12 - Deployments &amp; Config'!CO317="","",'12 - Deployments &amp; Config'!CO317)</f>
        <v/>
      </c>
      <c r="X312" s="29" t="str">
        <f>IF('12 - Deployments &amp; Config'!BS317="","",'12 - Deployments &amp; Config'!BS317)</f>
        <v/>
      </c>
      <c r="Y312" s="29" t="str">
        <f>IF('12 - Deployments &amp; Config'!CQ317="","",'12 - Deployments &amp; Config'!CQ317)</f>
        <v/>
      </c>
      <c r="Z312" s="29" t="str">
        <f>IF('12 - Deployments &amp; Config'!T317="","",'12 - Deployments &amp; Config'!T317)</f>
        <v/>
      </c>
      <c r="AA312" s="29" t="str">
        <f>IF('12 - Deployments &amp; Config'!V317="","",'12 - Deployments &amp; Config'!V317)</f>
        <v/>
      </c>
    </row>
    <row r="313" spans="1:27">
      <c r="A313" s="30"/>
      <c r="B313" s="30"/>
      <c r="C313" s="29" t="str">
        <f>IF('12 - Deployments &amp; Config'!I318="","",'12 - Deployments &amp; Config'!I318)</f>
        <v/>
      </c>
      <c r="D313" s="29" t="str">
        <f>IF('12 - Deployments &amp; Config'!J318="","",'12 - Deployments &amp; Config'!J318)</f>
        <v/>
      </c>
      <c r="E313" s="29" t="str">
        <f>IF('12 - Deployments &amp; Config'!K318="","",'12 - Deployments &amp; Config'!K318)</f>
        <v/>
      </c>
      <c r="F313" s="29" t="str">
        <f>IF('12 - Deployments &amp; Config'!L318="","",'12 - Deployments &amp; Config'!L318)</f>
        <v/>
      </c>
      <c r="G313" s="29" t="str">
        <f>IF('12 - Deployments &amp; Config'!AQ318="","",'12 - Deployments &amp; Config'!AQ318)</f>
        <v/>
      </c>
      <c r="H313" s="29" t="str">
        <f>IF('12 - Deployments &amp; Config'!A318="","",'12 - Deployments &amp; Config'!A318)</f>
        <v/>
      </c>
      <c r="I313" s="29" t="str">
        <f>IF('12 - Deployments &amp; Config'!AO318="","",'12 - Deployments &amp; Config'!AO318)</f>
        <v/>
      </c>
      <c r="J313" s="29" t="str">
        <f>IF('12 - Deployments &amp; Config'!AP318="","",'12 - Deployments &amp; Config'!AP318)</f>
        <v/>
      </c>
      <c r="K313" s="29" t="str">
        <f>IF('12 - Deployments &amp; Config'!AK318="","",'12 - Deployments &amp; Config'!AK318)</f>
        <v/>
      </c>
      <c r="L313" s="29" t="str">
        <f>IF('12 - Deployments &amp; Config'!M318="","",'12 - Deployments &amp; Config'!M318)</f>
        <v/>
      </c>
      <c r="M313" s="30"/>
      <c r="N313" s="29" t="str">
        <f>IF('12 - Deployments &amp; Config'!N318="","",'12 - Deployments &amp; Config'!N318)</f>
        <v/>
      </c>
      <c r="O313" s="29" t="str">
        <f>IF('12 - Deployments &amp; Config'!O318="","",'12 - Deployments &amp; Config'!O318)</f>
        <v/>
      </c>
      <c r="P313" s="29" t="str">
        <f>IF('12 - Deployments &amp; Config'!P318="","",'12 - Deployments &amp; Config'!P318)</f>
        <v/>
      </c>
      <c r="Q313" s="30"/>
      <c r="R313" s="29" t="str">
        <f>IF('12 - Deployments &amp; Config'!BO318="","",'12 - Deployments &amp; Config'!BO318)</f>
        <v/>
      </c>
      <c r="S313" s="29" t="str">
        <f>IF('12 - Deployments &amp; Config'!BN318="","",'12 - Deployments &amp; Config'!BN318)</f>
        <v/>
      </c>
      <c r="T313" s="29" t="str">
        <f>IF('12 - Deployments &amp; Config'!BL318="","",'12 - Deployments &amp; Config'!BL318)</f>
        <v/>
      </c>
      <c r="U313" s="29" t="str">
        <f>IF('12 - Deployments &amp; Config'!BM318="","",'12 - Deployments &amp; Config'!BM318)</f>
        <v/>
      </c>
      <c r="V313" s="29" t="str">
        <f>IF('12 - Deployments &amp; Config'!B318="","",'12 - Deployments &amp; Config'!B318)</f>
        <v/>
      </c>
      <c r="W313" s="29" t="str">
        <f>IF('12 - Deployments &amp; Config'!CO318="","",'12 - Deployments &amp; Config'!CO318)</f>
        <v/>
      </c>
      <c r="X313" s="29" t="str">
        <f>IF('12 - Deployments &amp; Config'!BS318="","",'12 - Deployments &amp; Config'!BS318)</f>
        <v/>
      </c>
      <c r="Y313" s="29" t="str">
        <f>IF('12 - Deployments &amp; Config'!CQ318="","",'12 - Deployments &amp; Config'!CQ318)</f>
        <v/>
      </c>
      <c r="Z313" s="29" t="str">
        <f>IF('12 - Deployments &amp; Config'!T318="","",'12 - Deployments &amp; Config'!T318)</f>
        <v/>
      </c>
      <c r="AA313" s="29" t="str">
        <f>IF('12 - Deployments &amp; Config'!V318="","",'12 - Deployments &amp; Config'!V318)</f>
        <v/>
      </c>
    </row>
    <row r="314" spans="1:27">
      <c r="A314" s="30"/>
      <c r="B314" s="30"/>
      <c r="C314" s="29" t="str">
        <f>IF('12 - Deployments &amp; Config'!I319="","",'12 - Deployments &amp; Config'!I319)</f>
        <v/>
      </c>
      <c r="D314" s="29" t="str">
        <f>IF('12 - Deployments &amp; Config'!J319="","",'12 - Deployments &amp; Config'!J319)</f>
        <v/>
      </c>
      <c r="E314" s="29" t="str">
        <f>IF('12 - Deployments &amp; Config'!K319="","",'12 - Deployments &amp; Config'!K319)</f>
        <v/>
      </c>
      <c r="F314" s="29" t="str">
        <f>IF('12 - Deployments &amp; Config'!L319="","",'12 - Deployments &amp; Config'!L319)</f>
        <v/>
      </c>
      <c r="G314" s="29" t="str">
        <f>IF('12 - Deployments &amp; Config'!AQ319="","",'12 - Deployments &amp; Config'!AQ319)</f>
        <v/>
      </c>
      <c r="H314" s="29" t="str">
        <f>IF('12 - Deployments &amp; Config'!A319="","",'12 - Deployments &amp; Config'!A319)</f>
        <v/>
      </c>
      <c r="I314" s="29" t="str">
        <f>IF('12 - Deployments &amp; Config'!AO319="","",'12 - Deployments &amp; Config'!AO319)</f>
        <v/>
      </c>
      <c r="J314" s="29" t="str">
        <f>IF('12 - Deployments &amp; Config'!AP319="","",'12 - Deployments &amp; Config'!AP319)</f>
        <v/>
      </c>
      <c r="K314" s="29" t="str">
        <f>IF('12 - Deployments &amp; Config'!AK319="","",'12 - Deployments &amp; Config'!AK319)</f>
        <v/>
      </c>
      <c r="L314" s="29" t="str">
        <f>IF('12 - Deployments &amp; Config'!M319="","",'12 - Deployments &amp; Config'!M319)</f>
        <v/>
      </c>
      <c r="M314" s="30"/>
      <c r="N314" s="29" t="str">
        <f>IF('12 - Deployments &amp; Config'!N319="","",'12 - Deployments &amp; Config'!N319)</f>
        <v/>
      </c>
      <c r="O314" s="29" t="str">
        <f>IF('12 - Deployments &amp; Config'!O319="","",'12 - Deployments &amp; Config'!O319)</f>
        <v/>
      </c>
      <c r="P314" s="29" t="str">
        <f>IF('12 - Deployments &amp; Config'!P319="","",'12 - Deployments &amp; Config'!P319)</f>
        <v/>
      </c>
      <c r="Q314" s="30"/>
      <c r="R314" s="29" t="str">
        <f>IF('12 - Deployments &amp; Config'!BO319="","",'12 - Deployments &amp; Config'!BO319)</f>
        <v/>
      </c>
      <c r="S314" s="29" t="str">
        <f>IF('12 - Deployments &amp; Config'!BN319="","",'12 - Deployments &amp; Config'!BN319)</f>
        <v/>
      </c>
      <c r="T314" s="29" t="str">
        <f>IF('12 - Deployments &amp; Config'!BL319="","",'12 - Deployments &amp; Config'!BL319)</f>
        <v/>
      </c>
      <c r="U314" s="29" t="str">
        <f>IF('12 - Deployments &amp; Config'!BM319="","",'12 - Deployments &amp; Config'!BM319)</f>
        <v/>
      </c>
      <c r="V314" s="29" t="str">
        <f>IF('12 - Deployments &amp; Config'!B319="","",'12 - Deployments &amp; Config'!B319)</f>
        <v/>
      </c>
      <c r="W314" s="29" t="str">
        <f>IF('12 - Deployments &amp; Config'!CO319="","",'12 - Deployments &amp; Config'!CO319)</f>
        <v/>
      </c>
      <c r="X314" s="29" t="str">
        <f>IF('12 - Deployments &amp; Config'!BS319="","",'12 - Deployments &amp; Config'!BS319)</f>
        <v/>
      </c>
      <c r="Y314" s="29" t="str">
        <f>IF('12 - Deployments &amp; Config'!CQ319="","",'12 - Deployments &amp; Config'!CQ319)</f>
        <v/>
      </c>
      <c r="Z314" s="29" t="str">
        <f>IF('12 - Deployments &amp; Config'!T319="","",'12 - Deployments &amp; Config'!T319)</f>
        <v/>
      </c>
      <c r="AA314" s="29" t="str">
        <f>IF('12 - Deployments &amp; Config'!V319="","",'12 - Deployments &amp; Config'!V319)</f>
        <v/>
      </c>
    </row>
    <row r="315" spans="1:27">
      <c r="A315" s="30"/>
      <c r="B315" s="30"/>
      <c r="C315" s="29" t="str">
        <f>IF('12 - Deployments &amp; Config'!I320="","",'12 - Deployments &amp; Config'!I320)</f>
        <v/>
      </c>
      <c r="D315" s="29" t="str">
        <f>IF('12 - Deployments &amp; Config'!J320="","",'12 - Deployments &amp; Config'!J320)</f>
        <v/>
      </c>
      <c r="E315" s="29" t="str">
        <f>IF('12 - Deployments &amp; Config'!K320="","",'12 - Deployments &amp; Config'!K320)</f>
        <v/>
      </c>
      <c r="F315" s="29" t="str">
        <f>IF('12 - Deployments &amp; Config'!L320="","",'12 - Deployments &amp; Config'!L320)</f>
        <v/>
      </c>
      <c r="G315" s="29" t="str">
        <f>IF('12 - Deployments &amp; Config'!AQ320="","",'12 - Deployments &amp; Config'!AQ320)</f>
        <v/>
      </c>
      <c r="H315" s="29" t="str">
        <f>IF('12 - Deployments &amp; Config'!A320="","",'12 - Deployments &amp; Config'!A320)</f>
        <v/>
      </c>
      <c r="I315" s="29" t="str">
        <f>IF('12 - Deployments &amp; Config'!AO320="","",'12 - Deployments &amp; Config'!AO320)</f>
        <v/>
      </c>
      <c r="J315" s="29" t="str">
        <f>IF('12 - Deployments &amp; Config'!AP320="","",'12 - Deployments &amp; Config'!AP320)</f>
        <v/>
      </c>
      <c r="K315" s="29" t="str">
        <f>IF('12 - Deployments &amp; Config'!AK320="","",'12 - Deployments &amp; Config'!AK320)</f>
        <v/>
      </c>
      <c r="L315" s="29" t="str">
        <f>IF('12 - Deployments &amp; Config'!M320="","",'12 - Deployments &amp; Config'!M320)</f>
        <v/>
      </c>
      <c r="M315" s="30"/>
      <c r="N315" s="29" t="str">
        <f>IF('12 - Deployments &amp; Config'!N320="","",'12 - Deployments &amp; Config'!N320)</f>
        <v/>
      </c>
      <c r="O315" s="29" t="str">
        <f>IF('12 - Deployments &amp; Config'!O320="","",'12 - Deployments &amp; Config'!O320)</f>
        <v/>
      </c>
      <c r="P315" s="29" t="str">
        <f>IF('12 - Deployments &amp; Config'!P320="","",'12 - Deployments &amp; Config'!P320)</f>
        <v/>
      </c>
      <c r="Q315" s="30"/>
      <c r="R315" s="29" t="str">
        <f>IF('12 - Deployments &amp; Config'!BO320="","",'12 - Deployments &amp; Config'!BO320)</f>
        <v/>
      </c>
      <c r="S315" s="29" t="str">
        <f>IF('12 - Deployments &amp; Config'!BN320="","",'12 - Deployments &amp; Config'!BN320)</f>
        <v/>
      </c>
      <c r="T315" s="29" t="str">
        <f>IF('12 - Deployments &amp; Config'!BL320="","",'12 - Deployments &amp; Config'!BL320)</f>
        <v/>
      </c>
      <c r="U315" s="29" t="str">
        <f>IF('12 - Deployments &amp; Config'!BM320="","",'12 - Deployments &amp; Config'!BM320)</f>
        <v/>
      </c>
      <c r="V315" s="29" t="str">
        <f>IF('12 - Deployments &amp; Config'!B320="","",'12 - Deployments &amp; Config'!B320)</f>
        <v/>
      </c>
      <c r="W315" s="29" t="str">
        <f>IF('12 - Deployments &amp; Config'!CO320="","",'12 - Deployments &amp; Config'!CO320)</f>
        <v/>
      </c>
      <c r="X315" s="29" t="str">
        <f>IF('12 - Deployments &amp; Config'!BS320="","",'12 - Deployments &amp; Config'!BS320)</f>
        <v/>
      </c>
      <c r="Y315" s="29" t="str">
        <f>IF('12 - Deployments &amp; Config'!CQ320="","",'12 - Deployments &amp; Config'!CQ320)</f>
        <v/>
      </c>
      <c r="Z315" s="29" t="str">
        <f>IF('12 - Deployments &amp; Config'!T320="","",'12 - Deployments &amp; Config'!T320)</f>
        <v/>
      </c>
      <c r="AA315" s="29" t="str">
        <f>IF('12 - Deployments &amp; Config'!V320="","",'12 - Deployments &amp; Config'!V320)</f>
        <v/>
      </c>
    </row>
    <row r="316" spans="1:27">
      <c r="A316" s="30"/>
      <c r="B316" s="30"/>
      <c r="C316" s="29" t="str">
        <f>IF('12 - Deployments &amp; Config'!I321="","",'12 - Deployments &amp; Config'!I321)</f>
        <v/>
      </c>
      <c r="D316" s="29" t="str">
        <f>IF('12 - Deployments &amp; Config'!J321="","",'12 - Deployments &amp; Config'!J321)</f>
        <v/>
      </c>
      <c r="E316" s="29" t="str">
        <f>IF('12 - Deployments &amp; Config'!K321="","",'12 - Deployments &amp; Config'!K321)</f>
        <v/>
      </c>
      <c r="F316" s="29" t="str">
        <f>IF('12 - Deployments &amp; Config'!L321="","",'12 - Deployments &amp; Config'!L321)</f>
        <v/>
      </c>
      <c r="G316" s="29" t="str">
        <f>IF('12 - Deployments &amp; Config'!AQ321="","",'12 - Deployments &amp; Config'!AQ321)</f>
        <v/>
      </c>
      <c r="H316" s="29" t="str">
        <f>IF('12 - Deployments &amp; Config'!A321="","",'12 - Deployments &amp; Config'!A321)</f>
        <v/>
      </c>
      <c r="I316" s="29" t="str">
        <f>IF('12 - Deployments &amp; Config'!AO321="","",'12 - Deployments &amp; Config'!AO321)</f>
        <v/>
      </c>
      <c r="J316" s="29" t="str">
        <f>IF('12 - Deployments &amp; Config'!AP321="","",'12 - Deployments &amp; Config'!AP321)</f>
        <v/>
      </c>
      <c r="K316" s="29" t="str">
        <f>IF('12 - Deployments &amp; Config'!AK321="","",'12 - Deployments &amp; Config'!AK321)</f>
        <v/>
      </c>
      <c r="L316" s="29" t="str">
        <f>IF('12 - Deployments &amp; Config'!M321="","",'12 - Deployments &amp; Config'!M321)</f>
        <v/>
      </c>
      <c r="M316" s="30"/>
      <c r="N316" s="29" t="str">
        <f>IF('12 - Deployments &amp; Config'!N321="","",'12 - Deployments &amp; Config'!N321)</f>
        <v/>
      </c>
      <c r="O316" s="29" t="str">
        <f>IF('12 - Deployments &amp; Config'!O321="","",'12 - Deployments &amp; Config'!O321)</f>
        <v/>
      </c>
      <c r="P316" s="29" t="str">
        <f>IF('12 - Deployments &amp; Config'!P321="","",'12 - Deployments &amp; Config'!P321)</f>
        <v/>
      </c>
      <c r="Q316" s="30"/>
      <c r="R316" s="29" t="str">
        <f>IF('12 - Deployments &amp; Config'!BO321="","",'12 - Deployments &amp; Config'!BO321)</f>
        <v/>
      </c>
      <c r="S316" s="29" t="str">
        <f>IF('12 - Deployments &amp; Config'!BN321="","",'12 - Deployments &amp; Config'!BN321)</f>
        <v/>
      </c>
      <c r="T316" s="29" t="str">
        <f>IF('12 - Deployments &amp; Config'!BL321="","",'12 - Deployments &amp; Config'!BL321)</f>
        <v/>
      </c>
      <c r="U316" s="29" t="str">
        <f>IF('12 - Deployments &amp; Config'!BM321="","",'12 - Deployments &amp; Config'!BM321)</f>
        <v/>
      </c>
      <c r="V316" s="29" t="str">
        <f>IF('12 - Deployments &amp; Config'!B321="","",'12 - Deployments &amp; Config'!B321)</f>
        <v/>
      </c>
      <c r="W316" s="29" t="str">
        <f>IF('12 - Deployments &amp; Config'!CO321="","",'12 - Deployments &amp; Config'!CO321)</f>
        <v/>
      </c>
      <c r="X316" s="29" t="str">
        <f>IF('12 - Deployments &amp; Config'!BS321="","",'12 - Deployments &amp; Config'!BS321)</f>
        <v/>
      </c>
      <c r="Y316" s="29" t="str">
        <f>IF('12 - Deployments &amp; Config'!CQ321="","",'12 - Deployments &amp; Config'!CQ321)</f>
        <v/>
      </c>
      <c r="Z316" s="29" t="str">
        <f>IF('12 - Deployments &amp; Config'!T321="","",'12 - Deployments &amp; Config'!T321)</f>
        <v/>
      </c>
      <c r="AA316" s="29" t="str">
        <f>IF('12 - Deployments &amp; Config'!V321="","",'12 - Deployments &amp; Config'!V321)</f>
        <v/>
      </c>
    </row>
    <row r="317" spans="1:27">
      <c r="A317" s="30"/>
      <c r="B317" s="30"/>
      <c r="C317" s="29" t="str">
        <f>IF('12 - Deployments &amp; Config'!I322="","",'12 - Deployments &amp; Config'!I322)</f>
        <v/>
      </c>
      <c r="D317" s="29" t="str">
        <f>IF('12 - Deployments &amp; Config'!J322="","",'12 - Deployments &amp; Config'!J322)</f>
        <v/>
      </c>
      <c r="E317" s="29" t="str">
        <f>IF('12 - Deployments &amp; Config'!K322="","",'12 - Deployments &amp; Config'!K322)</f>
        <v/>
      </c>
      <c r="F317" s="29" t="str">
        <f>IF('12 - Deployments &amp; Config'!L322="","",'12 - Deployments &amp; Config'!L322)</f>
        <v/>
      </c>
      <c r="G317" s="29" t="str">
        <f>IF('12 - Deployments &amp; Config'!AQ322="","",'12 - Deployments &amp; Config'!AQ322)</f>
        <v/>
      </c>
      <c r="H317" s="29" t="str">
        <f>IF('12 - Deployments &amp; Config'!A322="","",'12 - Deployments &amp; Config'!A322)</f>
        <v/>
      </c>
      <c r="I317" s="29" t="str">
        <f>IF('12 - Deployments &amp; Config'!AO322="","",'12 - Deployments &amp; Config'!AO322)</f>
        <v/>
      </c>
      <c r="J317" s="29" t="str">
        <f>IF('12 - Deployments &amp; Config'!AP322="","",'12 - Deployments &amp; Config'!AP322)</f>
        <v/>
      </c>
      <c r="K317" s="29" t="str">
        <f>IF('12 - Deployments &amp; Config'!AK322="","",'12 - Deployments &amp; Config'!AK322)</f>
        <v/>
      </c>
      <c r="L317" s="29" t="str">
        <f>IF('12 - Deployments &amp; Config'!M322="","",'12 - Deployments &amp; Config'!M322)</f>
        <v/>
      </c>
      <c r="M317" s="30"/>
      <c r="N317" s="29" t="str">
        <f>IF('12 - Deployments &amp; Config'!N322="","",'12 - Deployments &amp; Config'!N322)</f>
        <v/>
      </c>
      <c r="O317" s="29" t="str">
        <f>IF('12 - Deployments &amp; Config'!O322="","",'12 - Deployments &amp; Config'!O322)</f>
        <v/>
      </c>
      <c r="P317" s="29" t="str">
        <f>IF('12 - Deployments &amp; Config'!P322="","",'12 - Deployments &amp; Config'!P322)</f>
        <v/>
      </c>
      <c r="Q317" s="30"/>
      <c r="R317" s="29" t="str">
        <f>IF('12 - Deployments &amp; Config'!BO322="","",'12 - Deployments &amp; Config'!BO322)</f>
        <v/>
      </c>
      <c r="S317" s="29" t="str">
        <f>IF('12 - Deployments &amp; Config'!BN322="","",'12 - Deployments &amp; Config'!BN322)</f>
        <v/>
      </c>
      <c r="T317" s="29" t="str">
        <f>IF('12 - Deployments &amp; Config'!BL322="","",'12 - Deployments &amp; Config'!BL322)</f>
        <v/>
      </c>
      <c r="U317" s="29" t="str">
        <f>IF('12 - Deployments &amp; Config'!BM322="","",'12 - Deployments &amp; Config'!BM322)</f>
        <v/>
      </c>
      <c r="V317" s="29" t="str">
        <f>IF('12 - Deployments &amp; Config'!B322="","",'12 - Deployments &amp; Config'!B322)</f>
        <v/>
      </c>
      <c r="W317" s="29" t="str">
        <f>IF('12 - Deployments &amp; Config'!CO322="","",'12 - Deployments &amp; Config'!CO322)</f>
        <v/>
      </c>
      <c r="X317" s="29" t="str">
        <f>IF('12 - Deployments &amp; Config'!BS322="","",'12 - Deployments &amp; Config'!BS322)</f>
        <v/>
      </c>
      <c r="Y317" s="29" t="str">
        <f>IF('12 - Deployments &amp; Config'!CQ322="","",'12 - Deployments &amp; Config'!CQ322)</f>
        <v/>
      </c>
      <c r="Z317" s="29" t="str">
        <f>IF('12 - Deployments &amp; Config'!T322="","",'12 - Deployments &amp; Config'!T322)</f>
        <v/>
      </c>
      <c r="AA317" s="29" t="str">
        <f>IF('12 - Deployments &amp; Config'!V322="","",'12 - Deployments &amp; Config'!V322)</f>
        <v/>
      </c>
    </row>
    <row r="318" spans="1:27">
      <c r="A318" s="30"/>
      <c r="B318" s="30"/>
      <c r="C318" s="29" t="str">
        <f>IF('12 - Deployments &amp; Config'!I323="","",'12 - Deployments &amp; Config'!I323)</f>
        <v/>
      </c>
      <c r="D318" s="29" t="str">
        <f>IF('12 - Deployments &amp; Config'!J323="","",'12 - Deployments &amp; Config'!J323)</f>
        <v/>
      </c>
      <c r="E318" s="29" t="str">
        <f>IF('12 - Deployments &amp; Config'!K323="","",'12 - Deployments &amp; Config'!K323)</f>
        <v/>
      </c>
      <c r="F318" s="29" t="str">
        <f>IF('12 - Deployments &amp; Config'!L323="","",'12 - Deployments &amp; Config'!L323)</f>
        <v/>
      </c>
      <c r="G318" s="29" t="str">
        <f>IF('12 - Deployments &amp; Config'!AQ323="","",'12 - Deployments &amp; Config'!AQ323)</f>
        <v/>
      </c>
      <c r="H318" s="29" t="str">
        <f>IF('12 - Deployments &amp; Config'!A323="","",'12 - Deployments &amp; Config'!A323)</f>
        <v/>
      </c>
      <c r="I318" s="29" t="str">
        <f>IF('12 - Deployments &amp; Config'!AO323="","",'12 - Deployments &amp; Config'!AO323)</f>
        <v/>
      </c>
      <c r="J318" s="29" t="str">
        <f>IF('12 - Deployments &amp; Config'!AP323="","",'12 - Deployments &amp; Config'!AP323)</f>
        <v/>
      </c>
      <c r="K318" s="29" t="str">
        <f>IF('12 - Deployments &amp; Config'!AK323="","",'12 - Deployments &amp; Config'!AK323)</f>
        <v/>
      </c>
      <c r="L318" s="29" t="str">
        <f>IF('12 - Deployments &amp; Config'!M323="","",'12 - Deployments &amp; Config'!M323)</f>
        <v/>
      </c>
      <c r="M318" s="30"/>
      <c r="N318" s="29" t="str">
        <f>IF('12 - Deployments &amp; Config'!N323="","",'12 - Deployments &amp; Config'!N323)</f>
        <v/>
      </c>
      <c r="O318" s="29" t="str">
        <f>IF('12 - Deployments &amp; Config'!O323="","",'12 - Deployments &amp; Config'!O323)</f>
        <v/>
      </c>
      <c r="P318" s="29" t="str">
        <f>IF('12 - Deployments &amp; Config'!P323="","",'12 - Deployments &amp; Config'!P323)</f>
        <v/>
      </c>
      <c r="Q318" s="30"/>
      <c r="R318" s="29" t="str">
        <f>IF('12 - Deployments &amp; Config'!BO323="","",'12 - Deployments &amp; Config'!BO323)</f>
        <v/>
      </c>
      <c r="S318" s="29" t="str">
        <f>IF('12 - Deployments &amp; Config'!BN323="","",'12 - Deployments &amp; Config'!BN323)</f>
        <v/>
      </c>
      <c r="T318" s="29" t="str">
        <f>IF('12 - Deployments &amp; Config'!BL323="","",'12 - Deployments &amp; Config'!BL323)</f>
        <v/>
      </c>
      <c r="U318" s="29" t="str">
        <f>IF('12 - Deployments &amp; Config'!BM323="","",'12 - Deployments &amp; Config'!BM323)</f>
        <v/>
      </c>
      <c r="V318" s="29" t="str">
        <f>IF('12 - Deployments &amp; Config'!B323="","",'12 - Deployments &amp; Config'!B323)</f>
        <v/>
      </c>
      <c r="W318" s="29" t="str">
        <f>IF('12 - Deployments &amp; Config'!CO323="","",'12 - Deployments &amp; Config'!CO323)</f>
        <v/>
      </c>
      <c r="X318" s="29" t="str">
        <f>IF('12 - Deployments &amp; Config'!BS323="","",'12 - Deployments &amp; Config'!BS323)</f>
        <v/>
      </c>
      <c r="Y318" s="29" t="str">
        <f>IF('12 - Deployments &amp; Config'!CQ323="","",'12 - Deployments &amp; Config'!CQ323)</f>
        <v/>
      </c>
      <c r="Z318" s="29" t="str">
        <f>IF('12 - Deployments &amp; Config'!T323="","",'12 - Deployments &amp; Config'!T323)</f>
        <v/>
      </c>
      <c r="AA318" s="29" t="str">
        <f>IF('12 - Deployments &amp; Config'!V323="","",'12 - Deployments &amp; Config'!V323)</f>
        <v/>
      </c>
    </row>
    <row r="319" spans="1:27">
      <c r="A319" s="30"/>
      <c r="B319" s="30"/>
      <c r="C319" s="29" t="str">
        <f>IF('12 - Deployments &amp; Config'!I324="","",'12 - Deployments &amp; Config'!I324)</f>
        <v/>
      </c>
      <c r="D319" s="29" t="str">
        <f>IF('12 - Deployments &amp; Config'!J324="","",'12 - Deployments &amp; Config'!J324)</f>
        <v/>
      </c>
      <c r="E319" s="29" t="str">
        <f>IF('12 - Deployments &amp; Config'!K324="","",'12 - Deployments &amp; Config'!K324)</f>
        <v/>
      </c>
      <c r="F319" s="29" t="str">
        <f>IF('12 - Deployments &amp; Config'!L324="","",'12 - Deployments &amp; Config'!L324)</f>
        <v/>
      </c>
      <c r="G319" s="29" t="str">
        <f>IF('12 - Deployments &amp; Config'!AQ324="","",'12 - Deployments &amp; Config'!AQ324)</f>
        <v/>
      </c>
      <c r="H319" s="29" t="str">
        <f>IF('12 - Deployments &amp; Config'!A324="","",'12 - Deployments &amp; Config'!A324)</f>
        <v/>
      </c>
      <c r="I319" s="29" t="str">
        <f>IF('12 - Deployments &amp; Config'!AO324="","",'12 - Deployments &amp; Config'!AO324)</f>
        <v/>
      </c>
      <c r="J319" s="29" t="str">
        <f>IF('12 - Deployments &amp; Config'!AP324="","",'12 - Deployments &amp; Config'!AP324)</f>
        <v/>
      </c>
      <c r="K319" s="29" t="str">
        <f>IF('12 - Deployments &amp; Config'!AK324="","",'12 - Deployments &amp; Config'!AK324)</f>
        <v/>
      </c>
      <c r="L319" s="29" t="str">
        <f>IF('12 - Deployments &amp; Config'!M324="","",'12 - Deployments &amp; Config'!M324)</f>
        <v/>
      </c>
      <c r="M319" s="30"/>
      <c r="N319" s="29" t="str">
        <f>IF('12 - Deployments &amp; Config'!N324="","",'12 - Deployments &amp; Config'!N324)</f>
        <v/>
      </c>
      <c r="O319" s="29" t="str">
        <f>IF('12 - Deployments &amp; Config'!O324="","",'12 - Deployments &amp; Config'!O324)</f>
        <v/>
      </c>
      <c r="P319" s="29" t="str">
        <f>IF('12 - Deployments &amp; Config'!P324="","",'12 - Deployments &amp; Config'!P324)</f>
        <v/>
      </c>
      <c r="Q319" s="30"/>
      <c r="R319" s="29" t="str">
        <f>IF('12 - Deployments &amp; Config'!BO324="","",'12 - Deployments &amp; Config'!BO324)</f>
        <v/>
      </c>
      <c r="S319" s="29" t="str">
        <f>IF('12 - Deployments &amp; Config'!BN324="","",'12 - Deployments &amp; Config'!BN324)</f>
        <v/>
      </c>
      <c r="T319" s="29" t="str">
        <f>IF('12 - Deployments &amp; Config'!BL324="","",'12 - Deployments &amp; Config'!BL324)</f>
        <v/>
      </c>
      <c r="U319" s="29" t="str">
        <f>IF('12 - Deployments &amp; Config'!BM324="","",'12 - Deployments &amp; Config'!BM324)</f>
        <v/>
      </c>
      <c r="V319" s="29" t="str">
        <f>IF('12 - Deployments &amp; Config'!B324="","",'12 - Deployments &amp; Config'!B324)</f>
        <v/>
      </c>
      <c r="W319" s="29" t="str">
        <f>IF('12 - Deployments &amp; Config'!CO324="","",'12 - Deployments &amp; Config'!CO324)</f>
        <v/>
      </c>
      <c r="X319" s="29" t="str">
        <f>IF('12 - Deployments &amp; Config'!BS324="","",'12 - Deployments &amp; Config'!BS324)</f>
        <v/>
      </c>
      <c r="Y319" s="29" t="str">
        <f>IF('12 - Deployments &amp; Config'!CQ324="","",'12 - Deployments &amp; Config'!CQ324)</f>
        <v/>
      </c>
      <c r="Z319" s="29" t="str">
        <f>IF('12 - Deployments &amp; Config'!T324="","",'12 - Deployments &amp; Config'!T324)</f>
        <v/>
      </c>
      <c r="AA319" s="29" t="str">
        <f>IF('12 - Deployments &amp; Config'!V324="","",'12 - Deployments &amp; Config'!V324)</f>
        <v/>
      </c>
    </row>
    <row r="320" spans="1:27">
      <c r="A320" s="30"/>
      <c r="B320" s="30"/>
      <c r="C320" s="29" t="str">
        <f>IF('12 - Deployments &amp; Config'!I325="","",'12 - Deployments &amp; Config'!I325)</f>
        <v/>
      </c>
      <c r="D320" s="29" t="str">
        <f>IF('12 - Deployments &amp; Config'!J325="","",'12 - Deployments &amp; Config'!J325)</f>
        <v/>
      </c>
      <c r="E320" s="29" t="str">
        <f>IF('12 - Deployments &amp; Config'!K325="","",'12 - Deployments &amp; Config'!K325)</f>
        <v/>
      </c>
      <c r="F320" s="29" t="str">
        <f>IF('12 - Deployments &amp; Config'!L325="","",'12 - Deployments &amp; Config'!L325)</f>
        <v/>
      </c>
      <c r="G320" s="29" t="str">
        <f>IF('12 - Deployments &amp; Config'!AQ325="","",'12 - Deployments &amp; Config'!AQ325)</f>
        <v/>
      </c>
      <c r="H320" s="29" t="str">
        <f>IF('12 - Deployments &amp; Config'!A325="","",'12 - Deployments &amp; Config'!A325)</f>
        <v/>
      </c>
      <c r="I320" s="29" t="str">
        <f>IF('12 - Deployments &amp; Config'!AO325="","",'12 - Deployments &amp; Config'!AO325)</f>
        <v/>
      </c>
      <c r="J320" s="29" t="str">
        <f>IF('12 - Deployments &amp; Config'!AP325="","",'12 - Deployments &amp; Config'!AP325)</f>
        <v/>
      </c>
      <c r="K320" s="29" t="str">
        <f>IF('12 - Deployments &amp; Config'!AK325="","",'12 - Deployments &amp; Config'!AK325)</f>
        <v/>
      </c>
      <c r="L320" s="29" t="str">
        <f>IF('12 - Deployments &amp; Config'!M325="","",'12 - Deployments &amp; Config'!M325)</f>
        <v/>
      </c>
      <c r="M320" s="30"/>
      <c r="N320" s="29" t="str">
        <f>IF('12 - Deployments &amp; Config'!N325="","",'12 - Deployments &amp; Config'!N325)</f>
        <v/>
      </c>
      <c r="O320" s="29" t="str">
        <f>IF('12 - Deployments &amp; Config'!O325="","",'12 - Deployments &amp; Config'!O325)</f>
        <v/>
      </c>
      <c r="P320" s="29" t="str">
        <f>IF('12 - Deployments &amp; Config'!P325="","",'12 - Deployments &amp; Config'!P325)</f>
        <v/>
      </c>
      <c r="Q320" s="30"/>
      <c r="R320" s="29" t="str">
        <f>IF('12 - Deployments &amp; Config'!BO325="","",'12 - Deployments &amp; Config'!BO325)</f>
        <v/>
      </c>
      <c r="S320" s="29" t="str">
        <f>IF('12 - Deployments &amp; Config'!BN325="","",'12 - Deployments &amp; Config'!BN325)</f>
        <v/>
      </c>
      <c r="T320" s="29" t="str">
        <f>IF('12 - Deployments &amp; Config'!BL325="","",'12 - Deployments &amp; Config'!BL325)</f>
        <v/>
      </c>
      <c r="U320" s="29" t="str">
        <f>IF('12 - Deployments &amp; Config'!BM325="","",'12 - Deployments &amp; Config'!BM325)</f>
        <v/>
      </c>
      <c r="V320" s="29" t="str">
        <f>IF('12 - Deployments &amp; Config'!B325="","",'12 - Deployments &amp; Config'!B325)</f>
        <v/>
      </c>
      <c r="W320" s="29" t="str">
        <f>IF('12 - Deployments &amp; Config'!CO325="","",'12 - Deployments &amp; Config'!CO325)</f>
        <v/>
      </c>
      <c r="X320" s="29" t="str">
        <f>IF('12 - Deployments &amp; Config'!BS325="","",'12 - Deployments &amp; Config'!BS325)</f>
        <v/>
      </c>
      <c r="Y320" s="29" t="str">
        <f>IF('12 - Deployments &amp; Config'!CQ325="","",'12 - Deployments &amp; Config'!CQ325)</f>
        <v/>
      </c>
      <c r="Z320" s="29" t="str">
        <f>IF('12 - Deployments &amp; Config'!T325="","",'12 - Deployments &amp; Config'!T325)</f>
        <v/>
      </c>
      <c r="AA320" s="29" t="str">
        <f>IF('12 - Deployments &amp; Config'!V325="","",'12 - Deployments &amp; Config'!V325)</f>
        <v/>
      </c>
    </row>
    <row r="321" spans="1:27">
      <c r="A321" s="30"/>
      <c r="B321" s="30"/>
      <c r="C321" s="29" t="str">
        <f>IF('12 - Deployments &amp; Config'!I326="","",'12 - Deployments &amp; Config'!I326)</f>
        <v/>
      </c>
      <c r="D321" s="29" t="str">
        <f>IF('12 - Deployments &amp; Config'!J326="","",'12 - Deployments &amp; Config'!J326)</f>
        <v/>
      </c>
      <c r="E321" s="29" t="str">
        <f>IF('12 - Deployments &amp; Config'!K326="","",'12 - Deployments &amp; Config'!K326)</f>
        <v/>
      </c>
      <c r="F321" s="29" t="str">
        <f>IF('12 - Deployments &amp; Config'!L326="","",'12 - Deployments &amp; Config'!L326)</f>
        <v/>
      </c>
      <c r="G321" s="29" t="str">
        <f>IF('12 - Deployments &amp; Config'!AQ326="","",'12 - Deployments &amp; Config'!AQ326)</f>
        <v/>
      </c>
      <c r="H321" s="29" t="str">
        <f>IF('12 - Deployments &amp; Config'!A326="","",'12 - Deployments &amp; Config'!A326)</f>
        <v/>
      </c>
      <c r="I321" s="29" t="str">
        <f>IF('12 - Deployments &amp; Config'!AO326="","",'12 - Deployments &amp; Config'!AO326)</f>
        <v/>
      </c>
      <c r="J321" s="29" t="str">
        <f>IF('12 - Deployments &amp; Config'!AP326="","",'12 - Deployments &amp; Config'!AP326)</f>
        <v/>
      </c>
      <c r="K321" s="29" t="str">
        <f>IF('12 - Deployments &amp; Config'!AK326="","",'12 - Deployments &amp; Config'!AK326)</f>
        <v/>
      </c>
      <c r="L321" s="29" t="str">
        <f>IF('12 - Deployments &amp; Config'!M326="","",'12 - Deployments &amp; Config'!M326)</f>
        <v/>
      </c>
      <c r="M321" s="30"/>
      <c r="N321" s="29" t="str">
        <f>IF('12 - Deployments &amp; Config'!N326="","",'12 - Deployments &amp; Config'!N326)</f>
        <v/>
      </c>
      <c r="O321" s="29" t="str">
        <f>IF('12 - Deployments &amp; Config'!O326="","",'12 - Deployments &amp; Config'!O326)</f>
        <v/>
      </c>
      <c r="P321" s="29" t="str">
        <f>IF('12 - Deployments &amp; Config'!P326="","",'12 - Deployments &amp; Config'!P326)</f>
        <v/>
      </c>
      <c r="Q321" s="30"/>
      <c r="R321" s="29" t="str">
        <f>IF('12 - Deployments &amp; Config'!BO326="","",'12 - Deployments &amp; Config'!BO326)</f>
        <v/>
      </c>
      <c r="S321" s="29" t="str">
        <f>IF('12 - Deployments &amp; Config'!BN326="","",'12 - Deployments &amp; Config'!BN326)</f>
        <v/>
      </c>
      <c r="T321" s="29" t="str">
        <f>IF('12 - Deployments &amp; Config'!BL326="","",'12 - Deployments &amp; Config'!BL326)</f>
        <v/>
      </c>
      <c r="U321" s="29" t="str">
        <f>IF('12 - Deployments &amp; Config'!BM326="","",'12 - Deployments &amp; Config'!BM326)</f>
        <v/>
      </c>
      <c r="V321" s="29" t="str">
        <f>IF('12 - Deployments &amp; Config'!B326="","",'12 - Deployments &amp; Config'!B326)</f>
        <v/>
      </c>
      <c r="W321" s="29" t="str">
        <f>IF('12 - Deployments &amp; Config'!CO326="","",'12 - Deployments &amp; Config'!CO326)</f>
        <v/>
      </c>
      <c r="X321" s="29" t="str">
        <f>IF('12 - Deployments &amp; Config'!BS326="","",'12 - Deployments &amp; Config'!BS326)</f>
        <v/>
      </c>
      <c r="Y321" s="29" t="str">
        <f>IF('12 - Deployments &amp; Config'!CQ326="","",'12 - Deployments &amp; Config'!CQ326)</f>
        <v/>
      </c>
      <c r="Z321" s="29" t="str">
        <f>IF('12 - Deployments &amp; Config'!T326="","",'12 - Deployments &amp; Config'!T326)</f>
        <v/>
      </c>
      <c r="AA321" s="29" t="str">
        <f>IF('12 - Deployments &amp; Config'!V326="","",'12 - Deployments &amp; Config'!V326)</f>
        <v/>
      </c>
    </row>
    <row r="322" spans="1:27">
      <c r="A322" s="30"/>
      <c r="B322" s="30"/>
      <c r="C322" s="29" t="str">
        <f>IF('12 - Deployments &amp; Config'!I327="","",'12 - Deployments &amp; Config'!I327)</f>
        <v/>
      </c>
      <c r="D322" s="29" t="str">
        <f>IF('12 - Deployments &amp; Config'!J327="","",'12 - Deployments &amp; Config'!J327)</f>
        <v/>
      </c>
      <c r="E322" s="29" t="str">
        <f>IF('12 - Deployments &amp; Config'!K327="","",'12 - Deployments &amp; Config'!K327)</f>
        <v/>
      </c>
      <c r="F322" s="29" t="str">
        <f>IF('12 - Deployments &amp; Config'!L327="","",'12 - Deployments &amp; Config'!L327)</f>
        <v/>
      </c>
      <c r="G322" s="29" t="str">
        <f>IF('12 - Deployments &amp; Config'!AQ327="","",'12 - Deployments &amp; Config'!AQ327)</f>
        <v/>
      </c>
      <c r="H322" s="29" t="str">
        <f>IF('12 - Deployments &amp; Config'!A327="","",'12 - Deployments &amp; Config'!A327)</f>
        <v/>
      </c>
      <c r="I322" s="29" t="str">
        <f>IF('12 - Deployments &amp; Config'!AO327="","",'12 - Deployments &amp; Config'!AO327)</f>
        <v/>
      </c>
      <c r="J322" s="29" t="str">
        <f>IF('12 - Deployments &amp; Config'!AP327="","",'12 - Deployments &amp; Config'!AP327)</f>
        <v/>
      </c>
      <c r="K322" s="29" t="str">
        <f>IF('12 - Deployments &amp; Config'!AK327="","",'12 - Deployments &amp; Config'!AK327)</f>
        <v/>
      </c>
      <c r="L322" s="29" t="str">
        <f>IF('12 - Deployments &amp; Config'!M327="","",'12 - Deployments &amp; Config'!M327)</f>
        <v/>
      </c>
      <c r="M322" s="30"/>
      <c r="N322" s="29" t="str">
        <f>IF('12 - Deployments &amp; Config'!N327="","",'12 - Deployments &amp; Config'!N327)</f>
        <v/>
      </c>
      <c r="O322" s="29" t="str">
        <f>IF('12 - Deployments &amp; Config'!O327="","",'12 - Deployments &amp; Config'!O327)</f>
        <v/>
      </c>
      <c r="P322" s="29" t="str">
        <f>IF('12 - Deployments &amp; Config'!P327="","",'12 - Deployments &amp; Config'!P327)</f>
        <v/>
      </c>
      <c r="Q322" s="30"/>
      <c r="R322" s="29" t="str">
        <f>IF('12 - Deployments &amp; Config'!BO327="","",'12 - Deployments &amp; Config'!BO327)</f>
        <v/>
      </c>
      <c r="S322" s="29" t="str">
        <f>IF('12 - Deployments &amp; Config'!BN327="","",'12 - Deployments &amp; Config'!BN327)</f>
        <v/>
      </c>
      <c r="T322" s="29" t="str">
        <f>IF('12 - Deployments &amp; Config'!BL327="","",'12 - Deployments &amp; Config'!BL327)</f>
        <v/>
      </c>
      <c r="U322" s="29" t="str">
        <f>IF('12 - Deployments &amp; Config'!BM327="","",'12 - Deployments &amp; Config'!BM327)</f>
        <v/>
      </c>
      <c r="V322" s="29" t="str">
        <f>IF('12 - Deployments &amp; Config'!B327="","",'12 - Deployments &amp; Config'!B327)</f>
        <v/>
      </c>
      <c r="W322" s="29" t="str">
        <f>IF('12 - Deployments &amp; Config'!CO327="","",'12 - Deployments &amp; Config'!CO327)</f>
        <v/>
      </c>
      <c r="X322" s="29" t="str">
        <f>IF('12 - Deployments &amp; Config'!BS327="","",'12 - Deployments &amp; Config'!BS327)</f>
        <v/>
      </c>
      <c r="Y322" s="29" t="str">
        <f>IF('12 - Deployments &amp; Config'!CQ327="","",'12 - Deployments &amp; Config'!CQ327)</f>
        <v/>
      </c>
      <c r="Z322" s="29" t="str">
        <f>IF('12 - Deployments &amp; Config'!T327="","",'12 - Deployments &amp; Config'!T327)</f>
        <v/>
      </c>
      <c r="AA322" s="29" t="str">
        <f>IF('12 - Deployments &amp; Config'!V327="","",'12 - Deployments &amp; Config'!V327)</f>
        <v/>
      </c>
    </row>
    <row r="323" spans="1:27">
      <c r="A323" s="30"/>
      <c r="B323" s="30"/>
      <c r="C323" s="29" t="str">
        <f>IF('12 - Deployments &amp; Config'!I328="","",'12 - Deployments &amp; Config'!I328)</f>
        <v/>
      </c>
      <c r="D323" s="29" t="str">
        <f>IF('12 - Deployments &amp; Config'!J328="","",'12 - Deployments &amp; Config'!J328)</f>
        <v/>
      </c>
      <c r="E323" s="29" t="str">
        <f>IF('12 - Deployments &amp; Config'!K328="","",'12 - Deployments &amp; Config'!K328)</f>
        <v/>
      </c>
      <c r="F323" s="29" t="str">
        <f>IF('12 - Deployments &amp; Config'!L328="","",'12 - Deployments &amp; Config'!L328)</f>
        <v/>
      </c>
      <c r="G323" s="29" t="str">
        <f>IF('12 - Deployments &amp; Config'!AQ328="","",'12 - Deployments &amp; Config'!AQ328)</f>
        <v/>
      </c>
      <c r="H323" s="29" t="str">
        <f>IF('12 - Deployments &amp; Config'!A328="","",'12 - Deployments &amp; Config'!A328)</f>
        <v/>
      </c>
      <c r="I323" s="29" t="str">
        <f>IF('12 - Deployments &amp; Config'!AO328="","",'12 - Deployments &amp; Config'!AO328)</f>
        <v/>
      </c>
      <c r="J323" s="29" t="str">
        <f>IF('12 - Deployments &amp; Config'!AP328="","",'12 - Deployments &amp; Config'!AP328)</f>
        <v/>
      </c>
      <c r="K323" s="29" t="str">
        <f>IF('12 - Deployments &amp; Config'!AK328="","",'12 - Deployments &amp; Config'!AK328)</f>
        <v/>
      </c>
      <c r="L323" s="29" t="str">
        <f>IF('12 - Deployments &amp; Config'!M328="","",'12 - Deployments &amp; Config'!M328)</f>
        <v/>
      </c>
      <c r="M323" s="30"/>
      <c r="N323" s="29" t="str">
        <f>IF('12 - Deployments &amp; Config'!N328="","",'12 - Deployments &amp; Config'!N328)</f>
        <v/>
      </c>
      <c r="O323" s="29" t="str">
        <f>IF('12 - Deployments &amp; Config'!O328="","",'12 - Deployments &amp; Config'!O328)</f>
        <v/>
      </c>
      <c r="P323" s="29" t="str">
        <f>IF('12 - Deployments &amp; Config'!P328="","",'12 - Deployments &amp; Config'!P328)</f>
        <v/>
      </c>
      <c r="Q323" s="30"/>
      <c r="R323" s="29" t="str">
        <f>IF('12 - Deployments &amp; Config'!BO328="","",'12 - Deployments &amp; Config'!BO328)</f>
        <v/>
      </c>
      <c r="S323" s="29" t="str">
        <f>IF('12 - Deployments &amp; Config'!BN328="","",'12 - Deployments &amp; Config'!BN328)</f>
        <v/>
      </c>
      <c r="T323" s="29" t="str">
        <f>IF('12 - Deployments &amp; Config'!BL328="","",'12 - Deployments &amp; Config'!BL328)</f>
        <v/>
      </c>
      <c r="U323" s="29" t="str">
        <f>IF('12 - Deployments &amp; Config'!BM328="","",'12 - Deployments &amp; Config'!BM328)</f>
        <v/>
      </c>
      <c r="V323" s="29" t="str">
        <f>IF('12 - Deployments &amp; Config'!B328="","",'12 - Deployments &amp; Config'!B328)</f>
        <v/>
      </c>
      <c r="W323" s="29" t="str">
        <f>IF('12 - Deployments &amp; Config'!CO328="","",'12 - Deployments &amp; Config'!CO328)</f>
        <v/>
      </c>
      <c r="X323" s="29" t="str">
        <f>IF('12 - Deployments &amp; Config'!BS328="","",'12 - Deployments &amp; Config'!BS328)</f>
        <v/>
      </c>
      <c r="Y323" s="29" t="str">
        <f>IF('12 - Deployments &amp; Config'!CQ328="","",'12 - Deployments &amp; Config'!CQ328)</f>
        <v/>
      </c>
      <c r="Z323" s="29" t="str">
        <f>IF('12 - Deployments &amp; Config'!T328="","",'12 - Deployments &amp; Config'!T328)</f>
        <v/>
      </c>
      <c r="AA323" s="29" t="str">
        <f>IF('12 - Deployments &amp; Config'!V328="","",'12 - Deployments &amp; Config'!V328)</f>
        <v/>
      </c>
    </row>
    <row r="324" spans="1:27">
      <c r="A324" s="30"/>
      <c r="B324" s="30"/>
      <c r="C324" s="29" t="str">
        <f>IF('12 - Deployments &amp; Config'!I329="","",'12 - Deployments &amp; Config'!I329)</f>
        <v/>
      </c>
      <c r="D324" s="29" t="str">
        <f>IF('12 - Deployments &amp; Config'!J329="","",'12 - Deployments &amp; Config'!J329)</f>
        <v/>
      </c>
      <c r="E324" s="29" t="str">
        <f>IF('12 - Deployments &amp; Config'!K329="","",'12 - Deployments &amp; Config'!K329)</f>
        <v/>
      </c>
      <c r="F324" s="29" t="str">
        <f>IF('12 - Deployments &amp; Config'!L329="","",'12 - Deployments &amp; Config'!L329)</f>
        <v/>
      </c>
      <c r="G324" s="29" t="str">
        <f>IF('12 - Deployments &amp; Config'!AQ329="","",'12 - Deployments &amp; Config'!AQ329)</f>
        <v/>
      </c>
      <c r="H324" s="29" t="str">
        <f>IF('12 - Deployments &amp; Config'!A329="","",'12 - Deployments &amp; Config'!A329)</f>
        <v/>
      </c>
      <c r="I324" s="29" t="str">
        <f>IF('12 - Deployments &amp; Config'!AO329="","",'12 - Deployments &amp; Config'!AO329)</f>
        <v/>
      </c>
      <c r="J324" s="29" t="str">
        <f>IF('12 - Deployments &amp; Config'!AP329="","",'12 - Deployments &amp; Config'!AP329)</f>
        <v/>
      </c>
      <c r="K324" s="29" t="str">
        <f>IF('12 - Deployments &amp; Config'!AK329="","",'12 - Deployments &amp; Config'!AK329)</f>
        <v/>
      </c>
      <c r="L324" s="29" t="str">
        <f>IF('12 - Deployments &amp; Config'!M329="","",'12 - Deployments &amp; Config'!M329)</f>
        <v/>
      </c>
      <c r="M324" s="30"/>
      <c r="N324" s="29" t="str">
        <f>IF('12 - Deployments &amp; Config'!N329="","",'12 - Deployments &amp; Config'!N329)</f>
        <v/>
      </c>
      <c r="O324" s="29" t="str">
        <f>IF('12 - Deployments &amp; Config'!O329="","",'12 - Deployments &amp; Config'!O329)</f>
        <v/>
      </c>
      <c r="P324" s="29" t="str">
        <f>IF('12 - Deployments &amp; Config'!P329="","",'12 - Deployments &amp; Config'!P329)</f>
        <v/>
      </c>
      <c r="Q324" s="30"/>
      <c r="R324" s="29" t="str">
        <f>IF('12 - Deployments &amp; Config'!BO329="","",'12 - Deployments &amp; Config'!BO329)</f>
        <v/>
      </c>
      <c r="S324" s="29" t="str">
        <f>IF('12 - Deployments &amp; Config'!BN329="","",'12 - Deployments &amp; Config'!BN329)</f>
        <v/>
      </c>
      <c r="T324" s="29" t="str">
        <f>IF('12 - Deployments &amp; Config'!BL329="","",'12 - Deployments &amp; Config'!BL329)</f>
        <v/>
      </c>
      <c r="U324" s="29" t="str">
        <f>IF('12 - Deployments &amp; Config'!BM329="","",'12 - Deployments &amp; Config'!BM329)</f>
        <v/>
      </c>
      <c r="V324" s="29" t="str">
        <f>IF('12 - Deployments &amp; Config'!B329="","",'12 - Deployments &amp; Config'!B329)</f>
        <v/>
      </c>
      <c r="W324" s="29" t="str">
        <f>IF('12 - Deployments &amp; Config'!CO329="","",'12 - Deployments &amp; Config'!CO329)</f>
        <v/>
      </c>
      <c r="X324" s="29" t="str">
        <f>IF('12 - Deployments &amp; Config'!BS329="","",'12 - Deployments &amp; Config'!BS329)</f>
        <v/>
      </c>
      <c r="Y324" s="29" t="str">
        <f>IF('12 - Deployments &amp; Config'!CQ329="","",'12 - Deployments &amp; Config'!CQ329)</f>
        <v/>
      </c>
      <c r="Z324" s="29" t="str">
        <f>IF('12 - Deployments &amp; Config'!T329="","",'12 - Deployments &amp; Config'!T329)</f>
        <v/>
      </c>
      <c r="AA324" s="29" t="str">
        <f>IF('12 - Deployments &amp; Config'!V329="","",'12 - Deployments &amp; Config'!V329)</f>
        <v/>
      </c>
    </row>
    <row r="325" spans="1:27">
      <c r="A325" s="30"/>
      <c r="B325" s="30"/>
      <c r="C325" s="29" t="str">
        <f>IF('12 - Deployments &amp; Config'!I330="","",'12 - Deployments &amp; Config'!I330)</f>
        <v/>
      </c>
      <c r="D325" s="29" t="str">
        <f>IF('12 - Deployments &amp; Config'!J330="","",'12 - Deployments &amp; Config'!J330)</f>
        <v/>
      </c>
      <c r="E325" s="29" t="str">
        <f>IF('12 - Deployments &amp; Config'!K330="","",'12 - Deployments &amp; Config'!K330)</f>
        <v/>
      </c>
      <c r="F325" s="29" t="str">
        <f>IF('12 - Deployments &amp; Config'!L330="","",'12 - Deployments &amp; Config'!L330)</f>
        <v/>
      </c>
      <c r="G325" s="29" t="str">
        <f>IF('12 - Deployments &amp; Config'!AQ330="","",'12 - Deployments &amp; Config'!AQ330)</f>
        <v/>
      </c>
      <c r="H325" s="29" t="str">
        <f>IF('12 - Deployments &amp; Config'!A330="","",'12 - Deployments &amp; Config'!A330)</f>
        <v/>
      </c>
      <c r="I325" s="29" t="str">
        <f>IF('12 - Deployments &amp; Config'!AO330="","",'12 - Deployments &amp; Config'!AO330)</f>
        <v/>
      </c>
      <c r="J325" s="29" t="str">
        <f>IF('12 - Deployments &amp; Config'!AP330="","",'12 - Deployments &amp; Config'!AP330)</f>
        <v/>
      </c>
      <c r="K325" s="29" t="str">
        <f>IF('12 - Deployments &amp; Config'!AK330="","",'12 - Deployments &amp; Config'!AK330)</f>
        <v/>
      </c>
      <c r="L325" s="29" t="str">
        <f>IF('12 - Deployments &amp; Config'!M330="","",'12 - Deployments &amp; Config'!M330)</f>
        <v/>
      </c>
      <c r="M325" s="30"/>
      <c r="N325" s="29" t="str">
        <f>IF('12 - Deployments &amp; Config'!N330="","",'12 - Deployments &amp; Config'!N330)</f>
        <v/>
      </c>
      <c r="O325" s="29" t="str">
        <f>IF('12 - Deployments &amp; Config'!O330="","",'12 - Deployments &amp; Config'!O330)</f>
        <v/>
      </c>
      <c r="P325" s="29" t="str">
        <f>IF('12 - Deployments &amp; Config'!P330="","",'12 - Deployments &amp; Config'!P330)</f>
        <v/>
      </c>
      <c r="Q325" s="30"/>
      <c r="R325" s="29" t="str">
        <f>IF('12 - Deployments &amp; Config'!BO330="","",'12 - Deployments &amp; Config'!BO330)</f>
        <v/>
      </c>
      <c r="S325" s="29" t="str">
        <f>IF('12 - Deployments &amp; Config'!BN330="","",'12 - Deployments &amp; Config'!BN330)</f>
        <v/>
      </c>
      <c r="T325" s="29" t="str">
        <f>IF('12 - Deployments &amp; Config'!BL330="","",'12 - Deployments &amp; Config'!BL330)</f>
        <v/>
      </c>
      <c r="U325" s="29" t="str">
        <f>IF('12 - Deployments &amp; Config'!BM330="","",'12 - Deployments &amp; Config'!BM330)</f>
        <v/>
      </c>
      <c r="V325" s="29" t="str">
        <f>IF('12 - Deployments &amp; Config'!B330="","",'12 - Deployments &amp; Config'!B330)</f>
        <v/>
      </c>
      <c r="W325" s="29" t="str">
        <f>IF('12 - Deployments &amp; Config'!CO330="","",'12 - Deployments &amp; Config'!CO330)</f>
        <v/>
      </c>
      <c r="X325" s="29" t="str">
        <f>IF('12 - Deployments &amp; Config'!BS330="","",'12 - Deployments &amp; Config'!BS330)</f>
        <v/>
      </c>
      <c r="Y325" s="29" t="str">
        <f>IF('12 - Deployments &amp; Config'!CQ330="","",'12 - Deployments &amp; Config'!CQ330)</f>
        <v/>
      </c>
      <c r="Z325" s="29" t="str">
        <f>IF('12 - Deployments &amp; Config'!T330="","",'12 - Deployments &amp; Config'!T330)</f>
        <v/>
      </c>
      <c r="AA325" s="29" t="str">
        <f>IF('12 - Deployments &amp; Config'!V330="","",'12 - Deployments &amp; Config'!V330)</f>
        <v/>
      </c>
    </row>
    <row r="326" spans="1:27">
      <c r="A326" s="30"/>
      <c r="B326" s="30"/>
      <c r="C326" s="29" t="str">
        <f>IF('12 - Deployments &amp; Config'!I331="","",'12 - Deployments &amp; Config'!I331)</f>
        <v/>
      </c>
      <c r="D326" s="29" t="str">
        <f>IF('12 - Deployments &amp; Config'!J331="","",'12 - Deployments &amp; Config'!J331)</f>
        <v/>
      </c>
      <c r="E326" s="29" t="str">
        <f>IF('12 - Deployments &amp; Config'!K331="","",'12 - Deployments &amp; Config'!K331)</f>
        <v/>
      </c>
      <c r="F326" s="29" t="str">
        <f>IF('12 - Deployments &amp; Config'!L331="","",'12 - Deployments &amp; Config'!L331)</f>
        <v/>
      </c>
      <c r="G326" s="29" t="str">
        <f>IF('12 - Deployments &amp; Config'!AQ331="","",'12 - Deployments &amp; Config'!AQ331)</f>
        <v/>
      </c>
      <c r="H326" s="29" t="str">
        <f>IF('12 - Deployments &amp; Config'!A331="","",'12 - Deployments &amp; Config'!A331)</f>
        <v/>
      </c>
      <c r="I326" s="29" t="str">
        <f>IF('12 - Deployments &amp; Config'!AO331="","",'12 - Deployments &amp; Config'!AO331)</f>
        <v/>
      </c>
      <c r="J326" s="29" t="str">
        <f>IF('12 - Deployments &amp; Config'!AP331="","",'12 - Deployments &amp; Config'!AP331)</f>
        <v/>
      </c>
      <c r="K326" s="29" t="str">
        <f>IF('12 - Deployments &amp; Config'!AK331="","",'12 - Deployments &amp; Config'!AK331)</f>
        <v/>
      </c>
      <c r="L326" s="29" t="str">
        <f>IF('12 - Deployments &amp; Config'!M331="","",'12 - Deployments &amp; Config'!M331)</f>
        <v/>
      </c>
      <c r="M326" s="30"/>
      <c r="N326" s="29" t="str">
        <f>IF('12 - Deployments &amp; Config'!N331="","",'12 - Deployments &amp; Config'!N331)</f>
        <v/>
      </c>
      <c r="O326" s="29" t="str">
        <f>IF('12 - Deployments &amp; Config'!O331="","",'12 - Deployments &amp; Config'!O331)</f>
        <v/>
      </c>
      <c r="P326" s="29" t="str">
        <f>IF('12 - Deployments &amp; Config'!P331="","",'12 - Deployments &amp; Config'!P331)</f>
        <v/>
      </c>
      <c r="Q326" s="30"/>
      <c r="R326" s="29" t="str">
        <f>IF('12 - Deployments &amp; Config'!BO331="","",'12 - Deployments &amp; Config'!BO331)</f>
        <v/>
      </c>
      <c r="S326" s="29" t="str">
        <f>IF('12 - Deployments &amp; Config'!BN331="","",'12 - Deployments &amp; Config'!BN331)</f>
        <v/>
      </c>
      <c r="T326" s="29" t="str">
        <f>IF('12 - Deployments &amp; Config'!BL331="","",'12 - Deployments &amp; Config'!BL331)</f>
        <v/>
      </c>
      <c r="U326" s="29" t="str">
        <f>IF('12 - Deployments &amp; Config'!BM331="","",'12 - Deployments &amp; Config'!BM331)</f>
        <v/>
      </c>
      <c r="V326" s="29" t="str">
        <f>IF('12 - Deployments &amp; Config'!B331="","",'12 - Deployments &amp; Config'!B331)</f>
        <v/>
      </c>
      <c r="W326" s="29" t="str">
        <f>IF('12 - Deployments &amp; Config'!CO331="","",'12 - Deployments &amp; Config'!CO331)</f>
        <v/>
      </c>
      <c r="X326" s="29" t="str">
        <f>IF('12 - Deployments &amp; Config'!BS331="","",'12 - Deployments &amp; Config'!BS331)</f>
        <v/>
      </c>
      <c r="Y326" s="29" t="str">
        <f>IF('12 - Deployments &amp; Config'!CQ331="","",'12 - Deployments &amp; Config'!CQ331)</f>
        <v/>
      </c>
      <c r="Z326" s="29" t="str">
        <f>IF('12 - Deployments &amp; Config'!T331="","",'12 - Deployments &amp; Config'!T331)</f>
        <v/>
      </c>
      <c r="AA326" s="29" t="str">
        <f>IF('12 - Deployments &amp; Config'!V331="","",'12 - Deployments &amp; Config'!V331)</f>
        <v/>
      </c>
    </row>
    <row r="327" spans="1:27">
      <c r="A327" s="30"/>
      <c r="B327" s="30"/>
      <c r="C327" s="29" t="str">
        <f>IF('12 - Deployments &amp; Config'!I332="","",'12 - Deployments &amp; Config'!I332)</f>
        <v/>
      </c>
      <c r="D327" s="29" t="str">
        <f>IF('12 - Deployments &amp; Config'!J332="","",'12 - Deployments &amp; Config'!J332)</f>
        <v/>
      </c>
      <c r="E327" s="29" t="str">
        <f>IF('12 - Deployments &amp; Config'!K332="","",'12 - Deployments &amp; Config'!K332)</f>
        <v/>
      </c>
      <c r="F327" s="29" t="str">
        <f>IF('12 - Deployments &amp; Config'!L332="","",'12 - Deployments &amp; Config'!L332)</f>
        <v/>
      </c>
      <c r="G327" s="29" t="str">
        <f>IF('12 - Deployments &amp; Config'!AQ332="","",'12 - Deployments &amp; Config'!AQ332)</f>
        <v/>
      </c>
      <c r="H327" s="29" t="str">
        <f>IF('12 - Deployments &amp; Config'!A332="","",'12 - Deployments &amp; Config'!A332)</f>
        <v/>
      </c>
      <c r="I327" s="29" t="str">
        <f>IF('12 - Deployments &amp; Config'!AO332="","",'12 - Deployments &amp; Config'!AO332)</f>
        <v/>
      </c>
      <c r="J327" s="29" t="str">
        <f>IF('12 - Deployments &amp; Config'!AP332="","",'12 - Deployments &amp; Config'!AP332)</f>
        <v/>
      </c>
      <c r="K327" s="29" t="str">
        <f>IF('12 - Deployments &amp; Config'!AK332="","",'12 - Deployments &amp; Config'!AK332)</f>
        <v/>
      </c>
      <c r="L327" s="29" t="str">
        <f>IF('12 - Deployments &amp; Config'!M332="","",'12 - Deployments &amp; Config'!M332)</f>
        <v/>
      </c>
      <c r="M327" s="30"/>
      <c r="N327" s="29" t="str">
        <f>IF('12 - Deployments &amp; Config'!N332="","",'12 - Deployments &amp; Config'!N332)</f>
        <v/>
      </c>
      <c r="O327" s="29" t="str">
        <f>IF('12 - Deployments &amp; Config'!O332="","",'12 - Deployments &amp; Config'!O332)</f>
        <v/>
      </c>
      <c r="P327" s="29" t="str">
        <f>IF('12 - Deployments &amp; Config'!P332="","",'12 - Deployments &amp; Config'!P332)</f>
        <v/>
      </c>
      <c r="Q327" s="30"/>
      <c r="R327" s="29" t="str">
        <f>IF('12 - Deployments &amp; Config'!BO332="","",'12 - Deployments &amp; Config'!BO332)</f>
        <v/>
      </c>
      <c r="S327" s="29" t="str">
        <f>IF('12 - Deployments &amp; Config'!BN332="","",'12 - Deployments &amp; Config'!BN332)</f>
        <v/>
      </c>
      <c r="T327" s="29" t="str">
        <f>IF('12 - Deployments &amp; Config'!BL332="","",'12 - Deployments &amp; Config'!BL332)</f>
        <v/>
      </c>
      <c r="U327" s="29" t="str">
        <f>IF('12 - Deployments &amp; Config'!BM332="","",'12 - Deployments &amp; Config'!BM332)</f>
        <v/>
      </c>
      <c r="V327" s="29" t="str">
        <f>IF('12 - Deployments &amp; Config'!B332="","",'12 - Deployments &amp; Config'!B332)</f>
        <v/>
      </c>
      <c r="W327" s="29" t="str">
        <f>IF('12 - Deployments &amp; Config'!CO332="","",'12 - Deployments &amp; Config'!CO332)</f>
        <v/>
      </c>
      <c r="X327" s="29" t="str">
        <f>IF('12 - Deployments &amp; Config'!BS332="","",'12 - Deployments &amp; Config'!BS332)</f>
        <v/>
      </c>
      <c r="Y327" s="29" t="str">
        <f>IF('12 - Deployments &amp; Config'!CQ332="","",'12 - Deployments &amp; Config'!CQ332)</f>
        <v/>
      </c>
      <c r="Z327" s="29" t="str">
        <f>IF('12 - Deployments &amp; Config'!T332="","",'12 - Deployments &amp; Config'!T332)</f>
        <v/>
      </c>
      <c r="AA327" s="29" t="str">
        <f>IF('12 - Deployments &amp; Config'!V332="","",'12 - Deployments &amp; Config'!V332)</f>
        <v/>
      </c>
    </row>
    <row r="328" spans="1:27">
      <c r="A328" s="30"/>
      <c r="B328" s="30"/>
      <c r="C328" s="29" t="str">
        <f>IF('12 - Deployments &amp; Config'!I333="","",'12 - Deployments &amp; Config'!I333)</f>
        <v/>
      </c>
      <c r="D328" s="29" t="str">
        <f>IF('12 - Deployments &amp; Config'!J333="","",'12 - Deployments &amp; Config'!J333)</f>
        <v/>
      </c>
      <c r="E328" s="29" t="str">
        <f>IF('12 - Deployments &amp; Config'!K333="","",'12 - Deployments &amp; Config'!K333)</f>
        <v/>
      </c>
      <c r="F328" s="29" t="str">
        <f>IF('12 - Deployments &amp; Config'!L333="","",'12 - Deployments &amp; Config'!L333)</f>
        <v/>
      </c>
      <c r="G328" s="29" t="str">
        <f>IF('12 - Deployments &amp; Config'!AQ333="","",'12 - Deployments &amp; Config'!AQ333)</f>
        <v/>
      </c>
      <c r="H328" s="29" t="str">
        <f>IF('12 - Deployments &amp; Config'!A333="","",'12 - Deployments &amp; Config'!A333)</f>
        <v/>
      </c>
      <c r="I328" s="29" t="str">
        <f>IF('12 - Deployments &amp; Config'!AO333="","",'12 - Deployments &amp; Config'!AO333)</f>
        <v/>
      </c>
      <c r="J328" s="29" t="str">
        <f>IF('12 - Deployments &amp; Config'!AP333="","",'12 - Deployments &amp; Config'!AP333)</f>
        <v/>
      </c>
      <c r="K328" s="29" t="str">
        <f>IF('12 - Deployments &amp; Config'!AK333="","",'12 - Deployments &amp; Config'!AK333)</f>
        <v/>
      </c>
      <c r="L328" s="29" t="str">
        <f>IF('12 - Deployments &amp; Config'!M333="","",'12 - Deployments &amp; Config'!M333)</f>
        <v/>
      </c>
      <c r="M328" s="30"/>
      <c r="N328" s="29" t="str">
        <f>IF('12 - Deployments &amp; Config'!N333="","",'12 - Deployments &amp; Config'!N333)</f>
        <v/>
      </c>
      <c r="O328" s="29" t="str">
        <f>IF('12 - Deployments &amp; Config'!O333="","",'12 - Deployments &amp; Config'!O333)</f>
        <v/>
      </c>
      <c r="P328" s="29" t="str">
        <f>IF('12 - Deployments &amp; Config'!P333="","",'12 - Deployments &amp; Config'!P333)</f>
        <v/>
      </c>
      <c r="Q328" s="30"/>
      <c r="R328" s="29" t="str">
        <f>IF('12 - Deployments &amp; Config'!BO333="","",'12 - Deployments &amp; Config'!BO333)</f>
        <v/>
      </c>
      <c r="S328" s="29" t="str">
        <f>IF('12 - Deployments &amp; Config'!BN333="","",'12 - Deployments &amp; Config'!BN333)</f>
        <v/>
      </c>
      <c r="T328" s="29" t="str">
        <f>IF('12 - Deployments &amp; Config'!BL333="","",'12 - Deployments &amp; Config'!BL333)</f>
        <v/>
      </c>
      <c r="U328" s="29" t="str">
        <f>IF('12 - Deployments &amp; Config'!BM333="","",'12 - Deployments &amp; Config'!BM333)</f>
        <v/>
      </c>
      <c r="V328" s="29" t="str">
        <f>IF('12 - Deployments &amp; Config'!B333="","",'12 - Deployments &amp; Config'!B333)</f>
        <v/>
      </c>
      <c r="W328" s="29" t="str">
        <f>IF('12 - Deployments &amp; Config'!CO333="","",'12 - Deployments &amp; Config'!CO333)</f>
        <v/>
      </c>
      <c r="X328" s="29" t="str">
        <f>IF('12 - Deployments &amp; Config'!BS333="","",'12 - Deployments &amp; Config'!BS333)</f>
        <v/>
      </c>
      <c r="Y328" s="29" t="str">
        <f>IF('12 - Deployments &amp; Config'!CQ333="","",'12 - Deployments &amp; Config'!CQ333)</f>
        <v/>
      </c>
      <c r="Z328" s="29" t="str">
        <f>IF('12 - Deployments &amp; Config'!T333="","",'12 - Deployments &amp; Config'!T333)</f>
        <v/>
      </c>
      <c r="AA328" s="29" t="str">
        <f>IF('12 - Deployments &amp; Config'!V333="","",'12 - Deployments &amp; Config'!V333)</f>
        <v/>
      </c>
    </row>
    <row r="329" spans="1:27">
      <c r="A329" s="30"/>
      <c r="B329" s="30"/>
      <c r="C329" s="29" t="str">
        <f>IF('12 - Deployments &amp; Config'!I334="","",'12 - Deployments &amp; Config'!I334)</f>
        <v/>
      </c>
      <c r="D329" s="29" t="str">
        <f>IF('12 - Deployments &amp; Config'!J334="","",'12 - Deployments &amp; Config'!J334)</f>
        <v/>
      </c>
      <c r="E329" s="29" t="str">
        <f>IF('12 - Deployments &amp; Config'!K334="","",'12 - Deployments &amp; Config'!K334)</f>
        <v/>
      </c>
      <c r="F329" s="29" t="str">
        <f>IF('12 - Deployments &amp; Config'!L334="","",'12 - Deployments &amp; Config'!L334)</f>
        <v/>
      </c>
      <c r="G329" s="29" t="str">
        <f>IF('12 - Deployments &amp; Config'!AQ334="","",'12 - Deployments &amp; Config'!AQ334)</f>
        <v/>
      </c>
      <c r="H329" s="29" t="str">
        <f>IF('12 - Deployments &amp; Config'!A334="","",'12 - Deployments &amp; Config'!A334)</f>
        <v/>
      </c>
      <c r="I329" s="29" t="str">
        <f>IF('12 - Deployments &amp; Config'!AO334="","",'12 - Deployments &amp; Config'!AO334)</f>
        <v/>
      </c>
      <c r="J329" s="29" t="str">
        <f>IF('12 - Deployments &amp; Config'!AP334="","",'12 - Deployments &amp; Config'!AP334)</f>
        <v/>
      </c>
      <c r="K329" s="29" t="str">
        <f>IF('12 - Deployments &amp; Config'!AK334="","",'12 - Deployments &amp; Config'!AK334)</f>
        <v/>
      </c>
      <c r="L329" s="29" t="str">
        <f>IF('12 - Deployments &amp; Config'!M334="","",'12 - Deployments &amp; Config'!M334)</f>
        <v/>
      </c>
      <c r="M329" s="30"/>
      <c r="N329" s="29" t="str">
        <f>IF('12 - Deployments &amp; Config'!N334="","",'12 - Deployments &amp; Config'!N334)</f>
        <v/>
      </c>
      <c r="O329" s="29" t="str">
        <f>IF('12 - Deployments &amp; Config'!O334="","",'12 - Deployments &amp; Config'!O334)</f>
        <v/>
      </c>
      <c r="P329" s="29" t="str">
        <f>IF('12 - Deployments &amp; Config'!P334="","",'12 - Deployments &amp; Config'!P334)</f>
        <v/>
      </c>
      <c r="Q329" s="30"/>
      <c r="R329" s="29" t="str">
        <f>IF('12 - Deployments &amp; Config'!BO334="","",'12 - Deployments &amp; Config'!BO334)</f>
        <v/>
      </c>
      <c r="S329" s="29" t="str">
        <f>IF('12 - Deployments &amp; Config'!BN334="","",'12 - Deployments &amp; Config'!BN334)</f>
        <v/>
      </c>
      <c r="T329" s="29" t="str">
        <f>IF('12 - Deployments &amp; Config'!BL334="","",'12 - Deployments &amp; Config'!BL334)</f>
        <v/>
      </c>
      <c r="U329" s="29" t="str">
        <f>IF('12 - Deployments &amp; Config'!BM334="","",'12 - Deployments &amp; Config'!BM334)</f>
        <v/>
      </c>
      <c r="V329" s="29" t="str">
        <f>IF('12 - Deployments &amp; Config'!B334="","",'12 - Deployments &amp; Config'!B334)</f>
        <v/>
      </c>
      <c r="W329" s="29" t="str">
        <f>IF('12 - Deployments &amp; Config'!CO334="","",'12 - Deployments &amp; Config'!CO334)</f>
        <v/>
      </c>
      <c r="X329" s="29" t="str">
        <f>IF('12 - Deployments &amp; Config'!BS334="","",'12 - Deployments &amp; Config'!BS334)</f>
        <v/>
      </c>
      <c r="Y329" s="29" t="str">
        <f>IF('12 - Deployments &amp; Config'!CQ334="","",'12 - Deployments &amp; Config'!CQ334)</f>
        <v/>
      </c>
      <c r="Z329" s="29" t="str">
        <f>IF('12 - Deployments &amp; Config'!T334="","",'12 - Deployments &amp; Config'!T334)</f>
        <v/>
      </c>
      <c r="AA329" s="29" t="str">
        <f>IF('12 - Deployments &amp; Config'!V334="","",'12 - Deployments &amp; Config'!V334)</f>
        <v/>
      </c>
    </row>
    <row r="330" spans="1:27">
      <c r="A330" s="30"/>
      <c r="B330" s="30"/>
      <c r="C330" s="29" t="str">
        <f>IF('12 - Deployments &amp; Config'!I335="","",'12 - Deployments &amp; Config'!I335)</f>
        <v/>
      </c>
      <c r="D330" s="29" t="str">
        <f>IF('12 - Deployments &amp; Config'!J335="","",'12 - Deployments &amp; Config'!J335)</f>
        <v/>
      </c>
      <c r="E330" s="29" t="str">
        <f>IF('12 - Deployments &amp; Config'!K335="","",'12 - Deployments &amp; Config'!K335)</f>
        <v/>
      </c>
      <c r="F330" s="29" t="str">
        <f>IF('12 - Deployments &amp; Config'!L335="","",'12 - Deployments &amp; Config'!L335)</f>
        <v/>
      </c>
      <c r="G330" s="29" t="str">
        <f>IF('12 - Deployments &amp; Config'!AQ335="","",'12 - Deployments &amp; Config'!AQ335)</f>
        <v/>
      </c>
      <c r="H330" s="29" t="str">
        <f>IF('12 - Deployments &amp; Config'!A335="","",'12 - Deployments &amp; Config'!A335)</f>
        <v/>
      </c>
      <c r="I330" s="29" t="str">
        <f>IF('12 - Deployments &amp; Config'!AO335="","",'12 - Deployments &amp; Config'!AO335)</f>
        <v/>
      </c>
      <c r="J330" s="29" t="str">
        <f>IF('12 - Deployments &amp; Config'!AP335="","",'12 - Deployments &amp; Config'!AP335)</f>
        <v/>
      </c>
      <c r="K330" s="29" t="str">
        <f>IF('12 - Deployments &amp; Config'!AK335="","",'12 - Deployments &amp; Config'!AK335)</f>
        <v/>
      </c>
      <c r="L330" s="29" t="str">
        <f>IF('12 - Deployments &amp; Config'!M335="","",'12 - Deployments &amp; Config'!M335)</f>
        <v/>
      </c>
      <c r="M330" s="30"/>
      <c r="N330" s="29" t="str">
        <f>IF('12 - Deployments &amp; Config'!N335="","",'12 - Deployments &amp; Config'!N335)</f>
        <v/>
      </c>
      <c r="O330" s="29" t="str">
        <f>IF('12 - Deployments &amp; Config'!O335="","",'12 - Deployments &amp; Config'!O335)</f>
        <v/>
      </c>
      <c r="P330" s="29" t="str">
        <f>IF('12 - Deployments &amp; Config'!P335="","",'12 - Deployments &amp; Config'!P335)</f>
        <v/>
      </c>
      <c r="Q330" s="30"/>
      <c r="R330" s="29" t="str">
        <f>IF('12 - Deployments &amp; Config'!BO335="","",'12 - Deployments &amp; Config'!BO335)</f>
        <v/>
      </c>
      <c r="S330" s="29" t="str">
        <f>IF('12 - Deployments &amp; Config'!BN335="","",'12 - Deployments &amp; Config'!BN335)</f>
        <v/>
      </c>
      <c r="T330" s="29" t="str">
        <f>IF('12 - Deployments &amp; Config'!BL335="","",'12 - Deployments &amp; Config'!BL335)</f>
        <v/>
      </c>
      <c r="U330" s="29" t="str">
        <f>IF('12 - Deployments &amp; Config'!BM335="","",'12 - Deployments &amp; Config'!BM335)</f>
        <v/>
      </c>
      <c r="V330" s="29" t="str">
        <f>IF('12 - Deployments &amp; Config'!B335="","",'12 - Deployments &amp; Config'!B335)</f>
        <v/>
      </c>
      <c r="W330" s="29" t="str">
        <f>IF('12 - Deployments &amp; Config'!CO335="","",'12 - Deployments &amp; Config'!CO335)</f>
        <v/>
      </c>
      <c r="X330" s="29" t="str">
        <f>IF('12 - Deployments &amp; Config'!BS335="","",'12 - Deployments &amp; Config'!BS335)</f>
        <v/>
      </c>
      <c r="Y330" s="29" t="str">
        <f>IF('12 - Deployments &amp; Config'!CQ335="","",'12 - Deployments &amp; Config'!CQ335)</f>
        <v/>
      </c>
      <c r="Z330" s="29" t="str">
        <f>IF('12 - Deployments &amp; Config'!T335="","",'12 - Deployments &amp; Config'!T335)</f>
        <v/>
      </c>
      <c r="AA330" s="29" t="str">
        <f>IF('12 - Deployments &amp; Config'!V335="","",'12 - Deployments &amp; Config'!V335)</f>
        <v/>
      </c>
    </row>
    <row r="331" spans="1:27">
      <c r="A331" s="30"/>
      <c r="B331" s="30"/>
      <c r="C331" s="29" t="str">
        <f>IF('12 - Deployments &amp; Config'!I336="","",'12 - Deployments &amp; Config'!I336)</f>
        <v/>
      </c>
      <c r="D331" s="29" t="str">
        <f>IF('12 - Deployments &amp; Config'!J336="","",'12 - Deployments &amp; Config'!J336)</f>
        <v/>
      </c>
      <c r="E331" s="29" t="str">
        <f>IF('12 - Deployments &amp; Config'!K336="","",'12 - Deployments &amp; Config'!K336)</f>
        <v/>
      </c>
      <c r="F331" s="29" t="str">
        <f>IF('12 - Deployments &amp; Config'!L336="","",'12 - Deployments &amp; Config'!L336)</f>
        <v/>
      </c>
      <c r="G331" s="29" t="str">
        <f>IF('12 - Deployments &amp; Config'!AQ336="","",'12 - Deployments &amp; Config'!AQ336)</f>
        <v/>
      </c>
      <c r="H331" s="29" t="str">
        <f>IF('12 - Deployments &amp; Config'!A336="","",'12 - Deployments &amp; Config'!A336)</f>
        <v/>
      </c>
      <c r="I331" s="29" t="str">
        <f>IF('12 - Deployments &amp; Config'!AO336="","",'12 - Deployments &amp; Config'!AO336)</f>
        <v/>
      </c>
      <c r="J331" s="29" t="str">
        <f>IF('12 - Deployments &amp; Config'!AP336="","",'12 - Deployments &amp; Config'!AP336)</f>
        <v/>
      </c>
      <c r="K331" s="29" t="str">
        <f>IF('12 - Deployments &amp; Config'!AK336="","",'12 - Deployments &amp; Config'!AK336)</f>
        <v/>
      </c>
      <c r="L331" s="29" t="str">
        <f>IF('12 - Deployments &amp; Config'!M336="","",'12 - Deployments &amp; Config'!M336)</f>
        <v/>
      </c>
      <c r="M331" s="30"/>
      <c r="N331" s="29" t="str">
        <f>IF('12 - Deployments &amp; Config'!N336="","",'12 - Deployments &amp; Config'!N336)</f>
        <v/>
      </c>
      <c r="O331" s="29" t="str">
        <f>IF('12 - Deployments &amp; Config'!O336="","",'12 - Deployments &amp; Config'!O336)</f>
        <v/>
      </c>
      <c r="P331" s="29" t="str">
        <f>IF('12 - Deployments &amp; Config'!P336="","",'12 - Deployments &amp; Config'!P336)</f>
        <v/>
      </c>
      <c r="Q331" s="30"/>
      <c r="R331" s="29" t="str">
        <f>IF('12 - Deployments &amp; Config'!BO336="","",'12 - Deployments &amp; Config'!BO336)</f>
        <v/>
      </c>
      <c r="S331" s="29" t="str">
        <f>IF('12 - Deployments &amp; Config'!BN336="","",'12 - Deployments &amp; Config'!BN336)</f>
        <v/>
      </c>
      <c r="T331" s="29" t="str">
        <f>IF('12 - Deployments &amp; Config'!BL336="","",'12 - Deployments &amp; Config'!BL336)</f>
        <v/>
      </c>
      <c r="U331" s="29" t="str">
        <f>IF('12 - Deployments &amp; Config'!BM336="","",'12 - Deployments &amp; Config'!BM336)</f>
        <v/>
      </c>
      <c r="V331" s="29" t="str">
        <f>IF('12 - Deployments &amp; Config'!B336="","",'12 - Deployments &amp; Config'!B336)</f>
        <v/>
      </c>
      <c r="W331" s="29" t="str">
        <f>IF('12 - Deployments &amp; Config'!CO336="","",'12 - Deployments &amp; Config'!CO336)</f>
        <v/>
      </c>
      <c r="X331" s="29" t="str">
        <f>IF('12 - Deployments &amp; Config'!BS336="","",'12 - Deployments &amp; Config'!BS336)</f>
        <v/>
      </c>
      <c r="Y331" s="29" t="str">
        <f>IF('12 - Deployments &amp; Config'!CQ336="","",'12 - Deployments &amp; Config'!CQ336)</f>
        <v/>
      </c>
      <c r="Z331" s="29" t="str">
        <f>IF('12 - Deployments &amp; Config'!T336="","",'12 - Deployments &amp; Config'!T336)</f>
        <v/>
      </c>
      <c r="AA331" s="29" t="str">
        <f>IF('12 - Deployments &amp; Config'!V336="","",'12 - Deployments &amp; Config'!V336)</f>
        <v/>
      </c>
    </row>
    <row r="332" spans="1:27">
      <c r="A332" s="30"/>
      <c r="B332" s="30"/>
      <c r="C332" s="29" t="str">
        <f>IF('12 - Deployments &amp; Config'!I337="","",'12 - Deployments &amp; Config'!I337)</f>
        <v/>
      </c>
      <c r="D332" s="29" t="str">
        <f>IF('12 - Deployments &amp; Config'!J337="","",'12 - Deployments &amp; Config'!J337)</f>
        <v/>
      </c>
      <c r="E332" s="29" t="str">
        <f>IF('12 - Deployments &amp; Config'!K337="","",'12 - Deployments &amp; Config'!K337)</f>
        <v/>
      </c>
      <c r="F332" s="29" t="str">
        <f>IF('12 - Deployments &amp; Config'!L337="","",'12 - Deployments &amp; Config'!L337)</f>
        <v/>
      </c>
      <c r="G332" s="29" t="str">
        <f>IF('12 - Deployments &amp; Config'!AQ337="","",'12 - Deployments &amp; Config'!AQ337)</f>
        <v/>
      </c>
      <c r="H332" s="29" t="str">
        <f>IF('12 - Deployments &amp; Config'!A337="","",'12 - Deployments &amp; Config'!A337)</f>
        <v/>
      </c>
      <c r="I332" s="29" t="str">
        <f>IF('12 - Deployments &amp; Config'!AO337="","",'12 - Deployments &amp; Config'!AO337)</f>
        <v/>
      </c>
      <c r="J332" s="29" t="str">
        <f>IF('12 - Deployments &amp; Config'!AP337="","",'12 - Deployments &amp; Config'!AP337)</f>
        <v/>
      </c>
      <c r="K332" s="29" t="str">
        <f>IF('12 - Deployments &amp; Config'!AK337="","",'12 - Deployments &amp; Config'!AK337)</f>
        <v/>
      </c>
      <c r="L332" s="29" t="str">
        <f>IF('12 - Deployments &amp; Config'!M337="","",'12 - Deployments &amp; Config'!M337)</f>
        <v/>
      </c>
      <c r="M332" s="30"/>
      <c r="N332" s="29" t="str">
        <f>IF('12 - Deployments &amp; Config'!N337="","",'12 - Deployments &amp; Config'!N337)</f>
        <v/>
      </c>
      <c r="O332" s="29" t="str">
        <f>IF('12 - Deployments &amp; Config'!O337="","",'12 - Deployments &amp; Config'!O337)</f>
        <v/>
      </c>
      <c r="P332" s="29" t="str">
        <f>IF('12 - Deployments &amp; Config'!P337="","",'12 - Deployments &amp; Config'!P337)</f>
        <v/>
      </c>
      <c r="Q332" s="30"/>
      <c r="R332" s="29" t="str">
        <f>IF('12 - Deployments &amp; Config'!BO337="","",'12 - Deployments &amp; Config'!BO337)</f>
        <v/>
      </c>
      <c r="S332" s="29" t="str">
        <f>IF('12 - Deployments &amp; Config'!BN337="","",'12 - Deployments &amp; Config'!BN337)</f>
        <v/>
      </c>
      <c r="T332" s="29" t="str">
        <f>IF('12 - Deployments &amp; Config'!BL337="","",'12 - Deployments &amp; Config'!BL337)</f>
        <v/>
      </c>
      <c r="U332" s="29" t="str">
        <f>IF('12 - Deployments &amp; Config'!BM337="","",'12 - Deployments &amp; Config'!BM337)</f>
        <v/>
      </c>
      <c r="V332" s="29" t="str">
        <f>IF('12 - Deployments &amp; Config'!B337="","",'12 - Deployments &amp; Config'!B337)</f>
        <v/>
      </c>
      <c r="W332" s="29" t="str">
        <f>IF('12 - Deployments &amp; Config'!CO337="","",'12 - Deployments &amp; Config'!CO337)</f>
        <v/>
      </c>
      <c r="X332" s="29" t="str">
        <f>IF('12 - Deployments &amp; Config'!BS337="","",'12 - Deployments &amp; Config'!BS337)</f>
        <v/>
      </c>
      <c r="Y332" s="29" t="str">
        <f>IF('12 - Deployments &amp; Config'!CQ337="","",'12 - Deployments &amp; Config'!CQ337)</f>
        <v/>
      </c>
      <c r="Z332" s="29" t="str">
        <f>IF('12 - Deployments &amp; Config'!T337="","",'12 - Deployments &amp; Config'!T337)</f>
        <v/>
      </c>
      <c r="AA332" s="29" t="str">
        <f>IF('12 - Deployments &amp; Config'!V337="","",'12 - Deployments &amp; Config'!V337)</f>
        <v/>
      </c>
    </row>
    <row r="333" spans="1:27">
      <c r="A333" s="30"/>
      <c r="B333" s="30"/>
      <c r="C333" s="29" t="str">
        <f>IF('12 - Deployments &amp; Config'!I338="","",'12 - Deployments &amp; Config'!I338)</f>
        <v/>
      </c>
      <c r="D333" s="29" t="str">
        <f>IF('12 - Deployments &amp; Config'!J338="","",'12 - Deployments &amp; Config'!J338)</f>
        <v/>
      </c>
      <c r="E333" s="29" t="str">
        <f>IF('12 - Deployments &amp; Config'!K338="","",'12 - Deployments &amp; Config'!K338)</f>
        <v/>
      </c>
      <c r="F333" s="29" t="str">
        <f>IF('12 - Deployments &amp; Config'!L338="","",'12 - Deployments &amp; Config'!L338)</f>
        <v/>
      </c>
      <c r="G333" s="29" t="str">
        <f>IF('12 - Deployments &amp; Config'!AQ338="","",'12 - Deployments &amp; Config'!AQ338)</f>
        <v/>
      </c>
      <c r="H333" s="29" t="str">
        <f>IF('12 - Deployments &amp; Config'!A338="","",'12 - Deployments &amp; Config'!A338)</f>
        <v/>
      </c>
      <c r="I333" s="29" t="str">
        <f>IF('12 - Deployments &amp; Config'!AO338="","",'12 - Deployments &amp; Config'!AO338)</f>
        <v/>
      </c>
      <c r="J333" s="29" t="str">
        <f>IF('12 - Deployments &amp; Config'!AP338="","",'12 - Deployments &amp; Config'!AP338)</f>
        <v/>
      </c>
      <c r="K333" s="29" t="str">
        <f>IF('12 - Deployments &amp; Config'!AK338="","",'12 - Deployments &amp; Config'!AK338)</f>
        <v/>
      </c>
      <c r="L333" s="29" t="str">
        <f>IF('12 - Deployments &amp; Config'!M338="","",'12 - Deployments &amp; Config'!M338)</f>
        <v/>
      </c>
      <c r="M333" s="30"/>
      <c r="N333" s="29" t="str">
        <f>IF('12 - Deployments &amp; Config'!N338="","",'12 - Deployments &amp; Config'!N338)</f>
        <v/>
      </c>
      <c r="O333" s="29" t="str">
        <f>IF('12 - Deployments &amp; Config'!O338="","",'12 - Deployments &amp; Config'!O338)</f>
        <v/>
      </c>
      <c r="P333" s="29" t="str">
        <f>IF('12 - Deployments &amp; Config'!P338="","",'12 - Deployments &amp; Config'!P338)</f>
        <v/>
      </c>
      <c r="Q333" s="30"/>
      <c r="R333" s="29" t="str">
        <f>IF('12 - Deployments &amp; Config'!BO338="","",'12 - Deployments &amp; Config'!BO338)</f>
        <v/>
      </c>
      <c r="S333" s="29" t="str">
        <f>IF('12 - Deployments &amp; Config'!BN338="","",'12 - Deployments &amp; Config'!BN338)</f>
        <v/>
      </c>
      <c r="T333" s="29" t="str">
        <f>IF('12 - Deployments &amp; Config'!BL338="","",'12 - Deployments &amp; Config'!BL338)</f>
        <v/>
      </c>
      <c r="U333" s="29" t="str">
        <f>IF('12 - Deployments &amp; Config'!BM338="","",'12 - Deployments &amp; Config'!BM338)</f>
        <v/>
      </c>
      <c r="V333" s="29" t="str">
        <f>IF('12 - Deployments &amp; Config'!B338="","",'12 - Deployments &amp; Config'!B338)</f>
        <v/>
      </c>
      <c r="W333" s="29" t="str">
        <f>IF('12 - Deployments &amp; Config'!CO338="","",'12 - Deployments &amp; Config'!CO338)</f>
        <v/>
      </c>
      <c r="X333" s="29" t="str">
        <f>IF('12 - Deployments &amp; Config'!BS338="","",'12 - Deployments &amp; Config'!BS338)</f>
        <v/>
      </c>
      <c r="Y333" s="29" t="str">
        <f>IF('12 - Deployments &amp; Config'!CQ338="","",'12 - Deployments &amp; Config'!CQ338)</f>
        <v/>
      </c>
      <c r="Z333" s="29" t="str">
        <f>IF('12 - Deployments &amp; Config'!T338="","",'12 - Deployments &amp; Config'!T338)</f>
        <v/>
      </c>
      <c r="AA333" s="29" t="str">
        <f>IF('12 - Deployments &amp; Config'!V338="","",'12 - Deployments &amp; Config'!V338)</f>
        <v/>
      </c>
    </row>
    <row r="334" spans="1:27">
      <c r="A334" s="30"/>
      <c r="B334" s="30"/>
      <c r="C334" s="29" t="str">
        <f>IF('12 - Deployments &amp; Config'!I339="","",'12 - Deployments &amp; Config'!I339)</f>
        <v/>
      </c>
      <c r="D334" s="29" t="str">
        <f>IF('12 - Deployments &amp; Config'!J339="","",'12 - Deployments &amp; Config'!J339)</f>
        <v/>
      </c>
      <c r="E334" s="29" t="str">
        <f>IF('12 - Deployments &amp; Config'!K339="","",'12 - Deployments &amp; Config'!K339)</f>
        <v/>
      </c>
      <c r="F334" s="29" t="str">
        <f>IF('12 - Deployments &amp; Config'!L339="","",'12 - Deployments &amp; Config'!L339)</f>
        <v/>
      </c>
      <c r="G334" s="29" t="str">
        <f>IF('12 - Deployments &amp; Config'!AQ339="","",'12 - Deployments &amp; Config'!AQ339)</f>
        <v/>
      </c>
      <c r="H334" s="29" t="str">
        <f>IF('12 - Deployments &amp; Config'!A339="","",'12 - Deployments &amp; Config'!A339)</f>
        <v/>
      </c>
      <c r="I334" s="29" t="str">
        <f>IF('12 - Deployments &amp; Config'!AO339="","",'12 - Deployments &amp; Config'!AO339)</f>
        <v/>
      </c>
      <c r="J334" s="29" t="str">
        <f>IF('12 - Deployments &amp; Config'!AP339="","",'12 - Deployments &amp; Config'!AP339)</f>
        <v/>
      </c>
      <c r="K334" s="29" t="str">
        <f>IF('12 - Deployments &amp; Config'!AK339="","",'12 - Deployments &amp; Config'!AK339)</f>
        <v/>
      </c>
      <c r="L334" s="29" t="str">
        <f>IF('12 - Deployments &amp; Config'!M339="","",'12 - Deployments &amp; Config'!M339)</f>
        <v/>
      </c>
      <c r="M334" s="30"/>
      <c r="N334" s="29" t="str">
        <f>IF('12 - Deployments &amp; Config'!N339="","",'12 - Deployments &amp; Config'!N339)</f>
        <v/>
      </c>
      <c r="O334" s="29" t="str">
        <f>IF('12 - Deployments &amp; Config'!O339="","",'12 - Deployments &amp; Config'!O339)</f>
        <v/>
      </c>
      <c r="P334" s="29" t="str">
        <f>IF('12 - Deployments &amp; Config'!P339="","",'12 - Deployments &amp; Config'!P339)</f>
        <v/>
      </c>
      <c r="Q334" s="30"/>
      <c r="R334" s="29" t="str">
        <f>IF('12 - Deployments &amp; Config'!BO339="","",'12 - Deployments &amp; Config'!BO339)</f>
        <v/>
      </c>
      <c r="S334" s="29" t="str">
        <f>IF('12 - Deployments &amp; Config'!BN339="","",'12 - Deployments &amp; Config'!BN339)</f>
        <v/>
      </c>
      <c r="T334" s="29" t="str">
        <f>IF('12 - Deployments &amp; Config'!BL339="","",'12 - Deployments &amp; Config'!BL339)</f>
        <v/>
      </c>
      <c r="U334" s="29" t="str">
        <f>IF('12 - Deployments &amp; Config'!BM339="","",'12 - Deployments &amp; Config'!BM339)</f>
        <v/>
      </c>
      <c r="V334" s="29" t="str">
        <f>IF('12 - Deployments &amp; Config'!B339="","",'12 - Deployments &amp; Config'!B339)</f>
        <v/>
      </c>
      <c r="W334" s="29" t="str">
        <f>IF('12 - Deployments &amp; Config'!CO339="","",'12 - Deployments &amp; Config'!CO339)</f>
        <v/>
      </c>
      <c r="X334" s="29" t="str">
        <f>IF('12 - Deployments &amp; Config'!BS339="","",'12 - Deployments &amp; Config'!BS339)</f>
        <v/>
      </c>
      <c r="Y334" s="29" t="str">
        <f>IF('12 - Deployments &amp; Config'!CQ339="","",'12 - Deployments &amp; Config'!CQ339)</f>
        <v/>
      </c>
      <c r="Z334" s="29" t="str">
        <f>IF('12 - Deployments &amp; Config'!T339="","",'12 - Deployments &amp; Config'!T339)</f>
        <v/>
      </c>
      <c r="AA334" s="29" t="str">
        <f>IF('12 - Deployments &amp; Config'!V339="","",'12 - Deployments &amp; Config'!V339)</f>
        <v/>
      </c>
    </row>
    <row r="335" spans="1:27">
      <c r="A335" s="30"/>
      <c r="B335" s="30"/>
      <c r="C335" s="29" t="str">
        <f>IF('12 - Deployments &amp; Config'!I340="","",'12 - Deployments &amp; Config'!I340)</f>
        <v/>
      </c>
      <c r="D335" s="29" t="str">
        <f>IF('12 - Deployments &amp; Config'!J340="","",'12 - Deployments &amp; Config'!J340)</f>
        <v/>
      </c>
      <c r="E335" s="29" t="str">
        <f>IF('12 - Deployments &amp; Config'!K340="","",'12 - Deployments &amp; Config'!K340)</f>
        <v/>
      </c>
      <c r="F335" s="29" t="str">
        <f>IF('12 - Deployments &amp; Config'!L340="","",'12 - Deployments &amp; Config'!L340)</f>
        <v/>
      </c>
      <c r="G335" s="29" t="str">
        <f>IF('12 - Deployments &amp; Config'!AQ340="","",'12 - Deployments &amp; Config'!AQ340)</f>
        <v/>
      </c>
      <c r="H335" s="29" t="str">
        <f>IF('12 - Deployments &amp; Config'!A340="","",'12 - Deployments &amp; Config'!A340)</f>
        <v/>
      </c>
      <c r="I335" s="29" t="str">
        <f>IF('12 - Deployments &amp; Config'!AO340="","",'12 - Deployments &amp; Config'!AO340)</f>
        <v/>
      </c>
      <c r="J335" s="29" t="str">
        <f>IF('12 - Deployments &amp; Config'!AP340="","",'12 - Deployments &amp; Config'!AP340)</f>
        <v/>
      </c>
      <c r="K335" s="29" t="str">
        <f>IF('12 - Deployments &amp; Config'!AK340="","",'12 - Deployments &amp; Config'!AK340)</f>
        <v/>
      </c>
      <c r="L335" s="29" t="str">
        <f>IF('12 - Deployments &amp; Config'!M340="","",'12 - Deployments &amp; Config'!M340)</f>
        <v/>
      </c>
      <c r="M335" s="30"/>
      <c r="N335" s="29" t="str">
        <f>IF('12 - Deployments &amp; Config'!N340="","",'12 - Deployments &amp; Config'!N340)</f>
        <v/>
      </c>
      <c r="O335" s="29" t="str">
        <f>IF('12 - Deployments &amp; Config'!O340="","",'12 - Deployments &amp; Config'!O340)</f>
        <v/>
      </c>
      <c r="P335" s="29" t="str">
        <f>IF('12 - Deployments &amp; Config'!P340="","",'12 - Deployments &amp; Config'!P340)</f>
        <v/>
      </c>
      <c r="Q335" s="30"/>
      <c r="R335" s="29" t="str">
        <f>IF('12 - Deployments &amp; Config'!BO340="","",'12 - Deployments &amp; Config'!BO340)</f>
        <v/>
      </c>
      <c r="S335" s="29" t="str">
        <f>IF('12 - Deployments &amp; Config'!BN340="","",'12 - Deployments &amp; Config'!BN340)</f>
        <v/>
      </c>
      <c r="T335" s="29" t="str">
        <f>IF('12 - Deployments &amp; Config'!BL340="","",'12 - Deployments &amp; Config'!BL340)</f>
        <v/>
      </c>
      <c r="U335" s="29" t="str">
        <f>IF('12 - Deployments &amp; Config'!BM340="","",'12 - Deployments &amp; Config'!BM340)</f>
        <v/>
      </c>
      <c r="V335" s="29" t="str">
        <f>IF('12 - Deployments &amp; Config'!B340="","",'12 - Deployments &amp; Config'!B340)</f>
        <v/>
      </c>
      <c r="W335" s="29" t="str">
        <f>IF('12 - Deployments &amp; Config'!CO340="","",'12 - Deployments &amp; Config'!CO340)</f>
        <v/>
      </c>
      <c r="X335" s="29" t="str">
        <f>IF('12 - Deployments &amp; Config'!BS340="","",'12 - Deployments &amp; Config'!BS340)</f>
        <v/>
      </c>
      <c r="Y335" s="29" t="str">
        <f>IF('12 - Deployments &amp; Config'!CQ340="","",'12 - Deployments &amp; Config'!CQ340)</f>
        <v/>
      </c>
      <c r="Z335" s="29" t="str">
        <f>IF('12 - Deployments &amp; Config'!T340="","",'12 - Deployments &amp; Config'!T340)</f>
        <v/>
      </c>
      <c r="AA335" s="29" t="str">
        <f>IF('12 - Deployments &amp; Config'!V340="","",'12 - Deployments &amp; Config'!V340)</f>
        <v/>
      </c>
    </row>
    <row r="336" spans="1:27">
      <c r="A336" s="30"/>
      <c r="B336" s="30"/>
      <c r="C336" s="29" t="str">
        <f>IF('12 - Deployments &amp; Config'!I341="","",'12 - Deployments &amp; Config'!I341)</f>
        <v/>
      </c>
      <c r="D336" s="29" t="str">
        <f>IF('12 - Deployments &amp; Config'!J341="","",'12 - Deployments &amp; Config'!J341)</f>
        <v/>
      </c>
      <c r="E336" s="29" t="str">
        <f>IF('12 - Deployments &amp; Config'!K341="","",'12 - Deployments &amp; Config'!K341)</f>
        <v/>
      </c>
      <c r="F336" s="29" t="str">
        <f>IF('12 - Deployments &amp; Config'!L341="","",'12 - Deployments &amp; Config'!L341)</f>
        <v/>
      </c>
      <c r="G336" s="29" t="str">
        <f>IF('12 - Deployments &amp; Config'!AQ341="","",'12 - Deployments &amp; Config'!AQ341)</f>
        <v/>
      </c>
      <c r="H336" s="29" t="str">
        <f>IF('12 - Deployments &amp; Config'!A341="","",'12 - Deployments &amp; Config'!A341)</f>
        <v/>
      </c>
      <c r="I336" s="29" t="str">
        <f>IF('12 - Deployments &amp; Config'!AO341="","",'12 - Deployments &amp; Config'!AO341)</f>
        <v/>
      </c>
      <c r="J336" s="29" t="str">
        <f>IF('12 - Deployments &amp; Config'!AP341="","",'12 - Deployments &amp; Config'!AP341)</f>
        <v/>
      </c>
      <c r="K336" s="29" t="str">
        <f>IF('12 - Deployments &amp; Config'!AK341="","",'12 - Deployments &amp; Config'!AK341)</f>
        <v/>
      </c>
      <c r="L336" s="29" t="str">
        <f>IF('12 - Deployments &amp; Config'!M341="","",'12 - Deployments &amp; Config'!M341)</f>
        <v/>
      </c>
      <c r="M336" s="30"/>
      <c r="N336" s="29" t="str">
        <f>IF('12 - Deployments &amp; Config'!N341="","",'12 - Deployments &amp; Config'!N341)</f>
        <v/>
      </c>
      <c r="O336" s="29" t="str">
        <f>IF('12 - Deployments &amp; Config'!O341="","",'12 - Deployments &amp; Config'!O341)</f>
        <v/>
      </c>
      <c r="P336" s="29" t="str">
        <f>IF('12 - Deployments &amp; Config'!P341="","",'12 - Deployments &amp; Config'!P341)</f>
        <v/>
      </c>
      <c r="Q336" s="30"/>
      <c r="R336" s="29" t="str">
        <f>IF('12 - Deployments &amp; Config'!BO341="","",'12 - Deployments &amp; Config'!BO341)</f>
        <v/>
      </c>
      <c r="S336" s="29" t="str">
        <f>IF('12 - Deployments &amp; Config'!BN341="","",'12 - Deployments &amp; Config'!BN341)</f>
        <v/>
      </c>
      <c r="T336" s="29" t="str">
        <f>IF('12 - Deployments &amp; Config'!BL341="","",'12 - Deployments &amp; Config'!BL341)</f>
        <v/>
      </c>
      <c r="U336" s="29" t="str">
        <f>IF('12 - Deployments &amp; Config'!BM341="","",'12 - Deployments &amp; Config'!BM341)</f>
        <v/>
      </c>
      <c r="V336" s="29" t="str">
        <f>IF('12 - Deployments &amp; Config'!B341="","",'12 - Deployments &amp; Config'!B341)</f>
        <v/>
      </c>
      <c r="W336" s="29" t="str">
        <f>IF('12 - Deployments &amp; Config'!CO341="","",'12 - Deployments &amp; Config'!CO341)</f>
        <v/>
      </c>
      <c r="X336" s="29" t="str">
        <f>IF('12 - Deployments &amp; Config'!BS341="","",'12 - Deployments &amp; Config'!BS341)</f>
        <v/>
      </c>
      <c r="Y336" s="29" t="str">
        <f>IF('12 - Deployments &amp; Config'!CQ341="","",'12 - Deployments &amp; Config'!CQ341)</f>
        <v/>
      </c>
      <c r="Z336" s="29" t="str">
        <f>IF('12 - Deployments &amp; Config'!T341="","",'12 - Deployments &amp; Config'!T341)</f>
        <v/>
      </c>
      <c r="AA336" s="29" t="str">
        <f>IF('12 - Deployments &amp; Config'!V341="","",'12 - Deployments &amp; Config'!V341)</f>
        <v/>
      </c>
    </row>
    <row r="337" spans="1:27">
      <c r="A337" s="30"/>
      <c r="B337" s="30"/>
      <c r="C337" s="29" t="str">
        <f>IF('12 - Deployments &amp; Config'!I342="","",'12 - Deployments &amp; Config'!I342)</f>
        <v/>
      </c>
      <c r="D337" s="29" t="str">
        <f>IF('12 - Deployments &amp; Config'!J342="","",'12 - Deployments &amp; Config'!J342)</f>
        <v/>
      </c>
      <c r="E337" s="29" t="str">
        <f>IF('12 - Deployments &amp; Config'!K342="","",'12 - Deployments &amp; Config'!K342)</f>
        <v/>
      </c>
      <c r="F337" s="29" t="str">
        <f>IF('12 - Deployments &amp; Config'!L342="","",'12 - Deployments &amp; Config'!L342)</f>
        <v/>
      </c>
      <c r="G337" s="29" t="str">
        <f>IF('12 - Deployments &amp; Config'!AQ342="","",'12 - Deployments &amp; Config'!AQ342)</f>
        <v/>
      </c>
      <c r="H337" s="29" t="str">
        <f>IF('12 - Deployments &amp; Config'!A342="","",'12 - Deployments &amp; Config'!A342)</f>
        <v/>
      </c>
      <c r="I337" s="29" t="str">
        <f>IF('12 - Deployments &amp; Config'!AO342="","",'12 - Deployments &amp; Config'!AO342)</f>
        <v/>
      </c>
      <c r="J337" s="29" t="str">
        <f>IF('12 - Deployments &amp; Config'!AP342="","",'12 - Deployments &amp; Config'!AP342)</f>
        <v/>
      </c>
      <c r="K337" s="29" t="str">
        <f>IF('12 - Deployments &amp; Config'!AK342="","",'12 - Deployments &amp; Config'!AK342)</f>
        <v/>
      </c>
      <c r="L337" s="29" t="str">
        <f>IF('12 - Deployments &amp; Config'!M342="","",'12 - Deployments &amp; Config'!M342)</f>
        <v/>
      </c>
      <c r="M337" s="30"/>
      <c r="N337" s="29" t="str">
        <f>IF('12 - Deployments &amp; Config'!N342="","",'12 - Deployments &amp; Config'!N342)</f>
        <v/>
      </c>
      <c r="O337" s="29" t="str">
        <f>IF('12 - Deployments &amp; Config'!O342="","",'12 - Deployments &amp; Config'!O342)</f>
        <v/>
      </c>
      <c r="P337" s="29" t="str">
        <f>IF('12 - Deployments &amp; Config'!P342="","",'12 - Deployments &amp; Config'!P342)</f>
        <v/>
      </c>
      <c r="Q337" s="30"/>
      <c r="R337" s="29" t="str">
        <f>IF('12 - Deployments &amp; Config'!BO342="","",'12 - Deployments &amp; Config'!BO342)</f>
        <v/>
      </c>
      <c r="S337" s="29" t="str">
        <f>IF('12 - Deployments &amp; Config'!BN342="","",'12 - Deployments &amp; Config'!BN342)</f>
        <v/>
      </c>
      <c r="T337" s="29" t="str">
        <f>IF('12 - Deployments &amp; Config'!BL342="","",'12 - Deployments &amp; Config'!BL342)</f>
        <v/>
      </c>
      <c r="U337" s="29" t="str">
        <f>IF('12 - Deployments &amp; Config'!BM342="","",'12 - Deployments &amp; Config'!BM342)</f>
        <v/>
      </c>
      <c r="V337" s="29" t="str">
        <f>IF('12 - Deployments &amp; Config'!B342="","",'12 - Deployments &amp; Config'!B342)</f>
        <v/>
      </c>
      <c r="W337" s="29" t="str">
        <f>IF('12 - Deployments &amp; Config'!CO342="","",'12 - Deployments &amp; Config'!CO342)</f>
        <v/>
      </c>
      <c r="X337" s="29" t="str">
        <f>IF('12 - Deployments &amp; Config'!BS342="","",'12 - Deployments &amp; Config'!BS342)</f>
        <v/>
      </c>
      <c r="Y337" s="29" t="str">
        <f>IF('12 - Deployments &amp; Config'!CQ342="","",'12 - Deployments &amp; Config'!CQ342)</f>
        <v/>
      </c>
      <c r="Z337" s="29" t="str">
        <f>IF('12 - Deployments &amp; Config'!T342="","",'12 - Deployments &amp; Config'!T342)</f>
        <v/>
      </c>
      <c r="AA337" s="29" t="str">
        <f>IF('12 - Deployments &amp; Config'!V342="","",'12 - Deployments &amp; Config'!V342)</f>
        <v/>
      </c>
    </row>
    <row r="338" spans="1:27">
      <c r="A338" s="30"/>
      <c r="B338" s="30"/>
      <c r="C338" s="29" t="str">
        <f>IF('12 - Deployments &amp; Config'!I343="","",'12 - Deployments &amp; Config'!I343)</f>
        <v/>
      </c>
      <c r="D338" s="29" t="str">
        <f>IF('12 - Deployments &amp; Config'!J343="","",'12 - Deployments &amp; Config'!J343)</f>
        <v/>
      </c>
      <c r="E338" s="29" t="str">
        <f>IF('12 - Deployments &amp; Config'!K343="","",'12 - Deployments &amp; Config'!K343)</f>
        <v/>
      </c>
      <c r="F338" s="29" t="str">
        <f>IF('12 - Deployments &amp; Config'!L343="","",'12 - Deployments &amp; Config'!L343)</f>
        <v/>
      </c>
      <c r="G338" s="29" t="str">
        <f>IF('12 - Deployments &amp; Config'!AQ343="","",'12 - Deployments &amp; Config'!AQ343)</f>
        <v/>
      </c>
      <c r="H338" s="29" t="str">
        <f>IF('12 - Deployments &amp; Config'!A343="","",'12 - Deployments &amp; Config'!A343)</f>
        <v/>
      </c>
      <c r="I338" s="29" t="str">
        <f>IF('12 - Deployments &amp; Config'!AO343="","",'12 - Deployments &amp; Config'!AO343)</f>
        <v/>
      </c>
      <c r="J338" s="29" t="str">
        <f>IF('12 - Deployments &amp; Config'!AP343="","",'12 - Deployments &amp; Config'!AP343)</f>
        <v/>
      </c>
      <c r="K338" s="29" t="str">
        <f>IF('12 - Deployments &amp; Config'!AK343="","",'12 - Deployments &amp; Config'!AK343)</f>
        <v/>
      </c>
      <c r="L338" s="29" t="str">
        <f>IF('12 - Deployments &amp; Config'!M343="","",'12 - Deployments &amp; Config'!M343)</f>
        <v/>
      </c>
      <c r="M338" s="30"/>
      <c r="N338" s="29" t="str">
        <f>IF('12 - Deployments &amp; Config'!N343="","",'12 - Deployments &amp; Config'!N343)</f>
        <v/>
      </c>
      <c r="O338" s="29" t="str">
        <f>IF('12 - Deployments &amp; Config'!O343="","",'12 - Deployments &amp; Config'!O343)</f>
        <v/>
      </c>
      <c r="P338" s="29" t="str">
        <f>IF('12 - Deployments &amp; Config'!P343="","",'12 - Deployments &amp; Config'!P343)</f>
        <v/>
      </c>
      <c r="Q338" s="30"/>
      <c r="R338" s="29" t="str">
        <f>IF('12 - Deployments &amp; Config'!BO343="","",'12 - Deployments &amp; Config'!BO343)</f>
        <v/>
      </c>
      <c r="S338" s="29" t="str">
        <f>IF('12 - Deployments &amp; Config'!BN343="","",'12 - Deployments &amp; Config'!BN343)</f>
        <v/>
      </c>
      <c r="T338" s="29" t="str">
        <f>IF('12 - Deployments &amp; Config'!BL343="","",'12 - Deployments &amp; Config'!BL343)</f>
        <v/>
      </c>
      <c r="U338" s="29" t="str">
        <f>IF('12 - Deployments &amp; Config'!BM343="","",'12 - Deployments &amp; Config'!BM343)</f>
        <v/>
      </c>
      <c r="V338" s="29" t="str">
        <f>IF('12 - Deployments &amp; Config'!B343="","",'12 - Deployments &amp; Config'!B343)</f>
        <v/>
      </c>
      <c r="W338" s="29" t="str">
        <f>IF('12 - Deployments &amp; Config'!CO343="","",'12 - Deployments &amp; Config'!CO343)</f>
        <v/>
      </c>
      <c r="X338" s="29" t="str">
        <f>IF('12 - Deployments &amp; Config'!BS343="","",'12 - Deployments &amp; Config'!BS343)</f>
        <v/>
      </c>
      <c r="Y338" s="29" t="str">
        <f>IF('12 - Deployments &amp; Config'!CQ343="","",'12 - Deployments &amp; Config'!CQ343)</f>
        <v/>
      </c>
      <c r="Z338" s="29" t="str">
        <f>IF('12 - Deployments &amp; Config'!T343="","",'12 - Deployments &amp; Config'!T343)</f>
        <v/>
      </c>
      <c r="AA338" s="29" t="str">
        <f>IF('12 - Deployments &amp; Config'!V343="","",'12 - Deployments &amp; Config'!V343)</f>
        <v/>
      </c>
    </row>
    <row r="339" spans="1:27">
      <c r="A339" s="30"/>
      <c r="B339" s="30"/>
      <c r="C339" s="29" t="str">
        <f>IF('12 - Deployments &amp; Config'!I344="","",'12 - Deployments &amp; Config'!I344)</f>
        <v/>
      </c>
      <c r="D339" s="29" t="str">
        <f>IF('12 - Deployments &amp; Config'!J344="","",'12 - Deployments &amp; Config'!J344)</f>
        <v/>
      </c>
      <c r="E339" s="29" t="str">
        <f>IF('12 - Deployments &amp; Config'!K344="","",'12 - Deployments &amp; Config'!K344)</f>
        <v/>
      </c>
      <c r="F339" s="29" t="str">
        <f>IF('12 - Deployments &amp; Config'!L344="","",'12 - Deployments &amp; Config'!L344)</f>
        <v/>
      </c>
      <c r="G339" s="29" t="str">
        <f>IF('12 - Deployments &amp; Config'!AQ344="","",'12 - Deployments &amp; Config'!AQ344)</f>
        <v/>
      </c>
      <c r="H339" s="29" t="str">
        <f>IF('12 - Deployments &amp; Config'!A344="","",'12 - Deployments &amp; Config'!A344)</f>
        <v/>
      </c>
      <c r="I339" s="29" t="str">
        <f>IF('12 - Deployments &amp; Config'!AO344="","",'12 - Deployments &amp; Config'!AO344)</f>
        <v/>
      </c>
      <c r="J339" s="29" t="str">
        <f>IF('12 - Deployments &amp; Config'!AP344="","",'12 - Deployments &amp; Config'!AP344)</f>
        <v/>
      </c>
      <c r="K339" s="29" t="str">
        <f>IF('12 - Deployments &amp; Config'!AK344="","",'12 - Deployments &amp; Config'!AK344)</f>
        <v/>
      </c>
      <c r="L339" s="29" t="str">
        <f>IF('12 - Deployments &amp; Config'!M344="","",'12 - Deployments &amp; Config'!M344)</f>
        <v/>
      </c>
      <c r="M339" s="30"/>
      <c r="N339" s="29" t="str">
        <f>IF('12 - Deployments &amp; Config'!N344="","",'12 - Deployments &amp; Config'!N344)</f>
        <v/>
      </c>
      <c r="O339" s="29" t="str">
        <f>IF('12 - Deployments &amp; Config'!O344="","",'12 - Deployments &amp; Config'!O344)</f>
        <v/>
      </c>
      <c r="P339" s="29" t="str">
        <f>IF('12 - Deployments &amp; Config'!P344="","",'12 - Deployments &amp; Config'!P344)</f>
        <v/>
      </c>
      <c r="Q339" s="30"/>
      <c r="R339" s="29" t="str">
        <f>IF('12 - Deployments &amp; Config'!BO344="","",'12 - Deployments &amp; Config'!BO344)</f>
        <v/>
      </c>
      <c r="S339" s="29" t="str">
        <f>IF('12 - Deployments &amp; Config'!BN344="","",'12 - Deployments &amp; Config'!BN344)</f>
        <v/>
      </c>
      <c r="T339" s="29" t="str">
        <f>IF('12 - Deployments &amp; Config'!BL344="","",'12 - Deployments &amp; Config'!BL344)</f>
        <v/>
      </c>
      <c r="U339" s="29" t="str">
        <f>IF('12 - Deployments &amp; Config'!BM344="","",'12 - Deployments &amp; Config'!BM344)</f>
        <v/>
      </c>
      <c r="V339" s="29" t="str">
        <f>IF('12 - Deployments &amp; Config'!B344="","",'12 - Deployments &amp; Config'!B344)</f>
        <v/>
      </c>
      <c r="W339" s="29" t="str">
        <f>IF('12 - Deployments &amp; Config'!CO344="","",'12 - Deployments &amp; Config'!CO344)</f>
        <v/>
      </c>
      <c r="X339" s="29" t="str">
        <f>IF('12 - Deployments &amp; Config'!BS344="","",'12 - Deployments &amp; Config'!BS344)</f>
        <v/>
      </c>
      <c r="Y339" s="29" t="str">
        <f>IF('12 - Deployments &amp; Config'!CQ344="","",'12 - Deployments &amp; Config'!CQ344)</f>
        <v/>
      </c>
      <c r="Z339" s="29" t="str">
        <f>IF('12 - Deployments &amp; Config'!T344="","",'12 - Deployments &amp; Config'!T344)</f>
        <v/>
      </c>
      <c r="AA339" s="29" t="str">
        <f>IF('12 - Deployments &amp; Config'!V344="","",'12 - Deployments &amp; Config'!V344)</f>
        <v/>
      </c>
    </row>
    <row r="340" spans="1:27">
      <c r="A340" s="30"/>
      <c r="B340" s="30"/>
      <c r="C340" s="29" t="str">
        <f>IF('12 - Deployments &amp; Config'!I345="","",'12 - Deployments &amp; Config'!I345)</f>
        <v/>
      </c>
      <c r="D340" s="29" t="str">
        <f>IF('12 - Deployments &amp; Config'!J345="","",'12 - Deployments &amp; Config'!J345)</f>
        <v/>
      </c>
      <c r="E340" s="29" t="str">
        <f>IF('12 - Deployments &amp; Config'!K345="","",'12 - Deployments &amp; Config'!K345)</f>
        <v/>
      </c>
      <c r="F340" s="29" t="str">
        <f>IF('12 - Deployments &amp; Config'!L345="","",'12 - Deployments &amp; Config'!L345)</f>
        <v/>
      </c>
      <c r="G340" s="29" t="str">
        <f>IF('12 - Deployments &amp; Config'!AQ345="","",'12 - Deployments &amp; Config'!AQ345)</f>
        <v/>
      </c>
      <c r="H340" s="29" t="str">
        <f>IF('12 - Deployments &amp; Config'!A345="","",'12 - Deployments &amp; Config'!A345)</f>
        <v/>
      </c>
      <c r="I340" s="29" t="str">
        <f>IF('12 - Deployments &amp; Config'!AO345="","",'12 - Deployments &amp; Config'!AO345)</f>
        <v/>
      </c>
      <c r="J340" s="29" t="str">
        <f>IF('12 - Deployments &amp; Config'!AP345="","",'12 - Deployments &amp; Config'!AP345)</f>
        <v/>
      </c>
      <c r="K340" s="29" t="str">
        <f>IF('12 - Deployments &amp; Config'!AK345="","",'12 - Deployments &amp; Config'!AK345)</f>
        <v/>
      </c>
      <c r="L340" s="29" t="str">
        <f>IF('12 - Deployments &amp; Config'!M345="","",'12 - Deployments &amp; Config'!M345)</f>
        <v/>
      </c>
      <c r="M340" s="30"/>
      <c r="N340" s="29" t="str">
        <f>IF('12 - Deployments &amp; Config'!N345="","",'12 - Deployments &amp; Config'!N345)</f>
        <v/>
      </c>
      <c r="O340" s="29" t="str">
        <f>IF('12 - Deployments &amp; Config'!O345="","",'12 - Deployments &amp; Config'!O345)</f>
        <v/>
      </c>
      <c r="P340" s="29" t="str">
        <f>IF('12 - Deployments &amp; Config'!P345="","",'12 - Deployments &amp; Config'!P345)</f>
        <v/>
      </c>
      <c r="Q340" s="30"/>
      <c r="R340" s="29" t="str">
        <f>IF('12 - Deployments &amp; Config'!BO345="","",'12 - Deployments &amp; Config'!BO345)</f>
        <v/>
      </c>
      <c r="S340" s="29" t="str">
        <f>IF('12 - Deployments &amp; Config'!BN345="","",'12 - Deployments &amp; Config'!BN345)</f>
        <v/>
      </c>
      <c r="T340" s="29" t="str">
        <f>IF('12 - Deployments &amp; Config'!BL345="","",'12 - Deployments &amp; Config'!BL345)</f>
        <v/>
      </c>
      <c r="U340" s="29" t="str">
        <f>IF('12 - Deployments &amp; Config'!BM345="","",'12 - Deployments &amp; Config'!BM345)</f>
        <v/>
      </c>
      <c r="V340" s="29" t="str">
        <f>IF('12 - Deployments &amp; Config'!B345="","",'12 - Deployments &amp; Config'!B345)</f>
        <v/>
      </c>
      <c r="W340" s="29" t="str">
        <f>IF('12 - Deployments &amp; Config'!CO345="","",'12 - Deployments &amp; Config'!CO345)</f>
        <v/>
      </c>
      <c r="X340" s="29" t="str">
        <f>IF('12 - Deployments &amp; Config'!BS345="","",'12 - Deployments &amp; Config'!BS345)</f>
        <v/>
      </c>
      <c r="Y340" s="29" t="str">
        <f>IF('12 - Deployments &amp; Config'!CQ345="","",'12 - Deployments &amp; Config'!CQ345)</f>
        <v/>
      </c>
      <c r="Z340" s="29" t="str">
        <f>IF('12 - Deployments &amp; Config'!T345="","",'12 - Deployments &amp; Config'!T345)</f>
        <v/>
      </c>
      <c r="AA340" s="29" t="str">
        <f>IF('12 - Deployments &amp; Config'!V345="","",'12 - Deployments &amp; Config'!V345)</f>
        <v/>
      </c>
    </row>
    <row r="341" spans="1:27">
      <c r="A341" s="30"/>
      <c r="B341" s="30"/>
      <c r="C341" s="29" t="str">
        <f>IF('12 - Deployments &amp; Config'!I346="","",'12 - Deployments &amp; Config'!I346)</f>
        <v/>
      </c>
      <c r="D341" s="29" t="str">
        <f>IF('12 - Deployments &amp; Config'!J346="","",'12 - Deployments &amp; Config'!J346)</f>
        <v/>
      </c>
      <c r="E341" s="29" t="str">
        <f>IF('12 - Deployments &amp; Config'!K346="","",'12 - Deployments &amp; Config'!K346)</f>
        <v/>
      </c>
      <c r="F341" s="29" t="str">
        <f>IF('12 - Deployments &amp; Config'!L346="","",'12 - Deployments &amp; Config'!L346)</f>
        <v/>
      </c>
      <c r="G341" s="29" t="str">
        <f>IF('12 - Deployments &amp; Config'!AQ346="","",'12 - Deployments &amp; Config'!AQ346)</f>
        <v/>
      </c>
      <c r="H341" s="29" t="str">
        <f>IF('12 - Deployments &amp; Config'!A346="","",'12 - Deployments &amp; Config'!A346)</f>
        <v/>
      </c>
      <c r="I341" s="29" t="str">
        <f>IF('12 - Deployments &amp; Config'!AO346="","",'12 - Deployments &amp; Config'!AO346)</f>
        <v/>
      </c>
      <c r="J341" s="29" t="str">
        <f>IF('12 - Deployments &amp; Config'!AP346="","",'12 - Deployments &amp; Config'!AP346)</f>
        <v/>
      </c>
      <c r="K341" s="29" t="str">
        <f>IF('12 - Deployments &amp; Config'!AK346="","",'12 - Deployments &amp; Config'!AK346)</f>
        <v/>
      </c>
      <c r="L341" s="29" t="str">
        <f>IF('12 - Deployments &amp; Config'!M346="","",'12 - Deployments &amp; Config'!M346)</f>
        <v/>
      </c>
      <c r="M341" s="30"/>
      <c r="N341" s="29" t="str">
        <f>IF('12 - Deployments &amp; Config'!N346="","",'12 - Deployments &amp; Config'!N346)</f>
        <v/>
      </c>
      <c r="O341" s="29" t="str">
        <f>IF('12 - Deployments &amp; Config'!O346="","",'12 - Deployments &amp; Config'!O346)</f>
        <v/>
      </c>
      <c r="P341" s="29" t="str">
        <f>IF('12 - Deployments &amp; Config'!P346="","",'12 - Deployments &amp; Config'!P346)</f>
        <v/>
      </c>
      <c r="Q341" s="30"/>
      <c r="R341" s="29" t="str">
        <f>IF('12 - Deployments &amp; Config'!BO346="","",'12 - Deployments &amp; Config'!BO346)</f>
        <v/>
      </c>
      <c r="S341" s="29" t="str">
        <f>IF('12 - Deployments &amp; Config'!BN346="","",'12 - Deployments &amp; Config'!BN346)</f>
        <v/>
      </c>
      <c r="T341" s="29" t="str">
        <f>IF('12 - Deployments &amp; Config'!BL346="","",'12 - Deployments &amp; Config'!BL346)</f>
        <v/>
      </c>
      <c r="U341" s="29" t="str">
        <f>IF('12 - Deployments &amp; Config'!BM346="","",'12 - Deployments &amp; Config'!BM346)</f>
        <v/>
      </c>
      <c r="V341" s="29" t="str">
        <f>IF('12 - Deployments &amp; Config'!B346="","",'12 - Deployments &amp; Config'!B346)</f>
        <v/>
      </c>
      <c r="W341" s="29" t="str">
        <f>IF('12 - Deployments &amp; Config'!CO346="","",'12 - Deployments &amp; Config'!CO346)</f>
        <v/>
      </c>
      <c r="X341" s="29" t="str">
        <f>IF('12 - Deployments &amp; Config'!BS346="","",'12 - Deployments &amp; Config'!BS346)</f>
        <v/>
      </c>
      <c r="Y341" s="29" t="str">
        <f>IF('12 - Deployments &amp; Config'!CQ346="","",'12 - Deployments &amp; Config'!CQ346)</f>
        <v/>
      </c>
      <c r="Z341" s="29" t="str">
        <f>IF('12 - Deployments &amp; Config'!T346="","",'12 - Deployments &amp; Config'!T346)</f>
        <v/>
      </c>
      <c r="AA341" s="29" t="str">
        <f>IF('12 - Deployments &amp; Config'!V346="","",'12 - Deployments &amp; Config'!V346)</f>
        <v/>
      </c>
    </row>
    <row r="342" spans="1:27">
      <c r="A342" s="30"/>
      <c r="B342" s="30"/>
      <c r="C342" s="29" t="str">
        <f>IF('12 - Deployments &amp; Config'!I347="","",'12 - Deployments &amp; Config'!I347)</f>
        <v/>
      </c>
      <c r="D342" s="29" t="str">
        <f>IF('12 - Deployments &amp; Config'!J347="","",'12 - Deployments &amp; Config'!J347)</f>
        <v/>
      </c>
      <c r="E342" s="29" t="str">
        <f>IF('12 - Deployments &amp; Config'!K347="","",'12 - Deployments &amp; Config'!K347)</f>
        <v/>
      </c>
      <c r="F342" s="29" t="str">
        <f>IF('12 - Deployments &amp; Config'!L347="","",'12 - Deployments &amp; Config'!L347)</f>
        <v/>
      </c>
      <c r="G342" s="29" t="str">
        <f>IF('12 - Deployments &amp; Config'!AQ347="","",'12 - Deployments &amp; Config'!AQ347)</f>
        <v/>
      </c>
      <c r="H342" s="29" t="str">
        <f>IF('12 - Deployments &amp; Config'!A347="","",'12 - Deployments &amp; Config'!A347)</f>
        <v/>
      </c>
      <c r="I342" s="29" t="str">
        <f>IF('12 - Deployments &amp; Config'!AO347="","",'12 - Deployments &amp; Config'!AO347)</f>
        <v/>
      </c>
      <c r="J342" s="29" t="str">
        <f>IF('12 - Deployments &amp; Config'!AP347="","",'12 - Deployments &amp; Config'!AP347)</f>
        <v/>
      </c>
      <c r="K342" s="29" t="str">
        <f>IF('12 - Deployments &amp; Config'!AK347="","",'12 - Deployments &amp; Config'!AK347)</f>
        <v/>
      </c>
      <c r="L342" s="29" t="str">
        <f>IF('12 - Deployments &amp; Config'!M347="","",'12 - Deployments &amp; Config'!M347)</f>
        <v/>
      </c>
      <c r="M342" s="30"/>
      <c r="N342" s="29" t="str">
        <f>IF('12 - Deployments &amp; Config'!N347="","",'12 - Deployments &amp; Config'!N347)</f>
        <v/>
      </c>
      <c r="O342" s="29" t="str">
        <f>IF('12 - Deployments &amp; Config'!O347="","",'12 - Deployments &amp; Config'!O347)</f>
        <v/>
      </c>
      <c r="P342" s="29" t="str">
        <f>IF('12 - Deployments &amp; Config'!P347="","",'12 - Deployments &amp; Config'!P347)</f>
        <v/>
      </c>
      <c r="Q342" s="30"/>
      <c r="R342" s="29" t="str">
        <f>IF('12 - Deployments &amp; Config'!BO347="","",'12 - Deployments &amp; Config'!BO347)</f>
        <v/>
      </c>
      <c r="S342" s="29" t="str">
        <f>IF('12 - Deployments &amp; Config'!BN347="","",'12 - Deployments &amp; Config'!BN347)</f>
        <v/>
      </c>
      <c r="T342" s="29" t="str">
        <f>IF('12 - Deployments &amp; Config'!BL347="","",'12 - Deployments &amp; Config'!BL347)</f>
        <v/>
      </c>
      <c r="U342" s="29" t="str">
        <f>IF('12 - Deployments &amp; Config'!BM347="","",'12 - Deployments &amp; Config'!BM347)</f>
        <v/>
      </c>
      <c r="V342" s="29" t="str">
        <f>IF('12 - Deployments &amp; Config'!B347="","",'12 - Deployments &amp; Config'!B347)</f>
        <v/>
      </c>
      <c r="W342" s="29" t="str">
        <f>IF('12 - Deployments &amp; Config'!CO347="","",'12 - Deployments &amp; Config'!CO347)</f>
        <v/>
      </c>
      <c r="X342" s="29" t="str">
        <f>IF('12 - Deployments &amp; Config'!BS347="","",'12 - Deployments &amp; Config'!BS347)</f>
        <v/>
      </c>
      <c r="Y342" s="29" t="str">
        <f>IF('12 - Deployments &amp; Config'!CQ347="","",'12 - Deployments &amp; Config'!CQ347)</f>
        <v/>
      </c>
      <c r="Z342" s="29" t="str">
        <f>IF('12 - Deployments &amp; Config'!T347="","",'12 - Deployments &amp; Config'!T347)</f>
        <v/>
      </c>
      <c r="AA342" s="29" t="str">
        <f>IF('12 - Deployments &amp; Config'!V347="","",'12 - Deployments &amp; Config'!V347)</f>
        <v/>
      </c>
    </row>
    <row r="343" spans="1:27">
      <c r="A343" s="30"/>
      <c r="B343" s="30"/>
      <c r="C343" s="29" t="str">
        <f>IF('12 - Deployments &amp; Config'!I348="","",'12 - Deployments &amp; Config'!I348)</f>
        <v/>
      </c>
      <c r="D343" s="29" t="str">
        <f>IF('12 - Deployments &amp; Config'!J348="","",'12 - Deployments &amp; Config'!J348)</f>
        <v/>
      </c>
      <c r="E343" s="29" t="str">
        <f>IF('12 - Deployments &amp; Config'!K348="","",'12 - Deployments &amp; Config'!K348)</f>
        <v/>
      </c>
      <c r="F343" s="29" t="str">
        <f>IF('12 - Deployments &amp; Config'!L348="","",'12 - Deployments &amp; Config'!L348)</f>
        <v/>
      </c>
      <c r="G343" s="29" t="str">
        <f>IF('12 - Deployments &amp; Config'!AQ348="","",'12 - Deployments &amp; Config'!AQ348)</f>
        <v/>
      </c>
      <c r="H343" s="29" t="str">
        <f>IF('12 - Deployments &amp; Config'!A348="","",'12 - Deployments &amp; Config'!A348)</f>
        <v/>
      </c>
      <c r="I343" s="29" t="str">
        <f>IF('12 - Deployments &amp; Config'!AO348="","",'12 - Deployments &amp; Config'!AO348)</f>
        <v/>
      </c>
      <c r="J343" s="29" t="str">
        <f>IF('12 - Deployments &amp; Config'!AP348="","",'12 - Deployments &amp; Config'!AP348)</f>
        <v/>
      </c>
      <c r="K343" s="29" t="str">
        <f>IF('12 - Deployments &amp; Config'!AK348="","",'12 - Deployments &amp; Config'!AK348)</f>
        <v/>
      </c>
      <c r="L343" s="29" t="str">
        <f>IF('12 - Deployments &amp; Config'!M348="","",'12 - Deployments &amp; Config'!M348)</f>
        <v/>
      </c>
      <c r="M343" s="30"/>
      <c r="N343" s="29" t="str">
        <f>IF('12 - Deployments &amp; Config'!N348="","",'12 - Deployments &amp; Config'!N348)</f>
        <v/>
      </c>
      <c r="O343" s="29" t="str">
        <f>IF('12 - Deployments &amp; Config'!O348="","",'12 - Deployments &amp; Config'!O348)</f>
        <v/>
      </c>
      <c r="P343" s="29" t="str">
        <f>IF('12 - Deployments &amp; Config'!P348="","",'12 - Deployments &amp; Config'!P348)</f>
        <v/>
      </c>
      <c r="Q343" s="30"/>
      <c r="R343" s="29" t="str">
        <f>IF('12 - Deployments &amp; Config'!BO348="","",'12 - Deployments &amp; Config'!BO348)</f>
        <v/>
      </c>
      <c r="S343" s="29" t="str">
        <f>IF('12 - Deployments &amp; Config'!BN348="","",'12 - Deployments &amp; Config'!BN348)</f>
        <v/>
      </c>
      <c r="T343" s="29" t="str">
        <f>IF('12 - Deployments &amp; Config'!BL348="","",'12 - Deployments &amp; Config'!BL348)</f>
        <v/>
      </c>
      <c r="U343" s="29" t="str">
        <f>IF('12 - Deployments &amp; Config'!BM348="","",'12 - Deployments &amp; Config'!BM348)</f>
        <v/>
      </c>
      <c r="V343" s="29" t="str">
        <f>IF('12 - Deployments &amp; Config'!B348="","",'12 - Deployments &amp; Config'!B348)</f>
        <v/>
      </c>
      <c r="W343" s="29" t="str">
        <f>IF('12 - Deployments &amp; Config'!CO348="","",'12 - Deployments &amp; Config'!CO348)</f>
        <v/>
      </c>
      <c r="X343" s="29" t="str">
        <f>IF('12 - Deployments &amp; Config'!BS348="","",'12 - Deployments &amp; Config'!BS348)</f>
        <v/>
      </c>
      <c r="Y343" s="29" t="str">
        <f>IF('12 - Deployments &amp; Config'!CQ348="","",'12 - Deployments &amp; Config'!CQ348)</f>
        <v/>
      </c>
      <c r="Z343" s="29" t="str">
        <f>IF('12 - Deployments &amp; Config'!T348="","",'12 - Deployments &amp; Config'!T348)</f>
        <v/>
      </c>
      <c r="AA343" s="29" t="str">
        <f>IF('12 - Deployments &amp; Config'!V348="","",'12 - Deployments &amp; Config'!V348)</f>
        <v/>
      </c>
    </row>
    <row r="344" spans="1:27">
      <c r="A344" s="30"/>
      <c r="B344" s="30"/>
      <c r="C344" s="29" t="str">
        <f>IF('12 - Deployments &amp; Config'!I349="","",'12 - Deployments &amp; Config'!I349)</f>
        <v/>
      </c>
      <c r="D344" s="29" t="str">
        <f>IF('12 - Deployments &amp; Config'!J349="","",'12 - Deployments &amp; Config'!J349)</f>
        <v/>
      </c>
      <c r="E344" s="29" t="str">
        <f>IF('12 - Deployments &amp; Config'!K349="","",'12 - Deployments &amp; Config'!K349)</f>
        <v/>
      </c>
      <c r="F344" s="29" t="str">
        <f>IF('12 - Deployments &amp; Config'!L349="","",'12 - Deployments &amp; Config'!L349)</f>
        <v/>
      </c>
      <c r="G344" s="29" t="str">
        <f>IF('12 - Deployments &amp; Config'!AQ349="","",'12 - Deployments &amp; Config'!AQ349)</f>
        <v/>
      </c>
      <c r="H344" s="29" t="str">
        <f>IF('12 - Deployments &amp; Config'!A349="","",'12 - Deployments &amp; Config'!A349)</f>
        <v/>
      </c>
      <c r="I344" s="29" t="str">
        <f>IF('12 - Deployments &amp; Config'!AO349="","",'12 - Deployments &amp; Config'!AO349)</f>
        <v/>
      </c>
      <c r="J344" s="29" t="str">
        <f>IF('12 - Deployments &amp; Config'!AP349="","",'12 - Deployments &amp; Config'!AP349)</f>
        <v/>
      </c>
      <c r="K344" s="29" t="str">
        <f>IF('12 - Deployments &amp; Config'!AK349="","",'12 - Deployments &amp; Config'!AK349)</f>
        <v/>
      </c>
      <c r="L344" s="29" t="str">
        <f>IF('12 - Deployments &amp; Config'!M349="","",'12 - Deployments &amp; Config'!M349)</f>
        <v/>
      </c>
      <c r="M344" s="30"/>
      <c r="N344" s="29" t="str">
        <f>IF('12 - Deployments &amp; Config'!N349="","",'12 - Deployments &amp; Config'!N349)</f>
        <v/>
      </c>
      <c r="O344" s="29" t="str">
        <f>IF('12 - Deployments &amp; Config'!O349="","",'12 - Deployments &amp; Config'!O349)</f>
        <v/>
      </c>
      <c r="P344" s="29" t="str">
        <f>IF('12 - Deployments &amp; Config'!P349="","",'12 - Deployments &amp; Config'!P349)</f>
        <v/>
      </c>
      <c r="Q344" s="30"/>
      <c r="R344" s="29" t="str">
        <f>IF('12 - Deployments &amp; Config'!BO349="","",'12 - Deployments &amp; Config'!BO349)</f>
        <v/>
      </c>
      <c r="S344" s="29" t="str">
        <f>IF('12 - Deployments &amp; Config'!BN349="","",'12 - Deployments &amp; Config'!BN349)</f>
        <v/>
      </c>
      <c r="T344" s="29" t="str">
        <f>IF('12 - Deployments &amp; Config'!BL349="","",'12 - Deployments &amp; Config'!BL349)</f>
        <v/>
      </c>
      <c r="U344" s="29" t="str">
        <f>IF('12 - Deployments &amp; Config'!BM349="","",'12 - Deployments &amp; Config'!BM349)</f>
        <v/>
      </c>
      <c r="V344" s="29" t="str">
        <f>IF('12 - Deployments &amp; Config'!B349="","",'12 - Deployments &amp; Config'!B349)</f>
        <v/>
      </c>
      <c r="W344" s="29" t="str">
        <f>IF('12 - Deployments &amp; Config'!CO349="","",'12 - Deployments &amp; Config'!CO349)</f>
        <v/>
      </c>
      <c r="X344" s="29" t="str">
        <f>IF('12 - Deployments &amp; Config'!BS349="","",'12 - Deployments &amp; Config'!BS349)</f>
        <v/>
      </c>
      <c r="Y344" s="29" t="str">
        <f>IF('12 - Deployments &amp; Config'!CQ349="","",'12 - Deployments &amp; Config'!CQ349)</f>
        <v/>
      </c>
      <c r="Z344" s="29" t="str">
        <f>IF('12 - Deployments &amp; Config'!T349="","",'12 - Deployments &amp; Config'!T349)</f>
        <v/>
      </c>
      <c r="AA344" s="29" t="str">
        <f>IF('12 - Deployments &amp; Config'!V349="","",'12 - Deployments &amp; Config'!V349)</f>
        <v/>
      </c>
    </row>
    <row r="345" spans="1:27">
      <c r="A345" s="30"/>
      <c r="B345" s="30"/>
      <c r="C345" s="29" t="str">
        <f>IF('12 - Deployments &amp; Config'!I350="","",'12 - Deployments &amp; Config'!I350)</f>
        <v/>
      </c>
      <c r="D345" s="29" t="str">
        <f>IF('12 - Deployments &amp; Config'!J350="","",'12 - Deployments &amp; Config'!J350)</f>
        <v/>
      </c>
      <c r="E345" s="29" t="str">
        <f>IF('12 - Deployments &amp; Config'!K350="","",'12 - Deployments &amp; Config'!K350)</f>
        <v/>
      </c>
      <c r="F345" s="29" t="str">
        <f>IF('12 - Deployments &amp; Config'!L350="","",'12 - Deployments &amp; Config'!L350)</f>
        <v/>
      </c>
      <c r="G345" s="29" t="str">
        <f>IF('12 - Deployments &amp; Config'!AQ350="","",'12 - Deployments &amp; Config'!AQ350)</f>
        <v/>
      </c>
      <c r="H345" s="29" t="str">
        <f>IF('12 - Deployments &amp; Config'!A350="","",'12 - Deployments &amp; Config'!A350)</f>
        <v/>
      </c>
      <c r="I345" s="29" t="str">
        <f>IF('12 - Deployments &amp; Config'!AO350="","",'12 - Deployments &amp; Config'!AO350)</f>
        <v/>
      </c>
      <c r="J345" s="29" t="str">
        <f>IF('12 - Deployments &amp; Config'!AP350="","",'12 - Deployments &amp; Config'!AP350)</f>
        <v/>
      </c>
      <c r="K345" s="29" t="str">
        <f>IF('12 - Deployments &amp; Config'!AK350="","",'12 - Deployments &amp; Config'!AK350)</f>
        <v/>
      </c>
      <c r="L345" s="29" t="str">
        <f>IF('12 - Deployments &amp; Config'!M350="","",'12 - Deployments &amp; Config'!M350)</f>
        <v/>
      </c>
      <c r="M345" s="30"/>
      <c r="N345" s="29" t="str">
        <f>IF('12 - Deployments &amp; Config'!N350="","",'12 - Deployments &amp; Config'!N350)</f>
        <v/>
      </c>
      <c r="O345" s="29" t="str">
        <f>IF('12 - Deployments &amp; Config'!O350="","",'12 - Deployments &amp; Config'!O350)</f>
        <v/>
      </c>
      <c r="P345" s="29" t="str">
        <f>IF('12 - Deployments &amp; Config'!P350="","",'12 - Deployments &amp; Config'!P350)</f>
        <v/>
      </c>
      <c r="Q345" s="30"/>
      <c r="R345" s="29" t="str">
        <f>IF('12 - Deployments &amp; Config'!BO350="","",'12 - Deployments &amp; Config'!BO350)</f>
        <v/>
      </c>
      <c r="S345" s="29" t="str">
        <f>IF('12 - Deployments &amp; Config'!BN350="","",'12 - Deployments &amp; Config'!BN350)</f>
        <v/>
      </c>
      <c r="T345" s="29" t="str">
        <f>IF('12 - Deployments &amp; Config'!BL350="","",'12 - Deployments &amp; Config'!BL350)</f>
        <v/>
      </c>
      <c r="U345" s="29" t="str">
        <f>IF('12 - Deployments &amp; Config'!BM350="","",'12 - Deployments &amp; Config'!BM350)</f>
        <v/>
      </c>
      <c r="V345" s="29" t="str">
        <f>IF('12 - Deployments &amp; Config'!B350="","",'12 - Deployments &amp; Config'!B350)</f>
        <v/>
      </c>
      <c r="W345" s="29" t="str">
        <f>IF('12 - Deployments &amp; Config'!CO350="","",'12 - Deployments &amp; Config'!CO350)</f>
        <v/>
      </c>
      <c r="X345" s="29" t="str">
        <f>IF('12 - Deployments &amp; Config'!BS350="","",'12 - Deployments &amp; Config'!BS350)</f>
        <v/>
      </c>
      <c r="Y345" s="29" t="str">
        <f>IF('12 - Deployments &amp; Config'!CQ350="","",'12 - Deployments &amp; Config'!CQ350)</f>
        <v/>
      </c>
      <c r="Z345" s="29" t="str">
        <f>IF('12 - Deployments &amp; Config'!T350="","",'12 - Deployments &amp; Config'!T350)</f>
        <v/>
      </c>
      <c r="AA345" s="29" t="str">
        <f>IF('12 - Deployments &amp; Config'!V350="","",'12 - Deployments &amp; Config'!V350)</f>
        <v/>
      </c>
    </row>
    <row r="346" spans="1:27">
      <c r="A346" s="30"/>
      <c r="B346" s="30"/>
      <c r="C346" s="29" t="str">
        <f>IF('12 - Deployments &amp; Config'!I351="","",'12 - Deployments &amp; Config'!I351)</f>
        <v/>
      </c>
      <c r="D346" s="29" t="str">
        <f>IF('12 - Deployments &amp; Config'!J351="","",'12 - Deployments &amp; Config'!J351)</f>
        <v/>
      </c>
      <c r="E346" s="29" t="str">
        <f>IF('12 - Deployments &amp; Config'!K351="","",'12 - Deployments &amp; Config'!K351)</f>
        <v/>
      </c>
      <c r="F346" s="29" t="str">
        <f>IF('12 - Deployments &amp; Config'!L351="","",'12 - Deployments &amp; Config'!L351)</f>
        <v/>
      </c>
      <c r="G346" s="29" t="str">
        <f>IF('12 - Deployments &amp; Config'!AQ351="","",'12 - Deployments &amp; Config'!AQ351)</f>
        <v/>
      </c>
      <c r="H346" s="29" t="str">
        <f>IF('12 - Deployments &amp; Config'!A351="","",'12 - Deployments &amp; Config'!A351)</f>
        <v/>
      </c>
      <c r="I346" s="29" t="str">
        <f>IF('12 - Deployments &amp; Config'!AO351="","",'12 - Deployments &amp; Config'!AO351)</f>
        <v/>
      </c>
      <c r="J346" s="29" t="str">
        <f>IF('12 - Deployments &amp; Config'!AP351="","",'12 - Deployments &amp; Config'!AP351)</f>
        <v/>
      </c>
      <c r="K346" s="29" t="str">
        <f>IF('12 - Deployments &amp; Config'!AK351="","",'12 - Deployments &amp; Config'!AK351)</f>
        <v/>
      </c>
      <c r="L346" s="29" t="str">
        <f>IF('12 - Deployments &amp; Config'!M351="","",'12 - Deployments &amp; Config'!M351)</f>
        <v/>
      </c>
      <c r="M346" s="30"/>
      <c r="N346" s="29" t="str">
        <f>IF('12 - Deployments &amp; Config'!N351="","",'12 - Deployments &amp; Config'!N351)</f>
        <v/>
      </c>
      <c r="O346" s="29" t="str">
        <f>IF('12 - Deployments &amp; Config'!O351="","",'12 - Deployments &amp; Config'!O351)</f>
        <v/>
      </c>
      <c r="P346" s="29" t="str">
        <f>IF('12 - Deployments &amp; Config'!P351="","",'12 - Deployments &amp; Config'!P351)</f>
        <v/>
      </c>
      <c r="Q346" s="30"/>
      <c r="R346" s="29" t="str">
        <f>IF('12 - Deployments &amp; Config'!BO351="","",'12 - Deployments &amp; Config'!BO351)</f>
        <v/>
      </c>
      <c r="S346" s="29" t="str">
        <f>IF('12 - Deployments &amp; Config'!BN351="","",'12 - Deployments &amp; Config'!BN351)</f>
        <v/>
      </c>
      <c r="T346" s="29" t="str">
        <f>IF('12 - Deployments &amp; Config'!BL351="","",'12 - Deployments &amp; Config'!BL351)</f>
        <v/>
      </c>
      <c r="U346" s="29" t="str">
        <f>IF('12 - Deployments &amp; Config'!BM351="","",'12 - Deployments &amp; Config'!BM351)</f>
        <v/>
      </c>
      <c r="V346" s="29" t="str">
        <f>IF('12 - Deployments &amp; Config'!B351="","",'12 - Deployments &amp; Config'!B351)</f>
        <v/>
      </c>
      <c r="W346" s="29" t="str">
        <f>IF('12 - Deployments &amp; Config'!CO351="","",'12 - Deployments &amp; Config'!CO351)</f>
        <v/>
      </c>
      <c r="X346" s="29" t="str">
        <f>IF('12 - Deployments &amp; Config'!BS351="","",'12 - Deployments &amp; Config'!BS351)</f>
        <v/>
      </c>
      <c r="Y346" s="29" t="str">
        <f>IF('12 - Deployments &amp; Config'!CQ351="","",'12 - Deployments &amp; Config'!CQ351)</f>
        <v/>
      </c>
      <c r="Z346" s="29" t="str">
        <f>IF('12 - Deployments &amp; Config'!T351="","",'12 - Deployments &amp; Config'!T351)</f>
        <v/>
      </c>
      <c r="AA346" s="29" t="str">
        <f>IF('12 - Deployments &amp; Config'!V351="","",'12 - Deployments &amp; Config'!V351)</f>
        <v/>
      </c>
    </row>
    <row r="347" spans="1:27">
      <c r="A347" s="30"/>
      <c r="B347" s="30"/>
      <c r="C347" s="29" t="str">
        <f>IF('12 - Deployments &amp; Config'!I352="","",'12 - Deployments &amp; Config'!I352)</f>
        <v/>
      </c>
      <c r="D347" s="29" t="str">
        <f>IF('12 - Deployments &amp; Config'!J352="","",'12 - Deployments &amp; Config'!J352)</f>
        <v/>
      </c>
      <c r="E347" s="29" t="str">
        <f>IF('12 - Deployments &amp; Config'!K352="","",'12 - Deployments &amp; Config'!K352)</f>
        <v/>
      </c>
      <c r="F347" s="29" t="str">
        <f>IF('12 - Deployments &amp; Config'!L352="","",'12 - Deployments &amp; Config'!L352)</f>
        <v/>
      </c>
      <c r="G347" s="29" t="str">
        <f>IF('12 - Deployments &amp; Config'!AQ352="","",'12 - Deployments &amp; Config'!AQ352)</f>
        <v/>
      </c>
      <c r="H347" s="29" t="str">
        <f>IF('12 - Deployments &amp; Config'!A352="","",'12 - Deployments &amp; Config'!A352)</f>
        <v/>
      </c>
      <c r="I347" s="29" t="str">
        <f>IF('12 - Deployments &amp; Config'!AO352="","",'12 - Deployments &amp; Config'!AO352)</f>
        <v/>
      </c>
      <c r="J347" s="29" t="str">
        <f>IF('12 - Deployments &amp; Config'!AP352="","",'12 - Deployments &amp; Config'!AP352)</f>
        <v/>
      </c>
      <c r="K347" s="29" t="str">
        <f>IF('12 - Deployments &amp; Config'!AK352="","",'12 - Deployments &amp; Config'!AK352)</f>
        <v/>
      </c>
      <c r="L347" s="29" t="str">
        <f>IF('12 - Deployments &amp; Config'!M352="","",'12 - Deployments &amp; Config'!M352)</f>
        <v/>
      </c>
      <c r="M347" s="30"/>
      <c r="N347" s="29" t="str">
        <f>IF('12 - Deployments &amp; Config'!N352="","",'12 - Deployments &amp; Config'!N352)</f>
        <v/>
      </c>
      <c r="O347" s="29" t="str">
        <f>IF('12 - Deployments &amp; Config'!O352="","",'12 - Deployments &amp; Config'!O352)</f>
        <v/>
      </c>
      <c r="P347" s="29" t="str">
        <f>IF('12 - Deployments &amp; Config'!P352="","",'12 - Deployments &amp; Config'!P352)</f>
        <v/>
      </c>
      <c r="Q347" s="30"/>
      <c r="R347" s="29" t="str">
        <f>IF('12 - Deployments &amp; Config'!BO352="","",'12 - Deployments &amp; Config'!BO352)</f>
        <v/>
      </c>
      <c r="S347" s="29" t="str">
        <f>IF('12 - Deployments &amp; Config'!BN352="","",'12 - Deployments &amp; Config'!BN352)</f>
        <v/>
      </c>
      <c r="T347" s="29" t="str">
        <f>IF('12 - Deployments &amp; Config'!BL352="","",'12 - Deployments &amp; Config'!BL352)</f>
        <v/>
      </c>
      <c r="U347" s="29" t="str">
        <f>IF('12 - Deployments &amp; Config'!BM352="","",'12 - Deployments &amp; Config'!BM352)</f>
        <v/>
      </c>
      <c r="V347" s="29" t="str">
        <f>IF('12 - Deployments &amp; Config'!B352="","",'12 - Deployments &amp; Config'!B352)</f>
        <v/>
      </c>
      <c r="W347" s="29" t="str">
        <f>IF('12 - Deployments &amp; Config'!CO352="","",'12 - Deployments &amp; Config'!CO352)</f>
        <v/>
      </c>
      <c r="X347" s="29" t="str">
        <f>IF('12 - Deployments &amp; Config'!BS352="","",'12 - Deployments &amp; Config'!BS352)</f>
        <v/>
      </c>
      <c r="Y347" s="29" t="str">
        <f>IF('12 - Deployments &amp; Config'!CQ352="","",'12 - Deployments &amp; Config'!CQ352)</f>
        <v/>
      </c>
      <c r="Z347" s="29" t="str">
        <f>IF('12 - Deployments &amp; Config'!T352="","",'12 - Deployments &amp; Config'!T352)</f>
        <v/>
      </c>
      <c r="AA347" s="29" t="str">
        <f>IF('12 - Deployments &amp; Config'!V352="","",'12 - Deployments &amp; Config'!V352)</f>
        <v/>
      </c>
    </row>
    <row r="348" spans="1:27">
      <c r="A348" s="30"/>
      <c r="B348" s="30"/>
      <c r="C348" s="29" t="str">
        <f>IF('12 - Deployments &amp; Config'!I353="","",'12 - Deployments &amp; Config'!I353)</f>
        <v/>
      </c>
      <c r="D348" s="29" t="str">
        <f>IF('12 - Deployments &amp; Config'!J353="","",'12 - Deployments &amp; Config'!J353)</f>
        <v/>
      </c>
      <c r="E348" s="29" t="str">
        <f>IF('12 - Deployments &amp; Config'!K353="","",'12 - Deployments &amp; Config'!K353)</f>
        <v/>
      </c>
      <c r="F348" s="29" t="str">
        <f>IF('12 - Deployments &amp; Config'!L353="","",'12 - Deployments &amp; Config'!L353)</f>
        <v/>
      </c>
      <c r="G348" s="29" t="str">
        <f>IF('12 - Deployments &amp; Config'!AQ353="","",'12 - Deployments &amp; Config'!AQ353)</f>
        <v/>
      </c>
      <c r="H348" s="29" t="str">
        <f>IF('12 - Deployments &amp; Config'!A353="","",'12 - Deployments &amp; Config'!A353)</f>
        <v/>
      </c>
      <c r="I348" s="29" t="str">
        <f>IF('12 - Deployments &amp; Config'!AO353="","",'12 - Deployments &amp; Config'!AO353)</f>
        <v/>
      </c>
      <c r="J348" s="29" t="str">
        <f>IF('12 - Deployments &amp; Config'!AP353="","",'12 - Deployments &amp; Config'!AP353)</f>
        <v/>
      </c>
      <c r="K348" s="29" t="str">
        <f>IF('12 - Deployments &amp; Config'!AK353="","",'12 - Deployments &amp; Config'!AK353)</f>
        <v/>
      </c>
      <c r="L348" s="29" t="str">
        <f>IF('12 - Deployments &amp; Config'!M353="","",'12 - Deployments &amp; Config'!M353)</f>
        <v/>
      </c>
      <c r="M348" s="30"/>
      <c r="N348" s="29" t="str">
        <f>IF('12 - Deployments &amp; Config'!N353="","",'12 - Deployments &amp; Config'!N353)</f>
        <v/>
      </c>
      <c r="O348" s="29" t="str">
        <f>IF('12 - Deployments &amp; Config'!O353="","",'12 - Deployments &amp; Config'!O353)</f>
        <v/>
      </c>
      <c r="P348" s="29" t="str">
        <f>IF('12 - Deployments &amp; Config'!P353="","",'12 - Deployments &amp; Config'!P353)</f>
        <v/>
      </c>
      <c r="Q348" s="30"/>
      <c r="R348" s="29" t="str">
        <f>IF('12 - Deployments &amp; Config'!BO353="","",'12 - Deployments &amp; Config'!BO353)</f>
        <v/>
      </c>
      <c r="S348" s="29" t="str">
        <f>IF('12 - Deployments &amp; Config'!BN353="","",'12 - Deployments &amp; Config'!BN353)</f>
        <v/>
      </c>
      <c r="T348" s="29" t="str">
        <f>IF('12 - Deployments &amp; Config'!BL353="","",'12 - Deployments &amp; Config'!BL353)</f>
        <v/>
      </c>
      <c r="U348" s="29" t="str">
        <f>IF('12 - Deployments &amp; Config'!BM353="","",'12 - Deployments &amp; Config'!BM353)</f>
        <v/>
      </c>
      <c r="V348" s="29" t="str">
        <f>IF('12 - Deployments &amp; Config'!B353="","",'12 - Deployments &amp; Config'!B353)</f>
        <v/>
      </c>
      <c r="W348" s="29" t="str">
        <f>IF('12 - Deployments &amp; Config'!CO353="","",'12 - Deployments &amp; Config'!CO353)</f>
        <v/>
      </c>
      <c r="X348" s="29" t="str">
        <f>IF('12 - Deployments &amp; Config'!BS353="","",'12 - Deployments &amp; Config'!BS353)</f>
        <v/>
      </c>
      <c r="Y348" s="29" t="str">
        <f>IF('12 - Deployments &amp; Config'!CQ353="","",'12 - Deployments &amp; Config'!CQ353)</f>
        <v/>
      </c>
      <c r="Z348" s="29" t="str">
        <f>IF('12 - Deployments &amp; Config'!T353="","",'12 - Deployments &amp; Config'!T353)</f>
        <v/>
      </c>
      <c r="AA348" s="29" t="str">
        <f>IF('12 - Deployments &amp; Config'!V353="","",'12 - Deployments &amp; Config'!V353)</f>
        <v/>
      </c>
    </row>
    <row r="349" spans="1:27">
      <c r="A349" s="30"/>
      <c r="B349" s="30"/>
      <c r="C349" s="29" t="str">
        <f>IF('12 - Deployments &amp; Config'!I354="","",'12 - Deployments &amp; Config'!I354)</f>
        <v/>
      </c>
      <c r="D349" s="29" t="str">
        <f>IF('12 - Deployments &amp; Config'!J354="","",'12 - Deployments &amp; Config'!J354)</f>
        <v/>
      </c>
      <c r="E349" s="29" t="str">
        <f>IF('12 - Deployments &amp; Config'!K354="","",'12 - Deployments &amp; Config'!K354)</f>
        <v/>
      </c>
      <c r="F349" s="29" t="str">
        <f>IF('12 - Deployments &amp; Config'!L354="","",'12 - Deployments &amp; Config'!L354)</f>
        <v/>
      </c>
      <c r="G349" s="29" t="str">
        <f>IF('12 - Deployments &amp; Config'!AQ354="","",'12 - Deployments &amp; Config'!AQ354)</f>
        <v/>
      </c>
      <c r="H349" s="29" t="str">
        <f>IF('12 - Deployments &amp; Config'!A354="","",'12 - Deployments &amp; Config'!A354)</f>
        <v/>
      </c>
      <c r="I349" s="29" t="str">
        <f>IF('12 - Deployments &amp; Config'!AO354="","",'12 - Deployments &amp; Config'!AO354)</f>
        <v/>
      </c>
      <c r="J349" s="29" t="str">
        <f>IF('12 - Deployments &amp; Config'!AP354="","",'12 - Deployments &amp; Config'!AP354)</f>
        <v/>
      </c>
      <c r="K349" s="29" t="str">
        <f>IF('12 - Deployments &amp; Config'!AK354="","",'12 - Deployments &amp; Config'!AK354)</f>
        <v/>
      </c>
      <c r="L349" s="29" t="str">
        <f>IF('12 - Deployments &amp; Config'!M354="","",'12 - Deployments &amp; Config'!M354)</f>
        <v/>
      </c>
      <c r="M349" s="30"/>
      <c r="N349" s="29" t="str">
        <f>IF('12 - Deployments &amp; Config'!N354="","",'12 - Deployments &amp; Config'!N354)</f>
        <v/>
      </c>
      <c r="O349" s="29" t="str">
        <f>IF('12 - Deployments &amp; Config'!O354="","",'12 - Deployments &amp; Config'!O354)</f>
        <v/>
      </c>
      <c r="P349" s="29" t="str">
        <f>IF('12 - Deployments &amp; Config'!P354="","",'12 - Deployments &amp; Config'!P354)</f>
        <v/>
      </c>
      <c r="Q349" s="30"/>
      <c r="R349" s="29" t="str">
        <f>IF('12 - Deployments &amp; Config'!BO354="","",'12 - Deployments &amp; Config'!BO354)</f>
        <v/>
      </c>
      <c r="S349" s="29" t="str">
        <f>IF('12 - Deployments &amp; Config'!BN354="","",'12 - Deployments &amp; Config'!BN354)</f>
        <v/>
      </c>
      <c r="T349" s="29" t="str">
        <f>IF('12 - Deployments &amp; Config'!BL354="","",'12 - Deployments &amp; Config'!BL354)</f>
        <v/>
      </c>
      <c r="U349" s="29" t="str">
        <f>IF('12 - Deployments &amp; Config'!BM354="","",'12 - Deployments &amp; Config'!BM354)</f>
        <v/>
      </c>
      <c r="V349" s="29" t="str">
        <f>IF('12 - Deployments &amp; Config'!B354="","",'12 - Deployments &amp; Config'!B354)</f>
        <v/>
      </c>
      <c r="W349" s="29" t="str">
        <f>IF('12 - Deployments &amp; Config'!CO354="","",'12 - Deployments &amp; Config'!CO354)</f>
        <v/>
      </c>
      <c r="X349" s="29" t="str">
        <f>IF('12 - Deployments &amp; Config'!BS354="","",'12 - Deployments &amp; Config'!BS354)</f>
        <v/>
      </c>
      <c r="Y349" s="29" t="str">
        <f>IF('12 - Deployments &amp; Config'!CQ354="","",'12 - Deployments &amp; Config'!CQ354)</f>
        <v/>
      </c>
      <c r="Z349" s="29" t="str">
        <f>IF('12 - Deployments &amp; Config'!T354="","",'12 - Deployments &amp; Config'!T354)</f>
        <v/>
      </c>
      <c r="AA349" s="29" t="str">
        <f>IF('12 - Deployments &amp; Config'!V354="","",'12 - Deployments &amp; Config'!V354)</f>
        <v/>
      </c>
    </row>
    <row r="350" spans="1:27">
      <c r="A350" s="30"/>
      <c r="B350" s="30"/>
      <c r="C350" s="29" t="str">
        <f>IF('12 - Deployments &amp; Config'!I355="","",'12 - Deployments &amp; Config'!I355)</f>
        <v/>
      </c>
      <c r="D350" s="29" t="str">
        <f>IF('12 - Deployments &amp; Config'!J355="","",'12 - Deployments &amp; Config'!J355)</f>
        <v/>
      </c>
      <c r="E350" s="29" t="str">
        <f>IF('12 - Deployments &amp; Config'!K355="","",'12 - Deployments &amp; Config'!K355)</f>
        <v/>
      </c>
      <c r="F350" s="29" t="str">
        <f>IF('12 - Deployments &amp; Config'!L355="","",'12 - Deployments &amp; Config'!L355)</f>
        <v/>
      </c>
      <c r="G350" s="29" t="str">
        <f>IF('12 - Deployments &amp; Config'!AQ355="","",'12 - Deployments &amp; Config'!AQ355)</f>
        <v/>
      </c>
      <c r="H350" s="29" t="str">
        <f>IF('12 - Deployments &amp; Config'!A355="","",'12 - Deployments &amp; Config'!A355)</f>
        <v/>
      </c>
      <c r="I350" s="29" t="str">
        <f>IF('12 - Deployments &amp; Config'!AO355="","",'12 - Deployments &amp; Config'!AO355)</f>
        <v/>
      </c>
      <c r="J350" s="29" t="str">
        <f>IF('12 - Deployments &amp; Config'!AP355="","",'12 - Deployments &amp; Config'!AP355)</f>
        <v/>
      </c>
      <c r="K350" s="29" t="str">
        <f>IF('12 - Deployments &amp; Config'!AK355="","",'12 - Deployments &amp; Config'!AK355)</f>
        <v/>
      </c>
      <c r="L350" s="29" t="str">
        <f>IF('12 - Deployments &amp; Config'!M355="","",'12 - Deployments &amp; Config'!M355)</f>
        <v/>
      </c>
      <c r="M350" s="30"/>
      <c r="N350" s="29" t="str">
        <f>IF('12 - Deployments &amp; Config'!N355="","",'12 - Deployments &amp; Config'!N355)</f>
        <v/>
      </c>
      <c r="O350" s="29" t="str">
        <f>IF('12 - Deployments &amp; Config'!O355="","",'12 - Deployments &amp; Config'!O355)</f>
        <v/>
      </c>
      <c r="P350" s="29" t="str">
        <f>IF('12 - Deployments &amp; Config'!P355="","",'12 - Deployments &amp; Config'!P355)</f>
        <v/>
      </c>
      <c r="Q350" s="30"/>
      <c r="R350" s="29" t="str">
        <f>IF('12 - Deployments &amp; Config'!BO355="","",'12 - Deployments &amp; Config'!BO355)</f>
        <v/>
      </c>
      <c r="S350" s="29" t="str">
        <f>IF('12 - Deployments &amp; Config'!BN355="","",'12 - Deployments &amp; Config'!BN355)</f>
        <v/>
      </c>
      <c r="T350" s="29" t="str">
        <f>IF('12 - Deployments &amp; Config'!BL355="","",'12 - Deployments &amp; Config'!BL355)</f>
        <v/>
      </c>
      <c r="U350" s="29" t="str">
        <f>IF('12 - Deployments &amp; Config'!BM355="","",'12 - Deployments &amp; Config'!BM355)</f>
        <v/>
      </c>
      <c r="V350" s="29" t="str">
        <f>IF('12 - Deployments &amp; Config'!B355="","",'12 - Deployments &amp; Config'!B355)</f>
        <v/>
      </c>
      <c r="W350" s="29" t="str">
        <f>IF('12 - Deployments &amp; Config'!CO355="","",'12 - Deployments &amp; Config'!CO355)</f>
        <v/>
      </c>
      <c r="X350" s="29" t="str">
        <f>IF('12 - Deployments &amp; Config'!BS355="","",'12 - Deployments &amp; Config'!BS355)</f>
        <v/>
      </c>
      <c r="Y350" s="29" t="str">
        <f>IF('12 - Deployments &amp; Config'!CQ355="","",'12 - Deployments &amp; Config'!CQ355)</f>
        <v/>
      </c>
      <c r="Z350" s="29" t="str">
        <f>IF('12 - Deployments &amp; Config'!T355="","",'12 - Deployments &amp; Config'!T355)</f>
        <v/>
      </c>
      <c r="AA350" s="29" t="str">
        <f>IF('12 - Deployments &amp; Config'!V355="","",'12 - Deployments &amp; Config'!V355)</f>
        <v/>
      </c>
    </row>
    <row r="351" spans="1:27">
      <c r="A351" s="30"/>
      <c r="B351" s="30"/>
      <c r="C351" s="29" t="str">
        <f>IF('12 - Deployments &amp; Config'!I356="","",'12 - Deployments &amp; Config'!I356)</f>
        <v/>
      </c>
      <c r="D351" s="29" t="str">
        <f>IF('12 - Deployments &amp; Config'!J356="","",'12 - Deployments &amp; Config'!J356)</f>
        <v/>
      </c>
      <c r="E351" s="29" t="str">
        <f>IF('12 - Deployments &amp; Config'!K356="","",'12 - Deployments &amp; Config'!K356)</f>
        <v/>
      </c>
      <c r="F351" s="29" t="str">
        <f>IF('12 - Deployments &amp; Config'!L356="","",'12 - Deployments &amp; Config'!L356)</f>
        <v/>
      </c>
      <c r="G351" s="29" t="str">
        <f>IF('12 - Deployments &amp; Config'!AQ356="","",'12 - Deployments &amp; Config'!AQ356)</f>
        <v/>
      </c>
      <c r="H351" s="29" t="str">
        <f>IF('12 - Deployments &amp; Config'!A356="","",'12 - Deployments &amp; Config'!A356)</f>
        <v/>
      </c>
      <c r="I351" s="29" t="str">
        <f>IF('12 - Deployments &amp; Config'!AO356="","",'12 - Deployments &amp; Config'!AO356)</f>
        <v/>
      </c>
      <c r="J351" s="29" t="str">
        <f>IF('12 - Deployments &amp; Config'!AP356="","",'12 - Deployments &amp; Config'!AP356)</f>
        <v/>
      </c>
      <c r="K351" s="29" t="str">
        <f>IF('12 - Deployments &amp; Config'!AK356="","",'12 - Deployments &amp; Config'!AK356)</f>
        <v/>
      </c>
      <c r="L351" s="29" t="str">
        <f>IF('12 - Deployments &amp; Config'!M356="","",'12 - Deployments &amp; Config'!M356)</f>
        <v/>
      </c>
      <c r="M351" s="30"/>
      <c r="N351" s="29" t="str">
        <f>IF('12 - Deployments &amp; Config'!N356="","",'12 - Deployments &amp; Config'!N356)</f>
        <v/>
      </c>
      <c r="O351" s="29" t="str">
        <f>IF('12 - Deployments &amp; Config'!O356="","",'12 - Deployments &amp; Config'!O356)</f>
        <v/>
      </c>
      <c r="P351" s="29" t="str">
        <f>IF('12 - Deployments &amp; Config'!P356="","",'12 - Deployments &amp; Config'!P356)</f>
        <v/>
      </c>
      <c r="Q351" s="30"/>
      <c r="R351" s="29" t="str">
        <f>IF('12 - Deployments &amp; Config'!BO356="","",'12 - Deployments &amp; Config'!BO356)</f>
        <v/>
      </c>
      <c r="S351" s="29" t="str">
        <f>IF('12 - Deployments &amp; Config'!BN356="","",'12 - Deployments &amp; Config'!BN356)</f>
        <v/>
      </c>
      <c r="T351" s="29" t="str">
        <f>IF('12 - Deployments &amp; Config'!BL356="","",'12 - Deployments &amp; Config'!BL356)</f>
        <v/>
      </c>
      <c r="U351" s="29" t="str">
        <f>IF('12 - Deployments &amp; Config'!BM356="","",'12 - Deployments &amp; Config'!BM356)</f>
        <v/>
      </c>
      <c r="V351" s="29" t="str">
        <f>IF('12 - Deployments &amp; Config'!B356="","",'12 - Deployments &amp; Config'!B356)</f>
        <v/>
      </c>
      <c r="W351" s="29" t="str">
        <f>IF('12 - Deployments &amp; Config'!CO356="","",'12 - Deployments &amp; Config'!CO356)</f>
        <v/>
      </c>
      <c r="X351" s="29" t="str">
        <f>IF('12 - Deployments &amp; Config'!BS356="","",'12 - Deployments &amp; Config'!BS356)</f>
        <v/>
      </c>
      <c r="Y351" s="29" t="str">
        <f>IF('12 - Deployments &amp; Config'!CQ356="","",'12 - Deployments &amp; Config'!CQ356)</f>
        <v/>
      </c>
      <c r="Z351" s="29" t="str">
        <f>IF('12 - Deployments &amp; Config'!T356="","",'12 - Deployments &amp; Config'!T356)</f>
        <v/>
      </c>
      <c r="AA351" s="29" t="str">
        <f>IF('12 - Deployments &amp; Config'!V356="","",'12 - Deployments &amp; Config'!V356)</f>
        <v/>
      </c>
    </row>
    <row r="352" spans="1:27">
      <c r="A352" s="30"/>
      <c r="B352" s="30"/>
      <c r="C352" s="29" t="str">
        <f>IF('12 - Deployments &amp; Config'!I357="","",'12 - Deployments &amp; Config'!I357)</f>
        <v/>
      </c>
      <c r="D352" s="29" t="str">
        <f>IF('12 - Deployments &amp; Config'!J357="","",'12 - Deployments &amp; Config'!J357)</f>
        <v/>
      </c>
      <c r="E352" s="29" t="str">
        <f>IF('12 - Deployments &amp; Config'!K357="","",'12 - Deployments &amp; Config'!K357)</f>
        <v/>
      </c>
      <c r="F352" s="29" t="str">
        <f>IF('12 - Deployments &amp; Config'!L357="","",'12 - Deployments &amp; Config'!L357)</f>
        <v/>
      </c>
      <c r="G352" s="29" t="str">
        <f>IF('12 - Deployments &amp; Config'!AQ357="","",'12 - Deployments &amp; Config'!AQ357)</f>
        <v/>
      </c>
      <c r="H352" s="29" t="str">
        <f>IF('12 - Deployments &amp; Config'!A357="","",'12 - Deployments &amp; Config'!A357)</f>
        <v/>
      </c>
      <c r="I352" s="29" t="str">
        <f>IF('12 - Deployments &amp; Config'!AO357="","",'12 - Deployments &amp; Config'!AO357)</f>
        <v/>
      </c>
      <c r="J352" s="29" t="str">
        <f>IF('12 - Deployments &amp; Config'!AP357="","",'12 - Deployments &amp; Config'!AP357)</f>
        <v/>
      </c>
      <c r="K352" s="29" t="str">
        <f>IF('12 - Deployments &amp; Config'!AK357="","",'12 - Deployments &amp; Config'!AK357)</f>
        <v/>
      </c>
      <c r="L352" s="29" t="str">
        <f>IF('12 - Deployments &amp; Config'!M357="","",'12 - Deployments &amp; Config'!M357)</f>
        <v/>
      </c>
      <c r="M352" s="30"/>
      <c r="N352" s="29" t="str">
        <f>IF('12 - Deployments &amp; Config'!N357="","",'12 - Deployments &amp; Config'!N357)</f>
        <v/>
      </c>
      <c r="O352" s="29" t="str">
        <f>IF('12 - Deployments &amp; Config'!O357="","",'12 - Deployments &amp; Config'!O357)</f>
        <v/>
      </c>
      <c r="P352" s="29" t="str">
        <f>IF('12 - Deployments &amp; Config'!P357="","",'12 - Deployments &amp; Config'!P357)</f>
        <v/>
      </c>
      <c r="Q352" s="30"/>
      <c r="R352" s="29" t="str">
        <f>IF('12 - Deployments &amp; Config'!BO357="","",'12 - Deployments &amp; Config'!BO357)</f>
        <v/>
      </c>
      <c r="S352" s="29" t="str">
        <f>IF('12 - Deployments &amp; Config'!BN357="","",'12 - Deployments &amp; Config'!BN357)</f>
        <v/>
      </c>
      <c r="T352" s="29" t="str">
        <f>IF('12 - Deployments &amp; Config'!BL357="","",'12 - Deployments &amp; Config'!BL357)</f>
        <v/>
      </c>
      <c r="U352" s="29" t="str">
        <f>IF('12 - Deployments &amp; Config'!BM357="","",'12 - Deployments &amp; Config'!BM357)</f>
        <v/>
      </c>
      <c r="V352" s="29" t="str">
        <f>IF('12 - Deployments &amp; Config'!B357="","",'12 - Deployments &amp; Config'!B357)</f>
        <v/>
      </c>
      <c r="W352" s="29" t="str">
        <f>IF('12 - Deployments &amp; Config'!CO357="","",'12 - Deployments &amp; Config'!CO357)</f>
        <v/>
      </c>
      <c r="X352" s="29" t="str">
        <f>IF('12 - Deployments &amp; Config'!BS357="","",'12 - Deployments &amp; Config'!BS357)</f>
        <v/>
      </c>
      <c r="Y352" s="29" t="str">
        <f>IF('12 - Deployments &amp; Config'!CQ357="","",'12 - Deployments &amp; Config'!CQ357)</f>
        <v/>
      </c>
      <c r="Z352" s="29" t="str">
        <f>IF('12 - Deployments &amp; Config'!T357="","",'12 - Deployments &amp; Config'!T357)</f>
        <v/>
      </c>
      <c r="AA352" s="29" t="str">
        <f>IF('12 - Deployments &amp; Config'!V357="","",'12 - Deployments &amp; Config'!V357)</f>
        <v/>
      </c>
    </row>
    <row r="353" spans="1:27">
      <c r="A353" s="30"/>
      <c r="B353" s="30"/>
      <c r="C353" s="29" t="str">
        <f>IF('12 - Deployments &amp; Config'!I358="","",'12 - Deployments &amp; Config'!I358)</f>
        <v/>
      </c>
      <c r="D353" s="29" t="str">
        <f>IF('12 - Deployments &amp; Config'!J358="","",'12 - Deployments &amp; Config'!J358)</f>
        <v/>
      </c>
      <c r="E353" s="29" t="str">
        <f>IF('12 - Deployments &amp; Config'!K358="","",'12 - Deployments &amp; Config'!K358)</f>
        <v/>
      </c>
      <c r="F353" s="29" t="str">
        <f>IF('12 - Deployments &amp; Config'!L358="","",'12 - Deployments &amp; Config'!L358)</f>
        <v/>
      </c>
      <c r="G353" s="29" t="str">
        <f>IF('12 - Deployments &amp; Config'!AQ358="","",'12 - Deployments &amp; Config'!AQ358)</f>
        <v/>
      </c>
      <c r="H353" s="29" t="str">
        <f>IF('12 - Deployments &amp; Config'!A358="","",'12 - Deployments &amp; Config'!A358)</f>
        <v/>
      </c>
      <c r="I353" s="29" t="str">
        <f>IF('12 - Deployments &amp; Config'!AO358="","",'12 - Deployments &amp; Config'!AO358)</f>
        <v/>
      </c>
      <c r="J353" s="29" t="str">
        <f>IF('12 - Deployments &amp; Config'!AP358="","",'12 - Deployments &amp; Config'!AP358)</f>
        <v/>
      </c>
      <c r="K353" s="29" t="str">
        <f>IF('12 - Deployments &amp; Config'!AK358="","",'12 - Deployments &amp; Config'!AK358)</f>
        <v/>
      </c>
      <c r="L353" s="29" t="str">
        <f>IF('12 - Deployments &amp; Config'!M358="","",'12 - Deployments &amp; Config'!M358)</f>
        <v/>
      </c>
      <c r="M353" s="30"/>
      <c r="N353" s="29" t="str">
        <f>IF('12 - Deployments &amp; Config'!N358="","",'12 - Deployments &amp; Config'!N358)</f>
        <v/>
      </c>
      <c r="O353" s="29" t="str">
        <f>IF('12 - Deployments &amp; Config'!O358="","",'12 - Deployments &amp; Config'!O358)</f>
        <v/>
      </c>
      <c r="P353" s="29" t="str">
        <f>IF('12 - Deployments &amp; Config'!P358="","",'12 - Deployments &amp; Config'!P358)</f>
        <v/>
      </c>
      <c r="Q353" s="30"/>
      <c r="R353" s="29" t="str">
        <f>IF('12 - Deployments &amp; Config'!BO358="","",'12 - Deployments &amp; Config'!BO358)</f>
        <v/>
      </c>
      <c r="S353" s="29" t="str">
        <f>IF('12 - Deployments &amp; Config'!BN358="","",'12 - Deployments &amp; Config'!BN358)</f>
        <v/>
      </c>
      <c r="T353" s="29" t="str">
        <f>IF('12 - Deployments &amp; Config'!BL358="","",'12 - Deployments &amp; Config'!BL358)</f>
        <v/>
      </c>
      <c r="U353" s="29" t="str">
        <f>IF('12 - Deployments &amp; Config'!BM358="","",'12 - Deployments &amp; Config'!BM358)</f>
        <v/>
      </c>
      <c r="V353" s="29" t="str">
        <f>IF('12 - Deployments &amp; Config'!B358="","",'12 - Deployments &amp; Config'!B358)</f>
        <v/>
      </c>
      <c r="W353" s="29" t="str">
        <f>IF('12 - Deployments &amp; Config'!CO358="","",'12 - Deployments &amp; Config'!CO358)</f>
        <v/>
      </c>
      <c r="X353" s="29" t="str">
        <f>IF('12 - Deployments &amp; Config'!BS358="","",'12 - Deployments &amp; Config'!BS358)</f>
        <v/>
      </c>
      <c r="Y353" s="29" t="str">
        <f>IF('12 - Deployments &amp; Config'!CQ358="","",'12 - Deployments &amp; Config'!CQ358)</f>
        <v/>
      </c>
      <c r="Z353" s="29" t="str">
        <f>IF('12 - Deployments &amp; Config'!T358="","",'12 - Deployments &amp; Config'!T358)</f>
        <v/>
      </c>
      <c r="AA353" s="29" t="str">
        <f>IF('12 - Deployments &amp; Config'!V358="","",'12 - Deployments &amp; Config'!V358)</f>
        <v/>
      </c>
    </row>
    <row r="354" spans="1:27">
      <c r="A354" s="30"/>
      <c r="B354" s="30"/>
      <c r="C354" s="29" t="str">
        <f>IF('12 - Deployments &amp; Config'!I359="","",'12 - Deployments &amp; Config'!I359)</f>
        <v/>
      </c>
      <c r="D354" s="29" t="str">
        <f>IF('12 - Deployments &amp; Config'!J359="","",'12 - Deployments &amp; Config'!J359)</f>
        <v/>
      </c>
      <c r="E354" s="29" t="str">
        <f>IF('12 - Deployments &amp; Config'!K359="","",'12 - Deployments &amp; Config'!K359)</f>
        <v/>
      </c>
      <c r="F354" s="29" t="str">
        <f>IF('12 - Deployments &amp; Config'!L359="","",'12 - Deployments &amp; Config'!L359)</f>
        <v/>
      </c>
      <c r="G354" s="29" t="str">
        <f>IF('12 - Deployments &amp; Config'!AQ359="","",'12 - Deployments &amp; Config'!AQ359)</f>
        <v/>
      </c>
      <c r="H354" s="29" t="str">
        <f>IF('12 - Deployments &amp; Config'!A359="","",'12 - Deployments &amp; Config'!A359)</f>
        <v/>
      </c>
      <c r="I354" s="29" t="str">
        <f>IF('12 - Deployments &amp; Config'!AO359="","",'12 - Deployments &amp; Config'!AO359)</f>
        <v/>
      </c>
      <c r="J354" s="29" t="str">
        <f>IF('12 - Deployments &amp; Config'!AP359="","",'12 - Deployments &amp; Config'!AP359)</f>
        <v/>
      </c>
      <c r="K354" s="29" t="str">
        <f>IF('12 - Deployments &amp; Config'!AK359="","",'12 - Deployments &amp; Config'!AK359)</f>
        <v/>
      </c>
      <c r="L354" s="29" t="str">
        <f>IF('12 - Deployments &amp; Config'!M359="","",'12 - Deployments &amp; Config'!M359)</f>
        <v/>
      </c>
      <c r="M354" s="30"/>
      <c r="N354" s="29" t="str">
        <f>IF('12 - Deployments &amp; Config'!N359="","",'12 - Deployments &amp; Config'!N359)</f>
        <v/>
      </c>
      <c r="O354" s="29" t="str">
        <f>IF('12 - Deployments &amp; Config'!O359="","",'12 - Deployments &amp; Config'!O359)</f>
        <v/>
      </c>
      <c r="P354" s="29" t="str">
        <f>IF('12 - Deployments &amp; Config'!P359="","",'12 - Deployments &amp; Config'!P359)</f>
        <v/>
      </c>
      <c r="Q354" s="30"/>
      <c r="R354" s="29" t="str">
        <f>IF('12 - Deployments &amp; Config'!BO359="","",'12 - Deployments &amp; Config'!BO359)</f>
        <v/>
      </c>
      <c r="S354" s="29" t="str">
        <f>IF('12 - Deployments &amp; Config'!BN359="","",'12 - Deployments &amp; Config'!BN359)</f>
        <v/>
      </c>
      <c r="T354" s="29" t="str">
        <f>IF('12 - Deployments &amp; Config'!BL359="","",'12 - Deployments &amp; Config'!BL359)</f>
        <v/>
      </c>
      <c r="U354" s="29" t="str">
        <f>IF('12 - Deployments &amp; Config'!BM359="","",'12 - Deployments &amp; Config'!BM359)</f>
        <v/>
      </c>
      <c r="V354" s="29" t="str">
        <f>IF('12 - Deployments &amp; Config'!B359="","",'12 - Deployments &amp; Config'!B359)</f>
        <v/>
      </c>
      <c r="W354" s="29" t="str">
        <f>IF('12 - Deployments &amp; Config'!CO359="","",'12 - Deployments &amp; Config'!CO359)</f>
        <v/>
      </c>
      <c r="X354" s="29" t="str">
        <f>IF('12 - Deployments &amp; Config'!BS359="","",'12 - Deployments &amp; Config'!BS359)</f>
        <v/>
      </c>
      <c r="Y354" s="29" t="str">
        <f>IF('12 - Deployments &amp; Config'!CQ359="","",'12 - Deployments &amp; Config'!CQ359)</f>
        <v/>
      </c>
      <c r="Z354" s="29" t="str">
        <f>IF('12 - Deployments &amp; Config'!T359="","",'12 - Deployments &amp; Config'!T359)</f>
        <v/>
      </c>
      <c r="AA354" s="29" t="str">
        <f>IF('12 - Deployments &amp; Config'!V359="","",'12 - Deployments &amp; Config'!V359)</f>
        <v/>
      </c>
    </row>
    <row r="355" spans="1:27">
      <c r="A355" s="30"/>
      <c r="B355" s="30"/>
      <c r="C355" s="29" t="str">
        <f>IF('12 - Deployments &amp; Config'!I360="","",'12 - Deployments &amp; Config'!I360)</f>
        <v/>
      </c>
      <c r="D355" s="29" t="str">
        <f>IF('12 - Deployments &amp; Config'!J360="","",'12 - Deployments &amp; Config'!J360)</f>
        <v/>
      </c>
      <c r="E355" s="29" t="str">
        <f>IF('12 - Deployments &amp; Config'!K360="","",'12 - Deployments &amp; Config'!K360)</f>
        <v/>
      </c>
      <c r="F355" s="29" t="str">
        <f>IF('12 - Deployments &amp; Config'!L360="","",'12 - Deployments &amp; Config'!L360)</f>
        <v/>
      </c>
      <c r="G355" s="29" t="str">
        <f>IF('12 - Deployments &amp; Config'!AQ360="","",'12 - Deployments &amp; Config'!AQ360)</f>
        <v/>
      </c>
      <c r="H355" s="29" t="str">
        <f>IF('12 - Deployments &amp; Config'!A360="","",'12 - Deployments &amp; Config'!A360)</f>
        <v/>
      </c>
      <c r="I355" s="29" t="str">
        <f>IF('12 - Deployments &amp; Config'!AO360="","",'12 - Deployments &amp; Config'!AO360)</f>
        <v/>
      </c>
      <c r="J355" s="29" t="str">
        <f>IF('12 - Deployments &amp; Config'!AP360="","",'12 - Deployments &amp; Config'!AP360)</f>
        <v/>
      </c>
      <c r="K355" s="29" t="str">
        <f>IF('12 - Deployments &amp; Config'!AK360="","",'12 - Deployments &amp; Config'!AK360)</f>
        <v/>
      </c>
      <c r="L355" s="29" t="str">
        <f>IF('12 - Deployments &amp; Config'!M360="","",'12 - Deployments &amp; Config'!M360)</f>
        <v/>
      </c>
      <c r="M355" s="30"/>
      <c r="N355" s="29" t="str">
        <f>IF('12 - Deployments &amp; Config'!N360="","",'12 - Deployments &amp; Config'!N360)</f>
        <v/>
      </c>
      <c r="O355" s="29" t="str">
        <f>IF('12 - Deployments &amp; Config'!O360="","",'12 - Deployments &amp; Config'!O360)</f>
        <v/>
      </c>
      <c r="P355" s="29" t="str">
        <f>IF('12 - Deployments &amp; Config'!P360="","",'12 - Deployments &amp; Config'!P360)</f>
        <v/>
      </c>
      <c r="Q355" s="30"/>
      <c r="R355" s="29" t="str">
        <f>IF('12 - Deployments &amp; Config'!BO360="","",'12 - Deployments &amp; Config'!BO360)</f>
        <v/>
      </c>
      <c r="S355" s="29" t="str">
        <f>IF('12 - Deployments &amp; Config'!BN360="","",'12 - Deployments &amp; Config'!BN360)</f>
        <v/>
      </c>
      <c r="T355" s="29" t="str">
        <f>IF('12 - Deployments &amp; Config'!BL360="","",'12 - Deployments &amp; Config'!BL360)</f>
        <v/>
      </c>
      <c r="U355" s="29" t="str">
        <f>IF('12 - Deployments &amp; Config'!BM360="","",'12 - Deployments &amp; Config'!BM360)</f>
        <v/>
      </c>
      <c r="V355" s="29" t="str">
        <f>IF('12 - Deployments &amp; Config'!B360="","",'12 - Deployments &amp; Config'!B360)</f>
        <v/>
      </c>
      <c r="W355" s="29" t="str">
        <f>IF('12 - Deployments &amp; Config'!CO360="","",'12 - Deployments &amp; Config'!CO360)</f>
        <v/>
      </c>
      <c r="X355" s="29" t="str">
        <f>IF('12 - Deployments &amp; Config'!BS360="","",'12 - Deployments &amp; Config'!BS360)</f>
        <v/>
      </c>
      <c r="Y355" s="29" t="str">
        <f>IF('12 - Deployments &amp; Config'!CQ360="","",'12 - Deployments &amp; Config'!CQ360)</f>
        <v/>
      </c>
      <c r="Z355" s="29" t="str">
        <f>IF('12 - Deployments &amp; Config'!T360="","",'12 - Deployments &amp; Config'!T360)</f>
        <v/>
      </c>
      <c r="AA355" s="29" t="str">
        <f>IF('12 - Deployments &amp; Config'!V360="","",'12 - Deployments &amp; Config'!V360)</f>
        <v/>
      </c>
    </row>
    <row r="356" spans="1:27">
      <c r="A356" s="30"/>
      <c r="B356" s="30"/>
      <c r="C356" s="29" t="str">
        <f>IF('12 - Deployments &amp; Config'!I361="","",'12 - Deployments &amp; Config'!I361)</f>
        <v/>
      </c>
      <c r="D356" s="29" t="str">
        <f>IF('12 - Deployments &amp; Config'!J361="","",'12 - Deployments &amp; Config'!J361)</f>
        <v/>
      </c>
      <c r="E356" s="29" t="str">
        <f>IF('12 - Deployments &amp; Config'!K361="","",'12 - Deployments &amp; Config'!K361)</f>
        <v/>
      </c>
      <c r="F356" s="29" t="str">
        <f>IF('12 - Deployments &amp; Config'!L361="","",'12 - Deployments &amp; Config'!L361)</f>
        <v/>
      </c>
      <c r="G356" s="29" t="str">
        <f>IF('12 - Deployments &amp; Config'!AQ361="","",'12 - Deployments &amp; Config'!AQ361)</f>
        <v/>
      </c>
      <c r="H356" s="29" t="str">
        <f>IF('12 - Deployments &amp; Config'!A361="","",'12 - Deployments &amp; Config'!A361)</f>
        <v/>
      </c>
      <c r="I356" s="29" t="str">
        <f>IF('12 - Deployments &amp; Config'!AO361="","",'12 - Deployments &amp; Config'!AO361)</f>
        <v/>
      </c>
      <c r="J356" s="29" t="str">
        <f>IF('12 - Deployments &amp; Config'!AP361="","",'12 - Deployments &amp; Config'!AP361)</f>
        <v/>
      </c>
      <c r="K356" s="29" t="str">
        <f>IF('12 - Deployments &amp; Config'!AK361="","",'12 - Deployments &amp; Config'!AK361)</f>
        <v/>
      </c>
      <c r="L356" s="29" t="str">
        <f>IF('12 - Deployments &amp; Config'!M361="","",'12 - Deployments &amp; Config'!M361)</f>
        <v/>
      </c>
      <c r="M356" s="30"/>
      <c r="N356" s="29" t="str">
        <f>IF('12 - Deployments &amp; Config'!N361="","",'12 - Deployments &amp; Config'!N361)</f>
        <v/>
      </c>
      <c r="O356" s="29" t="str">
        <f>IF('12 - Deployments &amp; Config'!O361="","",'12 - Deployments &amp; Config'!O361)</f>
        <v/>
      </c>
      <c r="P356" s="29" t="str">
        <f>IF('12 - Deployments &amp; Config'!P361="","",'12 - Deployments &amp; Config'!P361)</f>
        <v/>
      </c>
      <c r="Q356" s="30"/>
      <c r="R356" s="29" t="str">
        <f>IF('12 - Deployments &amp; Config'!BO361="","",'12 - Deployments &amp; Config'!BO361)</f>
        <v/>
      </c>
      <c r="S356" s="29" t="str">
        <f>IF('12 - Deployments &amp; Config'!BN361="","",'12 - Deployments &amp; Config'!BN361)</f>
        <v/>
      </c>
      <c r="T356" s="29" t="str">
        <f>IF('12 - Deployments &amp; Config'!BL361="","",'12 - Deployments &amp; Config'!BL361)</f>
        <v/>
      </c>
      <c r="U356" s="29" t="str">
        <f>IF('12 - Deployments &amp; Config'!BM361="","",'12 - Deployments &amp; Config'!BM361)</f>
        <v/>
      </c>
      <c r="V356" s="29" t="str">
        <f>IF('12 - Deployments &amp; Config'!B361="","",'12 - Deployments &amp; Config'!B361)</f>
        <v/>
      </c>
      <c r="W356" s="29" t="str">
        <f>IF('12 - Deployments &amp; Config'!CO361="","",'12 - Deployments &amp; Config'!CO361)</f>
        <v/>
      </c>
      <c r="X356" s="29" t="str">
        <f>IF('12 - Deployments &amp; Config'!BS361="","",'12 - Deployments &amp; Config'!BS361)</f>
        <v/>
      </c>
      <c r="Y356" s="29" t="str">
        <f>IF('12 - Deployments &amp; Config'!CQ361="","",'12 - Deployments &amp; Config'!CQ361)</f>
        <v/>
      </c>
      <c r="Z356" s="29" t="str">
        <f>IF('12 - Deployments &amp; Config'!T361="","",'12 - Deployments &amp; Config'!T361)</f>
        <v/>
      </c>
      <c r="AA356" s="29" t="str">
        <f>IF('12 - Deployments &amp; Config'!V361="","",'12 - Deployments &amp; Config'!V361)</f>
        <v/>
      </c>
    </row>
    <row r="357" spans="1:27">
      <c r="A357" s="30"/>
      <c r="B357" s="30"/>
      <c r="C357" s="29" t="str">
        <f>IF('12 - Deployments &amp; Config'!I362="","",'12 - Deployments &amp; Config'!I362)</f>
        <v/>
      </c>
      <c r="D357" s="29" t="str">
        <f>IF('12 - Deployments &amp; Config'!J362="","",'12 - Deployments &amp; Config'!J362)</f>
        <v/>
      </c>
      <c r="E357" s="29" t="str">
        <f>IF('12 - Deployments &amp; Config'!K362="","",'12 - Deployments &amp; Config'!K362)</f>
        <v/>
      </c>
      <c r="F357" s="29" t="str">
        <f>IF('12 - Deployments &amp; Config'!L362="","",'12 - Deployments &amp; Config'!L362)</f>
        <v/>
      </c>
      <c r="G357" s="29" t="str">
        <f>IF('12 - Deployments &amp; Config'!AQ362="","",'12 - Deployments &amp; Config'!AQ362)</f>
        <v/>
      </c>
      <c r="H357" s="29" t="str">
        <f>IF('12 - Deployments &amp; Config'!A362="","",'12 - Deployments &amp; Config'!A362)</f>
        <v/>
      </c>
      <c r="I357" s="29" t="str">
        <f>IF('12 - Deployments &amp; Config'!AO362="","",'12 - Deployments &amp; Config'!AO362)</f>
        <v/>
      </c>
      <c r="J357" s="29" t="str">
        <f>IF('12 - Deployments &amp; Config'!AP362="","",'12 - Deployments &amp; Config'!AP362)</f>
        <v/>
      </c>
      <c r="K357" s="29" t="str">
        <f>IF('12 - Deployments &amp; Config'!AK362="","",'12 - Deployments &amp; Config'!AK362)</f>
        <v/>
      </c>
      <c r="L357" s="29" t="str">
        <f>IF('12 - Deployments &amp; Config'!M362="","",'12 - Deployments &amp; Config'!M362)</f>
        <v/>
      </c>
      <c r="M357" s="30"/>
      <c r="N357" s="29" t="str">
        <f>IF('12 - Deployments &amp; Config'!N362="","",'12 - Deployments &amp; Config'!N362)</f>
        <v/>
      </c>
      <c r="O357" s="29" t="str">
        <f>IF('12 - Deployments &amp; Config'!O362="","",'12 - Deployments &amp; Config'!O362)</f>
        <v/>
      </c>
      <c r="P357" s="29" t="str">
        <f>IF('12 - Deployments &amp; Config'!P362="","",'12 - Deployments &amp; Config'!P362)</f>
        <v/>
      </c>
      <c r="Q357" s="30"/>
      <c r="R357" s="29" t="str">
        <f>IF('12 - Deployments &amp; Config'!BO362="","",'12 - Deployments &amp; Config'!BO362)</f>
        <v/>
      </c>
      <c r="S357" s="29" t="str">
        <f>IF('12 - Deployments &amp; Config'!BN362="","",'12 - Deployments &amp; Config'!BN362)</f>
        <v/>
      </c>
      <c r="T357" s="29" t="str">
        <f>IF('12 - Deployments &amp; Config'!BL362="","",'12 - Deployments &amp; Config'!BL362)</f>
        <v/>
      </c>
      <c r="U357" s="29" t="str">
        <f>IF('12 - Deployments &amp; Config'!BM362="","",'12 - Deployments &amp; Config'!BM362)</f>
        <v/>
      </c>
      <c r="V357" s="29" t="str">
        <f>IF('12 - Deployments &amp; Config'!B362="","",'12 - Deployments &amp; Config'!B362)</f>
        <v/>
      </c>
      <c r="W357" s="29" t="str">
        <f>IF('12 - Deployments &amp; Config'!CO362="","",'12 - Deployments &amp; Config'!CO362)</f>
        <v/>
      </c>
      <c r="X357" s="29" t="str">
        <f>IF('12 - Deployments &amp; Config'!BS362="","",'12 - Deployments &amp; Config'!BS362)</f>
        <v/>
      </c>
      <c r="Y357" s="29" t="str">
        <f>IF('12 - Deployments &amp; Config'!CQ362="","",'12 - Deployments &amp; Config'!CQ362)</f>
        <v/>
      </c>
      <c r="Z357" s="29" t="str">
        <f>IF('12 - Deployments &amp; Config'!T362="","",'12 - Deployments &amp; Config'!T362)</f>
        <v/>
      </c>
      <c r="AA357" s="29" t="str">
        <f>IF('12 - Deployments &amp; Config'!V362="","",'12 - Deployments &amp; Config'!V362)</f>
        <v/>
      </c>
    </row>
    <row r="358" spans="1:27">
      <c r="A358" s="30"/>
      <c r="B358" s="30"/>
      <c r="C358" s="29" t="str">
        <f>IF('12 - Deployments &amp; Config'!I363="","",'12 - Deployments &amp; Config'!I363)</f>
        <v/>
      </c>
      <c r="D358" s="29" t="str">
        <f>IF('12 - Deployments &amp; Config'!J363="","",'12 - Deployments &amp; Config'!J363)</f>
        <v/>
      </c>
      <c r="E358" s="29" t="str">
        <f>IF('12 - Deployments &amp; Config'!K363="","",'12 - Deployments &amp; Config'!K363)</f>
        <v/>
      </c>
      <c r="F358" s="29" t="str">
        <f>IF('12 - Deployments &amp; Config'!L363="","",'12 - Deployments &amp; Config'!L363)</f>
        <v/>
      </c>
      <c r="G358" s="29" t="str">
        <f>IF('12 - Deployments &amp; Config'!AQ363="","",'12 - Deployments &amp; Config'!AQ363)</f>
        <v/>
      </c>
      <c r="H358" s="29" t="str">
        <f>IF('12 - Deployments &amp; Config'!A363="","",'12 - Deployments &amp; Config'!A363)</f>
        <v/>
      </c>
      <c r="I358" s="29" t="str">
        <f>IF('12 - Deployments &amp; Config'!AO363="","",'12 - Deployments &amp; Config'!AO363)</f>
        <v/>
      </c>
      <c r="J358" s="29" t="str">
        <f>IF('12 - Deployments &amp; Config'!AP363="","",'12 - Deployments &amp; Config'!AP363)</f>
        <v/>
      </c>
      <c r="K358" s="29" t="str">
        <f>IF('12 - Deployments &amp; Config'!AK363="","",'12 - Deployments &amp; Config'!AK363)</f>
        <v/>
      </c>
      <c r="L358" s="29" t="str">
        <f>IF('12 - Deployments &amp; Config'!M363="","",'12 - Deployments &amp; Config'!M363)</f>
        <v/>
      </c>
      <c r="M358" s="30"/>
      <c r="N358" s="29" t="str">
        <f>IF('12 - Deployments &amp; Config'!N363="","",'12 - Deployments &amp; Config'!N363)</f>
        <v/>
      </c>
      <c r="O358" s="29" t="str">
        <f>IF('12 - Deployments &amp; Config'!O363="","",'12 - Deployments &amp; Config'!O363)</f>
        <v/>
      </c>
      <c r="P358" s="29" t="str">
        <f>IF('12 - Deployments &amp; Config'!P363="","",'12 - Deployments &amp; Config'!P363)</f>
        <v/>
      </c>
      <c r="Q358" s="30"/>
      <c r="R358" s="29" t="str">
        <f>IF('12 - Deployments &amp; Config'!BO363="","",'12 - Deployments &amp; Config'!BO363)</f>
        <v/>
      </c>
      <c r="S358" s="29" t="str">
        <f>IF('12 - Deployments &amp; Config'!BN363="","",'12 - Deployments &amp; Config'!BN363)</f>
        <v/>
      </c>
      <c r="T358" s="29" t="str">
        <f>IF('12 - Deployments &amp; Config'!BL363="","",'12 - Deployments &amp; Config'!BL363)</f>
        <v/>
      </c>
      <c r="U358" s="29" t="str">
        <f>IF('12 - Deployments &amp; Config'!BM363="","",'12 - Deployments &amp; Config'!BM363)</f>
        <v/>
      </c>
      <c r="V358" s="29" t="str">
        <f>IF('12 - Deployments &amp; Config'!B363="","",'12 - Deployments &amp; Config'!B363)</f>
        <v/>
      </c>
      <c r="W358" s="29" t="str">
        <f>IF('12 - Deployments &amp; Config'!CO363="","",'12 - Deployments &amp; Config'!CO363)</f>
        <v/>
      </c>
      <c r="X358" s="29" t="str">
        <f>IF('12 - Deployments &amp; Config'!BS363="","",'12 - Deployments &amp; Config'!BS363)</f>
        <v/>
      </c>
      <c r="Y358" s="29" t="str">
        <f>IF('12 - Deployments &amp; Config'!CQ363="","",'12 - Deployments &amp; Config'!CQ363)</f>
        <v/>
      </c>
      <c r="Z358" s="29" t="str">
        <f>IF('12 - Deployments &amp; Config'!T363="","",'12 - Deployments &amp; Config'!T363)</f>
        <v/>
      </c>
      <c r="AA358" s="29" t="str">
        <f>IF('12 - Deployments &amp; Config'!V363="","",'12 - Deployments &amp; Config'!V363)</f>
        <v/>
      </c>
    </row>
    <row r="359" spans="1:27">
      <c r="A359" s="30"/>
      <c r="B359" s="30"/>
      <c r="C359" s="29" t="str">
        <f>IF('12 - Deployments &amp; Config'!I364="","",'12 - Deployments &amp; Config'!I364)</f>
        <v/>
      </c>
      <c r="D359" s="29" t="str">
        <f>IF('12 - Deployments &amp; Config'!J364="","",'12 - Deployments &amp; Config'!J364)</f>
        <v/>
      </c>
      <c r="E359" s="29" t="str">
        <f>IF('12 - Deployments &amp; Config'!K364="","",'12 - Deployments &amp; Config'!K364)</f>
        <v/>
      </c>
      <c r="F359" s="29" t="str">
        <f>IF('12 - Deployments &amp; Config'!L364="","",'12 - Deployments &amp; Config'!L364)</f>
        <v/>
      </c>
      <c r="G359" s="29" t="str">
        <f>IF('12 - Deployments &amp; Config'!AQ364="","",'12 - Deployments &amp; Config'!AQ364)</f>
        <v/>
      </c>
      <c r="H359" s="29" t="str">
        <f>IF('12 - Deployments &amp; Config'!A364="","",'12 - Deployments &amp; Config'!A364)</f>
        <v/>
      </c>
      <c r="I359" s="29" t="str">
        <f>IF('12 - Deployments &amp; Config'!AO364="","",'12 - Deployments &amp; Config'!AO364)</f>
        <v/>
      </c>
      <c r="J359" s="29" t="str">
        <f>IF('12 - Deployments &amp; Config'!AP364="","",'12 - Deployments &amp; Config'!AP364)</f>
        <v/>
      </c>
      <c r="K359" s="29" t="str">
        <f>IF('12 - Deployments &amp; Config'!AK364="","",'12 - Deployments &amp; Config'!AK364)</f>
        <v/>
      </c>
      <c r="L359" s="29" t="str">
        <f>IF('12 - Deployments &amp; Config'!M364="","",'12 - Deployments &amp; Config'!M364)</f>
        <v/>
      </c>
      <c r="M359" s="30"/>
      <c r="N359" s="29" t="str">
        <f>IF('12 - Deployments &amp; Config'!N364="","",'12 - Deployments &amp; Config'!N364)</f>
        <v/>
      </c>
      <c r="O359" s="29" t="str">
        <f>IF('12 - Deployments &amp; Config'!O364="","",'12 - Deployments &amp; Config'!O364)</f>
        <v/>
      </c>
      <c r="P359" s="29" t="str">
        <f>IF('12 - Deployments &amp; Config'!P364="","",'12 - Deployments &amp; Config'!P364)</f>
        <v/>
      </c>
      <c r="Q359" s="30"/>
      <c r="R359" s="29" t="str">
        <f>IF('12 - Deployments &amp; Config'!BO364="","",'12 - Deployments &amp; Config'!BO364)</f>
        <v/>
      </c>
      <c r="S359" s="29" t="str">
        <f>IF('12 - Deployments &amp; Config'!BN364="","",'12 - Deployments &amp; Config'!BN364)</f>
        <v/>
      </c>
      <c r="T359" s="29" t="str">
        <f>IF('12 - Deployments &amp; Config'!BL364="","",'12 - Deployments &amp; Config'!BL364)</f>
        <v/>
      </c>
      <c r="U359" s="29" t="str">
        <f>IF('12 - Deployments &amp; Config'!BM364="","",'12 - Deployments &amp; Config'!BM364)</f>
        <v/>
      </c>
      <c r="V359" s="29" t="str">
        <f>IF('12 - Deployments &amp; Config'!B364="","",'12 - Deployments &amp; Config'!B364)</f>
        <v/>
      </c>
      <c r="W359" s="29" t="str">
        <f>IF('12 - Deployments &amp; Config'!CO364="","",'12 - Deployments &amp; Config'!CO364)</f>
        <v/>
      </c>
      <c r="X359" s="29" t="str">
        <f>IF('12 - Deployments &amp; Config'!BS364="","",'12 - Deployments &amp; Config'!BS364)</f>
        <v/>
      </c>
      <c r="Y359" s="29" t="str">
        <f>IF('12 - Deployments &amp; Config'!CQ364="","",'12 - Deployments &amp; Config'!CQ364)</f>
        <v/>
      </c>
      <c r="Z359" s="29" t="str">
        <f>IF('12 - Deployments &amp; Config'!T364="","",'12 - Deployments &amp; Config'!T364)</f>
        <v/>
      </c>
      <c r="AA359" s="29" t="str">
        <f>IF('12 - Deployments &amp; Config'!V364="","",'12 - Deployments &amp; Config'!V364)</f>
        <v/>
      </c>
    </row>
    <row r="360" spans="1:27">
      <c r="A360" s="30"/>
      <c r="B360" s="30"/>
      <c r="C360" s="29" t="str">
        <f>IF('12 - Deployments &amp; Config'!I365="","",'12 - Deployments &amp; Config'!I365)</f>
        <v/>
      </c>
      <c r="D360" s="29" t="str">
        <f>IF('12 - Deployments &amp; Config'!J365="","",'12 - Deployments &amp; Config'!J365)</f>
        <v/>
      </c>
      <c r="E360" s="29" t="str">
        <f>IF('12 - Deployments &amp; Config'!K365="","",'12 - Deployments &amp; Config'!K365)</f>
        <v/>
      </c>
      <c r="F360" s="29" t="str">
        <f>IF('12 - Deployments &amp; Config'!L365="","",'12 - Deployments &amp; Config'!L365)</f>
        <v/>
      </c>
      <c r="G360" s="29" t="str">
        <f>IF('12 - Deployments &amp; Config'!AQ365="","",'12 - Deployments &amp; Config'!AQ365)</f>
        <v/>
      </c>
      <c r="H360" s="29" t="str">
        <f>IF('12 - Deployments &amp; Config'!A365="","",'12 - Deployments &amp; Config'!A365)</f>
        <v/>
      </c>
      <c r="I360" s="29" t="str">
        <f>IF('12 - Deployments &amp; Config'!AO365="","",'12 - Deployments &amp; Config'!AO365)</f>
        <v/>
      </c>
      <c r="J360" s="29" t="str">
        <f>IF('12 - Deployments &amp; Config'!AP365="","",'12 - Deployments &amp; Config'!AP365)</f>
        <v/>
      </c>
      <c r="K360" s="29" t="str">
        <f>IF('12 - Deployments &amp; Config'!AK365="","",'12 - Deployments &amp; Config'!AK365)</f>
        <v/>
      </c>
      <c r="L360" s="29" t="str">
        <f>IF('12 - Deployments &amp; Config'!M365="","",'12 - Deployments &amp; Config'!M365)</f>
        <v/>
      </c>
      <c r="M360" s="30"/>
      <c r="N360" s="29" t="str">
        <f>IF('12 - Deployments &amp; Config'!N365="","",'12 - Deployments &amp; Config'!N365)</f>
        <v/>
      </c>
      <c r="O360" s="29" t="str">
        <f>IF('12 - Deployments &amp; Config'!O365="","",'12 - Deployments &amp; Config'!O365)</f>
        <v/>
      </c>
      <c r="P360" s="29" t="str">
        <f>IF('12 - Deployments &amp; Config'!P365="","",'12 - Deployments &amp; Config'!P365)</f>
        <v/>
      </c>
      <c r="Q360" s="30"/>
      <c r="R360" s="29" t="str">
        <f>IF('12 - Deployments &amp; Config'!BO365="","",'12 - Deployments &amp; Config'!BO365)</f>
        <v/>
      </c>
      <c r="S360" s="29" t="str">
        <f>IF('12 - Deployments &amp; Config'!BN365="","",'12 - Deployments &amp; Config'!BN365)</f>
        <v/>
      </c>
      <c r="T360" s="29" t="str">
        <f>IF('12 - Deployments &amp; Config'!BL365="","",'12 - Deployments &amp; Config'!BL365)</f>
        <v/>
      </c>
      <c r="U360" s="29" t="str">
        <f>IF('12 - Deployments &amp; Config'!BM365="","",'12 - Deployments &amp; Config'!BM365)</f>
        <v/>
      </c>
      <c r="V360" s="29" t="str">
        <f>IF('12 - Deployments &amp; Config'!B365="","",'12 - Deployments &amp; Config'!B365)</f>
        <v/>
      </c>
      <c r="W360" s="29" t="str">
        <f>IF('12 - Deployments &amp; Config'!CO365="","",'12 - Deployments &amp; Config'!CO365)</f>
        <v/>
      </c>
      <c r="X360" s="29" t="str">
        <f>IF('12 - Deployments &amp; Config'!BS365="","",'12 - Deployments &amp; Config'!BS365)</f>
        <v/>
      </c>
      <c r="Y360" s="29" t="str">
        <f>IF('12 - Deployments &amp; Config'!CQ365="","",'12 - Deployments &amp; Config'!CQ365)</f>
        <v/>
      </c>
      <c r="Z360" s="29" t="str">
        <f>IF('12 - Deployments &amp; Config'!T365="","",'12 - Deployments &amp; Config'!T365)</f>
        <v/>
      </c>
      <c r="AA360" s="29" t="str">
        <f>IF('12 - Deployments &amp; Config'!V365="","",'12 - Deployments &amp; Config'!V365)</f>
        <v/>
      </c>
    </row>
    <row r="361" spans="1:27">
      <c r="A361" s="30"/>
      <c r="B361" s="30"/>
      <c r="C361" s="29" t="str">
        <f>IF('12 - Deployments &amp; Config'!I366="","",'12 - Deployments &amp; Config'!I366)</f>
        <v/>
      </c>
      <c r="D361" s="29" t="str">
        <f>IF('12 - Deployments &amp; Config'!J366="","",'12 - Deployments &amp; Config'!J366)</f>
        <v/>
      </c>
      <c r="E361" s="29" t="str">
        <f>IF('12 - Deployments &amp; Config'!K366="","",'12 - Deployments &amp; Config'!K366)</f>
        <v/>
      </c>
      <c r="F361" s="29" t="str">
        <f>IF('12 - Deployments &amp; Config'!L366="","",'12 - Deployments &amp; Config'!L366)</f>
        <v/>
      </c>
      <c r="G361" s="29" t="str">
        <f>IF('12 - Deployments &amp; Config'!AQ366="","",'12 - Deployments &amp; Config'!AQ366)</f>
        <v/>
      </c>
      <c r="H361" s="29" t="str">
        <f>IF('12 - Deployments &amp; Config'!A366="","",'12 - Deployments &amp; Config'!A366)</f>
        <v/>
      </c>
      <c r="I361" s="29" t="str">
        <f>IF('12 - Deployments &amp; Config'!AO366="","",'12 - Deployments &amp; Config'!AO366)</f>
        <v/>
      </c>
      <c r="J361" s="29" t="str">
        <f>IF('12 - Deployments &amp; Config'!AP366="","",'12 - Deployments &amp; Config'!AP366)</f>
        <v/>
      </c>
      <c r="K361" s="29" t="str">
        <f>IF('12 - Deployments &amp; Config'!AK366="","",'12 - Deployments &amp; Config'!AK366)</f>
        <v/>
      </c>
      <c r="L361" s="29" t="str">
        <f>IF('12 - Deployments &amp; Config'!M366="","",'12 - Deployments &amp; Config'!M366)</f>
        <v/>
      </c>
      <c r="M361" s="30"/>
      <c r="N361" s="29" t="str">
        <f>IF('12 - Deployments &amp; Config'!N366="","",'12 - Deployments &amp; Config'!N366)</f>
        <v/>
      </c>
      <c r="O361" s="29" t="str">
        <f>IF('12 - Deployments &amp; Config'!O366="","",'12 - Deployments &amp; Config'!O366)</f>
        <v/>
      </c>
      <c r="P361" s="29" t="str">
        <f>IF('12 - Deployments &amp; Config'!P366="","",'12 - Deployments &amp; Config'!P366)</f>
        <v/>
      </c>
      <c r="Q361" s="30"/>
      <c r="R361" s="29" t="str">
        <f>IF('12 - Deployments &amp; Config'!BO366="","",'12 - Deployments &amp; Config'!BO366)</f>
        <v/>
      </c>
      <c r="S361" s="29" t="str">
        <f>IF('12 - Deployments &amp; Config'!BN366="","",'12 - Deployments &amp; Config'!BN366)</f>
        <v/>
      </c>
      <c r="T361" s="29" t="str">
        <f>IF('12 - Deployments &amp; Config'!BL366="","",'12 - Deployments &amp; Config'!BL366)</f>
        <v/>
      </c>
      <c r="U361" s="29" t="str">
        <f>IF('12 - Deployments &amp; Config'!BM366="","",'12 - Deployments &amp; Config'!BM366)</f>
        <v/>
      </c>
      <c r="V361" s="29" t="str">
        <f>IF('12 - Deployments &amp; Config'!B366="","",'12 - Deployments &amp; Config'!B366)</f>
        <v/>
      </c>
      <c r="W361" s="29" t="str">
        <f>IF('12 - Deployments &amp; Config'!CO366="","",'12 - Deployments &amp; Config'!CO366)</f>
        <v/>
      </c>
      <c r="X361" s="29" t="str">
        <f>IF('12 - Deployments &amp; Config'!BS366="","",'12 - Deployments &amp; Config'!BS366)</f>
        <v/>
      </c>
      <c r="Y361" s="29" t="str">
        <f>IF('12 - Deployments &amp; Config'!CQ366="","",'12 - Deployments &amp; Config'!CQ366)</f>
        <v/>
      </c>
      <c r="Z361" s="29" t="str">
        <f>IF('12 - Deployments &amp; Config'!T366="","",'12 - Deployments &amp; Config'!T366)</f>
        <v/>
      </c>
      <c r="AA361" s="29" t="str">
        <f>IF('12 - Deployments &amp; Config'!V366="","",'12 - Deployments &amp; Config'!V366)</f>
        <v/>
      </c>
    </row>
    <row r="362" spans="1:27">
      <c r="A362" s="30"/>
      <c r="B362" s="30"/>
      <c r="C362" s="29" t="str">
        <f>IF('12 - Deployments &amp; Config'!I367="","",'12 - Deployments &amp; Config'!I367)</f>
        <v/>
      </c>
      <c r="D362" s="29" t="str">
        <f>IF('12 - Deployments &amp; Config'!J367="","",'12 - Deployments &amp; Config'!J367)</f>
        <v/>
      </c>
      <c r="E362" s="29" t="str">
        <f>IF('12 - Deployments &amp; Config'!K367="","",'12 - Deployments &amp; Config'!K367)</f>
        <v/>
      </c>
      <c r="F362" s="29" t="str">
        <f>IF('12 - Deployments &amp; Config'!L367="","",'12 - Deployments &amp; Config'!L367)</f>
        <v/>
      </c>
      <c r="G362" s="29" t="str">
        <f>IF('12 - Deployments &amp; Config'!AQ367="","",'12 - Deployments &amp; Config'!AQ367)</f>
        <v/>
      </c>
      <c r="H362" s="29" t="str">
        <f>IF('12 - Deployments &amp; Config'!A367="","",'12 - Deployments &amp; Config'!A367)</f>
        <v/>
      </c>
      <c r="I362" s="29" t="str">
        <f>IF('12 - Deployments &amp; Config'!AO367="","",'12 - Deployments &amp; Config'!AO367)</f>
        <v/>
      </c>
      <c r="J362" s="29" t="str">
        <f>IF('12 - Deployments &amp; Config'!AP367="","",'12 - Deployments &amp; Config'!AP367)</f>
        <v/>
      </c>
      <c r="K362" s="29" t="str">
        <f>IF('12 - Deployments &amp; Config'!AK367="","",'12 - Deployments &amp; Config'!AK367)</f>
        <v/>
      </c>
      <c r="L362" s="29" t="str">
        <f>IF('12 - Deployments &amp; Config'!M367="","",'12 - Deployments &amp; Config'!M367)</f>
        <v/>
      </c>
      <c r="M362" s="30"/>
      <c r="N362" s="29" t="str">
        <f>IF('12 - Deployments &amp; Config'!N367="","",'12 - Deployments &amp; Config'!N367)</f>
        <v/>
      </c>
      <c r="O362" s="29" t="str">
        <f>IF('12 - Deployments &amp; Config'!O367="","",'12 - Deployments &amp; Config'!O367)</f>
        <v/>
      </c>
      <c r="P362" s="29" t="str">
        <f>IF('12 - Deployments &amp; Config'!P367="","",'12 - Deployments &amp; Config'!P367)</f>
        <v/>
      </c>
      <c r="Q362" s="30"/>
      <c r="R362" s="29" t="str">
        <f>IF('12 - Deployments &amp; Config'!BO367="","",'12 - Deployments &amp; Config'!BO367)</f>
        <v/>
      </c>
      <c r="S362" s="29" t="str">
        <f>IF('12 - Deployments &amp; Config'!BN367="","",'12 - Deployments &amp; Config'!BN367)</f>
        <v/>
      </c>
      <c r="T362" s="29" t="str">
        <f>IF('12 - Deployments &amp; Config'!BL367="","",'12 - Deployments &amp; Config'!BL367)</f>
        <v/>
      </c>
      <c r="U362" s="29" t="str">
        <f>IF('12 - Deployments &amp; Config'!BM367="","",'12 - Deployments &amp; Config'!BM367)</f>
        <v/>
      </c>
      <c r="V362" s="29" t="str">
        <f>IF('12 - Deployments &amp; Config'!B367="","",'12 - Deployments &amp; Config'!B367)</f>
        <v/>
      </c>
      <c r="W362" s="29" t="str">
        <f>IF('12 - Deployments &amp; Config'!CO367="","",'12 - Deployments &amp; Config'!CO367)</f>
        <v/>
      </c>
      <c r="X362" s="29" t="str">
        <f>IF('12 - Deployments &amp; Config'!BS367="","",'12 - Deployments &amp; Config'!BS367)</f>
        <v/>
      </c>
      <c r="Y362" s="29" t="str">
        <f>IF('12 - Deployments &amp; Config'!CQ367="","",'12 - Deployments &amp; Config'!CQ367)</f>
        <v/>
      </c>
      <c r="Z362" s="29" t="str">
        <f>IF('12 - Deployments &amp; Config'!T367="","",'12 - Deployments &amp; Config'!T367)</f>
        <v/>
      </c>
      <c r="AA362" s="29" t="str">
        <f>IF('12 - Deployments &amp; Config'!V367="","",'12 - Deployments &amp; Config'!V367)</f>
        <v/>
      </c>
    </row>
    <row r="363" spans="1:27">
      <c r="A363" s="30"/>
      <c r="B363" s="30"/>
      <c r="C363" s="29" t="str">
        <f>IF('12 - Deployments &amp; Config'!I368="","",'12 - Deployments &amp; Config'!I368)</f>
        <v/>
      </c>
      <c r="D363" s="29" t="str">
        <f>IF('12 - Deployments &amp; Config'!J368="","",'12 - Deployments &amp; Config'!J368)</f>
        <v/>
      </c>
      <c r="E363" s="29" t="str">
        <f>IF('12 - Deployments &amp; Config'!K368="","",'12 - Deployments &amp; Config'!K368)</f>
        <v/>
      </c>
      <c r="F363" s="29" t="str">
        <f>IF('12 - Deployments &amp; Config'!L368="","",'12 - Deployments &amp; Config'!L368)</f>
        <v/>
      </c>
      <c r="G363" s="29" t="str">
        <f>IF('12 - Deployments &amp; Config'!AQ368="","",'12 - Deployments &amp; Config'!AQ368)</f>
        <v/>
      </c>
      <c r="H363" s="29" t="str">
        <f>IF('12 - Deployments &amp; Config'!A368="","",'12 - Deployments &amp; Config'!A368)</f>
        <v/>
      </c>
      <c r="I363" s="29" t="str">
        <f>IF('12 - Deployments &amp; Config'!AO368="","",'12 - Deployments &amp; Config'!AO368)</f>
        <v/>
      </c>
      <c r="J363" s="29" t="str">
        <f>IF('12 - Deployments &amp; Config'!AP368="","",'12 - Deployments &amp; Config'!AP368)</f>
        <v/>
      </c>
      <c r="K363" s="29" t="str">
        <f>IF('12 - Deployments &amp; Config'!AK368="","",'12 - Deployments &amp; Config'!AK368)</f>
        <v/>
      </c>
      <c r="L363" s="29" t="str">
        <f>IF('12 - Deployments &amp; Config'!M368="","",'12 - Deployments &amp; Config'!M368)</f>
        <v/>
      </c>
      <c r="M363" s="30"/>
      <c r="N363" s="29" t="str">
        <f>IF('12 - Deployments &amp; Config'!N368="","",'12 - Deployments &amp; Config'!N368)</f>
        <v/>
      </c>
      <c r="O363" s="29" t="str">
        <f>IF('12 - Deployments &amp; Config'!O368="","",'12 - Deployments &amp; Config'!O368)</f>
        <v/>
      </c>
      <c r="P363" s="29" t="str">
        <f>IF('12 - Deployments &amp; Config'!P368="","",'12 - Deployments &amp; Config'!P368)</f>
        <v/>
      </c>
      <c r="Q363" s="30"/>
      <c r="R363" s="29" t="str">
        <f>IF('12 - Deployments &amp; Config'!BO368="","",'12 - Deployments &amp; Config'!BO368)</f>
        <v/>
      </c>
      <c r="S363" s="29" t="str">
        <f>IF('12 - Deployments &amp; Config'!BN368="","",'12 - Deployments &amp; Config'!BN368)</f>
        <v/>
      </c>
      <c r="T363" s="29" t="str">
        <f>IF('12 - Deployments &amp; Config'!BL368="","",'12 - Deployments &amp; Config'!BL368)</f>
        <v/>
      </c>
      <c r="U363" s="29" t="str">
        <f>IF('12 - Deployments &amp; Config'!BM368="","",'12 - Deployments &amp; Config'!BM368)</f>
        <v/>
      </c>
      <c r="V363" s="29" t="str">
        <f>IF('12 - Deployments &amp; Config'!B368="","",'12 - Deployments &amp; Config'!B368)</f>
        <v/>
      </c>
      <c r="W363" s="29" t="str">
        <f>IF('12 - Deployments &amp; Config'!CO368="","",'12 - Deployments &amp; Config'!CO368)</f>
        <v/>
      </c>
      <c r="X363" s="29" t="str">
        <f>IF('12 - Deployments &amp; Config'!BS368="","",'12 - Deployments &amp; Config'!BS368)</f>
        <v/>
      </c>
      <c r="Y363" s="29" t="str">
        <f>IF('12 - Deployments &amp; Config'!CQ368="","",'12 - Deployments &amp; Config'!CQ368)</f>
        <v/>
      </c>
      <c r="Z363" s="29" t="str">
        <f>IF('12 - Deployments &amp; Config'!T368="","",'12 - Deployments &amp; Config'!T368)</f>
        <v/>
      </c>
      <c r="AA363" s="29" t="str">
        <f>IF('12 - Deployments &amp; Config'!V368="","",'12 - Deployments &amp; Config'!V368)</f>
        <v/>
      </c>
    </row>
    <row r="364" spans="1:27">
      <c r="A364" s="30"/>
      <c r="B364" s="30"/>
      <c r="C364" s="29" t="str">
        <f>IF('12 - Deployments &amp; Config'!I369="","",'12 - Deployments &amp; Config'!I369)</f>
        <v/>
      </c>
      <c r="D364" s="29" t="str">
        <f>IF('12 - Deployments &amp; Config'!J369="","",'12 - Deployments &amp; Config'!J369)</f>
        <v/>
      </c>
      <c r="E364" s="29" t="str">
        <f>IF('12 - Deployments &amp; Config'!K369="","",'12 - Deployments &amp; Config'!K369)</f>
        <v/>
      </c>
      <c r="F364" s="29" t="str">
        <f>IF('12 - Deployments &amp; Config'!L369="","",'12 - Deployments &amp; Config'!L369)</f>
        <v/>
      </c>
      <c r="G364" s="29" t="str">
        <f>IF('12 - Deployments &amp; Config'!AQ369="","",'12 - Deployments &amp; Config'!AQ369)</f>
        <v/>
      </c>
      <c r="H364" s="29" t="str">
        <f>IF('12 - Deployments &amp; Config'!A369="","",'12 - Deployments &amp; Config'!A369)</f>
        <v/>
      </c>
      <c r="I364" s="29" t="str">
        <f>IF('12 - Deployments &amp; Config'!AO369="","",'12 - Deployments &amp; Config'!AO369)</f>
        <v/>
      </c>
      <c r="J364" s="29" t="str">
        <f>IF('12 - Deployments &amp; Config'!AP369="","",'12 - Deployments &amp; Config'!AP369)</f>
        <v/>
      </c>
      <c r="K364" s="29" t="str">
        <f>IF('12 - Deployments &amp; Config'!AK369="","",'12 - Deployments &amp; Config'!AK369)</f>
        <v/>
      </c>
      <c r="L364" s="29" t="str">
        <f>IF('12 - Deployments &amp; Config'!M369="","",'12 - Deployments &amp; Config'!M369)</f>
        <v/>
      </c>
      <c r="M364" s="30"/>
      <c r="N364" s="29" t="str">
        <f>IF('12 - Deployments &amp; Config'!N369="","",'12 - Deployments &amp; Config'!N369)</f>
        <v/>
      </c>
      <c r="O364" s="29" t="str">
        <f>IF('12 - Deployments &amp; Config'!O369="","",'12 - Deployments &amp; Config'!O369)</f>
        <v/>
      </c>
      <c r="P364" s="29" t="str">
        <f>IF('12 - Deployments &amp; Config'!P369="","",'12 - Deployments &amp; Config'!P369)</f>
        <v/>
      </c>
      <c r="Q364" s="30"/>
      <c r="R364" s="29" t="str">
        <f>IF('12 - Deployments &amp; Config'!BO369="","",'12 - Deployments &amp; Config'!BO369)</f>
        <v/>
      </c>
      <c r="S364" s="29" t="str">
        <f>IF('12 - Deployments &amp; Config'!BN369="","",'12 - Deployments &amp; Config'!BN369)</f>
        <v/>
      </c>
      <c r="T364" s="29" t="str">
        <f>IF('12 - Deployments &amp; Config'!BL369="","",'12 - Deployments &amp; Config'!BL369)</f>
        <v/>
      </c>
      <c r="U364" s="29" t="str">
        <f>IF('12 - Deployments &amp; Config'!BM369="","",'12 - Deployments &amp; Config'!BM369)</f>
        <v/>
      </c>
      <c r="V364" s="29" t="str">
        <f>IF('12 - Deployments &amp; Config'!B369="","",'12 - Deployments &amp; Config'!B369)</f>
        <v/>
      </c>
      <c r="W364" s="29" t="str">
        <f>IF('12 - Deployments &amp; Config'!CO369="","",'12 - Deployments &amp; Config'!CO369)</f>
        <v/>
      </c>
      <c r="X364" s="29" t="str">
        <f>IF('12 - Deployments &amp; Config'!BS369="","",'12 - Deployments &amp; Config'!BS369)</f>
        <v/>
      </c>
      <c r="Y364" s="29" t="str">
        <f>IF('12 - Deployments &amp; Config'!CQ369="","",'12 - Deployments &amp; Config'!CQ369)</f>
        <v/>
      </c>
      <c r="Z364" s="29" t="str">
        <f>IF('12 - Deployments &amp; Config'!T369="","",'12 - Deployments &amp; Config'!T369)</f>
        <v/>
      </c>
      <c r="AA364" s="29" t="str">
        <f>IF('12 - Deployments &amp; Config'!V369="","",'12 - Deployments &amp; Config'!V369)</f>
        <v/>
      </c>
    </row>
    <row r="365" spans="1:27">
      <c r="A365" s="30"/>
      <c r="B365" s="30"/>
      <c r="C365" s="29" t="str">
        <f>IF('12 - Deployments &amp; Config'!I370="","",'12 - Deployments &amp; Config'!I370)</f>
        <v/>
      </c>
      <c r="D365" s="29" t="str">
        <f>IF('12 - Deployments &amp; Config'!J370="","",'12 - Deployments &amp; Config'!J370)</f>
        <v/>
      </c>
      <c r="E365" s="29" t="str">
        <f>IF('12 - Deployments &amp; Config'!K370="","",'12 - Deployments &amp; Config'!K370)</f>
        <v/>
      </c>
      <c r="F365" s="29" t="str">
        <f>IF('12 - Deployments &amp; Config'!L370="","",'12 - Deployments &amp; Config'!L370)</f>
        <v/>
      </c>
      <c r="G365" s="29" t="str">
        <f>IF('12 - Deployments &amp; Config'!AQ370="","",'12 - Deployments &amp; Config'!AQ370)</f>
        <v/>
      </c>
      <c r="H365" s="29" t="str">
        <f>IF('12 - Deployments &amp; Config'!A370="","",'12 - Deployments &amp; Config'!A370)</f>
        <v/>
      </c>
      <c r="I365" s="29" t="str">
        <f>IF('12 - Deployments &amp; Config'!AO370="","",'12 - Deployments &amp; Config'!AO370)</f>
        <v/>
      </c>
      <c r="J365" s="29" t="str">
        <f>IF('12 - Deployments &amp; Config'!AP370="","",'12 - Deployments &amp; Config'!AP370)</f>
        <v/>
      </c>
      <c r="K365" s="29" t="str">
        <f>IF('12 - Deployments &amp; Config'!AK370="","",'12 - Deployments &amp; Config'!AK370)</f>
        <v/>
      </c>
      <c r="L365" s="29" t="str">
        <f>IF('12 - Deployments &amp; Config'!M370="","",'12 - Deployments &amp; Config'!M370)</f>
        <v/>
      </c>
      <c r="M365" s="30"/>
      <c r="N365" s="29" t="str">
        <f>IF('12 - Deployments &amp; Config'!N370="","",'12 - Deployments &amp; Config'!N370)</f>
        <v/>
      </c>
      <c r="O365" s="29" t="str">
        <f>IF('12 - Deployments &amp; Config'!O370="","",'12 - Deployments &amp; Config'!O370)</f>
        <v/>
      </c>
      <c r="P365" s="29" t="str">
        <f>IF('12 - Deployments &amp; Config'!P370="","",'12 - Deployments &amp; Config'!P370)</f>
        <v/>
      </c>
      <c r="Q365" s="30"/>
      <c r="R365" s="29" t="str">
        <f>IF('12 - Deployments &amp; Config'!BO370="","",'12 - Deployments &amp; Config'!BO370)</f>
        <v/>
      </c>
      <c r="S365" s="29" t="str">
        <f>IF('12 - Deployments &amp; Config'!BN370="","",'12 - Deployments &amp; Config'!BN370)</f>
        <v/>
      </c>
      <c r="T365" s="29" t="str">
        <f>IF('12 - Deployments &amp; Config'!BL370="","",'12 - Deployments &amp; Config'!BL370)</f>
        <v/>
      </c>
      <c r="U365" s="29" t="str">
        <f>IF('12 - Deployments &amp; Config'!BM370="","",'12 - Deployments &amp; Config'!BM370)</f>
        <v/>
      </c>
      <c r="V365" s="29" t="str">
        <f>IF('12 - Deployments &amp; Config'!B370="","",'12 - Deployments &amp; Config'!B370)</f>
        <v/>
      </c>
      <c r="W365" s="29" t="str">
        <f>IF('12 - Deployments &amp; Config'!CO370="","",'12 - Deployments &amp; Config'!CO370)</f>
        <v/>
      </c>
      <c r="X365" s="29" t="str">
        <f>IF('12 - Deployments &amp; Config'!BS370="","",'12 - Deployments &amp; Config'!BS370)</f>
        <v/>
      </c>
      <c r="Y365" s="29" t="str">
        <f>IF('12 - Deployments &amp; Config'!CQ370="","",'12 - Deployments &amp; Config'!CQ370)</f>
        <v/>
      </c>
      <c r="Z365" s="29" t="str">
        <f>IF('12 - Deployments &amp; Config'!T370="","",'12 - Deployments &amp; Config'!T370)</f>
        <v/>
      </c>
      <c r="AA365" s="29" t="str">
        <f>IF('12 - Deployments &amp; Config'!V370="","",'12 - Deployments &amp; Config'!V370)</f>
        <v/>
      </c>
    </row>
    <row r="366" spans="1:27">
      <c r="A366" s="30"/>
      <c r="B366" s="30"/>
      <c r="C366" s="29" t="str">
        <f>IF('12 - Deployments &amp; Config'!I371="","",'12 - Deployments &amp; Config'!I371)</f>
        <v/>
      </c>
      <c r="D366" s="29" t="str">
        <f>IF('12 - Deployments &amp; Config'!J371="","",'12 - Deployments &amp; Config'!J371)</f>
        <v/>
      </c>
      <c r="E366" s="29" t="str">
        <f>IF('12 - Deployments &amp; Config'!K371="","",'12 - Deployments &amp; Config'!K371)</f>
        <v/>
      </c>
      <c r="F366" s="29" t="str">
        <f>IF('12 - Deployments &amp; Config'!L371="","",'12 - Deployments &amp; Config'!L371)</f>
        <v/>
      </c>
      <c r="G366" s="29" t="str">
        <f>IF('12 - Deployments &amp; Config'!AQ371="","",'12 - Deployments &amp; Config'!AQ371)</f>
        <v/>
      </c>
      <c r="H366" s="29" t="str">
        <f>IF('12 - Deployments &amp; Config'!A371="","",'12 - Deployments &amp; Config'!A371)</f>
        <v/>
      </c>
      <c r="I366" s="29" t="str">
        <f>IF('12 - Deployments &amp; Config'!AO371="","",'12 - Deployments &amp; Config'!AO371)</f>
        <v/>
      </c>
      <c r="J366" s="29" t="str">
        <f>IF('12 - Deployments &amp; Config'!AP371="","",'12 - Deployments &amp; Config'!AP371)</f>
        <v/>
      </c>
      <c r="K366" s="29" t="str">
        <f>IF('12 - Deployments &amp; Config'!AK371="","",'12 - Deployments &amp; Config'!AK371)</f>
        <v/>
      </c>
      <c r="L366" s="29" t="str">
        <f>IF('12 - Deployments &amp; Config'!M371="","",'12 - Deployments &amp; Config'!M371)</f>
        <v/>
      </c>
      <c r="M366" s="30"/>
      <c r="N366" s="29" t="str">
        <f>IF('12 - Deployments &amp; Config'!N371="","",'12 - Deployments &amp; Config'!N371)</f>
        <v/>
      </c>
      <c r="O366" s="29" t="str">
        <f>IF('12 - Deployments &amp; Config'!O371="","",'12 - Deployments &amp; Config'!O371)</f>
        <v/>
      </c>
      <c r="P366" s="29" t="str">
        <f>IF('12 - Deployments &amp; Config'!P371="","",'12 - Deployments &amp; Config'!P371)</f>
        <v/>
      </c>
      <c r="Q366" s="30"/>
      <c r="R366" s="29" t="str">
        <f>IF('12 - Deployments &amp; Config'!BO371="","",'12 - Deployments &amp; Config'!BO371)</f>
        <v/>
      </c>
      <c r="S366" s="29" t="str">
        <f>IF('12 - Deployments &amp; Config'!BN371="","",'12 - Deployments &amp; Config'!BN371)</f>
        <v/>
      </c>
      <c r="T366" s="29" t="str">
        <f>IF('12 - Deployments &amp; Config'!BL371="","",'12 - Deployments &amp; Config'!BL371)</f>
        <v/>
      </c>
      <c r="U366" s="29" t="str">
        <f>IF('12 - Deployments &amp; Config'!BM371="","",'12 - Deployments &amp; Config'!BM371)</f>
        <v/>
      </c>
      <c r="V366" s="29" t="str">
        <f>IF('12 - Deployments &amp; Config'!B371="","",'12 - Deployments &amp; Config'!B371)</f>
        <v/>
      </c>
      <c r="W366" s="29" t="str">
        <f>IF('12 - Deployments &amp; Config'!CO371="","",'12 - Deployments &amp; Config'!CO371)</f>
        <v/>
      </c>
      <c r="X366" s="29" t="str">
        <f>IF('12 - Deployments &amp; Config'!BS371="","",'12 - Deployments &amp; Config'!BS371)</f>
        <v/>
      </c>
      <c r="Y366" s="29" t="str">
        <f>IF('12 - Deployments &amp; Config'!CQ371="","",'12 - Deployments &amp; Config'!CQ371)</f>
        <v/>
      </c>
      <c r="Z366" s="29" t="str">
        <f>IF('12 - Deployments &amp; Config'!T371="","",'12 - Deployments &amp; Config'!T371)</f>
        <v/>
      </c>
      <c r="AA366" s="29" t="str">
        <f>IF('12 - Deployments &amp; Config'!V371="","",'12 - Deployments &amp; Config'!V371)</f>
        <v/>
      </c>
    </row>
    <row r="367" spans="1:27">
      <c r="A367" s="30"/>
      <c r="B367" s="30"/>
      <c r="C367" s="29" t="str">
        <f>IF('12 - Deployments &amp; Config'!I372="","",'12 - Deployments &amp; Config'!I372)</f>
        <v/>
      </c>
      <c r="D367" s="29" t="str">
        <f>IF('12 - Deployments &amp; Config'!J372="","",'12 - Deployments &amp; Config'!J372)</f>
        <v/>
      </c>
      <c r="E367" s="29" t="str">
        <f>IF('12 - Deployments &amp; Config'!K372="","",'12 - Deployments &amp; Config'!K372)</f>
        <v/>
      </c>
      <c r="F367" s="29" t="str">
        <f>IF('12 - Deployments &amp; Config'!L372="","",'12 - Deployments &amp; Config'!L372)</f>
        <v/>
      </c>
      <c r="G367" s="29" t="str">
        <f>IF('12 - Deployments &amp; Config'!AQ372="","",'12 - Deployments &amp; Config'!AQ372)</f>
        <v/>
      </c>
      <c r="H367" s="29" t="str">
        <f>IF('12 - Deployments &amp; Config'!A372="","",'12 - Deployments &amp; Config'!A372)</f>
        <v/>
      </c>
      <c r="I367" s="29" t="str">
        <f>IF('12 - Deployments &amp; Config'!AO372="","",'12 - Deployments &amp; Config'!AO372)</f>
        <v/>
      </c>
      <c r="J367" s="29" t="str">
        <f>IF('12 - Deployments &amp; Config'!AP372="","",'12 - Deployments &amp; Config'!AP372)</f>
        <v/>
      </c>
      <c r="K367" s="29" t="str">
        <f>IF('12 - Deployments &amp; Config'!AK372="","",'12 - Deployments &amp; Config'!AK372)</f>
        <v/>
      </c>
      <c r="L367" s="29" t="str">
        <f>IF('12 - Deployments &amp; Config'!M372="","",'12 - Deployments &amp; Config'!M372)</f>
        <v/>
      </c>
      <c r="M367" s="30"/>
      <c r="N367" s="29" t="str">
        <f>IF('12 - Deployments &amp; Config'!N372="","",'12 - Deployments &amp; Config'!N372)</f>
        <v/>
      </c>
      <c r="O367" s="29" t="str">
        <f>IF('12 - Deployments &amp; Config'!O372="","",'12 - Deployments &amp; Config'!O372)</f>
        <v/>
      </c>
      <c r="P367" s="29" t="str">
        <f>IF('12 - Deployments &amp; Config'!P372="","",'12 - Deployments &amp; Config'!P372)</f>
        <v/>
      </c>
      <c r="Q367" s="30"/>
      <c r="R367" s="29" t="str">
        <f>IF('12 - Deployments &amp; Config'!BO372="","",'12 - Deployments &amp; Config'!BO372)</f>
        <v/>
      </c>
      <c r="S367" s="29" t="str">
        <f>IF('12 - Deployments &amp; Config'!BN372="","",'12 - Deployments &amp; Config'!BN372)</f>
        <v/>
      </c>
      <c r="T367" s="29" t="str">
        <f>IF('12 - Deployments &amp; Config'!BL372="","",'12 - Deployments &amp; Config'!BL372)</f>
        <v/>
      </c>
      <c r="U367" s="29" t="str">
        <f>IF('12 - Deployments &amp; Config'!BM372="","",'12 - Deployments &amp; Config'!BM372)</f>
        <v/>
      </c>
      <c r="V367" s="29" t="str">
        <f>IF('12 - Deployments &amp; Config'!B372="","",'12 - Deployments &amp; Config'!B372)</f>
        <v/>
      </c>
      <c r="W367" s="29" t="str">
        <f>IF('12 - Deployments &amp; Config'!CO372="","",'12 - Deployments &amp; Config'!CO372)</f>
        <v/>
      </c>
      <c r="X367" s="29" t="str">
        <f>IF('12 - Deployments &amp; Config'!BS372="","",'12 - Deployments &amp; Config'!BS372)</f>
        <v/>
      </c>
      <c r="Y367" s="29" t="str">
        <f>IF('12 - Deployments &amp; Config'!CQ372="","",'12 - Deployments &amp; Config'!CQ372)</f>
        <v/>
      </c>
      <c r="Z367" s="29" t="str">
        <f>IF('12 - Deployments &amp; Config'!T372="","",'12 - Deployments &amp; Config'!T372)</f>
        <v/>
      </c>
      <c r="AA367" s="29" t="str">
        <f>IF('12 - Deployments &amp; Config'!V372="","",'12 - Deployments &amp; Config'!V372)</f>
        <v/>
      </c>
    </row>
    <row r="368" spans="1:27">
      <c r="A368" s="30"/>
      <c r="B368" s="30"/>
      <c r="C368" s="29" t="str">
        <f>IF('12 - Deployments &amp; Config'!I373="","",'12 - Deployments &amp; Config'!I373)</f>
        <v/>
      </c>
      <c r="D368" s="29" t="str">
        <f>IF('12 - Deployments &amp; Config'!J373="","",'12 - Deployments &amp; Config'!J373)</f>
        <v/>
      </c>
      <c r="E368" s="29" t="str">
        <f>IF('12 - Deployments &amp; Config'!K373="","",'12 - Deployments &amp; Config'!K373)</f>
        <v/>
      </c>
      <c r="F368" s="29" t="str">
        <f>IF('12 - Deployments &amp; Config'!L373="","",'12 - Deployments &amp; Config'!L373)</f>
        <v/>
      </c>
      <c r="G368" s="29" t="str">
        <f>IF('12 - Deployments &amp; Config'!AQ373="","",'12 - Deployments &amp; Config'!AQ373)</f>
        <v/>
      </c>
      <c r="H368" s="29" t="str">
        <f>IF('12 - Deployments &amp; Config'!A373="","",'12 - Deployments &amp; Config'!A373)</f>
        <v/>
      </c>
      <c r="I368" s="29" t="str">
        <f>IF('12 - Deployments &amp; Config'!AO373="","",'12 - Deployments &amp; Config'!AO373)</f>
        <v/>
      </c>
      <c r="J368" s="29" t="str">
        <f>IF('12 - Deployments &amp; Config'!AP373="","",'12 - Deployments &amp; Config'!AP373)</f>
        <v/>
      </c>
      <c r="K368" s="29" t="str">
        <f>IF('12 - Deployments &amp; Config'!AK373="","",'12 - Deployments &amp; Config'!AK373)</f>
        <v/>
      </c>
      <c r="L368" s="29" t="str">
        <f>IF('12 - Deployments &amp; Config'!M373="","",'12 - Deployments &amp; Config'!M373)</f>
        <v/>
      </c>
      <c r="M368" s="30"/>
      <c r="N368" s="29" t="str">
        <f>IF('12 - Deployments &amp; Config'!N373="","",'12 - Deployments &amp; Config'!N373)</f>
        <v/>
      </c>
      <c r="O368" s="29" t="str">
        <f>IF('12 - Deployments &amp; Config'!O373="","",'12 - Deployments &amp; Config'!O373)</f>
        <v/>
      </c>
      <c r="P368" s="29" t="str">
        <f>IF('12 - Deployments &amp; Config'!P373="","",'12 - Deployments &amp; Config'!P373)</f>
        <v/>
      </c>
      <c r="Q368" s="30"/>
      <c r="R368" s="29" t="str">
        <f>IF('12 - Deployments &amp; Config'!BO373="","",'12 - Deployments &amp; Config'!BO373)</f>
        <v/>
      </c>
      <c r="S368" s="29" t="str">
        <f>IF('12 - Deployments &amp; Config'!BN373="","",'12 - Deployments &amp; Config'!BN373)</f>
        <v/>
      </c>
      <c r="T368" s="29" t="str">
        <f>IF('12 - Deployments &amp; Config'!BL373="","",'12 - Deployments &amp; Config'!BL373)</f>
        <v/>
      </c>
      <c r="U368" s="29" t="str">
        <f>IF('12 - Deployments &amp; Config'!BM373="","",'12 - Deployments &amp; Config'!BM373)</f>
        <v/>
      </c>
      <c r="V368" s="29" t="str">
        <f>IF('12 - Deployments &amp; Config'!B373="","",'12 - Deployments &amp; Config'!B373)</f>
        <v/>
      </c>
      <c r="W368" s="29" t="str">
        <f>IF('12 - Deployments &amp; Config'!CO373="","",'12 - Deployments &amp; Config'!CO373)</f>
        <v/>
      </c>
      <c r="X368" s="29" t="str">
        <f>IF('12 - Deployments &amp; Config'!BS373="","",'12 - Deployments &amp; Config'!BS373)</f>
        <v/>
      </c>
      <c r="Y368" s="29" t="str">
        <f>IF('12 - Deployments &amp; Config'!CQ373="","",'12 - Deployments &amp; Config'!CQ373)</f>
        <v/>
      </c>
      <c r="Z368" s="29" t="str">
        <f>IF('12 - Deployments &amp; Config'!T373="","",'12 - Deployments &amp; Config'!T373)</f>
        <v/>
      </c>
      <c r="AA368" s="29" t="str">
        <f>IF('12 - Deployments &amp; Config'!V373="","",'12 - Deployments &amp; Config'!V373)</f>
        <v/>
      </c>
    </row>
    <row r="369" spans="1:27">
      <c r="A369" s="30"/>
      <c r="B369" s="30"/>
      <c r="C369" s="29" t="str">
        <f>IF('12 - Deployments &amp; Config'!I374="","",'12 - Deployments &amp; Config'!I374)</f>
        <v/>
      </c>
      <c r="D369" s="29" t="str">
        <f>IF('12 - Deployments &amp; Config'!J374="","",'12 - Deployments &amp; Config'!J374)</f>
        <v/>
      </c>
      <c r="E369" s="29" t="str">
        <f>IF('12 - Deployments &amp; Config'!K374="","",'12 - Deployments &amp; Config'!K374)</f>
        <v/>
      </c>
      <c r="F369" s="29" t="str">
        <f>IF('12 - Deployments &amp; Config'!L374="","",'12 - Deployments &amp; Config'!L374)</f>
        <v/>
      </c>
      <c r="G369" s="29" t="str">
        <f>IF('12 - Deployments &amp; Config'!AQ374="","",'12 - Deployments &amp; Config'!AQ374)</f>
        <v/>
      </c>
      <c r="H369" s="29" t="str">
        <f>IF('12 - Deployments &amp; Config'!A374="","",'12 - Deployments &amp; Config'!A374)</f>
        <v/>
      </c>
      <c r="I369" s="29" t="str">
        <f>IF('12 - Deployments &amp; Config'!AO374="","",'12 - Deployments &amp; Config'!AO374)</f>
        <v/>
      </c>
      <c r="J369" s="29" t="str">
        <f>IF('12 - Deployments &amp; Config'!AP374="","",'12 - Deployments &amp; Config'!AP374)</f>
        <v/>
      </c>
      <c r="K369" s="29" t="str">
        <f>IF('12 - Deployments &amp; Config'!AK374="","",'12 - Deployments &amp; Config'!AK374)</f>
        <v/>
      </c>
      <c r="L369" s="29" t="str">
        <f>IF('12 - Deployments &amp; Config'!M374="","",'12 - Deployments &amp; Config'!M374)</f>
        <v/>
      </c>
      <c r="M369" s="30"/>
      <c r="N369" s="29" t="str">
        <f>IF('12 - Deployments &amp; Config'!N374="","",'12 - Deployments &amp; Config'!N374)</f>
        <v/>
      </c>
      <c r="O369" s="29" t="str">
        <f>IF('12 - Deployments &amp; Config'!O374="","",'12 - Deployments &amp; Config'!O374)</f>
        <v/>
      </c>
      <c r="P369" s="29" t="str">
        <f>IF('12 - Deployments &amp; Config'!P374="","",'12 - Deployments &amp; Config'!P374)</f>
        <v/>
      </c>
      <c r="Q369" s="30"/>
      <c r="R369" s="29" t="str">
        <f>IF('12 - Deployments &amp; Config'!BO374="","",'12 - Deployments &amp; Config'!BO374)</f>
        <v/>
      </c>
      <c r="S369" s="29" t="str">
        <f>IF('12 - Deployments &amp; Config'!BN374="","",'12 - Deployments &amp; Config'!BN374)</f>
        <v/>
      </c>
      <c r="T369" s="29" t="str">
        <f>IF('12 - Deployments &amp; Config'!BL374="","",'12 - Deployments &amp; Config'!BL374)</f>
        <v/>
      </c>
      <c r="U369" s="29" t="str">
        <f>IF('12 - Deployments &amp; Config'!BM374="","",'12 - Deployments &amp; Config'!BM374)</f>
        <v/>
      </c>
      <c r="V369" s="29" t="str">
        <f>IF('12 - Deployments &amp; Config'!B374="","",'12 - Deployments &amp; Config'!B374)</f>
        <v/>
      </c>
      <c r="W369" s="29" t="str">
        <f>IF('12 - Deployments &amp; Config'!CO374="","",'12 - Deployments &amp; Config'!CO374)</f>
        <v/>
      </c>
      <c r="X369" s="29" t="str">
        <f>IF('12 - Deployments &amp; Config'!BS374="","",'12 - Deployments &amp; Config'!BS374)</f>
        <v/>
      </c>
      <c r="Y369" s="29" t="str">
        <f>IF('12 - Deployments &amp; Config'!CQ374="","",'12 - Deployments &amp; Config'!CQ374)</f>
        <v/>
      </c>
      <c r="Z369" s="29" t="str">
        <f>IF('12 - Deployments &amp; Config'!T374="","",'12 - Deployments &amp; Config'!T374)</f>
        <v/>
      </c>
      <c r="AA369" s="29" t="str">
        <f>IF('12 - Deployments &amp; Config'!V374="","",'12 - Deployments &amp; Config'!V374)</f>
        <v/>
      </c>
    </row>
    <row r="370" spans="1:27">
      <c r="A370" s="30"/>
      <c r="B370" s="30"/>
      <c r="C370" s="29" t="str">
        <f>IF('12 - Deployments &amp; Config'!I375="","",'12 - Deployments &amp; Config'!I375)</f>
        <v/>
      </c>
      <c r="D370" s="29" t="str">
        <f>IF('12 - Deployments &amp; Config'!J375="","",'12 - Deployments &amp; Config'!J375)</f>
        <v/>
      </c>
      <c r="E370" s="29" t="str">
        <f>IF('12 - Deployments &amp; Config'!K375="","",'12 - Deployments &amp; Config'!K375)</f>
        <v/>
      </c>
      <c r="F370" s="29" t="str">
        <f>IF('12 - Deployments &amp; Config'!L375="","",'12 - Deployments &amp; Config'!L375)</f>
        <v/>
      </c>
      <c r="G370" s="29" t="str">
        <f>IF('12 - Deployments &amp; Config'!AQ375="","",'12 - Deployments &amp; Config'!AQ375)</f>
        <v/>
      </c>
      <c r="H370" s="29" t="str">
        <f>IF('12 - Deployments &amp; Config'!A375="","",'12 - Deployments &amp; Config'!A375)</f>
        <v/>
      </c>
      <c r="I370" s="29" t="str">
        <f>IF('12 - Deployments &amp; Config'!AO375="","",'12 - Deployments &amp; Config'!AO375)</f>
        <v/>
      </c>
      <c r="J370" s="29" t="str">
        <f>IF('12 - Deployments &amp; Config'!AP375="","",'12 - Deployments &amp; Config'!AP375)</f>
        <v/>
      </c>
      <c r="K370" s="29" t="str">
        <f>IF('12 - Deployments &amp; Config'!AK375="","",'12 - Deployments &amp; Config'!AK375)</f>
        <v/>
      </c>
      <c r="L370" s="29" t="str">
        <f>IF('12 - Deployments &amp; Config'!M375="","",'12 - Deployments &amp; Config'!M375)</f>
        <v/>
      </c>
      <c r="M370" s="30"/>
      <c r="N370" s="29" t="str">
        <f>IF('12 - Deployments &amp; Config'!N375="","",'12 - Deployments &amp; Config'!N375)</f>
        <v/>
      </c>
      <c r="O370" s="29" t="str">
        <f>IF('12 - Deployments &amp; Config'!O375="","",'12 - Deployments &amp; Config'!O375)</f>
        <v/>
      </c>
      <c r="P370" s="29" t="str">
        <f>IF('12 - Deployments &amp; Config'!P375="","",'12 - Deployments &amp; Config'!P375)</f>
        <v/>
      </c>
      <c r="Q370" s="30"/>
      <c r="R370" s="29" t="str">
        <f>IF('12 - Deployments &amp; Config'!BO375="","",'12 - Deployments &amp; Config'!BO375)</f>
        <v/>
      </c>
      <c r="S370" s="29" t="str">
        <f>IF('12 - Deployments &amp; Config'!BN375="","",'12 - Deployments &amp; Config'!BN375)</f>
        <v/>
      </c>
      <c r="T370" s="29" t="str">
        <f>IF('12 - Deployments &amp; Config'!BL375="","",'12 - Deployments &amp; Config'!BL375)</f>
        <v/>
      </c>
      <c r="U370" s="29" t="str">
        <f>IF('12 - Deployments &amp; Config'!BM375="","",'12 - Deployments &amp; Config'!BM375)</f>
        <v/>
      </c>
      <c r="V370" s="29" t="str">
        <f>IF('12 - Deployments &amp; Config'!B375="","",'12 - Deployments &amp; Config'!B375)</f>
        <v/>
      </c>
      <c r="W370" s="29" t="str">
        <f>IF('12 - Deployments &amp; Config'!CO375="","",'12 - Deployments &amp; Config'!CO375)</f>
        <v/>
      </c>
      <c r="X370" s="29" t="str">
        <f>IF('12 - Deployments &amp; Config'!BS375="","",'12 - Deployments &amp; Config'!BS375)</f>
        <v/>
      </c>
      <c r="Y370" s="29" t="str">
        <f>IF('12 - Deployments &amp; Config'!CQ375="","",'12 - Deployments &amp; Config'!CQ375)</f>
        <v/>
      </c>
      <c r="Z370" s="29" t="str">
        <f>IF('12 - Deployments &amp; Config'!T375="","",'12 - Deployments &amp; Config'!T375)</f>
        <v/>
      </c>
      <c r="AA370" s="29" t="str">
        <f>IF('12 - Deployments &amp; Config'!V375="","",'12 - Deployments &amp; Config'!V375)</f>
        <v/>
      </c>
    </row>
    <row r="371" spans="1:27">
      <c r="A371" s="30"/>
      <c r="B371" s="30"/>
      <c r="C371" s="29" t="str">
        <f>IF('12 - Deployments &amp; Config'!I376="","",'12 - Deployments &amp; Config'!I376)</f>
        <v/>
      </c>
      <c r="D371" s="29" t="str">
        <f>IF('12 - Deployments &amp; Config'!J376="","",'12 - Deployments &amp; Config'!J376)</f>
        <v/>
      </c>
      <c r="E371" s="29" t="str">
        <f>IF('12 - Deployments &amp; Config'!K376="","",'12 - Deployments &amp; Config'!K376)</f>
        <v/>
      </c>
      <c r="F371" s="29" t="str">
        <f>IF('12 - Deployments &amp; Config'!L376="","",'12 - Deployments &amp; Config'!L376)</f>
        <v/>
      </c>
      <c r="G371" s="29" t="str">
        <f>IF('12 - Deployments &amp; Config'!AQ376="","",'12 - Deployments &amp; Config'!AQ376)</f>
        <v/>
      </c>
      <c r="H371" s="29" t="str">
        <f>IF('12 - Deployments &amp; Config'!A376="","",'12 - Deployments &amp; Config'!A376)</f>
        <v/>
      </c>
      <c r="I371" s="29" t="str">
        <f>IF('12 - Deployments &amp; Config'!AO376="","",'12 - Deployments &amp; Config'!AO376)</f>
        <v/>
      </c>
      <c r="J371" s="29" t="str">
        <f>IF('12 - Deployments &amp; Config'!AP376="","",'12 - Deployments &amp; Config'!AP376)</f>
        <v/>
      </c>
      <c r="K371" s="29" t="str">
        <f>IF('12 - Deployments &amp; Config'!AK376="","",'12 - Deployments &amp; Config'!AK376)</f>
        <v/>
      </c>
      <c r="L371" s="29" t="str">
        <f>IF('12 - Deployments &amp; Config'!M376="","",'12 - Deployments &amp; Config'!M376)</f>
        <v/>
      </c>
      <c r="M371" s="30"/>
      <c r="N371" s="29" t="str">
        <f>IF('12 - Deployments &amp; Config'!N376="","",'12 - Deployments &amp; Config'!N376)</f>
        <v/>
      </c>
      <c r="O371" s="29" t="str">
        <f>IF('12 - Deployments &amp; Config'!O376="","",'12 - Deployments &amp; Config'!O376)</f>
        <v/>
      </c>
      <c r="P371" s="29" t="str">
        <f>IF('12 - Deployments &amp; Config'!P376="","",'12 - Deployments &amp; Config'!P376)</f>
        <v/>
      </c>
      <c r="Q371" s="30"/>
      <c r="R371" s="29" t="str">
        <f>IF('12 - Deployments &amp; Config'!BO376="","",'12 - Deployments &amp; Config'!BO376)</f>
        <v/>
      </c>
      <c r="S371" s="29" t="str">
        <f>IF('12 - Deployments &amp; Config'!BN376="","",'12 - Deployments &amp; Config'!BN376)</f>
        <v/>
      </c>
      <c r="T371" s="29" t="str">
        <f>IF('12 - Deployments &amp; Config'!BL376="","",'12 - Deployments &amp; Config'!BL376)</f>
        <v/>
      </c>
      <c r="U371" s="29" t="str">
        <f>IF('12 - Deployments &amp; Config'!BM376="","",'12 - Deployments &amp; Config'!BM376)</f>
        <v/>
      </c>
      <c r="V371" s="29" t="str">
        <f>IF('12 - Deployments &amp; Config'!B376="","",'12 - Deployments &amp; Config'!B376)</f>
        <v/>
      </c>
      <c r="W371" s="29" t="str">
        <f>IF('12 - Deployments &amp; Config'!CO376="","",'12 - Deployments &amp; Config'!CO376)</f>
        <v/>
      </c>
      <c r="X371" s="29" t="str">
        <f>IF('12 - Deployments &amp; Config'!BS376="","",'12 - Deployments &amp; Config'!BS376)</f>
        <v/>
      </c>
      <c r="Y371" s="29" t="str">
        <f>IF('12 - Deployments &amp; Config'!CQ376="","",'12 - Deployments &amp; Config'!CQ376)</f>
        <v/>
      </c>
      <c r="Z371" s="29" t="str">
        <f>IF('12 - Deployments &amp; Config'!T376="","",'12 - Deployments &amp; Config'!T376)</f>
        <v/>
      </c>
      <c r="AA371" s="29" t="str">
        <f>IF('12 - Deployments &amp; Config'!V376="","",'12 - Deployments &amp; Config'!V376)</f>
        <v/>
      </c>
    </row>
    <row r="372" spans="1:27">
      <c r="A372" s="30"/>
      <c r="B372" s="30"/>
      <c r="C372" s="29" t="str">
        <f>IF('12 - Deployments &amp; Config'!I377="","",'12 - Deployments &amp; Config'!I377)</f>
        <v/>
      </c>
      <c r="D372" s="29" t="str">
        <f>IF('12 - Deployments &amp; Config'!J377="","",'12 - Deployments &amp; Config'!J377)</f>
        <v/>
      </c>
      <c r="E372" s="29" t="str">
        <f>IF('12 - Deployments &amp; Config'!K377="","",'12 - Deployments &amp; Config'!K377)</f>
        <v/>
      </c>
      <c r="F372" s="29" t="str">
        <f>IF('12 - Deployments &amp; Config'!L377="","",'12 - Deployments &amp; Config'!L377)</f>
        <v/>
      </c>
      <c r="G372" s="29" t="str">
        <f>IF('12 - Deployments &amp; Config'!AQ377="","",'12 - Deployments &amp; Config'!AQ377)</f>
        <v/>
      </c>
      <c r="H372" s="29" t="str">
        <f>IF('12 - Deployments &amp; Config'!A377="","",'12 - Deployments &amp; Config'!A377)</f>
        <v/>
      </c>
      <c r="I372" s="29" t="str">
        <f>IF('12 - Deployments &amp; Config'!AO377="","",'12 - Deployments &amp; Config'!AO377)</f>
        <v/>
      </c>
      <c r="J372" s="29" t="str">
        <f>IF('12 - Deployments &amp; Config'!AP377="","",'12 - Deployments &amp; Config'!AP377)</f>
        <v/>
      </c>
      <c r="K372" s="29" t="str">
        <f>IF('12 - Deployments &amp; Config'!AK377="","",'12 - Deployments &amp; Config'!AK377)</f>
        <v/>
      </c>
      <c r="L372" s="29" t="str">
        <f>IF('12 - Deployments &amp; Config'!M377="","",'12 - Deployments &amp; Config'!M377)</f>
        <v/>
      </c>
      <c r="M372" s="30"/>
      <c r="N372" s="29" t="str">
        <f>IF('12 - Deployments &amp; Config'!N377="","",'12 - Deployments &amp; Config'!N377)</f>
        <v/>
      </c>
      <c r="O372" s="29" t="str">
        <f>IF('12 - Deployments &amp; Config'!O377="","",'12 - Deployments &amp; Config'!O377)</f>
        <v/>
      </c>
      <c r="P372" s="29" t="str">
        <f>IF('12 - Deployments &amp; Config'!P377="","",'12 - Deployments &amp; Config'!P377)</f>
        <v/>
      </c>
      <c r="Q372" s="30"/>
      <c r="R372" s="29" t="str">
        <f>IF('12 - Deployments &amp; Config'!BO377="","",'12 - Deployments &amp; Config'!BO377)</f>
        <v/>
      </c>
      <c r="S372" s="29" t="str">
        <f>IF('12 - Deployments &amp; Config'!BN377="","",'12 - Deployments &amp; Config'!BN377)</f>
        <v/>
      </c>
      <c r="T372" s="29" t="str">
        <f>IF('12 - Deployments &amp; Config'!BL377="","",'12 - Deployments &amp; Config'!BL377)</f>
        <v/>
      </c>
      <c r="U372" s="29" t="str">
        <f>IF('12 - Deployments &amp; Config'!BM377="","",'12 - Deployments &amp; Config'!BM377)</f>
        <v/>
      </c>
      <c r="V372" s="29" t="str">
        <f>IF('12 - Deployments &amp; Config'!B377="","",'12 - Deployments &amp; Config'!B377)</f>
        <v/>
      </c>
      <c r="W372" s="29" t="str">
        <f>IF('12 - Deployments &amp; Config'!CO377="","",'12 - Deployments &amp; Config'!CO377)</f>
        <v/>
      </c>
      <c r="X372" s="29" t="str">
        <f>IF('12 - Deployments &amp; Config'!BS377="","",'12 - Deployments &amp; Config'!BS377)</f>
        <v/>
      </c>
      <c r="Y372" s="29" t="str">
        <f>IF('12 - Deployments &amp; Config'!CQ377="","",'12 - Deployments &amp; Config'!CQ377)</f>
        <v/>
      </c>
      <c r="Z372" s="29" t="str">
        <f>IF('12 - Deployments &amp; Config'!T377="","",'12 - Deployments &amp; Config'!T377)</f>
        <v/>
      </c>
      <c r="AA372" s="29" t="str">
        <f>IF('12 - Deployments &amp; Config'!V377="","",'12 - Deployments &amp; Config'!V377)</f>
        <v/>
      </c>
    </row>
    <row r="373" spans="1:27">
      <c r="A373" s="30"/>
      <c r="B373" s="30"/>
      <c r="C373" s="29" t="str">
        <f>IF('12 - Deployments &amp; Config'!I378="","",'12 - Deployments &amp; Config'!I378)</f>
        <v/>
      </c>
      <c r="D373" s="29" t="str">
        <f>IF('12 - Deployments &amp; Config'!J378="","",'12 - Deployments &amp; Config'!J378)</f>
        <v/>
      </c>
      <c r="E373" s="29" t="str">
        <f>IF('12 - Deployments &amp; Config'!K378="","",'12 - Deployments &amp; Config'!K378)</f>
        <v/>
      </c>
      <c r="F373" s="29" t="str">
        <f>IF('12 - Deployments &amp; Config'!L378="","",'12 - Deployments &amp; Config'!L378)</f>
        <v/>
      </c>
      <c r="G373" s="29" t="str">
        <f>IF('12 - Deployments &amp; Config'!AQ378="","",'12 - Deployments &amp; Config'!AQ378)</f>
        <v/>
      </c>
      <c r="H373" s="29" t="str">
        <f>IF('12 - Deployments &amp; Config'!A378="","",'12 - Deployments &amp; Config'!A378)</f>
        <v/>
      </c>
      <c r="I373" s="29" t="str">
        <f>IF('12 - Deployments &amp; Config'!AO378="","",'12 - Deployments &amp; Config'!AO378)</f>
        <v/>
      </c>
      <c r="J373" s="29" t="str">
        <f>IF('12 - Deployments &amp; Config'!AP378="","",'12 - Deployments &amp; Config'!AP378)</f>
        <v/>
      </c>
      <c r="K373" s="29" t="str">
        <f>IF('12 - Deployments &amp; Config'!AK378="","",'12 - Deployments &amp; Config'!AK378)</f>
        <v/>
      </c>
      <c r="L373" s="29" t="str">
        <f>IF('12 - Deployments &amp; Config'!M378="","",'12 - Deployments &amp; Config'!M378)</f>
        <v/>
      </c>
      <c r="M373" s="30"/>
      <c r="N373" s="29" t="str">
        <f>IF('12 - Deployments &amp; Config'!N378="","",'12 - Deployments &amp; Config'!N378)</f>
        <v/>
      </c>
      <c r="O373" s="29" t="str">
        <f>IF('12 - Deployments &amp; Config'!O378="","",'12 - Deployments &amp; Config'!O378)</f>
        <v/>
      </c>
      <c r="P373" s="29" t="str">
        <f>IF('12 - Deployments &amp; Config'!P378="","",'12 - Deployments &amp; Config'!P378)</f>
        <v/>
      </c>
      <c r="Q373" s="30"/>
      <c r="R373" s="29" t="str">
        <f>IF('12 - Deployments &amp; Config'!BO378="","",'12 - Deployments &amp; Config'!BO378)</f>
        <v/>
      </c>
      <c r="S373" s="29" t="str">
        <f>IF('12 - Deployments &amp; Config'!BN378="","",'12 - Deployments &amp; Config'!BN378)</f>
        <v/>
      </c>
      <c r="T373" s="29" t="str">
        <f>IF('12 - Deployments &amp; Config'!BL378="","",'12 - Deployments &amp; Config'!BL378)</f>
        <v/>
      </c>
      <c r="U373" s="29" t="str">
        <f>IF('12 - Deployments &amp; Config'!BM378="","",'12 - Deployments &amp; Config'!BM378)</f>
        <v/>
      </c>
      <c r="V373" s="29" t="str">
        <f>IF('12 - Deployments &amp; Config'!B378="","",'12 - Deployments &amp; Config'!B378)</f>
        <v/>
      </c>
      <c r="W373" s="29" t="str">
        <f>IF('12 - Deployments &amp; Config'!CO378="","",'12 - Deployments &amp; Config'!CO378)</f>
        <v/>
      </c>
      <c r="X373" s="29" t="str">
        <f>IF('12 - Deployments &amp; Config'!BS378="","",'12 - Deployments &amp; Config'!BS378)</f>
        <v/>
      </c>
      <c r="Y373" s="29" t="str">
        <f>IF('12 - Deployments &amp; Config'!CQ378="","",'12 - Deployments &amp; Config'!CQ378)</f>
        <v/>
      </c>
      <c r="Z373" s="29" t="str">
        <f>IF('12 - Deployments &amp; Config'!T378="","",'12 - Deployments &amp; Config'!T378)</f>
        <v/>
      </c>
      <c r="AA373" s="29" t="str">
        <f>IF('12 - Deployments &amp; Config'!V378="","",'12 - Deployments &amp; Config'!V378)</f>
        <v/>
      </c>
    </row>
    <row r="374" spans="1:27">
      <c r="A374" s="30"/>
      <c r="B374" s="30"/>
      <c r="C374" s="29" t="str">
        <f>IF('12 - Deployments &amp; Config'!I379="","",'12 - Deployments &amp; Config'!I379)</f>
        <v/>
      </c>
      <c r="D374" s="29" t="str">
        <f>IF('12 - Deployments &amp; Config'!J379="","",'12 - Deployments &amp; Config'!J379)</f>
        <v/>
      </c>
      <c r="E374" s="29" t="str">
        <f>IF('12 - Deployments &amp; Config'!K379="","",'12 - Deployments &amp; Config'!K379)</f>
        <v/>
      </c>
      <c r="F374" s="29" t="str">
        <f>IF('12 - Deployments &amp; Config'!L379="","",'12 - Deployments &amp; Config'!L379)</f>
        <v/>
      </c>
      <c r="G374" s="29" t="str">
        <f>IF('12 - Deployments &amp; Config'!AQ379="","",'12 - Deployments &amp; Config'!AQ379)</f>
        <v/>
      </c>
      <c r="H374" s="29" t="str">
        <f>IF('12 - Deployments &amp; Config'!A379="","",'12 - Deployments &amp; Config'!A379)</f>
        <v/>
      </c>
      <c r="I374" s="29" t="str">
        <f>IF('12 - Deployments &amp; Config'!AO379="","",'12 - Deployments &amp; Config'!AO379)</f>
        <v/>
      </c>
      <c r="J374" s="29" t="str">
        <f>IF('12 - Deployments &amp; Config'!AP379="","",'12 - Deployments &amp; Config'!AP379)</f>
        <v/>
      </c>
      <c r="K374" s="29" t="str">
        <f>IF('12 - Deployments &amp; Config'!AK379="","",'12 - Deployments &amp; Config'!AK379)</f>
        <v/>
      </c>
      <c r="L374" s="29" t="str">
        <f>IF('12 - Deployments &amp; Config'!M379="","",'12 - Deployments &amp; Config'!M379)</f>
        <v/>
      </c>
      <c r="M374" s="30"/>
      <c r="N374" s="29" t="str">
        <f>IF('12 - Deployments &amp; Config'!N379="","",'12 - Deployments &amp; Config'!N379)</f>
        <v/>
      </c>
      <c r="O374" s="29" t="str">
        <f>IF('12 - Deployments &amp; Config'!O379="","",'12 - Deployments &amp; Config'!O379)</f>
        <v/>
      </c>
      <c r="P374" s="29" t="str">
        <f>IF('12 - Deployments &amp; Config'!P379="","",'12 - Deployments &amp; Config'!P379)</f>
        <v/>
      </c>
      <c r="Q374" s="30"/>
      <c r="R374" s="29" t="str">
        <f>IF('12 - Deployments &amp; Config'!BO379="","",'12 - Deployments &amp; Config'!BO379)</f>
        <v/>
      </c>
      <c r="S374" s="29" t="str">
        <f>IF('12 - Deployments &amp; Config'!BN379="","",'12 - Deployments &amp; Config'!BN379)</f>
        <v/>
      </c>
      <c r="T374" s="29" t="str">
        <f>IF('12 - Deployments &amp; Config'!BL379="","",'12 - Deployments &amp; Config'!BL379)</f>
        <v/>
      </c>
      <c r="U374" s="29" t="str">
        <f>IF('12 - Deployments &amp; Config'!BM379="","",'12 - Deployments &amp; Config'!BM379)</f>
        <v/>
      </c>
      <c r="V374" s="29" t="str">
        <f>IF('12 - Deployments &amp; Config'!B379="","",'12 - Deployments &amp; Config'!B379)</f>
        <v/>
      </c>
      <c r="W374" s="29" t="str">
        <f>IF('12 - Deployments &amp; Config'!CO379="","",'12 - Deployments &amp; Config'!CO379)</f>
        <v/>
      </c>
      <c r="X374" s="29" t="str">
        <f>IF('12 - Deployments &amp; Config'!BS379="","",'12 - Deployments &amp; Config'!BS379)</f>
        <v/>
      </c>
      <c r="Y374" s="29" t="str">
        <f>IF('12 - Deployments &amp; Config'!CQ379="","",'12 - Deployments &amp; Config'!CQ379)</f>
        <v/>
      </c>
      <c r="Z374" s="29" t="str">
        <f>IF('12 - Deployments &amp; Config'!T379="","",'12 - Deployments &amp; Config'!T379)</f>
        <v/>
      </c>
      <c r="AA374" s="29" t="str">
        <f>IF('12 - Deployments &amp; Config'!V379="","",'12 - Deployments &amp; Config'!V379)</f>
        <v/>
      </c>
    </row>
    <row r="375" spans="1:27">
      <c r="A375" s="30"/>
      <c r="B375" s="30"/>
      <c r="C375" s="29" t="str">
        <f>IF('12 - Deployments &amp; Config'!I380="","",'12 - Deployments &amp; Config'!I380)</f>
        <v/>
      </c>
      <c r="D375" s="29" t="str">
        <f>IF('12 - Deployments &amp; Config'!J380="","",'12 - Deployments &amp; Config'!J380)</f>
        <v/>
      </c>
      <c r="E375" s="29" t="str">
        <f>IF('12 - Deployments &amp; Config'!K380="","",'12 - Deployments &amp; Config'!K380)</f>
        <v/>
      </c>
      <c r="F375" s="29" t="str">
        <f>IF('12 - Deployments &amp; Config'!L380="","",'12 - Deployments &amp; Config'!L380)</f>
        <v/>
      </c>
      <c r="G375" s="29" t="str">
        <f>IF('12 - Deployments &amp; Config'!AQ380="","",'12 - Deployments &amp; Config'!AQ380)</f>
        <v/>
      </c>
      <c r="H375" s="29" t="str">
        <f>IF('12 - Deployments &amp; Config'!A380="","",'12 - Deployments &amp; Config'!A380)</f>
        <v/>
      </c>
      <c r="I375" s="29" t="str">
        <f>IF('12 - Deployments &amp; Config'!AO380="","",'12 - Deployments &amp; Config'!AO380)</f>
        <v/>
      </c>
      <c r="J375" s="29" t="str">
        <f>IF('12 - Deployments &amp; Config'!AP380="","",'12 - Deployments &amp; Config'!AP380)</f>
        <v/>
      </c>
      <c r="K375" s="29" t="str">
        <f>IF('12 - Deployments &amp; Config'!AK380="","",'12 - Deployments &amp; Config'!AK380)</f>
        <v/>
      </c>
      <c r="L375" s="29" t="str">
        <f>IF('12 - Deployments &amp; Config'!M380="","",'12 - Deployments &amp; Config'!M380)</f>
        <v/>
      </c>
      <c r="M375" s="30"/>
      <c r="N375" s="29" t="str">
        <f>IF('12 - Deployments &amp; Config'!N380="","",'12 - Deployments &amp; Config'!N380)</f>
        <v/>
      </c>
      <c r="O375" s="29" t="str">
        <f>IF('12 - Deployments &amp; Config'!O380="","",'12 - Deployments &amp; Config'!O380)</f>
        <v/>
      </c>
      <c r="P375" s="29" t="str">
        <f>IF('12 - Deployments &amp; Config'!P380="","",'12 - Deployments &amp; Config'!P380)</f>
        <v/>
      </c>
      <c r="Q375" s="30"/>
      <c r="R375" s="29" t="str">
        <f>IF('12 - Deployments &amp; Config'!BO380="","",'12 - Deployments &amp; Config'!BO380)</f>
        <v/>
      </c>
      <c r="S375" s="29" t="str">
        <f>IF('12 - Deployments &amp; Config'!BN380="","",'12 - Deployments &amp; Config'!BN380)</f>
        <v/>
      </c>
      <c r="T375" s="29" t="str">
        <f>IF('12 - Deployments &amp; Config'!BL380="","",'12 - Deployments &amp; Config'!BL380)</f>
        <v/>
      </c>
      <c r="U375" s="29" t="str">
        <f>IF('12 - Deployments &amp; Config'!BM380="","",'12 - Deployments &amp; Config'!BM380)</f>
        <v/>
      </c>
      <c r="V375" s="29" t="str">
        <f>IF('12 - Deployments &amp; Config'!B380="","",'12 - Deployments &amp; Config'!B380)</f>
        <v/>
      </c>
      <c r="W375" s="29" t="str">
        <f>IF('12 - Deployments &amp; Config'!CO380="","",'12 - Deployments &amp; Config'!CO380)</f>
        <v/>
      </c>
      <c r="X375" s="29" t="str">
        <f>IF('12 - Deployments &amp; Config'!BS380="","",'12 - Deployments &amp; Config'!BS380)</f>
        <v/>
      </c>
      <c r="Y375" s="29" t="str">
        <f>IF('12 - Deployments &amp; Config'!CQ380="","",'12 - Deployments &amp; Config'!CQ380)</f>
        <v/>
      </c>
      <c r="Z375" s="29" t="str">
        <f>IF('12 - Deployments &amp; Config'!T380="","",'12 - Deployments &amp; Config'!T380)</f>
        <v/>
      </c>
      <c r="AA375" s="29" t="str">
        <f>IF('12 - Deployments &amp; Config'!V380="","",'12 - Deployments &amp; Config'!V380)</f>
        <v/>
      </c>
    </row>
    <row r="376" spans="1:27">
      <c r="A376" s="30"/>
      <c r="B376" s="30"/>
      <c r="C376" s="29" t="str">
        <f>IF('12 - Deployments &amp; Config'!I381="","",'12 - Deployments &amp; Config'!I381)</f>
        <v/>
      </c>
      <c r="D376" s="29" t="str">
        <f>IF('12 - Deployments &amp; Config'!J381="","",'12 - Deployments &amp; Config'!J381)</f>
        <v/>
      </c>
      <c r="E376" s="29" t="str">
        <f>IF('12 - Deployments &amp; Config'!K381="","",'12 - Deployments &amp; Config'!K381)</f>
        <v/>
      </c>
      <c r="F376" s="29" t="str">
        <f>IF('12 - Deployments &amp; Config'!L381="","",'12 - Deployments &amp; Config'!L381)</f>
        <v/>
      </c>
      <c r="G376" s="29" t="str">
        <f>IF('12 - Deployments &amp; Config'!AQ381="","",'12 - Deployments &amp; Config'!AQ381)</f>
        <v/>
      </c>
      <c r="H376" s="29" t="str">
        <f>IF('12 - Deployments &amp; Config'!A381="","",'12 - Deployments &amp; Config'!A381)</f>
        <v/>
      </c>
      <c r="I376" s="29" t="str">
        <f>IF('12 - Deployments &amp; Config'!AO381="","",'12 - Deployments &amp; Config'!AO381)</f>
        <v/>
      </c>
      <c r="J376" s="29" t="str">
        <f>IF('12 - Deployments &amp; Config'!AP381="","",'12 - Deployments &amp; Config'!AP381)</f>
        <v/>
      </c>
      <c r="K376" s="29" t="str">
        <f>IF('12 - Deployments &amp; Config'!AK381="","",'12 - Deployments &amp; Config'!AK381)</f>
        <v/>
      </c>
      <c r="L376" s="29" t="str">
        <f>IF('12 - Deployments &amp; Config'!M381="","",'12 - Deployments &amp; Config'!M381)</f>
        <v/>
      </c>
      <c r="M376" s="30"/>
      <c r="N376" s="29" t="str">
        <f>IF('12 - Deployments &amp; Config'!N381="","",'12 - Deployments &amp; Config'!N381)</f>
        <v/>
      </c>
      <c r="O376" s="29" t="str">
        <f>IF('12 - Deployments &amp; Config'!O381="","",'12 - Deployments &amp; Config'!O381)</f>
        <v/>
      </c>
      <c r="P376" s="29" t="str">
        <f>IF('12 - Deployments &amp; Config'!P381="","",'12 - Deployments &amp; Config'!P381)</f>
        <v/>
      </c>
      <c r="Q376" s="30"/>
      <c r="R376" s="29" t="str">
        <f>IF('12 - Deployments &amp; Config'!BO381="","",'12 - Deployments &amp; Config'!BO381)</f>
        <v/>
      </c>
      <c r="S376" s="29" t="str">
        <f>IF('12 - Deployments &amp; Config'!BN381="","",'12 - Deployments &amp; Config'!BN381)</f>
        <v/>
      </c>
      <c r="T376" s="29" t="str">
        <f>IF('12 - Deployments &amp; Config'!BL381="","",'12 - Deployments &amp; Config'!BL381)</f>
        <v/>
      </c>
      <c r="U376" s="29" t="str">
        <f>IF('12 - Deployments &amp; Config'!BM381="","",'12 - Deployments &amp; Config'!BM381)</f>
        <v/>
      </c>
      <c r="V376" s="29" t="str">
        <f>IF('12 - Deployments &amp; Config'!B381="","",'12 - Deployments &amp; Config'!B381)</f>
        <v/>
      </c>
      <c r="W376" s="29" t="str">
        <f>IF('12 - Deployments &amp; Config'!CO381="","",'12 - Deployments &amp; Config'!CO381)</f>
        <v/>
      </c>
      <c r="X376" s="29" t="str">
        <f>IF('12 - Deployments &amp; Config'!BS381="","",'12 - Deployments &amp; Config'!BS381)</f>
        <v/>
      </c>
      <c r="Y376" s="29" t="str">
        <f>IF('12 - Deployments &amp; Config'!CQ381="","",'12 - Deployments &amp; Config'!CQ381)</f>
        <v/>
      </c>
      <c r="Z376" s="29" t="str">
        <f>IF('12 - Deployments &amp; Config'!T381="","",'12 - Deployments &amp; Config'!T381)</f>
        <v/>
      </c>
      <c r="AA376" s="29" t="str">
        <f>IF('12 - Deployments &amp; Config'!V381="","",'12 - Deployments &amp; Config'!V381)</f>
        <v/>
      </c>
    </row>
    <row r="377" spans="1:27">
      <c r="A377" s="30"/>
      <c r="B377" s="30"/>
      <c r="C377" s="29" t="str">
        <f>IF('12 - Deployments &amp; Config'!I382="","",'12 - Deployments &amp; Config'!I382)</f>
        <v/>
      </c>
      <c r="D377" s="29" t="str">
        <f>IF('12 - Deployments &amp; Config'!J382="","",'12 - Deployments &amp; Config'!J382)</f>
        <v/>
      </c>
      <c r="E377" s="29" t="str">
        <f>IF('12 - Deployments &amp; Config'!K382="","",'12 - Deployments &amp; Config'!K382)</f>
        <v/>
      </c>
      <c r="F377" s="29" t="str">
        <f>IF('12 - Deployments &amp; Config'!L382="","",'12 - Deployments &amp; Config'!L382)</f>
        <v/>
      </c>
      <c r="G377" s="29" t="str">
        <f>IF('12 - Deployments &amp; Config'!AQ382="","",'12 - Deployments &amp; Config'!AQ382)</f>
        <v/>
      </c>
      <c r="H377" s="29" t="str">
        <f>IF('12 - Deployments &amp; Config'!A382="","",'12 - Deployments &amp; Config'!A382)</f>
        <v/>
      </c>
      <c r="I377" s="29" t="str">
        <f>IF('12 - Deployments &amp; Config'!AO382="","",'12 - Deployments &amp; Config'!AO382)</f>
        <v/>
      </c>
      <c r="J377" s="29" t="str">
        <f>IF('12 - Deployments &amp; Config'!AP382="","",'12 - Deployments &amp; Config'!AP382)</f>
        <v/>
      </c>
      <c r="K377" s="29" t="str">
        <f>IF('12 - Deployments &amp; Config'!AK382="","",'12 - Deployments &amp; Config'!AK382)</f>
        <v/>
      </c>
      <c r="L377" s="29" t="str">
        <f>IF('12 - Deployments &amp; Config'!M382="","",'12 - Deployments &amp; Config'!M382)</f>
        <v/>
      </c>
      <c r="M377" s="30"/>
      <c r="N377" s="29" t="str">
        <f>IF('12 - Deployments &amp; Config'!N382="","",'12 - Deployments &amp; Config'!N382)</f>
        <v/>
      </c>
      <c r="O377" s="29" t="str">
        <f>IF('12 - Deployments &amp; Config'!O382="","",'12 - Deployments &amp; Config'!O382)</f>
        <v/>
      </c>
      <c r="P377" s="29" t="str">
        <f>IF('12 - Deployments &amp; Config'!P382="","",'12 - Deployments &amp; Config'!P382)</f>
        <v/>
      </c>
      <c r="Q377" s="30"/>
      <c r="R377" s="29" t="str">
        <f>IF('12 - Deployments &amp; Config'!BO382="","",'12 - Deployments &amp; Config'!BO382)</f>
        <v/>
      </c>
      <c r="S377" s="29" t="str">
        <f>IF('12 - Deployments &amp; Config'!BN382="","",'12 - Deployments &amp; Config'!BN382)</f>
        <v/>
      </c>
      <c r="T377" s="29" t="str">
        <f>IF('12 - Deployments &amp; Config'!BL382="","",'12 - Deployments &amp; Config'!BL382)</f>
        <v/>
      </c>
      <c r="U377" s="29" t="str">
        <f>IF('12 - Deployments &amp; Config'!BM382="","",'12 - Deployments &amp; Config'!BM382)</f>
        <v/>
      </c>
      <c r="V377" s="29" t="str">
        <f>IF('12 - Deployments &amp; Config'!B382="","",'12 - Deployments &amp; Config'!B382)</f>
        <v/>
      </c>
      <c r="W377" s="29" t="str">
        <f>IF('12 - Deployments &amp; Config'!CO382="","",'12 - Deployments &amp; Config'!CO382)</f>
        <v/>
      </c>
      <c r="X377" s="29" t="str">
        <f>IF('12 - Deployments &amp; Config'!BS382="","",'12 - Deployments &amp; Config'!BS382)</f>
        <v/>
      </c>
      <c r="Y377" s="29" t="str">
        <f>IF('12 - Deployments &amp; Config'!CQ382="","",'12 - Deployments &amp; Config'!CQ382)</f>
        <v/>
      </c>
      <c r="Z377" s="29" t="str">
        <f>IF('12 - Deployments &amp; Config'!T382="","",'12 - Deployments &amp; Config'!T382)</f>
        <v/>
      </c>
      <c r="AA377" s="29" t="str">
        <f>IF('12 - Deployments &amp; Config'!V382="","",'12 - Deployments &amp; Config'!V382)</f>
        <v/>
      </c>
    </row>
    <row r="378" spans="1:27">
      <c r="A378" s="30"/>
      <c r="B378" s="30"/>
      <c r="C378" s="29" t="str">
        <f>IF('12 - Deployments &amp; Config'!I383="","",'12 - Deployments &amp; Config'!I383)</f>
        <v/>
      </c>
      <c r="D378" s="29" t="str">
        <f>IF('12 - Deployments &amp; Config'!J383="","",'12 - Deployments &amp; Config'!J383)</f>
        <v/>
      </c>
      <c r="E378" s="29" t="str">
        <f>IF('12 - Deployments &amp; Config'!K383="","",'12 - Deployments &amp; Config'!K383)</f>
        <v/>
      </c>
      <c r="F378" s="29" t="str">
        <f>IF('12 - Deployments &amp; Config'!L383="","",'12 - Deployments &amp; Config'!L383)</f>
        <v/>
      </c>
      <c r="G378" s="29" t="str">
        <f>IF('12 - Deployments &amp; Config'!AQ383="","",'12 - Deployments &amp; Config'!AQ383)</f>
        <v/>
      </c>
      <c r="H378" s="29" t="str">
        <f>IF('12 - Deployments &amp; Config'!A383="","",'12 - Deployments &amp; Config'!A383)</f>
        <v/>
      </c>
      <c r="I378" s="29" t="str">
        <f>IF('12 - Deployments &amp; Config'!AO383="","",'12 - Deployments &amp; Config'!AO383)</f>
        <v/>
      </c>
      <c r="J378" s="29" t="str">
        <f>IF('12 - Deployments &amp; Config'!AP383="","",'12 - Deployments &amp; Config'!AP383)</f>
        <v/>
      </c>
      <c r="K378" s="29" t="str">
        <f>IF('12 - Deployments &amp; Config'!AK383="","",'12 - Deployments &amp; Config'!AK383)</f>
        <v/>
      </c>
      <c r="L378" s="29" t="str">
        <f>IF('12 - Deployments &amp; Config'!M383="","",'12 - Deployments &amp; Config'!M383)</f>
        <v/>
      </c>
      <c r="M378" s="30"/>
      <c r="N378" s="29" t="str">
        <f>IF('12 - Deployments &amp; Config'!N383="","",'12 - Deployments &amp; Config'!N383)</f>
        <v/>
      </c>
      <c r="O378" s="29" t="str">
        <f>IF('12 - Deployments &amp; Config'!O383="","",'12 - Deployments &amp; Config'!O383)</f>
        <v/>
      </c>
      <c r="P378" s="29" t="str">
        <f>IF('12 - Deployments &amp; Config'!P383="","",'12 - Deployments &amp; Config'!P383)</f>
        <v/>
      </c>
      <c r="Q378" s="30"/>
      <c r="R378" s="29" t="str">
        <f>IF('12 - Deployments &amp; Config'!BO383="","",'12 - Deployments &amp; Config'!BO383)</f>
        <v/>
      </c>
      <c r="S378" s="29" t="str">
        <f>IF('12 - Deployments &amp; Config'!BN383="","",'12 - Deployments &amp; Config'!BN383)</f>
        <v/>
      </c>
      <c r="T378" s="29" t="str">
        <f>IF('12 - Deployments &amp; Config'!BL383="","",'12 - Deployments &amp; Config'!BL383)</f>
        <v/>
      </c>
      <c r="U378" s="29" t="str">
        <f>IF('12 - Deployments &amp; Config'!BM383="","",'12 - Deployments &amp; Config'!BM383)</f>
        <v/>
      </c>
      <c r="V378" s="29" t="str">
        <f>IF('12 - Deployments &amp; Config'!B383="","",'12 - Deployments &amp; Config'!B383)</f>
        <v/>
      </c>
      <c r="W378" s="29" t="str">
        <f>IF('12 - Deployments &amp; Config'!CO383="","",'12 - Deployments &amp; Config'!CO383)</f>
        <v/>
      </c>
      <c r="X378" s="29" t="str">
        <f>IF('12 - Deployments &amp; Config'!BS383="","",'12 - Deployments &amp; Config'!BS383)</f>
        <v/>
      </c>
      <c r="Y378" s="29" t="str">
        <f>IF('12 - Deployments &amp; Config'!CQ383="","",'12 - Deployments &amp; Config'!CQ383)</f>
        <v/>
      </c>
      <c r="Z378" s="29" t="str">
        <f>IF('12 - Deployments &amp; Config'!T383="","",'12 - Deployments &amp; Config'!T383)</f>
        <v/>
      </c>
      <c r="AA378" s="29" t="str">
        <f>IF('12 - Deployments &amp; Config'!V383="","",'12 - Deployments &amp; Config'!V383)</f>
        <v/>
      </c>
    </row>
    <row r="379" spans="1:27">
      <c r="A379" s="30"/>
      <c r="B379" s="30"/>
      <c r="C379" s="29" t="str">
        <f>IF('12 - Deployments &amp; Config'!I384="","",'12 - Deployments &amp; Config'!I384)</f>
        <v/>
      </c>
      <c r="D379" s="29" t="str">
        <f>IF('12 - Deployments &amp; Config'!J384="","",'12 - Deployments &amp; Config'!J384)</f>
        <v/>
      </c>
      <c r="E379" s="29" t="str">
        <f>IF('12 - Deployments &amp; Config'!K384="","",'12 - Deployments &amp; Config'!K384)</f>
        <v/>
      </c>
      <c r="F379" s="29" t="str">
        <f>IF('12 - Deployments &amp; Config'!L384="","",'12 - Deployments &amp; Config'!L384)</f>
        <v/>
      </c>
      <c r="G379" s="29" t="str">
        <f>IF('12 - Deployments &amp; Config'!AQ384="","",'12 - Deployments &amp; Config'!AQ384)</f>
        <v/>
      </c>
      <c r="H379" s="29" t="str">
        <f>IF('12 - Deployments &amp; Config'!A384="","",'12 - Deployments &amp; Config'!A384)</f>
        <v/>
      </c>
      <c r="I379" s="29" t="str">
        <f>IF('12 - Deployments &amp; Config'!AO384="","",'12 - Deployments &amp; Config'!AO384)</f>
        <v/>
      </c>
      <c r="J379" s="29" t="str">
        <f>IF('12 - Deployments &amp; Config'!AP384="","",'12 - Deployments &amp; Config'!AP384)</f>
        <v/>
      </c>
      <c r="K379" s="29" t="str">
        <f>IF('12 - Deployments &amp; Config'!AK384="","",'12 - Deployments &amp; Config'!AK384)</f>
        <v/>
      </c>
      <c r="L379" s="29" t="str">
        <f>IF('12 - Deployments &amp; Config'!M384="","",'12 - Deployments &amp; Config'!M384)</f>
        <v/>
      </c>
      <c r="M379" s="30"/>
      <c r="N379" s="29" t="str">
        <f>IF('12 - Deployments &amp; Config'!N384="","",'12 - Deployments &amp; Config'!N384)</f>
        <v/>
      </c>
      <c r="O379" s="29" t="str">
        <f>IF('12 - Deployments &amp; Config'!O384="","",'12 - Deployments &amp; Config'!O384)</f>
        <v/>
      </c>
      <c r="P379" s="29" t="str">
        <f>IF('12 - Deployments &amp; Config'!P384="","",'12 - Deployments &amp; Config'!P384)</f>
        <v/>
      </c>
      <c r="Q379" s="30"/>
      <c r="R379" s="29" t="str">
        <f>IF('12 - Deployments &amp; Config'!BO384="","",'12 - Deployments &amp; Config'!BO384)</f>
        <v/>
      </c>
      <c r="S379" s="29" t="str">
        <f>IF('12 - Deployments &amp; Config'!BN384="","",'12 - Deployments &amp; Config'!BN384)</f>
        <v/>
      </c>
      <c r="T379" s="29" t="str">
        <f>IF('12 - Deployments &amp; Config'!BL384="","",'12 - Deployments &amp; Config'!BL384)</f>
        <v/>
      </c>
      <c r="U379" s="29" t="str">
        <f>IF('12 - Deployments &amp; Config'!BM384="","",'12 - Deployments &amp; Config'!BM384)</f>
        <v/>
      </c>
      <c r="V379" s="29" t="str">
        <f>IF('12 - Deployments &amp; Config'!B384="","",'12 - Deployments &amp; Config'!B384)</f>
        <v/>
      </c>
      <c r="W379" s="29" t="str">
        <f>IF('12 - Deployments &amp; Config'!CO384="","",'12 - Deployments &amp; Config'!CO384)</f>
        <v/>
      </c>
      <c r="X379" s="29" t="str">
        <f>IF('12 - Deployments &amp; Config'!BS384="","",'12 - Deployments &amp; Config'!BS384)</f>
        <v/>
      </c>
      <c r="Y379" s="29" t="str">
        <f>IF('12 - Deployments &amp; Config'!CQ384="","",'12 - Deployments &amp; Config'!CQ384)</f>
        <v/>
      </c>
      <c r="Z379" s="29" t="str">
        <f>IF('12 - Deployments &amp; Config'!T384="","",'12 - Deployments &amp; Config'!T384)</f>
        <v/>
      </c>
      <c r="AA379" s="29" t="str">
        <f>IF('12 - Deployments &amp; Config'!V384="","",'12 - Deployments &amp; Config'!V384)</f>
        <v/>
      </c>
    </row>
    <row r="380" spans="1:27">
      <c r="A380" s="30"/>
      <c r="B380" s="30"/>
      <c r="C380" s="29" t="str">
        <f>IF('12 - Deployments &amp; Config'!I385="","",'12 - Deployments &amp; Config'!I385)</f>
        <v/>
      </c>
      <c r="D380" s="29" t="str">
        <f>IF('12 - Deployments &amp; Config'!J385="","",'12 - Deployments &amp; Config'!J385)</f>
        <v/>
      </c>
      <c r="E380" s="29" t="str">
        <f>IF('12 - Deployments &amp; Config'!K385="","",'12 - Deployments &amp; Config'!K385)</f>
        <v/>
      </c>
      <c r="F380" s="29" t="str">
        <f>IF('12 - Deployments &amp; Config'!L385="","",'12 - Deployments &amp; Config'!L385)</f>
        <v/>
      </c>
      <c r="G380" s="29" t="str">
        <f>IF('12 - Deployments &amp; Config'!AQ385="","",'12 - Deployments &amp; Config'!AQ385)</f>
        <v/>
      </c>
      <c r="H380" s="29" t="str">
        <f>IF('12 - Deployments &amp; Config'!A385="","",'12 - Deployments &amp; Config'!A385)</f>
        <v/>
      </c>
      <c r="I380" s="29" t="str">
        <f>IF('12 - Deployments &amp; Config'!AO385="","",'12 - Deployments &amp; Config'!AO385)</f>
        <v/>
      </c>
      <c r="J380" s="29" t="str">
        <f>IF('12 - Deployments &amp; Config'!AP385="","",'12 - Deployments &amp; Config'!AP385)</f>
        <v/>
      </c>
      <c r="K380" s="29" t="str">
        <f>IF('12 - Deployments &amp; Config'!AK385="","",'12 - Deployments &amp; Config'!AK385)</f>
        <v/>
      </c>
      <c r="L380" s="29" t="str">
        <f>IF('12 - Deployments &amp; Config'!M385="","",'12 - Deployments &amp; Config'!M385)</f>
        <v/>
      </c>
      <c r="M380" s="30"/>
      <c r="N380" s="29" t="str">
        <f>IF('12 - Deployments &amp; Config'!N385="","",'12 - Deployments &amp; Config'!N385)</f>
        <v/>
      </c>
      <c r="O380" s="29" t="str">
        <f>IF('12 - Deployments &amp; Config'!O385="","",'12 - Deployments &amp; Config'!O385)</f>
        <v/>
      </c>
      <c r="P380" s="29" t="str">
        <f>IF('12 - Deployments &amp; Config'!P385="","",'12 - Deployments &amp; Config'!P385)</f>
        <v/>
      </c>
      <c r="Q380" s="30"/>
      <c r="R380" s="29" t="str">
        <f>IF('12 - Deployments &amp; Config'!BO385="","",'12 - Deployments &amp; Config'!BO385)</f>
        <v/>
      </c>
      <c r="S380" s="29" t="str">
        <f>IF('12 - Deployments &amp; Config'!BN385="","",'12 - Deployments &amp; Config'!BN385)</f>
        <v/>
      </c>
      <c r="T380" s="29" t="str">
        <f>IF('12 - Deployments &amp; Config'!BL385="","",'12 - Deployments &amp; Config'!BL385)</f>
        <v/>
      </c>
      <c r="U380" s="29" t="str">
        <f>IF('12 - Deployments &amp; Config'!BM385="","",'12 - Deployments &amp; Config'!BM385)</f>
        <v/>
      </c>
      <c r="V380" s="29" t="str">
        <f>IF('12 - Deployments &amp; Config'!B385="","",'12 - Deployments &amp; Config'!B385)</f>
        <v/>
      </c>
      <c r="W380" s="29" t="str">
        <f>IF('12 - Deployments &amp; Config'!CO385="","",'12 - Deployments &amp; Config'!CO385)</f>
        <v/>
      </c>
      <c r="X380" s="29" t="str">
        <f>IF('12 - Deployments &amp; Config'!BS385="","",'12 - Deployments &amp; Config'!BS385)</f>
        <v/>
      </c>
      <c r="Y380" s="29" t="str">
        <f>IF('12 - Deployments &amp; Config'!CQ385="","",'12 - Deployments &amp; Config'!CQ385)</f>
        <v/>
      </c>
      <c r="Z380" s="29" t="str">
        <f>IF('12 - Deployments &amp; Config'!T385="","",'12 - Deployments &amp; Config'!T385)</f>
        <v/>
      </c>
      <c r="AA380" s="29" t="str">
        <f>IF('12 - Deployments &amp; Config'!V385="","",'12 - Deployments &amp; Config'!V385)</f>
        <v/>
      </c>
    </row>
    <row r="381" spans="1:27">
      <c r="A381" s="30"/>
      <c r="B381" s="30"/>
      <c r="C381" s="29" t="str">
        <f>IF('12 - Deployments &amp; Config'!I386="","",'12 - Deployments &amp; Config'!I386)</f>
        <v/>
      </c>
      <c r="D381" s="29" t="str">
        <f>IF('12 - Deployments &amp; Config'!J386="","",'12 - Deployments &amp; Config'!J386)</f>
        <v/>
      </c>
      <c r="E381" s="29" t="str">
        <f>IF('12 - Deployments &amp; Config'!K386="","",'12 - Deployments &amp; Config'!K386)</f>
        <v/>
      </c>
      <c r="F381" s="29" t="str">
        <f>IF('12 - Deployments &amp; Config'!L386="","",'12 - Deployments &amp; Config'!L386)</f>
        <v/>
      </c>
      <c r="G381" s="29" t="str">
        <f>IF('12 - Deployments &amp; Config'!AQ386="","",'12 - Deployments &amp; Config'!AQ386)</f>
        <v/>
      </c>
      <c r="H381" s="29" t="str">
        <f>IF('12 - Deployments &amp; Config'!A386="","",'12 - Deployments &amp; Config'!A386)</f>
        <v/>
      </c>
      <c r="I381" s="29" t="str">
        <f>IF('12 - Deployments &amp; Config'!AO386="","",'12 - Deployments &amp; Config'!AO386)</f>
        <v/>
      </c>
      <c r="J381" s="29" t="str">
        <f>IF('12 - Deployments &amp; Config'!AP386="","",'12 - Deployments &amp; Config'!AP386)</f>
        <v/>
      </c>
      <c r="K381" s="29" t="str">
        <f>IF('12 - Deployments &amp; Config'!AK386="","",'12 - Deployments &amp; Config'!AK386)</f>
        <v/>
      </c>
      <c r="L381" s="29" t="str">
        <f>IF('12 - Deployments &amp; Config'!M386="","",'12 - Deployments &amp; Config'!M386)</f>
        <v/>
      </c>
      <c r="M381" s="30"/>
      <c r="N381" s="29" t="str">
        <f>IF('12 - Deployments &amp; Config'!N386="","",'12 - Deployments &amp; Config'!N386)</f>
        <v/>
      </c>
      <c r="O381" s="29" t="str">
        <f>IF('12 - Deployments &amp; Config'!O386="","",'12 - Deployments &amp; Config'!O386)</f>
        <v/>
      </c>
      <c r="P381" s="29" t="str">
        <f>IF('12 - Deployments &amp; Config'!P386="","",'12 - Deployments &amp; Config'!P386)</f>
        <v/>
      </c>
      <c r="Q381" s="30"/>
      <c r="R381" s="29" t="str">
        <f>IF('12 - Deployments &amp; Config'!BO386="","",'12 - Deployments &amp; Config'!BO386)</f>
        <v/>
      </c>
      <c r="S381" s="29" t="str">
        <f>IF('12 - Deployments &amp; Config'!BN386="","",'12 - Deployments &amp; Config'!BN386)</f>
        <v/>
      </c>
      <c r="T381" s="29" t="str">
        <f>IF('12 - Deployments &amp; Config'!BL386="","",'12 - Deployments &amp; Config'!BL386)</f>
        <v/>
      </c>
      <c r="U381" s="29" t="str">
        <f>IF('12 - Deployments &amp; Config'!BM386="","",'12 - Deployments &amp; Config'!BM386)</f>
        <v/>
      </c>
      <c r="V381" s="29" t="str">
        <f>IF('12 - Deployments &amp; Config'!B386="","",'12 - Deployments &amp; Config'!B386)</f>
        <v/>
      </c>
      <c r="W381" s="29" t="str">
        <f>IF('12 - Deployments &amp; Config'!CO386="","",'12 - Deployments &amp; Config'!CO386)</f>
        <v/>
      </c>
      <c r="X381" s="29" t="str">
        <f>IF('12 - Deployments &amp; Config'!BS386="","",'12 - Deployments &amp; Config'!BS386)</f>
        <v/>
      </c>
      <c r="Y381" s="29" t="str">
        <f>IF('12 - Deployments &amp; Config'!CQ386="","",'12 - Deployments &amp; Config'!CQ386)</f>
        <v/>
      </c>
      <c r="Z381" s="29" t="str">
        <f>IF('12 - Deployments &amp; Config'!T386="","",'12 - Deployments &amp; Config'!T386)</f>
        <v/>
      </c>
      <c r="AA381" s="29" t="str">
        <f>IF('12 - Deployments &amp; Config'!V386="","",'12 - Deployments &amp; Config'!V386)</f>
        <v/>
      </c>
    </row>
    <row r="382" spans="1:27">
      <c r="A382" s="30"/>
      <c r="B382" s="30"/>
      <c r="C382" s="29" t="str">
        <f>IF('12 - Deployments &amp; Config'!I387="","",'12 - Deployments &amp; Config'!I387)</f>
        <v/>
      </c>
      <c r="D382" s="29" t="str">
        <f>IF('12 - Deployments &amp; Config'!J387="","",'12 - Deployments &amp; Config'!J387)</f>
        <v/>
      </c>
      <c r="E382" s="29" t="str">
        <f>IF('12 - Deployments &amp; Config'!K387="","",'12 - Deployments &amp; Config'!K387)</f>
        <v/>
      </c>
      <c r="F382" s="29" t="str">
        <f>IF('12 - Deployments &amp; Config'!L387="","",'12 - Deployments &amp; Config'!L387)</f>
        <v/>
      </c>
      <c r="G382" s="29" t="str">
        <f>IF('12 - Deployments &amp; Config'!AQ387="","",'12 - Deployments &amp; Config'!AQ387)</f>
        <v/>
      </c>
      <c r="H382" s="29" t="str">
        <f>IF('12 - Deployments &amp; Config'!A387="","",'12 - Deployments &amp; Config'!A387)</f>
        <v/>
      </c>
      <c r="I382" s="29" t="str">
        <f>IF('12 - Deployments &amp; Config'!AO387="","",'12 - Deployments &amp; Config'!AO387)</f>
        <v/>
      </c>
      <c r="J382" s="29" t="str">
        <f>IF('12 - Deployments &amp; Config'!AP387="","",'12 - Deployments &amp; Config'!AP387)</f>
        <v/>
      </c>
      <c r="K382" s="29" t="str">
        <f>IF('12 - Deployments &amp; Config'!AK387="","",'12 - Deployments &amp; Config'!AK387)</f>
        <v/>
      </c>
      <c r="L382" s="29" t="str">
        <f>IF('12 - Deployments &amp; Config'!M387="","",'12 - Deployments &amp; Config'!M387)</f>
        <v/>
      </c>
      <c r="M382" s="30"/>
      <c r="N382" s="29" t="str">
        <f>IF('12 - Deployments &amp; Config'!N387="","",'12 - Deployments &amp; Config'!N387)</f>
        <v/>
      </c>
      <c r="O382" s="29" t="str">
        <f>IF('12 - Deployments &amp; Config'!O387="","",'12 - Deployments &amp; Config'!O387)</f>
        <v/>
      </c>
      <c r="P382" s="29" t="str">
        <f>IF('12 - Deployments &amp; Config'!P387="","",'12 - Deployments &amp; Config'!P387)</f>
        <v/>
      </c>
      <c r="Q382" s="30"/>
      <c r="R382" s="29" t="str">
        <f>IF('12 - Deployments &amp; Config'!BO387="","",'12 - Deployments &amp; Config'!BO387)</f>
        <v/>
      </c>
      <c r="S382" s="29" t="str">
        <f>IF('12 - Deployments &amp; Config'!BN387="","",'12 - Deployments &amp; Config'!BN387)</f>
        <v/>
      </c>
      <c r="T382" s="29" t="str">
        <f>IF('12 - Deployments &amp; Config'!BL387="","",'12 - Deployments &amp; Config'!BL387)</f>
        <v/>
      </c>
      <c r="U382" s="29" t="str">
        <f>IF('12 - Deployments &amp; Config'!BM387="","",'12 - Deployments &amp; Config'!BM387)</f>
        <v/>
      </c>
      <c r="V382" s="29" t="str">
        <f>IF('12 - Deployments &amp; Config'!B387="","",'12 - Deployments &amp; Config'!B387)</f>
        <v/>
      </c>
      <c r="W382" s="29" t="str">
        <f>IF('12 - Deployments &amp; Config'!CO387="","",'12 - Deployments &amp; Config'!CO387)</f>
        <v/>
      </c>
      <c r="X382" s="29" t="str">
        <f>IF('12 - Deployments &amp; Config'!BS387="","",'12 - Deployments &amp; Config'!BS387)</f>
        <v/>
      </c>
      <c r="Y382" s="29" t="str">
        <f>IF('12 - Deployments &amp; Config'!CQ387="","",'12 - Deployments &amp; Config'!CQ387)</f>
        <v/>
      </c>
      <c r="Z382" s="29" t="str">
        <f>IF('12 - Deployments &amp; Config'!T387="","",'12 - Deployments &amp; Config'!T387)</f>
        <v/>
      </c>
      <c r="AA382" s="29" t="str">
        <f>IF('12 - Deployments &amp; Config'!V387="","",'12 - Deployments &amp; Config'!V387)</f>
        <v/>
      </c>
    </row>
    <row r="383" spans="1:27">
      <c r="A383" s="30"/>
      <c r="B383" s="30"/>
      <c r="C383" s="29" t="str">
        <f>IF('12 - Deployments &amp; Config'!I388="","",'12 - Deployments &amp; Config'!I388)</f>
        <v/>
      </c>
      <c r="D383" s="29" t="str">
        <f>IF('12 - Deployments &amp; Config'!J388="","",'12 - Deployments &amp; Config'!J388)</f>
        <v/>
      </c>
      <c r="E383" s="29" t="str">
        <f>IF('12 - Deployments &amp; Config'!K388="","",'12 - Deployments &amp; Config'!K388)</f>
        <v/>
      </c>
      <c r="F383" s="29" t="str">
        <f>IF('12 - Deployments &amp; Config'!L388="","",'12 - Deployments &amp; Config'!L388)</f>
        <v/>
      </c>
      <c r="G383" s="29" t="str">
        <f>IF('12 - Deployments &amp; Config'!AQ388="","",'12 - Deployments &amp; Config'!AQ388)</f>
        <v/>
      </c>
      <c r="H383" s="29" t="str">
        <f>IF('12 - Deployments &amp; Config'!A388="","",'12 - Deployments &amp; Config'!A388)</f>
        <v/>
      </c>
      <c r="I383" s="29" t="str">
        <f>IF('12 - Deployments &amp; Config'!AO388="","",'12 - Deployments &amp; Config'!AO388)</f>
        <v/>
      </c>
      <c r="J383" s="29" t="str">
        <f>IF('12 - Deployments &amp; Config'!AP388="","",'12 - Deployments &amp; Config'!AP388)</f>
        <v/>
      </c>
      <c r="K383" s="29" t="str">
        <f>IF('12 - Deployments &amp; Config'!AK388="","",'12 - Deployments &amp; Config'!AK388)</f>
        <v/>
      </c>
      <c r="L383" s="29" t="str">
        <f>IF('12 - Deployments &amp; Config'!M388="","",'12 - Deployments &amp; Config'!M388)</f>
        <v/>
      </c>
      <c r="M383" s="30"/>
      <c r="N383" s="29" t="str">
        <f>IF('12 - Deployments &amp; Config'!N388="","",'12 - Deployments &amp; Config'!N388)</f>
        <v/>
      </c>
      <c r="O383" s="29" t="str">
        <f>IF('12 - Deployments &amp; Config'!O388="","",'12 - Deployments &amp; Config'!O388)</f>
        <v/>
      </c>
      <c r="P383" s="29" t="str">
        <f>IF('12 - Deployments &amp; Config'!P388="","",'12 - Deployments &amp; Config'!P388)</f>
        <v/>
      </c>
      <c r="Q383" s="30"/>
      <c r="R383" s="29" t="str">
        <f>IF('12 - Deployments &amp; Config'!BO388="","",'12 - Deployments &amp; Config'!BO388)</f>
        <v/>
      </c>
      <c r="S383" s="29" t="str">
        <f>IF('12 - Deployments &amp; Config'!BN388="","",'12 - Deployments &amp; Config'!BN388)</f>
        <v/>
      </c>
      <c r="T383" s="29" t="str">
        <f>IF('12 - Deployments &amp; Config'!BL388="","",'12 - Deployments &amp; Config'!BL388)</f>
        <v/>
      </c>
      <c r="U383" s="29" t="str">
        <f>IF('12 - Deployments &amp; Config'!BM388="","",'12 - Deployments &amp; Config'!BM388)</f>
        <v/>
      </c>
      <c r="V383" s="29" t="str">
        <f>IF('12 - Deployments &amp; Config'!B388="","",'12 - Deployments &amp; Config'!B388)</f>
        <v/>
      </c>
      <c r="W383" s="29" t="str">
        <f>IF('12 - Deployments &amp; Config'!CO388="","",'12 - Deployments &amp; Config'!CO388)</f>
        <v/>
      </c>
      <c r="X383" s="29" t="str">
        <f>IF('12 - Deployments &amp; Config'!BS388="","",'12 - Deployments &amp; Config'!BS388)</f>
        <v/>
      </c>
      <c r="Y383" s="29" t="str">
        <f>IF('12 - Deployments &amp; Config'!CQ388="","",'12 - Deployments &amp; Config'!CQ388)</f>
        <v/>
      </c>
      <c r="Z383" s="29" t="str">
        <f>IF('12 - Deployments &amp; Config'!T388="","",'12 - Deployments &amp; Config'!T388)</f>
        <v/>
      </c>
      <c r="AA383" s="29" t="str">
        <f>IF('12 - Deployments &amp; Config'!V388="","",'12 - Deployments &amp; Config'!V388)</f>
        <v/>
      </c>
    </row>
    <row r="384" spans="1:27">
      <c r="A384" s="30"/>
      <c r="B384" s="30"/>
      <c r="C384" s="29" t="str">
        <f>IF('12 - Deployments &amp; Config'!I389="","",'12 - Deployments &amp; Config'!I389)</f>
        <v/>
      </c>
      <c r="D384" s="29" t="str">
        <f>IF('12 - Deployments &amp; Config'!J389="","",'12 - Deployments &amp; Config'!J389)</f>
        <v/>
      </c>
      <c r="E384" s="29" t="str">
        <f>IF('12 - Deployments &amp; Config'!K389="","",'12 - Deployments &amp; Config'!K389)</f>
        <v/>
      </c>
      <c r="F384" s="29" t="str">
        <f>IF('12 - Deployments &amp; Config'!L389="","",'12 - Deployments &amp; Config'!L389)</f>
        <v/>
      </c>
      <c r="G384" s="29" t="str">
        <f>IF('12 - Deployments &amp; Config'!AQ389="","",'12 - Deployments &amp; Config'!AQ389)</f>
        <v/>
      </c>
      <c r="H384" s="29" t="str">
        <f>IF('12 - Deployments &amp; Config'!A389="","",'12 - Deployments &amp; Config'!A389)</f>
        <v/>
      </c>
      <c r="I384" s="29" t="str">
        <f>IF('12 - Deployments &amp; Config'!AO389="","",'12 - Deployments &amp; Config'!AO389)</f>
        <v/>
      </c>
      <c r="J384" s="29" t="str">
        <f>IF('12 - Deployments &amp; Config'!AP389="","",'12 - Deployments &amp; Config'!AP389)</f>
        <v/>
      </c>
      <c r="K384" s="29" t="str">
        <f>IF('12 - Deployments &amp; Config'!AK389="","",'12 - Deployments &amp; Config'!AK389)</f>
        <v/>
      </c>
      <c r="L384" s="29" t="str">
        <f>IF('12 - Deployments &amp; Config'!M389="","",'12 - Deployments &amp; Config'!M389)</f>
        <v/>
      </c>
      <c r="M384" s="30"/>
      <c r="N384" s="29" t="str">
        <f>IF('12 - Deployments &amp; Config'!N389="","",'12 - Deployments &amp; Config'!N389)</f>
        <v/>
      </c>
      <c r="O384" s="29" t="str">
        <f>IF('12 - Deployments &amp; Config'!O389="","",'12 - Deployments &amp; Config'!O389)</f>
        <v/>
      </c>
      <c r="P384" s="29" t="str">
        <f>IF('12 - Deployments &amp; Config'!P389="","",'12 - Deployments &amp; Config'!P389)</f>
        <v/>
      </c>
      <c r="Q384" s="30"/>
      <c r="R384" s="29" t="str">
        <f>IF('12 - Deployments &amp; Config'!BO389="","",'12 - Deployments &amp; Config'!BO389)</f>
        <v/>
      </c>
      <c r="S384" s="29" t="str">
        <f>IF('12 - Deployments &amp; Config'!BN389="","",'12 - Deployments &amp; Config'!BN389)</f>
        <v/>
      </c>
      <c r="T384" s="29" t="str">
        <f>IF('12 - Deployments &amp; Config'!BL389="","",'12 - Deployments &amp; Config'!BL389)</f>
        <v/>
      </c>
      <c r="U384" s="29" t="str">
        <f>IF('12 - Deployments &amp; Config'!BM389="","",'12 - Deployments &amp; Config'!BM389)</f>
        <v/>
      </c>
      <c r="V384" s="29" t="str">
        <f>IF('12 - Deployments &amp; Config'!B389="","",'12 - Deployments &amp; Config'!B389)</f>
        <v/>
      </c>
      <c r="W384" s="29" t="str">
        <f>IF('12 - Deployments &amp; Config'!CO389="","",'12 - Deployments &amp; Config'!CO389)</f>
        <v/>
      </c>
      <c r="X384" s="29" t="str">
        <f>IF('12 - Deployments &amp; Config'!BS389="","",'12 - Deployments &amp; Config'!BS389)</f>
        <v/>
      </c>
      <c r="Y384" s="29" t="str">
        <f>IF('12 - Deployments &amp; Config'!CQ389="","",'12 - Deployments &amp; Config'!CQ389)</f>
        <v/>
      </c>
      <c r="Z384" s="29" t="str">
        <f>IF('12 - Deployments &amp; Config'!T389="","",'12 - Deployments &amp; Config'!T389)</f>
        <v/>
      </c>
      <c r="AA384" s="29" t="str">
        <f>IF('12 - Deployments &amp; Config'!V389="","",'12 - Deployments &amp; Config'!V389)</f>
        <v/>
      </c>
    </row>
    <row r="385" spans="1:27">
      <c r="A385" s="30"/>
      <c r="B385" s="30"/>
      <c r="C385" s="29" t="str">
        <f>IF('12 - Deployments &amp; Config'!I390="","",'12 - Deployments &amp; Config'!I390)</f>
        <v/>
      </c>
      <c r="D385" s="29" t="str">
        <f>IF('12 - Deployments &amp; Config'!J390="","",'12 - Deployments &amp; Config'!J390)</f>
        <v/>
      </c>
      <c r="E385" s="29" t="str">
        <f>IF('12 - Deployments &amp; Config'!K390="","",'12 - Deployments &amp; Config'!K390)</f>
        <v/>
      </c>
      <c r="F385" s="29" t="str">
        <f>IF('12 - Deployments &amp; Config'!L390="","",'12 - Deployments &amp; Config'!L390)</f>
        <v/>
      </c>
      <c r="G385" s="29" t="str">
        <f>IF('12 - Deployments &amp; Config'!AQ390="","",'12 - Deployments &amp; Config'!AQ390)</f>
        <v/>
      </c>
      <c r="H385" s="29" t="str">
        <f>IF('12 - Deployments &amp; Config'!A390="","",'12 - Deployments &amp; Config'!A390)</f>
        <v/>
      </c>
      <c r="I385" s="29" t="str">
        <f>IF('12 - Deployments &amp; Config'!AO390="","",'12 - Deployments &amp; Config'!AO390)</f>
        <v/>
      </c>
      <c r="J385" s="29" t="str">
        <f>IF('12 - Deployments &amp; Config'!AP390="","",'12 - Deployments &amp; Config'!AP390)</f>
        <v/>
      </c>
      <c r="K385" s="29" t="str">
        <f>IF('12 - Deployments &amp; Config'!AK390="","",'12 - Deployments &amp; Config'!AK390)</f>
        <v/>
      </c>
      <c r="L385" s="29" t="str">
        <f>IF('12 - Deployments &amp; Config'!M390="","",'12 - Deployments &amp; Config'!M390)</f>
        <v/>
      </c>
      <c r="M385" s="30"/>
      <c r="N385" s="29" t="str">
        <f>IF('12 - Deployments &amp; Config'!N390="","",'12 - Deployments &amp; Config'!N390)</f>
        <v/>
      </c>
      <c r="O385" s="29" t="str">
        <f>IF('12 - Deployments &amp; Config'!O390="","",'12 - Deployments &amp; Config'!O390)</f>
        <v/>
      </c>
      <c r="P385" s="29" t="str">
        <f>IF('12 - Deployments &amp; Config'!P390="","",'12 - Deployments &amp; Config'!P390)</f>
        <v/>
      </c>
      <c r="Q385" s="30"/>
      <c r="R385" s="29" t="str">
        <f>IF('12 - Deployments &amp; Config'!BO390="","",'12 - Deployments &amp; Config'!BO390)</f>
        <v/>
      </c>
      <c r="S385" s="29" t="str">
        <f>IF('12 - Deployments &amp; Config'!BN390="","",'12 - Deployments &amp; Config'!BN390)</f>
        <v/>
      </c>
      <c r="T385" s="29" t="str">
        <f>IF('12 - Deployments &amp; Config'!BL390="","",'12 - Deployments &amp; Config'!BL390)</f>
        <v/>
      </c>
      <c r="U385" s="29" t="str">
        <f>IF('12 - Deployments &amp; Config'!BM390="","",'12 - Deployments &amp; Config'!BM390)</f>
        <v/>
      </c>
      <c r="V385" s="29" t="str">
        <f>IF('12 - Deployments &amp; Config'!B390="","",'12 - Deployments &amp; Config'!B390)</f>
        <v/>
      </c>
      <c r="W385" s="29" t="str">
        <f>IF('12 - Deployments &amp; Config'!CO390="","",'12 - Deployments &amp; Config'!CO390)</f>
        <v/>
      </c>
      <c r="X385" s="29" t="str">
        <f>IF('12 - Deployments &amp; Config'!BS390="","",'12 - Deployments &amp; Config'!BS390)</f>
        <v/>
      </c>
      <c r="Y385" s="29" t="str">
        <f>IF('12 - Deployments &amp; Config'!CQ390="","",'12 - Deployments &amp; Config'!CQ390)</f>
        <v/>
      </c>
      <c r="Z385" s="29" t="str">
        <f>IF('12 - Deployments &amp; Config'!T390="","",'12 - Deployments &amp; Config'!T390)</f>
        <v/>
      </c>
      <c r="AA385" s="29" t="str">
        <f>IF('12 - Deployments &amp; Config'!V390="","",'12 - Deployments &amp; Config'!V390)</f>
        <v/>
      </c>
    </row>
    <row r="386" spans="1:27">
      <c r="A386" s="30"/>
      <c r="B386" s="30"/>
      <c r="C386" s="29" t="str">
        <f>IF('12 - Deployments &amp; Config'!I391="","",'12 - Deployments &amp; Config'!I391)</f>
        <v/>
      </c>
      <c r="D386" s="29" t="str">
        <f>IF('12 - Deployments &amp; Config'!J391="","",'12 - Deployments &amp; Config'!J391)</f>
        <v/>
      </c>
      <c r="E386" s="29" t="str">
        <f>IF('12 - Deployments &amp; Config'!K391="","",'12 - Deployments &amp; Config'!K391)</f>
        <v/>
      </c>
      <c r="F386" s="29" t="str">
        <f>IF('12 - Deployments &amp; Config'!L391="","",'12 - Deployments &amp; Config'!L391)</f>
        <v/>
      </c>
      <c r="G386" s="29" t="str">
        <f>IF('12 - Deployments &amp; Config'!AQ391="","",'12 - Deployments &amp; Config'!AQ391)</f>
        <v/>
      </c>
      <c r="H386" s="29" t="str">
        <f>IF('12 - Deployments &amp; Config'!A391="","",'12 - Deployments &amp; Config'!A391)</f>
        <v/>
      </c>
      <c r="I386" s="29" t="str">
        <f>IF('12 - Deployments &amp; Config'!AO391="","",'12 - Deployments &amp; Config'!AO391)</f>
        <v/>
      </c>
      <c r="J386" s="29" t="str">
        <f>IF('12 - Deployments &amp; Config'!AP391="","",'12 - Deployments &amp; Config'!AP391)</f>
        <v/>
      </c>
      <c r="K386" s="29" t="str">
        <f>IF('12 - Deployments &amp; Config'!AK391="","",'12 - Deployments &amp; Config'!AK391)</f>
        <v/>
      </c>
      <c r="L386" s="29" t="str">
        <f>IF('12 - Deployments &amp; Config'!M391="","",'12 - Deployments &amp; Config'!M391)</f>
        <v/>
      </c>
      <c r="M386" s="30"/>
      <c r="N386" s="29" t="str">
        <f>IF('12 - Deployments &amp; Config'!N391="","",'12 - Deployments &amp; Config'!N391)</f>
        <v/>
      </c>
      <c r="O386" s="29" t="str">
        <f>IF('12 - Deployments &amp; Config'!O391="","",'12 - Deployments &amp; Config'!O391)</f>
        <v/>
      </c>
      <c r="P386" s="29" t="str">
        <f>IF('12 - Deployments &amp; Config'!P391="","",'12 - Deployments &amp; Config'!P391)</f>
        <v/>
      </c>
      <c r="Q386" s="30"/>
      <c r="R386" s="29" t="str">
        <f>IF('12 - Deployments &amp; Config'!BO391="","",'12 - Deployments &amp; Config'!BO391)</f>
        <v/>
      </c>
      <c r="S386" s="29" t="str">
        <f>IF('12 - Deployments &amp; Config'!BN391="","",'12 - Deployments &amp; Config'!BN391)</f>
        <v/>
      </c>
      <c r="T386" s="29" t="str">
        <f>IF('12 - Deployments &amp; Config'!BL391="","",'12 - Deployments &amp; Config'!BL391)</f>
        <v/>
      </c>
      <c r="U386" s="29" t="str">
        <f>IF('12 - Deployments &amp; Config'!BM391="","",'12 - Deployments &amp; Config'!BM391)</f>
        <v/>
      </c>
      <c r="V386" s="29" t="str">
        <f>IF('12 - Deployments &amp; Config'!B391="","",'12 - Deployments &amp; Config'!B391)</f>
        <v/>
      </c>
      <c r="W386" s="29" t="str">
        <f>IF('12 - Deployments &amp; Config'!CO391="","",'12 - Deployments &amp; Config'!CO391)</f>
        <v/>
      </c>
      <c r="X386" s="29" t="str">
        <f>IF('12 - Deployments &amp; Config'!BS391="","",'12 - Deployments &amp; Config'!BS391)</f>
        <v/>
      </c>
      <c r="Y386" s="29" t="str">
        <f>IF('12 - Deployments &amp; Config'!CQ391="","",'12 - Deployments &amp; Config'!CQ391)</f>
        <v/>
      </c>
      <c r="Z386" s="29" t="str">
        <f>IF('12 - Deployments &amp; Config'!T391="","",'12 - Deployments &amp; Config'!T391)</f>
        <v/>
      </c>
      <c r="AA386" s="29" t="str">
        <f>IF('12 - Deployments &amp; Config'!V391="","",'12 - Deployments &amp; Config'!V391)</f>
        <v/>
      </c>
    </row>
    <row r="387" spans="1:27">
      <c r="A387" s="30"/>
      <c r="B387" s="30"/>
      <c r="C387" s="29" t="str">
        <f>IF('12 - Deployments &amp; Config'!I392="","",'12 - Deployments &amp; Config'!I392)</f>
        <v/>
      </c>
      <c r="D387" s="29" t="str">
        <f>IF('12 - Deployments &amp; Config'!J392="","",'12 - Deployments &amp; Config'!J392)</f>
        <v/>
      </c>
      <c r="E387" s="29" t="str">
        <f>IF('12 - Deployments &amp; Config'!K392="","",'12 - Deployments &amp; Config'!K392)</f>
        <v/>
      </c>
      <c r="F387" s="29" t="str">
        <f>IF('12 - Deployments &amp; Config'!L392="","",'12 - Deployments &amp; Config'!L392)</f>
        <v/>
      </c>
      <c r="G387" s="29" t="str">
        <f>IF('12 - Deployments &amp; Config'!AQ392="","",'12 - Deployments &amp; Config'!AQ392)</f>
        <v/>
      </c>
      <c r="H387" s="29" t="str">
        <f>IF('12 - Deployments &amp; Config'!A392="","",'12 - Deployments &amp; Config'!A392)</f>
        <v/>
      </c>
      <c r="I387" s="29" t="str">
        <f>IF('12 - Deployments &amp; Config'!AO392="","",'12 - Deployments &amp; Config'!AO392)</f>
        <v/>
      </c>
      <c r="J387" s="29" t="str">
        <f>IF('12 - Deployments &amp; Config'!AP392="","",'12 - Deployments &amp; Config'!AP392)</f>
        <v/>
      </c>
      <c r="K387" s="29" t="str">
        <f>IF('12 - Deployments &amp; Config'!AK392="","",'12 - Deployments &amp; Config'!AK392)</f>
        <v/>
      </c>
      <c r="L387" s="29" t="str">
        <f>IF('12 - Deployments &amp; Config'!M392="","",'12 - Deployments &amp; Config'!M392)</f>
        <v/>
      </c>
      <c r="M387" s="30"/>
      <c r="N387" s="29" t="str">
        <f>IF('12 - Deployments &amp; Config'!N392="","",'12 - Deployments &amp; Config'!N392)</f>
        <v/>
      </c>
      <c r="O387" s="29" t="str">
        <f>IF('12 - Deployments &amp; Config'!O392="","",'12 - Deployments &amp; Config'!O392)</f>
        <v/>
      </c>
      <c r="P387" s="29" t="str">
        <f>IF('12 - Deployments &amp; Config'!P392="","",'12 - Deployments &amp; Config'!P392)</f>
        <v/>
      </c>
      <c r="Q387" s="30"/>
      <c r="R387" s="29" t="str">
        <f>IF('12 - Deployments &amp; Config'!BO392="","",'12 - Deployments &amp; Config'!BO392)</f>
        <v/>
      </c>
      <c r="S387" s="29" t="str">
        <f>IF('12 - Deployments &amp; Config'!BN392="","",'12 - Deployments &amp; Config'!BN392)</f>
        <v/>
      </c>
      <c r="T387" s="29" t="str">
        <f>IF('12 - Deployments &amp; Config'!BL392="","",'12 - Deployments &amp; Config'!BL392)</f>
        <v/>
      </c>
      <c r="U387" s="29" t="str">
        <f>IF('12 - Deployments &amp; Config'!BM392="","",'12 - Deployments &amp; Config'!BM392)</f>
        <v/>
      </c>
      <c r="V387" s="29" t="str">
        <f>IF('12 - Deployments &amp; Config'!B392="","",'12 - Deployments &amp; Config'!B392)</f>
        <v/>
      </c>
      <c r="W387" s="29" t="str">
        <f>IF('12 - Deployments &amp; Config'!CO392="","",'12 - Deployments &amp; Config'!CO392)</f>
        <v/>
      </c>
      <c r="X387" s="29" t="str">
        <f>IF('12 - Deployments &amp; Config'!BS392="","",'12 - Deployments &amp; Config'!BS392)</f>
        <v/>
      </c>
      <c r="Y387" s="29" t="str">
        <f>IF('12 - Deployments &amp; Config'!CQ392="","",'12 - Deployments &amp; Config'!CQ392)</f>
        <v/>
      </c>
      <c r="Z387" s="29" t="str">
        <f>IF('12 - Deployments &amp; Config'!T392="","",'12 - Deployments &amp; Config'!T392)</f>
        <v/>
      </c>
      <c r="AA387" s="29" t="str">
        <f>IF('12 - Deployments &amp; Config'!V392="","",'12 - Deployments &amp; Config'!V392)</f>
        <v/>
      </c>
    </row>
    <row r="388" spans="1:27">
      <c r="A388" s="30"/>
      <c r="B388" s="30"/>
      <c r="C388" s="29" t="str">
        <f>IF('12 - Deployments &amp; Config'!I393="","",'12 - Deployments &amp; Config'!I393)</f>
        <v/>
      </c>
      <c r="D388" s="29" t="str">
        <f>IF('12 - Deployments &amp; Config'!J393="","",'12 - Deployments &amp; Config'!J393)</f>
        <v/>
      </c>
      <c r="E388" s="29" t="str">
        <f>IF('12 - Deployments &amp; Config'!K393="","",'12 - Deployments &amp; Config'!K393)</f>
        <v/>
      </c>
      <c r="F388" s="29" t="str">
        <f>IF('12 - Deployments &amp; Config'!L393="","",'12 - Deployments &amp; Config'!L393)</f>
        <v/>
      </c>
      <c r="G388" s="29" t="str">
        <f>IF('12 - Deployments &amp; Config'!AQ393="","",'12 - Deployments &amp; Config'!AQ393)</f>
        <v/>
      </c>
      <c r="H388" s="29" t="str">
        <f>IF('12 - Deployments &amp; Config'!A393="","",'12 - Deployments &amp; Config'!A393)</f>
        <v/>
      </c>
      <c r="I388" s="29" t="str">
        <f>IF('12 - Deployments &amp; Config'!AO393="","",'12 - Deployments &amp; Config'!AO393)</f>
        <v/>
      </c>
      <c r="J388" s="29" t="str">
        <f>IF('12 - Deployments &amp; Config'!AP393="","",'12 - Deployments &amp; Config'!AP393)</f>
        <v/>
      </c>
      <c r="K388" s="29" t="str">
        <f>IF('12 - Deployments &amp; Config'!AK393="","",'12 - Deployments &amp; Config'!AK393)</f>
        <v/>
      </c>
      <c r="L388" s="29" t="str">
        <f>IF('12 - Deployments &amp; Config'!M393="","",'12 - Deployments &amp; Config'!M393)</f>
        <v/>
      </c>
      <c r="M388" s="30"/>
      <c r="N388" s="29" t="str">
        <f>IF('12 - Deployments &amp; Config'!N393="","",'12 - Deployments &amp; Config'!N393)</f>
        <v/>
      </c>
      <c r="O388" s="29" t="str">
        <f>IF('12 - Deployments &amp; Config'!O393="","",'12 - Deployments &amp; Config'!O393)</f>
        <v/>
      </c>
      <c r="P388" s="29" t="str">
        <f>IF('12 - Deployments &amp; Config'!P393="","",'12 - Deployments &amp; Config'!P393)</f>
        <v/>
      </c>
      <c r="Q388" s="30"/>
      <c r="R388" s="29" t="str">
        <f>IF('12 - Deployments &amp; Config'!BO393="","",'12 - Deployments &amp; Config'!BO393)</f>
        <v/>
      </c>
      <c r="S388" s="29" t="str">
        <f>IF('12 - Deployments &amp; Config'!BN393="","",'12 - Deployments &amp; Config'!BN393)</f>
        <v/>
      </c>
      <c r="T388" s="29" t="str">
        <f>IF('12 - Deployments &amp; Config'!BL393="","",'12 - Deployments &amp; Config'!BL393)</f>
        <v/>
      </c>
      <c r="U388" s="29" t="str">
        <f>IF('12 - Deployments &amp; Config'!BM393="","",'12 - Deployments &amp; Config'!BM393)</f>
        <v/>
      </c>
      <c r="V388" s="29" t="str">
        <f>IF('12 - Deployments &amp; Config'!B393="","",'12 - Deployments &amp; Config'!B393)</f>
        <v/>
      </c>
      <c r="W388" s="29" t="str">
        <f>IF('12 - Deployments &amp; Config'!CO393="","",'12 - Deployments &amp; Config'!CO393)</f>
        <v/>
      </c>
      <c r="X388" s="29" t="str">
        <f>IF('12 - Deployments &amp; Config'!BS393="","",'12 - Deployments &amp; Config'!BS393)</f>
        <v/>
      </c>
      <c r="Y388" s="29" t="str">
        <f>IF('12 - Deployments &amp; Config'!CQ393="","",'12 - Deployments &amp; Config'!CQ393)</f>
        <v/>
      </c>
      <c r="Z388" s="29" t="str">
        <f>IF('12 - Deployments &amp; Config'!T393="","",'12 - Deployments &amp; Config'!T393)</f>
        <v/>
      </c>
      <c r="AA388" s="29" t="str">
        <f>IF('12 - Deployments &amp; Config'!V393="","",'12 - Deployments &amp; Config'!V393)</f>
        <v/>
      </c>
    </row>
    <row r="389" spans="1:27">
      <c r="A389" s="30"/>
      <c r="B389" s="30"/>
      <c r="C389" s="29" t="str">
        <f>IF('12 - Deployments &amp; Config'!I394="","",'12 - Deployments &amp; Config'!I394)</f>
        <v/>
      </c>
      <c r="D389" s="29" t="str">
        <f>IF('12 - Deployments &amp; Config'!J394="","",'12 - Deployments &amp; Config'!J394)</f>
        <v/>
      </c>
      <c r="E389" s="29" t="str">
        <f>IF('12 - Deployments &amp; Config'!K394="","",'12 - Deployments &amp; Config'!K394)</f>
        <v/>
      </c>
      <c r="F389" s="29" t="str">
        <f>IF('12 - Deployments &amp; Config'!L394="","",'12 - Deployments &amp; Config'!L394)</f>
        <v/>
      </c>
      <c r="G389" s="29" t="str">
        <f>IF('12 - Deployments &amp; Config'!AQ394="","",'12 - Deployments &amp; Config'!AQ394)</f>
        <v/>
      </c>
      <c r="H389" s="29" t="str">
        <f>IF('12 - Deployments &amp; Config'!A394="","",'12 - Deployments &amp; Config'!A394)</f>
        <v/>
      </c>
      <c r="I389" s="29" t="str">
        <f>IF('12 - Deployments &amp; Config'!AO394="","",'12 - Deployments &amp; Config'!AO394)</f>
        <v/>
      </c>
      <c r="J389" s="29" t="str">
        <f>IF('12 - Deployments &amp; Config'!AP394="","",'12 - Deployments &amp; Config'!AP394)</f>
        <v/>
      </c>
      <c r="K389" s="29" t="str">
        <f>IF('12 - Deployments &amp; Config'!AK394="","",'12 - Deployments &amp; Config'!AK394)</f>
        <v/>
      </c>
      <c r="L389" s="29" t="str">
        <f>IF('12 - Deployments &amp; Config'!M394="","",'12 - Deployments &amp; Config'!M394)</f>
        <v/>
      </c>
      <c r="M389" s="30"/>
      <c r="N389" s="29" t="str">
        <f>IF('12 - Deployments &amp; Config'!N394="","",'12 - Deployments &amp; Config'!N394)</f>
        <v/>
      </c>
      <c r="O389" s="29" t="str">
        <f>IF('12 - Deployments &amp; Config'!O394="","",'12 - Deployments &amp; Config'!O394)</f>
        <v/>
      </c>
      <c r="P389" s="29" t="str">
        <f>IF('12 - Deployments &amp; Config'!P394="","",'12 - Deployments &amp; Config'!P394)</f>
        <v/>
      </c>
      <c r="Q389" s="30"/>
      <c r="R389" s="29" t="str">
        <f>IF('12 - Deployments &amp; Config'!BO394="","",'12 - Deployments &amp; Config'!BO394)</f>
        <v/>
      </c>
      <c r="S389" s="29" t="str">
        <f>IF('12 - Deployments &amp; Config'!BN394="","",'12 - Deployments &amp; Config'!BN394)</f>
        <v/>
      </c>
      <c r="T389" s="29" t="str">
        <f>IF('12 - Deployments &amp; Config'!BL394="","",'12 - Deployments &amp; Config'!BL394)</f>
        <v/>
      </c>
      <c r="U389" s="29" t="str">
        <f>IF('12 - Deployments &amp; Config'!BM394="","",'12 - Deployments &amp; Config'!BM394)</f>
        <v/>
      </c>
      <c r="V389" s="29" t="str">
        <f>IF('12 - Deployments &amp; Config'!B394="","",'12 - Deployments &amp; Config'!B394)</f>
        <v/>
      </c>
      <c r="W389" s="29" t="str">
        <f>IF('12 - Deployments &amp; Config'!CO394="","",'12 - Deployments &amp; Config'!CO394)</f>
        <v/>
      </c>
      <c r="X389" s="29" t="str">
        <f>IF('12 - Deployments &amp; Config'!BS394="","",'12 - Deployments &amp; Config'!BS394)</f>
        <v/>
      </c>
      <c r="Y389" s="29" t="str">
        <f>IF('12 - Deployments &amp; Config'!CQ394="","",'12 - Deployments &amp; Config'!CQ394)</f>
        <v/>
      </c>
      <c r="Z389" s="29" t="str">
        <f>IF('12 - Deployments &amp; Config'!T394="","",'12 - Deployments &amp; Config'!T394)</f>
        <v/>
      </c>
      <c r="AA389" s="29" t="str">
        <f>IF('12 - Deployments &amp; Config'!V394="","",'12 - Deployments &amp; Config'!V394)</f>
        <v/>
      </c>
    </row>
    <row r="390" spans="1:27">
      <c r="A390" s="30"/>
      <c r="B390" s="30"/>
      <c r="C390" s="29" t="str">
        <f>IF('12 - Deployments &amp; Config'!I395="","",'12 - Deployments &amp; Config'!I395)</f>
        <v/>
      </c>
      <c r="D390" s="29" t="str">
        <f>IF('12 - Deployments &amp; Config'!J395="","",'12 - Deployments &amp; Config'!J395)</f>
        <v/>
      </c>
      <c r="E390" s="29" t="str">
        <f>IF('12 - Deployments &amp; Config'!K395="","",'12 - Deployments &amp; Config'!K395)</f>
        <v/>
      </c>
      <c r="F390" s="29" t="str">
        <f>IF('12 - Deployments &amp; Config'!L395="","",'12 - Deployments &amp; Config'!L395)</f>
        <v/>
      </c>
      <c r="G390" s="29" t="str">
        <f>IF('12 - Deployments &amp; Config'!AQ395="","",'12 - Deployments &amp; Config'!AQ395)</f>
        <v/>
      </c>
      <c r="H390" s="29" t="str">
        <f>IF('12 - Deployments &amp; Config'!A395="","",'12 - Deployments &amp; Config'!A395)</f>
        <v/>
      </c>
      <c r="I390" s="29" t="str">
        <f>IF('12 - Deployments &amp; Config'!AO395="","",'12 - Deployments &amp; Config'!AO395)</f>
        <v/>
      </c>
      <c r="J390" s="29" t="str">
        <f>IF('12 - Deployments &amp; Config'!AP395="","",'12 - Deployments &amp; Config'!AP395)</f>
        <v/>
      </c>
      <c r="K390" s="29" t="str">
        <f>IF('12 - Deployments &amp; Config'!AK395="","",'12 - Deployments &amp; Config'!AK395)</f>
        <v/>
      </c>
      <c r="L390" s="29" t="str">
        <f>IF('12 - Deployments &amp; Config'!M395="","",'12 - Deployments &amp; Config'!M395)</f>
        <v/>
      </c>
      <c r="M390" s="30"/>
      <c r="N390" s="29" t="str">
        <f>IF('12 - Deployments &amp; Config'!N395="","",'12 - Deployments &amp; Config'!N395)</f>
        <v/>
      </c>
      <c r="O390" s="29" t="str">
        <f>IF('12 - Deployments &amp; Config'!O395="","",'12 - Deployments &amp; Config'!O395)</f>
        <v/>
      </c>
      <c r="P390" s="29" t="str">
        <f>IF('12 - Deployments &amp; Config'!P395="","",'12 - Deployments &amp; Config'!P395)</f>
        <v/>
      </c>
      <c r="Q390" s="30"/>
      <c r="R390" s="29" t="str">
        <f>IF('12 - Deployments &amp; Config'!BO395="","",'12 - Deployments &amp; Config'!BO395)</f>
        <v/>
      </c>
      <c r="S390" s="29" t="str">
        <f>IF('12 - Deployments &amp; Config'!BN395="","",'12 - Deployments &amp; Config'!BN395)</f>
        <v/>
      </c>
      <c r="T390" s="29" t="str">
        <f>IF('12 - Deployments &amp; Config'!BL395="","",'12 - Deployments &amp; Config'!BL395)</f>
        <v/>
      </c>
      <c r="U390" s="29" t="str">
        <f>IF('12 - Deployments &amp; Config'!BM395="","",'12 - Deployments &amp; Config'!BM395)</f>
        <v/>
      </c>
      <c r="V390" s="29" t="str">
        <f>IF('12 - Deployments &amp; Config'!B395="","",'12 - Deployments &amp; Config'!B395)</f>
        <v/>
      </c>
      <c r="W390" s="29" t="str">
        <f>IF('12 - Deployments &amp; Config'!CO395="","",'12 - Deployments &amp; Config'!CO395)</f>
        <v/>
      </c>
      <c r="X390" s="29" t="str">
        <f>IF('12 - Deployments &amp; Config'!BS395="","",'12 - Deployments &amp; Config'!BS395)</f>
        <v/>
      </c>
      <c r="Y390" s="29" t="str">
        <f>IF('12 - Deployments &amp; Config'!CQ395="","",'12 - Deployments &amp; Config'!CQ395)</f>
        <v/>
      </c>
      <c r="Z390" s="29" t="str">
        <f>IF('12 - Deployments &amp; Config'!T395="","",'12 - Deployments &amp; Config'!T395)</f>
        <v/>
      </c>
      <c r="AA390" s="29" t="str">
        <f>IF('12 - Deployments &amp; Config'!V395="","",'12 - Deployments &amp; Config'!V395)</f>
        <v/>
      </c>
    </row>
    <row r="391" spans="1:27">
      <c r="A391" s="30"/>
      <c r="B391" s="30"/>
      <c r="C391" s="29" t="str">
        <f>IF('12 - Deployments &amp; Config'!I396="","",'12 - Deployments &amp; Config'!I396)</f>
        <v/>
      </c>
      <c r="D391" s="29" t="str">
        <f>IF('12 - Deployments &amp; Config'!J396="","",'12 - Deployments &amp; Config'!J396)</f>
        <v/>
      </c>
      <c r="E391" s="29" t="str">
        <f>IF('12 - Deployments &amp; Config'!K396="","",'12 - Deployments &amp; Config'!K396)</f>
        <v/>
      </c>
      <c r="F391" s="29" t="str">
        <f>IF('12 - Deployments &amp; Config'!L396="","",'12 - Deployments &amp; Config'!L396)</f>
        <v/>
      </c>
      <c r="G391" s="29" t="str">
        <f>IF('12 - Deployments &amp; Config'!AQ396="","",'12 - Deployments &amp; Config'!AQ396)</f>
        <v/>
      </c>
      <c r="H391" s="29" t="str">
        <f>IF('12 - Deployments &amp; Config'!A396="","",'12 - Deployments &amp; Config'!A396)</f>
        <v/>
      </c>
      <c r="I391" s="29" t="str">
        <f>IF('12 - Deployments &amp; Config'!AO396="","",'12 - Deployments &amp; Config'!AO396)</f>
        <v/>
      </c>
      <c r="J391" s="29" t="str">
        <f>IF('12 - Deployments &amp; Config'!AP396="","",'12 - Deployments &amp; Config'!AP396)</f>
        <v/>
      </c>
      <c r="K391" s="29" t="str">
        <f>IF('12 - Deployments &amp; Config'!AK396="","",'12 - Deployments &amp; Config'!AK396)</f>
        <v/>
      </c>
      <c r="L391" s="29" t="str">
        <f>IF('12 - Deployments &amp; Config'!M396="","",'12 - Deployments &amp; Config'!M396)</f>
        <v/>
      </c>
      <c r="M391" s="30"/>
      <c r="N391" s="29" t="str">
        <f>IF('12 - Deployments &amp; Config'!N396="","",'12 - Deployments &amp; Config'!N396)</f>
        <v/>
      </c>
      <c r="O391" s="29" t="str">
        <f>IF('12 - Deployments &amp; Config'!O396="","",'12 - Deployments &amp; Config'!O396)</f>
        <v/>
      </c>
      <c r="P391" s="29" t="str">
        <f>IF('12 - Deployments &amp; Config'!P396="","",'12 - Deployments &amp; Config'!P396)</f>
        <v/>
      </c>
      <c r="Q391" s="30"/>
      <c r="R391" s="29" t="str">
        <f>IF('12 - Deployments &amp; Config'!BO396="","",'12 - Deployments &amp; Config'!BO396)</f>
        <v/>
      </c>
      <c r="S391" s="29" t="str">
        <f>IF('12 - Deployments &amp; Config'!BN396="","",'12 - Deployments &amp; Config'!BN396)</f>
        <v/>
      </c>
      <c r="T391" s="29" t="str">
        <f>IF('12 - Deployments &amp; Config'!BL396="","",'12 - Deployments &amp; Config'!BL396)</f>
        <v/>
      </c>
      <c r="U391" s="29" t="str">
        <f>IF('12 - Deployments &amp; Config'!BM396="","",'12 - Deployments &amp; Config'!BM396)</f>
        <v/>
      </c>
      <c r="V391" s="29" t="str">
        <f>IF('12 - Deployments &amp; Config'!B396="","",'12 - Deployments &amp; Config'!B396)</f>
        <v/>
      </c>
      <c r="W391" s="29" t="str">
        <f>IF('12 - Deployments &amp; Config'!CO396="","",'12 - Deployments &amp; Config'!CO396)</f>
        <v/>
      </c>
      <c r="X391" s="29" t="str">
        <f>IF('12 - Deployments &amp; Config'!BS396="","",'12 - Deployments &amp; Config'!BS396)</f>
        <v/>
      </c>
      <c r="Y391" s="29" t="str">
        <f>IF('12 - Deployments &amp; Config'!CQ396="","",'12 - Deployments &amp; Config'!CQ396)</f>
        <v/>
      </c>
      <c r="Z391" s="29" t="str">
        <f>IF('12 - Deployments &amp; Config'!T396="","",'12 - Deployments &amp; Config'!T396)</f>
        <v/>
      </c>
      <c r="AA391" s="29" t="str">
        <f>IF('12 - Deployments &amp; Config'!V396="","",'12 - Deployments &amp; Config'!V396)</f>
        <v/>
      </c>
    </row>
    <row r="392" spans="1:27">
      <c r="A392" s="30"/>
      <c r="B392" s="30"/>
      <c r="C392" s="29" t="str">
        <f>IF('12 - Deployments &amp; Config'!I397="","",'12 - Deployments &amp; Config'!I397)</f>
        <v/>
      </c>
      <c r="D392" s="29" t="str">
        <f>IF('12 - Deployments &amp; Config'!J397="","",'12 - Deployments &amp; Config'!J397)</f>
        <v/>
      </c>
      <c r="E392" s="29" t="str">
        <f>IF('12 - Deployments &amp; Config'!K397="","",'12 - Deployments &amp; Config'!K397)</f>
        <v/>
      </c>
      <c r="F392" s="29" t="str">
        <f>IF('12 - Deployments &amp; Config'!L397="","",'12 - Deployments &amp; Config'!L397)</f>
        <v/>
      </c>
      <c r="G392" s="29" t="str">
        <f>IF('12 - Deployments &amp; Config'!AQ397="","",'12 - Deployments &amp; Config'!AQ397)</f>
        <v/>
      </c>
      <c r="H392" s="29" t="str">
        <f>IF('12 - Deployments &amp; Config'!A397="","",'12 - Deployments &amp; Config'!A397)</f>
        <v/>
      </c>
      <c r="I392" s="29" t="str">
        <f>IF('12 - Deployments &amp; Config'!AO397="","",'12 - Deployments &amp; Config'!AO397)</f>
        <v/>
      </c>
      <c r="J392" s="29" t="str">
        <f>IF('12 - Deployments &amp; Config'!AP397="","",'12 - Deployments &amp; Config'!AP397)</f>
        <v/>
      </c>
      <c r="K392" s="29" t="str">
        <f>IF('12 - Deployments &amp; Config'!AK397="","",'12 - Deployments &amp; Config'!AK397)</f>
        <v/>
      </c>
      <c r="L392" s="29" t="str">
        <f>IF('12 - Deployments &amp; Config'!M397="","",'12 - Deployments &amp; Config'!M397)</f>
        <v/>
      </c>
      <c r="M392" s="30"/>
      <c r="N392" s="29" t="str">
        <f>IF('12 - Deployments &amp; Config'!N397="","",'12 - Deployments &amp; Config'!N397)</f>
        <v/>
      </c>
      <c r="O392" s="29" t="str">
        <f>IF('12 - Deployments &amp; Config'!O397="","",'12 - Deployments &amp; Config'!O397)</f>
        <v/>
      </c>
      <c r="P392" s="29" t="str">
        <f>IF('12 - Deployments &amp; Config'!P397="","",'12 - Deployments &amp; Config'!P397)</f>
        <v/>
      </c>
      <c r="Q392" s="30"/>
      <c r="R392" s="29" t="str">
        <f>IF('12 - Deployments &amp; Config'!BO397="","",'12 - Deployments &amp; Config'!BO397)</f>
        <v/>
      </c>
      <c r="S392" s="29" t="str">
        <f>IF('12 - Deployments &amp; Config'!BN397="","",'12 - Deployments &amp; Config'!BN397)</f>
        <v/>
      </c>
      <c r="T392" s="29" t="str">
        <f>IF('12 - Deployments &amp; Config'!BL397="","",'12 - Deployments &amp; Config'!BL397)</f>
        <v/>
      </c>
      <c r="U392" s="29" t="str">
        <f>IF('12 - Deployments &amp; Config'!BM397="","",'12 - Deployments &amp; Config'!BM397)</f>
        <v/>
      </c>
      <c r="V392" s="29" t="str">
        <f>IF('12 - Deployments &amp; Config'!B397="","",'12 - Deployments &amp; Config'!B397)</f>
        <v/>
      </c>
      <c r="W392" s="29" t="str">
        <f>IF('12 - Deployments &amp; Config'!CO397="","",'12 - Deployments &amp; Config'!CO397)</f>
        <v/>
      </c>
      <c r="X392" s="29" t="str">
        <f>IF('12 - Deployments &amp; Config'!BS397="","",'12 - Deployments &amp; Config'!BS397)</f>
        <v/>
      </c>
      <c r="Y392" s="29" t="str">
        <f>IF('12 - Deployments &amp; Config'!CQ397="","",'12 - Deployments &amp; Config'!CQ397)</f>
        <v/>
      </c>
      <c r="Z392" s="29" t="str">
        <f>IF('12 - Deployments &amp; Config'!T397="","",'12 - Deployments &amp; Config'!T397)</f>
        <v/>
      </c>
      <c r="AA392" s="29" t="str">
        <f>IF('12 - Deployments &amp; Config'!V397="","",'12 - Deployments &amp; Config'!V397)</f>
        <v/>
      </c>
    </row>
    <row r="393" spans="1:27">
      <c r="A393" s="30"/>
      <c r="B393" s="30"/>
      <c r="C393" s="29" t="str">
        <f>IF('12 - Deployments &amp; Config'!I398="","",'12 - Deployments &amp; Config'!I398)</f>
        <v/>
      </c>
      <c r="D393" s="29" t="str">
        <f>IF('12 - Deployments &amp; Config'!J398="","",'12 - Deployments &amp; Config'!J398)</f>
        <v/>
      </c>
      <c r="E393" s="29" t="str">
        <f>IF('12 - Deployments &amp; Config'!K398="","",'12 - Deployments &amp; Config'!K398)</f>
        <v/>
      </c>
      <c r="F393" s="29" t="str">
        <f>IF('12 - Deployments &amp; Config'!L398="","",'12 - Deployments &amp; Config'!L398)</f>
        <v/>
      </c>
      <c r="G393" s="29" t="str">
        <f>IF('12 - Deployments &amp; Config'!AQ398="","",'12 - Deployments &amp; Config'!AQ398)</f>
        <v/>
      </c>
      <c r="H393" s="29" t="str">
        <f>IF('12 - Deployments &amp; Config'!A398="","",'12 - Deployments &amp; Config'!A398)</f>
        <v/>
      </c>
      <c r="I393" s="29" t="str">
        <f>IF('12 - Deployments &amp; Config'!AO398="","",'12 - Deployments &amp; Config'!AO398)</f>
        <v/>
      </c>
      <c r="J393" s="29" t="str">
        <f>IF('12 - Deployments &amp; Config'!AP398="","",'12 - Deployments &amp; Config'!AP398)</f>
        <v/>
      </c>
      <c r="K393" s="29" t="str">
        <f>IF('12 - Deployments &amp; Config'!AK398="","",'12 - Deployments &amp; Config'!AK398)</f>
        <v/>
      </c>
      <c r="L393" s="29" t="str">
        <f>IF('12 - Deployments &amp; Config'!M398="","",'12 - Deployments &amp; Config'!M398)</f>
        <v/>
      </c>
      <c r="M393" s="30"/>
      <c r="N393" s="29" t="str">
        <f>IF('12 - Deployments &amp; Config'!N398="","",'12 - Deployments &amp; Config'!N398)</f>
        <v/>
      </c>
      <c r="O393" s="29" t="str">
        <f>IF('12 - Deployments &amp; Config'!O398="","",'12 - Deployments &amp; Config'!O398)</f>
        <v/>
      </c>
      <c r="P393" s="29" t="str">
        <f>IF('12 - Deployments &amp; Config'!P398="","",'12 - Deployments &amp; Config'!P398)</f>
        <v/>
      </c>
      <c r="Q393" s="30"/>
      <c r="R393" s="29" t="str">
        <f>IF('12 - Deployments &amp; Config'!BO398="","",'12 - Deployments &amp; Config'!BO398)</f>
        <v/>
      </c>
      <c r="S393" s="29" t="str">
        <f>IF('12 - Deployments &amp; Config'!BN398="","",'12 - Deployments &amp; Config'!BN398)</f>
        <v/>
      </c>
      <c r="T393" s="29" t="str">
        <f>IF('12 - Deployments &amp; Config'!BL398="","",'12 - Deployments &amp; Config'!BL398)</f>
        <v/>
      </c>
      <c r="U393" s="29" t="str">
        <f>IF('12 - Deployments &amp; Config'!BM398="","",'12 - Deployments &amp; Config'!BM398)</f>
        <v/>
      </c>
      <c r="V393" s="29" t="str">
        <f>IF('12 - Deployments &amp; Config'!B398="","",'12 - Deployments &amp; Config'!B398)</f>
        <v/>
      </c>
      <c r="W393" s="29" t="str">
        <f>IF('12 - Deployments &amp; Config'!CO398="","",'12 - Deployments &amp; Config'!CO398)</f>
        <v/>
      </c>
      <c r="X393" s="29" t="str">
        <f>IF('12 - Deployments &amp; Config'!BS398="","",'12 - Deployments &amp; Config'!BS398)</f>
        <v/>
      </c>
      <c r="Y393" s="29" t="str">
        <f>IF('12 - Deployments &amp; Config'!CQ398="","",'12 - Deployments &amp; Config'!CQ398)</f>
        <v/>
      </c>
      <c r="Z393" s="29" t="str">
        <f>IF('12 - Deployments &amp; Config'!T398="","",'12 - Deployments &amp; Config'!T398)</f>
        <v/>
      </c>
      <c r="AA393" s="29" t="str">
        <f>IF('12 - Deployments &amp; Config'!V398="","",'12 - Deployments &amp; Config'!V398)</f>
        <v/>
      </c>
    </row>
    <row r="394" spans="1:27">
      <c r="A394" s="30"/>
      <c r="B394" s="30"/>
      <c r="C394" s="29" t="str">
        <f>IF('12 - Deployments &amp; Config'!I399="","",'12 - Deployments &amp; Config'!I399)</f>
        <v/>
      </c>
      <c r="D394" s="29" t="str">
        <f>IF('12 - Deployments &amp; Config'!J399="","",'12 - Deployments &amp; Config'!J399)</f>
        <v/>
      </c>
      <c r="E394" s="29" t="str">
        <f>IF('12 - Deployments &amp; Config'!K399="","",'12 - Deployments &amp; Config'!K399)</f>
        <v/>
      </c>
      <c r="F394" s="29" t="str">
        <f>IF('12 - Deployments &amp; Config'!L399="","",'12 - Deployments &amp; Config'!L399)</f>
        <v/>
      </c>
      <c r="G394" s="29" t="str">
        <f>IF('12 - Deployments &amp; Config'!AQ399="","",'12 - Deployments &amp; Config'!AQ399)</f>
        <v/>
      </c>
      <c r="H394" s="29" t="str">
        <f>IF('12 - Deployments &amp; Config'!A399="","",'12 - Deployments &amp; Config'!A399)</f>
        <v/>
      </c>
      <c r="I394" s="29" t="str">
        <f>IF('12 - Deployments &amp; Config'!AO399="","",'12 - Deployments &amp; Config'!AO399)</f>
        <v/>
      </c>
      <c r="J394" s="29" t="str">
        <f>IF('12 - Deployments &amp; Config'!AP399="","",'12 - Deployments &amp; Config'!AP399)</f>
        <v/>
      </c>
      <c r="K394" s="29" t="str">
        <f>IF('12 - Deployments &amp; Config'!AK399="","",'12 - Deployments &amp; Config'!AK399)</f>
        <v/>
      </c>
      <c r="L394" s="29" t="str">
        <f>IF('12 - Deployments &amp; Config'!M399="","",'12 - Deployments &amp; Config'!M399)</f>
        <v/>
      </c>
      <c r="M394" s="30"/>
      <c r="N394" s="29" t="str">
        <f>IF('12 - Deployments &amp; Config'!N399="","",'12 - Deployments &amp; Config'!N399)</f>
        <v/>
      </c>
      <c r="O394" s="29" t="str">
        <f>IF('12 - Deployments &amp; Config'!O399="","",'12 - Deployments &amp; Config'!O399)</f>
        <v/>
      </c>
      <c r="P394" s="29" t="str">
        <f>IF('12 - Deployments &amp; Config'!P399="","",'12 - Deployments &amp; Config'!P399)</f>
        <v/>
      </c>
      <c r="Q394" s="30"/>
      <c r="R394" s="29" t="str">
        <f>IF('12 - Deployments &amp; Config'!BO399="","",'12 - Deployments &amp; Config'!BO399)</f>
        <v/>
      </c>
      <c r="S394" s="29" t="str">
        <f>IF('12 - Deployments &amp; Config'!BN399="","",'12 - Deployments &amp; Config'!BN399)</f>
        <v/>
      </c>
      <c r="T394" s="29" t="str">
        <f>IF('12 - Deployments &amp; Config'!BL399="","",'12 - Deployments &amp; Config'!BL399)</f>
        <v/>
      </c>
      <c r="U394" s="29" t="str">
        <f>IF('12 - Deployments &amp; Config'!BM399="","",'12 - Deployments &amp; Config'!BM399)</f>
        <v/>
      </c>
      <c r="V394" s="29" t="str">
        <f>IF('12 - Deployments &amp; Config'!B399="","",'12 - Deployments &amp; Config'!B399)</f>
        <v/>
      </c>
      <c r="W394" s="29" t="str">
        <f>IF('12 - Deployments &amp; Config'!CO399="","",'12 - Deployments &amp; Config'!CO399)</f>
        <v/>
      </c>
      <c r="X394" s="29" t="str">
        <f>IF('12 - Deployments &amp; Config'!BS399="","",'12 - Deployments &amp; Config'!BS399)</f>
        <v/>
      </c>
      <c r="Y394" s="29" t="str">
        <f>IF('12 - Deployments &amp; Config'!CQ399="","",'12 - Deployments &amp; Config'!CQ399)</f>
        <v/>
      </c>
      <c r="Z394" s="29" t="str">
        <f>IF('12 - Deployments &amp; Config'!T399="","",'12 - Deployments &amp; Config'!T399)</f>
        <v/>
      </c>
      <c r="AA394" s="29" t="str">
        <f>IF('12 - Deployments &amp; Config'!V399="","",'12 - Deployments &amp; Config'!V399)</f>
        <v/>
      </c>
    </row>
    <row r="395" spans="1:27">
      <c r="A395" s="30"/>
      <c r="B395" s="30"/>
      <c r="C395" s="29" t="str">
        <f>IF('12 - Deployments &amp; Config'!I400="","",'12 - Deployments &amp; Config'!I400)</f>
        <v/>
      </c>
      <c r="D395" s="29" t="str">
        <f>IF('12 - Deployments &amp; Config'!J400="","",'12 - Deployments &amp; Config'!J400)</f>
        <v/>
      </c>
      <c r="E395" s="29" t="str">
        <f>IF('12 - Deployments &amp; Config'!K400="","",'12 - Deployments &amp; Config'!K400)</f>
        <v/>
      </c>
      <c r="F395" s="29" t="str">
        <f>IF('12 - Deployments &amp; Config'!L400="","",'12 - Deployments &amp; Config'!L400)</f>
        <v/>
      </c>
      <c r="G395" s="29" t="str">
        <f>IF('12 - Deployments &amp; Config'!AQ400="","",'12 - Deployments &amp; Config'!AQ400)</f>
        <v/>
      </c>
      <c r="H395" s="29" t="str">
        <f>IF('12 - Deployments &amp; Config'!A400="","",'12 - Deployments &amp; Config'!A400)</f>
        <v/>
      </c>
      <c r="I395" s="29" t="str">
        <f>IF('12 - Deployments &amp; Config'!AO400="","",'12 - Deployments &amp; Config'!AO400)</f>
        <v/>
      </c>
      <c r="J395" s="29" t="str">
        <f>IF('12 - Deployments &amp; Config'!AP400="","",'12 - Deployments &amp; Config'!AP400)</f>
        <v/>
      </c>
      <c r="K395" s="29" t="str">
        <f>IF('12 - Deployments &amp; Config'!AK400="","",'12 - Deployments &amp; Config'!AK400)</f>
        <v/>
      </c>
      <c r="L395" s="29" t="str">
        <f>IF('12 - Deployments &amp; Config'!M400="","",'12 - Deployments &amp; Config'!M400)</f>
        <v/>
      </c>
      <c r="M395" s="30"/>
      <c r="N395" s="29" t="str">
        <f>IF('12 - Deployments &amp; Config'!N400="","",'12 - Deployments &amp; Config'!N400)</f>
        <v/>
      </c>
      <c r="O395" s="29" t="str">
        <f>IF('12 - Deployments &amp; Config'!O400="","",'12 - Deployments &amp; Config'!O400)</f>
        <v/>
      </c>
      <c r="P395" s="29" t="str">
        <f>IF('12 - Deployments &amp; Config'!P400="","",'12 - Deployments &amp; Config'!P400)</f>
        <v/>
      </c>
      <c r="Q395" s="30"/>
      <c r="R395" s="29" t="str">
        <f>IF('12 - Deployments &amp; Config'!BO400="","",'12 - Deployments &amp; Config'!BO400)</f>
        <v/>
      </c>
      <c r="S395" s="29" t="str">
        <f>IF('12 - Deployments &amp; Config'!BN400="","",'12 - Deployments &amp; Config'!BN400)</f>
        <v/>
      </c>
      <c r="T395" s="29" t="str">
        <f>IF('12 - Deployments &amp; Config'!BL400="","",'12 - Deployments &amp; Config'!BL400)</f>
        <v/>
      </c>
      <c r="U395" s="29" t="str">
        <f>IF('12 - Deployments &amp; Config'!BM400="","",'12 - Deployments &amp; Config'!BM400)</f>
        <v/>
      </c>
      <c r="V395" s="29" t="str">
        <f>IF('12 - Deployments &amp; Config'!B400="","",'12 - Deployments &amp; Config'!B400)</f>
        <v/>
      </c>
      <c r="W395" s="29" t="str">
        <f>IF('12 - Deployments &amp; Config'!CO400="","",'12 - Deployments &amp; Config'!CO400)</f>
        <v/>
      </c>
      <c r="X395" s="29" t="str">
        <f>IF('12 - Deployments &amp; Config'!BS400="","",'12 - Deployments &amp; Config'!BS400)</f>
        <v/>
      </c>
      <c r="Y395" s="29" t="str">
        <f>IF('12 - Deployments &amp; Config'!CQ400="","",'12 - Deployments &amp; Config'!CQ400)</f>
        <v/>
      </c>
      <c r="Z395" s="29" t="str">
        <f>IF('12 - Deployments &amp; Config'!T400="","",'12 - Deployments &amp; Config'!T400)</f>
        <v/>
      </c>
      <c r="AA395" s="29" t="str">
        <f>IF('12 - Deployments &amp; Config'!V400="","",'12 - Deployments &amp; Config'!V400)</f>
        <v/>
      </c>
    </row>
    <row r="396" spans="1:27">
      <c r="A396" s="30"/>
      <c r="B396" s="30"/>
      <c r="C396" s="29" t="str">
        <f>IF('12 - Deployments &amp; Config'!I401="","",'12 - Deployments &amp; Config'!I401)</f>
        <v/>
      </c>
      <c r="D396" s="29" t="str">
        <f>IF('12 - Deployments &amp; Config'!J401="","",'12 - Deployments &amp; Config'!J401)</f>
        <v/>
      </c>
      <c r="E396" s="29" t="str">
        <f>IF('12 - Deployments &amp; Config'!K401="","",'12 - Deployments &amp; Config'!K401)</f>
        <v/>
      </c>
      <c r="F396" s="29" t="str">
        <f>IF('12 - Deployments &amp; Config'!L401="","",'12 - Deployments &amp; Config'!L401)</f>
        <v/>
      </c>
      <c r="G396" s="29" t="str">
        <f>IF('12 - Deployments &amp; Config'!AQ401="","",'12 - Deployments &amp; Config'!AQ401)</f>
        <v/>
      </c>
      <c r="H396" s="29" t="str">
        <f>IF('12 - Deployments &amp; Config'!A401="","",'12 - Deployments &amp; Config'!A401)</f>
        <v/>
      </c>
      <c r="I396" s="29" t="str">
        <f>IF('12 - Deployments &amp; Config'!AO401="","",'12 - Deployments &amp; Config'!AO401)</f>
        <v/>
      </c>
      <c r="J396" s="29" t="str">
        <f>IF('12 - Deployments &amp; Config'!AP401="","",'12 - Deployments &amp; Config'!AP401)</f>
        <v/>
      </c>
      <c r="K396" s="29" t="str">
        <f>IF('12 - Deployments &amp; Config'!AK401="","",'12 - Deployments &amp; Config'!AK401)</f>
        <v/>
      </c>
      <c r="L396" s="29" t="str">
        <f>IF('12 - Deployments &amp; Config'!M401="","",'12 - Deployments &amp; Config'!M401)</f>
        <v/>
      </c>
      <c r="M396" s="30"/>
      <c r="N396" s="29" t="str">
        <f>IF('12 - Deployments &amp; Config'!N401="","",'12 - Deployments &amp; Config'!N401)</f>
        <v/>
      </c>
      <c r="O396" s="29" t="str">
        <f>IF('12 - Deployments &amp; Config'!O401="","",'12 - Deployments &amp; Config'!O401)</f>
        <v/>
      </c>
      <c r="P396" s="29" t="str">
        <f>IF('12 - Deployments &amp; Config'!P401="","",'12 - Deployments &amp; Config'!P401)</f>
        <v/>
      </c>
      <c r="Q396" s="30"/>
      <c r="R396" s="29" t="str">
        <f>IF('12 - Deployments &amp; Config'!BO401="","",'12 - Deployments &amp; Config'!BO401)</f>
        <v/>
      </c>
      <c r="S396" s="29" t="str">
        <f>IF('12 - Deployments &amp; Config'!BN401="","",'12 - Deployments &amp; Config'!BN401)</f>
        <v/>
      </c>
      <c r="T396" s="29" t="str">
        <f>IF('12 - Deployments &amp; Config'!BL401="","",'12 - Deployments &amp; Config'!BL401)</f>
        <v/>
      </c>
      <c r="U396" s="29" t="str">
        <f>IF('12 - Deployments &amp; Config'!BM401="","",'12 - Deployments &amp; Config'!BM401)</f>
        <v/>
      </c>
      <c r="V396" s="29" t="str">
        <f>IF('12 - Deployments &amp; Config'!B401="","",'12 - Deployments &amp; Config'!B401)</f>
        <v/>
      </c>
      <c r="W396" s="29" t="str">
        <f>IF('12 - Deployments &amp; Config'!CO401="","",'12 - Deployments &amp; Config'!CO401)</f>
        <v/>
      </c>
      <c r="X396" s="29" t="str">
        <f>IF('12 - Deployments &amp; Config'!BS401="","",'12 - Deployments &amp; Config'!BS401)</f>
        <v/>
      </c>
      <c r="Y396" s="29" t="str">
        <f>IF('12 - Deployments &amp; Config'!CQ401="","",'12 - Deployments &amp; Config'!CQ401)</f>
        <v/>
      </c>
      <c r="Z396" s="29" t="str">
        <f>IF('12 - Deployments &amp; Config'!T401="","",'12 - Deployments &amp; Config'!T401)</f>
        <v/>
      </c>
      <c r="AA396" s="29" t="str">
        <f>IF('12 - Deployments &amp; Config'!V401="","",'12 - Deployments &amp; Config'!V401)</f>
        <v/>
      </c>
    </row>
    <row r="397" spans="1:27">
      <c r="A397" s="30"/>
      <c r="B397" s="30"/>
      <c r="C397" s="29" t="str">
        <f>IF('12 - Deployments &amp; Config'!I402="","",'12 - Deployments &amp; Config'!I402)</f>
        <v/>
      </c>
      <c r="D397" s="29" t="str">
        <f>IF('12 - Deployments &amp; Config'!J402="","",'12 - Deployments &amp; Config'!J402)</f>
        <v/>
      </c>
      <c r="E397" s="29" t="str">
        <f>IF('12 - Deployments &amp; Config'!K402="","",'12 - Deployments &amp; Config'!K402)</f>
        <v/>
      </c>
      <c r="F397" s="29" t="str">
        <f>IF('12 - Deployments &amp; Config'!L402="","",'12 - Deployments &amp; Config'!L402)</f>
        <v/>
      </c>
      <c r="G397" s="29" t="str">
        <f>IF('12 - Deployments &amp; Config'!AQ402="","",'12 - Deployments &amp; Config'!AQ402)</f>
        <v/>
      </c>
      <c r="H397" s="29" t="str">
        <f>IF('12 - Deployments &amp; Config'!A402="","",'12 - Deployments &amp; Config'!A402)</f>
        <v/>
      </c>
      <c r="I397" s="29" t="str">
        <f>IF('12 - Deployments &amp; Config'!AO402="","",'12 - Deployments &amp; Config'!AO402)</f>
        <v/>
      </c>
      <c r="J397" s="29" t="str">
        <f>IF('12 - Deployments &amp; Config'!AP402="","",'12 - Deployments &amp; Config'!AP402)</f>
        <v/>
      </c>
      <c r="K397" s="29" t="str">
        <f>IF('12 - Deployments &amp; Config'!AK402="","",'12 - Deployments &amp; Config'!AK402)</f>
        <v/>
      </c>
      <c r="L397" s="29" t="str">
        <f>IF('12 - Deployments &amp; Config'!M402="","",'12 - Deployments &amp; Config'!M402)</f>
        <v/>
      </c>
      <c r="M397" s="30"/>
      <c r="N397" s="29" t="str">
        <f>IF('12 - Deployments &amp; Config'!N402="","",'12 - Deployments &amp; Config'!N402)</f>
        <v/>
      </c>
      <c r="O397" s="29" t="str">
        <f>IF('12 - Deployments &amp; Config'!O402="","",'12 - Deployments &amp; Config'!O402)</f>
        <v/>
      </c>
      <c r="P397" s="29" t="str">
        <f>IF('12 - Deployments &amp; Config'!P402="","",'12 - Deployments &amp; Config'!P402)</f>
        <v/>
      </c>
      <c r="Q397" s="30"/>
      <c r="R397" s="29" t="str">
        <f>IF('12 - Deployments &amp; Config'!BO402="","",'12 - Deployments &amp; Config'!BO402)</f>
        <v/>
      </c>
      <c r="S397" s="29" t="str">
        <f>IF('12 - Deployments &amp; Config'!BN402="","",'12 - Deployments &amp; Config'!BN402)</f>
        <v/>
      </c>
      <c r="T397" s="29" t="str">
        <f>IF('12 - Deployments &amp; Config'!BL402="","",'12 - Deployments &amp; Config'!BL402)</f>
        <v/>
      </c>
      <c r="U397" s="29" t="str">
        <f>IF('12 - Deployments &amp; Config'!BM402="","",'12 - Deployments &amp; Config'!BM402)</f>
        <v/>
      </c>
      <c r="V397" s="29" t="str">
        <f>IF('12 - Deployments &amp; Config'!B402="","",'12 - Deployments &amp; Config'!B402)</f>
        <v/>
      </c>
      <c r="W397" s="29" t="str">
        <f>IF('12 - Deployments &amp; Config'!CO402="","",'12 - Deployments &amp; Config'!CO402)</f>
        <v/>
      </c>
      <c r="X397" s="29" t="str">
        <f>IF('12 - Deployments &amp; Config'!BS402="","",'12 - Deployments &amp; Config'!BS402)</f>
        <v/>
      </c>
      <c r="Y397" s="29" t="str">
        <f>IF('12 - Deployments &amp; Config'!CQ402="","",'12 - Deployments &amp; Config'!CQ402)</f>
        <v/>
      </c>
      <c r="Z397" s="29" t="str">
        <f>IF('12 - Deployments &amp; Config'!T402="","",'12 - Deployments &amp; Config'!T402)</f>
        <v/>
      </c>
      <c r="AA397" s="29" t="str">
        <f>IF('12 - Deployments &amp; Config'!V402="","",'12 - Deployments &amp; Config'!V402)</f>
        <v/>
      </c>
    </row>
    <row r="398" spans="1:27">
      <c r="A398" s="30"/>
      <c r="B398" s="30"/>
      <c r="C398" s="29" t="str">
        <f>IF('12 - Deployments &amp; Config'!I403="","",'12 - Deployments &amp; Config'!I403)</f>
        <v/>
      </c>
      <c r="D398" s="29" t="str">
        <f>IF('12 - Deployments &amp; Config'!J403="","",'12 - Deployments &amp; Config'!J403)</f>
        <v/>
      </c>
      <c r="E398" s="29" t="str">
        <f>IF('12 - Deployments &amp; Config'!K403="","",'12 - Deployments &amp; Config'!K403)</f>
        <v/>
      </c>
      <c r="F398" s="29" t="str">
        <f>IF('12 - Deployments &amp; Config'!L403="","",'12 - Deployments &amp; Config'!L403)</f>
        <v/>
      </c>
      <c r="G398" s="29" t="str">
        <f>IF('12 - Deployments &amp; Config'!AQ403="","",'12 - Deployments &amp; Config'!AQ403)</f>
        <v/>
      </c>
      <c r="H398" s="29" t="str">
        <f>IF('12 - Deployments &amp; Config'!A403="","",'12 - Deployments &amp; Config'!A403)</f>
        <v/>
      </c>
      <c r="I398" s="29" t="str">
        <f>IF('12 - Deployments &amp; Config'!AO403="","",'12 - Deployments &amp; Config'!AO403)</f>
        <v/>
      </c>
      <c r="J398" s="29" t="str">
        <f>IF('12 - Deployments &amp; Config'!AP403="","",'12 - Deployments &amp; Config'!AP403)</f>
        <v/>
      </c>
      <c r="K398" s="29" t="str">
        <f>IF('12 - Deployments &amp; Config'!AK403="","",'12 - Deployments &amp; Config'!AK403)</f>
        <v/>
      </c>
      <c r="L398" s="29" t="str">
        <f>IF('12 - Deployments &amp; Config'!M403="","",'12 - Deployments &amp; Config'!M403)</f>
        <v/>
      </c>
      <c r="M398" s="30"/>
      <c r="N398" s="29" t="str">
        <f>IF('12 - Deployments &amp; Config'!N403="","",'12 - Deployments &amp; Config'!N403)</f>
        <v/>
      </c>
      <c r="O398" s="29" t="str">
        <f>IF('12 - Deployments &amp; Config'!O403="","",'12 - Deployments &amp; Config'!O403)</f>
        <v/>
      </c>
      <c r="P398" s="29" t="str">
        <f>IF('12 - Deployments &amp; Config'!P403="","",'12 - Deployments &amp; Config'!P403)</f>
        <v/>
      </c>
      <c r="Q398" s="30"/>
      <c r="R398" s="29" t="str">
        <f>IF('12 - Deployments &amp; Config'!BO403="","",'12 - Deployments &amp; Config'!BO403)</f>
        <v/>
      </c>
      <c r="S398" s="29" t="str">
        <f>IF('12 - Deployments &amp; Config'!BN403="","",'12 - Deployments &amp; Config'!BN403)</f>
        <v/>
      </c>
      <c r="T398" s="29" t="str">
        <f>IF('12 - Deployments &amp; Config'!BL403="","",'12 - Deployments &amp; Config'!BL403)</f>
        <v/>
      </c>
      <c r="U398" s="29" t="str">
        <f>IF('12 - Deployments &amp; Config'!BM403="","",'12 - Deployments &amp; Config'!BM403)</f>
        <v/>
      </c>
      <c r="V398" s="29" t="str">
        <f>IF('12 - Deployments &amp; Config'!B403="","",'12 - Deployments &amp; Config'!B403)</f>
        <v/>
      </c>
      <c r="W398" s="29" t="str">
        <f>IF('12 - Deployments &amp; Config'!CO403="","",'12 - Deployments &amp; Config'!CO403)</f>
        <v/>
      </c>
      <c r="X398" s="29" t="str">
        <f>IF('12 - Deployments &amp; Config'!BS403="","",'12 - Deployments &amp; Config'!BS403)</f>
        <v/>
      </c>
      <c r="Y398" s="29" t="str">
        <f>IF('12 - Deployments &amp; Config'!CQ403="","",'12 - Deployments &amp; Config'!CQ403)</f>
        <v/>
      </c>
      <c r="Z398" s="29" t="str">
        <f>IF('12 - Deployments &amp; Config'!T403="","",'12 - Deployments &amp; Config'!T403)</f>
        <v/>
      </c>
      <c r="AA398" s="29" t="str">
        <f>IF('12 - Deployments &amp; Config'!V403="","",'12 - Deployments &amp; Config'!V403)</f>
        <v/>
      </c>
    </row>
    <row r="399" spans="1:27">
      <c r="A399" s="30"/>
      <c r="B399" s="30"/>
      <c r="C399" s="29" t="str">
        <f>IF('12 - Deployments &amp; Config'!I404="","",'12 - Deployments &amp; Config'!I404)</f>
        <v/>
      </c>
      <c r="D399" s="29" t="str">
        <f>IF('12 - Deployments &amp; Config'!J404="","",'12 - Deployments &amp; Config'!J404)</f>
        <v/>
      </c>
      <c r="E399" s="29" t="str">
        <f>IF('12 - Deployments &amp; Config'!K404="","",'12 - Deployments &amp; Config'!K404)</f>
        <v/>
      </c>
      <c r="F399" s="29" t="str">
        <f>IF('12 - Deployments &amp; Config'!L404="","",'12 - Deployments &amp; Config'!L404)</f>
        <v/>
      </c>
      <c r="G399" s="29" t="str">
        <f>IF('12 - Deployments &amp; Config'!AQ404="","",'12 - Deployments &amp; Config'!AQ404)</f>
        <v/>
      </c>
      <c r="H399" s="29" t="str">
        <f>IF('12 - Deployments &amp; Config'!A404="","",'12 - Deployments &amp; Config'!A404)</f>
        <v/>
      </c>
      <c r="I399" s="29" t="str">
        <f>IF('12 - Deployments &amp; Config'!AO404="","",'12 - Deployments &amp; Config'!AO404)</f>
        <v/>
      </c>
      <c r="J399" s="29" t="str">
        <f>IF('12 - Deployments &amp; Config'!AP404="","",'12 - Deployments &amp; Config'!AP404)</f>
        <v/>
      </c>
      <c r="K399" s="29" t="str">
        <f>IF('12 - Deployments &amp; Config'!AK404="","",'12 - Deployments &amp; Config'!AK404)</f>
        <v/>
      </c>
      <c r="L399" s="29" t="str">
        <f>IF('12 - Deployments &amp; Config'!M404="","",'12 - Deployments &amp; Config'!M404)</f>
        <v/>
      </c>
      <c r="M399" s="30"/>
      <c r="N399" s="29" t="str">
        <f>IF('12 - Deployments &amp; Config'!N404="","",'12 - Deployments &amp; Config'!N404)</f>
        <v/>
      </c>
      <c r="O399" s="29" t="str">
        <f>IF('12 - Deployments &amp; Config'!O404="","",'12 - Deployments &amp; Config'!O404)</f>
        <v/>
      </c>
      <c r="P399" s="29" t="str">
        <f>IF('12 - Deployments &amp; Config'!P404="","",'12 - Deployments &amp; Config'!P404)</f>
        <v/>
      </c>
      <c r="Q399" s="30"/>
      <c r="R399" s="29" t="str">
        <f>IF('12 - Deployments &amp; Config'!BO404="","",'12 - Deployments &amp; Config'!BO404)</f>
        <v/>
      </c>
      <c r="S399" s="29" t="str">
        <f>IF('12 - Deployments &amp; Config'!BN404="","",'12 - Deployments &amp; Config'!BN404)</f>
        <v/>
      </c>
      <c r="T399" s="29" t="str">
        <f>IF('12 - Deployments &amp; Config'!BL404="","",'12 - Deployments &amp; Config'!BL404)</f>
        <v/>
      </c>
      <c r="U399" s="29" t="str">
        <f>IF('12 - Deployments &amp; Config'!BM404="","",'12 - Deployments &amp; Config'!BM404)</f>
        <v/>
      </c>
      <c r="V399" s="29" t="str">
        <f>IF('12 - Deployments &amp; Config'!B404="","",'12 - Deployments &amp; Config'!B404)</f>
        <v/>
      </c>
      <c r="W399" s="29" t="str">
        <f>IF('12 - Deployments &amp; Config'!CO404="","",'12 - Deployments &amp; Config'!CO404)</f>
        <v/>
      </c>
      <c r="X399" s="29" t="str">
        <f>IF('12 - Deployments &amp; Config'!BS404="","",'12 - Deployments &amp; Config'!BS404)</f>
        <v/>
      </c>
      <c r="Y399" s="29" t="str">
        <f>IF('12 - Deployments &amp; Config'!CQ404="","",'12 - Deployments &amp; Config'!CQ404)</f>
        <v/>
      </c>
      <c r="Z399" s="29" t="str">
        <f>IF('12 - Deployments &amp; Config'!T404="","",'12 - Deployments &amp; Config'!T404)</f>
        <v/>
      </c>
      <c r="AA399" s="29" t="str">
        <f>IF('12 - Deployments &amp; Config'!V404="","",'12 - Deployments &amp; Config'!V404)</f>
        <v/>
      </c>
    </row>
    <row r="400" spans="1:27">
      <c r="A400" s="30"/>
      <c r="B400" s="30"/>
      <c r="C400" s="29" t="str">
        <f>IF('12 - Deployments &amp; Config'!I405="","",'12 - Deployments &amp; Config'!I405)</f>
        <v/>
      </c>
      <c r="D400" s="29" t="str">
        <f>IF('12 - Deployments &amp; Config'!J405="","",'12 - Deployments &amp; Config'!J405)</f>
        <v/>
      </c>
      <c r="E400" s="29" t="str">
        <f>IF('12 - Deployments &amp; Config'!K405="","",'12 - Deployments &amp; Config'!K405)</f>
        <v/>
      </c>
      <c r="F400" s="29" t="str">
        <f>IF('12 - Deployments &amp; Config'!L405="","",'12 - Deployments &amp; Config'!L405)</f>
        <v/>
      </c>
      <c r="G400" s="29" t="str">
        <f>IF('12 - Deployments &amp; Config'!AQ405="","",'12 - Deployments &amp; Config'!AQ405)</f>
        <v/>
      </c>
      <c r="H400" s="29" t="str">
        <f>IF('12 - Deployments &amp; Config'!A405="","",'12 - Deployments &amp; Config'!A405)</f>
        <v/>
      </c>
      <c r="I400" s="29" t="str">
        <f>IF('12 - Deployments &amp; Config'!AO405="","",'12 - Deployments &amp; Config'!AO405)</f>
        <v/>
      </c>
      <c r="J400" s="29" t="str">
        <f>IF('12 - Deployments &amp; Config'!AP405="","",'12 - Deployments &amp; Config'!AP405)</f>
        <v/>
      </c>
      <c r="K400" s="29" t="str">
        <f>IF('12 - Deployments &amp; Config'!AK405="","",'12 - Deployments &amp; Config'!AK405)</f>
        <v/>
      </c>
      <c r="L400" s="29" t="str">
        <f>IF('12 - Deployments &amp; Config'!M405="","",'12 - Deployments &amp; Config'!M405)</f>
        <v/>
      </c>
      <c r="M400" s="30"/>
      <c r="N400" s="29" t="str">
        <f>IF('12 - Deployments &amp; Config'!N405="","",'12 - Deployments &amp; Config'!N405)</f>
        <v/>
      </c>
      <c r="O400" s="29" t="str">
        <f>IF('12 - Deployments &amp; Config'!O405="","",'12 - Deployments &amp; Config'!O405)</f>
        <v/>
      </c>
      <c r="P400" s="29" t="str">
        <f>IF('12 - Deployments &amp; Config'!P405="","",'12 - Deployments &amp; Config'!P405)</f>
        <v/>
      </c>
      <c r="Q400" s="30"/>
      <c r="R400" s="29" t="str">
        <f>IF('12 - Deployments &amp; Config'!BO405="","",'12 - Deployments &amp; Config'!BO405)</f>
        <v/>
      </c>
      <c r="S400" s="29" t="str">
        <f>IF('12 - Deployments &amp; Config'!BN405="","",'12 - Deployments &amp; Config'!BN405)</f>
        <v/>
      </c>
      <c r="T400" s="29" t="str">
        <f>IF('12 - Deployments &amp; Config'!BL405="","",'12 - Deployments &amp; Config'!BL405)</f>
        <v/>
      </c>
      <c r="U400" s="29" t="str">
        <f>IF('12 - Deployments &amp; Config'!BM405="","",'12 - Deployments &amp; Config'!BM405)</f>
        <v/>
      </c>
      <c r="V400" s="29" t="str">
        <f>IF('12 - Deployments &amp; Config'!B405="","",'12 - Deployments &amp; Config'!B405)</f>
        <v/>
      </c>
      <c r="W400" s="29" t="str">
        <f>IF('12 - Deployments &amp; Config'!CO405="","",'12 - Deployments &amp; Config'!CO405)</f>
        <v/>
      </c>
      <c r="X400" s="29" t="str">
        <f>IF('12 - Deployments &amp; Config'!BS405="","",'12 - Deployments &amp; Config'!BS405)</f>
        <v/>
      </c>
      <c r="Y400" s="29" t="str">
        <f>IF('12 - Deployments &amp; Config'!CQ405="","",'12 - Deployments &amp; Config'!CQ405)</f>
        <v/>
      </c>
      <c r="Z400" s="29" t="str">
        <f>IF('12 - Deployments &amp; Config'!T405="","",'12 - Deployments &amp; Config'!T405)</f>
        <v/>
      </c>
      <c r="AA400" s="29" t="str">
        <f>IF('12 - Deployments &amp; Config'!V405="","",'12 - Deployments &amp; Config'!V405)</f>
        <v/>
      </c>
    </row>
    <row r="401" spans="1:27">
      <c r="A401" s="30"/>
      <c r="B401" s="30"/>
      <c r="C401" s="29" t="str">
        <f>IF('12 - Deployments &amp; Config'!I406="","",'12 - Deployments &amp; Config'!I406)</f>
        <v/>
      </c>
      <c r="D401" s="29" t="str">
        <f>IF('12 - Deployments &amp; Config'!J406="","",'12 - Deployments &amp; Config'!J406)</f>
        <v/>
      </c>
      <c r="E401" s="29" t="str">
        <f>IF('12 - Deployments &amp; Config'!K406="","",'12 - Deployments &amp; Config'!K406)</f>
        <v/>
      </c>
      <c r="F401" s="29" t="str">
        <f>IF('12 - Deployments &amp; Config'!L406="","",'12 - Deployments &amp; Config'!L406)</f>
        <v/>
      </c>
      <c r="G401" s="29" t="str">
        <f>IF('12 - Deployments &amp; Config'!AQ406="","",'12 - Deployments &amp; Config'!AQ406)</f>
        <v/>
      </c>
      <c r="H401" s="29" t="str">
        <f>IF('12 - Deployments &amp; Config'!A406="","",'12 - Deployments &amp; Config'!A406)</f>
        <v/>
      </c>
      <c r="I401" s="29" t="str">
        <f>IF('12 - Deployments &amp; Config'!AO406="","",'12 - Deployments &amp; Config'!AO406)</f>
        <v/>
      </c>
      <c r="J401" s="29" t="str">
        <f>IF('12 - Deployments &amp; Config'!AP406="","",'12 - Deployments &amp; Config'!AP406)</f>
        <v/>
      </c>
      <c r="K401" s="29" t="str">
        <f>IF('12 - Deployments &amp; Config'!AK406="","",'12 - Deployments &amp; Config'!AK406)</f>
        <v/>
      </c>
      <c r="L401" s="29" t="str">
        <f>IF('12 - Deployments &amp; Config'!M406="","",'12 - Deployments &amp; Config'!M406)</f>
        <v/>
      </c>
      <c r="M401" s="30"/>
      <c r="N401" s="29" t="str">
        <f>IF('12 - Deployments &amp; Config'!N406="","",'12 - Deployments &amp; Config'!N406)</f>
        <v/>
      </c>
      <c r="O401" s="29" t="str">
        <f>IF('12 - Deployments &amp; Config'!O406="","",'12 - Deployments &amp; Config'!O406)</f>
        <v/>
      </c>
      <c r="P401" s="29" t="str">
        <f>IF('12 - Deployments &amp; Config'!P406="","",'12 - Deployments &amp; Config'!P406)</f>
        <v/>
      </c>
      <c r="Q401" s="30"/>
      <c r="R401" s="29" t="str">
        <f>IF('12 - Deployments &amp; Config'!BO406="","",'12 - Deployments &amp; Config'!BO406)</f>
        <v/>
      </c>
      <c r="S401" s="29" t="str">
        <f>IF('12 - Deployments &amp; Config'!BN406="","",'12 - Deployments &amp; Config'!BN406)</f>
        <v/>
      </c>
      <c r="T401" s="29" t="str">
        <f>IF('12 - Deployments &amp; Config'!BL406="","",'12 - Deployments &amp; Config'!BL406)</f>
        <v/>
      </c>
      <c r="U401" s="29" t="str">
        <f>IF('12 - Deployments &amp; Config'!BM406="","",'12 - Deployments &amp; Config'!BM406)</f>
        <v/>
      </c>
      <c r="V401" s="29" t="str">
        <f>IF('12 - Deployments &amp; Config'!B406="","",'12 - Deployments &amp; Config'!B406)</f>
        <v/>
      </c>
      <c r="W401" s="29" t="str">
        <f>IF('12 - Deployments &amp; Config'!CO406="","",'12 - Deployments &amp; Config'!CO406)</f>
        <v/>
      </c>
      <c r="X401" s="29" t="str">
        <f>IF('12 - Deployments &amp; Config'!BS406="","",'12 - Deployments &amp; Config'!BS406)</f>
        <v/>
      </c>
      <c r="Y401" s="29" t="str">
        <f>IF('12 - Deployments &amp; Config'!CQ406="","",'12 - Deployments &amp; Config'!CQ406)</f>
        <v/>
      </c>
      <c r="Z401" s="29" t="str">
        <f>IF('12 - Deployments &amp; Config'!T406="","",'12 - Deployments &amp; Config'!T406)</f>
        <v/>
      </c>
      <c r="AA401" s="29" t="str">
        <f>IF('12 - Deployments &amp; Config'!V406="","",'12 - Deployments &amp; Config'!V406)</f>
        <v/>
      </c>
    </row>
    <row r="402" spans="1:27">
      <c r="A402" s="30"/>
      <c r="B402" s="30"/>
      <c r="C402" s="29" t="str">
        <f>IF('12 - Deployments &amp; Config'!I407="","",'12 - Deployments &amp; Config'!I407)</f>
        <v/>
      </c>
      <c r="D402" s="29" t="str">
        <f>IF('12 - Deployments &amp; Config'!J407="","",'12 - Deployments &amp; Config'!J407)</f>
        <v/>
      </c>
      <c r="E402" s="29" t="str">
        <f>IF('12 - Deployments &amp; Config'!K407="","",'12 - Deployments &amp; Config'!K407)</f>
        <v/>
      </c>
      <c r="F402" s="29" t="str">
        <f>IF('12 - Deployments &amp; Config'!L407="","",'12 - Deployments &amp; Config'!L407)</f>
        <v/>
      </c>
      <c r="G402" s="29" t="str">
        <f>IF('12 - Deployments &amp; Config'!AQ407="","",'12 - Deployments &amp; Config'!AQ407)</f>
        <v/>
      </c>
      <c r="H402" s="29" t="str">
        <f>IF('12 - Deployments &amp; Config'!A407="","",'12 - Deployments &amp; Config'!A407)</f>
        <v/>
      </c>
      <c r="I402" s="29" t="str">
        <f>IF('12 - Deployments &amp; Config'!AO407="","",'12 - Deployments &amp; Config'!AO407)</f>
        <v/>
      </c>
      <c r="J402" s="29" t="str">
        <f>IF('12 - Deployments &amp; Config'!AP407="","",'12 - Deployments &amp; Config'!AP407)</f>
        <v/>
      </c>
      <c r="K402" s="29" t="str">
        <f>IF('12 - Deployments &amp; Config'!AK407="","",'12 - Deployments &amp; Config'!AK407)</f>
        <v/>
      </c>
      <c r="L402" s="29" t="str">
        <f>IF('12 - Deployments &amp; Config'!M407="","",'12 - Deployments &amp; Config'!M407)</f>
        <v/>
      </c>
      <c r="M402" s="30"/>
      <c r="N402" s="29" t="str">
        <f>IF('12 - Deployments &amp; Config'!N407="","",'12 - Deployments &amp; Config'!N407)</f>
        <v/>
      </c>
      <c r="O402" s="29" t="str">
        <f>IF('12 - Deployments &amp; Config'!O407="","",'12 - Deployments &amp; Config'!O407)</f>
        <v/>
      </c>
      <c r="P402" s="29" t="str">
        <f>IF('12 - Deployments &amp; Config'!P407="","",'12 - Deployments &amp; Config'!P407)</f>
        <v/>
      </c>
      <c r="Q402" s="30"/>
      <c r="R402" s="29" t="str">
        <f>IF('12 - Deployments &amp; Config'!BO407="","",'12 - Deployments &amp; Config'!BO407)</f>
        <v/>
      </c>
      <c r="S402" s="29" t="str">
        <f>IF('12 - Deployments &amp; Config'!BN407="","",'12 - Deployments &amp; Config'!BN407)</f>
        <v/>
      </c>
      <c r="T402" s="29" t="str">
        <f>IF('12 - Deployments &amp; Config'!BL407="","",'12 - Deployments &amp; Config'!BL407)</f>
        <v/>
      </c>
      <c r="U402" s="29" t="str">
        <f>IF('12 - Deployments &amp; Config'!BM407="","",'12 - Deployments &amp; Config'!BM407)</f>
        <v/>
      </c>
      <c r="V402" s="29" t="str">
        <f>IF('12 - Deployments &amp; Config'!B407="","",'12 - Deployments &amp; Config'!B407)</f>
        <v/>
      </c>
      <c r="W402" s="29" t="str">
        <f>IF('12 - Deployments &amp; Config'!CO407="","",'12 - Deployments &amp; Config'!CO407)</f>
        <v/>
      </c>
      <c r="X402" s="29" t="str">
        <f>IF('12 - Deployments &amp; Config'!BS407="","",'12 - Deployments &amp; Config'!BS407)</f>
        <v/>
      </c>
      <c r="Y402" s="29" t="str">
        <f>IF('12 - Deployments &amp; Config'!CQ407="","",'12 - Deployments &amp; Config'!CQ407)</f>
        <v/>
      </c>
      <c r="Z402" s="29" t="str">
        <f>IF('12 - Deployments &amp; Config'!T407="","",'12 - Deployments &amp; Config'!T407)</f>
        <v/>
      </c>
      <c r="AA402" s="29" t="str">
        <f>IF('12 - Deployments &amp; Config'!V407="","",'12 - Deployments &amp; Config'!V407)</f>
        <v/>
      </c>
    </row>
    <row r="403" spans="1:27">
      <c r="A403" s="30"/>
      <c r="B403" s="30"/>
      <c r="C403" s="29" t="str">
        <f>IF('12 - Deployments &amp; Config'!I408="","",'12 - Deployments &amp; Config'!I408)</f>
        <v/>
      </c>
      <c r="D403" s="29" t="str">
        <f>IF('12 - Deployments &amp; Config'!J408="","",'12 - Deployments &amp; Config'!J408)</f>
        <v/>
      </c>
      <c r="E403" s="29" t="str">
        <f>IF('12 - Deployments &amp; Config'!K408="","",'12 - Deployments &amp; Config'!K408)</f>
        <v/>
      </c>
      <c r="F403" s="29" t="str">
        <f>IF('12 - Deployments &amp; Config'!L408="","",'12 - Deployments &amp; Config'!L408)</f>
        <v/>
      </c>
      <c r="G403" s="29" t="str">
        <f>IF('12 - Deployments &amp; Config'!AQ408="","",'12 - Deployments &amp; Config'!AQ408)</f>
        <v/>
      </c>
      <c r="H403" s="29" t="str">
        <f>IF('12 - Deployments &amp; Config'!A408="","",'12 - Deployments &amp; Config'!A408)</f>
        <v/>
      </c>
      <c r="I403" s="29" t="str">
        <f>IF('12 - Deployments &amp; Config'!AO408="","",'12 - Deployments &amp; Config'!AO408)</f>
        <v/>
      </c>
      <c r="J403" s="29" t="str">
        <f>IF('12 - Deployments &amp; Config'!AP408="","",'12 - Deployments &amp; Config'!AP408)</f>
        <v/>
      </c>
      <c r="K403" s="29" t="str">
        <f>IF('12 - Deployments &amp; Config'!AK408="","",'12 - Deployments &amp; Config'!AK408)</f>
        <v/>
      </c>
      <c r="L403" s="29" t="str">
        <f>IF('12 - Deployments &amp; Config'!M408="","",'12 - Deployments &amp; Config'!M408)</f>
        <v/>
      </c>
      <c r="M403" s="30"/>
      <c r="N403" s="29" t="str">
        <f>IF('12 - Deployments &amp; Config'!N408="","",'12 - Deployments &amp; Config'!N408)</f>
        <v/>
      </c>
      <c r="O403" s="29" t="str">
        <f>IF('12 - Deployments &amp; Config'!O408="","",'12 - Deployments &amp; Config'!O408)</f>
        <v/>
      </c>
      <c r="P403" s="29" t="str">
        <f>IF('12 - Deployments &amp; Config'!P408="","",'12 - Deployments &amp; Config'!P408)</f>
        <v/>
      </c>
      <c r="Q403" s="30"/>
      <c r="R403" s="29" t="str">
        <f>IF('12 - Deployments &amp; Config'!BO408="","",'12 - Deployments &amp; Config'!BO408)</f>
        <v/>
      </c>
      <c r="S403" s="29" t="str">
        <f>IF('12 - Deployments &amp; Config'!BN408="","",'12 - Deployments &amp; Config'!BN408)</f>
        <v/>
      </c>
      <c r="T403" s="29" t="str">
        <f>IF('12 - Deployments &amp; Config'!BL408="","",'12 - Deployments &amp; Config'!BL408)</f>
        <v/>
      </c>
      <c r="U403" s="29" t="str">
        <f>IF('12 - Deployments &amp; Config'!BM408="","",'12 - Deployments &amp; Config'!BM408)</f>
        <v/>
      </c>
      <c r="V403" s="29" t="str">
        <f>IF('12 - Deployments &amp; Config'!B408="","",'12 - Deployments &amp; Config'!B408)</f>
        <v/>
      </c>
      <c r="W403" s="29" t="str">
        <f>IF('12 - Deployments &amp; Config'!CO408="","",'12 - Deployments &amp; Config'!CO408)</f>
        <v/>
      </c>
      <c r="X403" s="29" t="str">
        <f>IF('12 - Deployments &amp; Config'!BS408="","",'12 - Deployments &amp; Config'!BS408)</f>
        <v/>
      </c>
      <c r="Y403" s="29" t="str">
        <f>IF('12 - Deployments &amp; Config'!CQ408="","",'12 - Deployments &amp; Config'!CQ408)</f>
        <v/>
      </c>
      <c r="Z403" s="29" t="str">
        <f>IF('12 - Deployments &amp; Config'!T408="","",'12 - Deployments &amp; Config'!T408)</f>
        <v/>
      </c>
      <c r="AA403" s="29" t="str">
        <f>IF('12 - Deployments &amp; Config'!V408="","",'12 - Deployments &amp; Config'!V408)</f>
        <v/>
      </c>
    </row>
    <row r="404" spans="1:27">
      <c r="A404" s="30"/>
      <c r="B404" s="30"/>
      <c r="C404" s="29" t="str">
        <f>IF('12 - Deployments &amp; Config'!I409="","",'12 - Deployments &amp; Config'!I409)</f>
        <v/>
      </c>
      <c r="D404" s="29" t="str">
        <f>IF('12 - Deployments &amp; Config'!J409="","",'12 - Deployments &amp; Config'!J409)</f>
        <v/>
      </c>
      <c r="E404" s="29" t="str">
        <f>IF('12 - Deployments &amp; Config'!K409="","",'12 - Deployments &amp; Config'!K409)</f>
        <v/>
      </c>
      <c r="F404" s="29" t="str">
        <f>IF('12 - Deployments &amp; Config'!L409="","",'12 - Deployments &amp; Config'!L409)</f>
        <v/>
      </c>
      <c r="G404" s="29" t="str">
        <f>IF('12 - Deployments &amp; Config'!AQ409="","",'12 - Deployments &amp; Config'!AQ409)</f>
        <v/>
      </c>
      <c r="H404" s="29" t="str">
        <f>IF('12 - Deployments &amp; Config'!A409="","",'12 - Deployments &amp; Config'!A409)</f>
        <v/>
      </c>
      <c r="I404" s="29" t="str">
        <f>IF('12 - Deployments &amp; Config'!AO409="","",'12 - Deployments &amp; Config'!AO409)</f>
        <v/>
      </c>
      <c r="J404" s="29" t="str">
        <f>IF('12 - Deployments &amp; Config'!AP409="","",'12 - Deployments &amp; Config'!AP409)</f>
        <v/>
      </c>
      <c r="K404" s="29" t="str">
        <f>IF('12 - Deployments &amp; Config'!AK409="","",'12 - Deployments &amp; Config'!AK409)</f>
        <v/>
      </c>
      <c r="L404" s="29" t="str">
        <f>IF('12 - Deployments &amp; Config'!M409="","",'12 - Deployments &amp; Config'!M409)</f>
        <v/>
      </c>
      <c r="M404" s="30"/>
      <c r="N404" s="29" t="str">
        <f>IF('12 - Deployments &amp; Config'!N409="","",'12 - Deployments &amp; Config'!N409)</f>
        <v/>
      </c>
      <c r="O404" s="29" t="str">
        <f>IF('12 - Deployments &amp; Config'!O409="","",'12 - Deployments &amp; Config'!O409)</f>
        <v/>
      </c>
      <c r="P404" s="29" t="str">
        <f>IF('12 - Deployments &amp; Config'!P409="","",'12 - Deployments &amp; Config'!P409)</f>
        <v/>
      </c>
      <c r="Q404" s="30"/>
      <c r="R404" s="29" t="str">
        <f>IF('12 - Deployments &amp; Config'!BO409="","",'12 - Deployments &amp; Config'!BO409)</f>
        <v/>
      </c>
      <c r="S404" s="29" t="str">
        <f>IF('12 - Deployments &amp; Config'!BN409="","",'12 - Deployments &amp; Config'!BN409)</f>
        <v/>
      </c>
      <c r="T404" s="29" t="str">
        <f>IF('12 - Deployments &amp; Config'!BL409="","",'12 - Deployments &amp; Config'!BL409)</f>
        <v/>
      </c>
      <c r="U404" s="29" t="str">
        <f>IF('12 - Deployments &amp; Config'!BM409="","",'12 - Deployments &amp; Config'!BM409)</f>
        <v/>
      </c>
      <c r="V404" s="29" t="str">
        <f>IF('12 - Deployments &amp; Config'!B409="","",'12 - Deployments &amp; Config'!B409)</f>
        <v/>
      </c>
      <c r="W404" s="29" t="str">
        <f>IF('12 - Deployments &amp; Config'!CO409="","",'12 - Deployments &amp; Config'!CO409)</f>
        <v/>
      </c>
      <c r="X404" s="29" t="str">
        <f>IF('12 - Deployments &amp; Config'!BS409="","",'12 - Deployments &amp; Config'!BS409)</f>
        <v/>
      </c>
      <c r="Y404" s="29" t="str">
        <f>IF('12 - Deployments &amp; Config'!CQ409="","",'12 - Deployments &amp; Config'!CQ409)</f>
        <v/>
      </c>
      <c r="Z404" s="29" t="str">
        <f>IF('12 - Deployments &amp; Config'!T409="","",'12 - Deployments &amp; Config'!T409)</f>
        <v/>
      </c>
      <c r="AA404" s="29" t="str">
        <f>IF('12 - Deployments &amp; Config'!V409="","",'12 - Deployments &amp; Config'!V409)</f>
        <v/>
      </c>
    </row>
    <row r="405" spans="1:27">
      <c r="A405" s="30"/>
      <c r="B405" s="30"/>
      <c r="C405" s="29" t="str">
        <f>IF('12 - Deployments &amp; Config'!I410="","",'12 - Deployments &amp; Config'!I410)</f>
        <v/>
      </c>
      <c r="D405" s="29" t="str">
        <f>IF('12 - Deployments &amp; Config'!J410="","",'12 - Deployments &amp; Config'!J410)</f>
        <v/>
      </c>
      <c r="E405" s="29" t="str">
        <f>IF('12 - Deployments &amp; Config'!K410="","",'12 - Deployments &amp; Config'!K410)</f>
        <v/>
      </c>
      <c r="F405" s="29" t="str">
        <f>IF('12 - Deployments &amp; Config'!L410="","",'12 - Deployments &amp; Config'!L410)</f>
        <v/>
      </c>
      <c r="G405" s="29" t="str">
        <f>IF('12 - Deployments &amp; Config'!AQ410="","",'12 - Deployments &amp; Config'!AQ410)</f>
        <v/>
      </c>
      <c r="H405" s="29" t="str">
        <f>IF('12 - Deployments &amp; Config'!A410="","",'12 - Deployments &amp; Config'!A410)</f>
        <v/>
      </c>
      <c r="I405" s="29" t="str">
        <f>IF('12 - Deployments &amp; Config'!AO410="","",'12 - Deployments &amp; Config'!AO410)</f>
        <v/>
      </c>
      <c r="J405" s="29" t="str">
        <f>IF('12 - Deployments &amp; Config'!AP410="","",'12 - Deployments &amp; Config'!AP410)</f>
        <v/>
      </c>
      <c r="K405" s="29" t="str">
        <f>IF('12 - Deployments &amp; Config'!AK410="","",'12 - Deployments &amp; Config'!AK410)</f>
        <v/>
      </c>
      <c r="L405" s="29" t="str">
        <f>IF('12 - Deployments &amp; Config'!M410="","",'12 - Deployments &amp; Config'!M410)</f>
        <v/>
      </c>
      <c r="M405" s="30"/>
      <c r="N405" s="29" t="str">
        <f>IF('12 - Deployments &amp; Config'!N410="","",'12 - Deployments &amp; Config'!N410)</f>
        <v/>
      </c>
      <c r="O405" s="29" t="str">
        <f>IF('12 - Deployments &amp; Config'!O410="","",'12 - Deployments &amp; Config'!O410)</f>
        <v/>
      </c>
      <c r="P405" s="29" t="str">
        <f>IF('12 - Deployments &amp; Config'!P410="","",'12 - Deployments &amp; Config'!P410)</f>
        <v/>
      </c>
      <c r="Q405" s="30"/>
      <c r="R405" s="29" t="str">
        <f>IF('12 - Deployments &amp; Config'!BO410="","",'12 - Deployments &amp; Config'!BO410)</f>
        <v/>
      </c>
      <c r="S405" s="29" t="str">
        <f>IF('12 - Deployments &amp; Config'!BN410="","",'12 - Deployments &amp; Config'!BN410)</f>
        <v/>
      </c>
      <c r="T405" s="29" t="str">
        <f>IF('12 - Deployments &amp; Config'!BL410="","",'12 - Deployments &amp; Config'!BL410)</f>
        <v/>
      </c>
      <c r="U405" s="29" t="str">
        <f>IF('12 - Deployments &amp; Config'!BM410="","",'12 - Deployments &amp; Config'!BM410)</f>
        <v/>
      </c>
      <c r="V405" s="29" t="str">
        <f>IF('12 - Deployments &amp; Config'!B410="","",'12 - Deployments &amp; Config'!B410)</f>
        <v/>
      </c>
      <c r="W405" s="29" t="str">
        <f>IF('12 - Deployments &amp; Config'!CO410="","",'12 - Deployments &amp; Config'!CO410)</f>
        <v/>
      </c>
      <c r="X405" s="29" t="str">
        <f>IF('12 - Deployments &amp; Config'!BS410="","",'12 - Deployments &amp; Config'!BS410)</f>
        <v/>
      </c>
      <c r="Y405" s="29" t="str">
        <f>IF('12 - Deployments &amp; Config'!CQ410="","",'12 - Deployments &amp; Config'!CQ410)</f>
        <v/>
      </c>
      <c r="Z405" s="29" t="str">
        <f>IF('12 - Deployments &amp; Config'!T410="","",'12 - Deployments &amp; Config'!T410)</f>
        <v/>
      </c>
      <c r="AA405" s="29" t="str">
        <f>IF('12 - Deployments &amp; Config'!V410="","",'12 - Deployments &amp; Config'!V410)</f>
        <v/>
      </c>
    </row>
    <row r="406" spans="1:27">
      <c r="A406" s="30"/>
      <c r="B406" s="30"/>
      <c r="C406" s="29" t="str">
        <f>IF('12 - Deployments &amp; Config'!I411="","",'12 - Deployments &amp; Config'!I411)</f>
        <v/>
      </c>
      <c r="D406" s="29" t="str">
        <f>IF('12 - Deployments &amp; Config'!J411="","",'12 - Deployments &amp; Config'!J411)</f>
        <v/>
      </c>
      <c r="E406" s="29" t="str">
        <f>IF('12 - Deployments &amp; Config'!K411="","",'12 - Deployments &amp; Config'!K411)</f>
        <v/>
      </c>
      <c r="F406" s="29" t="str">
        <f>IF('12 - Deployments &amp; Config'!L411="","",'12 - Deployments &amp; Config'!L411)</f>
        <v/>
      </c>
      <c r="G406" s="29" t="str">
        <f>IF('12 - Deployments &amp; Config'!AQ411="","",'12 - Deployments &amp; Config'!AQ411)</f>
        <v/>
      </c>
      <c r="H406" s="29" t="str">
        <f>IF('12 - Deployments &amp; Config'!A411="","",'12 - Deployments &amp; Config'!A411)</f>
        <v/>
      </c>
      <c r="I406" s="29" t="str">
        <f>IF('12 - Deployments &amp; Config'!AO411="","",'12 - Deployments &amp; Config'!AO411)</f>
        <v/>
      </c>
      <c r="J406" s="29" t="str">
        <f>IF('12 - Deployments &amp; Config'!AP411="","",'12 - Deployments &amp; Config'!AP411)</f>
        <v/>
      </c>
      <c r="K406" s="29" t="str">
        <f>IF('12 - Deployments &amp; Config'!AK411="","",'12 - Deployments &amp; Config'!AK411)</f>
        <v/>
      </c>
      <c r="L406" s="29" t="str">
        <f>IF('12 - Deployments &amp; Config'!M411="","",'12 - Deployments &amp; Config'!M411)</f>
        <v/>
      </c>
      <c r="M406" s="30"/>
      <c r="N406" s="29" t="str">
        <f>IF('12 - Deployments &amp; Config'!N411="","",'12 - Deployments &amp; Config'!N411)</f>
        <v/>
      </c>
      <c r="O406" s="29" t="str">
        <f>IF('12 - Deployments &amp; Config'!O411="","",'12 - Deployments &amp; Config'!O411)</f>
        <v/>
      </c>
      <c r="P406" s="29" t="str">
        <f>IF('12 - Deployments &amp; Config'!P411="","",'12 - Deployments &amp; Config'!P411)</f>
        <v/>
      </c>
      <c r="Q406" s="30"/>
      <c r="R406" s="29" t="str">
        <f>IF('12 - Deployments &amp; Config'!BO411="","",'12 - Deployments &amp; Config'!BO411)</f>
        <v/>
      </c>
      <c r="S406" s="29" t="str">
        <f>IF('12 - Deployments &amp; Config'!BN411="","",'12 - Deployments &amp; Config'!BN411)</f>
        <v/>
      </c>
      <c r="T406" s="29" t="str">
        <f>IF('12 - Deployments &amp; Config'!BL411="","",'12 - Deployments &amp; Config'!BL411)</f>
        <v/>
      </c>
      <c r="U406" s="29" t="str">
        <f>IF('12 - Deployments &amp; Config'!BM411="","",'12 - Deployments &amp; Config'!BM411)</f>
        <v/>
      </c>
      <c r="V406" s="29" t="str">
        <f>IF('12 - Deployments &amp; Config'!B411="","",'12 - Deployments &amp; Config'!B411)</f>
        <v/>
      </c>
      <c r="W406" s="29" t="str">
        <f>IF('12 - Deployments &amp; Config'!CO411="","",'12 - Deployments &amp; Config'!CO411)</f>
        <v/>
      </c>
      <c r="X406" s="29" t="str">
        <f>IF('12 - Deployments &amp; Config'!BS411="","",'12 - Deployments &amp; Config'!BS411)</f>
        <v/>
      </c>
      <c r="Y406" s="29" t="str">
        <f>IF('12 - Deployments &amp; Config'!CQ411="","",'12 - Deployments &amp; Config'!CQ411)</f>
        <v/>
      </c>
      <c r="Z406" s="29" t="str">
        <f>IF('12 - Deployments &amp; Config'!T411="","",'12 - Deployments &amp; Config'!T411)</f>
        <v/>
      </c>
      <c r="AA406" s="29" t="str">
        <f>IF('12 - Deployments &amp; Config'!V411="","",'12 - Deployments &amp; Config'!V411)</f>
        <v/>
      </c>
    </row>
    <row r="407" spans="1:27">
      <c r="A407" s="30"/>
      <c r="B407" s="30"/>
      <c r="C407" s="29" t="str">
        <f>IF('12 - Deployments &amp; Config'!I412="","",'12 - Deployments &amp; Config'!I412)</f>
        <v/>
      </c>
      <c r="D407" s="29" t="str">
        <f>IF('12 - Deployments &amp; Config'!J412="","",'12 - Deployments &amp; Config'!J412)</f>
        <v/>
      </c>
      <c r="E407" s="29" t="str">
        <f>IF('12 - Deployments &amp; Config'!K412="","",'12 - Deployments &amp; Config'!K412)</f>
        <v/>
      </c>
      <c r="F407" s="29" t="str">
        <f>IF('12 - Deployments &amp; Config'!L412="","",'12 - Deployments &amp; Config'!L412)</f>
        <v/>
      </c>
      <c r="G407" s="29" t="str">
        <f>IF('12 - Deployments &amp; Config'!AQ412="","",'12 - Deployments &amp; Config'!AQ412)</f>
        <v/>
      </c>
      <c r="H407" s="29" t="str">
        <f>IF('12 - Deployments &amp; Config'!A412="","",'12 - Deployments &amp; Config'!A412)</f>
        <v/>
      </c>
      <c r="I407" s="29" t="str">
        <f>IF('12 - Deployments &amp; Config'!AO412="","",'12 - Deployments &amp; Config'!AO412)</f>
        <v/>
      </c>
      <c r="J407" s="29" t="str">
        <f>IF('12 - Deployments &amp; Config'!AP412="","",'12 - Deployments &amp; Config'!AP412)</f>
        <v/>
      </c>
      <c r="K407" s="29" t="str">
        <f>IF('12 - Deployments &amp; Config'!AK412="","",'12 - Deployments &amp; Config'!AK412)</f>
        <v/>
      </c>
      <c r="L407" s="29" t="str">
        <f>IF('12 - Deployments &amp; Config'!M412="","",'12 - Deployments &amp; Config'!M412)</f>
        <v/>
      </c>
      <c r="M407" s="30"/>
      <c r="N407" s="29" t="str">
        <f>IF('12 - Deployments &amp; Config'!N412="","",'12 - Deployments &amp; Config'!N412)</f>
        <v/>
      </c>
      <c r="O407" s="29" t="str">
        <f>IF('12 - Deployments &amp; Config'!O412="","",'12 - Deployments &amp; Config'!O412)</f>
        <v/>
      </c>
      <c r="P407" s="29" t="str">
        <f>IF('12 - Deployments &amp; Config'!P412="","",'12 - Deployments &amp; Config'!P412)</f>
        <v/>
      </c>
      <c r="Q407" s="30"/>
      <c r="R407" s="29" t="str">
        <f>IF('12 - Deployments &amp; Config'!BO412="","",'12 - Deployments &amp; Config'!BO412)</f>
        <v/>
      </c>
      <c r="S407" s="29" t="str">
        <f>IF('12 - Deployments &amp; Config'!BN412="","",'12 - Deployments &amp; Config'!BN412)</f>
        <v/>
      </c>
      <c r="T407" s="29" t="str">
        <f>IF('12 - Deployments &amp; Config'!BL412="","",'12 - Deployments &amp; Config'!BL412)</f>
        <v/>
      </c>
      <c r="U407" s="29" t="str">
        <f>IF('12 - Deployments &amp; Config'!BM412="","",'12 - Deployments &amp; Config'!BM412)</f>
        <v/>
      </c>
      <c r="V407" s="29" t="str">
        <f>IF('12 - Deployments &amp; Config'!B412="","",'12 - Deployments &amp; Config'!B412)</f>
        <v/>
      </c>
      <c r="W407" s="29" t="str">
        <f>IF('12 - Deployments &amp; Config'!CO412="","",'12 - Deployments &amp; Config'!CO412)</f>
        <v/>
      </c>
      <c r="X407" s="29" t="str">
        <f>IF('12 - Deployments &amp; Config'!BS412="","",'12 - Deployments &amp; Config'!BS412)</f>
        <v/>
      </c>
      <c r="Y407" s="29" t="str">
        <f>IF('12 - Deployments &amp; Config'!CQ412="","",'12 - Deployments &amp; Config'!CQ412)</f>
        <v/>
      </c>
      <c r="Z407" s="29" t="str">
        <f>IF('12 - Deployments &amp; Config'!T412="","",'12 - Deployments &amp; Config'!T412)</f>
        <v/>
      </c>
      <c r="AA407" s="29" t="str">
        <f>IF('12 - Deployments &amp; Config'!V412="","",'12 - Deployments &amp; Config'!V412)</f>
        <v/>
      </c>
    </row>
    <row r="408" spans="1:27">
      <c r="A408" s="30"/>
      <c r="B408" s="30"/>
      <c r="C408" s="29" t="str">
        <f>IF('12 - Deployments &amp; Config'!I413="","",'12 - Deployments &amp; Config'!I413)</f>
        <v/>
      </c>
      <c r="D408" s="29" t="str">
        <f>IF('12 - Deployments &amp; Config'!J413="","",'12 - Deployments &amp; Config'!J413)</f>
        <v/>
      </c>
      <c r="E408" s="29" t="str">
        <f>IF('12 - Deployments &amp; Config'!K413="","",'12 - Deployments &amp; Config'!K413)</f>
        <v/>
      </c>
      <c r="F408" s="29" t="str">
        <f>IF('12 - Deployments &amp; Config'!L413="","",'12 - Deployments &amp; Config'!L413)</f>
        <v/>
      </c>
      <c r="G408" s="29" t="str">
        <f>IF('12 - Deployments &amp; Config'!AQ413="","",'12 - Deployments &amp; Config'!AQ413)</f>
        <v/>
      </c>
      <c r="H408" s="29" t="str">
        <f>IF('12 - Deployments &amp; Config'!A413="","",'12 - Deployments &amp; Config'!A413)</f>
        <v/>
      </c>
      <c r="I408" s="29" t="str">
        <f>IF('12 - Deployments &amp; Config'!AO413="","",'12 - Deployments &amp; Config'!AO413)</f>
        <v/>
      </c>
      <c r="J408" s="29" t="str">
        <f>IF('12 - Deployments &amp; Config'!AP413="","",'12 - Deployments &amp; Config'!AP413)</f>
        <v/>
      </c>
      <c r="K408" s="29" t="str">
        <f>IF('12 - Deployments &amp; Config'!AK413="","",'12 - Deployments &amp; Config'!AK413)</f>
        <v/>
      </c>
      <c r="L408" s="29" t="str">
        <f>IF('12 - Deployments &amp; Config'!M413="","",'12 - Deployments &amp; Config'!M413)</f>
        <v/>
      </c>
      <c r="M408" s="30"/>
      <c r="N408" s="29" t="str">
        <f>IF('12 - Deployments &amp; Config'!N413="","",'12 - Deployments &amp; Config'!N413)</f>
        <v/>
      </c>
      <c r="O408" s="29" t="str">
        <f>IF('12 - Deployments &amp; Config'!O413="","",'12 - Deployments &amp; Config'!O413)</f>
        <v/>
      </c>
      <c r="P408" s="29" t="str">
        <f>IF('12 - Deployments &amp; Config'!P413="","",'12 - Deployments &amp; Config'!P413)</f>
        <v/>
      </c>
      <c r="Q408" s="30"/>
      <c r="R408" s="29" t="str">
        <f>IF('12 - Deployments &amp; Config'!BO413="","",'12 - Deployments &amp; Config'!BO413)</f>
        <v/>
      </c>
      <c r="S408" s="29" t="str">
        <f>IF('12 - Deployments &amp; Config'!BN413="","",'12 - Deployments &amp; Config'!BN413)</f>
        <v/>
      </c>
      <c r="T408" s="29" t="str">
        <f>IF('12 - Deployments &amp; Config'!BL413="","",'12 - Deployments &amp; Config'!BL413)</f>
        <v/>
      </c>
      <c r="U408" s="29" t="str">
        <f>IF('12 - Deployments &amp; Config'!BM413="","",'12 - Deployments &amp; Config'!BM413)</f>
        <v/>
      </c>
      <c r="V408" s="29" t="str">
        <f>IF('12 - Deployments &amp; Config'!B413="","",'12 - Deployments &amp; Config'!B413)</f>
        <v/>
      </c>
      <c r="W408" s="29" t="str">
        <f>IF('12 - Deployments &amp; Config'!CO413="","",'12 - Deployments &amp; Config'!CO413)</f>
        <v/>
      </c>
      <c r="X408" s="29" t="str">
        <f>IF('12 - Deployments &amp; Config'!BS413="","",'12 - Deployments &amp; Config'!BS413)</f>
        <v/>
      </c>
      <c r="Y408" s="29" t="str">
        <f>IF('12 - Deployments &amp; Config'!CQ413="","",'12 - Deployments &amp; Config'!CQ413)</f>
        <v/>
      </c>
      <c r="Z408" s="29" t="str">
        <f>IF('12 - Deployments &amp; Config'!T413="","",'12 - Deployments &amp; Config'!T413)</f>
        <v/>
      </c>
      <c r="AA408" s="29" t="str">
        <f>IF('12 - Deployments &amp; Config'!V413="","",'12 - Deployments &amp; Config'!V413)</f>
        <v/>
      </c>
    </row>
    <row r="409" spans="1:27">
      <c r="A409" s="30"/>
      <c r="B409" s="30"/>
      <c r="C409" s="29" t="str">
        <f>IF('12 - Deployments &amp; Config'!I414="","",'12 - Deployments &amp; Config'!I414)</f>
        <v/>
      </c>
      <c r="D409" s="29" t="str">
        <f>IF('12 - Deployments &amp; Config'!J414="","",'12 - Deployments &amp; Config'!J414)</f>
        <v/>
      </c>
      <c r="E409" s="29" t="str">
        <f>IF('12 - Deployments &amp; Config'!K414="","",'12 - Deployments &amp; Config'!K414)</f>
        <v/>
      </c>
      <c r="F409" s="29" t="str">
        <f>IF('12 - Deployments &amp; Config'!L414="","",'12 - Deployments &amp; Config'!L414)</f>
        <v/>
      </c>
      <c r="G409" s="29" t="str">
        <f>IF('12 - Deployments &amp; Config'!AQ414="","",'12 - Deployments &amp; Config'!AQ414)</f>
        <v/>
      </c>
      <c r="H409" s="29" t="str">
        <f>IF('12 - Deployments &amp; Config'!A414="","",'12 - Deployments &amp; Config'!A414)</f>
        <v/>
      </c>
      <c r="I409" s="29" t="str">
        <f>IF('12 - Deployments &amp; Config'!AO414="","",'12 - Deployments &amp; Config'!AO414)</f>
        <v/>
      </c>
      <c r="J409" s="29" t="str">
        <f>IF('12 - Deployments &amp; Config'!AP414="","",'12 - Deployments &amp; Config'!AP414)</f>
        <v/>
      </c>
      <c r="K409" s="29" t="str">
        <f>IF('12 - Deployments &amp; Config'!AK414="","",'12 - Deployments &amp; Config'!AK414)</f>
        <v/>
      </c>
      <c r="L409" s="29" t="str">
        <f>IF('12 - Deployments &amp; Config'!M414="","",'12 - Deployments &amp; Config'!M414)</f>
        <v/>
      </c>
      <c r="M409" s="30"/>
      <c r="N409" s="29" t="str">
        <f>IF('12 - Deployments &amp; Config'!N414="","",'12 - Deployments &amp; Config'!N414)</f>
        <v/>
      </c>
      <c r="O409" s="29" t="str">
        <f>IF('12 - Deployments &amp; Config'!O414="","",'12 - Deployments &amp; Config'!O414)</f>
        <v/>
      </c>
      <c r="P409" s="29" t="str">
        <f>IF('12 - Deployments &amp; Config'!P414="","",'12 - Deployments &amp; Config'!P414)</f>
        <v/>
      </c>
      <c r="Q409" s="30"/>
      <c r="R409" s="29" t="str">
        <f>IF('12 - Deployments &amp; Config'!BO414="","",'12 - Deployments &amp; Config'!BO414)</f>
        <v/>
      </c>
      <c r="S409" s="29" t="str">
        <f>IF('12 - Deployments &amp; Config'!BN414="","",'12 - Deployments &amp; Config'!BN414)</f>
        <v/>
      </c>
      <c r="T409" s="29" t="str">
        <f>IF('12 - Deployments &amp; Config'!BL414="","",'12 - Deployments &amp; Config'!BL414)</f>
        <v/>
      </c>
      <c r="U409" s="29" t="str">
        <f>IF('12 - Deployments &amp; Config'!BM414="","",'12 - Deployments &amp; Config'!BM414)</f>
        <v/>
      </c>
      <c r="V409" s="29" t="str">
        <f>IF('12 - Deployments &amp; Config'!B414="","",'12 - Deployments &amp; Config'!B414)</f>
        <v/>
      </c>
      <c r="W409" s="29" t="str">
        <f>IF('12 - Deployments &amp; Config'!CO414="","",'12 - Deployments &amp; Config'!CO414)</f>
        <v/>
      </c>
      <c r="X409" s="29" t="str">
        <f>IF('12 - Deployments &amp; Config'!BS414="","",'12 - Deployments &amp; Config'!BS414)</f>
        <v/>
      </c>
      <c r="Y409" s="29" t="str">
        <f>IF('12 - Deployments &amp; Config'!CQ414="","",'12 - Deployments &amp; Config'!CQ414)</f>
        <v/>
      </c>
      <c r="Z409" s="29" t="str">
        <f>IF('12 - Deployments &amp; Config'!T414="","",'12 - Deployments &amp; Config'!T414)</f>
        <v/>
      </c>
      <c r="AA409" s="29" t="str">
        <f>IF('12 - Deployments &amp; Config'!V414="","",'12 - Deployments &amp; Config'!V414)</f>
        <v/>
      </c>
    </row>
    <row r="410" spans="1:27">
      <c r="A410" s="30"/>
      <c r="B410" s="30"/>
      <c r="C410" s="29" t="str">
        <f>IF('12 - Deployments &amp; Config'!I415="","",'12 - Deployments &amp; Config'!I415)</f>
        <v/>
      </c>
      <c r="D410" s="29" t="str">
        <f>IF('12 - Deployments &amp; Config'!J415="","",'12 - Deployments &amp; Config'!J415)</f>
        <v/>
      </c>
      <c r="E410" s="29" t="str">
        <f>IF('12 - Deployments &amp; Config'!K415="","",'12 - Deployments &amp; Config'!K415)</f>
        <v/>
      </c>
      <c r="F410" s="29" t="str">
        <f>IF('12 - Deployments &amp; Config'!L415="","",'12 - Deployments &amp; Config'!L415)</f>
        <v/>
      </c>
      <c r="G410" s="29" t="str">
        <f>IF('12 - Deployments &amp; Config'!AQ415="","",'12 - Deployments &amp; Config'!AQ415)</f>
        <v/>
      </c>
      <c r="H410" s="29" t="str">
        <f>IF('12 - Deployments &amp; Config'!A415="","",'12 - Deployments &amp; Config'!A415)</f>
        <v/>
      </c>
      <c r="I410" s="29" t="str">
        <f>IF('12 - Deployments &amp; Config'!AO415="","",'12 - Deployments &amp; Config'!AO415)</f>
        <v/>
      </c>
      <c r="J410" s="29" t="str">
        <f>IF('12 - Deployments &amp; Config'!AP415="","",'12 - Deployments &amp; Config'!AP415)</f>
        <v/>
      </c>
      <c r="K410" s="29" t="str">
        <f>IF('12 - Deployments &amp; Config'!AK415="","",'12 - Deployments &amp; Config'!AK415)</f>
        <v/>
      </c>
      <c r="L410" s="29" t="str">
        <f>IF('12 - Deployments &amp; Config'!M415="","",'12 - Deployments &amp; Config'!M415)</f>
        <v/>
      </c>
      <c r="M410" s="30"/>
      <c r="N410" s="29" t="str">
        <f>IF('12 - Deployments &amp; Config'!N415="","",'12 - Deployments &amp; Config'!N415)</f>
        <v/>
      </c>
      <c r="O410" s="29" t="str">
        <f>IF('12 - Deployments &amp; Config'!O415="","",'12 - Deployments &amp; Config'!O415)</f>
        <v/>
      </c>
      <c r="P410" s="29" t="str">
        <f>IF('12 - Deployments &amp; Config'!P415="","",'12 - Deployments &amp; Config'!P415)</f>
        <v/>
      </c>
      <c r="Q410" s="30"/>
      <c r="R410" s="29" t="str">
        <f>IF('12 - Deployments &amp; Config'!BO415="","",'12 - Deployments &amp; Config'!BO415)</f>
        <v/>
      </c>
      <c r="S410" s="29" t="str">
        <f>IF('12 - Deployments &amp; Config'!BN415="","",'12 - Deployments &amp; Config'!BN415)</f>
        <v/>
      </c>
      <c r="T410" s="29" t="str">
        <f>IF('12 - Deployments &amp; Config'!BL415="","",'12 - Deployments &amp; Config'!BL415)</f>
        <v/>
      </c>
      <c r="U410" s="29" t="str">
        <f>IF('12 - Deployments &amp; Config'!BM415="","",'12 - Deployments &amp; Config'!BM415)</f>
        <v/>
      </c>
      <c r="V410" s="29" t="str">
        <f>IF('12 - Deployments &amp; Config'!B415="","",'12 - Deployments &amp; Config'!B415)</f>
        <v/>
      </c>
      <c r="W410" s="29" t="str">
        <f>IF('12 - Deployments &amp; Config'!CO415="","",'12 - Deployments &amp; Config'!CO415)</f>
        <v/>
      </c>
      <c r="X410" s="29" t="str">
        <f>IF('12 - Deployments &amp; Config'!BS415="","",'12 - Deployments &amp; Config'!BS415)</f>
        <v/>
      </c>
      <c r="Y410" s="29" t="str">
        <f>IF('12 - Deployments &amp; Config'!CQ415="","",'12 - Deployments &amp; Config'!CQ415)</f>
        <v/>
      </c>
      <c r="Z410" s="29" t="str">
        <f>IF('12 - Deployments &amp; Config'!T415="","",'12 - Deployments &amp; Config'!T415)</f>
        <v/>
      </c>
      <c r="AA410" s="29" t="str">
        <f>IF('12 - Deployments &amp; Config'!V415="","",'12 - Deployments &amp; Config'!V415)</f>
        <v/>
      </c>
    </row>
    <row r="411" spans="1:27">
      <c r="A411" s="30"/>
      <c r="B411" s="30"/>
      <c r="C411" s="29" t="str">
        <f>IF('12 - Deployments &amp; Config'!I416="","",'12 - Deployments &amp; Config'!I416)</f>
        <v/>
      </c>
      <c r="D411" s="29" t="str">
        <f>IF('12 - Deployments &amp; Config'!J416="","",'12 - Deployments &amp; Config'!J416)</f>
        <v/>
      </c>
      <c r="E411" s="29" t="str">
        <f>IF('12 - Deployments &amp; Config'!K416="","",'12 - Deployments &amp; Config'!K416)</f>
        <v/>
      </c>
      <c r="F411" s="29" t="str">
        <f>IF('12 - Deployments &amp; Config'!L416="","",'12 - Deployments &amp; Config'!L416)</f>
        <v/>
      </c>
      <c r="G411" s="29" t="str">
        <f>IF('12 - Deployments &amp; Config'!AQ416="","",'12 - Deployments &amp; Config'!AQ416)</f>
        <v/>
      </c>
      <c r="H411" s="29" t="str">
        <f>IF('12 - Deployments &amp; Config'!A416="","",'12 - Deployments &amp; Config'!A416)</f>
        <v/>
      </c>
      <c r="I411" s="29" t="str">
        <f>IF('12 - Deployments &amp; Config'!AO416="","",'12 - Deployments &amp; Config'!AO416)</f>
        <v/>
      </c>
      <c r="J411" s="29" t="str">
        <f>IF('12 - Deployments &amp; Config'!AP416="","",'12 - Deployments &amp; Config'!AP416)</f>
        <v/>
      </c>
      <c r="K411" s="29" t="str">
        <f>IF('12 - Deployments &amp; Config'!AK416="","",'12 - Deployments &amp; Config'!AK416)</f>
        <v/>
      </c>
      <c r="L411" s="29" t="str">
        <f>IF('12 - Deployments &amp; Config'!M416="","",'12 - Deployments &amp; Config'!M416)</f>
        <v/>
      </c>
      <c r="M411" s="30"/>
      <c r="N411" s="29" t="str">
        <f>IF('12 - Deployments &amp; Config'!N416="","",'12 - Deployments &amp; Config'!N416)</f>
        <v/>
      </c>
      <c r="O411" s="29" t="str">
        <f>IF('12 - Deployments &amp; Config'!O416="","",'12 - Deployments &amp; Config'!O416)</f>
        <v/>
      </c>
      <c r="P411" s="29" t="str">
        <f>IF('12 - Deployments &amp; Config'!P416="","",'12 - Deployments &amp; Config'!P416)</f>
        <v/>
      </c>
      <c r="Q411" s="30"/>
      <c r="R411" s="29" t="str">
        <f>IF('12 - Deployments &amp; Config'!BO416="","",'12 - Deployments &amp; Config'!BO416)</f>
        <v/>
      </c>
      <c r="S411" s="29" t="str">
        <f>IF('12 - Deployments &amp; Config'!BN416="","",'12 - Deployments &amp; Config'!BN416)</f>
        <v/>
      </c>
      <c r="T411" s="29" t="str">
        <f>IF('12 - Deployments &amp; Config'!BL416="","",'12 - Deployments &amp; Config'!BL416)</f>
        <v/>
      </c>
      <c r="U411" s="29" t="str">
        <f>IF('12 - Deployments &amp; Config'!BM416="","",'12 - Deployments &amp; Config'!BM416)</f>
        <v/>
      </c>
      <c r="V411" s="29" t="str">
        <f>IF('12 - Deployments &amp; Config'!B416="","",'12 - Deployments &amp; Config'!B416)</f>
        <v/>
      </c>
      <c r="W411" s="29" t="str">
        <f>IF('12 - Deployments &amp; Config'!CO416="","",'12 - Deployments &amp; Config'!CO416)</f>
        <v/>
      </c>
      <c r="X411" s="29" t="str">
        <f>IF('12 - Deployments &amp; Config'!BS416="","",'12 - Deployments &amp; Config'!BS416)</f>
        <v/>
      </c>
      <c r="Y411" s="29" t="str">
        <f>IF('12 - Deployments &amp; Config'!CQ416="","",'12 - Deployments &amp; Config'!CQ416)</f>
        <v/>
      </c>
      <c r="Z411" s="29" t="str">
        <f>IF('12 - Deployments &amp; Config'!T416="","",'12 - Deployments &amp; Config'!T416)</f>
        <v/>
      </c>
      <c r="AA411" s="29" t="str">
        <f>IF('12 - Deployments &amp; Config'!V416="","",'12 - Deployments &amp; Config'!V416)</f>
        <v/>
      </c>
    </row>
    <row r="412" spans="1:27">
      <c r="A412" s="30"/>
      <c r="B412" s="30"/>
      <c r="C412" s="29" t="str">
        <f>IF('12 - Deployments &amp; Config'!I417="","",'12 - Deployments &amp; Config'!I417)</f>
        <v/>
      </c>
      <c r="D412" s="29" t="str">
        <f>IF('12 - Deployments &amp; Config'!J417="","",'12 - Deployments &amp; Config'!J417)</f>
        <v/>
      </c>
      <c r="E412" s="29" t="str">
        <f>IF('12 - Deployments &amp; Config'!K417="","",'12 - Deployments &amp; Config'!K417)</f>
        <v/>
      </c>
      <c r="F412" s="29" t="str">
        <f>IF('12 - Deployments &amp; Config'!L417="","",'12 - Deployments &amp; Config'!L417)</f>
        <v/>
      </c>
      <c r="G412" s="29" t="str">
        <f>IF('12 - Deployments &amp; Config'!AQ417="","",'12 - Deployments &amp; Config'!AQ417)</f>
        <v/>
      </c>
      <c r="H412" s="29" t="str">
        <f>IF('12 - Deployments &amp; Config'!A417="","",'12 - Deployments &amp; Config'!A417)</f>
        <v/>
      </c>
      <c r="I412" s="29" t="str">
        <f>IF('12 - Deployments &amp; Config'!AO417="","",'12 - Deployments &amp; Config'!AO417)</f>
        <v/>
      </c>
      <c r="J412" s="29" t="str">
        <f>IF('12 - Deployments &amp; Config'!AP417="","",'12 - Deployments &amp; Config'!AP417)</f>
        <v/>
      </c>
      <c r="K412" s="29" t="str">
        <f>IF('12 - Deployments &amp; Config'!AK417="","",'12 - Deployments &amp; Config'!AK417)</f>
        <v/>
      </c>
      <c r="L412" s="29" t="str">
        <f>IF('12 - Deployments &amp; Config'!M417="","",'12 - Deployments &amp; Config'!M417)</f>
        <v/>
      </c>
      <c r="M412" s="30"/>
      <c r="N412" s="29" t="str">
        <f>IF('12 - Deployments &amp; Config'!N417="","",'12 - Deployments &amp; Config'!N417)</f>
        <v/>
      </c>
      <c r="O412" s="29" t="str">
        <f>IF('12 - Deployments &amp; Config'!O417="","",'12 - Deployments &amp; Config'!O417)</f>
        <v/>
      </c>
      <c r="P412" s="29" t="str">
        <f>IF('12 - Deployments &amp; Config'!P417="","",'12 - Deployments &amp; Config'!P417)</f>
        <v/>
      </c>
      <c r="Q412" s="30"/>
      <c r="R412" s="29" t="str">
        <f>IF('12 - Deployments &amp; Config'!BO417="","",'12 - Deployments &amp; Config'!BO417)</f>
        <v/>
      </c>
      <c r="S412" s="29" t="str">
        <f>IF('12 - Deployments &amp; Config'!BN417="","",'12 - Deployments &amp; Config'!BN417)</f>
        <v/>
      </c>
      <c r="T412" s="29" t="str">
        <f>IF('12 - Deployments &amp; Config'!BL417="","",'12 - Deployments &amp; Config'!BL417)</f>
        <v/>
      </c>
      <c r="U412" s="29" t="str">
        <f>IF('12 - Deployments &amp; Config'!BM417="","",'12 - Deployments &amp; Config'!BM417)</f>
        <v/>
      </c>
      <c r="V412" s="29" t="str">
        <f>IF('12 - Deployments &amp; Config'!B417="","",'12 - Deployments &amp; Config'!B417)</f>
        <v/>
      </c>
      <c r="W412" s="29" t="str">
        <f>IF('12 - Deployments &amp; Config'!CO417="","",'12 - Deployments &amp; Config'!CO417)</f>
        <v/>
      </c>
      <c r="X412" s="29" t="str">
        <f>IF('12 - Deployments &amp; Config'!BS417="","",'12 - Deployments &amp; Config'!BS417)</f>
        <v/>
      </c>
      <c r="Y412" s="29" t="str">
        <f>IF('12 - Deployments &amp; Config'!CQ417="","",'12 - Deployments &amp; Config'!CQ417)</f>
        <v/>
      </c>
      <c r="Z412" s="29" t="str">
        <f>IF('12 - Deployments &amp; Config'!T417="","",'12 - Deployments &amp; Config'!T417)</f>
        <v/>
      </c>
      <c r="AA412" s="29" t="str">
        <f>IF('12 - Deployments &amp; Config'!V417="","",'12 - Deployments &amp; Config'!V417)</f>
        <v/>
      </c>
    </row>
    <row r="413" spans="1:27">
      <c r="A413" s="30"/>
      <c r="B413" s="30"/>
      <c r="C413" s="29" t="str">
        <f>IF('12 - Deployments &amp; Config'!I418="","",'12 - Deployments &amp; Config'!I418)</f>
        <v/>
      </c>
      <c r="D413" s="29" t="str">
        <f>IF('12 - Deployments &amp; Config'!J418="","",'12 - Deployments &amp; Config'!J418)</f>
        <v/>
      </c>
      <c r="E413" s="29" t="str">
        <f>IF('12 - Deployments &amp; Config'!K418="","",'12 - Deployments &amp; Config'!K418)</f>
        <v/>
      </c>
      <c r="F413" s="29" t="str">
        <f>IF('12 - Deployments &amp; Config'!L418="","",'12 - Deployments &amp; Config'!L418)</f>
        <v/>
      </c>
      <c r="G413" s="29" t="str">
        <f>IF('12 - Deployments &amp; Config'!AQ418="","",'12 - Deployments &amp; Config'!AQ418)</f>
        <v/>
      </c>
      <c r="H413" s="29" t="str">
        <f>IF('12 - Deployments &amp; Config'!A418="","",'12 - Deployments &amp; Config'!A418)</f>
        <v/>
      </c>
      <c r="I413" s="29" t="str">
        <f>IF('12 - Deployments &amp; Config'!AO418="","",'12 - Deployments &amp; Config'!AO418)</f>
        <v/>
      </c>
      <c r="J413" s="29" t="str">
        <f>IF('12 - Deployments &amp; Config'!AP418="","",'12 - Deployments &amp; Config'!AP418)</f>
        <v/>
      </c>
      <c r="K413" s="29" t="str">
        <f>IF('12 - Deployments &amp; Config'!AK418="","",'12 - Deployments &amp; Config'!AK418)</f>
        <v/>
      </c>
      <c r="L413" s="29" t="str">
        <f>IF('12 - Deployments &amp; Config'!M418="","",'12 - Deployments &amp; Config'!M418)</f>
        <v/>
      </c>
      <c r="M413" s="30"/>
      <c r="N413" s="29" t="str">
        <f>IF('12 - Deployments &amp; Config'!N418="","",'12 - Deployments &amp; Config'!N418)</f>
        <v/>
      </c>
      <c r="O413" s="29" t="str">
        <f>IF('12 - Deployments &amp; Config'!O418="","",'12 - Deployments &amp; Config'!O418)</f>
        <v/>
      </c>
      <c r="P413" s="29" t="str">
        <f>IF('12 - Deployments &amp; Config'!P418="","",'12 - Deployments &amp; Config'!P418)</f>
        <v/>
      </c>
      <c r="Q413" s="30"/>
      <c r="R413" s="29" t="str">
        <f>IF('12 - Deployments &amp; Config'!BO418="","",'12 - Deployments &amp; Config'!BO418)</f>
        <v/>
      </c>
      <c r="S413" s="29" t="str">
        <f>IF('12 - Deployments &amp; Config'!BN418="","",'12 - Deployments &amp; Config'!BN418)</f>
        <v/>
      </c>
      <c r="T413" s="29" t="str">
        <f>IF('12 - Deployments &amp; Config'!BL418="","",'12 - Deployments &amp; Config'!BL418)</f>
        <v/>
      </c>
      <c r="U413" s="29" t="str">
        <f>IF('12 - Deployments &amp; Config'!BM418="","",'12 - Deployments &amp; Config'!BM418)</f>
        <v/>
      </c>
      <c r="V413" s="29" t="str">
        <f>IF('12 - Deployments &amp; Config'!B418="","",'12 - Deployments &amp; Config'!B418)</f>
        <v/>
      </c>
      <c r="W413" s="29" t="str">
        <f>IF('12 - Deployments &amp; Config'!CO418="","",'12 - Deployments &amp; Config'!CO418)</f>
        <v/>
      </c>
      <c r="X413" s="29" t="str">
        <f>IF('12 - Deployments &amp; Config'!BS418="","",'12 - Deployments &amp; Config'!BS418)</f>
        <v/>
      </c>
      <c r="Y413" s="29" t="str">
        <f>IF('12 - Deployments &amp; Config'!CQ418="","",'12 - Deployments &amp; Config'!CQ418)</f>
        <v/>
      </c>
      <c r="Z413" s="29" t="str">
        <f>IF('12 - Deployments &amp; Config'!T418="","",'12 - Deployments &amp; Config'!T418)</f>
        <v/>
      </c>
      <c r="AA413" s="29" t="str">
        <f>IF('12 - Deployments &amp; Config'!V418="","",'12 - Deployments &amp; Config'!V418)</f>
        <v/>
      </c>
    </row>
    <row r="414" spans="1:27">
      <c r="A414" s="30"/>
      <c r="B414" s="30"/>
      <c r="C414" s="29" t="str">
        <f>IF('12 - Deployments &amp; Config'!I419="","",'12 - Deployments &amp; Config'!I419)</f>
        <v/>
      </c>
      <c r="D414" s="29" t="str">
        <f>IF('12 - Deployments &amp; Config'!J419="","",'12 - Deployments &amp; Config'!J419)</f>
        <v/>
      </c>
      <c r="E414" s="29" t="str">
        <f>IF('12 - Deployments &amp; Config'!K419="","",'12 - Deployments &amp; Config'!K419)</f>
        <v/>
      </c>
      <c r="F414" s="29" t="str">
        <f>IF('12 - Deployments &amp; Config'!L419="","",'12 - Deployments &amp; Config'!L419)</f>
        <v/>
      </c>
      <c r="G414" s="29" t="str">
        <f>IF('12 - Deployments &amp; Config'!AQ419="","",'12 - Deployments &amp; Config'!AQ419)</f>
        <v/>
      </c>
      <c r="H414" s="29" t="str">
        <f>IF('12 - Deployments &amp; Config'!A419="","",'12 - Deployments &amp; Config'!A419)</f>
        <v/>
      </c>
      <c r="I414" s="29" t="str">
        <f>IF('12 - Deployments &amp; Config'!AO419="","",'12 - Deployments &amp; Config'!AO419)</f>
        <v/>
      </c>
      <c r="J414" s="29" t="str">
        <f>IF('12 - Deployments &amp; Config'!AP419="","",'12 - Deployments &amp; Config'!AP419)</f>
        <v/>
      </c>
      <c r="K414" s="29" t="str">
        <f>IF('12 - Deployments &amp; Config'!AK419="","",'12 - Deployments &amp; Config'!AK419)</f>
        <v/>
      </c>
      <c r="L414" s="29" t="str">
        <f>IF('12 - Deployments &amp; Config'!M419="","",'12 - Deployments &amp; Config'!M419)</f>
        <v/>
      </c>
      <c r="M414" s="30"/>
      <c r="N414" s="29" t="str">
        <f>IF('12 - Deployments &amp; Config'!N419="","",'12 - Deployments &amp; Config'!N419)</f>
        <v/>
      </c>
      <c r="O414" s="29" t="str">
        <f>IF('12 - Deployments &amp; Config'!O419="","",'12 - Deployments &amp; Config'!O419)</f>
        <v/>
      </c>
      <c r="P414" s="29" t="str">
        <f>IF('12 - Deployments &amp; Config'!P419="","",'12 - Deployments &amp; Config'!P419)</f>
        <v/>
      </c>
      <c r="Q414" s="30"/>
      <c r="R414" s="29" t="str">
        <f>IF('12 - Deployments &amp; Config'!BO419="","",'12 - Deployments &amp; Config'!BO419)</f>
        <v/>
      </c>
      <c r="S414" s="29" t="str">
        <f>IF('12 - Deployments &amp; Config'!BN419="","",'12 - Deployments &amp; Config'!BN419)</f>
        <v/>
      </c>
      <c r="T414" s="29" t="str">
        <f>IF('12 - Deployments &amp; Config'!BL419="","",'12 - Deployments &amp; Config'!BL419)</f>
        <v/>
      </c>
      <c r="U414" s="29" t="str">
        <f>IF('12 - Deployments &amp; Config'!BM419="","",'12 - Deployments &amp; Config'!BM419)</f>
        <v/>
      </c>
      <c r="V414" s="29" t="str">
        <f>IF('12 - Deployments &amp; Config'!B419="","",'12 - Deployments &amp; Config'!B419)</f>
        <v/>
      </c>
      <c r="W414" s="29" t="str">
        <f>IF('12 - Deployments &amp; Config'!CO419="","",'12 - Deployments &amp; Config'!CO419)</f>
        <v/>
      </c>
      <c r="X414" s="29" t="str">
        <f>IF('12 - Deployments &amp; Config'!BS419="","",'12 - Deployments &amp; Config'!BS419)</f>
        <v/>
      </c>
      <c r="Y414" s="29" t="str">
        <f>IF('12 - Deployments &amp; Config'!CQ419="","",'12 - Deployments &amp; Config'!CQ419)</f>
        <v/>
      </c>
      <c r="Z414" s="29" t="str">
        <f>IF('12 - Deployments &amp; Config'!T419="","",'12 - Deployments &amp; Config'!T419)</f>
        <v/>
      </c>
      <c r="AA414" s="29" t="str">
        <f>IF('12 - Deployments &amp; Config'!V419="","",'12 - Deployments &amp; Config'!V419)</f>
        <v/>
      </c>
    </row>
    <row r="415" spans="1:27">
      <c r="A415" s="30"/>
      <c r="B415" s="30"/>
      <c r="C415" s="29" t="str">
        <f>IF('12 - Deployments &amp; Config'!I420="","",'12 - Deployments &amp; Config'!I420)</f>
        <v/>
      </c>
      <c r="D415" s="29" t="str">
        <f>IF('12 - Deployments &amp; Config'!J420="","",'12 - Deployments &amp; Config'!J420)</f>
        <v/>
      </c>
      <c r="E415" s="29" t="str">
        <f>IF('12 - Deployments &amp; Config'!K420="","",'12 - Deployments &amp; Config'!K420)</f>
        <v/>
      </c>
      <c r="F415" s="29" t="str">
        <f>IF('12 - Deployments &amp; Config'!L420="","",'12 - Deployments &amp; Config'!L420)</f>
        <v/>
      </c>
      <c r="G415" s="29" t="str">
        <f>IF('12 - Deployments &amp; Config'!AQ420="","",'12 - Deployments &amp; Config'!AQ420)</f>
        <v/>
      </c>
      <c r="H415" s="29" t="str">
        <f>IF('12 - Deployments &amp; Config'!A420="","",'12 - Deployments &amp; Config'!A420)</f>
        <v/>
      </c>
      <c r="I415" s="29" t="str">
        <f>IF('12 - Deployments &amp; Config'!AO420="","",'12 - Deployments &amp; Config'!AO420)</f>
        <v/>
      </c>
      <c r="J415" s="29" t="str">
        <f>IF('12 - Deployments &amp; Config'!AP420="","",'12 - Deployments &amp; Config'!AP420)</f>
        <v/>
      </c>
      <c r="K415" s="29" t="str">
        <f>IF('12 - Deployments &amp; Config'!AK420="","",'12 - Deployments &amp; Config'!AK420)</f>
        <v/>
      </c>
      <c r="L415" s="29" t="str">
        <f>IF('12 - Deployments &amp; Config'!M420="","",'12 - Deployments &amp; Config'!M420)</f>
        <v/>
      </c>
      <c r="M415" s="30"/>
      <c r="N415" s="29" t="str">
        <f>IF('12 - Deployments &amp; Config'!N420="","",'12 - Deployments &amp; Config'!N420)</f>
        <v/>
      </c>
      <c r="O415" s="29" t="str">
        <f>IF('12 - Deployments &amp; Config'!O420="","",'12 - Deployments &amp; Config'!O420)</f>
        <v/>
      </c>
      <c r="P415" s="29" t="str">
        <f>IF('12 - Deployments &amp; Config'!P420="","",'12 - Deployments &amp; Config'!P420)</f>
        <v/>
      </c>
      <c r="Q415" s="30"/>
      <c r="R415" s="29" t="str">
        <f>IF('12 - Deployments &amp; Config'!BO420="","",'12 - Deployments &amp; Config'!BO420)</f>
        <v/>
      </c>
      <c r="S415" s="29" t="str">
        <f>IF('12 - Deployments &amp; Config'!BN420="","",'12 - Deployments &amp; Config'!BN420)</f>
        <v/>
      </c>
      <c r="T415" s="29" t="str">
        <f>IF('12 - Deployments &amp; Config'!BL420="","",'12 - Deployments &amp; Config'!BL420)</f>
        <v/>
      </c>
      <c r="U415" s="29" t="str">
        <f>IF('12 - Deployments &amp; Config'!BM420="","",'12 - Deployments &amp; Config'!BM420)</f>
        <v/>
      </c>
      <c r="V415" s="29" t="str">
        <f>IF('12 - Deployments &amp; Config'!B420="","",'12 - Deployments &amp; Config'!B420)</f>
        <v/>
      </c>
      <c r="W415" s="29" t="str">
        <f>IF('12 - Deployments &amp; Config'!CO420="","",'12 - Deployments &amp; Config'!CO420)</f>
        <v/>
      </c>
      <c r="X415" s="29" t="str">
        <f>IF('12 - Deployments &amp; Config'!BS420="","",'12 - Deployments &amp; Config'!BS420)</f>
        <v/>
      </c>
      <c r="Y415" s="29" t="str">
        <f>IF('12 - Deployments &amp; Config'!CQ420="","",'12 - Deployments &amp; Config'!CQ420)</f>
        <v/>
      </c>
      <c r="Z415" s="29" t="str">
        <f>IF('12 - Deployments &amp; Config'!T420="","",'12 - Deployments &amp; Config'!T420)</f>
        <v/>
      </c>
      <c r="AA415" s="29" t="str">
        <f>IF('12 - Deployments &amp; Config'!V420="","",'12 - Deployments &amp; Config'!V420)</f>
        <v/>
      </c>
    </row>
    <row r="416" spans="1:27">
      <c r="A416" s="30"/>
      <c r="B416" s="30"/>
      <c r="C416" s="29" t="str">
        <f>IF('12 - Deployments &amp; Config'!I421="","",'12 - Deployments &amp; Config'!I421)</f>
        <v/>
      </c>
      <c r="D416" s="29" t="str">
        <f>IF('12 - Deployments &amp; Config'!J421="","",'12 - Deployments &amp; Config'!J421)</f>
        <v/>
      </c>
      <c r="E416" s="29" t="str">
        <f>IF('12 - Deployments &amp; Config'!K421="","",'12 - Deployments &amp; Config'!K421)</f>
        <v/>
      </c>
      <c r="F416" s="29" t="str">
        <f>IF('12 - Deployments &amp; Config'!L421="","",'12 - Deployments &amp; Config'!L421)</f>
        <v/>
      </c>
      <c r="G416" s="29" t="str">
        <f>IF('12 - Deployments &amp; Config'!AQ421="","",'12 - Deployments &amp; Config'!AQ421)</f>
        <v/>
      </c>
      <c r="H416" s="29" t="str">
        <f>IF('12 - Deployments &amp; Config'!A421="","",'12 - Deployments &amp; Config'!A421)</f>
        <v/>
      </c>
      <c r="I416" s="29" t="str">
        <f>IF('12 - Deployments &amp; Config'!AO421="","",'12 - Deployments &amp; Config'!AO421)</f>
        <v/>
      </c>
      <c r="J416" s="29" t="str">
        <f>IF('12 - Deployments &amp; Config'!AP421="","",'12 - Deployments &amp; Config'!AP421)</f>
        <v/>
      </c>
      <c r="K416" s="29" t="str">
        <f>IF('12 - Deployments &amp; Config'!AK421="","",'12 - Deployments &amp; Config'!AK421)</f>
        <v/>
      </c>
      <c r="L416" s="29" t="str">
        <f>IF('12 - Deployments &amp; Config'!M421="","",'12 - Deployments &amp; Config'!M421)</f>
        <v/>
      </c>
      <c r="M416" s="30"/>
      <c r="N416" s="29" t="str">
        <f>IF('12 - Deployments &amp; Config'!N421="","",'12 - Deployments &amp; Config'!N421)</f>
        <v/>
      </c>
      <c r="O416" s="29" t="str">
        <f>IF('12 - Deployments &amp; Config'!O421="","",'12 - Deployments &amp; Config'!O421)</f>
        <v/>
      </c>
      <c r="P416" s="29" t="str">
        <f>IF('12 - Deployments &amp; Config'!P421="","",'12 - Deployments &amp; Config'!P421)</f>
        <v/>
      </c>
      <c r="Q416" s="30"/>
      <c r="R416" s="29" t="str">
        <f>IF('12 - Deployments &amp; Config'!BO421="","",'12 - Deployments &amp; Config'!BO421)</f>
        <v/>
      </c>
      <c r="S416" s="29" t="str">
        <f>IF('12 - Deployments &amp; Config'!BN421="","",'12 - Deployments &amp; Config'!BN421)</f>
        <v/>
      </c>
      <c r="T416" s="29" t="str">
        <f>IF('12 - Deployments &amp; Config'!BL421="","",'12 - Deployments &amp; Config'!BL421)</f>
        <v/>
      </c>
      <c r="U416" s="29" t="str">
        <f>IF('12 - Deployments &amp; Config'!BM421="","",'12 - Deployments &amp; Config'!BM421)</f>
        <v/>
      </c>
      <c r="V416" s="29" t="str">
        <f>IF('12 - Deployments &amp; Config'!B421="","",'12 - Deployments &amp; Config'!B421)</f>
        <v/>
      </c>
      <c r="W416" s="29" t="str">
        <f>IF('12 - Deployments &amp; Config'!CO421="","",'12 - Deployments &amp; Config'!CO421)</f>
        <v/>
      </c>
      <c r="X416" s="29" t="str">
        <f>IF('12 - Deployments &amp; Config'!BS421="","",'12 - Deployments &amp; Config'!BS421)</f>
        <v/>
      </c>
      <c r="Y416" s="29" t="str">
        <f>IF('12 - Deployments &amp; Config'!CQ421="","",'12 - Deployments &amp; Config'!CQ421)</f>
        <v/>
      </c>
      <c r="Z416" s="29" t="str">
        <f>IF('12 - Deployments &amp; Config'!T421="","",'12 - Deployments &amp; Config'!T421)</f>
        <v/>
      </c>
      <c r="AA416" s="29" t="str">
        <f>IF('12 - Deployments &amp; Config'!V421="","",'12 - Deployments &amp; Config'!V421)</f>
        <v/>
      </c>
    </row>
    <row r="417" spans="1:27">
      <c r="A417" s="30"/>
      <c r="B417" s="30"/>
      <c r="C417" s="29" t="str">
        <f>IF('12 - Deployments &amp; Config'!I422="","",'12 - Deployments &amp; Config'!I422)</f>
        <v/>
      </c>
      <c r="D417" s="29" t="str">
        <f>IF('12 - Deployments &amp; Config'!J422="","",'12 - Deployments &amp; Config'!J422)</f>
        <v/>
      </c>
      <c r="E417" s="29" t="str">
        <f>IF('12 - Deployments &amp; Config'!K422="","",'12 - Deployments &amp; Config'!K422)</f>
        <v/>
      </c>
      <c r="F417" s="29" t="str">
        <f>IF('12 - Deployments &amp; Config'!L422="","",'12 - Deployments &amp; Config'!L422)</f>
        <v/>
      </c>
      <c r="G417" s="29" t="str">
        <f>IF('12 - Deployments &amp; Config'!AQ422="","",'12 - Deployments &amp; Config'!AQ422)</f>
        <v/>
      </c>
      <c r="H417" s="29" t="str">
        <f>IF('12 - Deployments &amp; Config'!A422="","",'12 - Deployments &amp; Config'!A422)</f>
        <v/>
      </c>
      <c r="I417" s="29" t="str">
        <f>IF('12 - Deployments &amp; Config'!AO422="","",'12 - Deployments &amp; Config'!AO422)</f>
        <v/>
      </c>
      <c r="J417" s="29" t="str">
        <f>IF('12 - Deployments &amp; Config'!AP422="","",'12 - Deployments &amp; Config'!AP422)</f>
        <v/>
      </c>
      <c r="K417" s="29" t="str">
        <f>IF('12 - Deployments &amp; Config'!AK422="","",'12 - Deployments &amp; Config'!AK422)</f>
        <v/>
      </c>
      <c r="L417" s="29" t="str">
        <f>IF('12 - Deployments &amp; Config'!M422="","",'12 - Deployments &amp; Config'!M422)</f>
        <v/>
      </c>
      <c r="M417" s="30"/>
      <c r="N417" s="29" t="str">
        <f>IF('12 - Deployments &amp; Config'!N422="","",'12 - Deployments &amp; Config'!N422)</f>
        <v/>
      </c>
      <c r="O417" s="29" t="str">
        <f>IF('12 - Deployments &amp; Config'!O422="","",'12 - Deployments &amp; Config'!O422)</f>
        <v/>
      </c>
      <c r="P417" s="29" t="str">
        <f>IF('12 - Deployments &amp; Config'!P422="","",'12 - Deployments &amp; Config'!P422)</f>
        <v/>
      </c>
      <c r="Q417" s="30"/>
      <c r="R417" s="29" t="str">
        <f>IF('12 - Deployments &amp; Config'!BO422="","",'12 - Deployments &amp; Config'!BO422)</f>
        <v/>
      </c>
      <c r="S417" s="29" t="str">
        <f>IF('12 - Deployments &amp; Config'!BN422="","",'12 - Deployments &amp; Config'!BN422)</f>
        <v/>
      </c>
      <c r="T417" s="29" t="str">
        <f>IF('12 - Deployments &amp; Config'!BL422="","",'12 - Deployments &amp; Config'!BL422)</f>
        <v/>
      </c>
      <c r="U417" s="29" t="str">
        <f>IF('12 - Deployments &amp; Config'!BM422="","",'12 - Deployments &amp; Config'!BM422)</f>
        <v/>
      </c>
      <c r="V417" s="29" t="str">
        <f>IF('12 - Deployments &amp; Config'!B422="","",'12 - Deployments &amp; Config'!B422)</f>
        <v/>
      </c>
      <c r="W417" s="29" t="str">
        <f>IF('12 - Deployments &amp; Config'!CO422="","",'12 - Deployments &amp; Config'!CO422)</f>
        <v/>
      </c>
      <c r="X417" s="29" t="str">
        <f>IF('12 - Deployments &amp; Config'!BS422="","",'12 - Deployments &amp; Config'!BS422)</f>
        <v/>
      </c>
      <c r="Y417" s="29" t="str">
        <f>IF('12 - Deployments &amp; Config'!CQ422="","",'12 - Deployments &amp; Config'!CQ422)</f>
        <v/>
      </c>
      <c r="Z417" s="29" t="str">
        <f>IF('12 - Deployments &amp; Config'!T422="","",'12 - Deployments &amp; Config'!T422)</f>
        <v/>
      </c>
      <c r="AA417" s="29" t="str">
        <f>IF('12 - Deployments &amp; Config'!V422="","",'12 - Deployments &amp; Config'!V422)</f>
        <v/>
      </c>
    </row>
    <row r="418" spans="1:27">
      <c r="A418" s="30"/>
      <c r="B418" s="30"/>
      <c r="C418" s="29" t="str">
        <f>IF('12 - Deployments &amp; Config'!I423="","",'12 - Deployments &amp; Config'!I423)</f>
        <v/>
      </c>
      <c r="D418" s="29" t="str">
        <f>IF('12 - Deployments &amp; Config'!J423="","",'12 - Deployments &amp; Config'!J423)</f>
        <v/>
      </c>
      <c r="E418" s="29" t="str">
        <f>IF('12 - Deployments &amp; Config'!K423="","",'12 - Deployments &amp; Config'!K423)</f>
        <v/>
      </c>
      <c r="F418" s="29" t="str">
        <f>IF('12 - Deployments &amp; Config'!L423="","",'12 - Deployments &amp; Config'!L423)</f>
        <v/>
      </c>
      <c r="G418" s="29" t="str">
        <f>IF('12 - Deployments &amp; Config'!AQ423="","",'12 - Deployments &amp; Config'!AQ423)</f>
        <v/>
      </c>
      <c r="H418" s="29" t="str">
        <f>IF('12 - Deployments &amp; Config'!A423="","",'12 - Deployments &amp; Config'!A423)</f>
        <v/>
      </c>
      <c r="I418" s="29" t="str">
        <f>IF('12 - Deployments &amp; Config'!AO423="","",'12 - Deployments &amp; Config'!AO423)</f>
        <v/>
      </c>
      <c r="J418" s="29" t="str">
        <f>IF('12 - Deployments &amp; Config'!AP423="","",'12 - Deployments &amp; Config'!AP423)</f>
        <v/>
      </c>
      <c r="K418" s="29" t="str">
        <f>IF('12 - Deployments &amp; Config'!AK423="","",'12 - Deployments &amp; Config'!AK423)</f>
        <v/>
      </c>
      <c r="L418" s="29" t="str">
        <f>IF('12 - Deployments &amp; Config'!M423="","",'12 - Deployments &amp; Config'!M423)</f>
        <v/>
      </c>
      <c r="M418" s="30"/>
      <c r="N418" s="29" t="str">
        <f>IF('12 - Deployments &amp; Config'!N423="","",'12 - Deployments &amp; Config'!N423)</f>
        <v/>
      </c>
      <c r="O418" s="29" t="str">
        <f>IF('12 - Deployments &amp; Config'!O423="","",'12 - Deployments &amp; Config'!O423)</f>
        <v/>
      </c>
      <c r="P418" s="29" t="str">
        <f>IF('12 - Deployments &amp; Config'!P423="","",'12 - Deployments &amp; Config'!P423)</f>
        <v/>
      </c>
      <c r="Q418" s="30"/>
      <c r="R418" s="29" t="str">
        <f>IF('12 - Deployments &amp; Config'!BO423="","",'12 - Deployments &amp; Config'!BO423)</f>
        <v/>
      </c>
      <c r="S418" s="29" t="str">
        <f>IF('12 - Deployments &amp; Config'!BN423="","",'12 - Deployments &amp; Config'!BN423)</f>
        <v/>
      </c>
      <c r="T418" s="29" t="str">
        <f>IF('12 - Deployments &amp; Config'!BL423="","",'12 - Deployments &amp; Config'!BL423)</f>
        <v/>
      </c>
      <c r="U418" s="29" t="str">
        <f>IF('12 - Deployments &amp; Config'!BM423="","",'12 - Deployments &amp; Config'!BM423)</f>
        <v/>
      </c>
      <c r="V418" s="29" t="str">
        <f>IF('12 - Deployments &amp; Config'!B423="","",'12 - Deployments &amp; Config'!B423)</f>
        <v/>
      </c>
      <c r="W418" s="29" t="str">
        <f>IF('12 - Deployments &amp; Config'!CO423="","",'12 - Deployments &amp; Config'!CO423)</f>
        <v/>
      </c>
      <c r="X418" s="29" t="str">
        <f>IF('12 - Deployments &amp; Config'!BS423="","",'12 - Deployments &amp; Config'!BS423)</f>
        <v/>
      </c>
      <c r="Y418" s="29" t="str">
        <f>IF('12 - Deployments &amp; Config'!CQ423="","",'12 - Deployments &amp; Config'!CQ423)</f>
        <v/>
      </c>
      <c r="Z418" s="29" t="str">
        <f>IF('12 - Deployments &amp; Config'!T423="","",'12 - Deployments &amp; Config'!T423)</f>
        <v/>
      </c>
      <c r="AA418" s="29" t="str">
        <f>IF('12 - Deployments &amp; Config'!V423="","",'12 - Deployments &amp; Config'!V423)</f>
        <v/>
      </c>
    </row>
    <row r="419" spans="1:27">
      <c r="A419" s="30"/>
      <c r="B419" s="30"/>
      <c r="C419" s="29" t="str">
        <f>IF('12 - Deployments &amp; Config'!I424="","",'12 - Deployments &amp; Config'!I424)</f>
        <v/>
      </c>
      <c r="D419" s="29" t="str">
        <f>IF('12 - Deployments &amp; Config'!J424="","",'12 - Deployments &amp; Config'!J424)</f>
        <v/>
      </c>
      <c r="E419" s="29" t="str">
        <f>IF('12 - Deployments &amp; Config'!K424="","",'12 - Deployments &amp; Config'!K424)</f>
        <v/>
      </c>
      <c r="F419" s="29" t="str">
        <f>IF('12 - Deployments &amp; Config'!L424="","",'12 - Deployments &amp; Config'!L424)</f>
        <v/>
      </c>
      <c r="G419" s="29" t="str">
        <f>IF('12 - Deployments &amp; Config'!AQ424="","",'12 - Deployments &amp; Config'!AQ424)</f>
        <v/>
      </c>
      <c r="H419" s="29" t="str">
        <f>IF('12 - Deployments &amp; Config'!A424="","",'12 - Deployments &amp; Config'!A424)</f>
        <v/>
      </c>
      <c r="I419" s="29" t="str">
        <f>IF('12 - Deployments &amp; Config'!AO424="","",'12 - Deployments &amp; Config'!AO424)</f>
        <v/>
      </c>
      <c r="J419" s="29" t="str">
        <f>IF('12 - Deployments &amp; Config'!AP424="","",'12 - Deployments &amp; Config'!AP424)</f>
        <v/>
      </c>
      <c r="K419" s="29" t="str">
        <f>IF('12 - Deployments &amp; Config'!AK424="","",'12 - Deployments &amp; Config'!AK424)</f>
        <v/>
      </c>
      <c r="L419" s="29" t="str">
        <f>IF('12 - Deployments &amp; Config'!M424="","",'12 - Deployments &amp; Config'!M424)</f>
        <v/>
      </c>
      <c r="M419" s="30"/>
      <c r="N419" s="29" t="str">
        <f>IF('12 - Deployments &amp; Config'!N424="","",'12 - Deployments &amp; Config'!N424)</f>
        <v/>
      </c>
      <c r="O419" s="29" t="str">
        <f>IF('12 - Deployments &amp; Config'!O424="","",'12 - Deployments &amp; Config'!O424)</f>
        <v/>
      </c>
      <c r="P419" s="29" t="str">
        <f>IF('12 - Deployments &amp; Config'!P424="","",'12 - Deployments &amp; Config'!P424)</f>
        <v/>
      </c>
      <c r="Q419" s="30"/>
      <c r="R419" s="29" t="str">
        <f>IF('12 - Deployments &amp; Config'!BO424="","",'12 - Deployments &amp; Config'!BO424)</f>
        <v/>
      </c>
      <c r="S419" s="29" t="str">
        <f>IF('12 - Deployments &amp; Config'!BN424="","",'12 - Deployments &amp; Config'!BN424)</f>
        <v/>
      </c>
      <c r="T419" s="29" t="str">
        <f>IF('12 - Deployments &amp; Config'!BL424="","",'12 - Deployments &amp; Config'!BL424)</f>
        <v/>
      </c>
      <c r="U419" s="29" t="str">
        <f>IF('12 - Deployments &amp; Config'!BM424="","",'12 - Deployments &amp; Config'!BM424)</f>
        <v/>
      </c>
      <c r="V419" s="29" t="str">
        <f>IF('12 - Deployments &amp; Config'!B424="","",'12 - Deployments &amp; Config'!B424)</f>
        <v/>
      </c>
      <c r="W419" s="29" t="str">
        <f>IF('12 - Deployments &amp; Config'!CO424="","",'12 - Deployments &amp; Config'!CO424)</f>
        <v/>
      </c>
      <c r="X419" s="29" t="str">
        <f>IF('12 - Deployments &amp; Config'!BS424="","",'12 - Deployments &amp; Config'!BS424)</f>
        <v/>
      </c>
      <c r="Y419" s="29" t="str">
        <f>IF('12 - Deployments &amp; Config'!CQ424="","",'12 - Deployments &amp; Config'!CQ424)</f>
        <v/>
      </c>
      <c r="Z419" s="29" t="str">
        <f>IF('12 - Deployments &amp; Config'!T424="","",'12 - Deployments &amp; Config'!T424)</f>
        <v/>
      </c>
      <c r="AA419" s="29" t="str">
        <f>IF('12 - Deployments &amp; Config'!V424="","",'12 - Deployments &amp; Config'!V424)</f>
        <v/>
      </c>
    </row>
    <row r="420" spans="1:27">
      <c r="A420" s="30"/>
      <c r="B420" s="30"/>
      <c r="C420" s="29" t="str">
        <f>IF('12 - Deployments &amp; Config'!I425="","",'12 - Deployments &amp; Config'!I425)</f>
        <v/>
      </c>
      <c r="D420" s="29" t="str">
        <f>IF('12 - Deployments &amp; Config'!J425="","",'12 - Deployments &amp; Config'!J425)</f>
        <v/>
      </c>
      <c r="E420" s="29" t="str">
        <f>IF('12 - Deployments &amp; Config'!K425="","",'12 - Deployments &amp; Config'!K425)</f>
        <v/>
      </c>
      <c r="F420" s="29" t="str">
        <f>IF('12 - Deployments &amp; Config'!L425="","",'12 - Deployments &amp; Config'!L425)</f>
        <v/>
      </c>
      <c r="G420" s="29" t="str">
        <f>IF('12 - Deployments &amp; Config'!AQ425="","",'12 - Deployments &amp; Config'!AQ425)</f>
        <v/>
      </c>
      <c r="H420" s="29" t="str">
        <f>IF('12 - Deployments &amp; Config'!A425="","",'12 - Deployments &amp; Config'!A425)</f>
        <v/>
      </c>
      <c r="I420" s="29" t="str">
        <f>IF('12 - Deployments &amp; Config'!AO425="","",'12 - Deployments &amp; Config'!AO425)</f>
        <v/>
      </c>
      <c r="J420" s="29" t="str">
        <f>IF('12 - Deployments &amp; Config'!AP425="","",'12 - Deployments &amp; Config'!AP425)</f>
        <v/>
      </c>
      <c r="K420" s="29" t="str">
        <f>IF('12 - Deployments &amp; Config'!AK425="","",'12 - Deployments &amp; Config'!AK425)</f>
        <v/>
      </c>
      <c r="L420" s="29" t="str">
        <f>IF('12 - Deployments &amp; Config'!M425="","",'12 - Deployments &amp; Config'!M425)</f>
        <v/>
      </c>
      <c r="M420" s="30"/>
      <c r="N420" s="29" t="str">
        <f>IF('12 - Deployments &amp; Config'!N425="","",'12 - Deployments &amp; Config'!N425)</f>
        <v/>
      </c>
      <c r="O420" s="29" t="str">
        <f>IF('12 - Deployments &amp; Config'!O425="","",'12 - Deployments &amp; Config'!O425)</f>
        <v/>
      </c>
      <c r="P420" s="29" t="str">
        <f>IF('12 - Deployments &amp; Config'!P425="","",'12 - Deployments &amp; Config'!P425)</f>
        <v/>
      </c>
      <c r="Q420" s="30"/>
      <c r="R420" s="29" t="str">
        <f>IF('12 - Deployments &amp; Config'!BO425="","",'12 - Deployments &amp; Config'!BO425)</f>
        <v/>
      </c>
      <c r="S420" s="29" t="str">
        <f>IF('12 - Deployments &amp; Config'!BN425="","",'12 - Deployments &amp; Config'!BN425)</f>
        <v/>
      </c>
      <c r="T420" s="29" t="str">
        <f>IF('12 - Deployments &amp; Config'!BL425="","",'12 - Deployments &amp; Config'!BL425)</f>
        <v/>
      </c>
      <c r="U420" s="29" t="str">
        <f>IF('12 - Deployments &amp; Config'!BM425="","",'12 - Deployments &amp; Config'!BM425)</f>
        <v/>
      </c>
      <c r="V420" s="29" t="str">
        <f>IF('12 - Deployments &amp; Config'!B425="","",'12 - Deployments &amp; Config'!B425)</f>
        <v/>
      </c>
      <c r="W420" s="29" t="str">
        <f>IF('12 - Deployments &amp; Config'!CO425="","",'12 - Deployments &amp; Config'!CO425)</f>
        <v/>
      </c>
      <c r="X420" s="29" t="str">
        <f>IF('12 - Deployments &amp; Config'!BS425="","",'12 - Deployments &amp; Config'!BS425)</f>
        <v/>
      </c>
      <c r="Y420" s="29" t="str">
        <f>IF('12 - Deployments &amp; Config'!CQ425="","",'12 - Deployments &amp; Config'!CQ425)</f>
        <v/>
      </c>
      <c r="Z420" s="29" t="str">
        <f>IF('12 - Deployments &amp; Config'!T425="","",'12 - Deployments &amp; Config'!T425)</f>
        <v/>
      </c>
      <c r="AA420" s="29" t="str">
        <f>IF('12 - Deployments &amp; Config'!V425="","",'12 - Deployments &amp; Config'!V425)</f>
        <v/>
      </c>
    </row>
    <row r="421" spans="1:27">
      <c r="A421" s="30"/>
      <c r="B421" s="30"/>
      <c r="C421" s="29" t="str">
        <f>IF('12 - Deployments &amp; Config'!I426="","",'12 - Deployments &amp; Config'!I426)</f>
        <v/>
      </c>
      <c r="D421" s="29" t="str">
        <f>IF('12 - Deployments &amp; Config'!J426="","",'12 - Deployments &amp; Config'!J426)</f>
        <v/>
      </c>
      <c r="E421" s="29" t="str">
        <f>IF('12 - Deployments &amp; Config'!K426="","",'12 - Deployments &amp; Config'!K426)</f>
        <v/>
      </c>
      <c r="F421" s="29" t="str">
        <f>IF('12 - Deployments &amp; Config'!L426="","",'12 - Deployments &amp; Config'!L426)</f>
        <v/>
      </c>
      <c r="G421" s="29" t="str">
        <f>IF('12 - Deployments &amp; Config'!AQ426="","",'12 - Deployments &amp; Config'!AQ426)</f>
        <v/>
      </c>
      <c r="H421" s="29" t="str">
        <f>IF('12 - Deployments &amp; Config'!A426="","",'12 - Deployments &amp; Config'!A426)</f>
        <v/>
      </c>
      <c r="I421" s="29" t="str">
        <f>IF('12 - Deployments &amp; Config'!AO426="","",'12 - Deployments &amp; Config'!AO426)</f>
        <v/>
      </c>
      <c r="J421" s="29" t="str">
        <f>IF('12 - Deployments &amp; Config'!AP426="","",'12 - Deployments &amp; Config'!AP426)</f>
        <v/>
      </c>
      <c r="K421" s="29" t="str">
        <f>IF('12 - Deployments &amp; Config'!AK426="","",'12 - Deployments &amp; Config'!AK426)</f>
        <v/>
      </c>
      <c r="L421" s="29" t="str">
        <f>IF('12 - Deployments &amp; Config'!M426="","",'12 - Deployments &amp; Config'!M426)</f>
        <v/>
      </c>
      <c r="M421" s="30"/>
      <c r="N421" s="29" t="str">
        <f>IF('12 - Deployments &amp; Config'!N426="","",'12 - Deployments &amp; Config'!N426)</f>
        <v/>
      </c>
      <c r="O421" s="29" t="str">
        <f>IF('12 - Deployments &amp; Config'!O426="","",'12 - Deployments &amp; Config'!O426)</f>
        <v/>
      </c>
      <c r="P421" s="29" t="str">
        <f>IF('12 - Deployments &amp; Config'!P426="","",'12 - Deployments &amp; Config'!P426)</f>
        <v/>
      </c>
      <c r="Q421" s="30"/>
      <c r="R421" s="29" t="str">
        <f>IF('12 - Deployments &amp; Config'!BO426="","",'12 - Deployments &amp; Config'!BO426)</f>
        <v/>
      </c>
      <c r="S421" s="29" t="str">
        <f>IF('12 - Deployments &amp; Config'!BN426="","",'12 - Deployments &amp; Config'!BN426)</f>
        <v/>
      </c>
      <c r="T421" s="29" t="str">
        <f>IF('12 - Deployments &amp; Config'!BL426="","",'12 - Deployments &amp; Config'!BL426)</f>
        <v/>
      </c>
      <c r="U421" s="29" t="str">
        <f>IF('12 - Deployments &amp; Config'!BM426="","",'12 - Deployments &amp; Config'!BM426)</f>
        <v/>
      </c>
      <c r="V421" s="29" t="str">
        <f>IF('12 - Deployments &amp; Config'!B426="","",'12 - Deployments &amp; Config'!B426)</f>
        <v/>
      </c>
      <c r="W421" s="29" t="str">
        <f>IF('12 - Deployments &amp; Config'!CO426="","",'12 - Deployments &amp; Config'!CO426)</f>
        <v/>
      </c>
      <c r="X421" s="29" t="str">
        <f>IF('12 - Deployments &amp; Config'!BS426="","",'12 - Deployments &amp; Config'!BS426)</f>
        <v/>
      </c>
      <c r="Y421" s="29" t="str">
        <f>IF('12 - Deployments &amp; Config'!CQ426="","",'12 - Deployments &amp; Config'!CQ426)</f>
        <v/>
      </c>
      <c r="Z421" s="29" t="str">
        <f>IF('12 - Deployments &amp; Config'!T426="","",'12 - Deployments &amp; Config'!T426)</f>
        <v/>
      </c>
      <c r="AA421" s="29" t="str">
        <f>IF('12 - Deployments &amp; Config'!V426="","",'12 - Deployments &amp; Config'!V426)</f>
        <v/>
      </c>
    </row>
    <row r="422" spans="1:27">
      <c r="A422" s="30"/>
      <c r="B422" s="30"/>
      <c r="C422" s="29" t="str">
        <f>IF('12 - Deployments &amp; Config'!I427="","",'12 - Deployments &amp; Config'!I427)</f>
        <v/>
      </c>
      <c r="D422" s="29" t="str">
        <f>IF('12 - Deployments &amp; Config'!J427="","",'12 - Deployments &amp; Config'!J427)</f>
        <v/>
      </c>
      <c r="E422" s="29" t="str">
        <f>IF('12 - Deployments &amp; Config'!K427="","",'12 - Deployments &amp; Config'!K427)</f>
        <v/>
      </c>
      <c r="F422" s="29" t="str">
        <f>IF('12 - Deployments &amp; Config'!L427="","",'12 - Deployments &amp; Config'!L427)</f>
        <v/>
      </c>
      <c r="G422" s="29" t="str">
        <f>IF('12 - Deployments &amp; Config'!AQ427="","",'12 - Deployments &amp; Config'!AQ427)</f>
        <v/>
      </c>
      <c r="H422" s="29" t="str">
        <f>IF('12 - Deployments &amp; Config'!A427="","",'12 - Deployments &amp; Config'!A427)</f>
        <v/>
      </c>
      <c r="I422" s="29" t="str">
        <f>IF('12 - Deployments &amp; Config'!AO427="","",'12 - Deployments &amp; Config'!AO427)</f>
        <v/>
      </c>
      <c r="J422" s="29" t="str">
        <f>IF('12 - Deployments &amp; Config'!AP427="","",'12 - Deployments &amp; Config'!AP427)</f>
        <v/>
      </c>
      <c r="K422" s="29" t="str">
        <f>IF('12 - Deployments &amp; Config'!AK427="","",'12 - Deployments &amp; Config'!AK427)</f>
        <v/>
      </c>
      <c r="L422" s="29" t="str">
        <f>IF('12 - Deployments &amp; Config'!M427="","",'12 - Deployments &amp; Config'!M427)</f>
        <v/>
      </c>
      <c r="M422" s="30"/>
      <c r="N422" s="29" t="str">
        <f>IF('12 - Deployments &amp; Config'!N427="","",'12 - Deployments &amp; Config'!N427)</f>
        <v/>
      </c>
      <c r="O422" s="29" t="str">
        <f>IF('12 - Deployments &amp; Config'!O427="","",'12 - Deployments &amp; Config'!O427)</f>
        <v/>
      </c>
      <c r="P422" s="29" t="str">
        <f>IF('12 - Deployments &amp; Config'!P427="","",'12 - Deployments &amp; Config'!P427)</f>
        <v/>
      </c>
      <c r="Q422" s="30"/>
      <c r="R422" s="29" t="str">
        <f>IF('12 - Deployments &amp; Config'!BO427="","",'12 - Deployments &amp; Config'!BO427)</f>
        <v/>
      </c>
      <c r="S422" s="29" t="str">
        <f>IF('12 - Deployments &amp; Config'!BN427="","",'12 - Deployments &amp; Config'!BN427)</f>
        <v/>
      </c>
      <c r="T422" s="29" t="str">
        <f>IF('12 - Deployments &amp; Config'!BL427="","",'12 - Deployments &amp; Config'!BL427)</f>
        <v/>
      </c>
      <c r="U422" s="29" t="str">
        <f>IF('12 - Deployments &amp; Config'!BM427="","",'12 - Deployments &amp; Config'!BM427)</f>
        <v/>
      </c>
      <c r="V422" s="29" t="str">
        <f>IF('12 - Deployments &amp; Config'!B427="","",'12 - Deployments &amp; Config'!B427)</f>
        <v/>
      </c>
      <c r="W422" s="29" t="str">
        <f>IF('12 - Deployments &amp; Config'!CO427="","",'12 - Deployments &amp; Config'!CO427)</f>
        <v/>
      </c>
      <c r="X422" s="29" t="str">
        <f>IF('12 - Deployments &amp; Config'!BS427="","",'12 - Deployments &amp; Config'!BS427)</f>
        <v/>
      </c>
      <c r="Y422" s="29" t="str">
        <f>IF('12 - Deployments &amp; Config'!CQ427="","",'12 - Deployments &amp; Config'!CQ427)</f>
        <v/>
      </c>
      <c r="Z422" s="29" t="str">
        <f>IF('12 - Deployments &amp; Config'!T427="","",'12 - Deployments &amp; Config'!T427)</f>
        <v/>
      </c>
      <c r="AA422" s="29" t="str">
        <f>IF('12 - Deployments &amp; Config'!V427="","",'12 - Deployments &amp; Config'!V427)</f>
        <v/>
      </c>
    </row>
    <row r="423" spans="1:27">
      <c r="A423" s="30"/>
      <c r="B423" s="30"/>
      <c r="C423" s="29" t="str">
        <f>IF('12 - Deployments &amp; Config'!I428="","",'12 - Deployments &amp; Config'!I428)</f>
        <v/>
      </c>
      <c r="D423" s="29" t="str">
        <f>IF('12 - Deployments &amp; Config'!J428="","",'12 - Deployments &amp; Config'!J428)</f>
        <v/>
      </c>
      <c r="E423" s="29" t="str">
        <f>IF('12 - Deployments &amp; Config'!K428="","",'12 - Deployments &amp; Config'!K428)</f>
        <v/>
      </c>
      <c r="F423" s="29" t="str">
        <f>IF('12 - Deployments &amp; Config'!L428="","",'12 - Deployments &amp; Config'!L428)</f>
        <v/>
      </c>
      <c r="G423" s="29" t="str">
        <f>IF('12 - Deployments &amp; Config'!AQ428="","",'12 - Deployments &amp; Config'!AQ428)</f>
        <v/>
      </c>
      <c r="H423" s="29" t="str">
        <f>IF('12 - Deployments &amp; Config'!A428="","",'12 - Deployments &amp; Config'!A428)</f>
        <v/>
      </c>
      <c r="I423" s="29" t="str">
        <f>IF('12 - Deployments &amp; Config'!AO428="","",'12 - Deployments &amp; Config'!AO428)</f>
        <v/>
      </c>
      <c r="J423" s="29" t="str">
        <f>IF('12 - Deployments &amp; Config'!AP428="","",'12 - Deployments &amp; Config'!AP428)</f>
        <v/>
      </c>
      <c r="K423" s="29" t="str">
        <f>IF('12 - Deployments &amp; Config'!AK428="","",'12 - Deployments &amp; Config'!AK428)</f>
        <v/>
      </c>
      <c r="L423" s="29" t="str">
        <f>IF('12 - Deployments &amp; Config'!M428="","",'12 - Deployments &amp; Config'!M428)</f>
        <v/>
      </c>
      <c r="M423" s="30"/>
      <c r="N423" s="29" t="str">
        <f>IF('12 - Deployments &amp; Config'!N428="","",'12 - Deployments &amp; Config'!N428)</f>
        <v/>
      </c>
      <c r="O423" s="29" t="str">
        <f>IF('12 - Deployments &amp; Config'!O428="","",'12 - Deployments &amp; Config'!O428)</f>
        <v/>
      </c>
      <c r="P423" s="29" t="str">
        <f>IF('12 - Deployments &amp; Config'!P428="","",'12 - Deployments &amp; Config'!P428)</f>
        <v/>
      </c>
      <c r="Q423" s="30"/>
      <c r="R423" s="29" t="str">
        <f>IF('12 - Deployments &amp; Config'!BO428="","",'12 - Deployments &amp; Config'!BO428)</f>
        <v/>
      </c>
      <c r="S423" s="29" t="str">
        <f>IF('12 - Deployments &amp; Config'!BN428="","",'12 - Deployments &amp; Config'!BN428)</f>
        <v/>
      </c>
      <c r="T423" s="29" t="str">
        <f>IF('12 - Deployments &amp; Config'!BL428="","",'12 - Deployments &amp; Config'!BL428)</f>
        <v/>
      </c>
      <c r="U423" s="29" t="str">
        <f>IF('12 - Deployments &amp; Config'!BM428="","",'12 - Deployments &amp; Config'!BM428)</f>
        <v/>
      </c>
      <c r="V423" s="29" t="str">
        <f>IF('12 - Deployments &amp; Config'!B428="","",'12 - Deployments &amp; Config'!B428)</f>
        <v/>
      </c>
      <c r="W423" s="29" t="str">
        <f>IF('12 - Deployments &amp; Config'!CO428="","",'12 - Deployments &amp; Config'!CO428)</f>
        <v/>
      </c>
      <c r="X423" s="29" t="str">
        <f>IF('12 - Deployments &amp; Config'!BS428="","",'12 - Deployments &amp; Config'!BS428)</f>
        <v/>
      </c>
      <c r="Y423" s="29" t="str">
        <f>IF('12 - Deployments &amp; Config'!CQ428="","",'12 - Deployments &amp; Config'!CQ428)</f>
        <v/>
      </c>
      <c r="Z423" s="29" t="str">
        <f>IF('12 - Deployments &amp; Config'!T428="","",'12 - Deployments &amp; Config'!T428)</f>
        <v/>
      </c>
      <c r="AA423" s="29" t="str">
        <f>IF('12 - Deployments &amp; Config'!V428="","",'12 - Deployments &amp; Config'!V428)</f>
        <v/>
      </c>
    </row>
    <row r="424" spans="1:27">
      <c r="A424" s="30"/>
      <c r="B424" s="30"/>
      <c r="C424" s="29" t="str">
        <f>IF('12 - Deployments &amp; Config'!I429="","",'12 - Deployments &amp; Config'!I429)</f>
        <v/>
      </c>
      <c r="D424" s="29" t="str">
        <f>IF('12 - Deployments &amp; Config'!J429="","",'12 - Deployments &amp; Config'!J429)</f>
        <v/>
      </c>
      <c r="E424" s="29" t="str">
        <f>IF('12 - Deployments &amp; Config'!K429="","",'12 - Deployments &amp; Config'!K429)</f>
        <v/>
      </c>
      <c r="F424" s="29" t="str">
        <f>IF('12 - Deployments &amp; Config'!L429="","",'12 - Deployments &amp; Config'!L429)</f>
        <v/>
      </c>
      <c r="G424" s="29" t="str">
        <f>IF('12 - Deployments &amp; Config'!AQ429="","",'12 - Deployments &amp; Config'!AQ429)</f>
        <v/>
      </c>
      <c r="H424" s="29" t="str">
        <f>IF('12 - Deployments &amp; Config'!A429="","",'12 - Deployments &amp; Config'!A429)</f>
        <v/>
      </c>
      <c r="I424" s="29" t="str">
        <f>IF('12 - Deployments &amp; Config'!AO429="","",'12 - Deployments &amp; Config'!AO429)</f>
        <v/>
      </c>
      <c r="J424" s="29" t="str">
        <f>IF('12 - Deployments &amp; Config'!AP429="","",'12 - Deployments &amp; Config'!AP429)</f>
        <v/>
      </c>
      <c r="K424" s="29" t="str">
        <f>IF('12 - Deployments &amp; Config'!AK429="","",'12 - Deployments &amp; Config'!AK429)</f>
        <v/>
      </c>
      <c r="L424" s="29" t="str">
        <f>IF('12 - Deployments &amp; Config'!M429="","",'12 - Deployments &amp; Config'!M429)</f>
        <v/>
      </c>
      <c r="M424" s="30"/>
      <c r="N424" s="29" t="str">
        <f>IF('12 - Deployments &amp; Config'!N429="","",'12 - Deployments &amp; Config'!N429)</f>
        <v/>
      </c>
      <c r="O424" s="29" t="str">
        <f>IF('12 - Deployments &amp; Config'!O429="","",'12 - Deployments &amp; Config'!O429)</f>
        <v/>
      </c>
      <c r="P424" s="29" t="str">
        <f>IF('12 - Deployments &amp; Config'!P429="","",'12 - Deployments &amp; Config'!P429)</f>
        <v/>
      </c>
      <c r="Q424" s="30"/>
      <c r="R424" s="29" t="str">
        <f>IF('12 - Deployments &amp; Config'!BO429="","",'12 - Deployments &amp; Config'!BO429)</f>
        <v/>
      </c>
      <c r="S424" s="29" t="str">
        <f>IF('12 - Deployments &amp; Config'!BN429="","",'12 - Deployments &amp; Config'!BN429)</f>
        <v/>
      </c>
      <c r="T424" s="29" t="str">
        <f>IF('12 - Deployments &amp; Config'!BL429="","",'12 - Deployments &amp; Config'!BL429)</f>
        <v/>
      </c>
      <c r="U424" s="29" t="str">
        <f>IF('12 - Deployments &amp; Config'!BM429="","",'12 - Deployments &amp; Config'!BM429)</f>
        <v/>
      </c>
      <c r="V424" s="29" t="str">
        <f>IF('12 - Deployments &amp; Config'!B429="","",'12 - Deployments &amp; Config'!B429)</f>
        <v/>
      </c>
      <c r="W424" s="29" t="str">
        <f>IF('12 - Deployments &amp; Config'!CO429="","",'12 - Deployments &amp; Config'!CO429)</f>
        <v/>
      </c>
      <c r="X424" s="29" t="str">
        <f>IF('12 - Deployments &amp; Config'!BS429="","",'12 - Deployments &amp; Config'!BS429)</f>
        <v/>
      </c>
      <c r="Y424" s="29" t="str">
        <f>IF('12 - Deployments &amp; Config'!CQ429="","",'12 - Deployments &amp; Config'!CQ429)</f>
        <v/>
      </c>
      <c r="Z424" s="29" t="str">
        <f>IF('12 - Deployments &amp; Config'!T429="","",'12 - Deployments &amp; Config'!T429)</f>
        <v/>
      </c>
      <c r="AA424" s="29" t="str">
        <f>IF('12 - Deployments &amp; Config'!V429="","",'12 - Deployments &amp; Config'!V429)</f>
        <v/>
      </c>
    </row>
    <row r="425" spans="1:27">
      <c r="A425" s="30"/>
      <c r="B425" s="30"/>
      <c r="C425" s="29" t="str">
        <f>IF('12 - Deployments &amp; Config'!I430="","",'12 - Deployments &amp; Config'!I430)</f>
        <v/>
      </c>
      <c r="D425" s="29" t="str">
        <f>IF('12 - Deployments &amp; Config'!J430="","",'12 - Deployments &amp; Config'!J430)</f>
        <v/>
      </c>
      <c r="E425" s="29" t="str">
        <f>IF('12 - Deployments &amp; Config'!K430="","",'12 - Deployments &amp; Config'!K430)</f>
        <v/>
      </c>
      <c r="F425" s="29" t="str">
        <f>IF('12 - Deployments &amp; Config'!L430="","",'12 - Deployments &amp; Config'!L430)</f>
        <v/>
      </c>
      <c r="G425" s="29" t="str">
        <f>IF('12 - Deployments &amp; Config'!AQ430="","",'12 - Deployments &amp; Config'!AQ430)</f>
        <v/>
      </c>
      <c r="H425" s="29" t="str">
        <f>IF('12 - Deployments &amp; Config'!A430="","",'12 - Deployments &amp; Config'!A430)</f>
        <v/>
      </c>
      <c r="I425" s="29" t="str">
        <f>IF('12 - Deployments &amp; Config'!AO430="","",'12 - Deployments &amp; Config'!AO430)</f>
        <v/>
      </c>
      <c r="J425" s="29" t="str">
        <f>IF('12 - Deployments &amp; Config'!AP430="","",'12 - Deployments &amp; Config'!AP430)</f>
        <v/>
      </c>
      <c r="K425" s="29" t="str">
        <f>IF('12 - Deployments &amp; Config'!AK430="","",'12 - Deployments &amp; Config'!AK430)</f>
        <v/>
      </c>
      <c r="L425" s="29" t="str">
        <f>IF('12 - Deployments &amp; Config'!M430="","",'12 - Deployments &amp; Config'!M430)</f>
        <v/>
      </c>
      <c r="M425" s="30"/>
      <c r="N425" s="29" t="str">
        <f>IF('12 - Deployments &amp; Config'!N430="","",'12 - Deployments &amp; Config'!N430)</f>
        <v/>
      </c>
      <c r="O425" s="29" t="str">
        <f>IF('12 - Deployments &amp; Config'!O430="","",'12 - Deployments &amp; Config'!O430)</f>
        <v/>
      </c>
      <c r="P425" s="29" t="str">
        <f>IF('12 - Deployments &amp; Config'!P430="","",'12 - Deployments &amp; Config'!P430)</f>
        <v/>
      </c>
      <c r="Q425" s="30"/>
      <c r="R425" s="29" t="str">
        <f>IF('12 - Deployments &amp; Config'!BO430="","",'12 - Deployments &amp; Config'!BO430)</f>
        <v/>
      </c>
      <c r="S425" s="29" t="str">
        <f>IF('12 - Deployments &amp; Config'!BN430="","",'12 - Deployments &amp; Config'!BN430)</f>
        <v/>
      </c>
      <c r="T425" s="29" t="str">
        <f>IF('12 - Deployments &amp; Config'!BL430="","",'12 - Deployments &amp; Config'!BL430)</f>
        <v/>
      </c>
      <c r="U425" s="29" t="str">
        <f>IF('12 - Deployments &amp; Config'!BM430="","",'12 - Deployments &amp; Config'!BM430)</f>
        <v/>
      </c>
      <c r="V425" s="29" t="str">
        <f>IF('12 - Deployments &amp; Config'!B430="","",'12 - Deployments &amp; Config'!B430)</f>
        <v/>
      </c>
      <c r="W425" s="29" t="str">
        <f>IF('12 - Deployments &amp; Config'!CO430="","",'12 - Deployments &amp; Config'!CO430)</f>
        <v/>
      </c>
      <c r="X425" s="29" t="str">
        <f>IF('12 - Deployments &amp; Config'!BS430="","",'12 - Deployments &amp; Config'!BS430)</f>
        <v/>
      </c>
      <c r="Y425" s="29" t="str">
        <f>IF('12 - Deployments &amp; Config'!CQ430="","",'12 - Deployments &amp; Config'!CQ430)</f>
        <v/>
      </c>
      <c r="Z425" s="29" t="str">
        <f>IF('12 - Deployments &amp; Config'!T430="","",'12 - Deployments &amp; Config'!T430)</f>
        <v/>
      </c>
      <c r="AA425" s="29" t="str">
        <f>IF('12 - Deployments &amp; Config'!V430="","",'12 - Deployments &amp; Config'!V430)</f>
        <v/>
      </c>
    </row>
    <row r="426" spans="1:27">
      <c r="A426" s="30"/>
      <c r="B426" s="30"/>
      <c r="C426" s="29" t="str">
        <f>IF('12 - Deployments &amp; Config'!I431="","",'12 - Deployments &amp; Config'!I431)</f>
        <v/>
      </c>
      <c r="D426" s="29" t="str">
        <f>IF('12 - Deployments &amp; Config'!J431="","",'12 - Deployments &amp; Config'!J431)</f>
        <v/>
      </c>
      <c r="E426" s="29" t="str">
        <f>IF('12 - Deployments &amp; Config'!K431="","",'12 - Deployments &amp; Config'!K431)</f>
        <v/>
      </c>
      <c r="F426" s="29" t="str">
        <f>IF('12 - Deployments &amp; Config'!L431="","",'12 - Deployments &amp; Config'!L431)</f>
        <v/>
      </c>
      <c r="G426" s="29" t="str">
        <f>IF('12 - Deployments &amp; Config'!AQ431="","",'12 - Deployments &amp; Config'!AQ431)</f>
        <v/>
      </c>
      <c r="H426" s="29" t="str">
        <f>IF('12 - Deployments &amp; Config'!A431="","",'12 - Deployments &amp; Config'!A431)</f>
        <v/>
      </c>
      <c r="I426" s="29" t="str">
        <f>IF('12 - Deployments &amp; Config'!AO431="","",'12 - Deployments &amp; Config'!AO431)</f>
        <v/>
      </c>
      <c r="J426" s="29" t="str">
        <f>IF('12 - Deployments &amp; Config'!AP431="","",'12 - Deployments &amp; Config'!AP431)</f>
        <v/>
      </c>
      <c r="K426" s="29" t="str">
        <f>IF('12 - Deployments &amp; Config'!AK431="","",'12 - Deployments &amp; Config'!AK431)</f>
        <v/>
      </c>
      <c r="L426" s="29" t="str">
        <f>IF('12 - Deployments &amp; Config'!M431="","",'12 - Deployments &amp; Config'!M431)</f>
        <v/>
      </c>
      <c r="M426" s="30"/>
      <c r="N426" s="29" t="str">
        <f>IF('12 - Deployments &amp; Config'!N431="","",'12 - Deployments &amp; Config'!N431)</f>
        <v/>
      </c>
      <c r="O426" s="29" t="str">
        <f>IF('12 - Deployments &amp; Config'!O431="","",'12 - Deployments &amp; Config'!O431)</f>
        <v/>
      </c>
      <c r="P426" s="29" t="str">
        <f>IF('12 - Deployments &amp; Config'!P431="","",'12 - Deployments &amp; Config'!P431)</f>
        <v/>
      </c>
      <c r="Q426" s="30"/>
      <c r="R426" s="29" t="str">
        <f>IF('12 - Deployments &amp; Config'!BO431="","",'12 - Deployments &amp; Config'!BO431)</f>
        <v/>
      </c>
      <c r="S426" s="29" t="str">
        <f>IF('12 - Deployments &amp; Config'!BN431="","",'12 - Deployments &amp; Config'!BN431)</f>
        <v/>
      </c>
      <c r="T426" s="29" t="str">
        <f>IF('12 - Deployments &amp; Config'!BL431="","",'12 - Deployments &amp; Config'!BL431)</f>
        <v/>
      </c>
      <c r="U426" s="29" t="str">
        <f>IF('12 - Deployments &amp; Config'!BM431="","",'12 - Deployments &amp; Config'!BM431)</f>
        <v/>
      </c>
      <c r="V426" s="29" t="str">
        <f>IF('12 - Deployments &amp; Config'!B431="","",'12 - Deployments &amp; Config'!B431)</f>
        <v/>
      </c>
      <c r="W426" s="29" t="str">
        <f>IF('12 - Deployments &amp; Config'!CO431="","",'12 - Deployments &amp; Config'!CO431)</f>
        <v/>
      </c>
      <c r="X426" s="29" t="str">
        <f>IF('12 - Deployments &amp; Config'!BS431="","",'12 - Deployments &amp; Config'!BS431)</f>
        <v/>
      </c>
      <c r="Y426" s="29" t="str">
        <f>IF('12 - Deployments &amp; Config'!CQ431="","",'12 - Deployments &amp; Config'!CQ431)</f>
        <v/>
      </c>
      <c r="Z426" s="29" t="str">
        <f>IF('12 - Deployments &amp; Config'!T431="","",'12 - Deployments &amp; Config'!T431)</f>
        <v/>
      </c>
      <c r="AA426" s="29" t="str">
        <f>IF('12 - Deployments &amp; Config'!V431="","",'12 - Deployments &amp; Config'!V431)</f>
        <v/>
      </c>
    </row>
    <row r="427" spans="1:27">
      <c r="A427" s="30"/>
      <c r="B427" s="30"/>
      <c r="C427" s="29" t="str">
        <f>IF('12 - Deployments &amp; Config'!I432="","",'12 - Deployments &amp; Config'!I432)</f>
        <v/>
      </c>
      <c r="D427" s="29" t="str">
        <f>IF('12 - Deployments &amp; Config'!J432="","",'12 - Deployments &amp; Config'!J432)</f>
        <v/>
      </c>
      <c r="E427" s="29" t="str">
        <f>IF('12 - Deployments &amp; Config'!K432="","",'12 - Deployments &amp; Config'!K432)</f>
        <v/>
      </c>
      <c r="F427" s="29" t="str">
        <f>IF('12 - Deployments &amp; Config'!L432="","",'12 - Deployments &amp; Config'!L432)</f>
        <v/>
      </c>
      <c r="G427" s="29" t="str">
        <f>IF('12 - Deployments &amp; Config'!AQ432="","",'12 - Deployments &amp; Config'!AQ432)</f>
        <v/>
      </c>
      <c r="H427" s="29" t="str">
        <f>IF('12 - Deployments &amp; Config'!A432="","",'12 - Deployments &amp; Config'!A432)</f>
        <v/>
      </c>
      <c r="I427" s="29" t="str">
        <f>IF('12 - Deployments &amp; Config'!AO432="","",'12 - Deployments &amp; Config'!AO432)</f>
        <v/>
      </c>
      <c r="J427" s="29" t="str">
        <f>IF('12 - Deployments &amp; Config'!AP432="","",'12 - Deployments &amp; Config'!AP432)</f>
        <v/>
      </c>
      <c r="K427" s="29" t="str">
        <f>IF('12 - Deployments &amp; Config'!AK432="","",'12 - Deployments &amp; Config'!AK432)</f>
        <v/>
      </c>
      <c r="L427" s="29" t="str">
        <f>IF('12 - Deployments &amp; Config'!M432="","",'12 - Deployments &amp; Config'!M432)</f>
        <v/>
      </c>
      <c r="M427" s="30"/>
      <c r="N427" s="29" t="str">
        <f>IF('12 - Deployments &amp; Config'!N432="","",'12 - Deployments &amp; Config'!N432)</f>
        <v/>
      </c>
      <c r="O427" s="29" t="str">
        <f>IF('12 - Deployments &amp; Config'!O432="","",'12 - Deployments &amp; Config'!O432)</f>
        <v/>
      </c>
      <c r="P427" s="29" t="str">
        <f>IF('12 - Deployments &amp; Config'!P432="","",'12 - Deployments &amp; Config'!P432)</f>
        <v/>
      </c>
      <c r="Q427" s="30"/>
      <c r="R427" s="29" t="str">
        <f>IF('12 - Deployments &amp; Config'!BO432="","",'12 - Deployments &amp; Config'!BO432)</f>
        <v/>
      </c>
      <c r="S427" s="29" t="str">
        <f>IF('12 - Deployments &amp; Config'!BN432="","",'12 - Deployments &amp; Config'!BN432)</f>
        <v/>
      </c>
      <c r="T427" s="29" t="str">
        <f>IF('12 - Deployments &amp; Config'!BL432="","",'12 - Deployments &amp; Config'!BL432)</f>
        <v/>
      </c>
      <c r="U427" s="29" t="str">
        <f>IF('12 - Deployments &amp; Config'!BM432="","",'12 - Deployments &amp; Config'!BM432)</f>
        <v/>
      </c>
      <c r="V427" s="29" t="str">
        <f>IF('12 - Deployments &amp; Config'!B432="","",'12 - Deployments &amp; Config'!B432)</f>
        <v/>
      </c>
      <c r="W427" s="29" t="str">
        <f>IF('12 - Deployments &amp; Config'!CO432="","",'12 - Deployments &amp; Config'!CO432)</f>
        <v/>
      </c>
      <c r="X427" s="29" t="str">
        <f>IF('12 - Deployments &amp; Config'!BS432="","",'12 - Deployments &amp; Config'!BS432)</f>
        <v/>
      </c>
      <c r="Y427" s="29" t="str">
        <f>IF('12 - Deployments &amp; Config'!CQ432="","",'12 - Deployments &amp; Config'!CQ432)</f>
        <v/>
      </c>
      <c r="Z427" s="29" t="str">
        <f>IF('12 - Deployments &amp; Config'!T432="","",'12 - Deployments &amp; Config'!T432)</f>
        <v/>
      </c>
      <c r="AA427" s="29" t="str">
        <f>IF('12 - Deployments &amp; Config'!V432="","",'12 - Deployments &amp; Config'!V432)</f>
        <v/>
      </c>
    </row>
    <row r="428" spans="1:27">
      <c r="A428" s="30"/>
      <c r="B428" s="30"/>
      <c r="C428" s="29" t="str">
        <f>IF('12 - Deployments &amp; Config'!I433="","",'12 - Deployments &amp; Config'!I433)</f>
        <v/>
      </c>
      <c r="D428" s="29" t="str">
        <f>IF('12 - Deployments &amp; Config'!J433="","",'12 - Deployments &amp; Config'!J433)</f>
        <v/>
      </c>
      <c r="E428" s="29" t="str">
        <f>IF('12 - Deployments &amp; Config'!K433="","",'12 - Deployments &amp; Config'!K433)</f>
        <v/>
      </c>
      <c r="F428" s="29" t="str">
        <f>IF('12 - Deployments &amp; Config'!L433="","",'12 - Deployments &amp; Config'!L433)</f>
        <v/>
      </c>
      <c r="G428" s="29" t="str">
        <f>IF('12 - Deployments &amp; Config'!AQ433="","",'12 - Deployments &amp; Config'!AQ433)</f>
        <v/>
      </c>
      <c r="H428" s="29" t="str">
        <f>IF('12 - Deployments &amp; Config'!A433="","",'12 - Deployments &amp; Config'!A433)</f>
        <v/>
      </c>
      <c r="I428" s="29" t="str">
        <f>IF('12 - Deployments &amp; Config'!AO433="","",'12 - Deployments &amp; Config'!AO433)</f>
        <v/>
      </c>
      <c r="J428" s="29" t="str">
        <f>IF('12 - Deployments &amp; Config'!AP433="","",'12 - Deployments &amp; Config'!AP433)</f>
        <v/>
      </c>
      <c r="K428" s="29" t="str">
        <f>IF('12 - Deployments &amp; Config'!AK433="","",'12 - Deployments &amp; Config'!AK433)</f>
        <v/>
      </c>
      <c r="L428" s="29" t="str">
        <f>IF('12 - Deployments &amp; Config'!M433="","",'12 - Deployments &amp; Config'!M433)</f>
        <v/>
      </c>
      <c r="M428" s="30"/>
      <c r="N428" s="29" t="str">
        <f>IF('12 - Deployments &amp; Config'!N433="","",'12 - Deployments &amp; Config'!N433)</f>
        <v/>
      </c>
      <c r="O428" s="29" t="str">
        <f>IF('12 - Deployments &amp; Config'!O433="","",'12 - Deployments &amp; Config'!O433)</f>
        <v/>
      </c>
      <c r="P428" s="29" t="str">
        <f>IF('12 - Deployments &amp; Config'!P433="","",'12 - Deployments &amp; Config'!P433)</f>
        <v/>
      </c>
      <c r="Q428" s="30"/>
      <c r="R428" s="29" t="str">
        <f>IF('12 - Deployments &amp; Config'!BO433="","",'12 - Deployments &amp; Config'!BO433)</f>
        <v/>
      </c>
      <c r="S428" s="29" t="str">
        <f>IF('12 - Deployments &amp; Config'!BN433="","",'12 - Deployments &amp; Config'!BN433)</f>
        <v/>
      </c>
      <c r="T428" s="29" t="str">
        <f>IF('12 - Deployments &amp; Config'!BL433="","",'12 - Deployments &amp; Config'!BL433)</f>
        <v/>
      </c>
      <c r="U428" s="29" t="str">
        <f>IF('12 - Deployments &amp; Config'!BM433="","",'12 - Deployments &amp; Config'!BM433)</f>
        <v/>
      </c>
      <c r="V428" s="29" t="str">
        <f>IF('12 - Deployments &amp; Config'!B433="","",'12 - Deployments &amp; Config'!B433)</f>
        <v/>
      </c>
      <c r="W428" s="29" t="str">
        <f>IF('12 - Deployments &amp; Config'!CO433="","",'12 - Deployments &amp; Config'!CO433)</f>
        <v/>
      </c>
      <c r="X428" s="29" t="str">
        <f>IF('12 - Deployments &amp; Config'!BS433="","",'12 - Deployments &amp; Config'!BS433)</f>
        <v/>
      </c>
      <c r="Y428" s="29" t="str">
        <f>IF('12 - Deployments &amp; Config'!CQ433="","",'12 - Deployments &amp; Config'!CQ433)</f>
        <v/>
      </c>
      <c r="Z428" s="29" t="str">
        <f>IF('12 - Deployments &amp; Config'!T433="","",'12 - Deployments &amp; Config'!T433)</f>
        <v/>
      </c>
      <c r="AA428" s="29" t="str">
        <f>IF('12 - Deployments &amp; Config'!V433="","",'12 - Deployments &amp; Config'!V433)</f>
        <v/>
      </c>
    </row>
    <row r="429" spans="1:27">
      <c r="A429" s="30"/>
      <c r="B429" s="30"/>
      <c r="C429" s="29" t="str">
        <f>IF('12 - Deployments &amp; Config'!I434="","",'12 - Deployments &amp; Config'!I434)</f>
        <v/>
      </c>
      <c r="D429" s="29" t="str">
        <f>IF('12 - Deployments &amp; Config'!J434="","",'12 - Deployments &amp; Config'!J434)</f>
        <v/>
      </c>
      <c r="E429" s="29" t="str">
        <f>IF('12 - Deployments &amp; Config'!K434="","",'12 - Deployments &amp; Config'!K434)</f>
        <v/>
      </c>
      <c r="F429" s="29" t="str">
        <f>IF('12 - Deployments &amp; Config'!L434="","",'12 - Deployments &amp; Config'!L434)</f>
        <v/>
      </c>
      <c r="G429" s="29" t="str">
        <f>IF('12 - Deployments &amp; Config'!AQ434="","",'12 - Deployments &amp; Config'!AQ434)</f>
        <v/>
      </c>
      <c r="H429" s="29" t="str">
        <f>IF('12 - Deployments &amp; Config'!A434="","",'12 - Deployments &amp; Config'!A434)</f>
        <v/>
      </c>
      <c r="I429" s="29" t="str">
        <f>IF('12 - Deployments &amp; Config'!AO434="","",'12 - Deployments &amp; Config'!AO434)</f>
        <v/>
      </c>
      <c r="J429" s="29" t="str">
        <f>IF('12 - Deployments &amp; Config'!AP434="","",'12 - Deployments &amp; Config'!AP434)</f>
        <v/>
      </c>
      <c r="K429" s="29" t="str">
        <f>IF('12 - Deployments &amp; Config'!AK434="","",'12 - Deployments &amp; Config'!AK434)</f>
        <v/>
      </c>
      <c r="L429" s="29" t="str">
        <f>IF('12 - Deployments &amp; Config'!M434="","",'12 - Deployments &amp; Config'!M434)</f>
        <v/>
      </c>
      <c r="M429" s="30"/>
      <c r="N429" s="29" t="str">
        <f>IF('12 - Deployments &amp; Config'!N434="","",'12 - Deployments &amp; Config'!N434)</f>
        <v/>
      </c>
      <c r="O429" s="29" t="str">
        <f>IF('12 - Deployments &amp; Config'!O434="","",'12 - Deployments &amp; Config'!O434)</f>
        <v/>
      </c>
      <c r="P429" s="29" t="str">
        <f>IF('12 - Deployments &amp; Config'!P434="","",'12 - Deployments &amp; Config'!P434)</f>
        <v/>
      </c>
      <c r="Q429" s="30"/>
      <c r="R429" s="29" t="str">
        <f>IF('12 - Deployments &amp; Config'!BO434="","",'12 - Deployments &amp; Config'!BO434)</f>
        <v/>
      </c>
      <c r="S429" s="29" t="str">
        <f>IF('12 - Deployments &amp; Config'!BN434="","",'12 - Deployments &amp; Config'!BN434)</f>
        <v/>
      </c>
      <c r="T429" s="29" t="str">
        <f>IF('12 - Deployments &amp; Config'!BL434="","",'12 - Deployments &amp; Config'!BL434)</f>
        <v/>
      </c>
      <c r="U429" s="29" t="str">
        <f>IF('12 - Deployments &amp; Config'!BM434="","",'12 - Deployments &amp; Config'!BM434)</f>
        <v/>
      </c>
      <c r="V429" s="29" t="str">
        <f>IF('12 - Deployments &amp; Config'!B434="","",'12 - Deployments &amp; Config'!B434)</f>
        <v/>
      </c>
      <c r="W429" s="29" t="str">
        <f>IF('12 - Deployments &amp; Config'!CO434="","",'12 - Deployments &amp; Config'!CO434)</f>
        <v/>
      </c>
      <c r="X429" s="29" t="str">
        <f>IF('12 - Deployments &amp; Config'!BS434="","",'12 - Deployments &amp; Config'!BS434)</f>
        <v/>
      </c>
      <c r="Y429" s="29" t="str">
        <f>IF('12 - Deployments &amp; Config'!CQ434="","",'12 - Deployments &amp; Config'!CQ434)</f>
        <v/>
      </c>
      <c r="Z429" s="29" t="str">
        <f>IF('12 - Deployments &amp; Config'!T434="","",'12 - Deployments &amp; Config'!T434)</f>
        <v/>
      </c>
      <c r="AA429" s="29" t="str">
        <f>IF('12 - Deployments &amp; Config'!V434="","",'12 - Deployments &amp; Config'!V434)</f>
        <v/>
      </c>
    </row>
    <row r="430" spans="1:27">
      <c r="A430" s="30"/>
      <c r="B430" s="30"/>
      <c r="C430" s="29" t="str">
        <f>IF('12 - Deployments &amp; Config'!I435="","",'12 - Deployments &amp; Config'!I435)</f>
        <v/>
      </c>
      <c r="D430" s="29" t="str">
        <f>IF('12 - Deployments &amp; Config'!J435="","",'12 - Deployments &amp; Config'!J435)</f>
        <v/>
      </c>
      <c r="E430" s="29" t="str">
        <f>IF('12 - Deployments &amp; Config'!K435="","",'12 - Deployments &amp; Config'!K435)</f>
        <v/>
      </c>
      <c r="F430" s="29" t="str">
        <f>IF('12 - Deployments &amp; Config'!L435="","",'12 - Deployments &amp; Config'!L435)</f>
        <v/>
      </c>
      <c r="G430" s="29" t="str">
        <f>IF('12 - Deployments &amp; Config'!AQ435="","",'12 - Deployments &amp; Config'!AQ435)</f>
        <v/>
      </c>
      <c r="H430" s="29" t="str">
        <f>IF('12 - Deployments &amp; Config'!A435="","",'12 - Deployments &amp; Config'!A435)</f>
        <v/>
      </c>
      <c r="I430" s="29" t="str">
        <f>IF('12 - Deployments &amp; Config'!AO435="","",'12 - Deployments &amp; Config'!AO435)</f>
        <v/>
      </c>
      <c r="J430" s="29" t="str">
        <f>IF('12 - Deployments &amp; Config'!AP435="","",'12 - Deployments &amp; Config'!AP435)</f>
        <v/>
      </c>
      <c r="K430" s="29" t="str">
        <f>IF('12 - Deployments &amp; Config'!AK435="","",'12 - Deployments &amp; Config'!AK435)</f>
        <v/>
      </c>
      <c r="L430" s="29" t="str">
        <f>IF('12 - Deployments &amp; Config'!M435="","",'12 - Deployments &amp; Config'!M435)</f>
        <v/>
      </c>
      <c r="M430" s="30"/>
      <c r="N430" s="29" t="str">
        <f>IF('12 - Deployments &amp; Config'!N435="","",'12 - Deployments &amp; Config'!N435)</f>
        <v/>
      </c>
      <c r="O430" s="29" t="str">
        <f>IF('12 - Deployments &amp; Config'!O435="","",'12 - Deployments &amp; Config'!O435)</f>
        <v/>
      </c>
      <c r="P430" s="29" t="str">
        <f>IF('12 - Deployments &amp; Config'!P435="","",'12 - Deployments &amp; Config'!P435)</f>
        <v/>
      </c>
      <c r="Q430" s="30"/>
      <c r="R430" s="29" t="str">
        <f>IF('12 - Deployments &amp; Config'!BO435="","",'12 - Deployments &amp; Config'!BO435)</f>
        <v/>
      </c>
      <c r="S430" s="29" t="str">
        <f>IF('12 - Deployments &amp; Config'!BN435="","",'12 - Deployments &amp; Config'!BN435)</f>
        <v/>
      </c>
      <c r="T430" s="29" t="str">
        <f>IF('12 - Deployments &amp; Config'!BL435="","",'12 - Deployments &amp; Config'!BL435)</f>
        <v/>
      </c>
      <c r="U430" s="29" t="str">
        <f>IF('12 - Deployments &amp; Config'!BM435="","",'12 - Deployments &amp; Config'!BM435)</f>
        <v/>
      </c>
      <c r="V430" s="29" t="str">
        <f>IF('12 - Deployments &amp; Config'!B435="","",'12 - Deployments &amp; Config'!B435)</f>
        <v/>
      </c>
      <c r="W430" s="29" t="str">
        <f>IF('12 - Deployments &amp; Config'!CO435="","",'12 - Deployments &amp; Config'!CO435)</f>
        <v/>
      </c>
      <c r="X430" s="29" t="str">
        <f>IF('12 - Deployments &amp; Config'!BS435="","",'12 - Deployments &amp; Config'!BS435)</f>
        <v/>
      </c>
      <c r="Y430" s="29" t="str">
        <f>IF('12 - Deployments &amp; Config'!CQ435="","",'12 - Deployments &amp; Config'!CQ435)</f>
        <v/>
      </c>
      <c r="Z430" s="29" t="str">
        <f>IF('12 - Deployments &amp; Config'!T435="","",'12 - Deployments &amp; Config'!T435)</f>
        <v/>
      </c>
      <c r="AA430" s="29" t="str">
        <f>IF('12 - Deployments &amp; Config'!V435="","",'12 - Deployments &amp; Config'!V435)</f>
        <v/>
      </c>
    </row>
    <row r="431" spans="1:27">
      <c r="A431" s="30"/>
      <c r="B431" s="30"/>
      <c r="C431" s="29" t="str">
        <f>IF('12 - Deployments &amp; Config'!I436="","",'12 - Deployments &amp; Config'!I436)</f>
        <v/>
      </c>
      <c r="D431" s="29" t="str">
        <f>IF('12 - Deployments &amp; Config'!J436="","",'12 - Deployments &amp; Config'!J436)</f>
        <v/>
      </c>
      <c r="E431" s="29" t="str">
        <f>IF('12 - Deployments &amp; Config'!K436="","",'12 - Deployments &amp; Config'!K436)</f>
        <v/>
      </c>
      <c r="F431" s="29" t="str">
        <f>IF('12 - Deployments &amp; Config'!L436="","",'12 - Deployments &amp; Config'!L436)</f>
        <v/>
      </c>
      <c r="G431" s="29" t="str">
        <f>IF('12 - Deployments &amp; Config'!AQ436="","",'12 - Deployments &amp; Config'!AQ436)</f>
        <v/>
      </c>
      <c r="H431" s="29" t="str">
        <f>IF('12 - Deployments &amp; Config'!A436="","",'12 - Deployments &amp; Config'!A436)</f>
        <v/>
      </c>
      <c r="I431" s="29" t="str">
        <f>IF('12 - Deployments &amp; Config'!AO436="","",'12 - Deployments &amp; Config'!AO436)</f>
        <v/>
      </c>
      <c r="J431" s="29" t="str">
        <f>IF('12 - Deployments &amp; Config'!AP436="","",'12 - Deployments &amp; Config'!AP436)</f>
        <v/>
      </c>
      <c r="K431" s="29" t="str">
        <f>IF('12 - Deployments &amp; Config'!AK436="","",'12 - Deployments &amp; Config'!AK436)</f>
        <v/>
      </c>
      <c r="L431" s="29" t="str">
        <f>IF('12 - Deployments &amp; Config'!M436="","",'12 - Deployments &amp; Config'!M436)</f>
        <v/>
      </c>
      <c r="M431" s="30"/>
      <c r="N431" s="29" t="str">
        <f>IF('12 - Deployments &amp; Config'!N436="","",'12 - Deployments &amp; Config'!N436)</f>
        <v/>
      </c>
      <c r="O431" s="29" t="str">
        <f>IF('12 - Deployments &amp; Config'!O436="","",'12 - Deployments &amp; Config'!O436)</f>
        <v/>
      </c>
      <c r="P431" s="29" t="str">
        <f>IF('12 - Deployments &amp; Config'!P436="","",'12 - Deployments &amp; Config'!P436)</f>
        <v/>
      </c>
      <c r="Q431" s="30"/>
      <c r="R431" s="29" t="str">
        <f>IF('12 - Deployments &amp; Config'!BO436="","",'12 - Deployments &amp; Config'!BO436)</f>
        <v/>
      </c>
      <c r="S431" s="29" t="str">
        <f>IF('12 - Deployments &amp; Config'!BN436="","",'12 - Deployments &amp; Config'!BN436)</f>
        <v/>
      </c>
      <c r="T431" s="29" t="str">
        <f>IF('12 - Deployments &amp; Config'!BL436="","",'12 - Deployments &amp; Config'!BL436)</f>
        <v/>
      </c>
      <c r="U431" s="29" t="str">
        <f>IF('12 - Deployments &amp; Config'!BM436="","",'12 - Deployments &amp; Config'!BM436)</f>
        <v/>
      </c>
      <c r="V431" s="29" t="str">
        <f>IF('12 - Deployments &amp; Config'!B436="","",'12 - Deployments &amp; Config'!B436)</f>
        <v/>
      </c>
      <c r="W431" s="29" t="str">
        <f>IF('12 - Deployments &amp; Config'!CO436="","",'12 - Deployments &amp; Config'!CO436)</f>
        <v/>
      </c>
      <c r="X431" s="29" t="str">
        <f>IF('12 - Deployments &amp; Config'!BS436="","",'12 - Deployments &amp; Config'!BS436)</f>
        <v/>
      </c>
      <c r="Y431" s="29" t="str">
        <f>IF('12 - Deployments &amp; Config'!CQ436="","",'12 - Deployments &amp; Config'!CQ436)</f>
        <v/>
      </c>
      <c r="Z431" s="29" t="str">
        <f>IF('12 - Deployments &amp; Config'!T436="","",'12 - Deployments &amp; Config'!T436)</f>
        <v/>
      </c>
      <c r="AA431" s="29" t="str">
        <f>IF('12 - Deployments &amp; Config'!V436="","",'12 - Deployments &amp; Config'!V436)</f>
        <v/>
      </c>
    </row>
    <row r="432" spans="1:27">
      <c r="A432" s="30"/>
      <c r="B432" s="30"/>
      <c r="C432" s="29" t="str">
        <f>IF('12 - Deployments &amp; Config'!I437="","",'12 - Deployments &amp; Config'!I437)</f>
        <v/>
      </c>
      <c r="D432" s="29" t="str">
        <f>IF('12 - Deployments &amp; Config'!J437="","",'12 - Deployments &amp; Config'!J437)</f>
        <v/>
      </c>
      <c r="E432" s="29" t="str">
        <f>IF('12 - Deployments &amp; Config'!K437="","",'12 - Deployments &amp; Config'!K437)</f>
        <v/>
      </c>
      <c r="F432" s="29" t="str">
        <f>IF('12 - Deployments &amp; Config'!L437="","",'12 - Deployments &amp; Config'!L437)</f>
        <v/>
      </c>
      <c r="G432" s="29" t="str">
        <f>IF('12 - Deployments &amp; Config'!AQ437="","",'12 - Deployments &amp; Config'!AQ437)</f>
        <v/>
      </c>
      <c r="H432" s="29" t="str">
        <f>IF('12 - Deployments &amp; Config'!A437="","",'12 - Deployments &amp; Config'!A437)</f>
        <v/>
      </c>
      <c r="I432" s="29" t="str">
        <f>IF('12 - Deployments &amp; Config'!AO437="","",'12 - Deployments &amp; Config'!AO437)</f>
        <v/>
      </c>
      <c r="J432" s="29" t="str">
        <f>IF('12 - Deployments &amp; Config'!AP437="","",'12 - Deployments &amp; Config'!AP437)</f>
        <v/>
      </c>
      <c r="K432" s="29" t="str">
        <f>IF('12 - Deployments &amp; Config'!AK437="","",'12 - Deployments &amp; Config'!AK437)</f>
        <v/>
      </c>
      <c r="L432" s="29" t="str">
        <f>IF('12 - Deployments &amp; Config'!M437="","",'12 - Deployments &amp; Config'!M437)</f>
        <v/>
      </c>
      <c r="M432" s="30"/>
      <c r="N432" s="29" t="str">
        <f>IF('12 - Deployments &amp; Config'!N437="","",'12 - Deployments &amp; Config'!N437)</f>
        <v/>
      </c>
      <c r="O432" s="29" t="str">
        <f>IF('12 - Deployments &amp; Config'!O437="","",'12 - Deployments &amp; Config'!O437)</f>
        <v/>
      </c>
      <c r="P432" s="29" t="str">
        <f>IF('12 - Deployments &amp; Config'!P437="","",'12 - Deployments &amp; Config'!P437)</f>
        <v/>
      </c>
      <c r="Q432" s="30"/>
      <c r="R432" s="29" t="str">
        <f>IF('12 - Deployments &amp; Config'!BO437="","",'12 - Deployments &amp; Config'!BO437)</f>
        <v/>
      </c>
      <c r="S432" s="29" t="str">
        <f>IF('12 - Deployments &amp; Config'!BN437="","",'12 - Deployments &amp; Config'!BN437)</f>
        <v/>
      </c>
      <c r="T432" s="29" t="str">
        <f>IF('12 - Deployments &amp; Config'!BL437="","",'12 - Deployments &amp; Config'!BL437)</f>
        <v/>
      </c>
      <c r="U432" s="29" t="str">
        <f>IF('12 - Deployments &amp; Config'!BM437="","",'12 - Deployments &amp; Config'!BM437)</f>
        <v/>
      </c>
      <c r="V432" s="29" t="str">
        <f>IF('12 - Deployments &amp; Config'!B437="","",'12 - Deployments &amp; Config'!B437)</f>
        <v/>
      </c>
      <c r="W432" s="29" t="str">
        <f>IF('12 - Deployments &amp; Config'!CO437="","",'12 - Deployments &amp; Config'!CO437)</f>
        <v/>
      </c>
      <c r="X432" s="29" t="str">
        <f>IF('12 - Deployments &amp; Config'!BS437="","",'12 - Deployments &amp; Config'!BS437)</f>
        <v/>
      </c>
      <c r="Y432" s="29" t="str">
        <f>IF('12 - Deployments &amp; Config'!CQ437="","",'12 - Deployments &amp; Config'!CQ437)</f>
        <v/>
      </c>
      <c r="Z432" s="29" t="str">
        <f>IF('12 - Deployments &amp; Config'!T437="","",'12 - Deployments &amp; Config'!T437)</f>
        <v/>
      </c>
      <c r="AA432" s="29" t="str">
        <f>IF('12 - Deployments &amp; Config'!V437="","",'12 - Deployments &amp; Config'!V437)</f>
        <v/>
      </c>
    </row>
    <row r="433" spans="1:27">
      <c r="A433" s="30"/>
      <c r="B433" s="30"/>
      <c r="C433" s="29" t="str">
        <f>IF('12 - Deployments &amp; Config'!I438="","",'12 - Deployments &amp; Config'!I438)</f>
        <v/>
      </c>
      <c r="D433" s="29" t="str">
        <f>IF('12 - Deployments &amp; Config'!J438="","",'12 - Deployments &amp; Config'!J438)</f>
        <v/>
      </c>
      <c r="E433" s="29" t="str">
        <f>IF('12 - Deployments &amp; Config'!K438="","",'12 - Deployments &amp; Config'!K438)</f>
        <v/>
      </c>
      <c r="F433" s="29" t="str">
        <f>IF('12 - Deployments &amp; Config'!L438="","",'12 - Deployments &amp; Config'!L438)</f>
        <v/>
      </c>
      <c r="G433" s="29" t="str">
        <f>IF('12 - Deployments &amp; Config'!AQ438="","",'12 - Deployments &amp; Config'!AQ438)</f>
        <v/>
      </c>
      <c r="H433" s="29" t="str">
        <f>IF('12 - Deployments &amp; Config'!A438="","",'12 - Deployments &amp; Config'!A438)</f>
        <v/>
      </c>
      <c r="I433" s="29" t="str">
        <f>IF('12 - Deployments &amp; Config'!AO438="","",'12 - Deployments &amp; Config'!AO438)</f>
        <v/>
      </c>
      <c r="J433" s="29" t="str">
        <f>IF('12 - Deployments &amp; Config'!AP438="","",'12 - Deployments &amp; Config'!AP438)</f>
        <v/>
      </c>
      <c r="K433" s="29" t="str">
        <f>IF('12 - Deployments &amp; Config'!AK438="","",'12 - Deployments &amp; Config'!AK438)</f>
        <v/>
      </c>
      <c r="L433" s="29" t="str">
        <f>IF('12 - Deployments &amp; Config'!M438="","",'12 - Deployments &amp; Config'!M438)</f>
        <v/>
      </c>
      <c r="M433" s="30"/>
      <c r="N433" s="29" t="str">
        <f>IF('12 - Deployments &amp; Config'!N438="","",'12 - Deployments &amp; Config'!N438)</f>
        <v/>
      </c>
      <c r="O433" s="29" t="str">
        <f>IF('12 - Deployments &amp; Config'!O438="","",'12 - Deployments &amp; Config'!O438)</f>
        <v/>
      </c>
      <c r="P433" s="29" t="str">
        <f>IF('12 - Deployments &amp; Config'!P438="","",'12 - Deployments &amp; Config'!P438)</f>
        <v/>
      </c>
      <c r="Q433" s="30"/>
      <c r="R433" s="29" t="str">
        <f>IF('12 - Deployments &amp; Config'!BO438="","",'12 - Deployments &amp; Config'!BO438)</f>
        <v/>
      </c>
      <c r="S433" s="29" t="str">
        <f>IF('12 - Deployments &amp; Config'!BN438="","",'12 - Deployments &amp; Config'!BN438)</f>
        <v/>
      </c>
      <c r="T433" s="29" t="str">
        <f>IF('12 - Deployments &amp; Config'!BL438="","",'12 - Deployments &amp; Config'!BL438)</f>
        <v/>
      </c>
      <c r="U433" s="29" t="str">
        <f>IF('12 - Deployments &amp; Config'!BM438="","",'12 - Deployments &amp; Config'!BM438)</f>
        <v/>
      </c>
      <c r="V433" s="29" t="str">
        <f>IF('12 - Deployments &amp; Config'!B438="","",'12 - Deployments &amp; Config'!B438)</f>
        <v/>
      </c>
      <c r="W433" s="29" t="str">
        <f>IF('12 - Deployments &amp; Config'!CO438="","",'12 - Deployments &amp; Config'!CO438)</f>
        <v/>
      </c>
      <c r="X433" s="29" t="str">
        <f>IF('12 - Deployments &amp; Config'!BS438="","",'12 - Deployments &amp; Config'!BS438)</f>
        <v/>
      </c>
      <c r="Y433" s="29" t="str">
        <f>IF('12 - Deployments &amp; Config'!CQ438="","",'12 - Deployments &amp; Config'!CQ438)</f>
        <v/>
      </c>
      <c r="Z433" s="29" t="str">
        <f>IF('12 - Deployments &amp; Config'!T438="","",'12 - Deployments &amp; Config'!T438)</f>
        <v/>
      </c>
      <c r="AA433" s="29" t="str">
        <f>IF('12 - Deployments &amp; Config'!V438="","",'12 - Deployments &amp; Config'!V438)</f>
        <v/>
      </c>
    </row>
    <row r="434" spans="1:27">
      <c r="A434" s="30"/>
      <c r="B434" s="30"/>
      <c r="C434" s="29" t="str">
        <f>IF('12 - Deployments &amp; Config'!I439="","",'12 - Deployments &amp; Config'!I439)</f>
        <v/>
      </c>
      <c r="D434" s="29" t="str">
        <f>IF('12 - Deployments &amp; Config'!J439="","",'12 - Deployments &amp; Config'!J439)</f>
        <v/>
      </c>
      <c r="E434" s="29" t="str">
        <f>IF('12 - Deployments &amp; Config'!K439="","",'12 - Deployments &amp; Config'!K439)</f>
        <v/>
      </c>
      <c r="F434" s="29" t="str">
        <f>IF('12 - Deployments &amp; Config'!L439="","",'12 - Deployments &amp; Config'!L439)</f>
        <v/>
      </c>
      <c r="G434" s="29" t="str">
        <f>IF('12 - Deployments &amp; Config'!AQ439="","",'12 - Deployments &amp; Config'!AQ439)</f>
        <v/>
      </c>
      <c r="H434" s="29" t="str">
        <f>IF('12 - Deployments &amp; Config'!A439="","",'12 - Deployments &amp; Config'!A439)</f>
        <v/>
      </c>
      <c r="I434" s="29" t="str">
        <f>IF('12 - Deployments &amp; Config'!AO439="","",'12 - Deployments &amp; Config'!AO439)</f>
        <v/>
      </c>
      <c r="J434" s="29" t="str">
        <f>IF('12 - Deployments &amp; Config'!AP439="","",'12 - Deployments &amp; Config'!AP439)</f>
        <v/>
      </c>
      <c r="K434" s="29" t="str">
        <f>IF('12 - Deployments &amp; Config'!AK439="","",'12 - Deployments &amp; Config'!AK439)</f>
        <v/>
      </c>
      <c r="L434" s="29" t="str">
        <f>IF('12 - Deployments &amp; Config'!M439="","",'12 - Deployments &amp; Config'!M439)</f>
        <v/>
      </c>
      <c r="M434" s="30"/>
      <c r="N434" s="29" t="str">
        <f>IF('12 - Deployments &amp; Config'!N439="","",'12 - Deployments &amp; Config'!N439)</f>
        <v/>
      </c>
      <c r="O434" s="29" t="str">
        <f>IF('12 - Deployments &amp; Config'!O439="","",'12 - Deployments &amp; Config'!O439)</f>
        <v/>
      </c>
      <c r="P434" s="29" t="str">
        <f>IF('12 - Deployments &amp; Config'!P439="","",'12 - Deployments &amp; Config'!P439)</f>
        <v/>
      </c>
      <c r="Q434" s="30"/>
      <c r="R434" s="29" t="str">
        <f>IF('12 - Deployments &amp; Config'!BO439="","",'12 - Deployments &amp; Config'!BO439)</f>
        <v/>
      </c>
      <c r="S434" s="29" t="str">
        <f>IF('12 - Deployments &amp; Config'!BN439="","",'12 - Deployments &amp; Config'!BN439)</f>
        <v/>
      </c>
      <c r="T434" s="29" t="str">
        <f>IF('12 - Deployments &amp; Config'!BL439="","",'12 - Deployments &amp; Config'!BL439)</f>
        <v/>
      </c>
      <c r="U434" s="29" t="str">
        <f>IF('12 - Deployments &amp; Config'!BM439="","",'12 - Deployments &amp; Config'!BM439)</f>
        <v/>
      </c>
      <c r="V434" s="29" t="str">
        <f>IF('12 - Deployments &amp; Config'!B439="","",'12 - Deployments &amp; Config'!B439)</f>
        <v/>
      </c>
      <c r="W434" s="29" t="str">
        <f>IF('12 - Deployments &amp; Config'!CO439="","",'12 - Deployments &amp; Config'!CO439)</f>
        <v/>
      </c>
      <c r="X434" s="29" t="str">
        <f>IF('12 - Deployments &amp; Config'!BS439="","",'12 - Deployments &amp; Config'!BS439)</f>
        <v/>
      </c>
      <c r="Y434" s="29" t="str">
        <f>IF('12 - Deployments &amp; Config'!CQ439="","",'12 - Deployments &amp; Config'!CQ439)</f>
        <v/>
      </c>
      <c r="Z434" s="29" t="str">
        <f>IF('12 - Deployments &amp; Config'!T439="","",'12 - Deployments &amp; Config'!T439)</f>
        <v/>
      </c>
      <c r="AA434" s="29" t="str">
        <f>IF('12 - Deployments &amp; Config'!V439="","",'12 - Deployments &amp; Config'!V439)</f>
        <v/>
      </c>
    </row>
    <row r="435" spans="1:27">
      <c r="A435" s="30"/>
      <c r="B435" s="30"/>
      <c r="C435" s="29" t="str">
        <f>IF('12 - Deployments &amp; Config'!I440="","",'12 - Deployments &amp; Config'!I440)</f>
        <v/>
      </c>
      <c r="D435" s="29" t="str">
        <f>IF('12 - Deployments &amp; Config'!J440="","",'12 - Deployments &amp; Config'!J440)</f>
        <v/>
      </c>
      <c r="E435" s="29" t="str">
        <f>IF('12 - Deployments &amp; Config'!K440="","",'12 - Deployments &amp; Config'!K440)</f>
        <v/>
      </c>
      <c r="F435" s="29" t="str">
        <f>IF('12 - Deployments &amp; Config'!L440="","",'12 - Deployments &amp; Config'!L440)</f>
        <v/>
      </c>
      <c r="G435" s="29" t="str">
        <f>IF('12 - Deployments &amp; Config'!AQ440="","",'12 - Deployments &amp; Config'!AQ440)</f>
        <v/>
      </c>
      <c r="H435" s="29" t="str">
        <f>IF('12 - Deployments &amp; Config'!A440="","",'12 - Deployments &amp; Config'!A440)</f>
        <v/>
      </c>
      <c r="I435" s="29" t="str">
        <f>IF('12 - Deployments &amp; Config'!AO440="","",'12 - Deployments &amp; Config'!AO440)</f>
        <v/>
      </c>
      <c r="J435" s="29" t="str">
        <f>IF('12 - Deployments &amp; Config'!AP440="","",'12 - Deployments &amp; Config'!AP440)</f>
        <v/>
      </c>
      <c r="K435" s="29" t="str">
        <f>IF('12 - Deployments &amp; Config'!AK440="","",'12 - Deployments &amp; Config'!AK440)</f>
        <v/>
      </c>
      <c r="L435" s="29" t="str">
        <f>IF('12 - Deployments &amp; Config'!M440="","",'12 - Deployments &amp; Config'!M440)</f>
        <v/>
      </c>
      <c r="M435" s="30"/>
      <c r="N435" s="29" t="str">
        <f>IF('12 - Deployments &amp; Config'!N440="","",'12 - Deployments &amp; Config'!N440)</f>
        <v/>
      </c>
      <c r="O435" s="29" t="str">
        <f>IF('12 - Deployments &amp; Config'!O440="","",'12 - Deployments &amp; Config'!O440)</f>
        <v/>
      </c>
      <c r="P435" s="29" t="str">
        <f>IF('12 - Deployments &amp; Config'!P440="","",'12 - Deployments &amp; Config'!P440)</f>
        <v/>
      </c>
      <c r="Q435" s="30"/>
      <c r="R435" s="29" t="str">
        <f>IF('12 - Deployments &amp; Config'!BO440="","",'12 - Deployments &amp; Config'!BO440)</f>
        <v/>
      </c>
      <c r="S435" s="29" t="str">
        <f>IF('12 - Deployments &amp; Config'!BN440="","",'12 - Deployments &amp; Config'!BN440)</f>
        <v/>
      </c>
      <c r="T435" s="29" t="str">
        <f>IF('12 - Deployments &amp; Config'!BL440="","",'12 - Deployments &amp; Config'!BL440)</f>
        <v/>
      </c>
      <c r="U435" s="29" t="str">
        <f>IF('12 - Deployments &amp; Config'!BM440="","",'12 - Deployments &amp; Config'!BM440)</f>
        <v/>
      </c>
      <c r="V435" s="29" t="str">
        <f>IF('12 - Deployments &amp; Config'!B440="","",'12 - Deployments &amp; Config'!B440)</f>
        <v/>
      </c>
      <c r="W435" s="29" t="str">
        <f>IF('12 - Deployments &amp; Config'!CO440="","",'12 - Deployments &amp; Config'!CO440)</f>
        <v/>
      </c>
      <c r="X435" s="29" t="str">
        <f>IF('12 - Deployments &amp; Config'!BS440="","",'12 - Deployments &amp; Config'!BS440)</f>
        <v/>
      </c>
      <c r="Y435" s="29" t="str">
        <f>IF('12 - Deployments &amp; Config'!CQ440="","",'12 - Deployments &amp; Config'!CQ440)</f>
        <v/>
      </c>
      <c r="Z435" s="29" t="str">
        <f>IF('12 - Deployments &amp; Config'!T440="","",'12 - Deployments &amp; Config'!T440)</f>
        <v/>
      </c>
      <c r="AA435" s="29" t="str">
        <f>IF('12 - Deployments &amp; Config'!V440="","",'12 - Deployments &amp; Config'!V440)</f>
        <v/>
      </c>
    </row>
    <row r="436" spans="1:27">
      <c r="A436" s="30"/>
      <c r="B436" s="30"/>
      <c r="C436" s="29" t="str">
        <f>IF('12 - Deployments &amp; Config'!I441="","",'12 - Deployments &amp; Config'!I441)</f>
        <v/>
      </c>
      <c r="D436" s="29" t="str">
        <f>IF('12 - Deployments &amp; Config'!J441="","",'12 - Deployments &amp; Config'!J441)</f>
        <v/>
      </c>
      <c r="E436" s="29" t="str">
        <f>IF('12 - Deployments &amp; Config'!K441="","",'12 - Deployments &amp; Config'!K441)</f>
        <v/>
      </c>
      <c r="F436" s="29" t="str">
        <f>IF('12 - Deployments &amp; Config'!L441="","",'12 - Deployments &amp; Config'!L441)</f>
        <v/>
      </c>
      <c r="G436" s="29" t="str">
        <f>IF('12 - Deployments &amp; Config'!AQ441="","",'12 - Deployments &amp; Config'!AQ441)</f>
        <v/>
      </c>
      <c r="H436" s="29" t="str">
        <f>IF('12 - Deployments &amp; Config'!A441="","",'12 - Deployments &amp; Config'!A441)</f>
        <v/>
      </c>
      <c r="I436" s="29" t="str">
        <f>IF('12 - Deployments &amp; Config'!AO441="","",'12 - Deployments &amp; Config'!AO441)</f>
        <v/>
      </c>
      <c r="J436" s="29" t="str">
        <f>IF('12 - Deployments &amp; Config'!AP441="","",'12 - Deployments &amp; Config'!AP441)</f>
        <v/>
      </c>
      <c r="K436" s="29" t="str">
        <f>IF('12 - Deployments &amp; Config'!AK441="","",'12 - Deployments &amp; Config'!AK441)</f>
        <v/>
      </c>
      <c r="L436" s="29" t="str">
        <f>IF('12 - Deployments &amp; Config'!M441="","",'12 - Deployments &amp; Config'!M441)</f>
        <v/>
      </c>
      <c r="M436" s="30"/>
      <c r="N436" s="29" t="str">
        <f>IF('12 - Deployments &amp; Config'!N441="","",'12 - Deployments &amp; Config'!N441)</f>
        <v/>
      </c>
      <c r="O436" s="29" t="str">
        <f>IF('12 - Deployments &amp; Config'!O441="","",'12 - Deployments &amp; Config'!O441)</f>
        <v/>
      </c>
      <c r="P436" s="29" t="str">
        <f>IF('12 - Deployments &amp; Config'!P441="","",'12 - Deployments &amp; Config'!P441)</f>
        <v/>
      </c>
      <c r="Q436" s="30"/>
      <c r="R436" s="29" t="str">
        <f>IF('12 - Deployments &amp; Config'!BO441="","",'12 - Deployments &amp; Config'!BO441)</f>
        <v/>
      </c>
      <c r="S436" s="29" t="str">
        <f>IF('12 - Deployments &amp; Config'!BN441="","",'12 - Deployments &amp; Config'!BN441)</f>
        <v/>
      </c>
      <c r="T436" s="29" t="str">
        <f>IF('12 - Deployments &amp; Config'!BL441="","",'12 - Deployments &amp; Config'!BL441)</f>
        <v/>
      </c>
      <c r="U436" s="29" t="str">
        <f>IF('12 - Deployments &amp; Config'!BM441="","",'12 - Deployments &amp; Config'!BM441)</f>
        <v/>
      </c>
      <c r="V436" s="29" t="str">
        <f>IF('12 - Deployments &amp; Config'!B441="","",'12 - Deployments &amp; Config'!B441)</f>
        <v/>
      </c>
      <c r="W436" s="29" t="str">
        <f>IF('12 - Deployments &amp; Config'!CO441="","",'12 - Deployments &amp; Config'!CO441)</f>
        <v/>
      </c>
      <c r="X436" s="29" t="str">
        <f>IF('12 - Deployments &amp; Config'!BS441="","",'12 - Deployments &amp; Config'!BS441)</f>
        <v/>
      </c>
      <c r="Y436" s="29" t="str">
        <f>IF('12 - Deployments &amp; Config'!CQ441="","",'12 - Deployments &amp; Config'!CQ441)</f>
        <v/>
      </c>
      <c r="Z436" s="29" t="str">
        <f>IF('12 - Deployments &amp; Config'!T441="","",'12 - Deployments &amp; Config'!T441)</f>
        <v/>
      </c>
      <c r="AA436" s="29" t="str">
        <f>IF('12 - Deployments &amp; Config'!V441="","",'12 - Deployments &amp; Config'!V441)</f>
        <v/>
      </c>
    </row>
    <row r="437" spans="1:27">
      <c r="A437" s="30"/>
      <c r="B437" s="30"/>
      <c r="C437" s="29" t="str">
        <f>IF('12 - Deployments &amp; Config'!I442="","",'12 - Deployments &amp; Config'!I442)</f>
        <v/>
      </c>
      <c r="D437" s="29" t="str">
        <f>IF('12 - Deployments &amp; Config'!J442="","",'12 - Deployments &amp; Config'!J442)</f>
        <v/>
      </c>
      <c r="E437" s="29" t="str">
        <f>IF('12 - Deployments &amp; Config'!K442="","",'12 - Deployments &amp; Config'!K442)</f>
        <v/>
      </c>
      <c r="F437" s="29" t="str">
        <f>IF('12 - Deployments &amp; Config'!L442="","",'12 - Deployments &amp; Config'!L442)</f>
        <v/>
      </c>
      <c r="G437" s="29" t="str">
        <f>IF('12 - Deployments &amp; Config'!AQ442="","",'12 - Deployments &amp; Config'!AQ442)</f>
        <v/>
      </c>
      <c r="H437" s="29" t="str">
        <f>IF('12 - Deployments &amp; Config'!A442="","",'12 - Deployments &amp; Config'!A442)</f>
        <v/>
      </c>
      <c r="I437" s="29" t="str">
        <f>IF('12 - Deployments &amp; Config'!AO442="","",'12 - Deployments &amp; Config'!AO442)</f>
        <v/>
      </c>
      <c r="J437" s="29" t="str">
        <f>IF('12 - Deployments &amp; Config'!AP442="","",'12 - Deployments &amp; Config'!AP442)</f>
        <v/>
      </c>
      <c r="K437" s="29" t="str">
        <f>IF('12 - Deployments &amp; Config'!AK442="","",'12 - Deployments &amp; Config'!AK442)</f>
        <v/>
      </c>
      <c r="L437" s="29" t="str">
        <f>IF('12 - Deployments &amp; Config'!M442="","",'12 - Deployments &amp; Config'!M442)</f>
        <v/>
      </c>
      <c r="M437" s="30"/>
      <c r="N437" s="29" t="str">
        <f>IF('12 - Deployments &amp; Config'!N442="","",'12 - Deployments &amp; Config'!N442)</f>
        <v/>
      </c>
      <c r="O437" s="29" t="str">
        <f>IF('12 - Deployments &amp; Config'!O442="","",'12 - Deployments &amp; Config'!O442)</f>
        <v/>
      </c>
      <c r="P437" s="29" t="str">
        <f>IF('12 - Deployments &amp; Config'!P442="","",'12 - Deployments &amp; Config'!P442)</f>
        <v/>
      </c>
      <c r="Q437" s="30"/>
      <c r="R437" s="29" t="str">
        <f>IF('12 - Deployments &amp; Config'!BO442="","",'12 - Deployments &amp; Config'!BO442)</f>
        <v/>
      </c>
      <c r="S437" s="29" t="str">
        <f>IF('12 - Deployments &amp; Config'!BN442="","",'12 - Deployments &amp; Config'!BN442)</f>
        <v/>
      </c>
      <c r="T437" s="29" t="str">
        <f>IF('12 - Deployments &amp; Config'!BL442="","",'12 - Deployments &amp; Config'!BL442)</f>
        <v/>
      </c>
      <c r="U437" s="29" t="str">
        <f>IF('12 - Deployments &amp; Config'!BM442="","",'12 - Deployments &amp; Config'!BM442)</f>
        <v/>
      </c>
      <c r="V437" s="29" t="str">
        <f>IF('12 - Deployments &amp; Config'!B442="","",'12 - Deployments &amp; Config'!B442)</f>
        <v/>
      </c>
      <c r="W437" s="29" t="str">
        <f>IF('12 - Deployments &amp; Config'!CO442="","",'12 - Deployments &amp; Config'!CO442)</f>
        <v/>
      </c>
      <c r="X437" s="29" t="str">
        <f>IF('12 - Deployments &amp; Config'!BS442="","",'12 - Deployments &amp; Config'!BS442)</f>
        <v/>
      </c>
      <c r="Y437" s="29" t="str">
        <f>IF('12 - Deployments &amp; Config'!CQ442="","",'12 - Deployments &amp; Config'!CQ442)</f>
        <v/>
      </c>
      <c r="Z437" s="29" t="str">
        <f>IF('12 - Deployments &amp; Config'!T442="","",'12 - Deployments &amp; Config'!T442)</f>
        <v/>
      </c>
      <c r="AA437" s="29" t="str">
        <f>IF('12 - Deployments &amp; Config'!V442="","",'12 - Deployments &amp; Config'!V442)</f>
        <v/>
      </c>
    </row>
    <row r="438" spans="1:27">
      <c r="A438" s="30"/>
      <c r="B438" s="30"/>
      <c r="C438" s="29" t="str">
        <f>IF('12 - Deployments &amp; Config'!I443="","",'12 - Deployments &amp; Config'!I443)</f>
        <v/>
      </c>
      <c r="D438" s="29" t="str">
        <f>IF('12 - Deployments &amp; Config'!J443="","",'12 - Deployments &amp; Config'!J443)</f>
        <v/>
      </c>
      <c r="E438" s="29" t="str">
        <f>IF('12 - Deployments &amp; Config'!K443="","",'12 - Deployments &amp; Config'!K443)</f>
        <v/>
      </c>
      <c r="F438" s="29" t="str">
        <f>IF('12 - Deployments &amp; Config'!L443="","",'12 - Deployments &amp; Config'!L443)</f>
        <v/>
      </c>
      <c r="G438" s="29" t="str">
        <f>IF('12 - Deployments &amp; Config'!AQ443="","",'12 - Deployments &amp; Config'!AQ443)</f>
        <v/>
      </c>
      <c r="H438" s="29" t="str">
        <f>IF('12 - Deployments &amp; Config'!A443="","",'12 - Deployments &amp; Config'!A443)</f>
        <v/>
      </c>
      <c r="I438" s="29" t="str">
        <f>IF('12 - Deployments &amp; Config'!AO443="","",'12 - Deployments &amp; Config'!AO443)</f>
        <v/>
      </c>
      <c r="J438" s="29" t="str">
        <f>IF('12 - Deployments &amp; Config'!AP443="","",'12 - Deployments &amp; Config'!AP443)</f>
        <v/>
      </c>
      <c r="K438" s="29" t="str">
        <f>IF('12 - Deployments &amp; Config'!AK443="","",'12 - Deployments &amp; Config'!AK443)</f>
        <v/>
      </c>
      <c r="L438" s="29" t="str">
        <f>IF('12 - Deployments &amp; Config'!M443="","",'12 - Deployments &amp; Config'!M443)</f>
        <v/>
      </c>
      <c r="M438" s="30"/>
      <c r="N438" s="29" t="str">
        <f>IF('12 - Deployments &amp; Config'!N443="","",'12 - Deployments &amp; Config'!N443)</f>
        <v/>
      </c>
      <c r="O438" s="29" t="str">
        <f>IF('12 - Deployments &amp; Config'!O443="","",'12 - Deployments &amp; Config'!O443)</f>
        <v/>
      </c>
      <c r="P438" s="29" t="str">
        <f>IF('12 - Deployments &amp; Config'!P443="","",'12 - Deployments &amp; Config'!P443)</f>
        <v/>
      </c>
      <c r="Q438" s="30"/>
      <c r="R438" s="29" t="str">
        <f>IF('12 - Deployments &amp; Config'!BO443="","",'12 - Deployments &amp; Config'!BO443)</f>
        <v/>
      </c>
      <c r="S438" s="29" t="str">
        <f>IF('12 - Deployments &amp; Config'!BN443="","",'12 - Deployments &amp; Config'!BN443)</f>
        <v/>
      </c>
      <c r="T438" s="29" t="str">
        <f>IF('12 - Deployments &amp; Config'!BL443="","",'12 - Deployments &amp; Config'!BL443)</f>
        <v/>
      </c>
      <c r="U438" s="29" t="str">
        <f>IF('12 - Deployments &amp; Config'!BM443="","",'12 - Deployments &amp; Config'!BM443)</f>
        <v/>
      </c>
      <c r="V438" s="29" t="str">
        <f>IF('12 - Deployments &amp; Config'!B443="","",'12 - Deployments &amp; Config'!B443)</f>
        <v/>
      </c>
      <c r="W438" s="29" t="str">
        <f>IF('12 - Deployments &amp; Config'!CO443="","",'12 - Deployments &amp; Config'!CO443)</f>
        <v/>
      </c>
      <c r="X438" s="29" t="str">
        <f>IF('12 - Deployments &amp; Config'!BS443="","",'12 - Deployments &amp; Config'!BS443)</f>
        <v/>
      </c>
      <c r="Y438" s="29" t="str">
        <f>IF('12 - Deployments &amp; Config'!CQ443="","",'12 - Deployments &amp; Config'!CQ443)</f>
        <v/>
      </c>
      <c r="Z438" s="29" t="str">
        <f>IF('12 - Deployments &amp; Config'!T443="","",'12 - Deployments &amp; Config'!T443)</f>
        <v/>
      </c>
      <c r="AA438" s="29" t="str">
        <f>IF('12 - Deployments &amp; Config'!V443="","",'12 - Deployments &amp; Config'!V443)</f>
        <v/>
      </c>
    </row>
    <row r="439" spans="1:27">
      <c r="A439" s="30"/>
      <c r="B439" s="30"/>
      <c r="C439" s="29" t="str">
        <f>IF('12 - Deployments &amp; Config'!I444="","",'12 - Deployments &amp; Config'!I444)</f>
        <v/>
      </c>
      <c r="D439" s="29" t="str">
        <f>IF('12 - Deployments &amp; Config'!J444="","",'12 - Deployments &amp; Config'!J444)</f>
        <v/>
      </c>
      <c r="E439" s="29" t="str">
        <f>IF('12 - Deployments &amp; Config'!K444="","",'12 - Deployments &amp; Config'!K444)</f>
        <v/>
      </c>
      <c r="F439" s="29" t="str">
        <f>IF('12 - Deployments &amp; Config'!L444="","",'12 - Deployments &amp; Config'!L444)</f>
        <v/>
      </c>
      <c r="G439" s="29" t="str">
        <f>IF('12 - Deployments &amp; Config'!AQ444="","",'12 - Deployments &amp; Config'!AQ444)</f>
        <v/>
      </c>
      <c r="H439" s="29" t="str">
        <f>IF('12 - Deployments &amp; Config'!A444="","",'12 - Deployments &amp; Config'!A444)</f>
        <v/>
      </c>
      <c r="I439" s="29" t="str">
        <f>IF('12 - Deployments &amp; Config'!AO444="","",'12 - Deployments &amp; Config'!AO444)</f>
        <v/>
      </c>
      <c r="J439" s="29" t="str">
        <f>IF('12 - Deployments &amp; Config'!AP444="","",'12 - Deployments &amp; Config'!AP444)</f>
        <v/>
      </c>
      <c r="K439" s="29" t="str">
        <f>IF('12 - Deployments &amp; Config'!AK444="","",'12 - Deployments &amp; Config'!AK444)</f>
        <v/>
      </c>
      <c r="L439" s="29" t="str">
        <f>IF('12 - Deployments &amp; Config'!M444="","",'12 - Deployments &amp; Config'!M444)</f>
        <v/>
      </c>
      <c r="M439" s="30"/>
      <c r="N439" s="29" t="str">
        <f>IF('12 - Deployments &amp; Config'!N444="","",'12 - Deployments &amp; Config'!N444)</f>
        <v/>
      </c>
      <c r="O439" s="29" t="str">
        <f>IF('12 - Deployments &amp; Config'!O444="","",'12 - Deployments &amp; Config'!O444)</f>
        <v/>
      </c>
      <c r="P439" s="29" t="str">
        <f>IF('12 - Deployments &amp; Config'!P444="","",'12 - Deployments &amp; Config'!P444)</f>
        <v/>
      </c>
      <c r="Q439" s="30"/>
      <c r="R439" s="29" t="str">
        <f>IF('12 - Deployments &amp; Config'!BO444="","",'12 - Deployments &amp; Config'!BO444)</f>
        <v/>
      </c>
      <c r="S439" s="29" t="str">
        <f>IF('12 - Deployments &amp; Config'!BN444="","",'12 - Deployments &amp; Config'!BN444)</f>
        <v/>
      </c>
      <c r="T439" s="29" t="str">
        <f>IF('12 - Deployments &amp; Config'!BL444="","",'12 - Deployments &amp; Config'!BL444)</f>
        <v/>
      </c>
      <c r="U439" s="29" t="str">
        <f>IF('12 - Deployments &amp; Config'!BM444="","",'12 - Deployments &amp; Config'!BM444)</f>
        <v/>
      </c>
      <c r="V439" s="29" t="str">
        <f>IF('12 - Deployments &amp; Config'!B444="","",'12 - Deployments &amp; Config'!B444)</f>
        <v/>
      </c>
      <c r="W439" s="29" t="str">
        <f>IF('12 - Deployments &amp; Config'!CO444="","",'12 - Deployments &amp; Config'!CO444)</f>
        <v/>
      </c>
      <c r="X439" s="29" t="str">
        <f>IF('12 - Deployments &amp; Config'!BS444="","",'12 - Deployments &amp; Config'!BS444)</f>
        <v/>
      </c>
      <c r="Y439" s="29" t="str">
        <f>IF('12 - Deployments &amp; Config'!CQ444="","",'12 - Deployments &amp; Config'!CQ444)</f>
        <v/>
      </c>
      <c r="Z439" s="29" t="str">
        <f>IF('12 - Deployments &amp; Config'!T444="","",'12 - Deployments &amp; Config'!T444)</f>
        <v/>
      </c>
      <c r="AA439" s="29" t="str">
        <f>IF('12 - Deployments &amp; Config'!V444="","",'12 - Deployments &amp; Config'!V444)</f>
        <v/>
      </c>
    </row>
    <row r="440" spans="1:27">
      <c r="A440" s="30"/>
      <c r="B440" s="30"/>
      <c r="C440" s="29" t="str">
        <f>IF('12 - Deployments &amp; Config'!I445="","",'12 - Deployments &amp; Config'!I445)</f>
        <v/>
      </c>
      <c r="D440" s="29" t="str">
        <f>IF('12 - Deployments &amp; Config'!J445="","",'12 - Deployments &amp; Config'!J445)</f>
        <v/>
      </c>
      <c r="E440" s="29" t="str">
        <f>IF('12 - Deployments &amp; Config'!K445="","",'12 - Deployments &amp; Config'!K445)</f>
        <v/>
      </c>
      <c r="F440" s="29" t="str">
        <f>IF('12 - Deployments &amp; Config'!L445="","",'12 - Deployments &amp; Config'!L445)</f>
        <v/>
      </c>
      <c r="G440" s="29" t="str">
        <f>IF('12 - Deployments &amp; Config'!AQ445="","",'12 - Deployments &amp; Config'!AQ445)</f>
        <v/>
      </c>
      <c r="H440" s="29" t="str">
        <f>IF('12 - Deployments &amp; Config'!A445="","",'12 - Deployments &amp; Config'!A445)</f>
        <v/>
      </c>
      <c r="I440" s="29" t="str">
        <f>IF('12 - Deployments &amp; Config'!AO445="","",'12 - Deployments &amp; Config'!AO445)</f>
        <v/>
      </c>
      <c r="J440" s="29" t="str">
        <f>IF('12 - Deployments &amp; Config'!AP445="","",'12 - Deployments &amp; Config'!AP445)</f>
        <v/>
      </c>
      <c r="K440" s="29" t="str">
        <f>IF('12 - Deployments &amp; Config'!AK445="","",'12 - Deployments &amp; Config'!AK445)</f>
        <v/>
      </c>
      <c r="L440" s="29" t="str">
        <f>IF('12 - Deployments &amp; Config'!M445="","",'12 - Deployments &amp; Config'!M445)</f>
        <v/>
      </c>
      <c r="M440" s="30"/>
      <c r="N440" s="29" t="str">
        <f>IF('12 - Deployments &amp; Config'!N445="","",'12 - Deployments &amp; Config'!N445)</f>
        <v/>
      </c>
      <c r="O440" s="29" t="str">
        <f>IF('12 - Deployments &amp; Config'!O445="","",'12 - Deployments &amp; Config'!O445)</f>
        <v/>
      </c>
      <c r="P440" s="29" t="str">
        <f>IF('12 - Deployments &amp; Config'!P445="","",'12 - Deployments &amp; Config'!P445)</f>
        <v/>
      </c>
      <c r="Q440" s="30"/>
      <c r="R440" s="29" t="str">
        <f>IF('12 - Deployments &amp; Config'!BO445="","",'12 - Deployments &amp; Config'!BO445)</f>
        <v/>
      </c>
      <c r="S440" s="29" t="str">
        <f>IF('12 - Deployments &amp; Config'!BN445="","",'12 - Deployments &amp; Config'!BN445)</f>
        <v/>
      </c>
      <c r="T440" s="29" t="str">
        <f>IF('12 - Deployments &amp; Config'!BL445="","",'12 - Deployments &amp; Config'!BL445)</f>
        <v/>
      </c>
      <c r="U440" s="29" t="str">
        <f>IF('12 - Deployments &amp; Config'!BM445="","",'12 - Deployments &amp; Config'!BM445)</f>
        <v/>
      </c>
      <c r="V440" s="29" t="str">
        <f>IF('12 - Deployments &amp; Config'!B445="","",'12 - Deployments &amp; Config'!B445)</f>
        <v/>
      </c>
      <c r="W440" s="29" t="str">
        <f>IF('12 - Deployments &amp; Config'!CO445="","",'12 - Deployments &amp; Config'!CO445)</f>
        <v/>
      </c>
      <c r="X440" s="29" t="str">
        <f>IF('12 - Deployments &amp; Config'!BS445="","",'12 - Deployments &amp; Config'!BS445)</f>
        <v/>
      </c>
      <c r="Y440" s="29" t="str">
        <f>IF('12 - Deployments &amp; Config'!CQ445="","",'12 - Deployments &amp; Config'!CQ445)</f>
        <v/>
      </c>
      <c r="Z440" s="29" t="str">
        <f>IF('12 - Deployments &amp; Config'!T445="","",'12 - Deployments &amp; Config'!T445)</f>
        <v/>
      </c>
      <c r="AA440" s="29" t="str">
        <f>IF('12 - Deployments &amp; Config'!V445="","",'12 - Deployments &amp; Config'!V445)</f>
        <v/>
      </c>
    </row>
    <row r="441" spans="1:27">
      <c r="A441" s="30"/>
      <c r="B441" s="30"/>
      <c r="C441" s="29" t="str">
        <f>IF('12 - Deployments &amp; Config'!I446="","",'12 - Deployments &amp; Config'!I446)</f>
        <v/>
      </c>
      <c r="D441" s="29" t="str">
        <f>IF('12 - Deployments &amp; Config'!J446="","",'12 - Deployments &amp; Config'!J446)</f>
        <v/>
      </c>
      <c r="E441" s="29" t="str">
        <f>IF('12 - Deployments &amp; Config'!K446="","",'12 - Deployments &amp; Config'!K446)</f>
        <v/>
      </c>
      <c r="F441" s="29" t="str">
        <f>IF('12 - Deployments &amp; Config'!L446="","",'12 - Deployments &amp; Config'!L446)</f>
        <v/>
      </c>
      <c r="G441" s="29" t="str">
        <f>IF('12 - Deployments &amp; Config'!AQ446="","",'12 - Deployments &amp; Config'!AQ446)</f>
        <v/>
      </c>
      <c r="H441" s="29" t="str">
        <f>IF('12 - Deployments &amp; Config'!A446="","",'12 - Deployments &amp; Config'!A446)</f>
        <v/>
      </c>
      <c r="I441" s="29" t="str">
        <f>IF('12 - Deployments &amp; Config'!AO446="","",'12 - Deployments &amp; Config'!AO446)</f>
        <v/>
      </c>
      <c r="J441" s="29" t="str">
        <f>IF('12 - Deployments &amp; Config'!AP446="","",'12 - Deployments &amp; Config'!AP446)</f>
        <v/>
      </c>
      <c r="K441" s="29" t="str">
        <f>IF('12 - Deployments &amp; Config'!AK446="","",'12 - Deployments &amp; Config'!AK446)</f>
        <v/>
      </c>
      <c r="L441" s="29" t="str">
        <f>IF('12 - Deployments &amp; Config'!M446="","",'12 - Deployments &amp; Config'!M446)</f>
        <v/>
      </c>
      <c r="M441" s="30"/>
      <c r="N441" s="29" t="str">
        <f>IF('12 - Deployments &amp; Config'!N446="","",'12 - Deployments &amp; Config'!N446)</f>
        <v/>
      </c>
      <c r="O441" s="29" t="str">
        <f>IF('12 - Deployments &amp; Config'!O446="","",'12 - Deployments &amp; Config'!O446)</f>
        <v/>
      </c>
      <c r="P441" s="29" t="str">
        <f>IF('12 - Deployments &amp; Config'!P446="","",'12 - Deployments &amp; Config'!P446)</f>
        <v/>
      </c>
      <c r="Q441" s="30"/>
      <c r="R441" s="29" t="str">
        <f>IF('12 - Deployments &amp; Config'!BO446="","",'12 - Deployments &amp; Config'!BO446)</f>
        <v/>
      </c>
      <c r="S441" s="29" t="str">
        <f>IF('12 - Deployments &amp; Config'!BN446="","",'12 - Deployments &amp; Config'!BN446)</f>
        <v/>
      </c>
      <c r="T441" s="29" t="str">
        <f>IF('12 - Deployments &amp; Config'!BL446="","",'12 - Deployments &amp; Config'!BL446)</f>
        <v/>
      </c>
      <c r="U441" s="29" t="str">
        <f>IF('12 - Deployments &amp; Config'!BM446="","",'12 - Deployments &amp; Config'!BM446)</f>
        <v/>
      </c>
      <c r="V441" s="29" t="str">
        <f>IF('12 - Deployments &amp; Config'!B446="","",'12 - Deployments &amp; Config'!B446)</f>
        <v/>
      </c>
      <c r="W441" s="29" t="str">
        <f>IF('12 - Deployments &amp; Config'!CO446="","",'12 - Deployments &amp; Config'!CO446)</f>
        <v/>
      </c>
      <c r="X441" s="29" t="str">
        <f>IF('12 - Deployments &amp; Config'!BS446="","",'12 - Deployments &amp; Config'!BS446)</f>
        <v/>
      </c>
      <c r="Y441" s="29" t="str">
        <f>IF('12 - Deployments &amp; Config'!CQ446="","",'12 - Deployments &amp; Config'!CQ446)</f>
        <v/>
      </c>
      <c r="Z441" s="29" t="str">
        <f>IF('12 - Deployments &amp; Config'!T446="","",'12 - Deployments &amp; Config'!T446)</f>
        <v/>
      </c>
      <c r="AA441" s="29" t="str">
        <f>IF('12 - Deployments &amp; Config'!V446="","",'12 - Deployments &amp; Config'!V446)</f>
        <v/>
      </c>
    </row>
    <row r="442" spans="1:27">
      <c r="A442" s="30"/>
      <c r="B442" s="30"/>
      <c r="C442" s="29" t="str">
        <f>IF('12 - Deployments &amp; Config'!I447="","",'12 - Deployments &amp; Config'!I447)</f>
        <v/>
      </c>
      <c r="D442" s="29" t="str">
        <f>IF('12 - Deployments &amp; Config'!J447="","",'12 - Deployments &amp; Config'!J447)</f>
        <v/>
      </c>
      <c r="E442" s="29" t="str">
        <f>IF('12 - Deployments &amp; Config'!K447="","",'12 - Deployments &amp; Config'!K447)</f>
        <v/>
      </c>
      <c r="F442" s="29" t="str">
        <f>IF('12 - Deployments &amp; Config'!L447="","",'12 - Deployments &amp; Config'!L447)</f>
        <v/>
      </c>
      <c r="G442" s="29" t="str">
        <f>IF('12 - Deployments &amp; Config'!AQ447="","",'12 - Deployments &amp; Config'!AQ447)</f>
        <v/>
      </c>
      <c r="H442" s="29" t="str">
        <f>IF('12 - Deployments &amp; Config'!A447="","",'12 - Deployments &amp; Config'!A447)</f>
        <v/>
      </c>
      <c r="I442" s="29" t="str">
        <f>IF('12 - Deployments &amp; Config'!AO447="","",'12 - Deployments &amp; Config'!AO447)</f>
        <v/>
      </c>
      <c r="J442" s="29" t="str">
        <f>IF('12 - Deployments &amp; Config'!AP447="","",'12 - Deployments &amp; Config'!AP447)</f>
        <v/>
      </c>
      <c r="K442" s="29" t="str">
        <f>IF('12 - Deployments &amp; Config'!AK447="","",'12 - Deployments &amp; Config'!AK447)</f>
        <v/>
      </c>
      <c r="L442" s="29" t="str">
        <f>IF('12 - Deployments &amp; Config'!M447="","",'12 - Deployments &amp; Config'!M447)</f>
        <v/>
      </c>
      <c r="M442" s="30"/>
      <c r="N442" s="29" t="str">
        <f>IF('12 - Deployments &amp; Config'!N447="","",'12 - Deployments &amp; Config'!N447)</f>
        <v/>
      </c>
      <c r="O442" s="29" t="str">
        <f>IF('12 - Deployments &amp; Config'!O447="","",'12 - Deployments &amp; Config'!O447)</f>
        <v/>
      </c>
      <c r="P442" s="29" t="str">
        <f>IF('12 - Deployments &amp; Config'!P447="","",'12 - Deployments &amp; Config'!P447)</f>
        <v/>
      </c>
      <c r="Q442" s="30"/>
      <c r="R442" s="29" t="str">
        <f>IF('12 - Deployments &amp; Config'!BO447="","",'12 - Deployments &amp; Config'!BO447)</f>
        <v/>
      </c>
      <c r="S442" s="29" t="str">
        <f>IF('12 - Deployments &amp; Config'!BN447="","",'12 - Deployments &amp; Config'!BN447)</f>
        <v/>
      </c>
      <c r="T442" s="29" t="str">
        <f>IF('12 - Deployments &amp; Config'!BL447="","",'12 - Deployments &amp; Config'!BL447)</f>
        <v/>
      </c>
      <c r="U442" s="29" t="str">
        <f>IF('12 - Deployments &amp; Config'!BM447="","",'12 - Deployments &amp; Config'!BM447)</f>
        <v/>
      </c>
      <c r="V442" s="29" t="str">
        <f>IF('12 - Deployments &amp; Config'!B447="","",'12 - Deployments &amp; Config'!B447)</f>
        <v/>
      </c>
      <c r="W442" s="29" t="str">
        <f>IF('12 - Deployments &amp; Config'!CO447="","",'12 - Deployments &amp; Config'!CO447)</f>
        <v/>
      </c>
      <c r="X442" s="29" t="str">
        <f>IF('12 - Deployments &amp; Config'!BS447="","",'12 - Deployments &amp; Config'!BS447)</f>
        <v/>
      </c>
      <c r="Y442" s="29" t="str">
        <f>IF('12 - Deployments &amp; Config'!CQ447="","",'12 - Deployments &amp; Config'!CQ447)</f>
        <v/>
      </c>
      <c r="Z442" s="29" t="str">
        <f>IF('12 - Deployments &amp; Config'!T447="","",'12 - Deployments &amp; Config'!T447)</f>
        <v/>
      </c>
      <c r="AA442" s="29" t="str">
        <f>IF('12 - Deployments &amp; Config'!V447="","",'12 - Deployments &amp; Config'!V447)</f>
        <v/>
      </c>
    </row>
    <row r="443" spans="1:27">
      <c r="A443" s="30"/>
      <c r="B443" s="30"/>
      <c r="C443" s="29" t="str">
        <f>IF('12 - Deployments &amp; Config'!I448="","",'12 - Deployments &amp; Config'!I448)</f>
        <v/>
      </c>
      <c r="D443" s="29" t="str">
        <f>IF('12 - Deployments &amp; Config'!J448="","",'12 - Deployments &amp; Config'!J448)</f>
        <v/>
      </c>
      <c r="E443" s="29" t="str">
        <f>IF('12 - Deployments &amp; Config'!K448="","",'12 - Deployments &amp; Config'!K448)</f>
        <v/>
      </c>
      <c r="F443" s="29" t="str">
        <f>IF('12 - Deployments &amp; Config'!L448="","",'12 - Deployments &amp; Config'!L448)</f>
        <v/>
      </c>
      <c r="G443" s="29" t="str">
        <f>IF('12 - Deployments &amp; Config'!AQ448="","",'12 - Deployments &amp; Config'!AQ448)</f>
        <v/>
      </c>
      <c r="H443" s="29" t="str">
        <f>IF('12 - Deployments &amp; Config'!A448="","",'12 - Deployments &amp; Config'!A448)</f>
        <v/>
      </c>
      <c r="I443" s="29" t="str">
        <f>IF('12 - Deployments &amp; Config'!AO448="","",'12 - Deployments &amp; Config'!AO448)</f>
        <v/>
      </c>
      <c r="J443" s="29" t="str">
        <f>IF('12 - Deployments &amp; Config'!AP448="","",'12 - Deployments &amp; Config'!AP448)</f>
        <v/>
      </c>
      <c r="K443" s="29" t="str">
        <f>IF('12 - Deployments &amp; Config'!AK448="","",'12 - Deployments &amp; Config'!AK448)</f>
        <v/>
      </c>
      <c r="L443" s="29" t="str">
        <f>IF('12 - Deployments &amp; Config'!M448="","",'12 - Deployments &amp; Config'!M448)</f>
        <v/>
      </c>
      <c r="M443" s="30"/>
      <c r="N443" s="29" t="str">
        <f>IF('12 - Deployments &amp; Config'!N448="","",'12 - Deployments &amp; Config'!N448)</f>
        <v/>
      </c>
      <c r="O443" s="29" t="str">
        <f>IF('12 - Deployments &amp; Config'!O448="","",'12 - Deployments &amp; Config'!O448)</f>
        <v/>
      </c>
      <c r="P443" s="29" t="str">
        <f>IF('12 - Deployments &amp; Config'!P448="","",'12 - Deployments &amp; Config'!P448)</f>
        <v/>
      </c>
      <c r="Q443" s="30"/>
      <c r="R443" s="29" t="str">
        <f>IF('12 - Deployments &amp; Config'!BO448="","",'12 - Deployments &amp; Config'!BO448)</f>
        <v/>
      </c>
      <c r="S443" s="29" t="str">
        <f>IF('12 - Deployments &amp; Config'!BN448="","",'12 - Deployments &amp; Config'!BN448)</f>
        <v/>
      </c>
      <c r="T443" s="29" t="str">
        <f>IF('12 - Deployments &amp; Config'!BL448="","",'12 - Deployments &amp; Config'!BL448)</f>
        <v/>
      </c>
      <c r="U443" s="29" t="str">
        <f>IF('12 - Deployments &amp; Config'!BM448="","",'12 - Deployments &amp; Config'!BM448)</f>
        <v/>
      </c>
      <c r="V443" s="29" t="str">
        <f>IF('12 - Deployments &amp; Config'!B448="","",'12 - Deployments &amp; Config'!B448)</f>
        <v/>
      </c>
      <c r="W443" s="29" t="str">
        <f>IF('12 - Deployments &amp; Config'!CO448="","",'12 - Deployments &amp; Config'!CO448)</f>
        <v/>
      </c>
      <c r="X443" s="29" t="str">
        <f>IF('12 - Deployments &amp; Config'!BS448="","",'12 - Deployments &amp; Config'!BS448)</f>
        <v/>
      </c>
      <c r="Y443" s="29" t="str">
        <f>IF('12 - Deployments &amp; Config'!CQ448="","",'12 - Deployments &amp; Config'!CQ448)</f>
        <v/>
      </c>
      <c r="Z443" s="29" t="str">
        <f>IF('12 - Deployments &amp; Config'!T448="","",'12 - Deployments &amp; Config'!T448)</f>
        <v/>
      </c>
      <c r="AA443" s="29" t="str">
        <f>IF('12 - Deployments &amp; Config'!V448="","",'12 - Deployments &amp; Config'!V448)</f>
        <v/>
      </c>
    </row>
    <row r="444" spans="1:27">
      <c r="A444" s="30"/>
      <c r="B444" s="30"/>
      <c r="C444" s="29" t="str">
        <f>IF('12 - Deployments &amp; Config'!I449="","",'12 - Deployments &amp; Config'!I449)</f>
        <v/>
      </c>
      <c r="D444" s="29" t="str">
        <f>IF('12 - Deployments &amp; Config'!J449="","",'12 - Deployments &amp; Config'!J449)</f>
        <v/>
      </c>
      <c r="E444" s="29" t="str">
        <f>IF('12 - Deployments &amp; Config'!K449="","",'12 - Deployments &amp; Config'!K449)</f>
        <v/>
      </c>
      <c r="F444" s="29" t="str">
        <f>IF('12 - Deployments &amp; Config'!L449="","",'12 - Deployments &amp; Config'!L449)</f>
        <v/>
      </c>
      <c r="G444" s="29" t="str">
        <f>IF('12 - Deployments &amp; Config'!AQ449="","",'12 - Deployments &amp; Config'!AQ449)</f>
        <v/>
      </c>
      <c r="H444" s="29" t="str">
        <f>IF('12 - Deployments &amp; Config'!A449="","",'12 - Deployments &amp; Config'!A449)</f>
        <v/>
      </c>
      <c r="I444" s="29" t="str">
        <f>IF('12 - Deployments &amp; Config'!AO449="","",'12 - Deployments &amp; Config'!AO449)</f>
        <v/>
      </c>
      <c r="J444" s="29" t="str">
        <f>IF('12 - Deployments &amp; Config'!AP449="","",'12 - Deployments &amp; Config'!AP449)</f>
        <v/>
      </c>
      <c r="K444" s="29" t="str">
        <f>IF('12 - Deployments &amp; Config'!AK449="","",'12 - Deployments &amp; Config'!AK449)</f>
        <v/>
      </c>
      <c r="L444" s="29" t="str">
        <f>IF('12 - Deployments &amp; Config'!M449="","",'12 - Deployments &amp; Config'!M449)</f>
        <v/>
      </c>
      <c r="M444" s="30"/>
      <c r="N444" s="29" t="str">
        <f>IF('12 - Deployments &amp; Config'!N449="","",'12 - Deployments &amp; Config'!N449)</f>
        <v/>
      </c>
      <c r="O444" s="29" t="str">
        <f>IF('12 - Deployments &amp; Config'!O449="","",'12 - Deployments &amp; Config'!O449)</f>
        <v/>
      </c>
      <c r="P444" s="29" t="str">
        <f>IF('12 - Deployments &amp; Config'!P449="","",'12 - Deployments &amp; Config'!P449)</f>
        <v/>
      </c>
      <c r="Q444" s="30"/>
      <c r="R444" s="29" t="str">
        <f>IF('12 - Deployments &amp; Config'!BO449="","",'12 - Deployments &amp; Config'!BO449)</f>
        <v/>
      </c>
      <c r="S444" s="29" t="str">
        <f>IF('12 - Deployments &amp; Config'!BN449="","",'12 - Deployments &amp; Config'!BN449)</f>
        <v/>
      </c>
      <c r="T444" s="29" t="str">
        <f>IF('12 - Deployments &amp; Config'!BL449="","",'12 - Deployments &amp; Config'!BL449)</f>
        <v/>
      </c>
      <c r="U444" s="29" t="str">
        <f>IF('12 - Deployments &amp; Config'!BM449="","",'12 - Deployments &amp; Config'!BM449)</f>
        <v/>
      </c>
      <c r="V444" s="29" t="str">
        <f>IF('12 - Deployments &amp; Config'!B449="","",'12 - Deployments &amp; Config'!B449)</f>
        <v/>
      </c>
      <c r="W444" s="29" t="str">
        <f>IF('12 - Deployments &amp; Config'!CO449="","",'12 - Deployments &amp; Config'!CO449)</f>
        <v/>
      </c>
      <c r="X444" s="29" t="str">
        <f>IF('12 - Deployments &amp; Config'!BS449="","",'12 - Deployments &amp; Config'!BS449)</f>
        <v/>
      </c>
      <c r="Y444" s="29" t="str">
        <f>IF('12 - Deployments &amp; Config'!CQ449="","",'12 - Deployments &amp; Config'!CQ449)</f>
        <v/>
      </c>
      <c r="Z444" s="29" t="str">
        <f>IF('12 - Deployments &amp; Config'!T449="","",'12 - Deployments &amp; Config'!T449)</f>
        <v/>
      </c>
      <c r="AA444" s="29" t="str">
        <f>IF('12 - Deployments &amp; Config'!V449="","",'12 - Deployments &amp; Config'!V449)</f>
        <v/>
      </c>
    </row>
    <row r="445" spans="1:27">
      <c r="A445" s="30"/>
      <c r="B445" s="30"/>
      <c r="C445" s="29" t="str">
        <f>IF('12 - Deployments &amp; Config'!I450="","",'12 - Deployments &amp; Config'!I450)</f>
        <v/>
      </c>
      <c r="D445" s="29" t="str">
        <f>IF('12 - Deployments &amp; Config'!J450="","",'12 - Deployments &amp; Config'!J450)</f>
        <v/>
      </c>
      <c r="E445" s="29" t="str">
        <f>IF('12 - Deployments &amp; Config'!K450="","",'12 - Deployments &amp; Config'!K450)</f>
        <v/>
      </c>
      <c r="F445" s="29" t="str">
        <f>IF('12 - Deployments &amp; Config'!L450="","",'12 - Deployments &amp; Config'!L450)</f>
        <v/>
      </c>
      <c r="G445" s="29" t="str">
        <f>IF('12 - Deployments &amp; Config'!AQ450="","",'12 - Deployments &amp; Config'!AQ450)</f>
        <v/>
      </c>
      <c r="H445" s="29" t="str">
        <f>IF('12 - Deployments &amp; Config'!A450="","",'12 - Deployments &amp; Config'!A450)</f>
        <v/>
      </c>
      <c r="I445" s="29" t="str">
        <f>IF('12 - Deployments &amp; Config'!AO450="","",'12 - Deployments &amp; Config'!AO450)</f>
        <v/>
      </c>
      <c r="J445" s="29" t="str">
        <f>IF('12 - Deployments &amp; Config'!AP450="","",'12 - Deployments &amp; Config'!AP450)</f>
        <v/>
      </c>
      <c r="K445" s="29" t="str">
        <f>IF('12 - Deployments &amp; Config'!AK450="","",'12 - Deployments &amp; Config'!AK450)</f>
        <v/>
      </c>
      <c r="L445" s="29" t="str">
        <f>IF('12 - Deployments &amp; Config'!M450="","",'12 - Deployments &amp; Config'!M450)</f>
        <v/>
      </c>
      <c r="M445" s="30"/>
      <c r="N445" s="29" t="str">
        <f>IF('12 - Deployments &amp; Config'!N450="","",'12 - Deployments &amp; Config'!N450)</f>
        <v/>
      </c>
      <c r="O445" s="29" t="str">
        <f>IF('12 - Deployments &amp; Config'!O450="","",'12 - Deployments &amp; Config'!O450)</f>
        <v/>
      </c>
      <c r="P445" s="29" t="str">
        <f>IF('12 - Deployments &amp; Config'!P450="","",'12 - Deployments &amp; Config'!P450)</f>
        <v/>
      </c>
      <c r="Q445" s="30"/>
      <c r="R445" s="29" t="str">
        <f>IF('12 - Deployments &amp; Config'!BO450="","",'12 - Deployments &amp; Config'!BO450)</f>
        <v/>
      </c>
      <c r="S445" s="29" t="str">
        <f>IF('12 - Deployments &amp; Config'!BN450="","",'12 - Deployments &amp; Config'!BN450)</f>
        <v/>
      </c>
      <c r="T445" s="29" t="str">
        <f>IF('12 - Deployments &amp; Config'!BL450="","",'12 - Deployments &amp; Config'!BL450)</f>
        <v/>
      </c>
      <c r="U445" s="29" t="str">
        <f>IF('12 - Deployments &amp; Config'!BM450="","",'12 - Deployments &amp; Config'!BM450)</f>
        <v/>
      </c>
      <c r="V445" s="29" t="str">
        <f>IF('12 - Deployments &amp; Config'!B450="","",'12 - Deployments &amp; Config'!B450)</f>
        <v/>
      </c>
      <c r="W445" s="29" t="str">
        <f>IF('12 - Deployments &amp; Config'!CO450="","",'12 - Deployments &amp; Config'!CO450)</f>
        <v/>
      </c>
      <c r="X445" s="29" t="str">
        <f>IF('12 - Deployments &amp; Config'!BS450="","",'12 - Deployments &amp; Config'!BS450)</f>
        <v/>
      </c>
      <c r="Y445" s="29" t="str">
        <f>IF('12 - Deployments &amp; Config'!CQ450="","",'12 - Deployments &amp; Config'!CQ450)</f>
        <v/>
      </c>
      <c r="Z445" s="29" t="str">
        <f>IF('12 - Deployments &amp; Config'!T450="","",'12 - Deployments &amp; Config'!T450)</f>
        <v/>
      </c>
      <c r="AA445" s="29" t="str">
        <f>IF('12 - Deployments &amp; Config'!V450="","",'12 - Deployments &amp; Config'!V450)</f>
        <v/>
      </c>
    </row>
    <row r="446" spans="1:27">
      <c r="A446" s="30"/>
      <c r="B446" s="30"/>
      <c r="C446" s="29" t="str">
        <f>IF('12 - Deployments &amp; Config'!I451="","",'12 - Deployments &amp; Config'!I451)</f>
        <v/>
      </c>
      <c r="D446" s="29" t="str">
        <f>IF('12 - Deployments &amp; Config'!J451="","",'12 - Deployments &amp; Config'!J451)</f>
        <v/>
      </c>
      <c r="E446" s="29" t="str">
        <f>IF('12 - Deployments &amp; Config'!K451="","",'12 - Deployments &amp; Config'!K451)</f>
        <v/>
      </c>
      <c r="F446" s="29" t="str">
        <f>IF('12 - Deployments &amp; Config'!L451="","",'12 - Deployments &amp; Config'!L451)</f>
        <v/>
      </c>
      <c r="G446" s="29" t="str">
        <f>IF('12 - Deployments &amp; Config'!AQ451="","",'12 - Deployments &amp; Config'!AQ451)</f>
        <v/>
      </c>
      <c r="H446" s="29" t="str">
        <f>IF('12 - Deployments &amp; Config'!A451="","",'12 - Deployments &amp; Config'!A451)</f>
        <v/>
      </c>
      <c r="I446" s="29" t="str">
        <f>IF('12 - Deployments &amp; Config'!AO451="","",'12 - Deployments &amp; Config'!AO451)</f>
        <v/>
      </c>
      <c r="J446" s="29" t="str">
        <f>IF('12 - Deployments &amp; Config'!AP451="","",'12 - Deployments &amp; Config'!AP451)</f>
        <v/>
      </c>
      <c r="K446" s="29" t="str">
        <f>IF('12 - Deployments &amp; Config'!AK451="","",'12 - Deployments &amp; Config'!AK451)</f>
        <v/>
      </c>
      <c r="L446" s="29" t="str">
        <f>IF('12 - Deployments &amp; Config'!M451="","",'12 - Deployments &amp; Config'!M451)</f>
        <v/>
      </c>
      <c r="M446" s="30"/>
      <c r="N446" s="29" t="str">
        <f>IF('12 - Deployments &amp; Config'!N451="","",'12 - Deployments &amp; Config'!N451)</f>
        <v/>
      </c>
      <c r="O446" s="29" t="str">
        <f>IF('12 - Deployments &amp; Config'!O451="","",'12 - Deployments &amp; Config'!O451)</f>
        <v/>
      </c>
      <c r="P446" s="29" t="str">
        <f>IF('12 - Deployments &amp; Config'!P451="","",'12 - Deployments &amp; Config'!P451)</f>
        <v/>
      </c>
      <c r="Q446" s="30"/>
      <c r="R446" s="29" t="str">
        <f>IF('12 - Deployments &amp; Config'!BO451="","",'12 - Deployments &amp; Config'!BO451)</f>
        <v/>
      </c>
      <c r="S446" s="29" t="str">
        <f>IF('12 - Deployments &amp; Config'!BN451="","",'12 - Deployments &amp; Config'!BN451)</f>
        <v/>
      </c>
      <c r="T446" s="29" t="str">
        <f>IF('12 - Deployments &amp; Config'!BL451="","",'12 - Deployments &amp; Config'!BL451)</f>
        <v/>
      </c>
      <c r="U446" s="29" t="str">
        <f>IF('12 - Deployments &amp; Config'!BM451="","",'12 - Deployments &amp; Config'!BM451)</f>
        <v/>
      </c>
      <c r="V446" s="29" t="str">
        <f>IF('12 - Deployments &amp; Config'!B451="","",'12 - Deployments &amp; Config'!B451)</f>
        <v/>
      </c>
      <c r="W446" s="29" t="str">
        <f>IF('12 - Deployments &amp; Config'!CO451="","",'12 - Deployments &amp; Config'!CO451)</f>
        <v/>
      </c>
      <c r="X446" s="29" t="str">
        <f>IF('12 - Deployments &amp; Config'!BS451="","",'12 - Deployments &amp; Config'!BS451)</f>
        <v/>
      </c>
      <c r="Y446" s="29" t="str">
        <f>IF('12 - Deployments &amp; Config'!CQ451="","",'12 - Deployments &amp; Config'!CQ451)</f>
        <v/>
      </c>
      <c r="Z446" s="29" t="str">
        <f>IF('12 - Deployments &amp; Config'!T451="","",'12 - Deployments &amp; Config'!T451)</f>
        <v/>
      </c>
      <c r="AA446" s="29" t="str">
        <f>IF('12 - Deployments &amp; Config'!V451="","",'12 - Deployments &amp; Config'!V451)</f>
        <v/>
      </c>
    </row>
    <row r="447" spans="1:27">
      <c r="A447" s="30"/>
      <c r="B447" s="30"/>
      <c r="C447" s="29" t="str">
        <f>IF('12 - Deployments &amp; Config'!I452="","",'12 - Deployments &amp; Config'!I452)</f>
        <v/>
      </c>
      <c r="D447" s="29" t="str">
        <f>IF('12 - Deployments &amp; Config'!J452="","",'12 - Deployments &amp; Config'!J452)</f>
        <v/>
      </c>
      <c r="E447" s="29" t="str">
        <f>IF('12 - Deployments &amp; Config'!K452="","",'12 - Deployments &amp; Config'!K452)</f>
        <v/>
      </c>
      <c r="F447" s="29" t="str">
        <f>IF('12 - Deployments &amp; Config'!L452="","",'12 - Deployments &amp; Config'!L452)</f>
        <v/>
      </c>
      <c r="G447" s="29" t="str">
        <f>IF('12 - Deployments &amp; Config'!AQ452="","",'12 - Deployments &amp; Config'!AQ452)</f>
        <v/>
      </c>
      <c r="H447" s="29" t="str">
        <f>IF('12 - Deployments &amp; Config'!A452="","",'12 - Deployments &amp; Config'!A452)</f>
        <v/>
      </c>
      <c r="I447" s="29" t="str">
        <f>IF('12 - Deployments &amp; Config'!AO452="","",'12 - Deployments &amp; Config'!AO452)</f>
        <v/>
      </c>
      <c r="J447" s="29" t="str">
        <f>IF('12 - Deployments &amp; Config'!AP452="","",'12 - Deployments &amp; Config'!AP452)</f>
        <v/>
      </c>
      <c r="K447" s="29" t="str">
        <f>IF('12 - Deployments &amp; Config'!AK452="","",'12 - Deployments &amp; Config'!AK452)</f>
        <v/>
      </c>
      <c r="L447" s="29" t="str">
        <f>IF('12 - Deployments &amp; Config'!M452="","",'12 - Deployments &amp; Config'!M452)</f>
        <v/>
      </c>
      <c r="M447" s="30"/>
      <c r="N447" s="29" t="str">
        <f>IF('12 - Deployments &amp; Config'!N452="","",'12 - Deployments &amp; Config'!N452)</f>
        <v/>
      </c>
      <c r="O447" s="29" t="str">
        <f>IF('12 - Deployments &amp; Config'!O452="","",'12 - Deployments &amp; Config'!O452)</f>
        <v/>
      </c>
      <c r="P447" s="29" t="str">
        <f>IF('12 - Deployments &amp; Config'!P452="","",'12 - Deployments &amp; Config'!P452)</f>
        <v/>
      </c>
      <c r="Q447" s="30"/>
      <c r="R447" s="29" t="str">
        <f>IF('12 - Deployments &amp; Config'!BO452="","",'12 - Deployments &amp; Config'!BO452)</f>
        <v/>
      </c>
      <c r="S447" s="29" t="str">
        <f>IF('12 - Deployments &amp; Config'!BN452="","",'12 - Deployments &amp; Config'!BN452)</f>
        <v/>
      </c>
      <c r="T447" s="29" t="str">
        <f>IF('12 - Deployments &amp; Config'!BL452="","",'12 - Deployments &amp; Config'!BL452)</f>
        <v/>
      </c>
      <c r="U447" s="29" t="str">
        <f>IF('12 - Deployments &amp; Config'!BM452="","",'12 - Deployments &amp; Config'!BM452)</f>
        <v/>
      </c>
      <c r="V447" s="29" t="str">
        <f>IF('12 - Deployments &amp; Config'!B452="","",'12 - Deployments &amp; Config'!B452)</f>
        <v/>
      </c>
      <c r="W447" s="29" t="str">
        <f>IF('12 - Deployments &amp; Config'!CO452="","",'12 - Deployments &amp; Config'!CO452)</f>
        <v/>
      </c>
      <c r="X447" s="29" t="str">
        <f>IF('12 - Deployments &amp; Config'!BS452="","",'12 - Deployments &amp; Config'!BS452)</f>
        <v/>
      </c>
      <c r="Y447" s="29" t="str">
        <f>IF('12 - Deployments &amp; Config'!CQ452="","",'12 - Deployments &amp; Config'!CQ452)</f>
        <v/>
      </c>
      <c r="Z447" s="29" t="str">
        <f>IF('12 - Deployments &amp; Config'!T452="","",'12 - Deployments &amp; Config'!T452)</f>
        <v/>
      </c>
      <c r="AA447" s="29" t="str">
        <f>IF('12 - Deployments &amp; Config'!V452="","",'12 - Deployments &amp; Config'!V452)</f>
        <v/>
      </c>
    </row>
    <row r="448" spans="1:27">
      <c r="A448" s="30"/>
      <c r="B448" s="30"/>
      <c r="C448" s="29" t="str">
        <f>IF('12 - Deployments &amp; Config'!I453="","",'12 - Deployments &amp; Config'!I453)</f>
        <v/>
      </c>
      <c r="D448" s="29" t="str">
        <f>IF('12 - Deployments &amp; Config'!J453="","",'12 - Deployments &amp; Config'!J453)</f>
        <v/>
      </c>
      <c r="E448" s="29" t="str">
        <f>IF('12 - Deployments &amp; Config'!K453="","",'12 - Deployments &amp; Config'!K453)</f>
        <v/>
      </c>
      <c r="F448" s="29" t="str">
        <f>IF('12 - Deployments &amp; Config'!L453="","",'12 - Deployments &amp; Config'!L453)</f>
        <v/>
      </c>
      <c r="G448" s="29" t="str">
        <f>IF('12 - Deployments &amp; Config'!AQ453="","",'12 - Deployments &amp; Config'!AQ453)</f>
        <v/>
      </c>
      <c r="H448" s="29" t="str">
        <f>IF('12 - Deployments &amp; Config'!A453="","",'12 - Deployments &amp; Config'!A453)</f>
        <v/>
      </c>
      <c r="I448" s="29" t="str">
        <f>IF('12 - Deployments &amp; Config'!AO453="","",'12 - Deployments &amp; Config'!AO453)</f>
        <v/>
      </c>
      <c r="J448" s="29" t="str">
        <f>IF('12 - Deployments &amp; Config'!AP453="","",'12 - Deployments &amp; Config'!AP453)</f>
        <v/>
      </c>
      <c r="K448" s="29" t="str">
        <f>IF('12 - Deployments &amp; Config'!AK453="","",'12 - Deployments &amp; Config'!AK453)</f>
        <v/>
      </c>
      <c r="L448" s="29" t="str">
        <f>IF('12 - Deployments &amp; Config'!M453="","",'12 - Deployments &amp; Config'!M453)</f>
        <v/>
      </c>
      <c r="M448" s="30"/>
      <c r="N448" s="29" t="str">
        <f>IF('12 - Deployments &amp; Config'!N453="","",'12 - Deployments &amp; Config'!N453)</f>
        <v/>
      </c>
      <c r="O448" s="29" t="str">
        <f>IF('12 - Deployments &amp; Config'!O453="","",'12 - Deployments &amp; Config'!O453)</f>
        <v/>
      </c>
      <c r="P448" s="29" t="str">
        <f>IF('12 - Deployments &amp; Config'!P453="","",'12 - Deployments &amp; Config'!P453)</f>
        <v/>
      </c>
      <c r="Q448" s="30"/>
      <c r="R448" s="29" t="str">
        <f>IF('12 - Deployments &amp; Config'!BO453="","",'12 - Deployments &amp; Config'!BO453)</f>
        <v/>
      </c>
      <c r="S448" s="29" t="str">
        <f>IF('12 - Deployments &amp; Config'!BN453="","",'12 - Deployments &amp; Config'!BN453)</f>
        <v/>
      </c>
      <c r="T448" s="29" t="str">
        <f>IF('12 - Deployments &amp; Config'!BL453="","",'12 - Deployments &amp; Config'!BL453)</f>
        <v/>
      </c>
      <c r="U448" s="29" t="str">
        <f>IF('12 - Deployments &amp; Config'!BM453="","",'12 - Deployments &amp; Config'!BM453)</f>
        <v/>
      </c>
      <c r="V448" s="29" t="str">
        <f>IF('12 - Deployments &amp; Config'!B453="","",'12 - Deployments &amp; Config'!B453)</f>
        <v/>
      </c>
      <c r="W448" s="29" t="str">
        <f>IF('12 - Deployments &amp; Config'!CO453="","",'12 - Deployments &amp; Config'!CO453)</f>
        <v/>
      </c>
      <c r="X448" s="29" t="str">
        <f>IF('12 - Deployments &amp; Config'!BS453="","",'12 - Deployments &amp; Config'!BS453)</f>
        <v/>
      </c>
      <c r="Y448" s="29" t="str">
        <f>IF('12 - Deployments &amp; Config'!CQ453="","",'12 - Deployments &amp; Config'!CQ453)</f>
        <v/>
      </c>
      <c r="Z448" s="29" t="str">
        <f>IF('12 - Deployments &amp; Config'!T453="","",'12 - Deployments &amp; Config'!T453)</f>
        <v/>
      </c>
      <c r="AA448" s="29" t="str">
        <f>IF('12 - Deployments &amp; Config'!V453="","",'12 - Deployments &amp; Config'!V453)</f>
        <v/>
      </c>
    </row>
    <row r="449" spans="1:27">
      <c r="A449" s="30"/>
      <c r="B449" s="30"/>
      <c r="C449" s="29" t="str">
        <f>IF('12 - Deployments &amp; Config'!I454="","",'12 - Deployments &amp; Config'!I454)</f>
        <v/>
      </c>
      <c r="D449" s="29" t="str">
        <f>IF('12 - Deployments &amp; Config'!J454="","",'12 - Deployments &amp; Config'!J454)</f>
        <v/>
      </c>
      <c r="E449" s="29" t="str">
        <f>IF('12 - Deployments &amp; Config'!K454="","",'12 - Deployments &amp; Config'!K454)</f>
        <v/>
      </c>
      <c r="F449" s="29" t="str">
        <f>IF('12 - Deployments &amp; Config'!L454="","",'12 - Deployments &amp; Config'!L454)</f>
        <v/>
      </c>
      <c r="G449" s="29" t="str">
        <f>IF('12 - Deployments &amp; Config'!AQ454="","",'12 - Deployments &amp; Config'!AQ454)</f>
        <v/>
      </c>
      <c r="H449" s="29" t="str">
        <f>IF('12 - Deployments &amp; Config'!A454="","",'12 - Deployments &amp; Config'!A454)</f>
        <v/>
      </c>
      <c r="I449" s="29" t="str">
        <f>IF('12 - Deployments &amp; Config'!AO454="","",'12 - Deployments &amp; Config'!AO454)</f>
        <v/>
      </c>
      <c r="J449" s="29" t="str">
        <f>IF('12 - Deployments &amp; Config'!AP454="","",'12 - Deployments &amp; Config'!AP454)</f>
        <v/>
      </c>
      <c r="K449" s="29" t="str">
        <f>IF('12 - Deployments &amp; Config'!AK454="","",'12 - Deployments &amp; Config'!AK454)</f>
        <v/>
      </c>
      <c r="L449" s="29" t="str">
        <f>IF('12 - Deployments &amp; Config'!M454="","",'12 - Deployments &amp; Config'!M454)</f>
        <v/>
      </c>
      <c r="M449" s="30"/>
      <c r="N449" s="29" t="str">
        <f>IF('12 - Deployments &amp; Config'!N454="","",'12 - Deployments &amp; Config'!N454)</f>
        <v/>
      </c>
      <c r="O449" s="29" t="str">
        <f>IF('12 - Deployments &amp; Config'!O454="","",'12 - Deployments &amp; Config'!O454)</f>
        <v/>
      </c>
      <c r="P449" s="29" t="str">
        <f>IF('12 - Deployments &amp; Config'!P454="","",'12 - Deployments &amp; Config'!P454)</f>
        <v/>
      </c>
      <c r="Q449" s="30"/>
      <c r="R449" s="29" t="str">
        <f>IF('12 - Deployments &amp; Config'!BO454="","",'12 - Deployments &amp; Config'!BO454)</f>
        <v/>
      </c>
      <c r="S449" s="29" t="str">
        <f>IF('12 - Deployments &amp; Config'!BN454="","",'12 - Deployments &amp; Config'!BN454)</f>
        <v/>
      </c>
      <c r="T449" s="29" t="str">
        <f>IF('12 - Deployments &amp; Config'!BL454="","",'12 - Deployments &amp; Config'!BL454)</f>
        <v/>
      </c>
      <c r="U449" s="29" t="str">
        <f>IF('12 - Deployments &amp; Config'!BM454="","",'12 - Deployments &amp; Config'!BM454)</f>
        <v/>
      </c>
      <c r="V449" s="29" t="str">
        <f>IF('12 - Deployments &amp; Config'!B454="","",'12 - Deployments &amp; Config'!B454)</f>
        <v/>
      </c>
      <c r="W449" s="29" t="str">
        <f>IF('12 - Deployments &amp; Config'!CO454="","",'12 - Deployments &amp; Config'!CO454)</f>
        <v/>
      </c>
      <c r="X449" s="29" t="str">
        <f>IF('12 - Deployments &amp; Config'!BS454="","",'12 - Deployments &amp; Config'!BS454)</f>
        <v/>
      </c>
      <c r="Y449" s="29" t="str">
        <f>IF('12 - Deployments &amp; Config'!CQ454="","",'12 - Deployments &amp; Config'!CQ454)</f>
        <v/>
      </c>
      <c r="Z449" s="29" t="str">
        <f>IF('12 - Deployments &amp; Config'!T454="","",'12 - Deployments &amp; Config'!T454)</f>
        <v/>
      </c>
      <c r="AA449" s="29" t="str">
        <f>IF('12 - Deployments &amp; Config'!V454="","",'12 - Deployments &amp; Config'!V454)</f>
        <v/>
      </c>
    </row>
    <row r="450" spans="1:27">
      <c r="A450" s="30"/>
      <c r="B450" s="30"/>
      <c r="C450" s="29" t="str">
        <f>IF('12 - Deployments &amp; Config'!I455="","",'12 - Deployments &amp; Config'!I455)</f>
        <v/>
      </c>
      <c r="D450" s="29" t="str">
        <f>IF('12 - Deployments &amp; Config'!J455="","",'12 - Deployments &amp; Config'!J455)</f>
        <v/>
      </c>
      <c r="E450" s="29" t="str">
        <f>IF('12 - Deployments &amp; Config'!K455="","",'12 - Deployments &amp; Config'!K455)</f>
        <v/>
      </c>
      <c r="F450" s="29" t="str">
        <f>IF('12 - Deployments &amp; Config'!L455="","",'12 - Deployments &amp; Config'!L455)</f>
        <v/>
      </c>
      <c r="G450" s="29" t="str">
        <f>IF('12 - Deployments &amp; Config'!AQ455="","",'12 - Deployments &amp; Config'!AQ455)</f>
        <v/>
      </c>
      <c r="H450" s="29" t="str">
        <f>IF('12 - Deployments &amp; Config'!A455="","",'12 - Deployments &amp; Config'!A455)</f>
        <v/>
      </c>
      <c r="I450" s="29" t="str">
        <f>IF('12 - Deployments &amp; Config'!AO455="","",'12 - Deployments &amp; Config'!AO455)</f>
        <v/>
      </c>
      <c r="J450" s="29" t="str">
        <f>IF('12 - Deployments &amp; Config'!AP455="","",'12 - Deployments &amp; Config'!AP455)</f>
        <v/>
      </c>
      <c r="K450" s="29" t="str">
        <f>IF('12 - Deployments &amp; Config'!AK455="","",'12 - Deployments &amp; Config'!AK455)</f>
        <v/>
      </c>
      <c r="L450" s="29" t="str">
        <f>IF('12 - Deployments &amp; Config'!M455="","",'12 - Deployments &amp; Config'!M455)</f>
        <v/>
      </c>
      <c r="M450" s="30"/>
      <c r="N450" s="29" t="str">
        <f>IF('12 - Deployments &amp; Config'!N455="","",'12 - Deployments &amp; Config'!N455)</f>
        <v/>
      </c>
      <c r="O450" s="29" t="str">
        <f>IF('12 - Deployments &amp; Config'!O455="","",'12 - Deployments &amp; Config'!O455)</f>
        <v/>
      </c>
      <c r="P450" s="29" t="str">
        <f>IF('12 - Deployments &amp; Config'!P455="","",'12 - Deployments &amp; Config'!P455)</f>
        <v/>
      </c>
      <c r="Q450" s="30"/>
      <c r="R450" s="29" t="str">
        <f>IF('12 - Deployments &amp; Config'!BO455="","",'12 - Deployments &amp; Config'!BO455)</f>
        <v/>
      </c>
      <c r="S450" s="29" t="str">
        <f>IF('12 - Deployments &amp; Config'!BN455="","",'12 - Deployments &amp; Config'!BN455)</f>
        <v/>
      </c>
      <c r="T450" s="29" t="str">
        <f>IF('12 - Deployments &amp; Config'!BL455="","",'12 - Deployments &amp; Config'!BL455)</f>
        <v/>
      </c>
      <c r="U450" s="29" t="str">
        <f>IF('12 - Deployments &amp; Config'!BM455="","",'12 - Deployments &amp; Config'!BM455)</f>
        <v/>
      </c>
      <c r="V450" s="29" t="str">
        <f>IF('12 - Deployments &amp; Config'!B455="","",'12 - Deployments &amp; Config'!B455)</f>
        <v/>
      </c>
      <c r="W450" s="29" t="str">
        <f>IF('12 - Deployments &amp; Config'!CO455="","",'12 - Deployments &amp; Config'!CO455)</f>
        <v/>
      </c>
      <c r="X450" s="29" t="str">
        <f>IF('12 - Deployments &amp; Config'!BS455="","",'12 - Deployments &amp; Config'!BS455)</f>
        <v/>
      </c>
      <c r="Y450" s="29" t="str">
        <f>IF('12 - Deployments &amp; Config'!CQ455="","",'12 - Deployments &amp; Config'!CQ455)</f>
        <v/>
      </c>
      <c r="Z450" s="29" t="str">
        <f>IF('12 - Deployments &amp; Config'!T455="","",'12 - Deployments &amp; Config'!T455)</f>
        <v/>
      </c>
      <c r="AA450" s="29" t="str">
        <f>IF('12 - Deployments &amp; Config'!V455="","",'12 - Deployments &amp; Config'!V455)</f>
        <v/>
      </c>
    </row>
    <row r="451" spans="1:27">
      <c r="A451" s="30"/>
      <c r="B451" s="30"/>
      <c r="C451" s="29" t="str">
        <f>IF('12 - Deployments &amp; Config'!I456="","",'12 - Deployments &amp; Config'!I456)</f>
        <v/>
      </c>
      <c r="D451" s="29" t="str">
        <f>IF('12 - Deployments &amp; Config'!J456="","",'12 - Deployments &amp; Config'!J456)</f>
        <v/>
      </c>
      <c r="E451" s="29" t="str">
        <f>IF('12 - Deployments &amp; Config'!K456="","",'12 - Deployments &amp; Config'!K456)</f>
        <v/>
      </c>
      <c r="F451" s="29" t="str">
        <f>IF('12 - Deployments &amp; Config'!L456="","",'12 - Deployments &amp; Config'!L456)</f>
        <v/>
      </c>
      <c r="G451" s="29" t="str">
        <f>IF('12 - Deployments &amp; Config'!AQ456="","",'12 - Deployments &amp; Config'!AQ456)</f>
        <v/>
      </c>
      <c r="H451" s="29" t="str">
        <f>IF('12 - Deployments &amp; Config'!A456="","",'12 - Deployments &amp; Config'!A456)</f>
        <v/>
      </c>
      <c r="I451" s="29" t="str">
        <f>IF('12 - Deployments &amp; Config'!AO456="","",'12 - Deployments &amp; Config'!AO456)</f>
        <v/>
      </c>
      <c r="J451" s="29" t="str">
        <f>IF('12 - Deployments &amp; Config'!AP456="","",'12 - Deployments &amp; Config'!AP456)</f>
        <v/>
      </c>
      <c r="K451" s="29" t="str">
        <f>IF('12 - Deployments &amp; Config'!AK456="","",'12 - Deployments &amp; Config'!AK456)</f>
        <v/>
      </c>
      <c r="L451" s="29" t="str">
        <f>IF('12 - Deployments &amp; Config'!M456="","",'12 - Deployments &amp; Config'!M456)</f>
        <v/>
      </c>
      <c r="M451" s="30"/>
      <c r="N451" s="29" t="str">
        <f>IF('12 - Deployments &amp; Config'!N456="","",'12 - Deployments &amp; Config'!N456)</f>
        <v/>
      </c>
      <c r="O451" s="29" t="str">
        <f>IF('12 - Deployments &amp; Config'!O456="","",'12 - Deployments &amp; Config'!O456)</f>
        <v/>
      </c>
      <c r="P451" s="29" t="str">
        <f>IF('12 - Deployments &amp; Config'!P456="","",'12 - Deployments &amp; Config'!P456)</f>
        <v/>
      </c>
      <c r="Q451" s="30"/>
      <c r="R451" s="29" t="str">
        <f>IF('12 - Deployments &amp; Config'!BO456="","",'12 - Deployments &amp; Config'!BO456)</f>
        <v/>
      </c>
      <c r="S451" s="29" t="str">
        <f>IF('12 - Deployments &amp; Config'!BN456="","",'12 - Deployments &amp; Config'!BN456)</f>
        <v/>
      </c>
      <c r="T451" s="29" t="str">
        <f>IF('12 - Deployments &amp; Config'!BL456="","",'12 - Deployments &amp; Config'!BL456)</f>
        <v/>
      </c>
      <c r="U451" s="29" t="str">
        <f>IF('12 - Deployments &amp; Config'!BM456="","",'12 - Deployments &amp; Config'!BM456)</f>
        <v/>
      </c>
      <c r="V451" s="29" t="str">
        <f>IF('12 - Deployments &amp; Config'!B456="","",'12 - Deployments &amp; Config'!B456)</f>
        <v/>
      </c>
      <c r="W451" s="29" t="str">
        <f>IF('12 - Deployments &amp; Config'!CO456="","",'12 - Deployments &amp; Config'!CO456)</f>
        <v/>
      </c>
      <c r="X451" s="29" t="str">
        <f>IF('12 - Deployments &amp; Config'!BS456="","",'12 - Deployments &amp; Config'!BS456)</f>
        <v/>
      </c>
      <c r="Y451" s="29" t="str">
        <f>IF('12 - Deployments &amp; Config'!CQ456="","",'12 - Deployments &amp; Config'!CQ456)</f>
        <v/>
      </c>
      <c r="Z451" s="29" t="str">
        <f>IF('12 - Deployments &amp; Config'!T456="","",'12 - Deployments &amp; Config'!T456)</f>
        <v/>
      </c>
      <c r="AA451" s="29" t="str">
        <f>IF('12 - Deployments &amp; Config'!V456="","",'12 - Deployments &amp; Config'!V456)</f>
        <v/>
      </c>
    </row>
    <row r="452" spans="1:27">
      <c r="A452" s="30"/>
      <c r="B452" s="30"/>
      <c r="C452" s="29" t="str">
        <f>IF('12 - Deployments &amp; Config'!I457="","",'12 - Deployments &amp; Config'!I457)</f>
        <v/>
      </c>
      <c r="D452" s="29" t="str">
        <f>IF('12 - Deployments &amp; Config'!J457="","",'12 - Deployments &amp; Config'!J457)</f>
        <v/>
      </c>
      <c r="E452" s="29" t="str">
        <f>IF('12 - Deployments &amp; Config'!K457="","",'12 - Deployments &amp; Config'!K457)</f>
        <v/>
      </c>
      <c r="F452" s="29" t="str">
        <f>IF('12 - Deployments &amp; Config'!L457="","",'12 - Deployments &amp; Config'!L457)</f>
        <v/>
      </c>
      <c r="G452" s="29" t="str">
        <f>IF('12 - Deployments &amp; Config'!AQ457="","",'12 - Deployments &amp; Config'!AQ457)</f>
        <v/>
      </c>
      <c r="H452" s="29" t="str">
        <f>IF('12 - Deployments &amp; Config'!A457="","",'12 - Deployments &amp; Config'!A457)</f>
        <v/>
      </c>
      <c r="I452" s="29" t="str">
        <f>IF('12 - Deployments &amp; Config'!AO457="","",'12 - Deployments &amp; Config'!AO457)</f>
        <v/>
      </c>
      <c r="J452" s="29" t="str">
        <f>IF('12 - Deployments &amp; Config'!AP457="","",'12 - Deployments &amp; Config'!AP457)</f>
        <v/>
      </c>
      <c r="K452" s="29" t="str">
        <f>IF('12 - Deployments &amp; Config'!AK457="","",'12 - Deployments &amp; Config'!AK457)</f>
        <v/>
      </c>
      <c r="L452" s="29" t="str">
        <f>IF('12 - Deployments &amp; Config'!M457="","",'12 - Deployments &amp; Config'!M457)</f>
        <v/>
      </c>
      <c r="M452" s="30"/>
      <c r="N452" s="29" t="str">
        <f>IF('12 - Deployments &amp; Config'!N457="","",'12 - Deployments &amp; Config'!N457)</f>
        <v/>
      </c>
      <c r="O452" s="29" t="str">
        <f>IF('12 - Deployments &amp; Config'!O457="","",'12 - Deployments &amp; Config'!O457)</f>
        <v/>
      </c>
      <c r="P452" s="29" t="str">
        <f>IF('12 - Deployments &amp; Config'!P457="","",'12 - Deployments &amp; Config'!P457)</f>
        <v/>
      </c>
      <c r="Q452" s="30"/>
      <c r="R452" s="29" t="str">
        <f>IF('12 - Deployments &amp; Config'!BO457="","",'12 - Deployments &amp; Config'!BO457)</f>
        <v/>
      </c>
      <c r="S452" s="29" t="str">
        <f>IF('12 - Deployments &amp; Config'!BN457="","",'12 - Deployments &amp; Config'!BN457)</f>
        <v/>
      </c>
      <c r="T452" s="29" t="str">
        <f>IF('12 - Deployments &amp; Config'!BL457="","",'12 - Deployments &amp; Config'!BL457)</f>
        <v/>
      </c>
      <c r="U452" s="29" t="str">
        <f>IF('12 - Deployments &amp; Config'!BM457="","",'12 - Deployments &amp; Config'!BM457)</f>
        <v/>
      </c>
      <c r="V452" s="29" t="str">
        <f>IF('12 - Deployments &amp; Config'!B457="","",'12 - Deployments &amp; Config'!B457)</f>
        <v/>
      </c>
      <c r="W452" s="29" t="str">
        <f>IF('12 - Deployments &amp; Config'!CO457="","",'12 - Deployments &amp; Config'!CO457)</f>
        <v/>
      </c>
      <c r="X452" s="29" t="str">
        <f>IF('12 - Deployments &amp; Config'!BS457="","",'12 - Deployments &amp; Config'!BS457)</f>
        <v/>
      </c>
      <c r="Y452" s="29" t="str">
        <f>IF('12 - Deployments &amp; Config'!CQ457="","",'12 - Deployments &amp; Config'!CQ457)</f>
        <v/>
      </c>
      <c r="Z452" s="29" t="str">
        <f>IF('12 - Deployments &amp; Config'!T457="","",'12 - Deployments &amp; Config'!T457)</f>
        <v/>
      </c>
      <c r="AA452" s="29" t="str">
        <f>IF('12 - Deployments &amp; Config'!V457="","",'12 - Deployments &amp; Config'!V457)</f>
        <v/>
      </c>
    </row>
    <row r="453" spans="1:27">
      <c r="A453" s="30"/>
      <c r="B453" s="30"/>
      <c r="C453" s="29" t="str">
        <f>IF('12 - Deployments &amp; Config'!I458="","",'12 - Deployments &amp; Config'!I458)</f>
        <v/>
      </c>
      <c r="D453" s="29" t="str">
        <f>IF('12 - Deployments &amp; Config'!J458="","",'12 - Deployments &amp; Config'!J458)</f>
        <v/>
      </c>
      <c r="E453" s="29" t="str">
        <f>IF('12 - Deployments &amp; Config'!K458="","",'12 - Deployments &amp; Config'!K458)</f>
        <v/>
      </c>
      <c r="F453" s="29" t="str">
        <f>IF('12 - Deployments &amp; Config'!L458="","",'12 - Deployments &amp; Config'!L458)</f>
        <v/>
      </c>
      <c r="G453" s="29" t="str">
        <f>IF('12 - Deployments &amp; Config'!AQ458="","",'12 - Deployments &amp; Config'!AQ458)</f>
        <v/>
      </c>
      <c r="H453" s="29" t="str">
        <f>IF('12 - Deployments &amp; Config'!A458="","",'12 - Deployments &amp; Config'!A458)</f>
        <v/>
      </c>
      <c r="I453" s="29" t="str">
        <f>IF('12 - Deployments &amp; Config'!AO458="","",'12 - Deployments &amp; Config'!AO458)</f>
        <v/>
      </c>
      <c r="J453" s="29" t="str">
        <f>IF('12 - Deployments &amp; Config'!AP458="","",'12 - Deployments &amp; Config'!AP458)</f>
        <v/>
      </c>
      <c r="K453" s="29" t="str">
        <f>IF('12 - Deployments &amp; Config'!AK458="","",'12 - Deployments &amp; Config'!AK458)</f>
        <v/>
      </c>
      <c r="L453" s="29" t="str">
        <f>IF('12 - Deployments &amp; Config'!M458="","",'12 - Deployments &amp; Config'!M458)</f>
        <v/>
      </c>
      <c r="M453" s="30"/>
      <c r="N453" s="29" t="str">
        <f>IF('12 - Deployments &amp; Config'!N458="","",'12 - Deployments &amp; Config'!N458)</f>
        <v/>
      </c>
      <c r="O453" s="29" t="str">
        <f>IF('12 - Deployments &amp; Config'!O458="","",'12 - Deployments &amp; Config'!O458)</f>
        <v/>
      </c>
      <c r="P453" s="29" t="str">
        <f>IF('12 - Deployments &amp; Config'!P458="","",'12 - Deployments &amp; Config'!P458)</f>
        <v/>
      </c>
      <c r="Q453" s="30"/>
      <c r="R453" s="29" t="str">
        <f>IF('12 - Deployments &amp; Config'!BO458="","",'12 - Deployments &amp; Config'!BO458)</f>
        <v/>
      </c>
      <c r="S453" s="29" t="str">
        <f>IF('12 - Deployments &amp; Config'!BN458="","",'12 - Deployments &amp; Config'!BN458)</f>
        <v/>
      </c>
      <c r="T453" s="29" t="str">
        <f>IF('12 - Deployments &amp; Config'!BL458="","",'12 - Deployments &amp; Config'!BL458)</f>
        <v/>
      </c>
      <c r="U453" s="29" t="str">
        <f>IF('12 - Deployments &amp; Config'!BM458="","",'12 - Deployments &amp; Config'!BM458)</f>
        <v/>
      </c>
      <c r="V453" s="29" t="str">
        <f>IF('12 - Deployments &amp; Config'!B458="","",'12 - Deployments &amp; Config'!B458)</f>
        <v/>
      </c>
      <c r="W453" s="29" t="str">
        <f>IF('12 - Deployments &amp; Config'!CO458="","",'12 - Deployments &amp; Config'!CO458)</f>
        <v/>
      </c>
      <c r="X453" s="29" t="str">
        <f>IF('12 - Deployments &amp; Config'!BS458="","",'12 - Deployments &amp; Config'!BS458)</f>
        <v/>
      </c>
      <c r="Y453" s="29" t="str">
        <f>IF('12 - Deployments &amp; Config'!CQ458="","",'12 - Deployments &amp; Config'!CQ458)</f>
        <v/>
      </c>
      <c r="Z453" s="29" t="str">
        <f>IF('12 - Deployments &amp; Config'!T458="","",'12 - Deployments &amp; Config'!T458)</f>
        <v/>
      </c>
      <c r="AA453" s="29" t="str">
        <f>IF('12 - Deployments &amp; Config'!V458="","",'12 - Deployments &amp; Config'!V458)</f>
        <v/>
      </c>
    </row>
    <row r="454" spans="1:27">
      <c r="A454" s="30"/>
      <c r="B454" s="30"/>
      <c r="C454" s="29" t="str">
        <f>IF('12 - Deployments &amp; Config'!I459="","",'12 - Deployments &amp; Config'!I459)</f>
        <v/>
      </c>
      <c r="D454" s="29" t="str">
        <f>IF('12 - Deployments &amp; Config'!J459="","",'12 - Deployments &amp; Config'!J459)</f>
        <v/>
      </c>
      <c r="E454" s="29" t="str">
        <f>IF('12 - Deployments &amp; Config'!K459="","",'12 - Deployments &amp; Config'!K459)</f>
        <v/>
      </c>
      <c r="F454" s="29" t="str">
        <f>IF('12 - Deployments &amp; Config'!L459="","",'12 - Deployments &amp; Config'!L459)</f>
        <v/>
      </c>
      <c r="G454" s="29" t="str">
        <f>IF('12 - Deployments &amp; Config'!AQ459="","",'12 - Deployments &amp; Config'!AQ459)</f>
        <v/>
      </c>
      <c r="H454" s="29" t="str">
        <f>IF('12 - Deployments &amp; Config'!A459="","",'12 - Deployments &amp; Config'!A459)</f>
        <v/>
      </c>
      <c r="I454" s="29" t="str">
        <f>IF('12 - Deployments &amp; Config'!AO459="","",'12 - Deployments &amp; Config'!AO459)</f>
        <v/>
      </c>
      <c r="J454" s="29" t="str">
        <f>IF('12 - Deployments &amp; Config'!AP459="","",'12 - Deployments &amp; Config'!AP459)</f>
        <v/>
      </c>
      <c r="K454" s="29" t="str">
        <f>IF('12 - Deployments &amp; Config'!AK459="","",'12 - Deployments &amp; Config'!AK459)</f>
        <v/>
      </c>
      <c r="L454" s="29" t="str">
        <f>IF('12 - Deployments &amp; Config'!M459="","",'12 - Deployments &amp; Config'!M459)</f>
        <v/>
      </c>
      <c r="M454" s="30"/>
      <c r="N454" s="29" t="str">
        <f>IF('12 - Deployments &amp; Config'!N459="","",'12 - Deployments &amp; Config'!N459)</f>
        <v/>
      </c>
      <c r="O454" s="29" t="str">
        <f>IF('12 - Deployments &amp; Config'!O459="","",'12 - Deployments &amp; Config'!O459)</f>
        <v/>
      </c>
      <c r="P454" s="29" t="str">
        <f>IF('12 - Deployments &amp; Config'!P459="","",'12 - Deployments &amp; Config'!P459)</f>
        <v/>
      </c>
      <c r="Q454" s="30"/>
      <c r="R454" s="29" t="str">
        <f>IF('12 - Deployments &amp; Config'!BO459="","",'12 - Deployments &amp; Config'!BO459)</f>
        <v/>
      </c>
      <c r="S454" s="29" t="str">
        <f>IF('12 - Deployments &amp; Config'!BN459="","",'12 - Deployments &amp; Config'!BN459)</f>
        <v/>
      </c>
      <c r="T454" s="29" t="str">
        <f>IF('12 - Deployments &amp; Config'!BL459="","",'12 - Deployments &amp; Config'!BL459)</f>
        <v/>
      </c>
      <c r="U454" s="29" t="str">
        <f>IF('12 - Deployments &amp; Config'!BM459="","",'12 - Deployments &amp; Config'!BM459)</f>
        <v/>
      </c>
      <c r="V454" s="29" t="str">
        <f>IF('12 - Deployments &amp; Config'!B459="","",'12 - Deployments &amp; Config'!B459)</f>
        <v/>
      </c>
      <c r="W454" s="29" t="str">
        <f>IF('12 - Deployments &amp; Config'!CO459="","",'12 - Deployments &amp; Config'!CO459)</f>
        <v/>
      </c>
      <c r="X454" s="29" t="str">
        <f>IF('12 - Deployments &amp; Config'!BS459="","",'12 - Deployments &amp; Config'!BS459)</f>
        <v/>
      </c>
      <c r="Y454" s="29" t="str">
        <f>IF('12 - Deployments &amp; Config'!CQ459="","",'12 - Deployments &amp; Config'!CQ459)</f>
        <v/>
      </c>
      <c r="Z454" s="29" t="str">
        <f>IF('12 - Deployments &amp; Config'!T459="","",'12 - Deployments &amp; Config'!T459)</f>
        <v/>
      </c>
      <c r="AA454" s="29" t="str">
        <f>IF('12 - Deployments &amp; Config'!V459="","",'12 - Deployments &amp; Config'!V459)</f>
        <v/>
      </c>
    </row>
    <row r="455" spans="1:27">
      <c r="A455" s="30"/>
      <c r="B455" s="30"/>
      <c r="C455" s="29" t="str">
        <f>IF('12 - Deployments &amp; Config'!I460="","",'12 - Deployments &amp; Config'!I460)</f>
        <v/>
      </c>
      <c r="D455" s="29" t="str">
        <f>IF('12 - Deployments &amp; Config'!J460="","",'12 - Deployments &amp; Config'!J460)</f>
        <v/>
      </c>
      <c r="E455" s="29" t="str">
        <f>IF('12 - Deployments &amp; Config'!K460="","",'12 - Deployments &amp; Config'!K460)</f>
        <v/>
      </c>
      <c r="F455" s="29" t="str">
        <f>IF('12 - Deployments &amp; Config'!L460="","",'12 - Deployments &amp; Config'!L460)</f>
        <v/>
      </c>
      <c r="G455" s="29" t="str">
        <f>IF('12 - Deployments &amp; Config'!AQ460="","",'12 - Deployments &amp; Config'!AQ460)</f>
        <v/>
      </c>
      <c r="H455" s="29" t="str">
        <f>IF('12 - Deployments &amp; Config'!A460="","",'12 - Deployments &amp; Config'!A460)</f>
        <v/>
      </c>
      <c r="I455" s="29" t="str">
        <f>IF('12 - Deployments &amp; Config'!AO460="","",'12 - Deployments &amp; Config'!AO460)</f>
        <v/>
      </c>
      <c r="J455" s="29" t="str">
        <f>IF('12 - Deployments &amp; Config'!AP460="","",'12 - Deployments &amp; Config'!AP460)</f>
        <v/>
      </c>
      <c r="K455" s="29" t="str">
        <f>IF('12 - Deployments &amp; Config'!AK460="","",'12 - Deployments &amp; Config'!AK460)</f>
        <v/>
      </c>
      <c r="L455" s="29" t="str">
        <f>IF('12 - Deployments &amp; Config'!M460="","",'12 - Deployments &amp; Config'!M460)</f>
        <v/>
      </c>
      <c r="M455" s="30"/>
      <c r="N455" s="29" t="str">
        <f>IF('12 - Deployments &amp; Config'!N460="","",'12 - Deployments &amp; Config'!N460)</f>
        <v/>
      </c>
      <c r="O455" s="29" t="str">
        <f>IF('12 - Deployments &amp; Config'!O460="","",'12 - Deployments &amp; Config'!O460)</f>
        <v/>
      </c>
      <c r="P455" s="29" t="str">
        <f>IF('12 - Deployments &amp; Config'!P460="","",'12 - Deployments &amp; Config'!P460)</f>
        <v/>
      </c>
      <c r="Q455" s="30"/>
      <c r="R455" s="29" t="str">
        <f>IF('12 - Deployments &amp; Config'!BO460="","",'12 - Deployments &amp; Config'!BO460)</f>
        <v/>
      </c>
      <c r="S455" s="29" t="str">
        <f>IF('12 - Deployments &amp; Config'!BN460="","",'12 - Deployments &amp; Config'!BN460)</f>
        <v/>
      </c>
      <c r="T455" s="29" t="str">
        <f>IF('12 - Deployments &amp; Config'!BL460="","",'12 - Deployments &amp; Config'!BL460)</f>
        <v/>
      </c>
      <c r="U455" s="29" t="str">
        <f>IF('12 - Deployments &amp; Config'!BM460="","",'12 - Deployments &amp; Config'!BM460)</f>
        <v/>
      </c>
      <c r="V455" s="29" t="str">
        <f>IF('12 - Deployments &amp; Config'!B460="","",'12 - Deployments &amp; Config'!B460)</f>
        <v/>
      </c>
      <c r="W455" s="29" t="str">
        <f>IF('12 - Deployments &amp; Config'!CO460="","",'12 - Deployments &amp; Config'!CO460)</f>
        <v/>
      </c>
      <c r="X455" s="29" t="str">
        <f>IF('12 - Deployments &amp; Config'!BS460="","",'12 - Deployments &amp; Config'!BS460)</f>
        <v/>
      </c>
      <c r="Y455" s="29" t="str">
        <f>IF('12 - Deployments &amp; Config'!CQ460="","",'12 - Deployments &amp; Config'!CQ460)</f>
        <v/>
      </c>
      <c r="Z455" s="29" t="str">
        <f>IF('12 - Deployments &amp; Config'!T460="","",'12 - Deployments &amp; Config'!T460)</f>
        <v/>
      </c>
      <c r="AA455" s="29" t="str">
        <f>IF('12 - Deployments &amp; Config'!V460="","",'12 - Deployments &amp; Config'!V460)</f>
        <v/>
      </c>
    </row>
    <row r="456" spans="1:27">
      <c r="A456" s="30"/>
      <c r="B456" s="30"/>
      <c r="C456" s="29" t="str">
        <f>IF('12 - Deployments &amp; Config'!I461="","",'12 - Deployments &amp; Config'!I461)</f>
        <v/>
      </c>
      <c r="D456" s="29" t="str">
        <f>IF('12 - Deployments &amp; Config'!J461="","",'12 - Deployments &amp; Config'!J461)</f>
        <v/>
      </c>
      <c r="E456" s="29" t="str">
        <f>IF('12 - Deployments &amp; Config'!K461="","",'12 - Deployments &amp; Config'!K461)</f>
        <v/>
      </c>
      <c r="F456" s="29" t="str">
        <f>IF('12 - Deployments &amp; Config'!L461="","",'12 - Deployments &amp; Config'!L461)</f>
        <v/>
      </c>
      <c r="G456" s="29" t="str">
        <f>IF('12 - Deployments &amp; Config'!AQ461="","",'12 - Deployments &amp; Config'!AQ461)</f>
        <v/>
      </c>
      <c r="H456" s="29" t="str">
        <f>IF('12 - Deployments &amp; Config'!A461="","",'12 - Deployments &amp; Config'!A461)</f>
        <v/>
      </c>
      <c r="I456" s="29" t="str">
        <f>IF('12 - Deployments &amp; Config'!AO461="","",'12 - Deployments &amp; Config'!AO461)</f>
        <v/>
      </c>
      <c r="J456" s="29" t="str">
        <f>IF('12 - Deployments &amp; Config'!AP461="","",'12 - Deployments &amp; Config'!AP461)</f>
        <v/>
      </c>
      <c r="K456" s="29" t="str">
        <f>IF('12 - Deployments &amp; Config'!AK461="","",'12 - Deployments &amp; Config'!AK461)</f>
        <v/>
      </c>
      <c r="L456" s="29" t="str">
        <f>IF('12 - Deployments &amp; Config'!M461="","",'12 - Deployments &amp; Config'!M461)</f>
        <v/>
      </c>
      <c r="M456" s="30"/>
      <c r="N456" s="29" t="str">
        <f>IF('12 - Deployments &amp; Config'!N461="","",'12 - Deployments &amp; Config'!N461)</f>
        <v/>
      </c>
      <c r="O456" s="29" t="str">
        <f>IF('12 - Deployments &amp; Config'!O461="","",'12 - Deployments &amp; Config'!O461)</f>
        <v/>
      </c>
      <c r="P456" s="29" t="str">
        <f>IF('12 - Deployments &amp; Config'!P461="","",'12 - Deployments &amp; Config'!P461)</f>
        <v/>
      </c>
      <c r="Q456" s="30"/>
      <c r="R456" s="29" t="str">
        <f>IF('12 - Deployments &amp; Config'!BO461="","",'12 - Deployments &amp; Config'!BO461)</f>
        <v/>
      </c>
      <c r="S456" s="29" t="str">
        <f>IF('12 - Deployments &amp; Config'!BN461="","",'12 - Deployments &amp; Config'!BN461)</f>
        <v/>
      </c>
      <c r="T456" s="29" t="str">
        <f>IF('12 - Deployments &amp; Config'!BL461="","",'12 - Deployments &amp; Config'!BL461)</f>
        <v/>
      </c>
      <c r="U456" s="29" t="str">
        <f>IF('12 - Deployments &amp; Config'!BM461="","",'12 - Deployments &amp; Config'!BM461)</f>
        <v/>
      </c>
      <c r="V456" s="29" t="str">
        <f>IF('12 - Deployments &amp; Config'!B461="","",'12 - Deployments &amp; Config'!B461)</f>
        <v/>
      </c>
      <c r="W456" s="29" t="str">
        <f>IF('12 - Deployments &amp; Config'!CO461="","",'12 - Deployments &amp; Config'!CO461)</f>
        <v/>
      </c>
      <c r="X456" s="29" t="str">
        <f>IF('12 - Deployments &amp; Config'!BS461="","",'12 - Deployments &amp; Config'!BS461)</f>
        <v/>
      </c>
      <c r="Y456" s="29" t="str">
        <f>IF('12 - Deployments &amp; Config'!CQ461="","",'12 - Deployments &amp; Config'!CQ461)</f>
        <v/>
      </c>
      <c r="Z456" s="29" t="str">
        <f>IF('12 - Deployments &amp; Config'!T461="","",'12 - Deployments &amp; Config'!T461)</f>
        <v/>
      </c>
      <c r="AA456" s="29" t="str">
        <f>IF('12 - Deployments &amp; Config'!V461="","",'12 - Deployments &amp; Config'!V461)</f>
        <v/>
      </c>
    </row>
    <row r="457" spans="1:27">
      <c r="A457" s="30"/>
      <c r="B457" s="30"/>
      <c r="C457" s="29" t="str">
        <f>IF('12 - Deployments &amp; Config'!I462="","",'12 - Deployments &amp; Config'!I462)</f>
        <v/>
      </c>
      <c r="D457" s="29" t="str">
        <f>IF('12 - Deployments &amp; Config'!J462="","",'12 - Deployments &amp; Config'!J462)</f>
        <v/>
      </c>
      <c r="E457" s="29" t="str">
        <f>IF('12 - Deployments &amp; Config'!K462="","",'12 - Deployments &amp; Config'!K462)</f>
        <v/>
      </c>
      <c r="F457" s="29" t="str">
        <f>IF('12 - Deployments &amp; Config'!L462="","",'12 - Deployments &amp; Config'!L462)</f>
        <v/>
      </c>
      <c r="G457" s="29" t="str">
        <f>IF('12 - Deployments &amp; Config'!AQ462="","",'12 - Deployments &amp; Config'!AQ462)</f>
        <v/>
      </c>
      <c r="H457" s="29" t="str">
        <f>IF('12 - Deployments &amp; Config'!A462="","",'12 - Deployments &amp; Config'!A462)</f>
        <v/>
      </c>
      <c r="I457" s="29" t="str">
        <f>IF('12 - Deployments &amp; Config'!AO462="","",'12 - Deployments &amp; Config'!AO462)</f>
        <v/>
      </c>
      <c r="J457" s="29" t="str">
        <f>IF('12 - Deployments &amp; Config'!AP462="","",'12 - Deployments &amp; Config'!AP462)</f>
        <v/>
      </c>
      <c r="K457" s="29" t="str">
        <f>IF('12 - Deployments &amp; Config'!AK462="","",'12 - Deployments &amp; Config'!AK462)</f>
        <v/>
      </c>
      <c r="L457" s="29" t="str">
        <f>IF('12 - Deployments &amp; Config'!M462="","",'12 - Deployments &amp; Config'!M462)</f>
        <v/>
      </c>
      <c r="M457" s="30"/>
      <c r="N457" s="29" t="str">
        <f>IF('12 - Deployments &amp; Config'!N462="","",'12 - Deployments &amp; Config'!N462)</f>
        <v/>
      </c>
      <c r="O457" s="29" t="str">
        <f>IF('12 - Deployments &amp; Config'!O462="","",'12 - Deployments &amp; Config'!O462)</f>
        <v/>
      </c>
      <c r="P457" s="29" t="str">
        <f>IF('12 - Deployments &amp; Config'!P462="","",'12 - Deployments &amp; Config'!P462)</f>
        <v/>
      </c>
      <c r="Q457" s="30"/>
      <c r="R457" s="29" t="str">
        <f>IF('12 - Deployments &amp; Config'!BO462="","",'12 - Deployments &amp; Config'!BO462)</f>
        <v/>
      </c>
      <c r="S457" s="29" t="str">
        <f>IF('12 - Deployments &amp; Config'!BN462="","",'12 - Deployments &amp; Config'!BN462)</f>
        <v/>
      </c>
      <c r="T457" s="29" t="str">
        <f>IF('12 - Deployments &amp; Config'!BL462="","",'12 - Deployments &amp; Config'!BL462)</f>
        <v/>
      </c>
      <c r="U457" s="29" t="str">
        <f>IF('12 - Deployments &amp; Config'!BM462="","",'12 - Deployments &amp; Config'!BM462)</f>
        <v/>
      </c>
      <c r="V457" s="29" t="str">
        <f>IF('12 - Deployments &amp; Config'!B462="","",'12 - Deployments &amp; Config'!B462)</f>
        <v/>
      </c>
      <c r="W457" s="29" t="str">
        <f>IF('12 - Deployments &amp; Config'!CO462="","",'12 - Deployments &amp; Config'!CO462)</f>
        <v/>
      </c>
      <c r="X457" s="29" t="str">
        <f>IF('12 - Deployments &amp; Config'!BS462="","",'12 - Deployments &amp; Config'!BS462)</f>
        <v/>
      </c>
      <c r="Y457" s="29" t="str">
        <f>IF('12 - Deployments &amp; Config'!CQ462="","",'12 - Deployments &amp; Config'!CQ462)</f>
        <v/>
      </c>
      <c r="Z457" s="29" t="str">
        <f>IF('12 - Deployments &amp; Config'!T462="","",'12 - Deployments &amp; Config'!T462)</f>
        <v/>
      </c>
      <c r="AA457" s="29" t="str">
        <f>IF('12 - Deployments &amp; Config'!V462="","",'12 - Deployments &amp; Config'!V462)</f>
        <v/>
      </c>
    </row>
    <row r="458" spans="1:27">
      <c r="A458" s="30"/>
      <c r="B458" s="30"/>
      <c r="C458" s="29" t="str">
        <f>IF('12 - Deployments &amp; Config'!I463="","",'12 - Deployments &amp; Config'!I463)</f>
        <v/>
      </c>
      <c r="D458" s="29" t="str">
        <f>IF('12 - Deployments &amp; Config'!J463="","",'12 - Deployments &amp; Config'!J463)</f>
        <v/>
      </c>
      <c r="E458" s="29" t="str">
        <f>IF('12 - Deployments &amp; Config'!K463="","",'12 - Deployments &amp; Config'!K463)</f>
        <v/>
      </c>
      <c r="F458" s="29" t="str">
        <f>IF('12 - Deployments &amp; Config'!L463="","",'12 - Deployments &amp; Config'!L463)</f>
        <v/>
      </c>
      <c r="G458" s="29" t="str">
        <f>IF('12 - Deployments &amp; Config'!AQ463="","",'12 - Deployments &amp; Config'!AQ463)</f>
        <v/>
      </c>
      <c r="H458" s="29" t="str">
        <f>IF('12 - Deployments &amp; Config'!A463="","",'12 - Deployments &amp; Config'!A463)</f>
        <v/>
      </c>
      <c r="I458" s="29" t="str">
        <f>IF('12 - Deployments &amp; Config'!AO463="","",'12 - Deployments &amp; Config'!AO463)</f>
        <v/>
      </c>
      <c r="J458" s="29" t="str">
        <f>IF('12 - Deployments &amp; Config'!AP463="","",'12 - Deployments &amp; Config'!AP463)</f>
        <v/>
      </c>
      <c r="K458" s="29" t="str">
        <f>IF('12 - Deployments &amp; Config'!AK463="","",'12 - Deployments &amp; Config'!AK463)</f>
        <v/>
      </c>
      <c r="L458" s="29" t="str">
        <f>IF('12 - Deployments &amp; Config'!M463="","",'12 - Deployments &amp; Config'!M463)</f>
        <v/>
      </c>
      <c r="M458" s="30"/>
      <c r="N458" s="29" t="str">
        <f>IF('12 - Deployments &amp; Config'!N463="","",'12 - Deployments &amp; Config'!N463)</f>
        <v/>
      </c>
      <c r="O458" s="29" t="str">
        <f>IF('12 - Deployments &amp; Config'!O463="","",'12 - Deployments &amp; Config'!O463)</f>
        <v/>
      </c>
      <c r="P458" s="29" t="str">
        <f>IF('12 - Deployments &amp; Config'!P463="","",'12 - Deployments &amp; Config'!P463)</f>
        <v/>
      </c>
      <c r="Q458" s="30"/>
      <c r="R458" s="29" t="str">
        <f>IF('12 - Deployments &amp; Config'!BO463="","",'12 - Deployments &amp; Config'!BO463)</f>
        <v/>
      </c>
      <c r="S458" s="29" t="str">
        <f>IF('12 - Deployments &amp; Config'!BN463="","",'12 - Deployments &amp; Config'!BN463)</f>
        <v/>
      </c>
      <c r="T458" s="29" t="str">
        <f>IF('12 - Deployments &amp; Config'!BL463="","",'12 - Deployments &amp; Config'!BL463)</f>
        <v/>
      </c>
      <c r="U458" s="29" t="str">
        <f>IF('12 - Deployments &amp; Config'!BM463="","",'12 - Deployments &amp; Config'!BM463)</f>
        <v/>
      </c>
      <c r="V458" s="29" t="str">
        <f>IF('12 - Deployments &amp; Config'!B463="","",'12 - Deployments &amp; Config'!B463)</f>
        <v/>
      </c>
      <c r="W458" s="29" t="str">
        <f>IF('12 - Deployments &amp; Config'!CO463="","",'12 - Deployments &amp; Config'!CO463)</f>
        <v/>
      </c>
      <c r="X458" s="29" t="str">
        <f>IF('12 - Deployments &amp; Config'!BS463="","",'12 - Deployments &amp; Config'!BS463)</f>
        <v/>
      </c>
      <c r="Y458" s="29" t="str">
        <f>IF('12 - Deployments &amp; Config'!CQ463="","",'12 - Deployments &amp; Config'!CQ463)</f>
        <v/>
      </c>
      <c r="Z458" s="29" t="str">
        <f>IF('12 - Deployments &amp; Config'!T463="","",'12 - Deployments &amp; Config'!T463)</f>
        <v/>
      </c>
      <c r="AA458" s="29" t="str">
        <f>IF('12 - Deployments &amp; Config'!V463="","",'12 - Deployments &amp; Config'!V463)</f>
        <v/>
      </c>
    </row>
    <row r="459" spans="1:27">
      <c r="A459" s="30"/>
      <c r="B459" s="30"/>
      <c r="C459" s="29" t="str">
        <f>IF('12 - Deployments &amp; Config'!I464="","",'12 - Deployments &amp; Config'!I464)</f>
        <v/>
      </c>
      <c r="D459" s="29" t="str">
        <f>IF('12 - Deployments &amp; Config'!J464="","",'12 - Deployments &amp; Config'!J464)</f>
        <v/>
      </c>
      <c r="E459" s="29" t="str">
        <f>IF('12 - Deployments &amp; Config'!K464="","",'12 - Deployments &amp; Config'!K464)</f>
        <v/>
      </c>
      <c r="F459" s="29" t="str">
        <f>IF('12 - Deployments &amp; Config'!L464="","",'12 - Deployments &amp; Config'!L464)</f>
        <v/>
      </c>
      <c r="G459" s="29" t="str">
        <f>IF('12 - Deployments &amp; Config'!AQ464="","",'12 - Deployments &amp; Config'!AQ464)</f>
        <v/>
      </c>
      <c r="H459" s="29" t="str">
        <f>IF('12 - Deployments &amp; Config'!A464="","",'12 - Deployments &amp; Config'!A464)</f>
        <v/>
      </c>
      <c r="I459" s="29" t="str">
        <f>IF('12 - Deployments &amp; Config'!AO464="","",'12 - Deployments &amp; Config'!AO464)</f>
        <v/>
      </c>
      <c r="J459" s="29" t="str">
        <f>IF('12 - Deployments &amp; Config'!AP464="","",'12 - Deployments &amp; Config'!AP464)</f>
        <v/>
      </c>
      <c r="K459" s="29" t="str">
        <f>IF('12 - Deployments &amp; Config'!AK464="","",'12 - Deployments &amp; Config'!AK464)</f>
        <v/>
      </c>
      <c r="L459" s="29" t="str">
        <f>IF('12 - Deployments &amp; Config'!M464="","",'12 - Deployments &amp; Config'!M464)</f>
        <v/>
      </c>
      <c r="M459" s="30"/>
      <c r="N459" s="29" t="str">
        <f>IF('12 - Deployments &amp; Config'!N464="","",'12 - Deployments &amp; Config'!N464)</f>
        <v/>
      </c>
      <c r="O459" s="29" t="str">
        <f>IF('12 - Deployments &amp; Config'!O464="","",'12 - Deployments &amp; Config'!O464)</f>
        <v/>
      </c>
      <c r="P459" s="29" t="str">
        <f>IF('12 - Deployments &amp; Config'!P464="","",'12 - Deployments &amp; Config'!P464)</f>
        <v/>
      </c>
      <c r="Q459" s="30"/>
      <c r="R459" s="29" t="str">
        <f>IF('12 - Deployments &amp; Config'!BO464="","",'12 - Deployments &amp; Config'!BO464)</f>
        <v/>
      </c>
      <c r="S459" s="29" t="str">
        <f>IF('12 - Deployments &amp; Config'!BN464="","",'12 - Deployments &amp; Config'!BN464)</f>
        <v/>
      </c>
      <c r="T459" s="29" t="str">
        <f>IF('12 - Deployments &amp; Config'!BL464="","",'12 - Deployments &amp; Config'!BL464)</f>
        <v/>
      </c>
      <c r="U459" s="29" t="str">
        <f>IF('12 - Deployments &amp; Config'!BM464="","",'12 - Deployments &amp; Config'!BM464)</f>
        <v/>
      </c>
      <c r="V459" s="29" t="str">
        <f>IF('12 - Deployments &amp; Config'!B464="","",'12 - Deployments &amp; Config'!B464)</f>
        <v/>
      </c>
      <c r="W459" s="29" t="str">
        <f>IF('12 - Deployments &amp; Config'!CO464="","",'12 - Deployments &amp; Config'!CO464)</f>
        <v/>
      </c>
      <c r="X459" s="29" t="str">
        <f>IF('12 - Deployments &amp; Config'!BS464="","",'12 - Deployments &amp; Config'!BS464)</f>
        <v/>
      </c>
      <c r="Y459" s="29" t="str">
        <f>IF('12 - Deployments &amp; Config'!CQ464="","",'12 - Deployments &amp; Config'!CQ464)</f>
        <v/>
      </c>
      <c r="Z459" s="29" t="str">
        <f>IF('12 - Deployments &amp; Config'!T464="","",'12 - Deployments &amp; Config'!T464)</f>
        <v/>
      </c>
      <c r="AA459" s="29" t="str">
        <f>IF('12 - Deployments &amp; Config'!V464="","",'12 - Deployments &amp; Config'!V464)</f>
        <v/>
      </c>
    </row>
    <row r="460" spans="1:27">
      <c r="A460" s="30"/>
      <c r="B460" s="30"/>
      <c r="C460" s="29" t="str">
        <f>IF('12 - Deployments &amp; Config'!I465="","",'12 - Deployments &amp; Config'!I465)</f>
        <v/>
      </c>
      <c r="D460" s="29" t="str">
        <f>IF('12 - Deployments &amp; Config'!J465="","",'12 - Deployments &amp; Config'!J465)</f>
        <v/>
      </c>
      <c r="E460" s="29" t="str">
        <f>IF('12 - Deployments &amp; Config'!K465="","",'12 - Deployments &amp; Config'!K465)</f>
        <v/>
      </c>
      <c r="F460" s="29" t="str">
        <f>IF('12 - Deployments &amp; Config'!L465="","",'12 - Deployments &amp; Config'!L465)</f>
        <v/>
      </c>
      <c r="G460" s="29" t="str">
        <f>IF('12 - Deployments &amp; Config'!AQ465="","",'12 - Deployments &amp; Config'!AQ465)</f>
        <v/>
      </c>
      <c r="H460" s="29" t="str">
        <f>IF('12 - Deployments &amp; Config'!A465="","",'12 - Deployments &amp; Config'!A465)</f>
        <v/>
      </c>
      <c r="I460" s="29" t="str">
        <f>IF('12 - Deployments &amp; Config'!AO465="","",'12 - Deployments &amp; Config'!AO465)</f>
        <v/>
      </c>
      <c r="J460" s="29" t="str">
        <f>IF('12 - Deployments &amp; Config'!AP465="","",'12 - Deployments &amp; Config'!AP465)</f>
        <v/>
      </c>
      <c r="K460" s="29" t="str">
        <f>IF('12 - Deployments &amp; Config'!AK465="","",'12 - Deployments &amp; Config'!AK465)</f>
        <v/>
      </c>
      <c r="L460" s="29" t="str">
        <f>IF('12 - Deployments &amp; Config'!M465="","",'12 - Deployments &amp; Config'!M465)</f>
        <v/>
      </c>
      <c r="M460" s="30"/>
      <c r="N460" s="29" t="str">
        <f>IF('12 - Deployments &amp; Config'!N465="","",'12 - Deployments &amp; Config'!N465)</f>
        <v/>
      </c>
      <c r="O460" s="29" t="str">
        <f>IF('12 - Deployments &amp; Config'!O465="","",'12 - Deployments &amp; Config'!O465)</f>
        <v/>
      </c>
      <c r="P460" s="29" t="str">
        <f>IF('12 - Deployments &amp; Config'!P465="","",'12 - Deployments &amp; Config'!P465)</f>
        <v/>
      </c>
      <c r="Q460" s="30"/>
      <c r="R460" s="29" t="str">
        <f>IF('12 - Deployments &amp; Config'!BO465="","",'12 - Deployments &amp; Config'!BO465)</f>
        <v/>
      </c>
      <c r="S460" s="29" t="str">
        <f>IF('12 - Deployments &amp; Config'!BN465="","",'12 - Deployments &amp; Config'!BN465)</f>
        <v/>
      </c>
      <c r="T460" s="29" t="str">
        <f>IF('12 - Deployments &amp; Config'!BL465="","",'12 - Deployments &amp; Config'!BL465)</f>
        <v/>
      </c>
      <c r="U460" s="29" t="str">
        <f>IF('12 - Deployments &amp; Config'!BM465="","",'12 - Deployments &amp; Config'!BM465)</f>
        <v/>
      </c>
      <c r="V460" s="29" t="str">
        <f>IF('12 - Deployments &amp; Config'!B465="","",'12 - Deployments &amp; Config'!B465)</f>
        <v/>
      </c>
      <c r="W460" s="29" t="str">
        <f>IF('12 - Deployments &amp; Config'!CO465="","",'12 - Deployments &amp; Config'!CO465)</f>
        <v/>
      </c>
      <c r="X460" s="29" t="str">
        <f>IF('12 - Deployments &amp; Config'!BS465="","",'12 - Deployments &amp; Config'!BS465)</f>
        <v/>
      </c>
      <c r="Y460" s="29" t="str">
        <f>IF('12 - Deployments &amp; Config'!CQ465="","",'12 - Deployments &amp; Config'!CQ465)</f>
        <v/>
      </c>
      <c r="Z460" s="29" t="str">
        <f>IF('12 - Deployments &amp; Config'!T465="","",'12 - Deployments &amp; Config'!T465)</f>
        <v/>
      </c>
      <c r="AA460" s="29" t="str">
        <f>IF('12 - Deployments &amp; Config'!V465="","",'12 - Deployments &amp; Config'!V465)</f>
        <v/>
      </c>
    </row>
    <row r="461" spans="1:27">
      <c r="A461" s="30"/>
      <c r="B461" s="30"/>
      <c r="C461" s="29" t="str">
        <f>IF('12 - Deployments &amp; Config'!I466="","",'12 - Deployments &amp; Config'!I466)</f>
        <v/>
      </c>
      <c r="D461" s="29" t="str">
        <f>IF('12 - Deployments &amp; Config'!J466="","",'12 - Deployments &amp; Config'!J466)</f>
        <v/>
      </c>
      <c r="E461" s="29" t="str">
        <f>IF('12 - Deployments &amp; Config'!K466="","",'12 - Deployments &amp; Config'!K466)</f>
        <v/>
      </c>
      <c r="F461" s="29" t="str">
        <f>IF('12 - Deployments &amp; Config'!L466="","",'12 - Deployments &amp; Config'!L466)</f>
        <v/>
      </c>
      <c r="G461" s="29" t="str">
        <f>IF('12 - Deployments &amp; Config'!AQ466="","",'12 - Deployments &amp; Config'!AQ466)</f>
        <v/>
      </c>
      <c r="H461" s="29" t="str">
        <f>IF('12 - Deployments &amp; Config'!A466="","",'12 - Deployments &amp; Config'!A466)</f>
        <v/>
      </c>
      <c r="I461" s="29" t="str">
        <f>IF('12 - Deployments &amp; Config'!AO466="","",'12 - Deployments &amp; Config'!AO466)</f>
        <v/>
      </c>
      <c r="J461" s="29" t="str">
        <f>IF('12 - Deployments &amp; Config'!AP466="","",'12 - Deployments &amp; Config'!AP466)</f>
        <v/>
      </c>
      <c r="K461" s="29" t="str">
        <f>IF('12 - Deployments &amp; Config'!AK466="","",'12 - Deployments &amp; Config'!AK466)</f>
        <v/>
      </c>
      <c r="L461" s="29" t="str">
        <f>IF('12 - Deployments &amp; Config'!M466="","",'12 - Deployments &amp; Config'!M466)</f>
        <v/>
      </c>
      <c r="M461" s="30"/>
      <c r="N461" s="29" t="str">
        <f>IF('12 - Deployments &amp; Config'!N466="","",'12 - Deployments &amp; Config'!N466)</f>
        <v/>
      </c>
      <c r="O461" s="29" t="str">
        <f>IF('12 - Deployments &amp; Config'!O466="","",'12 - Deployments &amp; Config'!O466)</f>
        <v/>
      </c>
      <c r="P461" s="29" t="str">
        <f>IF('12 - Deployments &amp; Config'!P466="","",'12 - Deployments &amp; Config'!P466)</f>
        <v/>
      </c>
      <c r="Q461" s="30"/>
      <c r="R461" s="29" t="str">
        <f>IF('12 - Deployments &amp; Config'!BO466="","",'12 - Deployments &amp; Config'!BO466)</f>
        <v/>
      </c>
      <c r="S461" s="29" t="str">
        <f>IF('12 - Deployments &amp; Config'!BN466="","",'12 - Deployments &amp; Config'!BN466)</f>
        <v/>
      </c>
      <c r="T461" s="29" t="str">
        <f>IF('12 - Deployments &amp; Config'!BL466="","",'12 - Deployments &amp; Config'!BL466)</f>
        <v/>
      </c>
      <c r="U461" s="29" t="str">
        <f>IF('12 - Deployments &amp; Config'!BM466="","",'12 - Deployments &amp; Config'!BM466)</f>
        <v/>
      </c>
      <c r="V461" s="29" t="str">
        <f>IF('12 - Deployments &amp; Config'!B466="","",'12 - Deployments &amp; Config'!B466)</f>
        <v/>
      </c>
      <c r="W461" s="29" t="str">
        <f>IF('12 - Deployments &amp; Config'!CO466="","",'12 - Deployments &amp; Config'!CO466)</f>
        <v/>
      </c>
      <c r="X461" s="29" t="str">
        <f>IF('12 - Deployments &amp; Config'!BS466="","",'12 - Deployments &amp; Config'!BS466)</f>
        <v/>
      </c>
      <c r="Y461" s="29" t="str">
        <f>IF('12 - Deployments &amp; Config'!CQ466="","",'12 - Deployments &amp; Config'!CQ466)</f>
        <v/>
      </c>
      <c r="Z461" s="29" t="str">
        <f>IF('12 - Deployments &amp; Config'!T466="","",'12 - Deployments &amp; Config'!T466)</f>
        <v/>
      </c>
      <c r="AA461" s="29" t="str">
        <f>IF('12 - Deployments &amp; Config'!V466="","",'12 - Deployments &amp; Config'!V466)</f>
        <v/>
      </c>
    </row>
    <row r="462" spans="1:27">
      <c r="A462" s="30"/>
      <c r="B462" s="30"/>
      <c r="C462" s="29" t="str">
        <f>IF('12 - Deployments &amp; Config'!I467="","",'12 - Deployments &amp; Config'!I467)</f>
        <v/>
      </c>
      <c r="D462" s="29" t="str">
        <f>IF('12 - Deployments &amp; Config'!J467="","",'12 - Deployments &amp; Config'!J467)</f>
        <v/>
      </c>
      <c r="E462" s="29" t="str">
        <f>IF('12 - Deployments &amp; Config'!K467="","",'12 - Deployments &amp; Config'!K467)</f>
        <v/>
      </c>
      <c r="F462" s="29" t="str">
        <f>IF('12 - Deployments &amp; Config'!L467="","",'12 - Deployments &amp; Config'!L467)</f>
        <v/>
      </c>
      <c r="G462" s="29" t="str">
        <f>IF('12 - Deployments &amp; Config'!AQ467="","",'12 - Deployments &amp; Config'!AQ467)</f>
        <v/>
      </c>
      <c r="H462" s="29" t="str">
        <f>IF('12 - Deployments &amp; Config'!A467="","",'12 - Deployments &amp; Config'!A467)</f>
        <v/>
      </c>
      <c r="I462" s="29" t="str">
        <f>IF('12 - Deployments &amp; Config'!AO467="","",'12 - Deployments &amp; Config'!AO467)</f>
        <v/>
      </c>
      <c r="J462" s="29" t="str">
        <f>IF('12 - Deployments &amp; Config'!AP467="","",'12 - Deployments &amp; Config'!AP467)</f>
        <v/>
      </c>
      <c r="K462" s="29" t="str">
        <f>IF('12 - Deployments &amp; Config'!AK467="","",'12 - Deployments &amp; Config'!AK467)</f>
        <v/>
      </c>
      <c r="L462" s="29" t="str">
        <f>IF('12 - Deployments &amp; Config'!M467="","",'12 - Deployments &amp; Config'!M467)</f>
        <v/>
      </c>
      <c r="M462" s="30"/>
      <c r="N462" s="29" t="str">
        <f>IF('12 - Deployments &amp; Config'!N467="","",'12 - Deployments &amp; Config'!N467)</f>
        <v/>
      </c>
      <c r="O462" s="29" t="str">
        <f>IF('12 - Deployments &amp; Config'!O467="","",'12 - Deployments &amp; Config'!O467)</f>
        <v/>
      </c>
      <c r="P462" s="29" t="str">
        <f>IF('12 - Deployments &amp; Config'!P467="","",'12 - Deployments &amp; Config'!P467)</f>
        <v/>
      </c>
      <c r="Q462" s="30"/>
      <c r="R462" s="29" t="str">
        <f>IF('12 - Deployments &amp; Config'!BO467="","",'12 - Deployments &amp; Config'!BO467)</f>
        <v/>
      </c>
      <c r="S462" s="29" t="str">
        <f>IF('12 - Deployments &amp; Config'!BN467="","",'12 - Deployments &amp; Config'!BN467)</f>
        <v/>
      </c>
      <c r="T462" s="29" t="str">
        <f>IF('12 - Deployments &amp; Config'!BL467="","",'12 - Deployments &amp; Config'!BL467)</f>
        <v/>
      </c>
      <c r="U462" s="29" t="str">
        <f>IF('12 - Deployments &amp; Config'!BM467="","",'12 - Deployments &amp; Config'!BM467)</f>
        <v/>
      </c>
      <c r="V462" s="29" t="str">
        <f>IF('12 - Deployments &amp; Config'!B467="","",'12 - Deployments &amp; Config'!B467)</f>
        <v/>
      </c>
      <c r="W462" s="29" t="str">
        <f>IF('12 - Deployments &amp; Config'!CO467="","",'12 - Deployments &amp; Config'!CO467)</f>
        <v/>
      </c>
      <c r="X462" s="29" t="str">
        <f>IF('12 - Deployments &amp; Config'!BS467="","",'12 - Deployments &amp; Config'!BS467)</f>
        <v/>
      </c>
      <c r="Y462" s="29" t="str">
        <f>IF('12 - Deployments &amp; Config'!CQ467="","",'12 - Deployments &amp; Config'!CQ467)</f>
        <v/>
      </c>
      <c r="Z462" s="29" t="str">
        <f>IF('12 - Deployments &amp; Config'!T467="","",'12 - Deployments &amp; Config'!T467)</f>
        <v/>
      </c>
      <c r="AA462" s="29" t="str">
        <f>IF('12 - Deployments &amp; Config'!V467="","",'12 - Deployments &amp; Config'!V467)</f>
        <v/>
      </c>
    </row>
    <row r="463" spans="1:27">
      <c r="A463" s="30"/>
      <c r="B463" s="30"/>
      <c r="C463" s="29" t="str">
        <f>IF('12 - Deployments &amp; Config'!I468="","",'12 - Deployments &amp; Config'!I468)</f>
        <v/>
      </c>
      <c r="D463" s="29" t="str">
        <f>IF('12 - Deployments &amp; Config'!J468="","",'12 - Deployments &amp; Config'!J468)</f>
        <v/>
      </c>
      <c r="E463" s="29" t="str">
        <f>IF('12 - Deployments &amp; Config'!K468="","",'12 - Deployments &amp; Config'!K468)</f>
        <v/>
      </c>
      <c r="F463" s="29" t="str">
        <f>IF('12 - Deployments &amp; Config'!L468="","",'12 - Deployments &amp; Config'!L468)</f>
        <v/>
      </c>
      <c r="G463" s="29" t="str">
        <f>IF('12 - Deployments &amp; Config'!AQ468="","",'12 - Deployments &amp; Config'!AQ468)</f>
        <v/>
      </c>
      <c r="H463" s="29" t="str">
        <f>IF('12 - Deployments &amp; Config'!A468="","",'12 - Deployments &amp; Config'!A468)</f>
        <v/>
      </c>
      <c r="I463" s="29" t="str">
        <f>IF('12 - Deployments &amp; Config'!AO468="","",'12 - Deployments &amp; Config'!AO468)</f>
        <v/>
      </c>
      <c r="J463" s="29" t="str">
        <f>IF('12 - Deployments &amp; Config'!AP468="","",'12 - Deployments &amp; Config'!AP468)</f>
        <v/>
      </c>
      <c r="K463" s="29" t="str">
        <f>IF('12 - Deployments &amp; Config'!AK468="","",'12 - Deployments &amp; Config'!AK468)</f>
        <v/>
      </c>
      <c r="L463" s="29" t="str">
        <f>IF('12 - Deployments &amp; Config'!M468="","",'12 - Deployments &amp; Config'!M468)</f>
        <v/>
      </c>
      <c r="M463" s="30"/>
      <c r="N463" s="29" t="str">
        <f>IF('12 - Deployments &amp; Config'!N468="","",'12 - Deployments &amp; Config'!N468)</f>
        <v/>
      </c>
      <c r="O463" s="29" t="str">
        <f>IF('12 - Deployments &amp; Config'!O468="","",'12 - Deployments &amp; Config'!O468)</f>
        <v/>
      </c>
      <c r="P463" s="29" t="str">
        <f>IF('12 - Deployments &amp; Config'!P468="","",'12 - Deployments &amp; Config'!P468)</f>
        <v/>
      </c>
      <c r="Q463" s="30"/>
      <c r="R463" s="29" t="str">
        <f>IF('12 - Deployments &amp; Config'!BO468="","",'12 - Deployments &amp; Config'!BO468)</f>
        <v/>
      </c>
      <c r="S463" s="29" t="str">
        <f>IF('12 - Deployments &amp; Config'!BN468="","",'12 - Deployments &amp; Config'!BN468)</f>
        <v/>
      </c>
      <c r="T463" s="29" t="str">
        <f>IF('12 - Deployments &amp; Config'!BL468="","",'12 - Deployments &amp; Config'!BL468)</f>
        <v/>
      </c>
      <c r="U463" s="29" t="str">
        <f>IF('12 - Deployments &amp; Config'!BM468="","",'12 - Deployments &amp; Config'!BM468)</f>
        <v/>
      </c>
      <c r="V463" s="29" t="str">
        <f>IF('12 - Deployments &amp; Config'!B468="","",'12 - Deployments &amp; Config'!B468)</f>
        <v/>
      </c>
      <c r="W463" s="29" t="str">
        <f>IF('12 - Deployments &amp; Config'!CO468="","",'12 - Deployments &amp; Config'!CO468)</f>
        <v/>
      </c>
      <c r="X463" s="29" t="str">
        <f>IF('12 - Deployments &amp; Config'!BS468="","",'12 - Deployments &amp; Config'!BS468)</f>
        <v/>
      </c>
      <c r="Y463" s="29" t="str">
        <f>IF('12 - Deployments &amp; Config'!CQ468="","",'12 - Deployments &amp; Config'!CQ468)</f>
        <v/>
      </c>
      <c r="Z463" s="29" t="str">
        <f>IF('12 - Deployments &amp; Config'!T468="","",'12 - Deployments &amp; Config'!T468)</f>
        <v/>
      </c>
      <c r="AA463" s="29" t="str">
        <f>IF('12 - Deployments &amp; Config'!V468="","",'12 - Deployments &amp; Config'!V468)</f>
        <v/>
      </c>
    </row>
    <row r="464" spans="1:27">
      <c r="A464" s="30"/>
      <c r="B464" s="30"/>
      <c r="C464" s="29" t="str">
        <f>IF('12 - Deployments &amp; Config'!I469="","",'12 - Deployments &amp; Config'!I469)</f>
        <v/>
      </c>
      <c r="D464" s="29" t="str">
        <f>IF('12 - Deployments &amp; Config'!J469="","",'12 - Deployments &amp; Config'!J469)</f>
        <v/>
      </c>
      <c r="E464" s="29" t="str">
        <f>IF('12 - Deployments &amp; Config'!K469="","",'12 - Deployments &amp; Config'!K469)</f>
        <v/>
      </c>
      <c r="F464" s="29" t="str">
        <f>IF('12 - Deployments &amp; Config'!L469="","",'12 - Deployments &amp; Config'!L469)</f>
        <v/>
      </c>
      <c r="G464" s="29" t="str">
        <f>IF('12 - Deployments &amp; Config'!AQ469="","",'12 - Deployments &amp; Config'!AQ469)</f>
        <v/>
      </c>
      <c r="H464" s="29" t="str">
        <f>IF('12 - Deployments &amp; Config'!A469="","",'12 - Deployments &amp; Config'!A469)</f>
        <v/>
      </c>
      <c r="I464" s="29" t="str">
        <f>IF('12 - Deployments &amp; Config'!AO469="","",'12 - Deployments &amp; Config'!AO469)</f>
        <v/>
      </c>
      <c r="J464" s="29" t="str">
        <f>IF('12 - Deployments &amp; Config'!AP469="","",'12 - Deployments &amp; Config'!AP469)</f>
        <v/>
      </c>
      <c r="K464" s="29" t="str">
        <f>IF('12 - Deployments &amp; Config'!AK469="","",'12 - Deployments &amp; Config'!AK469)</f>
        <v/>
      </c>
      <c r="L464" s="29" t="str">
        <f>IF('12 - Deployments &amp; Config'!M469="","",'12 - Deployments &amp; Config'!M469)</f>
        <v/>
      </c>
      <c r="M464" s="30"/>
      <c r="N464" s="29" t="str">
        <f>IF('12 - Deployments &amp; Config'!N469="","",'12 - Deployments &amp; Config'!N469)</f>
        <v/>
      </c>
      <c r="O464" s="29" t="str">
        <f>IF('12 - Deployments &amp; Config'!O469="","",'12 - Deployments &amp; Config'!O469)</f>
        <v/>
      </c>
      <c r="P464" s="29" t="str">
        <f>IF('12 - Deployments &amp; Config'!P469="","",'12 - Deployments &amp; Config'!P469)</f>
        <v/>
      </c>
      <c r="Q464" s="30"/>
      <c r="R464" s="29" t="str">
        <f>IF('12 - Deployments &amp; Config'!BO469="","",'12 - Deployments &amp; Config'!BO469)</f>
        <v/>
      </c>
      <c r="S464" s="29" t="str">
        <f>IF('12 - Deployments &amp; Config'!BN469="","",'12 - Deployments &amp; Config'!BN469)</f>
        <v/>
      </c>
      <c r="T464" s="29" t="str">
        <f>IF('12 - Deployments &amp; Config'!BL469="","",'12 - Deployments &amp; Config'!BL469)</f>
        <v/>
      </c>
      <c r="U464" s="29" t="str">
        <f>IF('12 - Deployments &amp; Config'!BM469="","",'12 - Deployments &amp; Config'!BM469)</f>
        <v/>
      </c>
      <c r="V464" s="29" t="str">
        <f>IF('12 - Deployments &amp; Config'!B469="","",'12 - Deployments &amp; Config'!B469)</f>
        <v/>
      </c>
      <c r="W464" s="29" t="str">
        <f>IF('12 - Deployments &amp; Config'!CO469="","",'12 - Deployments &amp; Config'!CO469)</f>
        <v/>
      </c>
      <c r="X464" s="29" t="str">
        <f>IF('12 - Deployments &amp; Config'!BS469="","",'12 - Deployments &amp; Config'!BS469)</f>
        <v/>
      </c>
      <c r="Y464" s="29" t="str">
        <f>IF('12 - Deployments &amp; Config'!CQ469="","",'12 - Deployments &amp; Config'!CQ469)</f>
        <v/>
      </c>
      <c r="Z464" s="29" t="str">
        <f>IF('12 - Deployments &amp; Config'!T469="","",'12 - Deployments &amp; Config'!T469)</f>
        <v/>
      </c>
      <c r="AA464" s="29" t="str">
        <f>IF('12 - Deployments &amp; Config'!V469="","",'12 - Deployments &amp; Config'!V469)</f>
        <v/>
      </c>
    </row>
    <row r="465" spans="1:27">
      <c r="A465" s="30"/>
      <c r="B465" s="30"/>
      <c r="C465" s="29" t="str">
        <f>IF('12 - Deployments &amp; Config'!I470="","",'12 - Deployments &amp; Config'!I470)</f>
        <v/>
      </c>
      <c r="D465" s="29" t="str">
        <f>IF('12 - Deployments &amp; Config'!J470="","",'12 - Deployments &amp; Config'!J470)</f>
        <v/>
      </c>
      <c r="E465" s="29" t="str">
        <f>IF('12 - Deployments &amp; Config'!K470="","",'12 - Deployments &amp; Config'!K470)</f>
        <v/>
      </c>
      <c r="F465" s="29" t="str">
        <f>IF('12 - Deployments &amp; Config'!L470="","",'12 - Deployments &amp; Config'!L470)</f>
        <v/>
      </c>
      <c r="G465" s="29" t="str">
        <f>IF('12 - Deployments &amp; Config'!AQ470="","",'12 - Deployments &amp; Config'!AQ470)</f>
        <v/>
      </c>
      <c r="H465" s="29" t="str">
        <f>IF('12 - Deployments &amp; Config'!A470="","",'12 - Deployments &amp; Config'!A470)</f>
        <v/>
      </c>
      <c r="I465" s="29" t="str">
        <f>IF('12 - Deployments &amp; Config'!AO470="","",'12 - Deployments &amp; Config'!AO470)</f>
        <v/>
      </c>
      <c r="J465" s="29" t="str">
        <f>IF('12 - Deployments &amp; Config'!AP470="","",'12 - Deployments &amp; Config'!AP470)</f>
        <v/>
      </c>
      <c r="K465" s="29" t="str">
        <f>IF('12 - Deployments &amp; Config'!AK470="","",'12 - Deployments &amp; Config'!AK470)</f>
        <v/>
      </c>
      <c r="L465" s="29" t="str">
        <f>IF('12 - Deployments &amp; Config'!M470="","",'12 - Deployments &amp; Config'!M470)</f>
        <v/>
      </c>
      <c r="M465" s="30"/>
      <c r="N465" s="29" t="str">
        <f>IF('12 - Deployments &amp; Config'!N470="","",'12 - Deployments &amp; Config'!N470)</f>
        <v/>
      </c>
      <c r="O465" s="29" t="str">
        <f>IF('12 - Deployments &amp; Config'!O470="","",'12 - Deployments &amp; Config'!O470)</f>
        <v/>
      </c>
      <c r="P465" s="29" t="str">
        <f>IF('12 - Deployments &amp; Config'!P470="","",'12 - Deployments &amp; Config'!P470)</f>
        <v/>
      </c>
      <c r="Q465" s="30"/>
      <c r="R465" s="29" t="str">
        <f>IF('12 - Deployments &amp; Config'!BO470="","",'12 - Deployments &amp; Config'!BO470)</f>
        <v/>
      </c>
      <c r="S465" s="29" t="str">
        <f>IF('12 - Deployments &amp; Config'!BN470="","",'12 - Deployments &amp; Config'!BN470)</f>
        <v/>
      </c>
      <c r="T465" s="29" t="str">
        <f>IF('12 - Deployments &amp; Config'!BL470="","",'12 - Deployments &amp; Config'!BL470)</f>
        <v/>
      </c>
      <c r="U465" s="29" t="str">
        <f>IF('12 - Deployments &amp; Config'!BM470="","",'12 - Deployments &amp; Config'!BM470)</f>
        <v/>
      </c>
      <c r="V465" s="29" t="str">
        <f>IF('12 - Deployments &amp; Config'!B470="","",'12 - Deployments &amp; Config'!B470)</f>
        <v/>
      </c>
      <c r="W465" s="29" t="str">
        <f>IF('12 - Deployments &amp; Config'!CO470="","",'12 - Deployments &amp; Config'!CO470)</f>
        <v/>
      </c>
      <c r="X465" s="29" t="str">
        <f>IF('12 - Deployments &amp; Config'!BS470="","",'12 - Deployments &amp; Config'!BS470)</f>
        <v/>
      </c>
      <c r="Y465" s="29" t="str">
        <f>IF('12 - Deployments &amp; Config'!CQ470="","",'12 - Deployments &amp; Config'!CQ470)</f>
        <v/>
      </c>
      <c r="Z465" s="29" t="str">
        <f>IF('12 - Deployments &amp; Config'!T470="","",'12 - Deployments &amp; Config'!T470)</f>
        <v/>
      </c>
      <c r="AA465" s="29" t="str">
        <f>IF('12 - Deployments &amp; Config'!V470="","",'12 - Deployments &amp; Config'!V470)</f>
        <v/>
      </c>
    </row>
    <row r="466" spans="1:27">
      <c r="A466" s="30"/>
      <c r="B466" s="30"/>
      <c r="C466" s="29" t="str">
        <f>IF('12 - Deployments &amp; Config'!I471="","",'12 - Deployments &amp; Config'!I471)</f>
        <v/>
      </c>
      <c r="D466" s="29" t="str">
        <f>IF('12 - Deployments &amp; Config'!J471="","",'12 - Deployments &amp; Config'!J471)</f>
        <v/>
      </c>
      <c r="E466" s="29" t="str">
        <f>IF('12 - Deployments &amp; Config'!K471="","",'12 - Deployments &amp; Config'!K471)</f>
        <v/>
      </c>
      <c r="F466" s="29" t="str">
        <f>IF('12 - Deployments &amp; Config'!L471="","",'12 - Deployments &amp; Config'!L471)</f>
        <v/>
      </c>
      <c r="G466" s="29" t="str">
        <f>IF('12 - Deployments &amp; Config'!AQ471="","",'12 - Deployments &amp; Config'!AQ471)</f>
        <v/>
      </c>
      <c r="H466" s="29" t="str">
        <f>IF('12 - Deployments &amp; Config'!A471="","",'12 - Deployments &amp; Config'!A471)</f>
        <v/>
      </c>
      <c r="I466" s="29" t="str">
        <f>IF('12 - Deployments &amp; Config'!AO471="","",'12 - Deployments &amp; Config'!AO471)</f>
        <v/>
      </c>
      <c r="J466" s="29" t="str">
        <f>IF('12 - Deployments &amp; Config'!AP471="","",'12 - Deployments &amp; Config'!AP471)</f>
        <v/>
      </c>
      <c r="K466" s="29" t="str">
        <f>IF('12 - Deployments &amp; Config'!AK471="","",'12 - Deployments &amp; Config'!AK471)</f>
        <v/>
      </c>
      <c r="L466" s="29" t="str">
        <f>IF('12 - Deployments &amp; Config'!M471="","",'12 - Deployments &amp; Config'!M471)</f>
        <v/>
      </c>
      <c r="M466" s="30"/>
      <c r="N466" s="29" t="str">
        <f>IF('12 - Deployments &amp; Config'!N471="","",'12 - Deployments &amp; Config'!N471)</f>
        <v/>
      </c>
      <c r="O466" s="29" t="str">
        <f>IF('12 - Deployments &amp; Config'!O471="","",'12 - Deployments &amp; Config'!O471)</f>
        <v/>
      </c>
      <c r="P466" s="29" t="str">
        <f>IF('12 - Deployments &amp; Config'!P471="","",'12 - Deployments &amp; Config'!P471)</f>
        <v/>
      </c>
      <c r="Q466" s="30"/>
      <c r="R466" s="29" t="str">
        <f>IF('12 - Deployments &amp; Config'!BO471="","",'12 - Deployments &amp; Config'!BO471)</f>
        <v/>
      </c>
      <c r="S466" s="29" t="str">
        <f>IF('12 - Deployments &amp; Config'!BN471="","",'12 - Deployments &amp; Config'!BN471)</f>
        <v/>
      </c>
      <c r="T466" s="29" t="str">
        <f>IF('12 - Deployments &amp; Config'!BL471="","",'12 - Deployments &amp; Config'!BL471)</f>
        <v/>
      </c>
      <c r="U466" s="29" t="str">
        <f>IF('12 - Deployments &amp; Config'!BM471="","",'12 - Deployments &amp; Config'!BM471)</f>
        <v/>
      </c>
      <c r="V466" s="29" t="str">
        <f>IF('12 - Deployments &amp; Config'!B471="","",'12 - Deployments &amp; Config'!B471)</f>
        <v/>
      </c>
      <c r="W466" s="29" t="str">
        <f>IF('12 - Deployments &amp; Config'!CO471="","",'12 - Deployments &amp; Config'!CO471)</f>
        <v/>
      </c>
      <c r="X466" s="29" t="str">
        <f>IF('12 - Deployments &amp; Config'!BS471="","",'12 - Deployments &amp; Config'!BS471)</f>
        <v/>
      </c>
      <c r="Y466" s="29" t="str">
        <f>IF('12 - Deployments &amp; Config'!CQ471="","",'12 - Deployments &amp; Config'!CQ471)</f>
        <v/>
      </c>
      <c r="Z466" s="29" t="str">
        <f>IF('12 - Deployments &amp; Config'!T471="","",'12 - Deployments &amp; Config'!T471)</f>
        <v/>
      </c>
      <c r="AA466" s="29" t="str">
        <f>IF('12 - Deployments &amp; Config'!V471="","",'12 - Deployments &amp; Config'!V471)</f>
        <v/>
      </c>
    </row>
    <row r="467" spans="1:27">
      <c r="A467" s="30"/>
      <c r="B467" s="30"/>
      <c r="C467" s="29" t="str">
        <f>IF('12 - Deployments &amp; Config'!I472="","",'12 - Deployments &amp; Config'!I472)</f>
        <v/>
      </c>
      <c r="D467" s="29" t="str">
        <f>IF('12 - Deployments &amp; Config'!J472="","",'12 - Deployments &amp; Config'!J472)</f>
        <v/>
      </c>
      <c r="E467" s="29" t="str">
        <f>IF('12 - Deployments &amp; Config'!K472="","",'12 - Deployments &amp; Config'!K472)</f>
        <v/>
      </c>
      <c r="F467" s="29" t="str">
        <f>IF('12 - Deployments &amp; Config'!L472="","",'12 - Deployments &amp; Config'!L472)</f>
        <v/>
      </c>
      <c r="G467" s="29" t="str">
        <f>IF('12 - Deployments &amp; Config'!AQ472="","",'12 - Deployments &amp; Config'!AQ472)</f>
        <v/>
      </c>
      <c r="H467" s="29" t="str">
        <f>IF('12 - Deployments &amp; Config'!A472="","",'12 - Deployments &amp; Config'!A472)</f>
        <v/>
      </c>
      <c r="I467" s="29" t="str">
        <f>IF('12 - Deployments &amp; Config'!AO472="","",'12 - Deployments &amp; Config'!AO472)</f>
        <v/>
      </c>
      <c r="J467" s="29" t="str">
        <f>IF('12 - Deployments &amp; Config'!AP472="","",'12 - Deployments &amp; Config'!AP472)</f>
        <v/>
      </c>
      <c r="K467" s="29" t="str">
        <f>IF('12 - Deployments &amp; Config'!AK472="","",'12 - Deployments &amp; Config'!AK472)</f>
        <v/>
      </c>
      <c r="L467" s="29" t="str">
        <f>IF('12 - Deployments &amp; Config'!M472="","",'12 - Deployments &amp; Config'!M472)</f>
        <v/>
      </c>
      <c r="M467" s="30"/>
      <c r="N467" s="29" t="str">
        <f>IF('12 - Deployments &amp; Config'!N472="","",'12 - Deployments &amp; Config'!N472)</f>
        <v/>
      </c>
      <c r="O467" s="29" t="str">
        <f>IF('12 - Deployments &amp; Config'!O472="","",'12 - Deployments &amp; Config'!O472)</f>
        <v/>
      </c>
      <c r="P467" s="29" t="str">
        <f>IF('12 - Deployments &amp; Config'!P472="","",'12 - Deployments &amp; Config'!P472)</f>
        <v/>
      </c>
      <c r="Q467" s="30"/>
      <c r="R467" s="29" t="str">
        <f>IF('12 - Deployments &amp; Config'!BO472="","",'12 - Deployments &amp; Config'!BO472)</f>
        <v/>
      </c>
      <c r="S467" s="29" t="str">
        <f>IF('12 - Deployments &amp; Config'!BN472="","",'12 - Deployments &amp; Config'!BN472)</f>
        <v/>
      </c>
      <c r="T467" s="29" t="str">
        <f>IF('12 - Deployments &amp; Config'!BL472="","",'12 - Deployments &amp; Config'!BL472)</f>
        <v/>
      </c>
      <c r="U467" s="29" t="str">
        <f>IF('12 - Deployments &amp; Config'!BM472="","",'12 - Deployments &amp; Config'!BM472)</f>
        <v/>
      </c>
      <c r="V467" s="29" t="str">
        <f>IF('12 - Deployments &amp; Config'!B472="","",'12 - Deployments &amp; Config'!B472)</f>
        <v/>
      </c>
      <c r="W467" s="29" t="str">
        <f>IF('12 - Deployments &amp; Config'!CO472="","",'12 - Deployments &amp; Config'!CO472)</f>
        <v/>
      </c>
      <c r="X467" s="29" t="str">
        <f>IF('12 - Deployments &amp; Config'!BS472="","",'12 - Deployments &amp; Config'!BS472)</f>
        <v/>
      </c>
      <c r="Y467" s="29" t="str">
        <f>IF('12 - Deployments &amp; Config'!CQ472="","",'12 - Deployments &amp; Config'!CQ472)</f>
        <v/>
      </c>
      <c r="Z467" s="29" t="str">
        <f>IF('12 - Deployments &amp; Config'!T472="","",'12 - Deployments &amp; Config'!T472)</f>
        <v/>
      </c>
      <c r="AA467" s="29" t="str">
        <f>IF('12 - Deployments &amp; Config'!V472="","",'12 - Deployments &amp; Config'!V472)</f>
        <v/>
      </c>
    </row>
    <row r="468" spans="1:27">
      <c r="A468" s="30"/>
      <c r="B468" s="30"/>
      <c r="C468" s="29" t="str">
        <f>IF('12 - Deployments &amp; Config'!I473="","",'12 - Deployments &amp; Config'!I473)</f>
        <v/>
      </c>
      <c r="D468" s="29" t="str">
        <f>IF('12 - Deployments &amp; Config'!J473="","",'12 - Deployments &amp; Config'!J473)</f>
        <v/>
      </c>
      <c r="E468" s="29" t="str">
        <f>IF('12 - Deployments &amp; Config'!K473="","",'12 - Deployments &amp; Config'!K473)</f>
        <v/>
      </c>
      <c r="F468" s="29" t="str">
        <f>IF('12 - Deployments &amp; Config'!L473="","",'12 - Deployments &amp; Config'!L473)</f>
        <v/>
      </c>
      <c r="G468" s="29" t="str">
        <f>IF('12 - Deployments &amp; Config'!AQ473="","",'12 - Deployments &amp; Config'!AQ473)</f>
        <v/>
      </c>
      <c r="H468" s="29" t="str">
        <f>IF('12 - Deployments &amp; Config'!A473="","",'12 - Deployments &amp; Config'!A473)</f>
        <v/>
      </c>
      <c r="I468" s="29" t="str">
        <f>IF('12 - Deployments &amp; Config'!AO473="","",'12 - Deployments &amp; Config'!AO473)</f>
        <v/>
      </c>
      <c r="J468" s="29" t="str">
        <f>IF('12 - Deployments &amp; Config'!AP473="","",'12 - Deployments &amp; Config'!AP473)</f>
        <v/>
      </c>
      <c r="K468" s="29" t="str">
        <f>IF('12 - Deployments &amp; Config'!AK473="","",'12 - Deployments &amp; Config'!AK473)</f>
        <v/>
      </c>
      <c r="L468" s="29" t="str">
        <f>IF('12 - Deployments &amp; Config'!M473="","",'12 - Deployments &amp; Config'!M473)</f>
        <v/>
      </c>
      <c r="M468" s="30"/>
      <c r="N468" s="29" t="str">
        <f>IF('12 - Deployments &amp; Config'!N473="","",'12 - Deployments &amp; Config'!N473)</f>
        <v/>
      </c>
      <c r="O468" s="29" t="str">
        <f>IF('12 - Deployments &amp; Config'!O473="","",'12 - Deployments &amp; Config'!O473)</f>
        <v/>
      </c>
      <c r="P468" s="29" t="str">
        <f>IF('12 - Deployments &amp; Config'!P473="","",'12 - Deployments &amp; Config'!P473)</f>
        <v/>
      </c>
      <c r="Q468" s="30"/>
      <c r="R468" s="29" t="str">
        <f>IF('12 - Deployments &amp; Config'!BO473="","",'12 - Deployments &amp; Config'!BO473)</f>
        <v/>
      </c>
      <c r="S468" s="29" t="str">
        <f>IF('12 - Deployments &amp; Config'!BN473="","",'12 - Deployments &amp; Config'!BN473)</f>
        <v/>
      </c>
      <c r="T468" s="29" t="str">
        <f>IF('12 - Deployments &amp; Config'!BL473="","",'12 - Deployments &amp; Config'!BL473)</f>
        <v/>
      </c>
      <c r="U468" s="29" t="str">
        <f>IF('12 - Deployments &amp; Config'!BM473="","",'12 - Deployments &amp; Config'!BM473)</f>
        <v/>
      </c>
      <c r="V468" s="29" t="str">
        <f>IF('12 - Deployments &amp; Config'!B473="","",'12 - Deployments &amp; Config'!B473)</f>
        <v/>
      </c>
      <c r="W468" s="29" t="str">
        <f>IF('12 - Deployments &amp; Config'!CO473="","",'12 - Deployments &amp; Config'!CO473)</f>
        <v/>
      </c>
      <c r="X468" s="29" t="str">
        <f>IF('12 - Deployments &amp; Config'!BS473="","",'12 - Deployments &amp; Config'!BS473)</f>
        <v/>
      </c>
      <c r="Y468" s="29" t="str">
        <f>IF('12 - Deployments &amp; Config'!CQ473="","",'12 - Deployments &amp; Config'!CQ473)</f>
        <v/>
      </c>
      <c r="Z468" s="29" t="str">
        <f>IF('12 - Deployments &amp; Config'!T473="","",'12 - Deployments &amp; Config'!T473)</f>
        <v/>
      </c>
      <c r="AA468" s="29" t="str">
        <f>IF('12 - Deployments &amp; Config'!V473="","",'12 - Deployments &amp; Config'!V473)</f>
        <v/>
      </c>
    </row>
    <row r="469" spans="1:27">
      <c r="A469" s="30"/>
      <c r="B469" s="30"/>
      <c r="C469" s="29" t="str">
        <f>IF('12 - Deployments &amp; Config'!I474="","",'12 - Deployments &amp; Config'!I474)</f>
        <v/>
      </c>
      <c r="D469" s="29" t="str">
        <f>IF('12 - Deployments &amp; Config'!J474="","",'12 - Deployments &amp; Config'!J474)</f>
        <v/>
      </c>
      <c r="E469" s="29" t="str">
        <f>IF('12 - Deployments &amp; Config'!K474="","",'12 - Deployments &amp; Config'!K474)</f>
        <v/>
      </c>
      <c r="F469" s="29" t="str">
        <f>IF('12 - Deployments &amp; Config'!L474="","",'12 - Deployments &amp; Config'!L474)</f>
        <v/>
      </c>
      <c r="G469" s="29" t="str">
        <f>IF('12 - Deployments &amp; Config'!AQ474="","",'12 - Deployments &amp; Config'!AQ474)</f>
        <v/>
      </c>
      <c r="H469" s="29" t="str">
        <f>IF('12 - Deployments &amp; Config'!A474="","",'12 - Deployments &amp; Config'!A474)</f>
        <v/>
      </c>
      <c r="I469" s="29" t="str">
        <f>IF('12 - Deployments &amp; Config'!AO474="","",'12 - Deployments &amp; Config'!AO474)</f>
        <v/>
      </c>
      <c r="J469" s="29" t="str">
        <f>IF('12 - Deployments &amp; Config'!AP474="","",'12 - Deployments &amp; Config'!AP474)</f>
        <v/>
      </c>
      <c r="K469" s="29" t="str">
        <f>IF('12 - Deployments &amp; Config'!AK474="","",'12 - Deployments &amp; Config'!AK474)</f>
        <v/>
      </c>
      <c r="L469" s="29" t="str">
        <f>IF('12 - Deployments &amp; Config'!M474="","",'12 - Deployments &amp; Config'!M474)</f>
        <v/>
      </c>
      <c r="M469" s="30"/>
      <c r="N469" s="29" t="str">
        <f>IF('12 - Deployments &amp; Config'!N474="","",'12 - Deployments &amp; Config'!N474)</f>
        <v/>
      </c>
      <c r="O469" s="29" t="str">
        <f>IF('12 - Deployments &amp; Config'!O474="","",'12 - Deployments &amp; Config'!O474)</f>
        <v/>
      </c>
      <c r="P469" s="29" t="str">
        <f>IF('12 - Deployments &amp; Config'!P474="","",'12 - Deployments &amp; Config'!P474)</f>
        <v/>
      </c>
      <c r="Q469" s="30"/>
      <c r="R469" s="29" t="str">
        <f>IF('12 - Deployments &amp; Config'!BO474="","",'12 - Deployments &amp; Config'!BO474)</f>
        <v/>
      </c>
      <c r="S469" s="29" t="str">
        <f>IF('12 - Deployments &amp; Config'!BN474="","",'12 - Deployments &amp; Config'!BN474)</f>
        <v/>
      </c>
      <c r="T469" s="29" t="str">
        <f>IF('12 - Deployments &amp; Config'!BL474="","",'12 - Deployments &amp; Config'!BL474)</f>
        <v/>
      </c>
      <c r="U469" s="29" t="str">
        <f>IF('12 - Deployments &amp; Config'!BM474="","",'12 - Deployments &amp; Config'!BM474)</f>
        <v/>
      </c>
      <c r="V469" s="29" t="str">
        <f>IF('12 - Deployments &amp; Config'!B474="","",'12 - Deployments &amp; Config'!B474)</f>
        <v/>
      </c>
      <c r="W469" s="29" t="str">
        <f>IF('12 - Deployments &amp; Config'!CO474="","",'12 - Deployments &amp; Config'!CO474)</f>
        <v/>
      </c>
      <c r="X469" s="29" t="str">
        <f>IF('12 - Deployments &amp; Config'!BS474="","",'12 - Deployments &amp; Config'!BS474)</f>
        <v/>
      </c>
      <c r="Y469" s="29" t="str">
        <f>IF('12 - Deployments &amp; Config'!CQ474="","",'12 - Deployments &amp; Config'!CQ474)</f>
        <v/>
      </c>
      <c r="Z469" s="29" t="str">
        <f>IF('12 - Deployments &amp; Config'!T474="","",'12 - Deployments &amp; Config'!T474)</f>
        <v/>
      </c>
      <c r="AA469" s="29" t="str">
        <f>IF('12 - Deployments &amp; Config'!V474="","",'12 - Deployments &amp; Config'!V474)</f>
        <v/>
      </c>
    </row>
    <row r="470" spans="1:27">
      <c r="A470" s="30"/>
      <c r="B470" s="30"/>
      <c r="C470" s="29" t="str">
        <f>IF('12 - Deployments &amp; Config'!I475="","",'12 - Deployments &amp; Config'!I475)</f>
        <v/>
      </c>
      <c r="D470" s="29" t="str">
        <f>IF('12 - Deployments &amp; Config'!J475="","",'12 - Deployments &amp; Config'!J475)</f>
        <v/>
      </c>
      <c r="E470" s="29" t="str">
        <f>IF('12 - Deployments &amp; Config'!K475="","",'12 - Deployments &amp; Config'!K475)</f>
        <v/>
      </c>
      <c r="F470" s="29" t="str">
        <f>IF('12 - Deployments &amp; Config'!L475="","",'12 - Deployments &amp; Config'!L475)</f>
        <v/>
      </c>
      <c r="G470" s="29" t="str">
        <f>IF('12 - Deployments &amp; Config'!AQ475="","",'12 - Deployments &amp; Config'!AQ475)</f>
        <v/>
      </c>
      <c r="H470" s="29" t="str">
        <f>IF('12 - Deployments &amp; Config'!A475="","",'12 - Deployments &amp; Config'!A475)</f>
        <v/>
      </c>
      <c r="I470" s="29" t="str">
        <f>IF('12 - Deployments &amp; Config'!AO475="","",'12 - Deployments &amp; Config'!AO475)</f>
        <v/>
      </c>
      <c r="J470" s="29" t="str">
        <f>IF('12 - Deployments &amp; Config'!AP475="","",'12 - Deployments &amp; Config'!AP475)</f>
        <v/>
      </c>
      <c r="K470" s="29" t="str">
        <f>IF('12 - Deployments &amp; Config'!AK475="","",'12 - Deployments &amp; Config'!AK475)</f>
        <v/>
      </c>
      <c r="L470" s="29" t="str">
        <f>IF('12 - Deployments &amp; Config'!M475="","",'12 - Deployments &amp; Config'!M475)</f>
        <v/>
      </c>
      <c r="M470" s="30"/>
      <c r="N470" s="29" t="str">
        <f>IF('12 - Deployments &amp; Config'!N475="","",'12 - Deployments &amp; Config'!N475)</f>
        <v/>
      </c>
      <c r="O470" s="29" t="str">
        <f>IF('12 - Deployments &amp; Config'!O475="","",'12 - Deployments &amp; Config'!O475)</f>
        <v/>
      </c>
      <c r="P470" s="29" t="str">
        <f>IF('12 - Deployments &amp; Config'!P475="","",'12 - Deployments &amp; Config'!P475)</f>
        <v/>
      </c>
      <c r="Q470" s="30"/>
      <c r="R470" s="29" t="str">
        <f>IF('12 - Deployments &amp; Config'!BO475="","",'12 - Deployments &amp; Config'!BO475)</f>
        <v/>
      </c>
      <c r="S470" s="29" t="str">
        <f>IF('12 - Deployments &amp; Config'!BN475="","",'12 - Deployments &amp; Config'!BN475)</f>
        <v/>
      </c>
      <c r="T470" s="29" t="str">
        <f>IF('12 - Deployments &amp; Config'!BL475="","",'12 - Deployments &amp; Config'!BL475)</f>
        <v/>
      </c>
      <c r="U470" s="29" t="str">
        <f>IF('12 - Deployments &amp; Config'!BM475="","",'12 - Deployments &amp; Config'!BM475)</f>
        <v/>
      </c>
      <c r="V470" s="29" t="str">
        <f>IF('12 - Deployments &amp; Config'!B475="","",'12 - Deployments &amp; Config'!B475)</f>
        <v/>
      </c>
      <c r="W470" s="29" t="str">
        <f>IF('12 - Deployments &amp; Config'!CO475="","",'12 - Deployments &amp; Config'!CO475)</f>
        <v/>
      </c>
      <c r="X470" s="29" t="str">
        <f>IF('12 - Deployments &amp; Config'!BS475="","",'12 - Deployments &amp; Config'!BS475)</f>
        <v/>
      </c>
      <c r="Y470" s="29" t="str">
        <f>IF('12 - Deployments &amp; Config'!CQ475="","",'12 - Deployments &amp; Config'!CQ475)</f>
        <v/>
      </c>
      <c r="Z470" s="29" t="str">
        <f>IF('12 - Deployments &amp; Config'!T475="","",'12 - Deployments &amp; Config'!T475)</f>
        <v/>
      </c>
      <c r="AA470" s="29" t="str">
        <f>IF('12 - Deployments &amp; Config'!V475="","",'12 - Deployments &amp; Config'!V475)</f>
        <v/>
      </c>
    </row>
    <row r="471" spans="1:27">
      <c r="A471" s="30"/>
      <c r="B471" s="30"/>
      <c r="C471" s="29" t="str">
        <f>IF('12 - Deployments &amp; Config'!I476="","",'12 - Deployments &amp; Config'!I476)</f>
        <v/>
      </c>
      <c r="D471" s="29" t="str">
        <f>IF('12 - Deployments &amp; Config'!J476="","",'12 - Deployments &amp; Config'!J476)</f>
        <v/>
      </c>
      <c r="E471" s="29" t="str">
        <f>IF('12 - Deployments &amp; Config'!K476="","",'12 - Deployments &amp; Config'!K476)</f>
        <v/>
      </c>
      <c r="F471" s="29" t="str">
        <f>IF('12 - Deployments &amp; Config'!L476="","",'12 - Deployments &amp; Config'!L476)</f>
        <v/>
      </c>
      <c r="G471" s="29" t="str">
        <f>IF('12 - Deployments &amp; Config'!AQ476="","",'12 - Deployments &amp; Config'!AQ476)</f>
        <v/>
      </c>
      <c r="H471" s="29" t="str">
        <f>IF('12 - Deployments &amp; Config'!A476="","",'12 - Deployments &amp; Config'!A476)</f>
        <v/>
      </c>
      <c r="I471" s="29" t="str">
        <f>IF('12 - Deployments &amp; Config'!AO476="","",'12 - Deployments &amp; Config'!AO476)</f>
        <v/>
      </c>
      <c r="J471" s="29" t="str">
        <f>IF('12 - Deployments &amp; Config'!AP476="","",'12 - Deployments &amp; Config'!AP476)</f>
        <v/>
      </c>
      <c r="K471" s="29" t="str">
        <f>IF('12 - Deployments &amp; Config'!AK476="","",'12 - Deployments &amp; Config'!AK476)</f>
        <v/>
      </c>
      <c r="L471" s="29" t="str">
        <f>IF('12 - Deployments &amp; Config'!M476="","",'12 - Deployments &amp; Config'!M476)</f>
        <v/>
      </c>
      <c r="M471" s="30"/>
      <c r="N471" s="29" t="str">
        <f>IF('12 - Deployments &amp; Config'!N476="","",'12 - Deployments &amp; Config'!N476)</f>
        <v/>
      </c>
      <c r="O471" s="29" t="str">
        <f>IF('12 - Deployments &amp; Config'!O476="","",'12 - Deployments &amp; Config'!O476)</f>
        <v/>
      </c>
      <c r="P471" s="29" t="str">
        <f>IF('12 - Deployments &amp; Config'!P476="","",'12 - Deployments &amp; Config'!P476)</f>
        <v/>
      </c>
      <c r="Q471" s="30"/>
      <c r="R471" s="29" t="str">
        <f>IF('12 - Deployments &amp; Config'!BO476="","",'12 - Deployments &amp; Config'!BO476)</f>
        <v/>
      </c>
      <c r="S471" s="29" t="str">
        <f>IF('12 - Deployments &amp; Config'!BN476="","",'12 - Deployments &amp; Config'!BN476)</f>
        <v/>
      </c>
      <c r="T471" s="29" t="str">
        <f>IF('12 - Deployments &amp; Config'!BL476="","",'12 - Deployments &amp; Config'!BL476)</f>
        <v/>
      </c>
      <c r="U471" s="29" t="str">
        <f>IF('12 - Deployments &amp; Config'!BM476="","",'12 - Deployments &amp; Config'!BM476)</f>
        <v/>
      </c>
      <c r="V471" s="29" t="str">
        <f>IF('12 - Deployments &amp; Config'!B476="","",'12 - Deployments &amp; Config'!B476)</f>
        <v/>
      </c>
      <c r="W471" s="29" t="str">
        <f>IF('12 - Deployments &amp; Config'!CO476="","",'12 - Deployments &amp; Config'!CO476)</f>
        <v/>
      </c>
      <c r="X471" s="29" t="str">
        <f>IF('12 - Deployments &amp; Config'!BS476="","",'12 - Deployments &amp; Config'!BS476)</f>
        <v/>
      </c>
      <c r="Y471" s="29" t="str">
        <f>IF('12 - Deployments &amp; Config'!CQ476="","",'12 - Deployments &amp; Config'!CQ476)</f>
        <v/>
      </c>
      <c r="Z471" s="29" t="str">
        <f>IF('12 - Deployments &amp; Config'!T476="","",'12 - Deployments &amp; Config'!T476)</f>
        <v/>
      </c>
      <c r="AA471" s="29" t="str">
        <f>IF('12 - Deployments &amp; Config'!V476="","",'12 - Deployments &amp; Config'!V476)</f>
        <v/>
      </c>
    </row>
    <row r="472" spans="1:27">
      <c r="A472" s="30"/>
      <c r="B472" s="30"/>
      <c r="C472" s="29" t="str">
        <f>IF('12 - Deployments &amp; Config'!I477="","",'12 - Deployments &amp; Config'!I477)</f>
        <v/>
      </c>
      <c r="D472" s="29" t="str">
        <f>IF('12 - Deployments &amp; Config'!J477="","",'12 - Deployments &amp; Config'!J477)</f>
        <v/>
      </c>
      <c r="E472" s="29" t="str">
        <f>IF('12 - Deployments &amp; Config'!K477="","",'12 - Deployments &amp; Config'!K477)</f>
        <v/>
      </c>
      <c r="F472" s="29" t="str">
        <f>IF('12 - Deployments &amp; Config'!L477="","",'12 - Deployments &amp; Config'!L477)</f>
        <v/>
      </c>
      <c r="G472" s="29" t="str">
        <f>IF('12 - Deployments &amp; Config'!AQ477="","",'12 - Deployments &amp; Config'!AQ477)</f>
        <v/>
      </c>
      <c r="H472" s="29" t="str">
        <f>IF('12 - Deployments &amp; Config'!A477="","",'12 - Deployments &amp; Config'!A477)</f>
        <v/>
      </c>
      <c r="I472" s="29" t="str">
        <f>IF('12 - Deployments &amp; Config'!AO477="","",'12 - Deployments &amp; Config'!AO477)</f>
        <v/>
      </c>
      <c r="J472" s="29" t="str">
        <f>IF('12 - Deployments &amp; Config'!AP477="","",'12 - Deployments &amp; Config'!AP477)</f>
        <v/>
      </c>
      <c r="K472" s="29" t="str">
        <f>IF('12 - Deployments &amp; Config'!AK477="","",'12 - Deployments &amp; Config'!AK477)</f>
        <v/>
      </c>
      <c r="L472" s="29" t="str">
        <f>IF('12 - Deployments &amp; Config'!M477="","",'12 - Deployments &amp; Config'!M477)</f>
        <v/>
      </c>
      <c r="M472" s="30"/>
      <c r="N472" s="29" t="str">
        <f>IF('12 - Deployments &amp; Config'!N477="","",'12 - Deployments &amp; Config'!N477)</f>
        <v/>
      </c>
      <c r="O472" s="29" t="str">
        <f>IF('12 - Deployments &amp; Config'!O477="","",'12 - Deployments &amp; Config'!O477)</f>
        <v/>
      </c>
      <c r="P472" s="29" t="str">
        <f>IF('12 - Deployments &amp; Config'!P477="","",'12 - Deployments &amp; Config'!P477)</f>
        <v/>
      </c>
      <c r="Q472" s="30"/>
      <c r="R472" s="29" t="str">
        <f>IF('12 - Deployments &amp; Config'!BO477="","",'12 - Deployments &amp; Config'!BO477)</f>
        <v/>
      </c>
      <c r="S472" s="29" t="str">
        <f>IF('12 - Deployments &amp; Config'!BN477="","",'12 - Deployments &amp; Config'!BN477)</f>
        <v/>
      </c>
      <c r="T472" s="29" t="str">
        <f>IF('12 - Deployments &amp; Config'!BL477="","",'12 - Deployments &amp; Config'!BL477)</f>
        <v/>
      </c>
      <c r="U472" s="29" t="str">
        <f>IF('12 - Deployments &amp; Config'!BM477="","",'12 - Deployments &amp; Config'!BM477)</f>
        <v/>
      </c>
      <c r="V472" s="29" t="str">
        <f>IF('12 - Deployments &amp; Config'!B477="","",'12 - Deployments &amp; Config'!B477)</f>
        <v/>
      </c>
      <c r="W472" s="29" t="str">
        <f>IF('12 - Deployments &amp; Config'!CO477="","",'12 - Deployments &amp; Config'!CO477)</f>
        <v/>
      </c>
      <c r="X472" s="29" t="str">
        <f>IF('12 - Deployments &amp; Config'!BS477="","",'12 - Deployments &amp; Config'!BS477)</f>
        <v/>
      </c>
      <c r="Y472" s="29" t="str">
        <f>IF('12 - Deployments &amp; Config'!CQ477="","",'12 - Deployments &amp; Config'!CQ477)</f>
        <v/>
      </c>
      <c r="Z472" s="29" t="str">
        <f>IF('12 - Deployments &amp; Config'!T477="","",'12 - Deployments &amp; Config'!T477)</f>
        <v/>
      </c>
      <c r="AA472" s="29" t="str">
        <f>IF('12 - Deployments &amp; Config'!V477="","",'12 - Deployments &amp; Config'!V477)</f>
        <v/>
      </c>
    </row>
    <row r="473" spans="1:27">
      <c r="A473" s="30"/>
      <c r="B473" s="30"/>
      <c r="C473" s="29" t="str">
        <f>IF('12 - Deployments &amp; Config'!I478="","",'12 - Deployments &amp; Config'!I478)</f>
        <v/>
      </c>
      <c r="D473" s="29" t="str">
        <f>IF('12 - Deployments &amp; Config'!J478="","",'12 - Deployments &amp; Config'!J478)</f>
        <v/>
      </c>
      <c r="E473" s="29" t="str">
        <f>IF('12 - Deployments &amp; Config'!K478="","",'12 - Deployments &amp; Config'!K478)</f>
        <v/>
      </c>
      <c r="F473" s="29" t="str">
        <f>IF('12 - Deployments &amp; Config'!L478="","",'12 - Deployments &amp; Config'!L478)</f>
        <v/>
      </c>
      <c r="G473" s="29" t="str">
        <f>IF('12 - Deployments &amp; Config'!AQ478="","",'12 - Deployments &amp; Config'!AQ478)</f>
        <v/>
      </c>
      <c r="H473" s="29" t="str">
        <f>IF('12 - Deployments &amp; Config'!A478="","",'12 - Deployments &amp; Config'!A478)</f>
        <v/>
      </c>
      <c r="I473" s="29" t="str">
        <f>IF('12 - Deployments &amp; Config'!AO478="","",'12 - Deployments &amp; Config'!AO478)</f>
        <v/>
      </c>
      <c r="J473" s="29" t="str">
        <f>IF('12 - Deployments &amp; Config'!AP478="","",'12 - Deployments &amp; Config'!AP478)</f>
        <v/>
      </c>
      <c r="K473" s="29" t="str">
        <f>IF('12 - Deployments &amp; Config'!AK478="","",'12 - Deployments &amp; Config'!AK478)</f>
        <v/>
      </c>
      <c r="L473" s="29" t="str">
        <f>IF('12 - Deployments &amp; Config'!M478="","",'12 - Deployments &amp; Config'!M478)</f>
        <v/>
      </c>
      <c r="M473" s="30"/>
      <c r="N473" s="29" t="str">
        <f>IF('12 - Deployments &amp; Config'!N478="","",'12 - Deployments &amp; Config'!N478)</f>
        <v/>
      </c>
      <c r="O473" s="29" t="str">
        <f>IF('12 - Deployments &amp; Config'!O478="","",'12 - Deployments &amp; Config'!O478)</f>
        <v/>
      </c>
      <c r="P473" s="29" t="str">
        <f>IF('12 - Deployments &amp; Config'!P478="","",'12 - Deployments &amp; Config'!P478)</f>
        <v/>
      </c>
      <c r="Q473" s="30"/>
      <c r="R473" s="29" t="str">
        <f>IF('12 - Deployments &amp; Config'!BO478="","",'12 - Deployments &amp; Config'!BO478)</f>
        <v/>
      </c>
      <c r="S473" s="29" t="str">
        <f>IF('12 - Deployments &amp; Config'!BN478="","",'12 - Deployments &amp; Config'!BN478)</f>
        <v/>
      </c>
      <c r="T473" s="29" t="str">
        <f>IF('12 - Deployments &amp; Config'!BL478="","",'12 - Deployments &amp; Config'!BL478)</f>
        <v/>
      </c>
      <c r="U473" s="29" t="str">
        <f>IF('12 - Deployments &amp; Config'!BM478="","",'12 - Deployments &amp; Config'!BM478)</f>
        <v/>
      </c>
      <c r="V473" s="29" t="str">
        <f>IF('12 - Deployments &amp; Config'!B478="","",'12 - Deployments &amp; Config'!B478)</f>
        <v/>
      </c>
      <c r="W473" s="29" t="str">
        <f>IF('12 - Deployments &amp; Config'!CO478="","",'12 - Deployments &amp; Config'!CO478)</f>
        <v/>
      </c>
      <c r="X473" s="29" t="str">
        <f>IF('12 - Deployments &amp; Config'!BS478="","",'12 - Deployments &amp; Config'!BS478)</f>
        <v/>
      </c>
      <c r="Y473" s="29" t="str">
        <f>IF('12 - Deployments &amp; Config'!CQ478="","",'12 - Deployments &amp; Config'!CQ478)</f>
        <v/>
      </c>
      <c r="Z473" s="29" t="str">
        <f>IF('12 - Deployments &amp; Config'!T478="","",'12 - Deployments &amp; Config'!T478)</f>
        <v/>
      </c>
      <c r="AA473" s="29" t="str">
        <f>IF('12 - Deployments &amp; Config'!V478="","",'12 - Deployments &amp; Config'!V478)</f>
        <v/>
      </c>
    </row>
    <row r="474" spans="1:27">
      <c r="A474" s="30"/>
      <c r="B474" s="30"/>
      <c r="C474" s="29" t="str">
        <f>IF('12 - Deployments &amp; Config'!I479="","",'12 - Deployments &amp; Config'!I479)</f>
        <v/>
      </c>
      <c r="D474" s="29" t="str">
        <f>IF('12 - Deployments &amp; Config'!J479="","",'12 - Deployments &amp; Config'!J479)</f>
        <v/>
      </c>
      <c r="E474" s="29" t="str">
        <f>IF('12 - Deployments &amp; Config'!K479="","",'12 - Deployments &amp; Config'!K479)</f>
        <v/>
      </c>
      <c r="F474" s="29" t="str">
        <f>IF('12 - Deployments &amp; Config'!L479="","",'12 - Deployments &amp; Config'!L479)</f>
        <v/>
      </c>
      <c r="G474" s="29" t="str">
        <f>IF('12 - Deployments &amp; Config'!AQ479="","",'12 - Deployments &amp; Config'!AQ479)</f>
        <v/>
      </c>
      <c r="H474" s="29" t="str">
        <f>IF('12 - Deployments &amp; Config'!A479="","",'12 - Deployments &amp; Config'!A479)</f>
        <v/>
      </c>
      <c r="I474" s="29" t="str">
        <f>IF('12 - Deployments &amp; Config'!AO479="","",'12 - Deployments &amp; Config'!AO479)</f>
        <v/>
      </c>
      <c r="J474" s="29" t="str">
        <f>IF('12 - Deployments &amp; Config'!AP479="","",'12 - Deployments &amp; Config'!AP479)</f>
        <v/>
      </c>
      <c r="K474" s="29" t="str">
        <f>IF('12 - Deployments &amp; Config'!AK479="","",'12 - Deployments &amp; Config'!AK479)</f>
        <v/>
      </c>
      <c r="L474" s="29" t="str">
        <f>IF('12 - Deployments &amp; Config'!M479="","",'12 - Deployments &amp; Config'!M479)</f>
        <v/>
      </c>
      <c r="M474" s="30"/>
      <c r="N474" s="29" t="str">
        <f>IF('12 - Deployments &amp; Config'!N479="","",'12 - Deployments &amp; Config'!N479)</f>
        <v/>
      </c>
      <c r="O474" s="29" t="str">
        <f>IF('12 - Deployments &amp; Config'!O479="","",'12 - Deployments &amp; Config'!O479)</f>
        <v/>
      </c>
      <c r="P474" s="29" t="str">
        <f>IF('12 - Deployments &amp; Config'!P479="","",'12 - Deployments &amp; Config'!P479)</f>
        <v/>
      </c>
      <c r="Q474" s="30"/>
      <c r="R474" s="29" t="str">
        <f>IF('12 - Deployments &amp; Config'!BO479="","",'12 - Deployments &amp; Config'!BO479)</f>
        <v/>
      </c>
      <c r="S474" s="29" t="str">
        <f>IF('12 - Deployments &amp; Config'!BN479="","",'12 - Deployments &amp; Config'!BN479)</f>
        <v/>
      </c>
      <c r="T474" s="29" t="str">
        <f>IF('12 - Deployments &amp; Config'!BL479="","",'12 - Deployments &amp; Config'!BL479)</f>
        <v/>
      </c>
      <c r="U474" s="29" t="str">
        <f>IF('12 - Deployments &amp; Config'!BM479="","",'12 - Deployments &amp; Config'!BM479)</f>
        <v/>
      </c>
      <c r="V474" s="29" t="str">
        <f>IF('12 - Deployments &amp; Config'!B479="","",'12 - Deployments &amp; Config'!B479)</f>
        <v/>
      </c>
      <c r="W474" s="29" t="str">
        <f>IF('12 - Deployments &amp; Config'!CO479="","",'12 - Deployments &amp; Config'!CO479)</f>
        <v/>
      </c>
      <c r="X474" s="29" t="str">
        <f>IF('12 - Deployments &amp; Config'!BS479="","",'12 - Deployments &amp; Config'!BS479)</f>
        <v/>
      </c>
      <c r="Y474" s="29" t="str">
        <f>IF('12 - Deployments &amp; Config'!CQ479="","",'12 - Deployments &amp; Config'!CQ479)</f>
        <v/>
      </c>
      <c r="Z474" s="29" t="str">
        <f>IF('12 - Deployments &amp; Config'!T479="","",'12 - Deployments &amp; Config'!T479)</f>
        <v/>
      </c>
      <c r="AA474" s="29" t="str">
        <f>IF('12 - Deployments &amp; Config'!V479="","",'12 - Deployments &amp; Config'!V479)</f>
        <v/>
      </c>
    </row>
    <row r="475" spans="1:27">
      <c r="A475" s="30"/>
      <c r="B475" s="30"/>
      <c r="C475" s="29" t="str">
        <f>IF('12 - Deployments &amp; Config'!I480="","",'12 - Deployments &amp; Config'!I480)</f>
        <v/>
      </c>
      <c r="D475" s="29" t="str">
        <f>IF('12 - Deployments &amp; Config'!J480="","",'12 - Deployments &amp; Config'!J480)</f>
        <v/>
      </c>
      <c r="E475" s="29" t="str">
        <f>IF('12 - Deployments &amp; Config'!K480="","",'12 - Deployments &amp; Config'!K480)</f>
        <v/>
      </c>
      <c r="F475" s="29" t="str">
        <f>IF('12 - Deployments &amp; Config'!L480="","",'12 - Deployments &amp; Config'!L480)</f>
        <v/>
      </c>
      <c r="G475" s="29" t="str">
        <f>IF('12 - Deployments &amp; Config'!AQ480="","",'12 - Deployments &amp; Config'!AQ480)</f>
        <v/>
      </c>
      <c r="H475" s="29" t="str">
        <f>IF('12 - Deployments &amp; Config'!A480="","",'12 - Deployments &amp; Config'!A480)</f>
        <v/>
      </c>
      <c r="I475" s="29" t="str">
        <f>IF('12 - Deployments &amp; Config'!AO480="","",'12 - Deployments &amp; Config'!AO480)</f>
        <v/>
      </c>
      <c r="J475" s="29" t="str">
        <f>IF('12 - Deployments &amp; Config'!AP480="","",'12 - Deployments &amp; Config'!AP480)</f>
        <v/>
      </c>
      <c r="K475" s="29" t="str">
        <f>IF('12 - Deployments &amp; Config'!AK480="","",'12 - Deployments &amp; Config'!AK480)</f>
        <v/>
      </c>
      <c r="L475" s="29" t="str">
        <f>IF('12 - Deployments &amp; Config'!M480="","",'12 - Deployments &amp; Config'!M480)</f>
        <v/>
      </c>
      <c r="M475" s="30"/>
      <c r="N475" s="29" t="str">
        <f>IF('12 - Deployments &amp; Config'!N480="","",'12 - Deployments &amp; Config'!N480)</f>
        <v/>
      </c>
      <c r="O475" s="29" t="str">
        <f>IF('12 - Deployments &amp; Config'!O480="","",'12 - Deployments &amp; Config'!O480)</f>
        <v/>
      </c>
      <c r="P475" s="29" t="str">
        <f>IF('12 - Deployments &amp; Config'!P480="","",'12 - Deployments &amp; Config'!P480)</f>
        <v/>
      </c>
      <c r="Q475" s="30"/>
      <c r="R475" s="29" t="str">
        <f>IF('12 - Deployments &amp; Config'!BO480="","",'12 - Deployments &amp; Config'!BO480)</f>
        <v/>
      </c>
      <c r="S475" s="29" t="str">
        <f>IF('12 - Deployments &amp; Config'!BN480="","",'12 - Deployments &amp; Config'!BN480)</f>
        <v/>
      </c>
      <c r="T475" s="29" t="str">
        <f>IF('12 - Deployments &amp; Config'!BL480="","",'12 - Deployments &amp; Config'!BL480)</f>
        <v/>
      </c>
      <c r="U475" s="29" t="str">
        <f>IF('12 - Deployments &amp; Config'!BM480="","",'12 - Deployments &amp; Config'!BM480)</f>
        <v/>
      </c>
      <c r="V475" s="29" t="str">
        <f>IF('12 - Deployments &amp; Config'!B480="","",'12 - Deployments &amp; Config'!B480)</f>
        <v/>
      </c>
      <c r="W475" s="29" t="str">
        <f>IF('12 - Deployments &amp; Config'!CO480="","",'12 - Deployments &amp; Config'!CO480)</f>
        <v/>
      </c>
      <c r="X475" s="29" t="str">
        <f>IF('12 - Deployments &amp; Config'!BS480="","",'12 - Deployments &amp; Config'!BS480)</f>
        <v/>
      </c>
      <c r="Y475" s="29" t="str">
        <f>IF('12 - Deployments &amp; Config'!CQ480="","",'12 - Deployments &amp; Config'!CQ480)</f>
        <v/>
      </c>
      <c r="Z475" s="29" t="str">
        <f>IF('12 - Deployments &amp; Config'!T480="","",'12 - Deployments &amp; Config'!T480)</f>
        <v/>
      </c>
      <c r="AA475" s="29" t="str">
        <f>IF('12 - Deployments &amp; Config'!V480="","",'12 - Deployments &amp; Config'!V480)</f>
        <v/>
      </c>
    </row>
    <row r="476" spans="1:27">
      <c r="A476" s="30"/>
      <c r="B476" s="30"/>
      <c r="C476" s="29" t="str">
        <f>IF('12 - Deployments &amp; Config'!I481="","",'12 - Deployments &amp; Config'!I481)</f>
        <v/>
      </c>
      <c r="D476" s="29" t="str">
        <f>IF('12 - Deployments &amp; Config'!J481="","",'12 - Deployments &amp; Config'!J481)</f>
        <v/>
      </c>
      <c r="E476" s="29" t="str">
        <f>IF('12 - Deployments &amp; Config'!K481="","",'12 - Deployments &amp; Config'!K481)</f>
        <v/>
      </c>
      <c r="F476" s="29" t="str">
        <f>IF('12 - Deployments &amp; Config'!L481="","",'12 - Deployments &amp; Config'!L481)</f>
        <v/>
      </c>
      <c r="G476" s="29" t="str">
        <f>IF('12 - Deployments &amp; Config'!AQ481="","",'12 - Deployments &amp; Config'!AQ481)</f>
        <v/>
      </c>
      <c r="H476" s="29" t="str">
        <f>IF('12 - Deployments &amp; Config'!A481="","",'12 - Deployments &amp; Config'!A481)</f>
        <v/>
      </c>
      <c r="I476" s="29" t="str">
        <f>IF('12 - Deployments &amp; Config'!AO481="","",'12 - Deployments &amp; Config'!AO481)</f>
        <v/>
      </c>
      <c r="J476" s="29" t="str">
        <f>IF('12 - Deployments &amp; Config'!AP481="","",'12 - Deployments &amp; Config'!AP481)</f>
        <v/>
      </c>
      <c r="K476" s="29" t="str">
        <f>IF('12 - Deployments &amp; Config'!AK481="","",'12 - Deployments &amp; Config'!AK481)</f>
        <v/>
      </c>
      <c r="L476" s="29" t="str">
        <f>IF('12 - Deployments &amp; Config'!M481="","",'12 - Deployments &amp; Config'!M481)</f>
        <v/>
      </c>
      <c r="M476" s="30"/>
      <c r="N476" s="29" t="str">
        <f>IF('12 - Deployments &amp; Config'!N481="","",'12 - Deployments &amp; Config'!N481)</f>
        <v/>
      </c>
      <c r="O476" s="29" t="str">
        <f>IF('12 - Deployments &amp; Config'!O481="","",'12 - Deployments &amp; Config'!O481)</f>
        <v/>
      </c>
      <c r="P476" s="29" t="str">
        <f>IF('12 - Deployments &amp; Config'!P481="","",'12 - Deployments &amp; Config'!P481)</f>
        <v/>
      </c>
      <c r="Q476" s="30"/>
      <c r="R476" s="29" t="str">
        <f>IF('12 - Deployments &amp; Config'!BO481="","",'12 - Deployments &amp; Config'!BO481)</f>
        <v/>
      </c>
      <c r="S476" s="29" t="str">
        <f>IF('12 - Deployments &amp; Config'!BN481="","",'12 - Deployments &amp; Config'!BN481)</f>
        <v/>
      </c>
      <c r="T476" s="29" t="str">
        <f>IF('12 - Deployments &amp; Config'!BL481="","",'12 - Deployments &amp; Config'!BL481)</f>
        <v/>
      </c>
      <c r="U476" s="29" t="str">
        <f>IF('12 - Deployments &amp; Config'!BM481="","",'12 - Deployments &amp; Config'!BM481)</f>
        <v/>
      </c>
      <c r="V476" s="29" t="str">
        <f>IF('12 - Deployments &amp; Config'!B481="","",'12 - Deployments &amp; Config'!B481)</f>
        <v/>
      </c>
      <c r="W476" s="29" t="str">
        <f>IF('12 - Deployments &amp; Config'!CO481="","",'12 - Deployments &amp; Config'!CO481)</f>
        <v/>
      </c>
      <c r="X476" s="29" t="str">
        <f>IF('12 - Deployments &amp; Config'!BS481="","",'12 - Deployments &amp; Config'!BS481)</f>
        <v/>
      </c>
      <c r="Y476" s="29" t="str">
        <f>IF('12 - Deployments &amp; Config'!CQ481="","",'12 - Deployments &amp; Config'!CQ481)</f>
        <v/>
      </c>
      <c r="Z476" s="29" t="str">
        <f>IF('12 - Deployments &amp; Config'!T481="","",'12 - Deployments &amp; Config'!T481)</f>
        <v/>
      </c>
      <c r="AA476" s="29" t="str">
        <f>IF('12 - Deployments &amp; Config'!V481="","",'12 - Deployments &amp; Config'!V481)</f>
        <v/>
      </c>
    </row>
    <row r="477" spans="1:27">
      <c r="A477" s="30"/>
      <c r="B477" s="30"/>
      <c r="C477" s="29" t="str">
        <f>IF('12 - Deployments &amp; Config'!I482="","",'12 - Deployments &amp; Config'!I482)</f>
        <v/>
      </c>
      <c r="D477" s="29" t="str">
        <f>IF('12 - Deployments &amp; Config'!J482="","",'12 - Deployments &amp; Config'!J482)</f>
        <v/>
      </c>
      <c r="E477" s="29" t="str">
        <f>IF('12 - Deployments &amp; Config'!K482="","",'12 - Deployments &amp; Config'!K482)</f>
        <v/>
      </c>
      <c r="F477" s="29" t="str">
        <f>IF('12 - Deployments &amp; Config'!L482="","",'12 - Deployments &amp; Config'!L482)</f>
        <v/>
      </c>
      <c r="G477" s="29" t="str">
        <f>IF('12 - Deployments &amp; Config'!AQ482="","",'12 - Deployments &amp; Config'!AQ482)</f>
        <v/>
      </c>
      <c r="H477" s="29" t="str">
        <f>IF('12 - Deployments &amp; Config'!A482="","",'12 - Deployments &amp; Config'!A482)</f>
        <v/>
      </c>
      <c r="I477" s="29" t="str">
        <f>IF('12 - Deployments &amp; Config'!AO482="","",'12 - Deployments &amp; Config'!AO482)</f>
        <v/>
      </c>
      <c r="J477" s="29" t="str">
        <f>IF('12 - Deployments &amp; Config'!AP482="","",'12 - Deployments &amp; Config'!AP482)</f>
        <v/>
      </c>
      <c r="K477" s="29" t="str">
        <f>IF('12 - Deployments &amp; Config'!AK482="","",'12 - Deployments &amp; Config'!AK482)</f>
        <v/>
      </c>
      <c r="L477" s="29" t="str">
        <f>IF('12 - Deployments &amp; Config'!M482="","",'12 - Deployments &amp; Config'!M482)</f>
        <v/>
      </c>
      <c r="M477" s="30"/>
      <c r="N477" s="29" t="str">
        <f>IF('12 - Deployments &amp; Config'!N482="","",'12 - Deployments &amp; Config'!N482)</f>
        <v/>
      </c>
      <c r="O477" s="29" t="str">
        <f>IF('12 - Deployments &amp; Config'!O482="","",'12 - Deployments &amp; Config'!O482)</f>
        <v/>
      </c>
      <c r="P477" s="29" t="str">
        <f>IF('12 - Deployments &amp; Config'!P482="","",'12 - Deployments &amp; Config'!P482)</f>
        <v/>
      </c>
      <c r="Q477" s="30"/>
      <c r="R477" s="29" t="str">
        <f>IF('12 - Deployments &amp; Config'!BO482="","",'12 - Deployments &amp; Config'!BO482)</f>
        <v/>
      </c>
      <c r="S477" s="29" t="str">
        <f>IF('12 - Deployments &amp; Config'!BN482="","",'12 - Deployments &amp; Config'!BN482)</f>
        <v/>
      </c>
      <c r="T477" s="29" t="str">
        <f>IF('12 - Deployments &amp; Config'!BL482="","",'12 - Deployments &amp; Config'!BL482)</f>
        <v/>
      </c>
      <c r="U477" s="29" t="str">
        <f>IF('12 - Deployments &amp; Config'!BM482="","",'12 - Deployments &amp; Config'!BM482)</f>
        <v/>
      </c>
      <c r="V477" s="29" t="str">
        <f>IF('12 - Deployments &amp; Config'!B482="","",'12 - Deployments &amp; Config'!B482)</f>
        <v/>
      </c>
      <c r="W477" s="29" t="str">
        <f>IF('12 - Deployments &amp; Config'!CO482="","",'12 - Deployments &amp; Config'!CO482)</f>
        <v/>
      </c>
      <c r="X477" s="29" t="str">
        <f>IF('12 - Deployments &amp; Config'!BS482="","",'12 - Deployments &amp; Config'!BS482)</f>
        <v/>
      </c>
      <c r="Y477" s="29" t="str">
        <f>IF('12 - Deployments &amp; Config'!CQ482="","",'12 - Deployments &amp; Config'!CQ482)</f>
        <v/>
      </c>
      <c r="Z477" s="29" t="str">
        <f>IF('12 - Deployments &amp; Config'!T482="","",'12 - Deployments &amp; Config'!T482)</f>
        <v/>
      </c>
      <c r="AA477" s="29" t="str">
        <f>IF('12 - Deployments &amp; Config'!V482="","",'12 - Deployments &amp; Config'!V482)</f>
        <v/>
      </c>
    </row>
    <row r="478" spans="1:27">
      <c r="A478" s="30"/>
      <c r="B478" s="30"/>
      <c r="C478" s="29" t="str">
        <f>IF('12 - Deployments &amp; Config'!I483="","",'12 - Deployments &amp; Config'!I483)</f>
        <v/>
      </c>
      <c r="D478" s="29" t="str">
        <f>IF('12 - Deployments &amp; Config'!J483="","",'12 - Deployments &amp; Config'!J483)</f>
        <v/>
      </c>
      <c r="E478" s="29" t="str">
        <f>IF('12 - Deployments &amp; Config'!K483="","",'12 - Deployments &amp; Config'!K483)</f>
        <v/>
      </c>
      <c r="F478" s="29" t="str">
        <f>IF('12 - Deployments &amp; Config'!L483="","",'12 - Deployments &amp; Config'!L483)</f>
        <v/>
      </c>
      <c r="G478" s="29" t="str">
        <f>IF('12 - Deployments &amp; Config'!AQ483="","",'12 - Deployments &amp; Config'!AQ483)</f>
        <v/>
      </c>
      <c r="H478" s="29" t="str">
        <f>IF('12 - Deployments &amp; Config'!A483="","",'12 - Deployments &amp; Config'!A483)</f>
        <v/>
      </c>
      <c r="I478" s="29" t="str">
        <f>IF('12 - Deployments &amp; Config'!AO483="","",'12 - Deployments &amp; Config'!AO483)</f>
        <v/>
      </c>
      <c r="J478" s="29" t="str">
        <f>IF('12 - Deployments &amp; Config'!AP483="","",'12 - Deployments &amp; Config'!AP483)</f>
        <v/>
      </c>
      <c r="K478" s="29" t="str">
        <f>IF('12 - Deployments &amp; Config'!AK483="","",'12 - Deployments &amp; Config'!AK483)</f>
        <v/>
      </c>
      <c r="L478" s="29" t="str">
        <f>IF('12 - Deployments &amp; Config'!M483="","",'12 - Deployments &amp; Config'!M483)</f>
        <v/>
      </c>
      <c r="M478" s="30"/>
      <c r="N478" s="29" t="str">
        <f>IF('12 - Deployments &amp; Config'!N483="","",'12 - Deployments &amp; Config'!N483)</f>
        <v/>
      </c>
      <c r="O478" s="29" t="str">
        <f>IF('12 - Deployments &amp; Config'!O483="","",'12 - Deployments &amp; Config'!O483)</f>
        <v/>
      </c>
      <c r="P478" s="29" t="str">
        <f>IF('12 - Deployments &amp; Config'!P483="","",'12 - Deployments &amp; Config'!P483)</f>
        <v/>
      </c>
      <c r="Q478" s="30"/>
      <c r="R478" s="29" t="str">
        <f>IF('12 - Deployments &amp; Config'!BO483="","",'12 - Deployments &amp; Config'!BO483)</f>
        <v/>
      </c>
      <c r="S478" s="29" t="str">
        <f>IF('12 - Deployments &amp; Config'!BN483="","",'12 - Deployments &amp; Config'!BN483)</f>
        <v/>
      </c>
      <c r="T478" s="29" t="str">
        <f>IF('12 - Deployments &amp; Config'!BL483="","",'12 - Deployments &amp; Config'!BL483)</f>
        <v/>
      </c>
      <c r="U478" s="29" t="str">
        <f>IF('12 - Deployments &amp; Config'!BM483="","",'12 - Deployments &amp; Config'!BM483)</f>
        <v/>
      </c>
      <c r="V478" s="29" t="str">
        <f>IF('12 - Deployments &amp; Config'!B483="","",'12 - Deployments &amp; Config'!B483)</f>
        <v/>
      </c>
      <c r="W478" s="29" t="str">
        <f>IF('12 - Deployments &amp; Config'!CO483="","",'12 - Deployments &amp; Config'!CO483)</f>
        <v/>
      </c>
      <c r="X478" s="29" t="str">
        <f>IF('12 - Deployments &amp; Config'!BS483="","",'12 - Deployments &amp; Config'!BS483)</f>
        <v/>
      </c>
      <c r="Y478" s="29" t="str">
        <f>IF('12 - Deployments &amp; Config'!CQ483="","",'12 - Deployments &amp; Config'!CQ483)</f>
        <v/>
      </c>
      <c r="Z478" s="29" t="str">
        <f>IF('12 - Deployments &amp; Config'!T483="","",'12 - Deployments &amp; Config'!T483)</f>
        <v/>
      </c>
      <c r="AA478" s="29" t="str">
        <f>IF('12 - Deployments &amp; Config'!V483="","",'12 - Deployments &amp; Config'!V483)</f>
        <v/>
      </c>
    </row>
    <row r="479" spans="1:27">
      <c r="A479" s="30"/>
      <c r="B479" s="30"/>
      <c r="C479" s="29" t="str">
        <f>IF('12 - Deployments &amp; Config'!I484="","",'12 - Deployments &amp; Config'!I484)</f>
        <v/>
      </c>
      <c r="D479" s="29" t="str">
        <f>IF('12 - Deployments &amp; Config'!J484="","",'12 - Deployments &amp; Config'!J484)</f>
        <v/>
      </c>
      <c r="E479" s="29" t="str">
        <f>IF('12 - Deployments &amp; Config'!K484="","",'12 - Deployments &amp; Config'!K484)</f>
        <v/>
      </c>
      <c r="F479" s="29" t="str">
        <f>IF('12 - Deployments &amp; Config'!L484="","",'12 - Deployments &amp; Config'!L484)</f>
        <v/>
      </c>
      <c r="G479" s="29" t="str">
        <f>IF('12 - Deployments &amp; Config'!AQ484="","",'12 - Deployments &amp; Config'!AQ484)</f>
        <v/>
      </c>
      <c r="H479" s="29" t="str">
        <f>IF('12 - Deployments &amp; Config'!A484="","",'12 - Deployments &amp; Config'!A484)</f>
        <v/>
      </c>
      <c r="I479" s="29" t="str">
        <f>IF('12 - Deployments &amp; Config'!AO484="","",'12 - Deployments &amp; Config'!AO484)</f>
        <v/>
      </c>
      <c r="J479" s="29" t="str">
        <f>IF('12 - Deployments &amp; Config'!AP484="","",'12 - Deployments &amp; Config'!AP484)</f>
        <v/>
      </c>
      <c r="K479" s="29" t="str">
        <f>IF('12 - Deployments &amp; Config'!AK484="","",'12 - Deployments &amp; Config'!AK484)</f>
        <v/>
      </c>
      <c r="L479" s="29" t="str">
        <f>IF('12 - Deployments &amp; Config'!M484="","",'12 - Deployments &amp; Config'!M484)</f>
        <v/>
      </c>
      <c r="M479" s="30"/>
      <c r="N479" s="29" t="str">
        <f>IF('12 - Deployments &amp; Config'!N484="","",'12 - Deployments &amp; Config'!N484)</f>
        <v/>
      </c>
      <c r="O479" s="29" t="str">
        <f>IF('12 - Deployments &amp; Config'!O484="","",'12 - Deployments &amp; Config'!O484)</f>
        <v/>
      </c>
      <c r="P479" s="29" t="str">
        <f>IF('12 - Deployments &amp; Config'!P484="","",'12 - Deployments &amp; Config'!P484)</f>
        <v/>
      </c>
      <c r="Q479" s="30"/>
      <c r="R479" s="29" t="str">
        <f>IF('12 - Deployments &amp; Config'!BO484="","",'12 - Deployments &amp; Config'!BO484)</f>
        <v/>
      </c>
      <c r="S479" s="29" t="str">
        <f>IF('12 - Deployments &amp; Config'!BN484="","",'12 - Deployments &amp; Config'!BN484)</f>
        <v/>
      </c>
      <c r="T479" s="29" t="str">
        <f>IF('12 - Deployments &amp; Config'!BL484="","",'12 - Deployments &amp; Config'!BL484)</f>
        <v/>
      </c>
      <c r="U479" s="29" t="str">
        <f>IF('12 - Deployments &amp; Config'!BM484="","",'12 - Deployments &amp; Config'!BM484)</f>
        <v/>
      </c>
      <c r="V479" s="29" t="str">
        <f>IF('12 - Deployments &amp; Config'!B484="","",'12 - Deployments &amp; Config'!B484)</f>
        <v/>
      </c>
      <c r="W479" s="29" t="str">
        <f>IF('12 - Deployments &amp; Config'!CO484="","",'12 - Deployments &amp; Config'!CO484)</f>
        <v/>
      </c>
      <c r="X479" s="29" t="str">
        <f>IF('12 - Deployments &amp; Config'!BS484="","",'12 - Deployments &amp; Config'!BS484)</f>
        <v/>
      </c>
      <c r="Y479" s="29" t="str">
        <f>IF('12 - Deployments &amp; Config'!CQ484="","",'12 - Deployments &amp; Config'!CQ484)</f>
        <v/>
      </c>
      <c r="Z479" s="29" t="str">
        <f>IF('12 - Deployments &amp; Config'!T484="","",'12 - Deployments &amp; Config'!T484)</f>
        <v/>
      </c>
      <c r="AA479" s="29" t="str">
        <f>IF('12 - Deployments &amp; Config'!V484="","",'12 - Deployments &amp; Config'!V484)</f>
        <v/>
      </c>
    </row>
    <row r="480" spans="1:27">
      <c r="A480" s="30"/>
      <c r="B480" s="30"/>
      <c r="C480" s="29" t="str">
        <f>IF('12 - Deployments &amp; Config'!I485="","",'12 - Deployments &amp; Config'!I485)</f>
        <v/>
      </c>
      <c r="D480" s="29" t="str">
        <f>IF('12 - Deployments &amp; Config'!J485="","",'12 - Deployments &amp; Config'!J485)</f>
        <v/>
      </c>
      <c r="E480" s="29" t="str">
        <f>IF('12 - Deployments &amp; Config'!K485="","",'12 - Deployments &amp; Config'!K485)</f>
        <v/>
      </c>
      <c r="F480" s="29" t="str">
        <f>IF('12 - Deployments &amp; Config'!L485="","",'12 - Deployments &amp; Config'!L485)</f>
        <v/>
      </c>
      <c r="G480" s="29" t="str">
        <f>IF('12 - Deployments &amp; Config'!AQ485="","",'12 - Deployments &amp; Config'!AQ485)</f>
        <v/>
      </c>
      <c r="H480" s="29" t="str">
        <f>IF('12 - Deployments &amp; Config'!A485="","",'12 - Deployments &amp; Config'!A485)</f>
        <v/>
      </c>
      <c r="I480" s="29" t="str">
        <f>IF('12 - Deployments &amp; Config'!AO485="","",'12 - Deployments &amp; Config'!AO485)</f>
        <v/>
      </c>
      <c r="J480" s="29" t="str">
        <f>IF('12 - Deployments &amp; Config'!AP485="","",'12 - Deployments &amp; Config'!AP485)</f>
        <v/>
      </c>
      <c r="K480" s="29" t="str">
        <f>IF('12 - Deployments &amp; Config'!AK485="","",'12 - Deployments &amp; Config'!AK485)</f>
        <v/>
      </c>
      <c r="L480" s="29" t="str">
        <f>IF('12 - Deployments &amp; Config'!M485="","",'12 - Deployments &amp; Config'!M485)</f>
        <v/>
      </c>
      <c r="M480" s="30"/>
      <c r="N480" s="29" t="str">
        <f>IF('12 - Deployments &amp; Config'!N485="","",'12 - Deployments &amp; Config'!N485)</f>
        <v/>
      </c>
      <c r="O480" s="29" t="str">
        <f>IF('12 - Deployments &amp; Config'!O485="","",'12 - Deployments &amp; Config'!O485)</f>
        <v/>
      </c>
      <c r="P480" s="29" t="str">
        <f>IF('12 - Deployments &amp; Config'!P485="","",'12 - Deployments &amp; Config'!P485)</f>
        <v/>
      </c>
      <c r="Q480" s="30"/>
      <c r="R480" s="29" t="str">
        <f>IF('12 - Deployments &amp; Config'!BO485="","",'12 - Deployments &amp; Config'!BO485)</f>
        <v/>
      </c>
      <c r="S480" s="29" t="str">
        <f>IF('12 - Deployments &amp; Config'!BN485="","",'12 - Deployments &amp; Config'!BN485)</f>
        <v/>
      </c>
      <c r="T480" s="29" t="str">
        <f>IF('12 - Deployments &amp; Config'!BL485="","",'12 - Deployments &amp; Config'!BL485)</f>
        <v/>
      </c>
      <c r="U480" s="29" t="str">
        <f>IF('12 - Deployments &amp; Config'!BM485="","",'12 - Deployments &amp; Config'!BM485)</f>
        <v/>
      </c>
      <c r="V480" s="29" t="str">
        <f>IF('12 - Deployments &amp; Config'!B485="","",'12 - Deployments &amp; Config'!B485)</f>
        <v/>
      </c>
      <c r="W480" s="29" t="str">
        <f>IF('12 - Deployments &amp; Config'!CO485="","",'12 - Deployments &amp; Config'!CO485)</f>
        <v/>
      </c>
      <c r="X480" s="29" t="str">
        <f>IF('12 - Deployments &amp; Config'!BS485="","",'12 - Deployments &amp; Config'!BS485)</f>
        <v/>
      </c>
      <c r="Y480" s="29" t="str">
        <f>IF('12 - Deployments &amp; Config'!CQ485="","",'12 - Deployments &amp; Config'!CQ485)</f>
        <v/>
      </c>
      <c r="Z480" s="29" t="str">
        <f>IF('12 - Deployments &amp; Config'!T485="","",'12 - Deployments &amp; Config'!T485)</f>
        <v/>
      </c>
      <c r="AA480" s="29" t="str">
        <f>IF('12 - Deployments &amp; Config'!V485="","",'12 - Deployments &amp; Config'!V485)</f>
        <v/>
      </c>
    </row>
    <row r="481" spans="1:27">
      <c r="A481" s="30"/>
      <c r="B481" s="30"/>
      <c r="C481" s="29" t="str">
        <f>IF('12 - Deployments &amp; Config'!I486="","",'12 - Deployments &amp; Config'!I486)</f>
        <v/>
      </c>
      <c r="D481" s="29" t="str">
        <f>IF('12 - Deployments &amp; Config'!J486="","",'12 - Deployments &amp; Config'!J486)</f>
        <v/>
      </c>
      <c r="E481" s="29" t="str">
        <f>IF('12 - Deployments &amp; Config'!K486="","",'12 - Deployments &amp; Config'!K486)</f>
        <v/>
      </c>
      <c r="F481" s="29" t="str">
        <f>IF('12 - Deployments &amp; Config'!L486="","",'12 - Deployments &amp; Config'!L486)</f>
        <v/>
      </c>
      <c r="G481" s="29" t="str">
        <f>IF('12 - Deployments &amp; Config'!AQ486="","",'12 - Deployments &amp; Config'!AQ486)</f>
        <v/>
      </c>
      <c r="H481" s="29" t="str">
        <f>IF('12 - Deployments &amp; Config'!A486="","",'12 - Deployments &amp; Config'!A486)</f>
        <v/>
      </c>
      <c r="I481" s="29" t="str">
        <f>IF('12 - Deployments &amp; Config'!AO486="","",'12 - Deployments &amp; Config'!AO486)</f>
        <v/>
      </c>
      <c r="J481" s="29" t="str">
        <f>IF('12 - Deployments &amp; Config'!AP486="","",'12 - Deployments &amp; Config'!AP486)</f>
        <v/>
      </c>
      <c r="K481" s="29" t="str">
        <f>IF('12 - Deployments &amp; Config'!AK486="","",'12 - Deployments &amp; Config'!AK486)</f>
        <v/>
      </c>
      <c r="L481" s="29" t="str">
        <f>IF('12 - Deployments &amp; Config'!M486="","",'12 - Deployments &amp; Config'!M486)</f>
        <v/>
      </c>
      <c r="M481" s="30"/>
      <c r="N481" s="29" t="str">
        <f>IF('12 - Deployments &amp; Config'!N486="","",'12 - Deployments &amp; Config'!N486)</f>
        <v/>
      </c>
      <c r="O481" s="29" t="str">
        <f>IF('12 - Deployments &amp; Config'!O486="","",'12 - Deployments &amp; Config'!O486)</f>
        <v/>
      </c>
      <c r="P481" s="29" t="str">
        <f>IF('12 - Deployments &amp; Config'!P486="","",'12 - Deployments &amp; Config'!P486)</f>
        <v/>
      </c>
      <c r="Q481" s="30"/>
      <c r="R481" s="29" t="str">
        <f>IF('12 - Deployments &amp; Config'!BO486="","",'12 - Deployments &amp; Config'!BO486)</f>
        <v/>
      </c>
      <c r="S481" s="29" t="str">
        <f>IF('12 - Deployments &amp; Config'!BN486="","",'12 - Deployments &amp; Config'!BN486)</f>
        <v/>
      </c>
      <c r="T481" s="29" t="str">
        <f>IF('12 - Deployments &amp; Config'!BL486="","",'12 - Deployments &amp; Config'!BL486)</f>
        <v/>
      </c>
      <c r="U481" s="29" t="str">
        <f>IF('12 - Deployments &amp; Config'!BM486="","",'12 - Deployments &amp; Config'!BM486)</f>
        <v/>
      </c>
      <c r="V481" s="29" t="str">
        <f>IF('12 - Deployments &amp; Config'!B486="","",'12 - Deployments &amp; Config'!B486)</f>
        <v/>
      </c>
      <c r="W481" s="29" t="str">
        <f>IF('12 - Deployments &amp; Config'!CO486="","",'12 - Deployments &amp; Config'!CO486)</f>
        <v/>
      </c>
      <c r="X481" s="29" t="str">
        <f>IF('12 - Deployments &amp; Config'!BS486="","",'12 - Deployments &amp; Config'!BS486)</f>
        <v/>
      </c>
      <c r="Y481" s="29" t="str">
        <f>IF('12 - Deployments &amp; Config'!CQ486="","",'12 - Deployments &amp; Config'!CQ486)</f>
        <v/>
      </c>
      <c r="Z481" s="29" t="str">
        <f>IF('12 - Deployments &amp; Config'!T486="","",'12 - Deployments &amp; Config'!T486)</f>
        <v/>
      </c>
      <c r="AA481" s="29" t="str">
        <f>IF('12 - Deployments &amp; Config'!V486="","",'12 - Deployments &amp; Config'!V486)</f>
        <v/>
      </c>
    </row>
    <row r="482" spans="1:27">
      <c r="A482" s="30"/>
      <c r="B482" s="30"/>
      <c r="C482" s="29" t="str">
        <f>IF('12 - Deployments &amp; Config'!I487="","",'12 - Deployments &amp; Config'!I487)</f>
        <v/>
      </c>
      <c r="D482" s="29" t="str">
        <f>IF('12 - Deployments &amp; Config'!J487="","",'12 - Deployments &amp; Config'!J487)</f>
        <v/>
      </c>
      <c r="E482" s="29" t="str">
        <f>IF('12 - Deployments &amp; Config'!K487="","",'12 - Deployments &amp; Config'!K487)</f>
        <v/>
      </c>
      <c r="F482" s="29" t="str">
        <f>IF('12 - Deployments &amp; Config'!L487="","",'12 - Deployments &amp; Config'!L487)</f>
        <v/>
      </c>
      <c r="G482" s="29" t="str">
        <f>IF('12 - Deployments &amp; Config'!AQ487="","",'12 - Deployments &amp; Config'!AQ487)</f>
        <v/>
      </c>
      <c r="H482" s="29" t="str">
        <f>IF('12 - Deployments &amp; Config'!A487="","",'12 - Deployments &amp; Config'!A487)</f>
        <v/>
      </c>
      <c r="I482" s="29" t="str">
        <f>IF('12 - Deployments &amp; Config'!AO487="","",'12 - Deployments &amp; Config'!AO487)</f>
        <v/>
      </c>
      <c r="J482" s="29" t="str">
        <f>IF('12 - Deployments &amp; Config'!AP487="","",'12 - Deployments &amp; Config'!AP487)</f>
        <v/>
      </c>
      <c r="K482" s="29" t="str">
        <f>IF('12 - Deployments &amp; Config'!AK487="","",'12 - Deployments &amp; Config'!AK487)</f>
        <v/>
      </c>
      <c r="L482" s="29" t="str">
        <f>IF('12 - Deployments &amp; Config'!M487="","",'12 - Deployments &amp; Config'!M487)</f>
        <v/>
      </c>
      <c r="M482" s="30"/>
      <c r="N482" s="29" t="str">
        <f>IF('12 - Deployments &amp; Config'!N487="","",'12 - Deployments &amp; Config'!N487)</f>
        <v/>
      </c>
      <c r="O482" s="29" t="str">
        <f>IF('12 - Deployments &amp; Config'!O487="","",'12 - Deployments &amp; Config'!O487)</f>
        <v/>
      </c>
      <c r="P482" s="29" t="str">
        <f>IF('12 - Deployments &amp; Config'!P487="","",'12 - Deployments &amp; Config'!P487)</f>
        <v/>
      </c>
      <c r="Q482" s="30"/>
      <c r="R482" s="29" t="str">
        <f>IF('12 - Deployments &amp; Config'!BO487="","",'12 - Deployments &amp; Config'!BO487)</f>
        <v/>
      </c>
      <c r="S482" s="29" t="str">
        <f>IF('12 - Deployments &amp; Config'!BN487="","",'12 - Deployments &amp; Config'!BN487)</f>
        <v/>
      </c>
      <c r="T482" s="29" t="str">
        <f>IF('12 - Deployments &amp; Config'!BL487="","",'12 - Deployments &amp; Config'!BL487)</f>
        <v/>
      </c>
      <c r="U482" s="29" t="str">
        <f>IF('12 - Deployments &amp; Config'!BM487="","",'12 - Deployments &amp; Config'!BM487)</f>
        <v/>
      </c>
      <c r="V482" s="29" t="str">
        <f>IF('12 - Deployments &amp; Config'!B487="","",'12 - Deployments &amp; Config'!B487)</f>
        <v/>
      </c>
      <c r="W482" s="29" t="str">
        <f>IF('12 - Deployments &amp; Config'!CO487="","",'12 - Deployments &amp; Config'!CO487)</f>
        <v/>
      </c>
      <c r="X482" s="29" t="str">
        <f>IF('12 - Deployments &amp; Config'!BS487="","",'12 - Deployments &amp; Config'!BS487)</f>
        <v/>
      </c>
      <c r="Y482" s="29" t="str">
        <f>IF('12 - Deployments &amp; Config'!CQ487="","",'12 - Deployments &amp; Config'!CQ487)</f>
        <v/>
      </c>
      <c r="Z482" s="29" t="str">
        <f>IF('12 - Deployments &amp; Config'!T487="","",'12 - Deployments &amp; Config'!T487)</f>
        <v/>
      </c>
      <c r="AA482" s="29" t="str">
        <f>IF('12 - Deployments &amp; Config'!V487="","",'12 - Deployments &amp; Config'!V487)</f>
        <v/>
      </c>
    </row>
    <row r="483" spans="1:27">
      <c r="A483" s="30"/>
      <c r="B483" s="30"/>
      <c r="C483" s="29" t="str">
        <f>IF('12 - Deployments &amp; Config'!I488="","",'12 - Deployments &amp; Config'!I488)</f>
        <v/>
      </c>
      <c r="D483" s="29" t="str">
        <f>IF('12 - Deployments &amp; Config'!J488="","",'12 - Deployments &amp; Config'!J488)</f>
        <v/>
      </c>
      <c r="E483" s="29" t="str">
        <f>IF('12 - Deployments &amp; Config'!K488="","",'12 - Deployments &amp; Config'!K488)</f>
        <v/>
      </c>
      <c r="F483" s="29" t="str">
        <f>IF('12 - Deployments &amp; Config'!L488="","",'12 - Deployments &amp; Config'!L488)</f>
        <v/>
      </c>
      <c r="G483" s="29" t="str">
        <f>IF('12 - Deployments &amp; Config'!AQ488="","",'12 - Deployments &amp; Config'!AQ488)</f>
        <v/>
      </c>
      <c r="H483" s="29" t="str">
        <f>IF('12 - Deployments &amp; Config'!A488="","",'12 - Deployments &amp; Config'!A488)</f>
        <v/>
      </c>
      <c r="I483" s="29" t="str">
        <f>IF('12 - Deployments &amp; Config'!AO488="","",'12 - Deployments &amp; Config'!AO488)</f>
        <v/>
      </c>
      <c r="J483" s="29" t="str">
        <f>IF('12 - Deployments &amp; Config'!AP488="","",'12 - Deployments &amp; Config'!AP488)</f>
        <v/>
      </c>
      <c r="K483" s="29" t="str">
        <f>IF('12 - Deployments &amp; Config'!AK488="","",'12 - Deployments &amp; Config'!AK488)</f>
        <v/>
      </c>
      <c r="L483" s="29" t="str">
        <f>IF('12 - Deployments &amp; Config'!M488="","",'12 - Deployments &amp; Config'!M488)</f>
        <v/>
      </c>
      <c r="M483" s="30"/>
      <c r="N483" s="29" t="str">
        <f>IF('12 - Deployments &amp; Config'!N488="","",'12 - Deployments &amp; Config'!N488)</f>
        <v/>
      </c>
      <c r="O483" s="29" t="str">
        <f>IF('12 - Deployments &amp; Config'!O488="","",'12 - Deployments &amp; Config'!O488)</f>
        <v/>
      </c>
      <c r="P483" s="29" t="str">
        <f>IF('12 - Deployments &amp; Config'!P488="","",'12 - Deployments &amp; Config'!P488)</f>
        <v/>
      </c>
      <c r="Q483" s="30"/>
      <c r="R483" s="29" t="str">
        <f>IF('12 - Deployments &amp; Config'!BO488="","",'12 - Deployments &amp; Config'!BO488)</f>
        <v/>
      </c>
      <c r="S483" s="29" t="str">
        <f>IF('12 - Deployments &amp; Config'!BN488="","",'12 - Deployments &amp; Config'!BN488)</f>
        <v/>
      </c>
      <c r="T483" s="29" t="str">
        <f>IF('12 - Deployments &amp; Config'!BL488="","",'12 - Deployments &amp; Config'!BL488)</f>
        <v/>
      </c>
      <c r="U483" s="29" t="str">
        <f>IF('12 - Deployments &amp; Config'!BM488="","",'12 - Deployments &amp; Config'!BM488)</f>
        <v/>
      </c>
      <c r="V483" s="29" t="str">
        <f>IF('12 - Deployments &amp; Config'!B488="","",'12 - Deployments &amp; Config'!B488)</f>
        <v/>
      </c>
      <c r="W483" s="29" t="str">
        <f>IF('12 - Deployments &amp; Config'!CO488="","",'12 - Deployments &amp; Config'!CO488)</f>
        <v/>
      </c>
      <c r="X483" s="29" t="str">
        <f>IF('12 - Deployments &amp; Config'!BS488="","",'12 - Deployments &amp; Config'!BS488)</f>
        <v/>
      </c>
      <c r="Y483" s="29" t="str">
        <f>IF('12 - Deployments &amp; Config'!CQ488="","",'12 - Deployments &amp; Config'!CQ488)</f>
        <v/>
      </c>
      <c r="Z483" s="29" t="str">
        <f>IF('12 - Deployments &amp; Config'!T488="","",'12 - Deployments &amp; Config'!T488)</f>
        <v/>
      </c>
      <c r="AA483" s="29" t="str">
        <f>IF('12 - Deployments &amp; Config'!V488="","",'12 - Deployments &amp; Config'!V488)</f>
        <v/>
      </c>
    </row>
    <row r="484" spans="1:27">
      <c r="A484" s="30"/>
      <c r="B484" s="30"/>
      <c r="C484" s="29" t="str">
        <f>IF('12 - Deployments &amp; Config'!I489="","",'12 - Deployments &amp; Config'!I489)</f>
        <v/>
      </c>
      <c r="D484" s="29" t="str">
        <f>IF('12 - Deployments &amp; Config'!J489="","",'12 - Deployments &amp; Config'!J489)</f>
        <v/>
      </c>
      <c r="E484" s="29" t="str">
        <f>IF('12 - Deployments &amp; Config'!K489="","",'12 - Deployments &amp; Config'!K489)</f>
        <v/>
      </c>
      <c r="F484" s="29" t="str">
        <f>IF('12 - Deployments &amp; Config'!L489="","",'12 - Deployments &amp; Config'!L489)</f>
        <v/>
      </c>
      <c r="G484" s="29" t="str">
        <f>IF('12 - Deployments &amp; Config'!AQ489="","",'12 - Deployments &amp; Config'!AQ489)</f>
        <v/>
      </c>
      <c r="H484" s="29" t="str">
        <f>IF('12 - Deployments &amp; Config'!A489="","",'12 - Deployments &amp; Config'!A489)</f>
        <v/>
      </c>
      <c r="I484" s="29" t="str">
        <f>IF('12 - Deployments &amp; Config'!AO489="","",'12 - Deployments &amp; Config'!AO489)</f>
        <v/>
      </c>
      <c r="J484" s="29" t="str">
        <f>IF('12 - Deployments &amp; Config'!AP489="","",'12 - Deployments &amp; Config'!AP489)</f>
        <v/>
      </c>
      <c r="K484" s="29" t="str">
        <f>IF('12 - Deployments &amp; Config'!AK489="","",'12 - Deployments &amp; Config'!AK489)</f>
        <v/>
      </c>
      <c r="L484" s="29" t="str">
        <f>IF('12 - Deployments &amp; Config'!M489="","",'12 - Deployments &amp; Config'!M489)</f>
        <v/>
      </c>
      <c r="M484" s="30"/>
      <c r="N484" s="29" t="str">
        <f>IF('12 - Deployments &amp; Config'!N489="","",'12 - Deployments &amp; Config'!N489)</f>
        <v/>
      </c>
      <c r="O484" s="29" t="str">
        <f>IF('12 - Deployments &amp; Config'!O489="","",'12 - Deployments &amp; Config'!O489)</f>
        <v/>
      </c>
      <c r="P484" s="29" t="str">
        <f>IF('12 - Deployments &amp; Config'!P489="","",'12 - Deployments &amp; Config'!P489)</f>
        <v/>
      </c>
      <c r="Q484" s="30"/>
      <c r="R484" s="29" t="str">
        <f>IF('12 - Deployments &amp; Config'!BO489="","",'12 - Deployments &amp; Config'!BO489)</f>
        <v/>
      </c>
      <c r="S484" s="29" t="str">
        <f>IF('12 - Deployments &amp; Config'!BN489="","",'12 - Deployments &amp; Config'!BN489)</f>
        <v/>
      </c>
      <c r="T484" s="29" t="str">
        <f>IF('12 - Deployments &amp; Config'!BL489="","",'12 - Deployments &amp; Config'!BL489)</f>
        <v/>
      </c>
      <c r="U484" s="29" t="str">
        <f>IF('12 - Deployments &amp; Config'!BM489="","",'12 - Deployments &amp; Config'!BM489)</f>
        <v/>
      </c>
      <c r="V484" s="29" t="str">
        <f>IF('12 - Deployments &amp; Config'!B489="","",'12 - Deployments &amp; Config'!B489)</f>
        <v/>
      </c>
      <c r="W484" s="29" t="str">
        <f>IF('12 - Deployments &amp; Config'!CO489="","",'12 - Deployments &amp; Config'!CO489)</f>
        <v/>
      </c>
      <c r="X484" s="29" t="str">
        <f>IF('12 - Deployments &amp; Config'!BS489="","",'12 - Deployments &amp; Config'!BS489)</f>
        <v/>
      </c>
      <c r="Y484" s="29" t="str">
        <f>IF('12 - Deployments &amp; Config'!CQ489="","",'12 - Deployments &amp; Config'!CQ489)</f>
        <v/>
      </c>
      <c r="Z484" s="29" t="str">
        <f>IF('12 - Deployments &amp; Config'!T489="","",'12 - Deployments &amp; Config'!T489)</f>
        <v/>
      </c>
      <c r="AA484" s="29" t="str">
        <f>IF('12 - Deployments &amp; Config'!V489="","",'12 - Deployments &amp; Config'!V489)</f>
        <v/>
      </c>
    </row>
    <row r="485" spans="1:27">
      <c r="A485" s="30"/>
      <c r="B485" s="30"/>
      <c r="C485" s="29" t="str">
        <f>IF('12 - Deployments &amp; Config'!I490="","",'12 - Deployments &amp; Config'!I490)</f>
        <v/>
      </c>
      <c r="D485" s="29" t="str">
        <f>IF('12 - Deployments &amp; Config'!J490="","",'12 - Deployments &amp; Config'!J490)</f>
        <v/>
      </c>
      <c r="E485" s="29" t="str">
        <f>IF('12 - Deployments &amp; Config'!K490="","",'12 - Deployments &amp; Config'!K490)</f>
        <v/>
      </c>
      <c r="F485" s="29" t="str">
        <f>IF('12 - Deployments &amp; Config'!L490="","",'12 - Deployments &amp; Config'!L490)</f>
        <v/>
      </c>
      <c r="G485" s="29" t="str">
        <f>IF('12 - Deployments &amp; Config'!AQ490="","",'12 - Deployments &amp; Config'!AQ490)</f>
        <v/>
      </c>
      <c r="H485" s="29" t="str">
        <f>IF('12 - Deployments &amp; Config'!A490="","",'12 - Deployments &amp; Config'!A490)</f>
        <v/>
      </c>
      <c r="I485" s="29" t="str">
        <f>IF('12 - Deployments &amp; Config'!AO490="","",'12 - Deployments &amp; Config'!AO490)</f>
        <v/>
      </c>
      <c r="J485" s="29" t="str">
        <f>IF('12 - Deployments &amp; Config'!AP490="","",'12 - Deployments &amp; Config'!AP490)</f>
        <v/>
      </c>
      <c r="K485" s="29" t="str">
        <f>IF('12 - Deployments &amp; Config'!AK490="","",'12 - Deployments &amp; Config'!AK490)</f>
        <v/>
      </c>
      <c r="L485" s="29" t="str">
        <f>IF('12 - Deployments &amp; Config'!M490="","",'12 - Deployments &amp; Config'!M490)</f>
        <v/>
      </c>
      <c r="M485" s="30"/>
      <c r="N485" s="29" t="str">
        <f>IF('12 - Deployments &amp; Config'!N490="","",'12 - Deployments &amp; Config'!N490)</f>
        <v/>
      </c>
      <c r="O485" s="29" t="str">
        <f>IF('12 - Deployments &amp; Config'!O490="","",'12 - Deployments &amp; Config'!O490)</f>
        <v/>
      </c>
      <c r="P485" s="29" t="str">
        <f>IF('12 - Deployments &amp; Config'!P490="","",'12 - Deployments &amp; Config'!P490)</f>
        <v/>
      </c>
      <c r="Q485" s="30"/>
      <c r="R485" s="29" t="str">
        <f>IF('12 - Deployments &amp; Config'!BO490="","",'12 - Deployments &amp; Config'!BO490)</f>
        <v/>
      </c>
      <c r="S485" s="29" t="str">
        <f>IF('12 - Deployments &amp; Config'!BN490="","",'12 - Deployments &amp; Config'!BN490)</f>
        <v/>
      </c>
      <c r="T485" s="29" t="str">
        <f>IF('12 - Deployments &amp; Config'!BL490="","",'12 - Deployments &amp; Config'!BL490)</f>
        <v/>
      </c>
      <c r="U485" s="29" t="str">
        <f>IF('12 - Deployments &amp; Config'!BM490="","",'12 - Deployments &amp; Config'!BM490)</f>
        <v/>
      </c>
      <c r="V485" s="29" t="str">
        <f>IF('12 - Deployments &amp; Config'!B490="","",'12 - Deployments &amp; Config'!B490)</f>
        <v/>
      </c>
      <c r="W485" s="29" t="str">
        <f>IF('12 - Deployments &amp; Config'!CO490="","",'12 - Deployments &amp; Config'!CO490)</f>
        <v/>
      </c>
      <c r="X485" s="29" t="str">
        <f>IF('12 - Deployments &amp; Config'!BS490="","",'12 - Deployments &amp; Config'!BS490)</f>
        <v/>
      </c>
      <c r="Y485" s="29" t="str">
        <f>IF('12 - Deployments &amp; Config'!CQ490="","",'12 - Deployments &amp; Config'!CQ490)</f>
        <v/>
      </c>
      <c r="Z485" s="29" t="str">
        <f>IF('12 - Deployments &amp; Config'!T490="","",'12 - Deployments &amp; Config'!T490)</f>
        <v/>
      </c>
      <c r="AA485" s="29" t="str">
        <f>IF('12 - Deployments &amp; Config'!V490="","",'12 - Deployments &amp; Config'!V490)</f>
        <v/>
      </c>
    </row>
    <row r="486" spans="1:27">
      <c r="A486" s="30"/>
      <c r="B486" s="30"/>
      <c r="C486" s="29" t="str">
        <f>IF('12 - Deployments &amp; Config'!I491="","",'12 - Deployments &amp; Config'!I491)</f>
        <v/>
      </c>
      <c r="D486" s="29" t="str">
        <f>IF('12 - Deployments &amp; Config'!J491="","",'12 - Deployments &amp; Config'!J491)</f>
        <v/>
      </c>
      <c r="E486" s="29" t="str">
        <f>IF('12 - Deployments &amp; Config'!K491="","",'12 - Deployments &amp; Config'!K491)</f>
        <v/>
      </c>
      <c r="F486" s="29" t="str">
        <f>IF('12 - Deployments &amp; Config'!L491="","",'12 - Deployments &amp; Config'!L491)</f>
        <v/>
      </c>
      <c r="G486" s="29" t="str">
        <f>IF('12 - Deployments &amp; Config'!AQ491="","",'12 - Deployments &amp; Config'!AQ491)</f>
        <v/>
      </c>
      <c r="H486" s="29" t="str">
        <f>IF('12 - Deployments &amp; Config'!A491="","",'12 - Deployments &amp; Config'!A491)</f>
        <v/>
      </c>
      <c r="I486" s="29" t="str">
        <f>IF('12 - Deployments &amp; Config'!AO491="","",'12 - Deployments &amp; Config'!AO491)</f>
        <v/>
      </c>
      <c r="J486" s="29" t="str">
        <f>IF('12 - Deployments &amp; Config'!AP491="","",'12 - Deployments &amp; Config'!AP491)</f>
        <v/>
      </c>
      <c r="K486" s="29" t="str">
        <f>IF('12 - Deployments &amp; Config'!AK491="","",'12 - Deployments &amp; Config'!AK491)</f>
        <v/>
      </c>
      <c r="L486" s="29" t="str">
        <f>IF('12 - Deployments &amp; Config'!M491="","",'12 - Deployments &amp; Config'!M491)</f>
        <v/>
      </c>
      <c r="M486" s="30"/>
      <c r="N486" s="29" t="str">
        <f>IF('12 - Deployments &amp; Config'!N491="","",'12 - Deployments &amp; Config'!N491)</f>
        <v/>
      </c>
      <c r="O486" s="29" t="str">
        <f>IF('12 - Deployments &amp; Config'!O491="","",'12 - Deployments &amp; Config'!O491)</f>
        <v/>
      </c>
      <c r="P486" s="29" t="str">
        <f>IF('12 - Deployments &amp; Config'!P491="","",'12 - Deployments &amp; Config'!P491)</f>
        <v/>
      </c>
      <c r="Q486" s="30"/>
      <c r="R486" s="29" t="str">
        <f>IF('12 - Deployments &amp; Config'!BO491="","",'12 - Deployments &amp; Config'!BO491)</f>
        <v/>
      </c>
      <c r="S486" s="29" t="str">
        <f>IF('12 - Deployments &amp; Config'!BN491="","",'12 - Deployments &amp; Config'!BN491)</f>
        <v/>
      </c>
      <c r="T486" s="29" t="str">
        <f>IF('12 - Deployments &amp; Config'!BL491="","",'12 - Deployments &amp; Config'!BL491)</f>
        <v/>
      </c>
      <c r="U486" s="29" t="str">
        <f>IF('12 - Deployments &amp; Config'!BM491="","",'12 - Deployments &amp; Config'!BM491)</f>
        <v/>
      </c>
      <c r="V486" s="29" t="str">
        <f>IF('12 - Deployments &amp; Config'!B491="","",'12 - Deployments &amp; Config'!B491)</f>
        <v/>
      </c>
      <c r="W486" s="29" t="str">
        <f>IF('12 - Deployments &amp; Config'!CO491="","",'12 - Deployments &amp; Config'!CO491)</f>
        <v/>
      </c>
      <c r="X486" s="29" t="str">
        <f>IF('12 - Deployments &amp; Config'!BS491="","",'12 - Deployments &amp; Config'!BS491)</f>
        <v/>
      </c>
      <c r="Y486" s="29" t="str">
        <f>IF('12 - Deployments &amp; Config'!CQ491="","",'12 - Deployments &amp; Config'!CQ491)</f>
        <v/>
      </c>
      <c r="Z486" s="29" t="str">
        <f>IF('12 - Deployments &amp; Config'!T491="","",'12 - Deployments &amp; Config'!T491)</f>
        <v/>
      </c>
      <c r="AA486" s="29" t="str">
        <f>IF('12 - Deployments &amp; Config'!V491="","",'12 - Deployments &amp; Config'!V491)</f>
        <v/>
      </c>
    </row>
    <row r="487" spans="1:27">
      <c r="A487" s="30"/>
      <c r="B487" s="30"/>
      <c r="C487" s="29" t="str">
        <f>IF('12 - Deployments &amp; Config'!I492="","",'12 - Deployments &amp; Config'!I492)</f>
        <v/>
      </c>
      <c r="D487" s="29" t="str">
        <f>IF('12 - Deployments &amp; Config'!J492="","",'12 - Deployments &amp; Config'!J492)</f>
        <v/>
      </c>
      <c r="E487" s="29" t="str">
        <f>IF('12 - Deployments &amp; Config'!K492="","",'12 - Deployments &amp; Config'!K492)</f>
        <v/>
      </c>
      <c r="F487" s="29" t="str">
        <f>IF('12 - Deployments &amp; Config'!L492="","",'12 - Deployments &amp; Config'!L492)</f>
        <v/>
      </c>
      <c r="G487" s="29" t="str">
        <f>IF('12 - Deployments &amp; Config'!AQ492="","",'12 - Deployments &amp; Config'!AQ492)</f>
        <v/>
      </c>
      <c r="H487" s="29" t="str">
        <f>IF('12 - Deployments &amp; Config'!A492="","",'12 - Deployments &amp; Config'!A492)</f>
        <v/>
      </c>
      <c r="I487" s="29" t="str">
        <f>IF('12 - Deployments &amp; Config'!AO492="","",'12 - Deployments &amp; Config'!AO492)</f>
        <v/>
      </c>
      <c r="J487" s="29" t="str">
        <f>IF('12 - Deployments &amp; Config'!AP492="","",'12 - Deployments &amp; Config'!AP492)</f>
        <v/>
      </c>
      <c r="K487" s="29" t="str">
        <f>IF('12 - Deployments &amp; Config'!AK492="","",'12 - Deployments &amp; Config'!AK492)</f>
        <v/>
      </c>
      <c r="L487" s="29" t="str">
        <f>IF('12 - Deployments &amp; Config'!M492="","",'12 - Deployments &amp; Config'!M492)</f>
        <v/>
      </c>
      <c r="M487" s="30"/>
      <c r="N487" s="29" t="str">
        <f>IF('12 - Deployments &amp; Config'!N492="","",'12 - Deployments &amp; Config'!N492)</f>
        <v/>
      </c>
      <c r="O487" s="29" t="str">
        <f>IF('12 - Deployments &amp; Config'!O492="","",'12 - Deployments &amp; Config'!O492)</f>
        <v/>
      </c>
      <c r="P487" s="29" t="str">
        <f>IF('12 - Deployments &amp; Config'!P492="","",'12 - Deployments &amp; Config'!P492)</f>
        <v/>
      </c>
      <c r="Q487" s="30"/>
      <c r="R487" s="29" t="str">
        <f>IF('12 - Deployments &amp; Config'!BO492="","",'12 - Deployments &amp; Config'!BO492)</f>
        <v/>
      </c>
      <c r="S487" s="29" t="str">
        <f>IF('12 - Deployments &amp; Config'!BN492="","",'12 - Deployments &amp; Config'!BN492)</f>
        <v/>
      </c>
      <c r="T487" s="29" t="str">
        <f>IF('12 - Deployments &amp; Config'!BL492="","",'12 - Deployments &amp; Config'!BL492)</f>
        <v/>
      </c>
      <c r="U487" s="29" t="str">
        <f>IF('12 - Deployments &amp; Config'!BM492="","",'12 - Deployments &amp; Config'!BM492)</f>
        <v/>
      </c>
      <c r="V487" s="29" t="str">
        <f>IF('12 - Deployments &amp; Config'!B492="","",'12 - Deployments &amp; Config'!B492)</f>
        <v/>
      </c>
      <c r="W487" s="29" t="str">
        <f>IF('12 - Deployments &amp; Config'!CO492="","",'12 - Deployments &amp; Config'!CO492)</f>
        <v/>
      </c>
      <c r="X487" s="29" t="str">
        <f>IF('12 - Deployments &amp; Config'!BS492="","",'12 - Deployments &amp; Config'!BS492)</f>
        <v/>
      </c>
      <c r="Y487" s="29" t="str">
        <f>IF('12 - Deployments &amp; Config'!CQ492="","",'12 - Deployments &amp; Config'!CQ492)</f>
        <v/>
      </c>
      <c r="Z487" s="29" t="str">
        <f>IF('12 - Deployments &amp; Config'!T492="","",'12 - Deployments &amp; Config'!T492)</f>
        <v/>
      </c>
      <c r="AA487" s="29" t="str">
        <f>IF('12 - Deployments &amp; Config'!V492="","",'12 - Deployments &amp; Config'!V492)</f>
        <v/>
      </c>
    </row>
    <row r="488" spans="1:27">
      <c r="A488" s="30"/>
      <c r="B488" s="30"/>
      <c r="C488" s="29" t="str">
        <f>IF('12 - Deployments &amp; Config'!I493="","",'12 - Deployments &amp; Config'!I493)</f>
        <v/>
      </c>
      <c r="D488" s="29" t="str">
        <f>IF('12 - Deployments &amp; Config'!J493="","",'12 - Deployments &amp; Config'!J493)</f>
        <v/>
      </c>
      <c r="E488" s="29" t="str">
        <f>IF('12 - Deployments &amp; Config'!K493="","",'12 - Deployments &amp; Config'!K493)</f>
        <v/>
      </c>
      <c r="F488" s="29" t="str">
        <f>IF('12 - Deployments &amp; Config'!L493="","",'12 - Deployments &amp; Config'!L493)</f>
        <v/>
      </c>
      <c r="G488" s="29" t="str">
        <f>IF('12 - Deployments &amp; Config'!AQ493="","",'12 - Deployments &amp; Config'!AQ493)</f>
        <v/>
      </c>
      <c r="H488" s="29" t="str">
        <f>IF('12 - Deployments &amp; Config'!A493="","",'12 - Deployments &amp; Config'!A493)</f>
        <v/>
      </c>
      <c r="I488" s="29" t="str">
        <f>IF('12 - Deployments &amp; Config'!AO493="","",'12 - Deployments &amp; Config'!AO493)</f>
        <v/>
      </c>
      <c r="J488" s="29" t="str">
        <f>IF('12 - Deployments &amp; Config'!AP493="","",'12 - Deployments &amp; Config'!AP493)</f>
        <v/>
      </c>
      <c r="K488" s="29" t="str">
        <f>IF('12 - Deployments &amp; Config'!AK493="","",'12 - Deployments &amp; Config'!AK493)</f>
        <v/>
      </c>
      <c r="L488" s="29" t="str">
        <f>IF('12 - Deployments &amp; Config'!M493="","",'12 - Deployments &amp; Config'!M493)</f>
        <v/>
      </c>
      <c r="M488" s="30"/>
      <c r="N488" s="29" t="str">
        <f>IF('12 - Deployments &amp; Config'!N493="","",'12 - Deployments &amp; Config'!N493)</f>
        <v/>
      </c>
      <c r="O488" s="29" t="str">
        <f>IF('12 - Deployments &amp; Config'!O493="","",'12 - Deployments &amp; Config'!O493)</f>
        <v/>
      </c>
      <c r="P488" s="29" t="str">
        <f>IF('12 - Deployments &amp; Config'!P493="","",'12 - Deployments &amp; Config'!P493)</f>
        <v/>
      </c>
      <c r="Q488" s="30"/>
      <c r="R488" s="29" t="str">
        <f>IF('12 - Deployments &amp; Config'!BO493="","",'12 - Deployments &amp; Config'!BO493)</f>
        <v/>
      </c>
      <c r="S488" s="29" t="str">
        <f>IF('12 - Deployments &amp; Config'!BN493="","",'12 - Deployments &amp; Config'!BN493)</f>
        <v/>
      </c>
      <c r="T488" s="29" t="str">
        <f>IF('12 - Deployments &amp; Config'!BL493="","",'12 - Deployments &amp; Config'!BL493)</f>
        <v/>
      </c>
      <c r="U488" s="29" t="str">
        <f>IF('12 - Deployments &amp; Config'!BM493="","",'12 - Deployments &amp; Config'!BM493)</f>
        <v/>
      </c>
      <c r="V488" s="29" t="str">
        <f>IF('12 - Deployments &amp; Config'!B493="","",'12 - Deployments &amp; Config'!B493)</f>
        <v/>
      </c>
      <c r="W488" s="29" t="str">
        <f>IF('12 - Deployments &amp; Config'!CO493="","",'12 - Deployments &amp; Config'!CO493)</f>
        <v/>
      </c>
      <c r="X488" s="29" t="str">
        <f>IF('12 - Deployments &amp; Config'!BS493="","",'12 - Deployments &amp; Config'!BS493)</f>
        <v/>
      </c>
      <c r="Y488" s="29" t="str">
        <f>IF('12 - Deployments &amp; Config'!CQ493="","",'12 - Deployments &amp; Config'!CQ493)</f>
        <v/>
      </c>
      <c r="Z488" s="29" t="str">
        <f>IF('12 - Deployments &amp; Config'!T493="","",'12 - Deployments &amp; Config'!T493)</f>
        <v/>
      </c>
      <c r="AA488" s="29" t="str">
        <f>IF('12 - Deployments &amp; Config'!V493="","",'12 - Deployments &amp; Config'!V493)</f>
        <v/>
      </c>
    </row>
    <row r="489" spans="1:27">
      <c r="A489" s="30"/>
      <c r="B489" s="30"/>
      <c r="C489" s="29" t="str">
        <f>IF('12 - Deployments &amp; Config'!I494="","",'12 - Deployments &amp; Config'!I494)</f>
        <v/>
      </c>
      <c r="D489" s="29" t="str">
        <f>IF('12 - Deployments &amp; Config'!J494="","",'12 - Deployments &amp; Config'!J494)</f>
        <v/>
      </c>
      <c r="E489" s="29" t="str">
        <f>IF('12 - Deployments &amp; Config'!K494="","",'12 - Deployments &amp; Config'!K494)</f>
        <v/>
      </c>
      <c r="F489" s="29" t="str">
        <f>IF('12 - Deployments &amp; Config'!L494="","",'12 - Deployments &amp; Config'!L494)</f>
        <v/>
      </c>
      <c r="G489" s="29" t="str">
        <f>IF('12 - Deployments &amp; Config'!AQ494="","",'12 - Deployments &amp; Config'!AQ494)</f>
        <v/>
      </c>
      <c r="H489" s="29" t="str">
        <f>IF('12 - Deployments &amp; Config'!A494="","",'12 - Deployments &amp; Config'!A494)</f>
        <v/>
      </c>
      <c r="I489" s="29" t="str">
        <f>IF('12 - Deployments &amp; Config'!AO494="","",'12 - Deployments &amp; Config'!AO494)</f>
        <v/>
      </c>
      <c r="J489" s="29" t="str">
        <f>IF('12 - Deployments &amp; Config'!AP494="","",'12 - Deployments &amp; Config'!AP494)</f>
        <v/>
      </c>
      <c r="K489" s="29" t="str">
        <f>IF('12 - Deployments &amp; Config'!AK494="","",'12 - Deployments &amp; Config'!AK494)</f>
        <v/>
      </c>
      <c r="L489" s="29" t="str">
        <f>IF('12 - Deployments &amp; Config'!M494="","",'12 - Deployments &amp; Config'!M494)</f>
        <v/>
      </c>
      <c r="M489" s="30"/>
      <c r="N489" s="29" t="str">
        <f>IF('12 - Deployments &amp; Config'!N494="","",'12 - Deployments &amp; Config'!N494)</f>
        <v/>
      </c>
      <c r="O489" s="29" t="str">
        <f>IF('12 - Deployments &amp; Config'!O494="","",'12 - Deployments &amp; Config'!O494)</f>
        <v/>
      </c>
      <c r="P489" s="29" t="str">
        <f>IF('12 - Deployments &amp; Config'!P494="","",'12 - Deployments &amp; Config'!P494)</f>
        <v/>
      </c>
      <c r="Q489" s="30"/>
      <c r="R489" s="29" t="str">
        <f>IF('12 - Deployments &amp; Config'!BO494="","",'12 - Deployments &amp; Config'!BO494)</f>
        <v/>
      </c>
      <c r="S489" s="29" t="str">
        <f>IF('12 - Deployments &amp; Config'!BN494="","",'12 - Deployments &amp; Config'!BN494)</f>
        <v/>
      </c>
      <c r="T489" s="29" t="str">
        <f>IF('12 - Deployments &amp; Config'!BL494="","",'12 - Deployments &amp; Config'!BL494)</f>
        <v/>
      </c>
      <c r="U489" s="29" t="str">
        <f>IF('12 - Deployments &amp; Config'!BM494="","",'12 - Deployments &amp; Config'!BM494)</f>
        <v/>
      </c>
      <c r="V489" s="29" t="str">
        <f>IF('12 - Deployments &amp; Config'!B494="","",'12 - Deployments &amp; Config'!B494)</f>
        <v/>
      </c>
      <c r="W489" s="29" t="str">
        <f>IF('12 - Deployments &amp; Config'!CO494="","",'12 - Deployments &amp; Config'!CO494)</f>
        <v/>
      </c>
      <c r="X489" s="29" t="str">
        <f>IF('12 - Deployments &amp; Config'!BS494="","",'12 - Deployments &amp; Config'!BS494)</f>
        <v/>
      </c>
      <c r="Y489" s="29" t="str">
        <f>IF('12 - Deployments &amp; Config'!CQ494="","",'12 - Deployments &amp; Config'!CQ494)</f>
        <v/>
      </c>
      <c r="Z489" s="29" t="str">
        <f>IF('12 - Deployments &amp; Config'!T494="","",'12 - Deployments &amp; Config'!T494)</f>
        <v/>
      </c>
      <c r="AA489" s="29" t="str">
        <f>IF('12 - Deployments &amp; Config'!V494="","",'12 - Deployments &amp; Config'!V494)</f>
        <v/>
      </c>
    </row>
    <row r="490" spans="1:27">
      <c r="A490" s="30"/>
      <c r="B490" s="30"/>
      <c r="C490" s="29" t="str">
        <f>IF('12 - Deployments &amp; Config'!I495="","",'12 - Deployments &amp; Config'!I495)</f>
        <v/>
      </c>
      <c r="D490" s="29" t="str">
        <f>IF('12 - Deployments &amp; Config'!J495="","",'12 - Deployments &amp; Config'!J495)</f>
        <v/>
      </c>
      <c r="E490" s="29" t="str">
        <f>IF('12 - Deployments &amp; Config'!K495="","",'12 - Deployments &amp; Config'!K495)</f>
        <v/>
      </c>
      <c r="F490" s="29" t="str">
        <f>IF('12 - Deployments &amp; Config'!L495="","",'12 - Deployments &amp; Config'!L495)</f>
        <v/>
      </c>
      <c r="G490" s="29" t="str">
        <f>IF('12 - Deployments &amp; Config'!AQ495="","",'12 - Deployments &amp; Config'!AQ495)</f>
        <v/>
      </c>
      <c r="H490" s="29" t="str">
        <f>IF('12 - Deployments &amp; Config'!A495="","",'12 - Deployments &amp; Config'!A495)</f>
        <v/>
      </c>
      <c r="I490" s="29" t="str">
        <f>IF('12 - Deployments &amp; Config'!AO495="","",'12 - Deployments &amp; Config'!AO495)</f>
        <v/>
      </c>
      <c r="J490" s="29" t="str">
        <f>IF('12 - Deployments &amp; Config'!AP495="","",'12 - Deployments &amp; Config'!AP495)</f>
        <v/>
      </c>
      <c r="K490" s="29" t="str">
        <f>IF('12 - Deployments &amp; Config'!AK495="","",'12 - Deployments &amp; Config'!AK495)</f>
        <v/>
      </c>
      <c r="L490" s="29" t="str">
        <f>IF('12 - Deployments &amp; Config'!M495="","",'12 - Deployments &amp; Config'!M495)</f>
        <v/>
      </c>
      <c r="M490" s="30"/>
      <c r="N490" s="29" t="str">
        <f>IF('12 - Deployments &amp; Config'!N495="","",'12 - Deployments &amp; Config'!N495)</f>
        <v/>
      </c>
      <c r="O490" s="29" t="str">
        <f>IF('12 - Deployments &amp; Config'!O495="","",'12 - Deployments &amp; Config'!O495)</f>
        <v/>
      </c>
      <c r="P490" s="29" t="str">
        <f>IF('12 - Deployments &amp; Config'!P495="","",'12 - Deployments &amp; Config'!P495)</f>
        <v/>
      </c>
      <c r="Q490" s="30"/>
      <c r="R490" s="29" t="str">
        <f>IF('12 - Deployments &amp; Config'!BO495="","",'12 - Deployments &amp; Config'!BO495)</f>
        <v/>
      </c>
      <c r="S490" s="29" t="str">
        <f>IF('12 - Deployments &amp; Config'!BN495="","",'12 - Deployments &amp; Config'!BN495)</f>
        <v/>
      </c>
      <c r="T490" s="29" t="str">
        <f>IF('12 - Deployments &amp; Config'!BL495="","",'12 - Deployments &amp; Config'!BL495)</f>
        <v/>
      </c>
      <c r="U490" s="29" t="str">
        <f>IF('12 - Deployments &amp; Config'!BM495="","",'12 - Deployments &amp; Config'!BM495)</f>
        <v/>
      </c>
      <c r="V490" s="29" t="str">
        <f>IF('12 - Deployments &amp; Config'!B495="","",'12 - Deployments &amp; Config'!B495)</f>
        <v/>
      </c>
      <c r="W490" s="29" t="str">
        <f>IF('12 - Deployments &amp; Config'!CO495="","",'12 - Deployments &amp; Config'!CO495)</f>
        <v/>
      </c>
      <c r="X490" s="29" t="str">
        <f>IF('12 - Deployments &amp; Config'!BS495="","",'12 - Deployments &amp; Config'!BS495)</f>
        <v/>
      </c>
      <c r="Y490" s="29" t="str">
        <f>IF('12 - Deployments &amp; Config'!CQ495="","",'12 - Deployments &amp; Config'!CQ495)</f>
        <v/>
      </c>
      <c r="Z490" s="29" t="str">
        <f>IF('12 - Deployments &amp; Config'!T495="","",'12 - Deployments &amp; Config'!T495)</f>
        <v/>
      </c>
      <c r="AA490" s="29" t="str">
        <f>IF('12 - Deployments &amp; Config'!V495="","",'12 - Deployments &amp; Config'!V495)</f>
        <v/>
      </c>
    </row>
    <row r="491" spans="1:27">
      <c r="A491" s="30"/>
      <c r="B491" s="30"/>
      <c r="C491" s="29" t="str">
        <f>IF('12 - Deployments &amp; Config'!I496="","",'12 - Deployments &amp; Config'!I496)</f>
        <v/>
      </c>
      <c r="D491" s="29" t="str">
        <f>IF('12 - Deployments &amp; Config'!J496="","",'12 - Deployments &amp; Config'!J496)</f>
        <v/>
      </c>
      <c r="E491" s="29" t="str">
        <f>IF('12 - Deployments &amp; Config'!K496="","",'12 - Deployments &amp; Config'!K496)</f>
        <v/>
      </c>
      <c r="F491" s="29" t="str">
        <f>IF('12 - Deployments &amp; Config'!L496="","",'12 - Deployments &amp; Config'!L496)</f>
        <v/>
      </c>
      <c r="G491" s="29" t="str">
        <f>IF('12 - Deployments &amp; Config'!AQ496="","",'12 - Deployments &amp; Config'!AQ496)</f>
        <v/>
      </c>
      <c r="H491" s="29" t="str">
        <f>IF('12 - Deployments &amp; Config'!A496="","",'12 - Deployments &amp; Config'!A496)</f>
        <v/>
      </c>
      <c r="I491" s="29" t="str">
        <f>IF('12 - Deployments &amp; Config'!AO496="","",'12 - Deployments &amp; Config'!AO496)</f>
        <v/>
      </c>
      <c r="J491" s="29" t="str">
        <f>IF('12 - Deployments &amp; Config'!AP496="","",'12 - Deployments &amp; Config'!AP496)</f>
        <v/>
      </c>
      <c r="K491" s="29" t="str">
        <f>IF('12 - Deployments &amp; Config'!AK496="","",'12 - Deployments &amp; Config'!AK496)</f>
        <v/>
      </c>
      <c r="L491" s="29" t="str">
        <f>IF('12 - Deployments &amp; Config'!M496="","",'12 - Deployments &amp; Config'!M496)</f>
        <v/>
      </c>
      <c r="M491" s="30"/>
      <c r="N491" s="29" t="str">
        <f>IF('12 - Deployments &amp; Config'!N496="","",'12 - Deployments &amp; Config'!N496)</f>
        <v/>
      </c>
      <c r="O491" s="29" t="str">
        <f>IF('12 - Deployments &amp; Config'!O496="","",'12 - Deployments &amp; Config'!O496)</f>
        <v/>
      </c>
      <c r="P491" s="29" t="str">
        <f>IF('12 - Deployments &amp; Config'!P496="","",'12 - Deployments &amp; Config'!P496)</f>
        <v/>
      </c>
      <c r="Q491" s="30"/>
      <c r="R491" s="29" t="str">
        <f>IF('12 - Deployments &amp; Config'!BO496="","",'12 - Deployments &amp; Config'!BO496)</f>
        <v/>
      </c>
      <c r="S491" s="29" t="str">
        <f>IF('12 - Deployments &amp; Config'!BN496="","",'12 - Deployments &amp; Config'!BN496)</f>
        <v/>
      </c>
      <c r="T491" s="29" t="str">
        <f>IF('12 - Deployments &amp; Config'!BL496="","",'12 - Deployments &amp; Config'!BL496)</f>
        <v/>
      </c>
      <c r="U491" s="29" t="str">
        <f>IF('12 - Deployments &amp; Config'!BM496="","",'12 - Deployments &amp; Config'!BM496)</f>
        <v/>
      </c>
      <c r="V491" s="29" t="str">
        <f>IF('12 - Deployments &amp; Config'!B496="","",'12 - Deployments &amp; Config'!B496)</f>
        <v/>
      </c>
      <c r="W491" s="29" t="str">
        <f>IF('12 - Deployments &amp; Config'!CO496="","",'12 - Deployments &amp; Config'!CO496)</f>
        <v/>
      </c>
      <c r="X491" s="29" t="str">
        <f>IF('12 - Deployments &amp; Config'!BS496="","",'12 - Deployments &amp; Config'!BS496)</f>
        <v/>
      </c>
      <c r="Y491" s="29" t="str">
        <f>IF('12 - Deployments &amp; Config'!CQ496="","",'12 - Deployments &amp; Config'!CQ496)</f>
        <v/>
      </c>
      <c r="Z491" s="29" t="str">
        <f>IF('12 - Deployments &amp; Config'!T496="","",'12 - Deployments &amp; Config'!T496)</f>
        <v/>
      </c>
      <c r="AA491" s="29" t="str">
        <f>IF('12 - Deployments &amp; Config'!V496="","",'12 - Deployments &amp; Config'!V496)</f>
        <v/>
      </c>
    </row>
    <row r="492" spans="1:27">
      <c r="A492" s="30"/>
      <c r="B492" s="30"/>
      <c r="C492" s="29" t="str">
        <f>IF('12 - Deployments &amp; Config'!I497="","",'12 - Deployments &amp; Config'!I497)</f>
        <v/>
      </c>
      <c r="D492" s="29" t="str">
        <f>IF('12 - Deployments &amp; Config'!J497="","",'12 - Deployments &amp; Config'!J497)</f>
        <v/>
      </c>
      <c r="E492" s="29" t="str">
        <f>IF('12 - Deployments &amp; Config'!K497="","",'12 - Deployments &amp; Config'!K497)</f>
        <v/>
      </c>
      <c r="F492" s="29" t="str">
        <f>IF('12 - Deployments &amp; Config'!L497="","",'12 - Deployments &amp; Config'!L497)</f>
        <v/>
      </c>
      <c r="G492" s="29" t="str">
        <f>IF('12 - Deployments &amp; Config'!AQ497="","",'12 - Deployments &amp; Config'!AQ497)</f>
        <v/>
      </c>
      <c r="H492" s="29" t="str">
        <f>IF('12 - Deployments &amp; Config'!A497="","",'12 - Deployments &amp; Config'!A497)</f>
        <v/>
      </c>
      <c r="I492" s="29" t="str">
        <f>IF('12 - Deployments &amp; Config'!AO497="","",'12 - Deployments &amp; Config'!AO497)</f>
        <v/>
      </c>
      <c r="J492" s="29" t="str">
        <f>IF('12 - Deployments &amp; Config'!AP497="","",'12 - Deployments &amp; Config'!AP497)</f>
        <v/>
      </c>
      <c r="K492" s="29" t="str">
        <f>IF('12 - Deployments &amp; Config'!AK497="","",'12 - Deployments &amp; Config'!AK497)</f>
        <v/>
      </c>
      <c r="L492" s="29" t="str">
        <f>IF('12 - Deployments &amp; Config'!M497="","",'12 - Deployments &amp; Config'!M497)</f>
        <v/>
      </c>
      <c r="M492" s="30"/>
      <c r="N492" s="29" t="str">
        <f>IF('12 - Deployments &amp; Config'!N497="","",'12 - Deployments &amp; Config'!N497)</f>
        <v/>
      </c>
      <c r="O492" s="29" t="str">
        <f>IF('12 - Deployments &amp; Config'!O497="","",'12 - Deployments &amp; Config'!O497)</f>
        <v/>
      </c>
      <c r="P492" s="29" t="str">
        <f>IF('12 - Deployments &amp; Config'!P497="","",'12 - Deployments &amp; Config'!P497)</f>
        <v/>
      </c>
      <c r="Q492" s="30"/>
      <c r="R492" s="29" t="str">
        <f>IF('12 - Deployments &amp; Config'!BO497="","",'12 - Deployments &amp; Config'!BO497)</f>
        <v/>
      </c>
      <c r="S492" s="29" t="str">
        <f>IF('12 - Deployments &amp; Config'!BN497="","",'12 - Deployments &amp; Config'!BN497)</f>
        <v/>
      </c>
      <c r="T492" s="29" t="str">
        <f>IF('12 - Deployments &amp; Config'!BL497="","",'12 - Deployments &amp; Config'!BL497)</f>
        <v/>
      </c>
      <c r="U492" s="29" t="str">
        <f>IF('12 - Deployments &amp; Config'!BM497="","",'12 - Deployments &amp; Config'!BM497)</f>
        <v/>
      </c>
      <c r="V492" s="29" t="str">
        <f>IF('12 - Deployments &amp; Config'!B497="","",'12 - Deployments &amp; Config'!B497)</f>
        <v/>
      </c>
      <c r="W492" s="29" t="str">
        <f>IF('12 - Deployments &amp; Config'!CO497="","",'12 - Deployments &amp; Config'!CO497)</f>
        <v/>
      </c>
      <c r="X492" s="29" t="str">
        <f>IF('12 - Deployments &amp; Config'!BS497="","",'12 - Deployments &amp; Config'!BS497)</f>
        <v/>
      </c>
      <c r="Y492" s="29" t="str">
        <f>IF('12 - Deployments &amp; Config'!CQ497="","",'12 - Deployments &amp; Config'!CQ497)</f>
        <v/>
      </c>
      <c r="Z492" s="29" t="str">
        <f>IF('12 - Deployments &amp; Config'!T497="","",'12 - Deployments &amp; Config'!T497)</f>
        <v/>
      </c>
      <c r="AA492" s="29" t="str">
        <f>IF('12 - Deployments &amp; Config'!V497="","",'12 - Deployments &amp; Config'!V497)</f>
        <v/>
      </c>
    </row>
    <row r="493" spans="1:27">
      <c r="A493" s="30"/>
      <c r="B493" s="30"/>
      <c r="C493" s="29" t="str">
        <f>IF('12 - Deployments &amp; Config'!I498="","",'12 - Deployments &amp; Config'!I498)</f>
        <v/>
      </c>
      <c r="D493" s="29" t="str">
        <f>IF('12 - Deployments &amp; Config'!J498="","",'12 - Deployments &amp; Config'!J498)</f>
        <v/>
      </c>
      <c r="E493" s="29" t="str">
        <f>IF('12 - Deployments &amp; Config'!K498="","",'12 - Deployments &amp; Config'!K498)</f>
        <v/>
      </c>
      <c r="F493" s="29" t="str">
        <f>IF('12 - Deployments &amp; Config'!L498="","",'12 - Deployments &amp; Config'!L498)</f>
        <v/>
      </c>
      <c r="G493" s="29" t="str">
        <f>IF('12 - Deployments &amp; Config'!AQ498="","",'12 - Deployments &amp; Config'!AQ498)</f>
        <v/>
      </c>
      <c r="H493" s="29" t="str">
        <f>IF('12 - Deployments &amp; Config'!A498="","",'12 - Deployments &amp; Config'!A498)</f>
        <v/>
      </c>
      <c r="I493" s="29" t="str">
        <f>IF('12 - Deployments &amp; Config'!AO498="","",'12 - Deployments &amp; Config'!AO498)</f>
        <v/>
      </c>
      <c r="J493" s="29" t="str">
        <f>IF('12 - Deployments &amp; Config'!AP498="","",'12 - Deployments &amp; Config'!AP498)</f>
        <v/>
      </c>
      <c r="K493" s="29" t="str">
        <f>IF('12 - Deployments &amp; Config'!AK498="","",'12 - Deployments &amp; Config'!AK498)</f>
        <v/>
      </c>
      <c r="L493" s="29" t="str">
        <f>IF('12 - Deployments &amp; Config'!M498="","",'12 - Deployments &amp; Config'!M498)</f>
        <v/>
      </c>
      <c r="M493" s="30"/>
      <c r="N493" s="29" t="str">
        <f>IF('12 - Deployments &amp; Config'!N498="","",'12 - Deployments &amp; Config'!N498)</f>
        <v/>
      </c>
      <c r="O493" s="29" t="str">
        <f>IF('12 - Deployments &amp; Config'!O498="","",'12 - Deployments &amp; Config'!O498)</f>
        <v/>
      </c>
      <c r="P493" s="29" t="str">
        <f>IF('12 - Deployments &amp; Config'!P498="","",'12 - Deployments &amp; Config'!P498)</f>
        <v/>
      </c>
      <c r="Q493" s="30"/>
      <c r="R493" s="29" t="str">
        <f>IF('12 - Deployments &amp; Config'!BO498="","",'12 - Deployments &amp; Config'!BO498)</f>
        <v/>
      </c>
      <c r="S493" s="29" t="str">
        <f>IF('12 - Deployments &amp; Config'!BN498="","",'12 - Deployments &amp; Config'!BN498)</f>
        <v/>
      </c>
      <c r="T493" s="29" t="str">
        <f>IF('12 - Deployments &amp; Config'!BL498="","",'12 - Deployments &amp; Config'!BL498)</f>
        <v/>
      </c>
      <c r="U493" s="29" t="str">
        <f>IF('12 - Deployments &amp; Config'!BM498="","",'12 - Deployments &amp; Config'!BM498)</f>
        <v/>
      </c>
      <c r="V493" s="29" t="str">
        <f>IF('12 - Deployments &amp; Config'!B498="","",'12 - Deployments &amp; Config'!B498)</f>
        <v/>
      </c>
      <c r="W493" s="29" t="str">
        <f>IF('12 - Deployments &amp; Config'!CO498="","",'12 - Deployments &amp; Config'!CO498)</f>
        <v/>
      </c>
      <c r="X493" s="29" t="str">
        <f>IF('12 - Deployments &amp; Config'!BS498="","",'12 - Deployments &amp; Config'!BS498)</f>
        <v/>
      </c>
      <c r="Y493" s="29" t="str">
        <f>IF('12 - Deployments &amp; Config'!CQ498="","",'12 - Deployments &amp; Config'!CQ498)</f>
        <v/>
      </c>
      <c r="Z493" s="29" t="str">
        <f>IF('12 - Deployments &amp; Config'!T498="","",'12 - Deployments &amp; Config'!T498)</f>
        <v/>
      </c>
      <c r="AA493" s="29" t="str">
        <f>IF('12 - Deployments &amp; Config'!V498="","",'12 - Deployments &amp; Config'!V498)</f>
        <v/>
      </c>
    </row>
    <row r="494" spans="1:27">
      <c r="A494" s="30"/>
      <c r="B494" s="30"/>
      <c r="C494" s="29" t="str">
        <f>IF('12 - Deployments &amp; Config'!I499="","",'12 - Deployments &amp; Config'!I499)</f>
        <v/>
      </c>
      <c r="D494" s="29" t="str">
        <f>IF('12 - Deployments &amp; Config'!J499="","",'12 - Deployments &amp; Config'!J499)</f>
        <v/>
      </c>
      <c r="E494" s="29" t="str">
        <f>IF('12 - Deployments &amp; Config'!K499="","",'12 - Deployments &amp; Config'!K499)</f>
        <v/>
      </c>
      <c r="F494" s="29" t="str">
        <f>IF('12 - Deployments &amp; Config'!L499="","",'12 - Deployments &amp; Config'!L499)</f>
        <v/>
      </c>
      <c r="G494" s="29" t="str">
        <f>IF('12 - Deployments &amp; Config'!AQ499="","",'12 - Deployments &amp; Config'!AQ499)</f>
        <v/>
      </c>
      <c r="H494" s="29" t="str">
        <f>IF('12 - Deployments &amp; Config'!A499="","",'12 - Deployments &amp; Config'!A499)</f>
        <v/>
      </c>
      <c r="I494" s="29" t="str">
        <f>IF('12 - Deployments &amp; Config'!AO499="","",'12 - Deployments &amp; Config'!AO499)</f>
        <v/>
      </c>
      <c r="J494" s="29" t="str">
        <f>IF('12 - Deployments &amp; Config'!AP499="","",'12 - Deployments &amp; Config'!AP499)</f>
        <v/>
      </c>
      <c r="K494" s="29" t="str">
        <f>IF('12 - Deployments &amp; Config'!AK499="","",'12 - Deployments &amp; Config'!AK499)</f>
        <v/>
      </c>
      <c r="L494" s="29" t="str">
        <f>IF('12 - Deployments &amp; Config'!M499="","",'12 - Deployments &amp; Config'!M499)</f>
        <v/>
      </c>
      <c r="M494" s="30"/>
      <c r="N494" s="29" t="str">
        <f>IF('12 - Deployments &amp; Config'!N499="","",'12 - Deployments &amp; Config'!N499)</f>
        <v/>
      </c>
      <c r="O494" s="29" t="str">
        <f>IF('12 - Deployments &amp; Config'!O499="","",'12 - Deployments &amp; Config'!O499)</f>
        <v/>
      </c>
      <c r="P494" s="29" t="str">
        <f>IF('12 - Deployments &amp; Config'!P499="","",'12 - Deployments &amp; Config'!P499)</f>
        <v/>
      </c>
      <c r="Q494" s="30"/>
      <c r="R494" s="29" t="str">
        <f>IF('12 - Deployments &amp; Config'!BO499="","",'12 - Deployments &amp; Config'!BO499)</f>
        <v/>
      </c>
      <c r="S494" s="29" t="str">
        <f>IF('12 - Deployments &amp; Config'!BN499="","",'12 - Deployments &amp; Config'!BN499)</f>
        <v/>
      </c>
      <c r="T494" s="29" t="str">
        <f>IF('12 - Deployments &amp; Config'!BL499="","",'12 - Deployments &amp; Config'!BL499)</f>
        <v/>
      </c>
      <c r="U494" s="29" t="str">
        <f>IF('12 - Deployments &amp; Config'!BM499="","",'12 - Deployments &amp; Config'!BM499)</f>
        <v/>
      </c>
      <c r="V494" s="29" t="str">
        <f>IF('12 - Deployments &amp; Config'!B499="","",'12 - Deployments &amp; Config'!B499)</f>
        <v/>
      </c>
      <c r="W494" s="29" t="str">
        <f>IF('12 - Deployments &amp; Config'!CO499="","",'12 - Deployments &amp; Config'!CO499)</f>
        <v/>
      </c>
      <c r="X494" s="29" t="str">
        <f>IF('12 - Deployments &amp; Config'!BS499="","",'12 - Deployments &amp; Config'!BS499)</f>
        <v/>
      </c>
      <c r="Y494" s="29" t="str">
        <f>IF('12 - Deployments &amp; Config'!CQ499="","",'12 - Deployments &amp; Config'!CQ499)</f>
        <v/>
      </c>
      <c r="Z494" s="29" t="str">
        <f>IF('12 - Deployments &amp; Config'!T499="","",'12 - Deployments &amp; Config'!T499)</f>
        <v/>
      </c>
      <c r="AA494" s="29" t="str">
        <f>IF('12 - Deployments &amp; Config'!V499="","",'12 - Deployments &amp; Config'!V499)</f>
        <v/>
      </c>
    </row>
    <row r="495" spans="1:27">
      <c r="A495" s="30"/>
      <c r="B495" s="30"/>
      <c r="C495" s="29" t="str">
        <f>IF('12 - Deployments &amp; Config'!I500="","",'12 - Deployments &amp; Config'!I500)</f>
        <v/>
      </c>
      <c r="D495" s="29" t="str">
        <f>IF('12 - Deployments &amp; Config'!J500="","",'12 - Deployments &amp; Config'!J500)</f>
        <v/>
      </c>
      <c r="E495" s="29" t="str">
        <f>IF('12 - Deployments &amp; Config'!K500="","",'12 - Deployments &amp; Config'!K500)</f>
        <v/>
      </c>
      <c r="F495" s="29" t="str">
        <f>IF('12 - Deployments &amp; Config'!L500="","",'12 - Deployments &amp; Config'!L500)</f>
        <v/>
      </c>
      <c r="G495" s="29" t="str">
        <f>IF('12 - Deployments &amp; Config'!AQ500="","",'12 - Deployments &amp; Config'!AQ500)</f>
        <v/>
      </c>
      <c r="H495" s="29" t="str">
        <f>IF('12 - Deployments &amp; Config'!A500="","",'12 - Deployments &amp; Config'!A500)</f>
        <v/>
      </c>
      <c r="I495" s="29" t="str">
        <f>IF('12 - Deployments &amp; Config'!AO500="","",'12 - Deployments &amp; Config'!AO500)</f>
        <v/>
      </c>
      <c r="J495" s="29" t="str">
        <f>IF('12 - Deployments &amp; Config'!AP500="","",'12 - Deployments &amp; Config'!AP500)</f>
        <v/>
      </c>
      <c r="K495" s="29" t="str">
        <f>IF('12 - Deployments &amp; Config'!AK500="","",'12 - Deployments &amp; Config'!AK500)</f>
        <v/>
      </c>
      <c r="L495" s="29" t="str">
        <f>IF('12 - Deployments &amp; Config'!M500="","",'12 - Deployments &amp; Config'!M500)</f>
        <v/>
      </c>
      <c r="M495" s="30"/>
      <c r="N495" s="29" t="str">
        <f>IF('12 - Deployments &amp; Config'!N500="","",'12 - Deployments &amp; Config'!N500)</f>
        <v/>
      </c>
      <c r="O495" s="29" t="str">
        <f>IF('12 - Deployments &amp; Config'!O500="","",'12 - Deployments &amp; Config'!O500)</f>
        <v/>
      </c>
      <c r="P495" s="29" t="str">
        <f>IF('12 - Deployments &amp; Config'!P500="","",'12 - Deployments &amp; Config'!P500)</f>
        <v/>
      </c>
      <c r="Q495" s="30"/>
      <c r="R495" s="29" t="str">
        <f>IF('12 - Deployments &amp; Config'!BO500="","",'12 - Deployments &amp; Config'!BO500)</f>
        <v/>
      </c>
      <c r="S495" s="29" t="str">
        <f>IF('12 - Deployments &amp; Config'!BN500="","",'12 - Deployments &amp; Config'!BN500)</f>
        <v/>
      </c>
      <c r="T495" s="29" t="str">
        <f>IF('12 - Deployments &amp; Config'!BL500="","",'12 - Deployments &amp; Config'!BL500)</f>
        <v/>
      </c>
      <c r="U495" s="29" t="str">
        <f>IF('12 - Deployments &amp; Config'!BM500="","",'12 - Deployments &amp; Config'!BM500)</f>
        <v/>
      </c>
      <c r="V495" s="29" t="str">
        <f>IF('12 - Deployments &amp; Config'!B500="","",'12 - Deployments &amp; Config'!B500)</f>
        <v/>
      </c>
      <c r="W495" s="29" t="str">
        <f>IF('12 - Deployments &amp; Config'!CO500="","",'12 - Deployments &amp; Config'!CO500)</f>
        <v/>
      </c>
      <c r="X495" s="29" t="str">
        <f>IF('12 - Deployments &amp; Config'!BS500="","",'12 - Deployments &amp; Config'!BS500)</f>
        <v/>
      </c>
      <c r="Y495" s="29" t="str">
        <f>IF('12 - Deployments &amp; Config'!CQ500="","",'12 - Deployments &amp; Config'!CQ500)</f>
        <v/>
      </c>
      <c r="Z495" s="29" t="str">
        <f>IF('12 - Deployments &amp; Config'!T500="","",'12 - Deployments &amp; Config'!T500)</f>
        <v/>
      </c>
      <c r="AA495" s="29" t="str">
        <f>IF('12 - Deployments &amp; Config'!V500="","",'12 - Deployments &amp; Config'!V500)</f>
        <v/>
      </c>
    </row>
    <row r="496" spans="1:27">
      <c r="A496" s="30"/>
      <c r="B496" s="30"/>
      <c r="C496" s="29" t="str">
        <f>IF('12 - Deployments &amp; Config'!I501="","",'12 - Deployments &amp; Config'!I501)</f>
        <v/>
      </c>
      <c r="D496" s="29" t="str">
        <f>IF('12 - Deployments &amp; Config'!J501="","",'12 - Deployments &amp; Config'!J501)</f>
        <v/>
      </c>
      <c r="E496" s="29" t="str">
        <f>IF('12 - Deployments &amp; Config'!K501="","",'12 - Deployments &amp; Config'!K501)</f>
        <v/>
      </c>
      <c r="F496" s="29" t="str">
        <f>IF('12 - Deployments &amp; Config'!L501="","",'12 - Deployments &amp; Config'!L501)</f>
        <v/>
      </c>
      <c r="G496" s="29" t="str">
        <f>IF('12 - Deployments &amp; Config'!AQ501="","",'12 - Deployments &amp; Config'!AQ501)</f>
        <v/>
      </c>
      <c r="H496" s="29" t="str">
        <f>IF('12 - Deployments &amp; Config'!A501="","",'12 - Deployments &amp; Config'!A501)</f>
        <v/>
      </c>
      <c r="I496" s="29" t="str">
        <f>IF('12 - Deployments &amp; Config'!AO501="","",'12 - Deployments &amp; Config'!AO501)</f>
        <v/>
      </c>
      <c r="J496" s="29" t="str">
        <f>IF('12 - Deployments &amp; Config'!AP501="","",'12 - Deployments &amp; Config'!AP501)</f>
        <v/>
      </c>
      <c r="K496" s="29" t="str">
        <f>IF('12 - Deployments &amp; Config'!AK501="","",'12 - Deployments &amp; Config'!AK501)</f>
        <v/>
      </c>
      <c r="L496" s="29" t="str">
        <f>IF('12 - Deployments &amp; Config'!M501="","",'12 - Deployments &amp; Config'!M501)</f>
        <v/>
      </c>
      <c r="M496" s="30"/>
      <c r="N496" s="29" t="str">
        <f>IF('12 - Deployments &amp; Config'!N501="","",'12 - Deployments &amp; Config'!N501)</f>
        <v/>
      </c>
      <c r="O496" s="29" t="str">
        <f>IF('12 - Deployments &amp; Config'!O501="","",'12 - Deployments &amp; Config'!O501)</f>
        <v/>
      </c>
      <c r="P496" s="29" t="str">
        <f>IF('12 - Deployments &amp; Config'!P501="","",'12 - Deployments &amp; Config'!P501)</f>
        <v/>
      </c>
      <c r="Q496" s="30"/>
      <c r="R496" s="29" t="str">
        <f>IF('12 - Deployments &amp; Config'!BO501="","",'12 - Deployments &amp; Config'!BO501)</f>
        <v/>
      </c>
      <c r="S496" s="29" t="str">
        <f>IF('12 - Deployments &amp; Config'!BN501="","",'12 - Deployments &amp; Config'!BN501)</f>
        <v/>
      </c>
      <c r="T496" s="29" t="str">
        <f>IF('12 - Deployments &amp; Config'!BL501="","",'12 - Deployments &amp; Config'!BL501)</f>
        <v/>
      </c>
      <c r="U496" s="29" t="str">
        <f>IF('12 - Deployments &amp; Config'!BM501="","",'12 - Deployments &amp; Config'!BM501)</f>
        <v/>
      </c>
      <c r="V496" s="29" t="str">
        <f>IF('12 - Deployments &amp; Config'!B501="","",'12 - Deployments &amp; Config'!B501)</f>
        <v/>
      </c>
      <c r="W496" s="29" t="str">
        <f>IF('12 - Deployments &amp; Config'!CO501="","",'12 - Deployments &amp; Config'!CO501)</f>
        <v/>
      </c>
      <c r="X496" s="29" t="str">
        <f>IF('12 - Deployments &amp; Config'!BS501="","",'12 - Deployments &amp; Config'!BS501)</f>
        <v/>
      </c>
      <c r="Y496" s="29" t="str">
        <f>IF('12 - Deployments &amp; Config'!CQ501="","",'12 - Deployments &amp; Config'!CQ501)</f>
        <v/>
      </c>
      <c r="Z496" s="29" t="str">
        <f>IF('12 - Deployments &amp; Config'!T501="","",'12 - Deployments &amp; Config'!T501)</f>
        <v/>
      </c>
      <c r="AA496" s="29" t="str">
        <f>IF('12 - Deployments &amp; Config'!V501="","",'12 - Deployments &amp; Config'!V501)</f>
        <v/>
      </c>
    </row>
    <row r="497" spans="1:27">
      <c r="A497" s="30"/>
      <c r="B497" s="30"/>
      <c r="C497" s="29" t="str">
        <f>IF('12 - Deployments &amp; Config'!I502="","",'12 - Deployments &amp; Config'!I502)</f>
        <v/>
      </c>
      <c r="D497" s="29" t="str">
        <f>IF('12 - Deployments &amp; Config'!J502="","",'12 - Deployments &amp; Config'!J502)</f>
        <v/>
      </c>
      <c r="E497" s="29" t="str">
        <f>IF('12 - Deployments &amp; Config'!K502="","",'12 - Deployments &amp; Config'!K502)</f>
        <v/>
      </c>
      <c r="F497" s="29" t="str">
        <f>IF('12 - Deployments &amp; Config'!L502="","",'12 - Deployments &amp; Config'!L502)</f>
        <v/>
      </c>
      <c r="G497" s="29" t="str">
        <f>IF('12 - Deployments &amp; Config'!AQ502="","",'12 - Deployments &amp; Config'!AQ502)</f>
        <v/>
      </c>
      <c r="H497" s="29" t="str">
        <f>IF('12 - Deployments &amp; Config'!A502="","",'12 - Deployments &amp; Config'!A502)</f>
        <v/>
      </c>
      <c r="I497" s="29" t="str">
        <f>IF('12 - Deployments &amp; Config'!AO502="","",'12 - Deployments &amp; Config'!AO502)</f>
        <v/>
      </c>
      <c r="J497" s="29" t="str">
        <f>IF('12 - Deployments &amp; Config'!AP502="","",'12 - Deployments &amp; Config'!AP502)</f>
        <v/>
      </c>
      <c r="K497" s="29" t="str">
        <f>IF('12 - Deployments &amp; Config'!AK502="","",'12 - Deployments &amp; Config'!AK502)</f>
        <v/>
      </c>
      <c r="L497" s="29" t="str">
        <f>IF('12 - Deployments &amp; Config'!M502="","",'12 - Deployments &amp; Config'!M502)</f>
        <v/>
      </c>
      <c r="M497" s="30"/>
      <c r="N497" s="29" t="str">
        <f>IF('12 - Deployments &amp; Config'!N502="","",'12 - Deployments &amp; Config'!N502)</f>
        <v/>
      </c>
      <c r="O497" s="29" t="str">
        <f>IF('12 - Deployments &amp; Config'!O502="","",'12 - Deployments &amp; Config'!O502)</f>
        <v/>
      </c>
      <c r="P497" s="29" t="str">
        <f>IF('12 - Deployments &amp; Config'!P502="","",'12 - Deployments &amp; Config'!P502)</f>
        <v/>
      </c>
      <c r="Q497" s="30"/>
      <c r="R497" s="29" t="str">
        <f>IF('12 - Deployments &amp; Config'!BO502="","",'12 - Deployments &amp; Config'!BO502)</f>
        <v/>
      </c>
      <c r="S497" s="29" t="str">
        <f>IF('12 - Deployments &amp; Config'!BN502="","",'12 - Deployments &amp; Config'!BN502)</f>
        <v/>
      </c>
      <c r="T497" s="29" t="str">
        <f>IF('12 - Deployments &amp; Config'!BL502="","",'12 - Deployments &amp; Config'!BL502)</f>
        <v/>
      </c>
      <c r="U497" s="29" t="str">
        <f>IF('12 - Deployments &amp; Config'!BM502="","",'12 - Deployments &amp; Config'!BM502)</f>
        <v/>
      </c>
      <c r="V497" s="29" t="str">
        <f>IF('12 - Deployments &amp; Config'!B502="","",'12 - Deployments &amp; Config'!B502)</f>
        <v/>
      </c>
      <c r="W497" s="29" t="str">
        <f>IF('12 - Deployments &amp; Config'!CO502="","",'12 - Deployments &amp; Config'!CO502)</f>
        <v/>
      </c>
      <c r="X497" s="29" t="str">
        <f>IF('12 - Deployments &amp; Config'!BS502="","",'12 - Deployments &amp; Config'!BS502)</f>
        <v/>
      </c>
      <c r="Y497" s="29" t="str">
        <f>IF('12 - Deployments &amp; Config'!CQ502="","",'12 - Deployments &amp; Config'!CQ502)</f>
        <v/>
      </c>
      <c r="Z497" s="29" t="str">
        <f>IF('12 - Deployments &amp; Config'!T502="","",'12 - Deployments &amp; Config'!T502)</f>
        <v/>
      </c>
      <c r="AA497" s="29" t="str">
        <f>IF('12 - Deployments &amp; Config'!V502="","",'12 - Deployments &amp; Config'!V502)</f>
        <v/>
      </c>
    </row>
    <row r="498" spans="1:27">
      <c r="A498" s="30"/>
      <c r="B498" s="30"/>
      <c r="C498" s="29" t="str">
        <f>IF('12 - Deployments &amp; Config'!I503="","",'12 - Deployments &amp; Config'!I503)</f>
        <v/>
      </c>
      <c r="D498" s="29" t="str">
        <f>IF('12 - Deployments &amp; Config'!J503="","",'12 - Deployments &amp; Config'!J503)</f>
        <v/>
      </c>
      <c r="E498" s="29" t="str">
        <f>IF('12 - Deployments &amp; Config'!K503="","",'12 - Deployments &amp; Config'!K503)</f>
        <v/>
      </c>
      <c r="F498" s="29" t="str">
        <f>IF('12 - Deployments &amp; Config'!L503="","",'12 - Deployments &amp; Config'!L503)</f>
        <v/>
      </c>
      <c r="G498" s="29" t="str">
        <f>IF('12 - Deployments &amp; Config'!AQ503="","",'12 - Deployments &amp; Config'!AQ503)</f>
        <v/>
      </c>
      <c r="H498" s="29" t="str">
        <f>IF('12 - Deployments &amp; Config'!A503="","",'12 - Deployments &amp; Config'!A503)</f>
        <v/>
      </c>
      <c r="I498" s="29" t="str">
        <f>IF('12 - Deployments &amp; Config'!AO503="","",'12 - Deployments &amp; Config'!AO503)</f>
        <v/>
      </c>
      <c r="J498" s="29" t="str">
        <f>IF('12 - Deployments &amp; Config'!AP503="","",'12 - Deployments &amp; Config'!AP503)</f>
        <v/>
      </c>
      <c r="K498" s="29" t="str">
        <f>IF('12 - Deployments &amp; Config'!AK503="","",'12 - Deployments &amp; Config'!AK503)</f>
        <v/>
      </c>
      <c r="L498" s="29" t="str">
        <f>IF('12 - Deployments &amp; Config'!M503="","",'12 - Deployments &amp; Config'!M503)</f>
        <v/>
      </c>
      <c r="M498" s="30"/>
      <c r="N498" s="29" t="str">
        <f>IF('12 - Deployments &amp; Config'!N503="","",'12 - Deployments &amp; Config'!N503)</f>
        <v/>
      </c>
      <c r="O498" s="29" t="str">
        <f>IF('12 - Deployments &amp; Config'!O503="","",'12 - Deployments &amp; Config'!O503)</f>
        <v/>
      </c>
      <c r="P498" s="29" t="str">
        <f>IF('12 - Deployments &amp; Config'!P503="","",'12 - Deployments &amp; Config'!P503)</f>
        <v/>
      </c>
      <c r="Q498" s="30"/>
      <c r="R498" s="29" t="str">
        <f>IF('12 - Deployments &amp; Config'!BO503="","",'12 - Deployments &amp; Config'!BO503)</f>
        <v/>
      </c>
      <c r="S498" s="29" t="str">
        <f>IF('12 - Deployments &amp; Config'!BN503="","",'12 - Deployments &amp; Config'!BN503)</f>
        <v/>
      </c>
      <c r="T498" s="29" t="str">
        <f>IF('12 - Deployments &amp; Config'!BL503="","",'12 - Deployments &amp; Config'!BL503)</f>
        <v/>
      </c>
      <c r="U498" s="29" t="str">
        <f>IF('12 - Deployments &amp; Config'!BM503="","",'12 - Deployments &amp; Config'!BM503)</f>
        <v/>
      </c>
      <c r="V498" s="29" t="str">
        <f>IF('12 - Deployments &amp; Config'!B503="","",'12 - Deployments &amp; Config'!B503)</f>
        <v/>
      </c>
      <c r="W498" s="29" t="str">
        <f>IF('12 - Deployments &amp; Config'!CO503="","",'12 - Deployments &amp; Config'!CO503)</f>
        <v/>
      </c>
      <c r="X498" s="29" t="str">
        <f>IF('12 - Deployments &amp; Config'!BS503="","",'12 - Deployments &amp; Config'!BS503)</f>
        <v/>
      </c>
      <c r="Y498" s="29" t="str">
        <f>IF('12 - Deployments &amp; Config'!CQ503="","",'12 - Deployments &amp; Config'!CQ503)</f>
        <v/>
      </c>
      <c r="Z498" s="29" t="str">
        <f>IF('12 - Deployments &amp; Config'!T503="","",'12 - Deployments &amp; Config'!T503)</f>
        <v/>
      </c>
      <c r="AA498" s="29" t="str">
        <f>IF('12 - Deployments &amp; Config'!V503="","",'12 - Deployments &amp; Config'!V503)</f>
        <v/>
      </c>
    </row>
    <row r="499" spans="1:27">
      <c r="A499" s="30"/>
      <c r="B499" s="30"/>
      <c r="C499" s="29" t="str">
        <f>IF('12 - Deployments &amp; Config'!I504="","",'12 - Deployments &amp; Config'!I504)</f>
        <v/>
      </c>
      <c r="D499" s="29" t="str">
        <f>IF('12 - Deployments &amp; Config'!J504="","",'12 - Deployments &amp; Config'!J504)</f>
        <v/>
      </c>
      <c r="E499" s="29" t="str">
        <f>IF('12 - Deployments &amp; Config'!K504="","",'12 - Deployments &amp; Config'!K504)</f>
        <v/>
      </c>
      <c r="F499" s="29" t="str">
        <f>IF('12 - Deployments &amp; Config'!L504="","",'12 - Deployments &amp; Config'!L504)</f>
        <v/>
      </c>
      <c r="G499" s="29" t="str">
        <f>IF('12 - Deployments &amp; Config'!AQ504="","",'12 - Deployments &amp; Config'!AQ504)</f>
        <v/>
      </c>
      <c r="H499" s="29" t="str">
        <f>IF('12 - Deployments &amp; Config'!A504="","",'12 - Deployments &amp; Config'!A504)</f>
        <v/>
      </c>
      <c r="I499" s="29" t="str">
        <f>IF('12 - Deployments &amp; Config'!AO504="","",'12 - Deployments &amp; Config'!AO504)</f>
        <v/>
      </c>
      <c r="J499" s="29" t="str">
        <f>IF('12 - Deployments &amp; Config'!AP504="","",'12 - Deployments &amp; Config'!AP504)</f>
        <v/>
      </c>
      <c r="K499" s="29" t="str">
        <f>IF('12 - Deployments &amp; Config'!AK504="","",'12 - Deployments &amp; Config'!AK504)</f>
        <v/>
      </c>
      <c r="L499" s="29" t="str">
        <f>IF('12 - Deployments &amp; Config'!M504="","",'12 - Deployments &amp; Config'!M504)</f>
        <v/>
      </c>
      <c r="M499" s="30"/>
      <c r="N499" s="29" t="str">
        <f>IF('12 - Deployments &amp; Config'!N504="","",'12 - Deployments &amp; Config'!N504)</f>
        <v/>
      </c>
      <c r="O499" s="29" t="str">
        <f>IF('12 - Deployments &amp; Config'!O504="","",'12 - Deployments &amp; Config'!O504)</f>
        <v/>
      </c>
      <c r="P499" s="29" t="str">
        <f>IF('12 - Deployments &amp; Config'!P504="","",'12 - Deployments &amp; Config'!P504)</f>
        <v/>
      </c>
      <c r="Q499" s="30"/>
      <c r="R499" s="29" t="str">
        <f>IF('12 - Deployments &amp; Config'!BO504="","",'12 - Deployments &amp; Config'!BO504)</f>
        <v/>
      </c>
      <c r="S499" s="29" t="str">
        <f>IF('12 - Deployments &amp; Config'!BN504="","",'12 - Deployments &amp; Config'!BN504)</f>
        <v/>
      </c>
      <c r="T499" s="29" t="str">
        <f>IF('12 - Deployments &amp; Config'!BL504="","",'12 - Deployments &amp; Config'!BL504)</f>
        <v/>
      </c>
      <c r="U499" s="29" t="str">
        <f>IF('12 - Deployments &amp; Config'!BM504="","",'12 - Deployments &amp; Config'!BM504)</f>
        <v/>
      </c>
      <c r="V499" s="29" t="str">
        <f>IF('12 - Deployments &amp; Config'!B504="","",'12 - Deployments &amp; Config'!B504)</f>
        <v/>
      </c>
      <c r="W499" s="29" t="str">
        <f>IF('12 - Deployments &amp; Config'!CO504="","",'12 - Deployments &amp; Config'!CO504)</f>
        <v/>
      </c>
      <c r="X499" s="29" t="str">
        <f>IF('12 - Deployments &amp; Config'!BS504="","",'12 - Deployments &amp; Config'!BS504)</f>
        <v/>
      </c>
      <c r="Y499" s="29" t="str">
        <f>IF('12 - Deployments &amp; Config'!CQ504="","",'12 - Deployments &amp; Config'!CQ504)</f>
        <v/>
      </c>
      <c r="Z499" s="29" t="str">
        <f>IF('12 - Deployments &amp; Config'!T504="","",'12 - Deployments &amp; Config'!T504)</f>
        <v/>
      </c>
      <c r="AA499" s="29" t="str">
        <f>IF('12 - Deployments &amp; Config'!V504="","",'12 - Deployments &amp; Config'!V504)</f>
        <v/>
      </c>
    </row>
    <row r="500" spans="1:27">
      <c r="A500" s="30"/>
      <c r="B500" s="30"/>
      <c r="C500" s="29" t="str">
        <f>IF('12 - Deployments &amp; Config'!I505="","",'12 - Deployments &amp; Config'!I505)</f>
        <v/>
      </c>
      <c r="D500" s="29" t="str">
        <f>IF('12 - Deployments &amp; Config'!J505="","",'12 - Deployments &amp; Config'!J505)</f>
        <v/>
      </c>
      <c r="E500" s="29" t="str">
        <f>IF('12 - Deployments &amp; Config'!K505="","",'12 - Deployments &amp; Config'!K505)</f>
        <v/>
      </c>
      <c r="F500" s="29" t="str">
        <f>IF('12 - Deployments &amp; Config'!L505="","",'12 - Deployments &amp; Config'!L505)</f>
        <v/>
      </c>
      <c r="G500" s="29" t="str">
        <f>IF('12 - Deployments &amp; Config'!AQ505="","",'12 - Deployments &amp; Config'!AQ505)</f>
        <v/>
      </c>
      <c r="H500" s="29" t="str">
        <f>IF('12 - Deployments &amp; Config'!A505="","",'12 - Deployments &amp; Config'!A505)</f>
        <v/>
      </c>
      <c r="I500" s="29" t="str">
        <f>IF('12 - Deployments &amp; Config'!AO505="","",'12 - Deployments &amp; Config'!AO505)</f>
        <v/>
      </c>
      <c r="J500" s="29" t="str">
        <f>IF('12 - Deployments &amp; Config'!AP505="","",'12 - Deployments &amp; Config'!AP505)</f>
        <v/>
      </c>
      <c r="K500" s="29" t="str">
        <f>IF('12 - Deployments &amp; Config'!AK505="","",'12 - Deployments &amp; Config'!AK505)</f>
        <v/>
      </c>
      <c r="L500" s="29" t="str">
        <f>IF('12 - Deployments &amp; Config'!M505="","",'12 - Deployments &amp; Config'!M505)</f>
        <v/>
      </c>
      <c r="M500" s="30"/>
      <c r="N500" s="29" t="str">
        <f>IF('12 - Deployments &amp; Config'!N505="","",'12 - Deployments &amp; Config'!N505)</f>
        <v/>
      </c>
      <c r="O500" s="29" t="str">
        <f>IF('12 - Deployments &amp; Config'!O505="","",'12 - Deployments &amp; Config'!O505)</f>
        <v/>
      </c>
      <c r="P500" s="29" t="str">
        <f>IF('12 - Deployments &amp; Config'!P505="","",'12 - Deployments &amp; Config'!P505)</f>
        <v/>
      </c>
      <c r="Q500" s="30"/>
      <c r="R500" s="29" t="str">
        <f>IF('12 - Deployments &amp; Config'!BO505="","",'12 - Deployments &amp; Config'!BO505)</f>
        <v/>
      </c>
      <c r="S500" s="29" t="str">
        <f>IF('12 - Deployments &amp; Config'!BN505="","",'12 - Deployments &amp; Config'!BN505)</f>
        <v/>
      </c>
      <c r="T500" s="29" t="str">
        <f>IF('12 - Deployments &amp; Config'!BL505="","",'12 - Deployments &amp; Config'!BL505)</f>
        <v/>
      </c>
      <c r="U500" s="29" t="str">
        <f>IF('12 - Deployments &amp; Config'!BM505="","",'12 - Deployments &amp; Config'!BM505)</f>
        <v/>
      </c>
      <c r="V500" s="29" t="str">
        <f>IF('12 - Deployments &amp; Config'!B505="","",'12 - Deployments &amp; Config'!B505)</f>
        <v/>
      </c>
      <c r="W500" s="29" t="str">
        <f>IF('12 - Deployments &amp; Config'!CO505="","",'12 - Deployments &amp; Config'!CO505)</f>
        <v/>
      </c>
      <c r="X500" s="29" t="str">
        <f>IF('12 - Deployments &amp; Config'!BS505="","",'12 - Deployments &amp; Config'!BS505)</f>
        <v/>
      </c>
      <c r="Y500" s="29" t="str">
        <f>IF('12 - Deployments &amp; Config'!CQ505="","",'12 - Deployments &amp; Config'!CQ505)</f>
        <v/>
      </c>
      <c r="Z500" s="29" t="str">
        <f>IF('12 - Deployments &amp; Config'!T505="","",'12 - Deployments &amp; Config'!T505)</f>
        <v/>
      </c>
      <c r="AA500" s="29" t="str">
        <f>IF('12 - Deployments &amp; Config'!V505="","",'12 - Deployments &amp; Config'!V505)</f>
        <v/>
      </c>
    </row>
    <row r="501" spans="1:27">
      <c r="A501" s="30"/>
      <c r="B501" s="30"/>
      <c r="C501" s="29" t="str">
        <f>IF('12 - Deployments &amp; Config'!I506="","",'12 - Deployments &amp; Config'!I506)</f>
        <v/>
      </c>
      <c r="D501" s="29" t="str">
        <f>IF('12 - Deployments &amp; Config'!J506="","",'12 - Deployments &amp; Config'!J506)</f>
        <v/>
      </c>
      <c r="E501" s="29" t="str">
        <f>IF('12 - Deployments &amp; Config'!K506="","",'12 - Deployments &amp; Config'!K506)</f>
        <v/>
      </c>
      <c r="F501" s="29" t="str">
        <f>IF('12 - Deployments &amp; Config'!L506="","",'12 - Deployments &amp; Config'!L506)</f>
        <v/>
      </c>
      <c r="G501" s="29" t="str">
        <f>IF('12 - Deployments &amp; Config'!AQ506="","",'12 - Deployments &amp; Config'!AQ506)</f>
        <v/>
      </c>
      <c r="H501" s="29" t="str">
        <f>IF('12 - Deployments &amp; Config'!A506="","",'12 - Deployments &amp; Config'!A506)</f>
        <v/>
      </c>
      <c r="I501" s="29" t="str">
        <f>IF('12 - Deployments &amp; Config'!AO506="","",'12 - Deployments &amp; Config'!AO506)</f>
        <v/>
      </c>
      <c r="J501" s="29" t="str">
        <f>IF('12 - Deployments &amp; Config'!AP506="","",'12 - Deployments &amp; Config'!AP506)</f>
        <v/>
      </c>
      <c r="K501" s="29" t="str">
        <f>IF('12 - Deployments &amp; Config'!AK506="","",'12 - Deployments &amp; Config'!AK506)</f>
        <v/>
      </c>
      <c r="L501" s="29" t="str">
        <f>IF('12 - Deployments &amp; Config'!M506="","",'12 - Deployments &amp; Config'!M506)</f>
        <v/>
      </c>
      <c r="M501" s="30"/>
      <c r="N501" s="29" t="str">
        <f>IF('12 - Deployments &amp; Config'!N506="","",'12 - Deployments &amp; Config'!N506)</f>
        <v/>
      </c>
      <c r="O501" s="29" t="str">
        <f>IF('12 - Deployments &amp; Config'!O506="","",'12 - Deployments &amp; Config'!O506)</f>
        <v/>
      </c>
      <c r="P501" s="29" t="str">
        <f>IF('12 - Deployments &amp; Config'!P506="","",'12 - Deployments &amp; Config'!P506)</f>
        <v/>
      </c>
      <c r="Q501" s="30"/>
      <c r="R501" s="29" t="str">
        <f>IF('12 - Deployments &amp; Config'!BO506="","",'12 - Deployments &amp; Config'!BO506)</f>
        <v/>
      </c>
      <c r="S501" s="29" t="str">
        <f>IF('12 - Deployments &amp; Config'!BN506="","",'12 - Deployments &amp; Config'!BN506)</f>
        <v/>
      </c>
      <c r="T501" s="29" t="str">
        <f>IF('12 - Deployments &amp; Config'!BL506="","",'12 - Deployments &amp; Config'!BL506)</f>
        <v/>
      </c>
      <c r="U501" s="29" t="str">
        <f>IF('12 - Deployments &amp; Config'!BM506="","",'12 - Deployments &amp; Config'!BM506)</f>
        <v/>
      </c>
      <c r="V501" s="29" t="str">
        <f>IF('12 - Deployments &amp; Config'!B506="","",'12 - Deployments &amp; Config'!B506)</f>
        <v/>
      </c>
      <c r="W501" s="29" t="str">
        <f>IF('12 - Deployments &amp; Config'!CO506="","",'12 - Deployments &amp; Config'!CO506)</f>
        <v/>
      </c>
      <c r="X501" s="29" t="str">
        <f>IF('12 - Deployments &amp; Config'!BS506="","",'12 - Deployments &amp; Config'!BS506)</f>
        <v/>
      </c>
      <c r="Y501" s="29" t="str">
        <f>IF('12 - Deployments &amp; Config'!CQ506="","",'12 - Deployments &amp; Config'!CQ506)</f>
        <v/>
      </c>
      <c r="Z501" s="29" t="str">
        <f>IF('12 - Deployments &amp; Config'!T506="","",'12 - Deployments &amp; Config'!T506)</f>
        <v/>
      </c>
      <c r="AA501" s="29" t="str">
        <f>IF('12 - Deployments &amp; Config'!V506="","",'12 - Deployments &amp; Config'!V506)</f>
        <v/>
      </c>
    </row>
    <row r="502" spans="1:27">
      <c r="A502" s="30"/>
      <c r="B502" s="30"/>
      <c r="C502" s="29" t="str">
        <f>IF('12 - Deployments &amp; Config'!I507="","",'12 - Deployments &amp; Config'!I507)</f>
        <v/>
      </c>
      <c r="D502" s="29" t="str">
        <f>IF('12 - Deployments &amp; Config'!J507="","",'12 - Deployments &amp; Config'!J507)</f>
        <v/>
      </c>
      <c r="E502" s="29" t="str">
        <f>IF('12 - Deployments &amp; Config'!K507="","",'12 - Deployments &amp; Config'!K507)</f>
        <v/>
      </c>
      <c r="F502" s="29" t="str">
        <f>IF('12 - Deployments &amp; Config'!L507="","",'12 - Deployments &amp; Config'!L507)</f>
        <v/>
      </c>
      <c r="G502" s="29" t="str">
        <f>IF('12 - Deployments &amp; Config'!AQ507="","",'12 - Deployments &amp; Config'!AQ507)</f>
        <v/>
      </c>
      <c r="H502" s="29" t="str">
        <f>IF('12 - Deployments &amp; Config'!A507="","",'12 - Deployments &amp; Config'!A507)</f>
        <v/>
      </c>
      <c r="I502" s="29" t="str">
        <f>IF('12 - Deployments &amp; Config'!AO507="","",'12 - Deployments &amp; Config'!AO507)</f>
        <v/>
      </c>
      <c r="J502" s="29" t="str">
        <f>IF('12 - Deployments &amp; Config'!AP507="","",'12 - Deployments &amp; Config'!AP507)</f>
        <v/>
      </c>
      <c r="K502" s="29" t="str">
        <f>IF('12 - Deployments &amp; Config'!AK507="","",'12 - Deployments &amp; Config'!AK507)</f>
        <v/>
      </c>
      <c r="L502" s="29" t="str">
        <f>IF('12 - Deployments &amp; Config'!M507="","",'12 - Deployments &amp; Config'!M507)</f>
        <v/>
      </c>
      <c r="M502" s="30"/>
      <c r="N502" s="29" t="str">
        <f>IF('12 - Deployments &amp; Config'!N507="","",'12 - Deployments &amp; Config'!N507)</f>
        <v/>
      </c>
      <c r="O502" s="29" t="str">
        <f>IF('12 - Deployments &amp; Config'!O507="","",'12 - Deployments &amp; Config'!O507)</f>
        <v/>
      </c>
      <c r="P502" s="29" t="str">
        <f>IF('12 - Deployments &amp; Config'!P507="","",'12 - Deployments &amp; Config'!P507)</f>
        <v/>
      </c>
      <c r="Q502" s="30"/>
      <c r="R502" s="29" t="str">
        <f>IF('12 - Deployments &amp; Config'!BO507="","",'12 - Deployments &amp; Config'!BO507)</f>
        <v/>
      </c>
      <c r="S502" s="29" t="str">
        <f>IF('12 - Deployments &amp; Config'!BN507="","",'12 - Deployments &amp; Config'!BN507)</f>
        <v/>
      </c>
      <c r="T502" s="29" t="str">
        <f>IF('12 - Deployments &amp; Config'!BL507="","",'12 - Deployments &amp; Config'!BL507)</f>
        <v/>
      </c>
      <c r="U502" s="29" t="str">
        <f>IF('12 - Deployments &amp; Config'!BM507="","",'12 - Deployments &amp; Config'!BM507)</f>
        <v/>
      </c>
      <c r="V502" s="29" t="str">
        <f>IF('12 - Deployments &amp; Config'!B507="","",'12 - Deployments &amp; Config'!B507)</f>
        <v/>
      </c>
      <c r="W502" s="29" t="str">
        <f>IF('12 - Deployments &amp; Config'!CO507="","",'12 - Deployments &amp; Config'!CO507)</f>
        <v/>
      </c>
      <c r="X502" s="29" t="str">
        <f>IF('12 - Deployments &amp; Config'!BS507="","",'12 - Deployments &amp; Config'!BS507)</f>
        <v/>
      </c>
      <c r="Y502" s="29" t="str">
        <f>IF('12 - Deployments &amp; Config'!CQ507="","",'12 - Deployments &amp; Config'!CQ507)</f>
        <v/>
      </c>
      <c r="Z502" s="29" t="str">
        <f>IF('12 - Deployments &amp; Config'!T507="","",'12 - Deployments &amp; Config'!T507)</f>
        <v/>
      </c>
      <c r="AA502" s="29" t="str">
        <f>IF('12 - Deployments &amp; Config'!V507="","",'12 - Deployments &amp; Config'!V507)</f>
        <v/>
      </c>
    </row>
    <row r="503" spans="1:27">
      <c r="A503" s="30"/>
      <c r="B503" s="30"/>
      <c r="C503" s="29" t="str">
        <f>IF('12 - Deployments &amp; Config'!I508="","",'12 - Deployments &amp; Config'!I508)</f>
        <v/>
      </c>
      <c r="D503" s="29" t="str">
        <f>IF('12 - Deployments &amp; Config'!J508="","",'12 - Deployments &amp; Config'!J508)</f>
        <v/>
      </c>
      <c r="E503" s="29" t="str">
        <f>IF('12 - Deployments &amp; Config'!K508="","",'12 - Deployments &amp; Config'!K508)</f>
        <v/>
      </c>
      <c r="F503" s="29" t="str">
        <f>IF('12 - Deployments &amp; Config'!L508="","",'12 - Deployments &amp; Config'!L508)</f>
        <v/>
      </c>
      <c r="G503" s="29" t="str">
        <f>IF('12 - Deployments &amp; Config'!AQ508="","",'12 - Deployments &amp; Config'!AQ508)</f>
        <v/>
      </c>
      <c r="H503" s="29" t="str">
        <f>IF('12 - Deployments &amp; Config'!A508="","",'12 - Deployments &amp; Config'!A508)</f>
        <v/>
      </c>
      <c r="I503" s="29" t="str">
        <f>IF('12 - Deployments &amp; Config'!AO508="","",'12 - Deployments &amp; Config'!AO508)</f>
        <v/>
      </c>
      <c r="J503" s="29" t="str">
        <f>IF('12 - Deployments &amp; Config'!AP508="","",'12 - Deployments &amp; Config'!AP508)</f>
        <v/>
      </c>
      <c r="K503" s="29" t="str">
        <f>IF('12 - Deployments &amp; Config'!AK508="","",'12 - Deployments &amp; Config'!AK508)</f>
        <v/>
      </c>
      <c r="L503" s="29" t="str">
        <f>IF('12 - Deployments &amp; Config'!M508="","",'12 - Deployments &amp; Config'!M508)</f>
        <v/>
      </c>
      <c r="M503" s="30"/>
      <c r="N503" s="29" t="str">
        <f>IF('12 - Deployments &amp; Config'!N508="","",'12 - Deployments &amp; Config'!N508)</f>
        <v/>
      </c>
      <c r="O503" s="29" t="str">
        <f>IF('12 - Deployments &amp; Config'!O508="","",'12 - Deployments &amp; Config'!O508)</f>
        <v/>
      </c>
      <c r="P503" s="29" t="str">
        <f>IF('12 - Deployments &amp; Config'!P508="","",'12 - Deployments &amp; Config'!P508)</f>
        <v/>
      </c>
      <c r="Q503" s="30"/>
      <c r="R503" s="29" t="str">
        <f>IF('12 - Deployments &amp; Config'!BO508="","",'12 - Deployments &amp; Config'!BO508)</f>
        <v/>
      </c>
      <c r="S503" s="29" t="str">
        <f>IF('12 - Deployments &amp; Config'!BN508="","",'12 - Deployments &amp; Config'!BN508)</f>
        <v/>
      </c>
      <c r="T503" s="29" t="str">
        <f>IF('12 - Deployments &amp; Config'!BL508="","",'12 - Deployments &amp; Config'!BL508)</f>
        <v/>
      </c>
      <c r="U503" s="29" t="str">
        <f>IF('12 - Deployments &amp; Config'!BM508="","",'12 - Deployments &amp; Config'!BM508)</f>
        <v/>
      </c>
      <c r="V503" s="29" t="str">
        <f>IF('12 - Deployments &amp; Config'!B508="","",'12 - Deployments &amp; Config'!B508)</f>
        <v/>
      </c>
      <c r="W503" s="29" t="str">
        <f>IF('12 - Deployments &amp; Config'!CO508="","",'12 - Deployments &amp; Config'!CO508)</f>
        <v/>
      </c>
      <c r="X503" s="29" t="str">
        <f>IF('12 - Deployments &amp; Config'!BS508="","",'12 - Deployments &amp; Config'!BS508)</f>
        <v/>
      </c>
      <c r="Y503" s="29" t="str">
        <f>IF('12 - Deployments &amp; Config'!CQ508="","",'12 - Deployments &amp; Config'!CQ508)</f>
        <v/>
      </c>
      <c r="Z503" s="29" t="str">
        <f>IF('12 - Deployments &amp; Config'!T508="","",'12 - Deployments &amp; Config'!T508)</f>
        <v/>
      </c>
      <c r="AA503" s="29" t="str">
        <f>IF('12 - Deployments &amp; Config'!V508="","",'12 - Deployments &amp; Config'!V508)</f>
        <v/>
      </c>
    </row>
  </sheetData>
  <autoFilter ref="A1:AA1" xr:uid="{00000000-0009-0000-0000-00000A000000}"/>
  <dataValidations count="3">
    <dataValidation type="list" allowBlank="1" sqref="M2:M503" xr:uid="{00000000-0002-0000-0A00-000000000000}">
      <formula1>"Shared,Autologon,Named User,Unknown"</formula1>
    </dataValidation>
    <dataValidation type="list" allowBlank="1" sqref="H2:H503" xr:uid="{00000000-0002-0000-0A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A00-000002000000}">
      <formula1>FALSE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0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4" t="s">
        <v>1248</v>
      </c>
      <c r="B1" s="54" t="s">
        <v>2304</v>
      </c>
      <c r="C1" s="54" t="s">
        <v>1267</v>
      </c>
      <c r="D1" s="54" t="s">
        <v>2298</v>
      </c>
      <c r="E1" s="54" t="s">
        <v>1253</v>
      </c>
      <c r="F1" s="54" t="s">
        <v>1254</v>
      </c>
      <c r="G1" s="54" t="s">
        <v>1255</v>
      </c>
      <c r="H1" s="54" t="s">
        <v>2300</v>
      </c>
      <c r="I1" s="54" t="s">
        <v>2305</v>
      </c>
      <c r="J1" s="54" t="s">
        <v>2306</v>
      </c>
      <c r="K1" s="54" t="s">
        <v>2307</v>
      </c>
      <c r="L1" s="54" t="s">
        <v>1259</v>
      </c>
      <c r="M1" s="54" t="s">
        <v>1261</v>
      </c>
      <c r="N1" s="54" t="s">
        <v>1310</v>
      </c>
      <c r="O1" s="54" t="s">
        <v>1312</v>
      </c>
      <c r="P1" s="54" t="s">
        <v>1241</v>
      </c>
      <c r="Q1" s="54" t="s">
        <v>2308</v>
      </c>
      <c r="R1" s="54" t="s">
        <v>2309</v>
      </c>
      <c r="S1" s="54" t="s">
        <v>2310</v>
      </c>
      <c r="T1" s="54" t="s">
        <v>2311</v>
      </c>
    </row>
    <row r="2" spans="1:20">
      <c r="A2" s="31" t="str">
        <f>'12 - Deployments &amp; Config'!I2</f>
        <v>LIJ - Proc</v>
      </c>
      <c r="B2" s="31" t="str">
        <f>'12 - Deployments &amp; Config'!AA2</f>
        <v>LIJ-MACH-D</v>
      </c>
      <c r="C2" s="31" t="str">
        <f>'12 - Deployments &amp; Config'!AB2</f>
        <v>00187DE0ADF1</v>
      </c>
      <c r="D2" s="18">
        <f>'12 - Deployments &amp; Config'!AP2</f>
        <v>0</v>
      </c>
      <c r="E2" s="18" t="str">
        <f>'12 - Deployments &amp; Config'!N2</f>
        <v>Yes</v>
      </c>
      <c r="F2" s="31" t="str">
        <f>'12 - Deployments &amp; Config'!O2</f>
        <v>No</v>
      </c>
      <c r="G2" s="18" t="str">
        <f>'12 - Deployments &amp; Config'!P2</f>
        <v>No</v>
      </c>
      <c r="H2" s="18">
        <f>'13 - Config_Intake_View'!M2</f>
        <v>0</v>
      </c>
      <c r="I2" s="31" t="str">
        <f>IF('13 - Config_Intake_View'!Q2&lt;&gt;"",'13 - Config_Intake_View'!Q2,'12 - Deployments &amp; Config'!BP2)</f>
        <v>iPro
Epic Satellite
ALLSCRIPTS
EPIC BCA</v>
      </c>
      <c r="J2" s="18" t="str">
        <f>IF('13 - Config_Intake_View'!Q2&lt;&gt;"","PM Approved",IF('12 - Deployments &amp; Config'!BP2&lt;&gt;"","Assumed",""))</f>
        <v>Assumed</v>
      </c>
      <c r="K2" s="31">
        <f>'12 - Deployments &amp; Config'!AJ2</f>
        <v>0</v>
      </c>
      <c r="L2" s="18">
        <f>'12 - Deployments &amp; Config'!T2</f>
        <v>0</v>
      </c>
      <c r="M2" s="18">
        <f>'12 - Deployments &amp; Config'!V2</f>
        <v>46081</v>
      </c>
      <c r="N2" s="18" t="str">
        <f>'12 - Deployments &amp; Config'!BS2</f>
        <v>Power Cable, Battery, Firmware Download, Device ID, Epic Beans Relay</v>
      </c>
      <c r="O2" s="31" t="str">
        <f>'12 - Deployments &amp; Config'!BU2</f>
        <v>Blocked</v>
      </c>
      <c r="P2" s="2">
        <f>'12 - Deployments &amp; Config'!B2</f>
        <v>0</v>
      </c>
      <c r="Q2" s="31" t="str">
        <f t="shared" ref="Q2:Q65" si="0">IF(OR($A2="",$B2="",$D2=""),"MISSING CORE FIELDS","")</f>
        <v/>
      </c>
      <c r="R2" s="18" t="str">
        <f t="shared" ref="R2:R65" si="1">IF(AND($I2&lt;&gt;"",$K2&lt;&gt;"Yes"),"SW NOT INSTALLED","")</f>
        <v>SW NOT INSTALLED</v>
      </c>
      <c r="S2" s="18" t="str">
        <f t="shared" ref="S2:S65" si="2">IF(AND($H2&lt;&gt;"",ISNUMBER(SEARCH("auto",LOWER($H2))),$F2=""),"AUTOLOGON REQUIRED","")</f>
        <v/>
      </c>
      <c r="T2" s="18" t="str">
        <f t="shared" ref="T2:T65" si="3">IF($Q2&lt;&gt;"",$Q2,IF($S2&lt;&gt;"",$S2,IF($R2&lt;&gt;"",$R2,IF(OR($N2&lt;&gt;"",$O2="Blocked"),"BLOCKED","OK"))))</f>
        <v>SW NOT INSTALLED</v>
      </c>
    </row>
    <row r="3" spans="1:20">
      <c r="A3" s="31" t="str">
        <f>'12 - Deployments &amp; Config'!I3</f>
        <v>LIJ Main / LIJ OR</v>
      </c>
      <c r="B3" s="31" t="str">
        <f>'12 - Deployments &amp; Config'!AA3</f>
        <v>LIJ-MACH-X</v>
      </c>
      <c r="C3" s="31" t="str">
        <f>'12 - Deployments &amp; Config'!AB3</f>
        <v>00187DE01940</v>
      </c>
      <c r="D3" s="18" t="str">
        <f>'12 - Deployments &amp; Config'!AP3</f>
        <v>Apollo</v>
      </c>
      <c r="E3" s="18" t="str">
        <f>'12 - Deployments &amp; Config'!N3</f>
        <v>Yes</v>
      </c>
      <c r="F3" s="31" t="str">
        <f>'12 - Deployments &amp; Config'!O3</f>
        <v>No</v>
      </c>
      <c r="G3" s="18" t="str">
        <f>'12 - Deployments &amp; Config'!P3</f>
        <v>No</v>
      </c>
      <c r="H3" s="18">
        <f>'13 - Config_Intake_View'!M3</f>
        <v>0</v>
      </c>
      <c r="I3" s="31" t="str">
        <f>IF('13 - Config_Intake_View'!Q3&lt;&gt;"",'13 - Config_Intake_View'!Q3,'12 - Deployments &amp; Config'!BP3)</f>
        <v>iPro
Epic Satellite
ALLSCRIPTS
EPIC BCA</v>
      </c>
      <c r="J3" s="18" t="str">
        <f>IF('13 - Config_Intake_View'!Q3&lt;&gt;"","PM Approved",IF('12 - Deployments &amp; Config'!BP3&lt;&gt;"","Assumed",""))</f>
        <v>Assumed</v>
      </c>
      <c r="K3" s="31">
        <f>'12 - Deployments &amp; Config'!AJ3</f>
        <v>0</v>
      </c>
      <c r="L3" s="18">
        <f>'12 - Deployments &amp; Config'!T3</f>
        <v>0</v>
      </c>
      <c r="M3" s="18">
        <f>'12 - Deployments &amp; Config'!V3</f>
        <v>46081</v>
      </c>
      <c r="N3" s="18" t="str">
        <f>'12 - Deployments &amp; Config'!BS3</f>
        <v>Power Cable, Battery, Firmware Download, Device ID, Epic Beans Relay</v>
      </c>
      <c r="O3" s="31" t="str">
        <f>'12 - Deployments &amp; Config'!BU3</f>
        <v>Blocked</v>
      </c>
      <c r="P3" s="2">
        <f>'12 - Deployments &amp; Config'!B3</f>
        <v>0</v>
      </c>
      <c r="Q3" s="31" t="str">
        <f t="shared" si="0"/>
        <v/>
      </c>
      <c r="R3" s="18" t="str">
        <f t="shared" si="1"/>
        <v>SW NOT INSTALLED</v>
      </c>
      <c r="S3" s="18" t="str">
        <f t="shared" si="2"/>
        <v/>
      </c>
      <c r="T3" s="18" t="str">
        <f t="shared" si="3"/>
        <v>SW NOT INSTALLED</v>
      </c>
    </row>
    <row r="4" spans="1:20">
      <c r="A4" s="31" t="str">
        <f>'12 - Deployments &amp; Config'!I4</f>
        <v>LIJ - Proc</v>
      </c>
      <c r="B4" s="31" t="str">
        <f>'12 - Deployments &amp; Config'!AA4</f>
        <v>????</v>
      </c>
      <c r="C4" s="31" t="str">
        <f>'12 - Deployments &amp; Config'!AB4</f>
        <v>??????</v>
      </c>
      <c r="D4" s="18">
        <f>'12 - Deployments &amp; Config'!AP4</f>
        <v>0</v>
      </c>
      <c r="E4" s="18" t="str">
        <f>'12 - Deployments &amp; Config'!N4</f>
        <v>Yes</v>
      </c>
      <c r="F4" s="31" t="str">
        <f>'12 - Deployments &amp; Config'!O4</f>
        <v>No</v>
      </c>
      <c r="G4" s="18" t="str">
        <f>'12 - Deployments &amp; Config'!P4</f>
        <v>No</v>
      </c>
      <c r="H4" s="18">
        <f>'13 - Config_Intake_View'!M4</f>
        <v>0</v>
      </c>
      <c r="I4" s="31" t="str">
        <f>IF('13 - Config_Intake_View'!Q4&lt;&gt;"",'13 - Config_Intake_View'!Q4,'12 - Deployments &amp; Config'!BP4)</f>
        <v>iPro
Epic Satellite
ALLSCRIPTS
EPIC BCA</v>
      </c>
      <c r="J4" s="18" t="str">
        <f>IF('13 - Config_Intake_View'!Q4&lt;&gt;"","PM Approved",IF('12 - Deployments &amp; Config'!BP4&lt;&gt;"","Assumed",""))</f>
        <v>Assumed</v>
      </c>
      <c r="K4" s="31">
        <f>'12 - Deployments &amp; Config'!AJ4</f>
        <v>0</v>
      </c>
      <c r="L4" s="18">
        <f>'12 - Deployments &amp; Config'!T4</f>
        <v>0</v>
      </c>
      <c r="M4" s="18">
        <f>'12 - Deployments &amp; Config'!V4</f>
        <v>46081</v>
      </c>
      <c r="N4" s="18" t="str">
        <f>'12 - Deployments &amp; Config'!BS4</f>
        <v>Power Cable, Battery, Firmware Download, Device ID, Epic Beans Relay</v>
      </c>
      <c r="O4" s="31" t="str">
        <f>'12 - Deployments &amp; Config'!BU4</f>
        <v>Blocked</v>
      </c>
      <c r="P4" s="2">
        <f>'12 - Deployments &amp; Config'!B4</f>
        <v>0</v>
      </c>
      <c r="Q4" s="31" t="str">
        <f t="shared" si="0"/>
        <v/>
      </c>
      <c r="R4" s="18" t="str">
        <f t="shared" si="1"/>
        <v>SW NOT INSTALLED</v>
      </c>
      <c r="S4" s="18" t="str">
        <f t="shared" si="2"/>
        <v/>
      </c>
      <c r="T4" s="18" t="str">
        <f t="shared" si="3"/>
        <v>SW NOT INSTALLED</v>
      </c>
    </row>
    <row r="5" spans="1:20">
      <c r="A5" s="31" t="str">
        <f>'12 - Deployments &amp; Config'!I5</f>
        <v>LIJ - Proc</v>
      </c>
      <c r="B5" s="31" t="str">
        <f>'12 - Deployments &amp; Config'!AA5</f>
        <v>LIJ-MACH-TT</v>
      </c>
      <c r="C5" s="31" t="str">
        <f>'12 - Deployments &amp; Config'!AB5</f>
        <v>00187DE0E266</v>
      </c>
      <c r="D5" s="18" t="str">
        <f>'12 - Deployments &amp; Config'!AP5</f>
        <v>Apollo</v>
      </c>
      <c r="E5" s="18" t="str">
        <f>'12 - Deployments &amp; Config'!N5</f>
        <v>Yes</v>
      </c>
      <c r="F5" s="31" t="str">
        <f>'12 - Deployments &amp; Config'!O5</f>
        <v>No</v>
      </c>
      <c r="G5" s="18" t="str">
        <f>'12 - Deployments &amp; Config'!P5</f>
        <v>No</v>
      </c>
      <c r="H5" s="18">
        <f>'13 - Config_Intake_View'!M5</f>
        <v>0</v>
      </c>
      <c r="I5" s="31" t="str">
        <f>IF('13 - Config_Intake_View'!Q5&lt;&gt;"",'13 - Config_Intake_View'!Q5,'12 - Deployments &amp; Config'!BP5)</f>
        <v>iPro
Epic Satellite
ALLSCRIPTS
EPIC BCA</v>
      </c>
      <c r="J5" s="18" t="str">
        <f>IF('13 - Config_Intake_View'!Q5&lt;&gt;"","PM Approved",IF('12 - Deployments &amp; Config'!BP5&lt;&gt;"","Assumed",""))</f>
        <v>Assumed</v>
      </c>
      <c r="K5" s="31">
        <f>'12 - Deployments &amp; Config'!AJ5</f>
        <v>0</v>
      </c>
      <c r="L5" s="18">
        <f>'12 - Deployments &amp; Config'!T5</f>
        <v>0</v>
      </c>
      <c r="M5" s="18">
        <f>'12 - Deployments &amp; Config'!V5</f>
        <v>46081</v>
      </c>
      <c r="N5" s="18" t="str">
        <f>'12 - Deployments &amp; Config'!BS5</f>
        <v>Firmware Download, Device ID, Epic Beans Relay</v>
      </c>
      <c r="O5" s="31" t="str">
        <f>'12 - Deployments &amp; Config'!BU5</f>
        <v>Blocked</v>
      </c>
      <c r="P5" s="2">
        <f>'12 - Deployments &amp; Config'!B5</f>
        <v>0</v>
      </c>
      <c r="Q5" s="31" t="str">
        <f t="shared" si="0"/>
        <v/>
      </c>
      <c r="R5" s="18" t="str">
        <f t="shared" si="1"/>
        <v>SW NOT INSTALLED</v>
      </c>
      <c r="S5" s="18" t="str">
        <f t="shared" si="2"/>
        <v/>
      </c>
      <c r="T5" s="18" t="str">
        <f t="shared" si="3"/>
        <v>SW NOT INSTALLED</v>
      </c>
    </row>
    <row r="6" spans="1:20">
      <c r="A6" s="31" t="str">
        <f>'12 - Deployments &amp; Config'!I6</f>
        <v>LIJ Main / LIJ OR</v>
      </c>
      <c r="B6" s="31" t="str">
        <f>'12 - Deployments &amp; Config'!AA6</f>
        <v>LIJ-MACH-LL</v>
      </c>
      <c r="C6" s="31" t="str">
        <f>'12 - Deployments &amp; Config'!AB6</f>
        <v>00187DE09B50</v>
      </c>
      <c r="D6" s="18" t="str">
        <f>'12 - Deployments &amp; Config'!AP6</f>
        <v>Apollo</v>
      </c>
      <c r="E6" s="18" t="str">
        <f>'12 - Deployments &amp; Config'!N6</f>
        <v>Yes</v>
      </c>
      <c r="F6" s="31" t="str">
        <f>'12 - Deployments &amp; Config'!O6</f>
        <v>No</v>
      </c>
      <c r="G6" s="18" t="str">
        <f>'12 - Deployments &amp; Config'!P6</f>
        <v>No</v>
      </c>
      <c r="H6" s="18">
        <f>'13 - Config_Intake_View'!M6</f>
        <v>0</v>
      </c>
      <c r="I6" s="31" t="str">
        <f>IF('13 - Config_Intake_View'!Q6&lt;&gt;"",'13 - Config_Intake_View'!Q6,'12 - Deployments &amp; Config'!BP6)</f>
        <v>iPro
Epic Satellite
ALLSCRIPTS
EPIC BCA</v>
      </c>
      <c r="J6" s="18" t="str">
        <f>IF('13 - Config_Intake_View'!Q6&lt;&gt;"","PM Approved",IF('12 - Deployments &amp; Config'!BP6&lt;&gt;"","Assumed",""))</f>
        <v>Assumed</v>
      </c>
      <c r="K6" s="31">
        <f>'12 - Deployments &amp; Config'!AJ6</f>
        <v>0</v>
      </c>
      <c r="L6" s="18">
        <f>'12 - Deployments &amp; Config'!T6</f>
        <v>0</v>
      </c>
      <c r="M6" s="18">
        <f>'12 - Deployments &amp; Config'!V6</f>
        <v>46081</v>
      </c>
      <c r="N6" s="18" t="str">
        <f>'12 - Deployments &amp; Config'!BS6</f>
        <v>Firmware Download, Device ID, Epic Beans Relay</v>
      </c>
      <c r="O6" s="31" t="str">
        <f>'12 - Deployments &amp; Config'!BU6</f>
        <v>Blocked</v>
      </c>
      <c r="P6" s="2">
        <f>'12 - Deployments &amp; Config'!B6</f>
        <v>0</v>
      </c>
      <c r="Q6" s="31" t="str">
        <f t="shared" si="0"/>
        <v/>
      </c>
      <c r="R6" s="18" t="str">
        <f t="shared" si="1"/>
        <v>SW NOT INSTALLED</v>
      </c>
      <c r="S6" s="18" t="str">
        <f t="shared" si="2"/>
        <v/>
      </c>
      <c r="T6" s="18" t="str">
        <f t="shared" si="3"/>
        <v>SW NOT INSTALLED</v>
      </c>
    </row>
    <row r="7" spans="1:20">
      <c r="A7" s="31" t="str">
        <f>'12 - Deployments &amp; Config'!I7</f>
        <v>LIJ - Proc</v>
      </c>
      <c r="B7" s="31" t="str">
        <f>'12 - Deployments &amp; Config'!AA7</f>
        <v>LIJ-MACH-C</v>
      </c>
      <c r="C7" s="31" t="str">
        <f>'12 - Deployments &amp; Config'!AB7</f>
        <v>00187DE0ADF3</v>
      </c>
      <c r="D7" s="18" t="str">
        <f>'12 - Deployments &amp; Config'!AP7</f>
        <v>Apollo</v>
      </c>
      <c r="E7" s="18" t="str">
        <f>'12 - Deployments &amp; Config'!N7</f>
        <v>Yes</v>
      </c>
      <c r="F7" s="31" t="str">
        <f>'12 - Deployments &amp; Config'!O7</f>
        <v>No</v>
      </c>
      <c r="G7" s="18" t="str">
        <f>'12 - Deployments &amp; Config'!P7</f>
        <v>No</v>
      </c>
      <c r="H7" s="18">
        <f>'13 - Config_Intake_View'!M7</f>
        <v>0</v>
      </c>
      <c r="I7" s="31" t="str">
        <f>IF('13 - Config_Intake_View'!Q7&lt;&gt;"",'13 - Config_Intake_View'!Q7,'12 - Deployments &amp; Config'!BP7)</f>
        <v>iPro
Epic Satellite
ALLSCRIPTS
EPIC BCA</v>
      </c>
      <c r="J7" s="18" t="str">
        <f>IF('13 - Config_Intake_View'!Q7&lt;&gt;"","PM Approved",IF('12 - Deployments &amp; Config'!BP7&lt;&gt;"","Assumed",""))</f>
        <v>Assumed</v>
      </c>
      <c r="K7" s="31">
        <f>'12 - Deployments &amp; Config'!AJ7</f>
        <v>0</v>
      </c>
      <c r="L7" s="18">
        <f>'12 - Deployments &amp; Config'!T7</f>
        <v>0</v>
      </c>
      <c r="M7" s="18">
        <f>'12 - Deployments &amp; Config'!V7</f>
        <v>46081</v>
      </c>
      <c r="N7" s="18" t="str">
        <f>'12 - Deployments &amp; Config'!BS7</f>
        <v>Firmware Download, Device ID, Epic Beans Relay</v>
      </c>
      <c r="O7" s="31" t="str">
        <f>'12 - Deployments &amp; Config'!BU7</f>
        <v>Blocked</v>
      </c>
      <c r="P7" s="2">
        <f>'12 - Deployments &amp; Config'!B7</f>
        <v>0</v>
      </c>
      <c r="Q7" s="31" t="str">
        <f t="shared" si="0"/>
        <v/>
      </c>
      <c r="R7" s="18" t="str">
        <f t="shared" si="1"/>
        <v>SW NOT INSTALLED</v>
      </c>
      <c r="S7" s="18" t="str">
        <f t="shared" si="2"/>
        <v/>
      </c>
      <c r="T7" s="18" t="str">
        <f t="shared" si="3"/>
        <v>SW NOT INSTALLED</v>
      </c>
    </row>
    <row r="8" spans="1:20">
      <c r="A8" s="31" t="str">
        <f>'12 - Deployments &amp; Config'!I8</f>
        <v>LIJ - Proc</v>
      </c>
      <c r="B8" s="31" t="str">
        <f>'12 - Deployments &amp; Config'!AA8</f>
        <v>LIJ-MACH-OO</v>
      </c>
      <c r="C8" s="31" t="str">
        <f>'12 - Deployments &amp; Config'!AB8</f>
        <v>00187DE0E345</v>
      </c>
      <c r="D8" s="18" t="str">
        <f>'12 - Deployments &amp; Config'!AP8</f>
        <v>Apollo</v>
      </c>
      <c r="E8" s="18" t="str">
        <f>'12 - Deployments &amp; Config'!N8</f>
        <v>Yes</v>
      </c>
      <c r="F8" s="31" t="str">
        <f>'12 - Deployments &amp; Config'!O8</f>
        <v>No</v>
      </c>
      <c r="G8" s="18" t="str">
        <f>'12 - Deployments &amp; Config'!P8</f>
        <v>No</v>
      </c>
      <c r="H8" s="18">
        <f>'13 - Config_Intake_View'!M8</f>
        <v>0</v>
      </c>
      <c r="I8" s="31" t="str">
        <f>IF('13 - Config_Intake_View'!Q8&lt;&gt;"",'13 - Config_Intake_View'!Q8,'12 - Deployments &amp; Config'!BP8)</f>
        <v>iPro
Epic Satellite
ALLSCRIPTS
EPIC BCA</v>
      </c>
      <c r="J8" s="18" t="str">
        <f>IF('13 - Config_Intake_View'!Q8&lt;&gt;"","PM Approved",IF('12 - Deployments &amp; Config'!BP8&lt;&gt;"","Assumed",""))</f>
        <v>Assumed</v>
      </c>
      <c r="K8" s="31">
        <f>'12 - Deployments &amp; Config'!AJ8</f>
        <v>0</v>
      </c>
      <c r="L8" s="18">
        <f>'12 - Deployments &amp; Config'!T8</f>
        <v>0</v>
      </c>
      <c r="M8" s="18">
        <f>'12 - Deployments &amp; Config'!V8</f>
        <v>46081</v>
      </c>
      <c r="N8" s="18" t="str">
        <f>'12 - Deployments &amp; Config'!BS8</f>
        <v>Firmware Download, Device ID, Epic Beans Relay</v>
      </c>
      <c r="O8" s="31" t="str">
        <f>'12 - Deployments &amp; Config'!BU8</f>
        <v>Blocked</v>
      </c>
      <c r="P8" s="2">
        <f>'12 - Deployments &amp; Config'!B8</f>
        <v>0</v>
      </c>
      <c r="Q8" s="31" t="str">
        <f t="shared" si="0"/>
        <v/>
      </c>
      <c r="R8" s="18" t="str">
        <f t="shared" si="1"/>
        <v>SW NOT INSTALLED</v>
      </c>
      <c r="S8" s="18" t="str">
        <f t="shared" si="2"/>
        <v/>
      </c>
      <c r="T8" s="18" t="str">
        <f t="shared" si="3"/>
        <v>SW NOT INSTALLED</v>
      </c>
    </row>
    <row r="9" spans="1:20">
      <c r="A9" s="31" t="str">
        <f>'12 - Deployments &amp; Config'!I9</f>
        <v>LIJ - Proc</v>
      </c>
      <c r="B9" s="31" t="str">
        <f>'12 - Deployments &amp; Config'!AA9</f>
        <v>LIJ-MACH-GG</v>
      </c>
      <c r="C9" s="31" t="str">
        <f>'12 - Deployments &amp; Config'!AB9</f>
        <v>00187DE04EB0</v>
      </c>
      <c r="D9" s="18" t="str">
        <f>'12 - Deployments &amp; Config'!AP9</f>
        <v>Apollo</v>
      </c>
      <c r="E9" s="18" t="str">
        <f>'12 - Deployments &amp; Config'!N9</f>
        <v>Yes</v>
      </c>
      <c r="F9" s="31" t="str">
        <f>'12 - Deployments &amp; Config'!O9</f>
        <v>No</v>
      </c>
      <c r="G9" s="18" t="str">
        <f>'12 - Deployments &amp; Config'!P9</f>
        <v>No</v>
      </c>
      <c r="H9" s="18">
        <f>'13 - Config_Intake_View'!M9</f>
        <v>0</v>
      </c>
      <c r="I9" s="31" t="str">
        <f>IF('13 - Config_Intake_View'!Q9&lt;&gt;"",'13 - Config_Intake_View'!Q9,'12 - Deployments &amp; Config'!BP9)</f>
        <v>iPro
Epic Satellite
ALLSCRIPTS
EPIC BCA</v>
      </c>
      <c r="J9" s="18" t="str">
        <f>IF('13 - Config_Intake_View'!Q9&lt;&gt;"","PM Approved",IF('12 - Deployments &amp; Config'!BP9&lt;&gt;"","Assumed",""))</f>
        <v>Assumed</v>
      </c>
      <c r="K9" s="31">
        <f>'12 - Deployments &amp; Config'!AJ9</f>
        <v>0</v>
      </c>
      <c r="L9" s="18">
        <f>'12 - Deployments &amp; Config'!T9</f>
        <v>0</v>
      </c>
      <c r="M9" s="18">
        <f>'12 - Deployments &amp; Config'!V9</f>
        <v>46081</v>
      </c>
      <c r="N9" s="18" t="str">
        <f>'12 - Deployments &amp; Config'!BS9</f>
        <v>Firmware Download, Device ID, Epic Beans Relay</v>
      </c>
      <c r="O9" s="31" t="str">
        <f>'12 - Deployments &amp; Config'!BU9</f>
        <v>Blocked</v>
      </c>
      <c r="P9" s="2">
        <f>'12 - Deployments &amp; Config'!B9</f>
        <v>0</v>
      </c>
      <c r="Q9" s="31" t="str">
        <f t="shared" si="0"/>
        <v/>
      </c>
      <c r="R9" s="18" t="str">
        <f t="shared" si="1"/>
        <v>SW NOT INSTALLED</v>
      </c>
      <c r="S9" s="18" t="str">
        <f t="shared" si="2"/>
        <v/>
      </c>
      <c r="T9" s="18" t="str">
        <f t="shared" si="3"/>
        <v>SW NOT INSTALLED</v>
      </c>
    </row>
    <row r="10" spans="1:20">
      <c r="A10" s="31" t="str">
        <f>'12 - Deployments &amp; Config'!I10</f>
        <v>LIJ - Proc</v>
      </c>
      <c r="B10" s="31" t="str">
        <f>'12 - Deployments &amp; Config'!AA10</f>
        <v>LIJ-MACH-CC</v>
      </c>
      <c r="C10" s="31" t="str">
        <f>'12 - Deployments &amp; Config'!AB10</f>
        <v>00187DE0E33A</v>
      </c>
      <c r="D10" s="18" t="str">
        <f>'12 - Deployments &amp; Config'!AP10</f>
        <v>Apollo</v>
      </c>
      <c r="E10" s="18" t="str">
        <f>'12 - Deployments &amp; Config'!N10</f>
        <v>Yes</v>
      </c>
      <c r="F10" s="31" t="str">
        <f>'12 - Deployments &amp; Config'!O10</f>
        <v>No</v>
      </c>
      <c r="G10" s="18" t="str">
        <f>'12 - Deployments &amp; Config'!P10</f>
        <v>No</v>
      </c>
      <c r="H10" s="18">
        <f>'13 - Config_Intake_View'!M10</f>
        <v>0</v>
      </c>
      <c r="I10" s="31" t="str">
        <f>IF('13 - Config_Intake_View'!Q10&lt;&gt;"",'13 - Config_Intake_View'!Q10,'12 - Deployments &amp; Config'!BP10)</f>
        <v>iPro
Epic Satellite
ALLSCRIPTS
EPIC BCA</v>
      </c>
      <c r="J10" s="18" t="str">
        <f>IF('13 - Config_Intake_View'!Q10&lt;&gt;"","PM Approved",IF('12 - Deployments &amp; Config'!BP10&lt;&gt;"","Assumed",""))</f>
        <v>Assumed</v>
      </c>
      <c r="K10" s="31">
        <f>'12 - Deployments &amp; Config'!AJ10</f>
        <v>0</v>
      </c>
      <c r="L10" s="18">
        <f>'12 - Deployments &amp; Config'!T10</f>
        <v>0</v>
      </c>
      <c r="M10" s="18">
        <f>'12 - Deployments &amp; Config'!V10</f>
        <v>46081</v>
      </c>
      <c r="N10" s="18" t="str">
        <f>'12 - Deployments &amp; Config'!BS10</f>
        <v>Firmware Download, Device ID, Epic Beans Relay</v>
      </c>
      <c r="O10" s="31" t="str">
        <f>'12 - Deployments &amp; Config'!BU10</f>
        <v>Blocked</v>
      </c>
      <c r="P10" s="2">
        <f>'12 - Deployments &amp; Config'!B10</f>
        <v>0</v>
      </c>
      <c r="Q10" s="31" t="str">
        <f t="shared" si="0"/>
        <v/>
      </c>
      <c r="R10" s="18" t="str">
        <f t="shared" si="1"/>
        <v>SW NOT INSTALLED</v>
      </c>
      <c r="S10" s="18" t="str">
        <f t="shared" si="2"/>
        <v/>
      </c>
      <c r="T10" s="18" t="str">
        <f t="shared" si="3"/>
        <v>SW NOT INSTALLED</v>
      </c>
    </row>
    <row r="11" spans="1:20">
      <c r="A11" s="31" t="str">
        <f>'12 - Deployments &amp; Config'!I11</f>
        <v>LIJ - OR</v>
      </c>
      <c r="B11" s="31" t="str">
        <f>'12 - Deployments &amp; Config'!AA11</f>
        <v>LIJ-MACH-T</v>
      </c>
      <c r="C11" s="31" t="str">
        <f>'12 - Deployments &amp; Config'!AB11</f>
        <v>00187DE0E373</v>
      </c>
      <c r="D11" s="18">
        <f>'12 - Deployments &amp; Config'!AP11</f>
        <v>0</v>
      </c>
      <c r="E11" s="18" t="str">
        <f>'12 - Deployments &amp; Config'!N11</f>
        <v>Yes</v>
      </c>
      <c r="F11" s="31" t="str">
        <f>'12 - Deployments &amp; Config'!O11</f>
        <v>No</v>
      </c>
      <c r="G11" s="18" t="str">
        <f>'12 - Deployments &amp; Config'!P11</f>
        <v>No</v>
      </c>
      <c r="H11" s="18">
        <f>'13 - Config_Intake_View'!M11</f>
        <v>0</v>
      </c>
      <c r="I11" s="31" t="str">
        <f>IF('13 - Config_Intake_View'!Q11&lt;&gt;"",'13 - Config_Intake_View'!Q11,'12 - Deployments &amp; Config'!BP11)</f>
        <v>iPro
Epic Satellite
ALLSCRIPTS
EPIC BCA</v>
      </c>
      <c r="J11" s="18" t="str">
        <f>IF('13 - Config_Intake_View'!Q11&lt;&gt;"","PM Approved",IF('12 - Deployments &amp; Config'!BP11&lt;&gt;"","Assumed",""))</f>
        <v>Assumed</v>
      </c>
      <c r="K11" s="31">
        <f>'12 - Deployments &amp; Config'!AJ11</f>
        <v>0</v>
      </c>
      <c r="L11" s="18">
        <f>'12 - Deployments &amp; Config'!T11</f>
        <v>0</v>
      </c>
      <c r="M11" s="18">
        <f>'12 - Deployments &amp; Config'!V11</f>
        <v>46081</v>
      </c>
      <c r="N11" s="18" t="str">
        <f>'12 - Deployments &amp; Config'!BS11</f>
        <v>Power Cable, Battery, Firmware Download, Device ID, Epic Beans Relay</v>
      </c>
      <c r="O11" s="31" t="str">
        <f>'12 - Deployments &amp; Config'!BU11</f>
        <v>Blocked</v>
      </c>
      <c r="P11" s="2">
        <f>'12 - Deployments &amp; Config'!B11</f>
        <v>0</v>
      </c>
      <c r="Q11" s="31" t="str">
        <f t="shared" si="0"/>
        <v/>
      </c>
      <c r="R11" s="18" t="str">
        <f t="shared" si="1"/>
        <v>SW NOT INSTALLED</v>
      </c>
      <c r="S11" s="18" t="str">
        <f t="shared" si="2"/>
        <v/>
      </c>
      <c r="T11" s="18" t="str">
        <f t="shared" si="3"/>
        <v>SW NOT INSTALLED</v>
      </c>
    </row>
    <row r="12" spans="1:20">
      <c r="A12" s="31" t="str">
        <f>'12 - Deployments &amp; Config'!I12</f>
        <v>LIJ - OR</v>
      </c>
      <c r="B12" s="31" t="str">
        <f>'12 - Deployments &amp; Config'!AA12</f>
        <v>LIJ-MACH-Y</v>
      </c>
      <c r="C12" s="31" t="str">
        <f>'12 - Deployments &amp; Config'!AB12</f>
        <v>00187DE0E260</v>
      </c>
      <c r="D12" s="18" t="str">
        <f>'12 - Deployments &amp; Config'!AP12</f>
        <v>Apollo</v>
      </c>
      <c r="E12" s="18" t="str">
        <f>'12 - Deployments &amp; Config'!N12</f>
        <v>Yes</v>
      </c>
      <c r="F12" s="31" t="str">
        <f>'12 - Deployments &amp; Config'!O12</f>
        <v>No</v>
      </c>
      <c r="G12" s="18" t="str">
        <f>'12 - Deployments &amp; Config'!P12</f>
        <v>No</v>
      </c>
      <c r="H12" s="18">
        <f>'13 - Config_Intake_View'!M12</f>
        <v>0</v>
      </c>
      <c r="I12" s="31" t="str">
        <f>IF('13 - Config_Intake_View'!Q12&lt;&gt;"",'13 - Config_Intake_View'!Q12,'12 - Deployments &amp; Config'!BP12)</f>
        <v>iPro
Epic Satellite
ALLSCRIPTS
EPIC BCA</v>
      </c>
      <c r="J12" s="18" t="str">
        <f>IF('13 - Config_Intake_View'!Q12&lt;&gt;"","PM Approved",IF('12 - Deployments &amp; Config'!BP12&lt;&gt;"","Assumed",""))</f>
        <v>Assumed</v>
      </c>
      <c r="K12" s="31">
        <f>'12 - Deployments &amp; Config'!AJ12</f>
        <v>0</v>
      </c>
      <c r="L12" s="18">
        <f>'12 - Deployments &amp; Config'!T12</f>
        <v>0</v>
      </c>
      <c r="M12" s="18">
        <f>'12 - Deployments &amp; Config'!V12</f>
        <v>46081</v>
      </c>
      <c r="N12" s="18" t="str">
        <f>'12 - Deployments &amp; Config'!BS12</f>
        <v>Power Cable, Battery, Firmware Download, Device ID, Epic Beans Relay</v>
      </c>
      <c r="O12" s="31" t="str">
        <f>'12 - Deployments &amp; Config'!BU12</f>
        <v>Blocked</v>
      </c>
      <c r="P12" s="2">
        <f>'12 - Deployments &amp; Config'!B12</f>
        <v>0</v>
      </c>
      <c r="Q12" s="31" t="str">
        <f t="shared" si="0"/>
        <v/>
      </c>
      <c r="R12" s="18" t="str">
        <f t="shared" si="1"/>
        <v>SW NOT INSTALLED</v>
      </c>
      <c r="S12" s="18" t="str">
        <f t="shared" si="2"/>
        <v/>
      </c>
      <c r="T12" s="18" t="str">
        <f t="shared" si="3"/>
        <v>SW NOT INSTALLED</v>
      </c>
    </row>
    <row r="13" spans="1:20">
      <c r="A13" s="31" t="str">
        <f>'12 - Deployments &amp; Config'!I13</f>
        <v>LIJ - OR</v>
      </c>
      <c r="B13" s="31" t="str">
        <f>'12 - Deployments &amp; Config'!AA13</f>
        <v>LIJ-MACH-BB</v>
      </c>
      <c r="C13" s="31" t="str">
        <f>'12 - Deployments &amp; Config'!AB13</f>
        <v>00187DE0E318</v>
      </c>
      <c r="D13" s="18" t="str">
        <f>'12 - Deployments &amp; Config'!AP13</f>
        <v>Apollo</v>
      </c>
      <c r="E13" s="18" t="str">
        <f>'12 - Deployments &amp; Config'!N13</f>
        <v>Yes</v>
      </c>
      <c r="F13" s="31" t="str">
        <f>'12 - Deployments &amp; Config'!O13</f>
        <v>No</v>
      </c>
      <c r="G13" s="18" t="str">
        <f>'12 - Deployments &amp; Config'!P13</f>
        <v>No</v>
      </c>
      <c r="H13" s="18">
        <f>'13 - Config_Intake_View'!M13</f>
        <v>0</v>
      </c>
      <c r="I13" s="31" t="str">
        <f>IF('13 - Config_Intake_View'!Q13&lt;&gt;"",'13 - Config_Intake_View'!Q13,'12 - Deployments &amp; Config'!BP13)</f>
        <v>iPro
Epic Satellite
ALLSCRIPTS
EPIC BCA</v>
      </c>
      <c r="J13" s="18" t="str">
        <f>IF('13 - Config_Intake_View'!Q13&lt;&gt;"","PM Approved",IF('12 - Deployments &amp; Config'!BP13&lt;&gt;"","Assumed",""))</f>
        <v>Assumed</v>
      </c>
      <c r="K13" s="31">
        <f>'12 - Deployments &amp; Config'!AJ13</f>
        <v>0</v>
      </c>
      <c r="L13" s="18">
        <f>'12 - Deployments &amp; Config'!T13</f>
        <v>0</v>
      </c>
      <c r="M13" s="18">
        <f>'12 - Deployments &amp; Config'!V13</f>
        <v>46081</v>
      </c>
      <c r="N13" s="18" t="str">
        <f>'12 - Deployments &amp; Config'!BS13</f>
        <v>Firmware Download, Device ID, Epic Beans Relay</v>
      </c>
      <c r="O13" s="31" t="str">
        <f>'12 - Deployments &amp; Config'!BU13</f>
        <v>Blocked</v>
      </c>
      <c r="P13" s="2">
        <f>'12 - Deployments &amp; Config'!B13</f>
        <v>0</v>
      </c>
      <c r="Q13" s="31" t="str">
        <f t="shared" si="0"/>
        <v/>
      </c>
      <c r="R13" s="18" t="str">
        <f t="shared" si="1"/>
        <v>SW NOT INSTALLED</v>
      </c>
      <c r="S13" s="18" t="str">
        <f t="shared" si="2"/>
        <v/>
      </c>
      <c r="T13" s="18" t="str">
        <f t="shared" si="3"/>
        <v>SW NOT INSTALLED</v>
      </c>
    </row>
    <row r="14" spans="1:20">
      <c r="A14" s="31" t="str">
        <f>'12 - Deployments &amp; Config'!I14</f>
        <v>LIJ - OR</v>
      </c>
      <c r="B14" s="31" t="str">
        <f>'12 - Deployments &amp; Config'!AA14</f>
        <v>LIJ-MACH-J</v>
      </c>
      <c r="C14" s="31" t="str">
        <f>'12 - Deployments &amp; Config'!AB14</f>
        <v>00187DE0E2BF</v>
      </c>
      <c r="D14" s="18" t="str">
        <f>'12 - Deployments &amp; Config'!AP14</f>
        <v>Apollo</v>
      </c>
      <c r="E14" s="18" t="str">
        <f>'12 - Deployments &amp; Config'!N14</f>
        <v>Yes</v>
      </c>
      <c r="F14" s="31" t="str">
        <f>'12 - Deployments &amp; Config'!O14</f>
        <v>No</v>
      </c>
      <c r="G14" s="18" t="str">
        <f>'12 - Deployments &amp; Config'!P14</f>
        <v>No</v>
      </c>
      <c r="H14" s="18">
        <f>'13 - Config_Intake_View'!M14</f>
        <v>0</v>
      </c>
      <c r="I14" s="31" t="str">
        <f>IF('13 - Config_Intake_View'!Q14&lt;&gt;"",'13 - Config_Intake_View'!Q14,'12 - Deployments &amp; Config'!BP14)</f>
        <v>iPro
Epic Satellite
ALLSCRIPTS
EPIC BCA</v>
      </c>
      <c r="J14" s="18" t="str">
        <f>IF('13 - Config_Intake_View'!Q14&lt;&gt;"","PM Approved",IF('12 - Deployments &amp; Config'!BP14&lt;&gt;"","Assumed",""))</f>
        <v>Assumed</v>
      </c>
      <c r="K14" s="31">
        <f>'12 - Deployments &amp; Config'!AJ14</f>
        <v>0</v>
      </c>
      <c r="L14" s="18">
        <f>'12 - Deployments &amp; Config'!T14</f>
        <v>0</v>
      </c>
      <c r="M14" s="18">
        <f>'12 - Deployments &amp; Config'!V14</f>
        <v>46081</v>
      </c>
      <c r="N14" s="18" t="str">
        <f>'12 - Deployments &amp; Config'!BS14</f>
        <v>Firmware Download, Device ID, Epic Beans Relay</v>
      </c>
      <c r="O14" s="31" t="str">
        <f>'12 - Deployments &amp; Config'!BU14</f>
        <v>Blocked</v>
      </c>
      <c r="P14" s="2">
        <f>'12 - Deployments &amp; Config'!B14</f>
        <v>0</v>
      </c>
      <c r="Q14" s="31" t="str">
        <f t="shared" si="0"/>
        <v/>
      </c>
      <c r="R14" s="18" t="str">
        <f t="shared" si="1"/>
        <v>SW NOT INSTALLED</v>
      </c>
      <c r="S14" s="18" t="str">
        <f t="shared" si="2"/>
        <v/>
      </c>
      <c r="T14" s="18" t="str">
        <f t="shared" si="3"/>
        <v>SW NOT INSTALLED</v>
      </c>
    </row>
    <row r="15" spans="1:20">
      <c r="A15" s="31" t="str">
        <f>'12 - Deployments &amp; Config'!I15</f>
        <v>LIJ Main / LIJ OR</v>
      </c>
      <c r="B15" s="31" t="str">
        <f>'12 - Deployments &amp; Config'!AA15</f>
        <v>LIJ-MACH-NN</v>
      </c>
      <c r="C15" s="31" t="str">
        <f>'12 - Deployments &amp; Config'!AB15</f>
        <v>00187DE0AC69</v>
      </c>
      <c r="D15" s="18" t="str">
        <f>'12 - Deployments &amp; Config'!AP15</f>
        <v>Apollo</v>
      </c>
      <c r="E15" s="18" t="str">
        <f>'12 - Deployments &amp; Config'!N15</f>
        <v>Yes</v>
      </c>
      <c r="F15" s="31" t="str">
        <f>'12 - Deployments &amp; Config'!O15</f>
        <v>No</v>
      </c>
      <c r="G15" s="18" t="str">
        <f>'12 - Deployments &amp; Config'!P15</f>
        <v>No</v>
      </c>
      <c r="H15" s="18">
        <f>'13 - Config_Intake_View'!M15</f>
        <v>0</v>
      </c>
      <c r="I15" s="31" t="str">
        <f>IF('13 - Config_Intake_View'!Q15&lt;&gt;"",'13 - Config_Intake_View'!Q15,'12 - Deployments &amp; Config'!BP15)</f>
        <v>iPro
Epic Satellite
ALLSCRIPTS
EPIC BCA</v>
      </c>
      <c r="J15" s="18" t="str">
        <f>IF('13 - Config_Intake_View'!Q15&lt;&gt;"","PM Approved",IF('12 - Deployments &amp; Config'!BP15&lt;&gt;"","Assumed",""))</f>
        <v>Assumed</v>
      </c>
      <c r="K15" s="31">
        <f>'12 - Deployments &amp; Config'!AJ15</f>
        <v>0</v>
      </c>
      <c r="L15" s="18">
        <f>'12 - Deployments &amp; Config'!T15</f>
        <v>0</v>
      </c>
      <c r="M15" s="18">
        <f>'12 - Deployments &amp; Config'!V15</f>
        <v>46081</v>
      </c>
      <c r="N15" s="18" t="str">
        <f>'12 - Deployments &amp; Config'!BS15</f>
        <v>Firmware Download, Device ID, Epic Beans Relay</v>
      </c>
      <c r="O15" s="31" t="str">
        <f>'12 - Deployments &amp; Config'!BU15</f>
        <v>Blocked</v>
      </c>
      <c r="P15" s="2">
        <f>'12 - Deployments &amp; Config'!B15</f>
        <v>0</v>
      </c>
      <c r="Q15" s="31" t="str">
        <f t="shared" si="0"/>
        <v/>
      </c>
      <c r="R15" s="18" t="str">
        <f t="shared" si="1"/>
        <v>SW NOT INSTALLED</v>
      </c>
      <c r="S15" s="18" t="str">
        <f t="shared" si="2"/>
        <v/>
      </c>
      <c r="T15" s="18" t="str">
        <f t="shared" si="3"/>
        <v>SW NOT INSTALLED</v>
      </c>
    </row>
    <row r="16" spans="1:20">
      <c r="A16" s="31" t="str">
        <f>'12 - Deployments &amp; Config'!I16</f>
        <v>LIJ - OR</v>
      </c>
      <c r="B16" s="31" t="str">
        <f>'12 - Deployments &amp; Config'!AA16</f>
        <v>LIJ-MACH-R</v>
      </c>
      <c r="C16" s="31" t="str">
        <f>'12 - Deployments &amp; Config'!AB16</f>
        <v>00187DE0E283</v>
      </c>
      <c r="D16" s="18" t="str">
        <f>'12 - Deployments &amp; Config'!AP16</f>
        <v>Apollo</v>
      </c>
      <c r="E16" s="18" t="str">
        <f>'12 - Deployments &amp; Config'!N16</f>
        <v>Yes</v>
      </c>
      <c r="F16" s="31" t="str">
        <f>'12 - Deployments &amp; Config'!O16</f>
        <v>No</v>
      </c>
      <c r="G16" s="18" t="str">
        <f>'12 - Deployments &amp; Config'!P16</f>
        <v>No</v>
      </c>
      <c r="H16" s="18">
        <f>'13 - Config_Intake_View'!M16</f>
        <v>0</v>
      </c>
      <c r="I16" s="31" t="str">
        <f>IF('13 - Config_Intake_View'!Q16&lt;&gt;"",'13 - Config_Intake_View'!Q16,'12 - Deployments &amp; Config'!BP16)</f>
        <v>iPro
Epic Satellite
ALLSCRIPTS
EPIC BCA</v>
      </c>
      <c r="J16" s="18" t="str">
        <f>IF('13 - Config_Intake_View'!Q16&lt;&gt;"","PM Approved",IF('12 - Deployments &amp; Config'!BP16&lt;&gt;"","Assumed",""))</f>
        <v>Assumed</v>
      </c>
      <c r="K16" s="31">
        <f>'12 - Deployments &amp; Config'!AJ16</f>
        <v>0</v>
      </c>
      <c r="L16" s="18">
        <f>'12 - Deployments &amp; Config'!T16</f>
        <v>0</v>
      </c>
      <c r="M16" s="18">
        <f>'12 - Deployments &amp; Config'!V16</f>
        <v>46081</v>
      </c>
      <c r="N16" s="18" t="str">
        <f>'12 - Deployments &amp; Config'!BS16</f>
        <v>Firmware Download, Device ID, Epic Beans Relay</v>
      </c>
      <c r="O16" s="31" t="str">
        <f>'12 - Deployments &amp; Config'!BU16</f>
        <v>Blocked</v>
      </c>
      <c r="P16" s="2">
        <f>'12 - Deployments &amp; Config'!B16</f>
        <v>0</v>
      </c>
      <c r="Q16" s="31" t="str">
        <f t="shared" si="0"/>
        <v/>
      </c>
      <c r="R16" s="18" t="str">
        <f t="shared" si="1"/>
        <v>SW NOT INSTALLED</v>
      </c>
      <c r="S16" s="18" t="str">
        <f t="shared" si="2"/>
        <v/>
      </c>
      <c r="T16" s="18" t="str">
        <f t="shared" si="3"/>
        <v>SW NOT INSTALLED</v>
      </c>
    </row>
    <row r="17" spans="1:20">
      <c r="A17" s="31" t="str">
        <f>'12 - Deployments &amp; Config'!I17</f>
        <v>LIJ - Annex</v>
      </c>
      <c r="B17" s="31" t="str">
        <f>'12 - Deployments &amp; Config'!AA17</f>
        <v>LIJ-MACH-KK</v>
      </c>
      <c r="C17" s="31" t="str">
        <f>'12 - Deployments &amp; Config'!AB17</f>
        <v>00187DE0AC66</v>
      </c>
      <c r="D17" s="18" t="str">
        <f>'12 - Deployments &amp; Config'!AP17</f>
        <v>Apollo</v>
      </c>
      <c r="E17" s="18">
        <f>'12 - Deployments &amp; Config'!N17</f>
        <v>0</v>
      </c>
      <c r="F17" s="31">
        <f>'12 - Deployments &amp; Config'!O17</f>
        <v>0</v>
      </c>
      <c r="G17" s="18">
        <f>'12 - Deployments &amp; Config'!P17</f>
        <v>0</v>
      </c>
      <c r="H17" s="18">
        <f>'13 - Config_Intake_View'!M17</f>
        <v>0</v>
      </c>
      <c r="I17" s="31" t="str">
        <f>IF('13 - Config_Intake_View'!Q17&lt;&gt;"",'13 - Config_Intake_View'!Q17,'12 - Deployments &amp; Config'!BP17)</f>
        <v>iPro
Epic Satellite
ALLSCRIPTS
EPIC BCA</v>
      </c>
      <c r="J17" s="18" t="str">
        <f>IF('13 - Config_Intake_View'!Q17&lt;&gt;"","PM Approved",IF('12 - Deployments &amp; Config'!BP17&lt;&gt;"","Assumed",""))</f>
        <v>Assumed</v>
      </c>
      <c r="K17" s="31">
        <f>'12 - Deployments &amp; Config'!AJ17</f>
        <v>0</v>
      </c>
      <c r="L17" s="18">
        <f>'12 - Deployments &amp; Config'!T17</f>
        <v>0</v>
      </c>
      <c r="M17" s="18">
        <f>'12 - Deployments &amp; Config'!V17</f>
        <v>46081</v>
      </c>
      <c r="N17" s="18" t="str">
        <f>'12 - Deployments &amp; Config'!BS17</f>
        <v>Firmware Download, Device ID, Epic Beans Relay</v>
      </c>
      <c r="O17" s="31" t="str">
        <f>'12 - Deployments &amp; Config'!BU17</f>
        <v>Blocked</v>
      </c>
      <c r="P17" s="2">
        <f>'12 - Deployments &amp; Config'!B17</f>
        <v>0</v>
      </c>
      <c r="Q17" s="31" t="str">
        <f t="shared" si="0"/>
        <v/>
      </c>
      <c r="R17" s="18" t="str">
        <f t="shared" si="1"/>
        <v>SW NOT INSTALLED</v>
      </c>
      <c r="S17" s="18" t="str">
        <f t="shared" si="2"/>
        <v/>
      </c>
      <c r="T17" s="18" t="str">
        <f t="shared" si="3"/>
        <v>SW NOT INSTALLED</v>
      </c>
    </row>
    <row r="18" spans="1:20">
      <c r="A18" s="31" t="str">
        <f>'12 - Deployments &amp; Config'!I18</f>
        <v>LIJ Main / LIJ OR</v>
      </c>
      <c r="B18" s="31" t="str">
        <f>'12 - Deployments &amp; Config'!AA18</f>
        <v>LIJ-MACH-Q</v>
      </c>
      <c r="C18" s="31" t="str">
        <f>'12 - Deployments &amp; Config'!AB18</f>
        <v>00187DE0ADFE</v>
      </c>
      <c r="D18" s="18" t="str">
        <f>'12 - Deployments &amp; Config'!AP18</f>
        <v>Apollo</v>
      </c>
      <c r="E18" s="18">
        <f>'12 - Deployments &amp; Config'!N18</f>
        <v>0</v>
      </c>
      <c r="F18" s="31">
        <f>'12 - Deployments &amp; Config'!O18</f>
        <v>0</v>
      </c>
      <c r="G18" s="18">
        <f>'12 - Deployments &amp; Config'!P18</f>
        <v>0</v>
      </c>
      <c r="H18" s="18">
        <f>'13 - Config_Intake_View'!M18</f>
        <v>0</v>
      </c>
      <c r="I18" s="31" t="str">
        <f>IF('13 - Config_Intake_View'!Q18&lt;&gt;"",'13 - Config_Intake_View'!Q18,'12 - Deployments &amp; Config'!BP18)</f>
        <v>iPro
Epic Satellite
ALLSCRIPTS
EPIC BCA</v>
      </c>
      <c r="J18" s="18" t="str">
        <f>IF('13 - Config_Intake_View'!Q18&lt;&gt;"","PM Approved",IF('12 - Deployments &amp; Config'!BP18&lt;&gt;"","Assumed",""))</f>
        <v>Assumed</v>
      </c>
      <c r="K18" s="31">
        <f>'12 - Deployments &amp; Config'!AJ18</f>
        <v>0</v>
      </c>
      <c r="L18" s="18">
        <f>'12 - Deployments &amp; Config'!T18</f>
        <v>0</v>
      </c>
      <c r="M18" s="18">
        <f>'12 - Deployments &amp; Config'!V18</f>
        <v>46081</v>
      </c>
      <c r="N18" s="18" t="str">
        <f>'12 - Deployments &amp; Config'!BS18</f>
        <v>Firmware Download, Device ID, Epic Beans Relay</v>
      </c>
      <c r="O18" s="31" t="str">
        <f>'12 - Deployments &amp; Config'!BU18</f>
        <v>Blocked</v>
      </c>
      <c r="P18" s="2">
        <f>'12 - Deployments &amp; Config'!B18</f>
        <v>0</v>
      </c>
      <c r="Q18" s="31" t="str">
        <f t="shared" si="0"/>
        <v/>
      </c>
      <c r="R18" s="18" t="str">
        <f t="shared" si="1"/>
        <v>SW NOT INSTALLED</v>
      </c>
      <c r="S18" s="18" t="str">
        <f t="shared" si="2"/>
        <v/>
      </c>
      <c r="T18" s="18" t="str">
        <f t="shared" si="3"/>
        <v>SW NOT INSTALLED</v>
      </c>
    </row>
    <row r="19" spans="1:20">
      <c r="A19" s="31" t="str">
        <f>'12 - Deployments &amp; Config'!I19</f>
        <v>LIJ - Annex</v>
      </c>
      <c r="B19" s="31" t="str">
        <f>'12 - Deployments &amp; Config'!AA19</f>
        <v>LIJ-MACH-P</v>
      </c>
      <c r="C19" s="31" t="str">
        <f>'12 - Deployments &amp; Config'!AB19</f>
        <v>00187DE0E3F8</v>
      </c>
      <c r="D19" s="18" t="str">
        <f>'12 - Deployments &amp; Config'!AP19</f>
        <v>Apollo</v>
      </c>
      <c r="E19" s="18">
        <f>'12 - Deployments &amp; Config'!N19</f>
        <v>0</v>
      </c>
      <c r="F19" s="31">
        <f>'12 - Deployments &amp; Config'!O19</f>
        <v>0</v>
      </c>
      <c r="G19" s="18">
        <f>'12 - Deployments &amp; Config'!P19</f>
        <v>0</v>
      </c>
      <c r="H19" s="18">
        <f>'13 - Config_Intake_View'!M19</f>
        <v>0</v>
      </c>
      <c r="I19" s="31" t="str">
        <f>IF('13 - Config_Intake_View'!Q19&lt;&gt;"",'13 - Config_Intake_View'!Q19,'12 - Deployments &amp; Config'!BP19)</f>
        <v>iPro
Epic Satellite
ALLSCRIPTS
EPIC BCA</v>
      </c>
      <c r="J19" s="18" t="str">
        <f>IF('13 - Config_Intake_View'!Q19&lt;&gt;"","PM Approved",IF('12 - Deployments &amp; Config'!BP19&lt;&gt;"","Assumed",""))</f>
        <v>Assumed</v>
      </c>
      <c r="K19" s="31">
        <f>'12 - Deployments &amp; Config'!AJ19</f>
        <v>0</v>
      </c>
      <c r="L19" s="18">
        <f>'12 - Deployments &amp; Config'!T19</f>
        <v>0</v>
      </c>
      <c r="M19" s="18">
        <f>'12 - Deployments &amp; Config'!V19</f>
        <v>46081</v>
      </c>
      <c r="N19" s="18" t="str">
        <f>'12 - Deployments &amp; Config'!BS19</f>
        <v>Power Cable, Battery, Firmware Download, Device ID, Epic Beans Relay</v>
      </c>
      <c r="O19" s="31" t="str">
        <f>'12 - Deployments &amp; Config'!BU19</f>
        <v>Blocked</v>
      </c>
      <c r="P19" s="2">
        <f>'12 - Deployments &amp; Config'!B19</f>
        <v>0</v>
      </c>
      <c r="Q19" s="31" t="str">
        <f t="shared" si="0"/>
        <v/>
      </c>
      <c r="R19" s="18" t="str">
        <f t="shared" si="1"/>
        <v>SW NOT INSTALLED</v>
      </c>
      <c r="S19" s="18" t="str">
        <f t="shared" si="2"/>
        <v/>
      </c>
      <c r="T19" s="18" t="str">
        <f t="shared" si="3"/>
        <v>SW NOT INSTALLED</v>
      </c>
    </row>
    <row r="20" spans="1:20">
      <c r="A20" s="31" t="str">
        <f>'12 - Deployments &amp; Config'!I20</f>
        <v>LIJ - Proc</v>
      </c>
      <c r="B20" s="31" t="str">
        <f>'12 - Deployments &amp; Config'!AA20</f>
        <v>LIJ-MACH-V</v>
      </c>
      <c r="C20" s="31" t="str">
        <f>'12 - Deployments &amp; Config'!AB20</f>
        <v>00187DE0E7842</v>
      </c>
      <c r="D20" s="18" t="str">
        <f>'12 - Deployments &amp; Config'!AP20</f>
        <v>Apollo</v>
      </c>
      <c r="E20" s="18">
        <f>'12 - Deployments &amp; Config'!N20</f>
        <v>0</v>
      </c>
      <c r="F20" s="31">
        <f>'12 - Deployments &amp; Config'!O20</f>
        <v>0</v>
      </c>
      <c r="G20" s="18">
        <f>'12 - Deployments &amp; Config'!P20</f>
        <v>0</v>
      </c>
      <c r="H20" s="18">
        <f>'13 - Config_Intake_View'!M20</f>
        <v>0</v>
      </c>
      <c r="I20" s="31" t="str">
        <f>IF('13 - Config_Intake_View'!Q20&lt;&gt;"",'13 - Config_Intake_View'!Q20,'12 - Deployments &amp; Config'!BP20)</f>
        <v>iPro
Epic Satellite
ALLSCRIPTS
EPIC BCA</v>
      </c>
      <c r="J20" s="18" t="str">
        <f>IF('13 - Config_Intake_View'!Q20&lt;&gt;"","PM Approved",IF('12 - Deployments &amp; Config'!BP20&lt;&gt;"","Assumed",""))</f>
        <v>Assumed</v>
      </c>
      <c r="K20" s="31">
        <f>'12 - Deployments &amp; Config'!AJ20</f>
        <v>0</v>
      </c>
      <c r="L20" s="18">
        <f>'12 - Deployments &amp; Config'!T20</f>
        <v>0</v>
      </c>
      <c r="M20" s="18">
        <f>'12 - Deployments &amp; Config'!V20</f>
        <v>46081</v>
      </c>
      <c r="N20" s="18">
        <f>'12 - Deployments &amp; Config'!BS20</f>
        <v>0</v>
      </c>
      <c r="O20" s="31">
        <f>'12 - Deployments &amp; Config'!BU20</f>
        <v>0</v>
      </c>
      <c r="P20" s="2">
        <f>'12 - Deployments &amp; Config'!B20</f>
        <v>0</v>
      </c>
      <c r="Q20" s="31" t="str">
        <f t="shared" si="0"/>
        <v/>
      </c>
      <c r="R20" s="18" t="str">
        <f t="shared" si="1"/>
        <v>SW NOT INSTALLED</v>
      </c>
      <c r="S20" s="18" t="str">
        <f t="shared" si="2"/>
        <v/>
      </c>
      <c r="T20" s="18" t="str">
        <f t="shared" si="3"/>
        <v>SW NOT INSTALLED</v>
      </c>
    </row>
    <row r="21" spans="1:20">
      <c r="A21" s="31" t="str">
        <f>'12 - Deployments &amp; Config'!I21</f>
        <v>LIJ Main / LIJ OR</v>
      </c>
      <c r="B21" s="31" t="str">
        <f>'12 - Deployments &amp; Config'!AA21</f>
        <v>LIJ-MACH-K</v>
      </c>
      <c r="C21" s="31" t="str">
        <f>'12 - Deployments &amp; Config'!AB21</f>
        <v>00187DE0E263</v>
      </c>
      <c r="D21" s="18">
        <f>'12 - Deployments &amp; Config'!AP21</f>
        <v>0</v>
      </c>
      <c r="E21" s="18">
        <f>'12 - Deployments &amp; Config'!N21</f>
        <v>0</v>
      </c>
      <c r="F21" s="31">
        <f>'12 - Deployments &amp; Config'!O21</f>
        <v>0</v>
      </c>
      <c r="G21" s="18">
        <f>'12 - Deployments &amp; Config'!P21</f>
        <v>0</v>
      </c>
      <c r="H21" s="18">
        <f>'13 - Config_Intake_View'!M21</f>
        <v>0</v>
      </c>
      <c r="I21" s="31">
        <f>IF('13 - Config_Intake_View'!Q21&lt;&gt;"",'13 - Config_Intake_View'!Q21,'12 - Deployments &amp; Config'!BP21)</f>
        <v>0</v>
      </c>
      <c r="J21" s="18" t="str">
        <f>IF('13 - Config_Intake_View'!Q21&lt;&gt;"","PM Approved",IF('12 - Deployments &amp; Config'!BP21&lt;&gt;"","Assumed",""))</f>
        <v/>
      </c>
      <c r="K21" s="31">
        <f>'12 - Deployments &amp; Config'!AJ21</f>
        <v>0</v>
      </c>
      <c r="L21" s="18">
        <f>'12 - Deployments &amp; Config'!T21</f>
        <v>0</v>
      </c>
      <c r="M21" s="18">
        <f>'12 - Deployments &amp; Config'!V21</f>
        <v>46081</v>
      </c>
      <c r="N21" s="18">
        <f>'12 - Deployments &amp; Config'!BS21</f>
        <v>0</v>
      </c>
      <c r="O21" s="31">
        <f>'12 - Deployments &amp; Config'!BU21</f>
        <v>0</v>
      </c>
      <c r="P21" s="2">
        <f>'12 - Deployments &amp; Config'!B21</f>
        <v>0</v>
      </c>
      <c r="Q21" s="31" t="str">
        <f t="shared" si="0"/>
        <v/>
      </c>
      <c r="R21" s="18" t="str">
        <f t="shared" si="1"/>
        <v>SW NOT INSTALLED</v>
      </c>
      <c r="S21" s="18" t="str">
        <f t="shared" si="2"/>
        <v/>
      </c>
      <c r="T21" s="18" t="str">
        <f t="shared" si="3"/>
        <v>SW NOT INSTALLED</v>
      </c>
    </row>
    <row r="22" spans="1:20">
      <c r="A22" s="31" t="str">
        <f>'12 - Deployments &amp; Config'!I22</f>
        <v>LIJ - OR</v>
      </c>
      <c r="B22" s="31" t="str">
        <f>'12 - Deployments &amp; Config'!AA22</f>
        <v>LIJ-MACH-FF</v>
      </c>
      <c r="C22" s="31" t="str">
        <f>'12 - Deployments &amp; Config'!AB22</f>
        <v>00187DE0E35F</v>
      </c>
      <c r="D22" s="18" t="str">
        <f>'12 - Deployments &amp; Config'!AP22</f>
        <v>Apollo</v>
      </c>
      <c r="E22" s="18" t="str">
        <f>'12 - Deployments &amp; Config'!N22</f>
        <v>Yes</v>
      </c>
      <c r="F22" s="31" t="str">
        <f>'12 - Deployments &amp; Config'!O22</f>
        <v>Yes</v>
      </c>
      <c r="G22" s="18" t="str">
        <f>'12 - Deployments &amp; Config'!P22</f>
        <v>Yes</v>
      </c>
      <c r="H22" s="18">
        <f>'13 - Config_Intake_View'!M22</f>
        <v>0</v>
      </c>
      <c r="I22" s="31" t="str">
        <f>IF('13 - Config_Intake_View'!Q22&lt;&gt;"",'13 - Config_Intake_View'!Q22,'12 - Deployments &amp; Config'!BP22)</f>
        <v>iPro
Epic Satellite
ALLSCRIPTS
EPIC BCA</v>
      </c>
      <c r="J22" s="18" t="str">
        <f>IF('13 - Config_Intake_View'!Q22&lt;&gt;"","PM Approved",IF('12 - Deployments &amp; Config'!BP22&lt;&gt;"","Assumed",""))</f>
        <v>Assumed</v>
      </c>
      <c r="K22" s="31">
        <f>'12 - Deployments &amp; Config'!AJ22</f>
        <v>0</v>
      </c>
      <c r="L22" s="18" t="str">
        <f>'12 - Deployments &amp; Config'!T22</f>
        <v>1427182 LIJ Installation - Tim W. Seeberger, Akbar, Chris Perkins, Epic Team, Anesthesia Techs, and Admins</v>
      </c>
      <c r="M22" s="18">
        <f>'12 - Deployments &amp; Config'!V22</f>
        <v>46075</v>
      </c>
      <c r="N22" s="18" t="str">
        <f>'12 - Deployments &amp; Config'!BS22</f>
        <v>Firmware Download, Device ID, Epic Beans Relay</v>
      </c>
      <c r="O22" s="31" t="str">
        <f>'12 - Deployments &amp; Config'!BU22</f>
        <v>Blocked</v>
      </c>
      <c r="P22" s="2">
        <f>'12 - Deployments &amp; Config'!B22</f>
        <v>0</v>
      </c>
      <c r="Q22" s="31" t="str">
        <f t="shared" si="0"/>
        <v/>
      </c>
      <c r="R22" s="18" t="str">
        <f t="shared" si="1"/>
        <v>SW NOT INSTALLED</v>
      </c>
      <c r="S22" s="18" t="str">
        <f t="shared" si="2"/>
        <v/>
      </c>
      <c r="T22" s="18" t="str">
        <f t="shared" si="3"/>
        <v>SW NOT INSTALLED</v>
      </c>
    </row>
    <row r="23" spans="1:20">
      <c r="A23" s="31" t="str">
        <f>'12 - Deployments &amp; Config'!I23</f>
        <v>LIJ - OR</v>
      </c>
      <c r="B23" s="31" t="str">
        <f>'12 - Deployments &amp; Config'!AA23</f>
        <v>LIJ-MACH-WW</v>
      </c>
      <c r="C23" s="31" t="str">
        <f>'12 - Deployments &amp; Config'!AB23</f>
        <v>00187DE09A86</v>
      </c>
      <c r="D23" s="18" t="str">
        <f>'12 - Deployments &amp; Config'!AP23</f>
        <v>Apollo</v>
      </c>
      <c r="E23" s="18" t="str">
        <f>'12 - Deployments &amp; Config'!N23</f>
        <v>Yes</v>
      </c>
      <c r="F23" s="31" t="str">
        <f>'12 - Deployments &amp; Config'!O23</f>
        <v>Yes</v>
      </c>
      <c r="G23" s="18" t="str">
        <f>'12 - Deployments &amp; Config'!P23</f>
        <v>Yes</v>
      </c>
      <c r="H23" s="18">
        <f>'13 - Config_Intake_View'!M23</f>
        <v>0</v>
      </c>
      <c r="I23" s="31" t="str">
        <f>IF('13 - Config_Intake_View'!Q23&lt;&gt;"",'13 - Config_Intake_View'!Q23,'12 - Deployments &amp; Config'!BP23)</f>
        <v>iPro
Epic Satellite
ALLSCRIPTS
EPIC BCA</v>
      </c>
      <c r="J23" s="18" t="str">
        <f>IF('13 - Config_Intake_View'!Q23&lt;&gt;"","PM Approved",IF('12 - Deployments &amp; Config'!BP23&lt;&gt;"","Assumed",""))</f>
        <v>Assumed</v>
      </c>
      <c r="K23" s="31">
        <f>'12 - Deployments &amp; Config'!AJ23</f>
        <v>0</v>
      </c>
      <c r="L23" s="18" t="str">
        <f>'12 - Deployments &amp; Config'!T23</f>
        <v>1427182 LIJ Installation - Tim W. Seeberger, Akbar, Chris Perkins, Epic Team, Anesthesia Techs, and Admins</v>
      </c>
      <c r="M23" s="18">
        <f>'12 - Deployments &amp; Config'!V23</f>
        <v>46075</v>
      </c>
      <c r="N23" s="18" t="str">
        <f>'12 - Deployments &amp; Config'!BS23</f>
        <v>Firmware Download, Device ID, Epic Beans Relay</v>
      </c>
      <c r="O23" s="31" t="str">
        <f>'12 - Deployments &amp; Config'!BU23</f>
        <v>Blocked</v>
      </c>
      <c r="P23" s="2">
        <f>'12 - Deployments &amp; Config'!B23</f>
        <v>0</v>
      </c>
      <c r="Q23" s="31" t="str">
        <f t="shared" si="0"/>
        <v/>
      </c>
      <c r="R23" s="18" t="str">
        <f t="shared" si="1"/>
        <v>SW NOT INSTALLED</v>
      </c>
      <c r="S23" s="18" t="str">
        <f t="shared" si="2"/>
        <v/>
      </c>
      <c r="T23" s="18" t="str">
        <f t="shared" si="3"/>
        <v>SW NOT INSTALLED</v>
      </c>
    </row>
    <row r="24" spans="1:20">
      <c r="A24" s="31" t="str">
        <f>'12 - Deployments &amp; Config'!I24</f>
        <v>LIJ - OR</v>
      </c>
      <c r="B24" s="31" t="str">
        <f>'12 - Deployments &amp; Config'!AA24</f>
        <v>LIJ-MACH-N</v>
      </c>
      <c r="C24" s="31" t="str">
        <f>'12 - Deployments &amp; Config'!AB24</f>
        <v>00187DE0E28E</v>
      </c>
      <c r="D24" s="18" t="str">
        <f>'12 - Deployments &amp; Config'!AP24</f>
        <v>Apollo</v>
      </c>
      <c r="E24" s="18" t="str">
        <f>'12 - Deployments &amp; Config'!N24</f>
        <v>Yes</v>
      </c>
      <c r="F24" s="31" t="str">
        <f>'12 - Deployments &amp; Config'!O24</f>
        <v>Yes</v>
      </c>
      <c r="G24" s="18" t="str">
        <f>'12 - Deployments &amp; Config'!P24</f>
        <v>Yes</v>
      </c>
      <c r="H24" s="18">
        <f>'13 - Config_Intake_View'!M24</f>
        <v>0</v>
      </c>
      <c r="I24" s="31" t="str">
        <f>IF('13 - Config_Intake_View'!Q24&lt;&gt;"",'13 - Config_Intake_View'!Q24,'12 - Deployments &amp; Config'!BP24)</f>
        <v>iPro
Epic Satellite
ALLSCRIPTS
EPIC BCA</v>
      </c>
      <c r="J24" s="18" t="str">
        <f>IF('13 - Config_Intake_View'!Q24&lt;&gt;"","PM Approved",IF('12 - Deployments &amp; Config'!BP24&lt;&gt;"","Assumed",""))</f>
        <v>Assumed</v>
      </c>
      <c r="K24" s="31">
        <f>'12 - Deployments &amp; Config'!AJ24</f>
        <v>0</v>
      </c>
      <c r="L24" s="18" t="str">
        <f>'12 - Deployments &amp; Config'!T24</f>
        <v>1427182 LIJ Installation - Tim W. Seeberger, Akbar, Chris Perkins, Epic Team, Anesthesia Techs, and Admins</v>
      </c>
      <c r="M24" s="18">
        <f>'12 - Deployments &amp; Config'!V24</f>
        <v>46075</v>
      </c>
      <c r="N24" s="18" t="str">
        <f>'12 - Deployments &amp; Config'!BS24</f>
        <v>Firmware Download, Device ID, Epic Beans Relay</v>
      </c>
      <c r="O24" s="31" t="str">
        <f>'12 - Deployments &amp; Config'!BU24</f>
        <v>Blocked</v>
      </c>
      <c r="P24" s="2">
        <f>'12 - Deployments &amp; Config'!B24</f>
        <v>0</v>
      </c>
      <c r="Q24" s="31" t="str">
        <f t="shared" si="0"/>
        <v/>
      </c>
      <c r="R24" s="18" t="str">
        <f t="shared" si="1"/>
        <v>SW NOT INSTALLED</v>
      </c>
      <c r="S24" s="18" t="str">
        <f t="shared" si="2"/>
        <v/>
      </c>
      <c r="T24" s="18" t="str">
        <f t="shared" si="3"/>
        <v>SW NOT INSTALLED</v>
      </c>
    </row>
    <row r="25" spans="1:20">
      <c r="A25" s="31" t="str">
        <f>'12 - Deployments &amp; Config'!I25</f>
        <v>LIJ - OR</v>
      </c>
      <c r="B25" s="31" t="str">
        <f>'12 - Deployments &amp; Config'!AA25</f>
        <v>LIJ-MACH-DD</v>
      </c>
      <c r="C25" s="31" t="str">
        <f>'12 - Deployments &amp; Config'!AB25</f>
        <v>00187DE0E2BB</v>
      </c>
      <c r="D25" s="18" t="str">
        <f>'12 - Deployments &amp; Config'!AP25</f>
        <v>Apollo</v>
      </c>
      <c r="E25" s="18" t="str">
        <f>'12 - Deployments &amp; Config'!N25</f>
        <v>Yes</v>
      </c>
      <c r="F25" s="31" t="str">
        <f>'12 - Deployments &amp; Config'!O25</f>
        <v>Yes</v>
      </c>
      <c r="G25" s="18" t="str">
        <f>'12 - Deployments &amp; Config'!P25</f>
        <v>Yes</v>
      </c>
      <c r="H25" s="18">
        <f>'13 - Config_Intake_View'!M25</f>
        <v>0</v>
      </c>
      <c r="I25" s="31" t="str">
        <f>IF('13 - Config_Intake_View'!Q25&lt;&gt;"",'13 - Config_Intake_View'!Q25,'12 - Deployments &amp; Config'!BP25)</f>
        <v>iPro
Epic Satellite
ALLSCRIPTS
EPIC BCA</v>
      </c>
      <c r="J25" s="18" t="str">
        <f>IF('13 - Config_Intake_View'!Q25&lt;&gt;"","PM Approved",IF('12 - Deployments &amp; Config'!BP25&lt;&gt;"","Assumed",""))</f>
        <v>Assumed</v>
      </c>
      <c r="K25" s="31">
        <f>'12 - Deployments &amp; Config'!AJ25</f>
        <v>0</v>
      </c>
      <c r="L25" s="18" t="str">
        <f>'12 - Deployments &amp; Config'!T25</f>
        <v>1427182 LIJ Installation - Tim W. Seeberger, Akbar, Chris Perkins, Epic Team, Anesthesia Techs, and Admins</v>
      </c>
      <c r="M25" s="18">
        <f>'12 - Deployments &amp; Config'!V25</f>
        <v>46075</v>
      </c>
      <c r="N25" s="18" t="e">
        <f>'12 - Deployments &amp; Config'!BS25</f>
        <v>#REF!</v>
      </c>
      <c r="O25" s="31" t="e">
        <f>'12 - Deployments &amp; Config'!BU25</f>
        <v>#REF!</v>
      </c>
      <c r="P25" s="2">
        <f>'12 - Deployments &amp; Config'!B25</f>
        <v>0</v>
      </c>
      <c r="Q25" s="31" t="str">
        <f t="shared" si="0"/>
        <v/>
      </c>
      <c r="R25" s="18" t="str">
        <f t="shared" si="1"/>
        <v>SW NOT INSTALLED</v>
      </c>
      <c r="S25" s="18" t="str">
        <f t="shared" si="2"/>
        <v/>
      </c>
      <c r="T25" s="18" t="str">
        <f t="shared" si="3"/>
        <v>SW NOT INSTALLED</v>
      </c>
    </row>
    <row r="26" spans="1:20">
      <c r="A26" s="31" t="str">
        <f>'12 - Deployments &amp; Config'!I26</f>
        <v>LIJ - OR</v>
      </c>
      <c r="B26" s="31" t="str">
        <f>'12 - Deployments &amp; Config'!AA26</f>
        <v>LIJ-MACH-RR</v>
      </c>
      <c r="C26" s="31" t="str">
        <f>'12 - Deployments &amp; Config'!AB26</f>
        <v>00187DE0E350</v>
      </c>
      <c r="D26" s="18" t="str">
        <f>'12 - Deployments &amp; Config'!AP26</f>
        <v>Apollo</v>
      </c>
      <c r="E26" s="18" t="str">
        <f>'12 - Deployments &amp; Config'!N26</f>
        <v>Yes</v>
      </c>
      <c r="F26" s="31" t="str">
        <f>'12 - Deployments &amp; Config'!O26</f>
        <v>Yes</v>
      </c>
      <c r="G26" s="18" t="str">
        <f>'12 - Deployments &amp; Config'!P26</f>
        <v>Yes</v>
      </c>
      <c r="H26" s="18">
        <f>'13 - Config_Intake_View'!M26</f>
        <v>0</v>
      </c>
      <c r="I26" s="31" t="str">
        <f>IF('13 - Config_Intake_View'!Q26&lt;&gt;"",'13 - Config_Intake_View'!Q26,'12 - Deployments &amp; Config'!BP26)</f>
        <v>iPro
Epic Satellite
ALLSCRIPTS
EPIC BCA</v>
      </c>
      <c r="J26" s="18" t="str">
        <f>IF('13 - Config_Intake_View'!Q26&lt;&gt;"","PM Approved",IF('12 - Deployments &amp; Config'!BP26&lt;&gt;"","Assumed",""))</f>
        <v>Assumed</v>
      </c>
      <c r="K26" s="31">
        <f>'12 - Deployments &amp; Config'!AJ26</f>
        <v>0</v>
      </c>
      <c r="L26" s="18" t="str">
        <f>'12 - Deployments &amp; Config'!T26</f>
        <v>1427182 LIJ Installation - Tim W. Seeberger, Akbar, Chris Perkins, Epic Team, Anesthesia Techs, and Admins</v>
      </c>
      <c r="M26" s="18">
        <f>'12 - Deployments &amp; Config'!V26</f>
        <v>46075</v>
      </c>
      <c r="N26" s="18" t="str">
        <f>'12 - Deployments &amp; Config'!BS26</f>
        <v>Firmware Download, Device ID, Epic Beans Relay</v>
      </c>
      <c r="O26" s="31" t="str">
        <f>'12 - Deployments &amp; Config'!BU26</f>
        <v>Blocked</v>
      </c>
      <c r="P26" s="2">
        <f>'12 - Deployments &amp; Config'!B26</f>
        <v>0</v>
      </c>
      <c r="Q26" s="31" t="str">
        <f t="shared" si="0"/>
        <v/>
      </c>
      <c r="R26" s="18" t="str">
        <f t="shared" si="1"/>
        <v>SW NOT INSTALLED</v>
      </c>
      <c r="S26" s="18" t="str">
        <f t="shared" si="2"/>
        <v/>
      </c>
      <c r="T26" s="18" t="str">
        <f t="shared" si="3"/>
        <v>SW NOT INSTALLED</v>
      </c>
    </row>
    <row r="27" spans="1:20">
      <c r="A27" s="31" t="str">
        <f>'12 - Deployments &amp; Config'!I27</f>
        <v>LIJ - OR</v>
      </c>
      <c r="B27" s="31" t="str">
        <f>'12 - Deployments &amp; Config'!AA27</f>
        <v>LIJ-MACH-O</v>
      </c>
      <c r="C27" s="31">
        <f>'12 - Deployments &amp; Config'!AB27</f>
        <v>0</v>
      </c>
      <c r="D27" s="18" t="str">
        <f>'12 - Deployments &amp; Config'!AP27</f>
        <v>Apollo</v>
      </c>
      <c r="E27" s="18" t="str">
        <f>'12 - Deployments &amp; Config'!N27</f>
        <v>Yes</v>
      </c>
      <c r="F27" s="31" t="str">
        <f>'12 - Deployments &amp; Config'!O27</f>
        <v>Yes</v>
      </c>
      <c r="G27" s="18" t="str">
        <f>'12 - Deployments &amp; Config'!P27</f>
        <v>Yes</v>
      </c>
      <c r="H27" s="18">
        <f>'13 - Config_Intake_View'!M27</f>
        <v>0</v>
      </c>
      <c r="I27" s="31" t="str">
        <f>IF('13 - Config_Intake_View'!Q27&lt;&gt;"",'13 - Config_Intake_View'!Q27,'12 - Deployments &amp; Config'!BP27)</f>
        <v>iPro
Epic Satellite
ALLSCRIPTS
EPIC BCA</v>
      </c>
      <c r="J27" s="18" t="str">
        <f>IF('13 - Config_Intake_View'!Q27&lt;&gt;"","PM Approved",IF('12 - Deployments &amp; Config'!BP27&lt;&gt;"","Assumed",""))</f>
        <v>Assumed</v>
      </c>
      <c r="K27" s="31">
        <f>'12 - Deployments &amp; Config'!AJ27</f>
        <v>0</v>
      </c>
      <c r="L27" s="18" t="str">
        <f>'12 - Deployments &amp; Config'!T27</f>
        <v>1427182 LIJ Installation - Tim W. Seeberger, Akbar, Chris Perkins, Epic Team, Anesthesia Techs, and Admins</v>
      </c>
      <c r="M27" s="18">
        <f>'12 - Deployments &amp; Config'!V27</f>
        <v>46075</v>
      </c>
      <c r="N27" s="18" t="str">
        <f>'12 - Deployments &amp; Config'!BS27</f>
        <v/>
      </c>
      <c r="O27" s="31" t="str">
        <f>'12 - Deployments &amp; Config'!BU27</f>
        <v/>
      </c>
      <c r="P27" s="2">
        <f>'12 - Deployments &amp; Config'!B27</f>
        <v>0</v>
      </c>
      <c r="Q27" s="31" t="str">
        <f t="shared" si="0"/>
        <v/>
      </c>
      <c r="R27" s="18" t="str">
        <f t="shared" si="1"/>
        <v>SW NOT INSTALLED</v>
      </c>
      <c r="S27" s="18" t="str">
        <f t="shared" si="2"/>
        <v/>
      </c>
      <c r="T27" s="18" t="str">
        <f t="shared" si="3"/>
        <v>SW NOT INSTALLED</v>
      </c>
    </row>
    <row r="28" spans="1:20">
      <c r="A28" s="31" t="str">
        <f>'12 - Deployments &amp; Config'!I28</f>
        <v>LIJ - OR</v>
      </c>
      <c r="B28" s="31" t="str">
        <f>'12 - Deployments &amp; Config'!AA28</f>
        <v>LIJ-MACH-Z</v>
      </c>
      <c r="C28" s="31" t="str">
        <f>'12 - Deployments &amp; Config'!AB28</f>
        <v>00187DE0E276</v>
      </c>
      <c r="D28" s="18" t="str">
        <f>'12 - Deployments &amp; Config'!AP28</f>
        <v>Apollo</v>
      </c>
      <c r="E28" s="18" t="str">
        <f>'12 - Deployments &amp; Config'!N28</f>
        <v>Yes</v>
      </c>
      <c r="F28" s="31" t="str">
        <f>'12 - Deployments &amp; Config'!O28</f>
        <v>Yes</v>
      </c>
      <c r="G28" s="18" t="str">
        <f>'12 - Deployments &amp; Config'!P28</f>
        <v>Yes</v>
      </c>
      <c r="H28" s="18">
        <f>'13 - Config_Intake_View'!M28</f>
        <v>0</v>
      </c>
      <c r="I28" s="31" t="str">
        <f>IF('13 - Config_Intake_View'!Q28&lt;&gt;"",'13 - Config_Intake_View'!Q28,'12 - Deployments &amp; Config'!BP28)</f>
        <v>iPro
Epic Satellite
ALLSCRIPTS
EPIC BCA</v>
      </c>
      <c r="J28" s="18" t="str">
        <f>IF('13 - Config_Intake_View'!Q28&lt;&gt;"","PM Approved",IF('12 - Deployments &amp; Config'!BP28&lt;&gt;"","Assumed",""))</f>
        <v>Assumed</v>
      </c>
      <c r="K28" s="31">
        <f>'12 - Deployments &amp; Config'!AJ28</f>
        <v>0</v>
      </c>
      <c r="L28" s="18" t="str">
        <f>'12 - Deployments &amp; Config'!T28</f>
        <v>1427182 LIJ Installation - Tim W. Seeberger, Akbar, Chris Perkins, Epic Team, Anesthesia Techs, and Admins</v>
      </c>
      <c r="M28" s="18">
        <f>'12 - Deployments &amp; Config'!V28</f>
        <v>46075</v>
      </c>
      <c r="N28" s="18" t="str">
        <f>'12 - Deployments &amp; Config'!BS28</f>
        <v>Firmware Download, Device ID, Epic Beans Relay</v>
      </c>
      <c r="O28" s="31" t="str">
        <f>'12 - Deployments &amp; Config'!BU28</f>
        <v>Blocked</v>
      </c>
      <c r="P28" s="2">
        <f>'12 - Deployments &amp; Config'!B28</f>
        <v>0</v>
      </c>
      <c r="Q28" s="31" t="str">
        <f t="shared" si="0"/>
        <v/>
      </c>
      <c r="R28" s="18" t="str">
        <f t="shared" si="1"/>
        <v>SW NOT INSTALLED</v>
      </c>
      <c r="S28" s="18" t="str">
        <f t="shared" si="2"/>
        <v/>
      </c>
      <c r="T28" s="18" t="str">
        <f t="shared" si="3"/>
        <v>SW NOT INSTALLED</v>
      </c>
    </row>
    <row r="29" spans="1:20">
      <c r="A29" s="31" t="str">
        <f>'12 - Deployments &amp; Config'!I29</f>
        <v>LIJ - OR</v>
      </c>
      <c r="B29" s="31" t="str">
        <f>'12 - Deployments &amp; Config'!AA29</f>
        <v>LIJ-MACH-H</v>
      </c>
      <c r="C29" s="31" t="str">
        <f>'12 - Deployments &amp; Config'!AB29</f>
        <v>00187DE0E258</v>
      </c>
      <c r="D29" s="18" t="str">
        <f>'12 - Deployments &amp; Config'!AP29</f>
        <v>Apollo</v>
      </c>
      <c r="E29" s="18" t="str">
        <f>'12 - Deployments &amp; Config'!N29</f>
        <v>Yes</v>
      </c>
      <c r="F29" s="31" t="str">
        <f>'12 - Deployments &amp; Config'!O29</f>
        <v>Yes</v>
      </c>
      <c r="G29" s="18" t="str">
        <f>'12 - Deployments &amp; Config'!P29</f>
        <v>Yes</v>
      </c>
      <c r="H29" s="18">
        <f>'13 - Config_Intake_View'!M29</f>
        <v>0</v>
      </c>
      <c r="I29" s="31" t="str">
        <f>IF('13 - Config_Intake_View'!Q29&lt;&gt;"",'13 - Config_Intake_View'!Q29,'12 - Deployments &amp; Config'!BP29)</f>
        <v>iPro
Epic Satellite
ALLSCRIPTS
EPIC BCA</v>
      </c>
      <c r="J29" s="18" t="str">
        <f>IF('13 - Config_Intake_View'!Q29&lt;&gt;"","PM Approved",IF('12 - Deployments &amp; Config'!BP29&lt;&gt;"","Assumed",""))</f>
        <v>Assumed</v>
      </c>
      <c r="K29" s="31">
        <f>'12 - Deployments &amp; Config'!AJ29</f>
        <v>0</v>
      </c>
      <c r="L29" s="18" t="str">
        <f>'12 - Deployments &amp; Config'!T29</f>
        <v>1427182 LIJ Installation - Tim W. Seeberger, Akbar, Chris Perkins, Epic Team, Anesthesia Techs, and Admins</v>
      </c>
      <c r="M29" s="18">
        <f>'12 - Deployments &amp; Config'!V29</f>
        <v>46075</v>
      </c>
      <c r="N29" s="18" t="str">
        <f>'12 - Deployments &amp; Config'!BS29</f>
        <v>Firmware Download, Device ID, Epic Beans Relay</v>
      </c>
      <c r="O29" s="31" t="str">
        <f>'12 - Deployments &amp; Config'!BU29</f>
        <v>Blocked</v>
      </c>
      <c r="P29" s="2">
        <f>'12 - Deployments &amp; Config'!B29</f>
        <v>0</v>
      </c>
      <c r="Q29" s="31" t="str">
        <f t="shared" si="0"/>
        <v/>
      </c>
      <c r="R29" s="18" t="str">
        <f t="shared" si="1"/>
        <v>SW NOT INSTALLED</v>
      </c>
      <c r="S29" s="18" t="str">
        <f t="shared" si="2"/>
        <v/>
      </c>
      <c r="T29" s="18" t="str">
        <f t="shared" si="3"/>
        <v>SW NOT INSTALLED</v>
      </c>
    </row>
    <row r="30" spans="1:20">
      <c r="A30" s="31" t="str">
        <f>'12 - Deployments &amp; Config'!I30</f>
        <v>LIJ - OR</v>
      </c>
      <c r="B30" s="31" t="str">
        <f>'12 - Deployments &amp; Config'!AA30</f>
        <v>LIJ-MACH-B</v>
      </c>
      <c r="C30" s="31" t="str">
        <f>'12 - Deployments &amp; Config'!AB30</f>
        <v>00187DE0ADF6</v>
      </c>
      <c r="D30" s="18" t="str">
        <f>'12 - Deployments &amp; Config'!AP30</f>
        <v>Apollo</v>
      </c>
      <c r="E30" s="18" t="str">
        <f>'12 - Deployments &amp; Config'!N30</f>
        <v>Yes</v>
      </c>
      <c r="F30" s="31" t="str">
        <f>'12 - Deployments &amp; Config'!O30</f>
        <v>Yes</v>
      </c>
      <c r="G30" s="18" t="str">
        <f>'12 - Deployments &amp; Config'!P30</f>
        <v>Yes</v>
      </c>
      <c r="H30" s="18">
        <f>'13 - Config_Intake_View'!M30</f>
        <v>0</v>
      </c>
      <c r="I30" s="31" t="str">
        <f>IF('13 - Config_Intake_View'!Q30&lt;&gt;"",'13 - Config_Intake_View'!Q30,'12 - Deployments &amp; Config'!BP30)</f>
        <v>iPro
Epic Satellite
ALLSCRIPTS
EPIC BCA</v>
      </c>
      <c r="J30" s="18" t="str">
        <f>IF('13 - Config_Intake_View'!Q30&lt;&gt;"","PM Approved",IF('12 - Deployments &amp; Config'!BP30&lt;&gt;"","Assumed",""))</f>
        <v>Assumed</v>
      </c>
      <c r="K30" s="31">
        <f>'12 - Deployments &amp; Config'!AJ30</f>
        <v>0</v>
      </c>
      <c r="L30" s="18" t="str">
        <f>'12 - Deployments &amp; Config'!T30</f>
        <v>1427182 LIJ Installation - Tim W. Seeberger, Akbar, Chris Perkins, Epic Team, Anesthesia Techs, and Admins</v>
      </c>
      <c r="M30" s="18">
        <f>'12 - Deployments &amp; Config'!V30</f>
        <v>46075</v>
      </c>
      <c r="N30" s="18" t="str">
        <f>'12 - Deployments &amp; Config'!BS30</f>
        <v>Firmware Download, Device ID, Epic Beans Relay</v>
      </c>
      <c r="O30" s="31" t="str">
        <f>'12 - Deployments &amp; Config'!BU30</f>
        <v>Blocked</v>
      </c>
      <c r="P30" s="2">
        <f>'12 - Deployments &amp; Config'!B30</f>
        <v>0</v>
      </c>
      <c r="Q30" s="31" t="str">
        <f t="shared" si="0"/>
        <v/>
      </c>
      <c r="R30" s="18" t="str">
        <f t="shared" si="1"/>
        <v>SW NOT INSTALLED</v>
      </c>
      <c r="S30" s="18" t="str">
        <f t="shared" si="2"/>
        <v/>
      </c>
      <c r="T30" s="18" t="str">
        <f t="shared" si="3"/>
        <v>SW NOT INSTALLED</v>
      </c>
    </row>
    <row r="31" spans="1:20">
      <c r="A31" s="31" t="str">
        <f>'12 - Deployments &amp; Config'!I31</f>
        <v>LIJ - OR</v>
      </c>
      <c r="B31" s="31" t="str">
        <f>'12 - Deployments &amp; Config'!AA31</f>
        <v>LIJ-MACH-G</v>
      </c>
      <c r="C31" s="31" t="str">
        <f>'12 - Deployments &amp; Config'!AB31</f>
        <v>00187DE0E229</v>
      </c>
      <c r="D31" s="18" t="str">
        <f>'12 - Deployments &amp; Config'!AP31</f>
        <v>Apollo</v>
      </c>
      <c r="E31" s="18" t="str">
        <f>'12 - Deployments &amp; Config'!N31</f>
        <v>Yes</v>
      </c>
      <c r="F31" s="31" t="str">
        <f>'12 - Deployments &amp; Config'!O31</f>
        <v>Yes</v>
      </c>
      <c r="G31" s="18" t="str">
        <f>'12 - Deployments &amp; Config'!P31</f>
        <v>Yes</v>
      </c>
      <c r="H31" s="18">
        <f>'13 - Config_Intake_View'!M31</f>
        <v>0</v>
      </c>
      <c r="I31" s="31" t="str">
        <f>IF('13 - Config_Intake_View'!Q31&lt;&gt;"",'13 - Config_Intake_View'!Q31,'12 - Deployments &amp; Config'!BP31)</f>
        <v>iPro
Epic Satellite
ALLSCRIPTS
EPIC BCA</v>
      </c>
      <c r="J31" s="18" t="str">
        <f>IF('13 - Config_Intake_View'!Q31&lt;&gt;"","PM Approved",IF('12 - Deployments &amp; Config'!BP31&lt;&gt;"","Assumed",""))</f>
        <v>Assumed</v>
      </c>
      <c r="K31" s="31">
        <f>'12 - Deployments &amp; Config'!AJ31</f>
        <v>0</v>
      </c>
      <c r="L31" s="18" t="str">
        <f>'12 - Deployments &amp; Config'!T31</f>
        <v>1427182 LIJ Installation - Tim W. Seeberger, Akbar, Chris Perkins, Epic Team, Anesthesia Techs, and Admins</v>
      </c>
      <c r="M31" s="18">
        <f>'12 - Deployments &amp; Config'!V31</f>
        <v>46075</v>
      </c>
      <c r="N31" s="18" t="str">
        <f>'12 - Deployments &amp; Config'!BS31</f>
        <v>Firmware Download, Device ID, Epic Beans Relay</v>
      </c>
      <c r="O31" s="31" t="str">
        <f>'12 - Deployments &amp; Config'!BU31</f>
        <v>Blocked</v>
      </c>
      <c r="P31" s="2">
        <f>'12 - Deployments &amp; Config'!B31</f>
        <v>0</v>
      </c>
      <c r="Q31" s="31" t="str">
        <f t="shared" si="0"/>
        <v/>
      </c>
      <c r="R31" s="18" t="str">
        <f t="shared" si="1"/>
        <v>SW NOT INSTALLED</v>
      </c>
      <c r="S31" s="18" t="str">
        <f t="shared" si="2"/>
        <v/>
      </c>
      <c r="T31" s="18" t="str">
        <f t="shared" si="3"/>
        <v>SW NOT INSTALLED</v>
      </c>
    </row>
    <row r="32" spans="1:20">
      <c r="A32" s="31" t="str">
        <f>'12 - Deployments &amp; Config'!I32</f>
        <v>LIJ - OR</v>
      </c>
      <c r="B32" s="31" t="str">
        <f>'12 - Deployments &amp; Config'!AA32</f>
        <v>LIJ-MACH-AA</v>
      </c>
      <c r="C32" s="31" t="str">
        <f>'12 - Deployments &amp; Config'!AB32</f>
        <v>00187DE0E205</v>
      </c>
      <c r="D32" s="18" t="str">
        <f>'12 - Deployments &amp; Config'!AP32</f>
        <v>Apollo</v>
      </c>
      <c r="E32" s="18" t="str">
        <f>'12 - Deployments &amp; Config'!N32</f>
        <v>Yes</v>
      </c>
      <c r="F32" s="31" t="str">
        <f>'12 - Deployments &amp; Config'!O32</f>
        <v>Yes</v>
      </c>
      <c r="G32" s="18" t="str">
        <f>'12 - Deployments &amp; Config'!P32</f>
        <v>Yes</v>
      </c>
      <c r="H32" s="18">
        <f>'13 - Config_Intake_View'!M32</f>
        <v>0</v>
      </c>
      <c r="I32" s="31" t="str">
        <f>IF('13 - Config_Intake_View'!Q32&lt;&gt;"",'13 - Config_Intake_View'!Q32,'12 - Deployments &amp; Config'!BP32)</f>
        <v>iPro
Epic Satellite
ALLSCRIPTS
EPIC BCA</v>
      </c>
      <c r="J32" s="18" t="str">
        <f>IF('13 - Config_Intake_View'!Q32&lt;&gt;"","PM Approved",IF('12 - Deployments &amp; Config'!BP32&lt;&gt;"","Assumed",""))</f>
        <v>Assumed</v>
      </c>
      <c r="K32" s="31">
        <f>'12 - Deployments &amp; Config'!AJ32</f>
        <v>0</v>
      </c>
      <c r="L32" s="18" t="str">
        <f>'12 - Deployments &amp; Config'!T32</f>
        <v>1427182 LIJ Installation - Tim W. Seeberger, Akbar, Chris Perkins, Epic Team, Anesthesia Techs, and Admins</v>
      </c>
      <c r="M32" s="18">
        <f>'12 - Deployments &amp; Config'!V32</f>
        <v>46075</v>
      </c>
      <c r="N32" s="18" t="str">
        <f>'12 - Deployments &amp; Config'!BS32</f>
        <v>Firmware Download, Device ID, Epic Beans Relay</v>
      </c>
      <c r="O32" s="31" t="str">
        <f>'12 - Deployments &amp; Config'!BU32</f>
        <v>Blocked</v>
      </c>
      <c r="P32" s="2">
        <f>'12 - Deployments &amp; Config'!B32</f>
        <v>0</v>
      </c>
      <c r="Q32" s="31" t="str">
        <f t="shared" si="0"/>
        <v/>
      </c>
      <c r="R32" s="18" t="str">
        <f t="shared" si="1"/>
        <v>SW NOT INSTALLED</v>
      </c>
      <c r="S32" s="18" t="str">
        <f t="shared" si="2"/>
        <v/>
      </c>
      <c r="T32" s="18" t="str">
        <f t="shared" si="3"/>
        <v>SW NOT INSTALLED</v>
      </c>
    </row>
    <row r="33" spans="1:20">
      <c r="A33" s="31" t="str">
        <f>'12 - Deployments &amp; Config'!I33</f>
        <v>LIJ - OR</v>
      </c>
      <c r="B33" s="31" t="str">
        <f>'12 - Deployments &amp; Config'!AA33</f>
        <v>LIJ-MACH-W</v>
      </c>
      <c r="C33" s="31" t="str">
        <f>'12 - Deployments &amp; Config'!AB33</f>
        <v>00187DE07843</v>
      </c>
      <c r="D33" s="18" t="str">
        <f>'12 - Deployments &amp; Config'!AP33</f>
        <v>Apollo</v>
      </c>
      <c r="E33" s="18" t="str">
        <f>'12 - Deployments &amp; Config'!N33</f>
        <v>Yes</v>
      </c>
      <c r="F33" s="31" t="str">
        <f>'12 - Deployments &amp; Config'!O33</f>
        <v>Yes</v>
      </c>
      <c r="G33" s="18" t="str">
        <f>'12 - Deployments &amp; Config'!P33</f>
        <v>Yes</v>
      </c>
      <c r="H33" s="18">
        <f>'13 - Config_Intake_View'!M33</f>
        <v>0</v>
      </c>
      <c r="I33" s="31" t="str">
        <f>IF('13 - Config_Intake_View'!Q33&lt;&gt;"",'13 - Config_Intake_View'!Q33,'12 - Deployments &amp; Config'!BP33)</f>
        <v>iPro
Epic Satellite
ALLSCRIPTS
EPIC BCA</v>
      </c>
      <c r="J33" s="18" t="str">
        <f>IF('13 - Config_Intake_View'!Q33&lt;&gt;"","PM Approved",IF('12 - Deployments &amp; Config'!BP33&lt;&gt;"","Assumed",""))</f>
        <v>Assumed</v>
      </c>
      <c r="K33" s="31">
        <f>'12 - Deployments &amp; Config'!AJ33</f>
        <v>0</v>
      </c>
      <c r="L33" s="18" t="str">
        <f>'12 - Deployments &amp; Config'!T33</f>
        <v>1427182 LIJ Installation - Tim W. Seeberger, Akbar, Chris Perkins, Epic Team, Anesthesia Techs, and Admins</v>
      </c>
      <c r="M33" s="18">
        <f>'12 - Deployments &amp; Config'!V33</f>
        <v>46075</v>
      </c>
      <c r="N33" s="18" t="str">
        <f>'12 - Deployments &amp; Config'!BS33</f>
        <v>Firmware Download, Device ID, Epic Beans Relay</v>
      </c>
      <c r="O33" s="31" t="str">
        <f>'12 - Deployments &amp; Config'!BU33</f>
        <v>Blocked</v>
      </c>
      <c r="P33" s="2">
        <f>'12 - Deployments &amp; Config'!B33</f>
        <v>0</v>
      </c>
      <c r="Q33" s="31" t="str">
        <f t="shared" si="0"/>
        <v/>
      </c>
      <c r="R33" s="18" t="str">
        <f t="shared" si="1"/>
        <v>SW NOT INSTALLED</v>
      </c>
      <c r="S33" s="18" t="str">
        <f t="shared" si="2"/>
        <v/>
      </c>
      <c r="T33" s="18" t="str">
        <f t="shared" si="3"/>
        <v>SW NOT INSTALLED</v>
      </c>
    </row>
    <row r="34" spans="1:20">
      <c r="A34" s="31" t="str">
        <f>'12 - Deployments &amp; Config'!I34</f>
        <v>LIJ - OR</v>
      </c>
      <c r="B34" s="31" t="str">
        <f>'12 - Deployments &amp; Config'!AA34</f>
        <v>LIJ-MACH-QQ</v>
      </c>
      <c r="C34" s="31" t="str">
        <f>'12 - Deployments &amp; Config'!AB34</f>
        <v>00187DE0E213</v>
      </c>
      <c r="D34" s="18" t="str">
        <f>'12 - Deployments &amp; Config'!AP34</f>
        <v>Apollo</v>
      </c>
      <c r="E34" s="18" t="str">
        <f>'12 - Deployments &amp; Config'!N34</f>
        <v>Yes</v>
      </c>
      <c r="F34" s="31" t="str">
        <f>'12 - Deployments &amp; Config'!O34</f>
        <v>Yes</v>
      </c>
      <c r="G34" s="18" t="str">
        <f>'12 - Deployments &amp; Config'!P34</f>
        <v>Yes</v>
      </c>
      <c r="H34" s="18">
        <f>'13 - Config_Intake_View'!M34</f>
        <v>0</v>
      </c>
      <c r="I34" s="31" t="str">
        <f>IF('13 - Config_Intake_View'!Q34&lt;&gt;"",'13 - Config_Intake_View'!Q34,'12 - Deployments &amp; Config'!BP34)</f>
        <v>iPro
Epic Satellite
ALLSCRIPTS
EPIC BCA</v>
      </c>
      <c r="J34" s="18" t="str">
        <f>IF('13 - Config_Intake_View'!Q34&lt;&gt;"","PM Approved",IF('12 - Deployments &amp; Config'!BP34&lt;&gt;"","Assumed",""))</f>
        <v>Assumed</v>
      </c>
      <c r="K34" s="31">
        <f>'12 - Deployments &amp; Config'!AJ34</f>
        <v>0</v>
      </c>
      <c r="L34" s="18" t="str">
        <f>'12 - Deployments &amp; Config'!T34</f>
        <v>1427182 LIJ Installation - Tim W. Seeberger, Akbar, Chris Perkins, Epic Team, Anesthesia Techs, and Admins</v>
      </c>
      <c r="M34" s="18">
        <f>'12 - Deployments &amp; Config'!V34</f>
        <v>46075</v>
      </c>
      <c r="N34" s="18" t="str">
        <f>'12 - Deployments &amp; Config'!BS34</f>
        <v>Firmware Download, Device ID, Epic Beans Relay</v>
      </c>
      <c r="O34" s="31" t="str">
        <f>'12 - Deployments &amp; Config'!BU34</f>
        <v>Blocked</v>
      </c>
      <c r="P34" s="2">
        <f>'12 - Deployments &amp; Config'!B34</f>
        <v>0</v>
      </c>
      <c r="Q34" s="31" t="str">
        <f t="shared" si="0"/>
        <v/>
      </c>
      <c r="R34" s="18" t="str">
        <f t="shared" si="1"/>
        <v>SW NOT INSTALLED</v>
      </c>
      <c r="S34" s="18" t="str">
        <f t="shared" si="2"/>
        <v/>
      </c>
      <c r="T34" s="18" t="str">
        <f t="shared" si="3"/>
        <v>SW NOT INSTALLED</v>
      </c>
    </row>
    <row r="35" spans="1:20">
      <c r="A35" s="31" t="str">
        <f>'12 - Deployments &amp; Config'!I35</f>
        <v>LIJ - OR</v>
      </c>
      <c r="B35" s="31" t="str">
        <f>'12 - Deployments &amp; Config'!AA35</f>
        <v>LIJ-MACH-I</v>
      </c>
      <c r="C35" s="31" t="str">
        <f>'12 - Deployments &amp; Config'!AB35</f>
        <v>00187DE0E2B9</v>
      </c>
      <c r="D35" s="18" t="str">
        <f>'12 - Deployments &amp; Config'!AP35</f>
        <v>Apollo</v>
      </c>
      <c r="E35" s="18" t="str">
        <f>'12 - Deployments &amp; Config'!N35</f>
        <v>Yes</v>
      </c>
      <c r="F35" s="31" t="str">
        <f>'12 - Deployments &amp; Config'!O35</f>
        <v>Yes</v>
      </c>
      <c r="G35" s="18" t="str">
        <f>'12 - Deployments &amp; Config'!P35</f>
        <v>Yes</v>
      </c>
      <c r="H35" s="18">
        <f>'13 - Config_Intake_View'!M35</f>
        <v>0</v>
      </c>
      <c r="I35" s="31" t="str">
        <f>IF('13 - Config_Intake_View'!Q35&lt;&gt;"",'13 - Config_Intake_View'!Q35,'12 - Deployments &amp; Config'!BP35)</f>
        <v>iPro
Epic Satellite
ALLSCRIPTS
EPIC BCA</v>
      </c>
      <c r="J35" s="18" t="str">
        <f>IF('13 - Config_Intake_View'!Q35&lt;&gt;"","PM Approved",IF('12 - Deployments &amp; Config'!BP35&lt;&gt;"","Assumed",""))</f>
        <v>Assumed</v>
      </c>
      <c r="K35" s="31">
        <f>'12 - Deployments &amp; Config'!AJ35</f>
        <v>0</v>
      </c>
      <c r="L35" s="18" t="str">
        <f>'12 - Deployments &amp; Config'!T35</f>
        <v>1427182 LIJ Installation - Tim W. Seeberger, Akbar, Chris Perkins, Epic Team, Anesthesia Techs, and Admins</v>
      </c>
      <c r="M35" s="18">
        <f>'12 - Deployments &amp; Config'!V35</f>
        <v>46075</v>
      </c>
      <c r="N35" s="18" t="str">
        <f>'12 - Deployments &amp; Config'!BS35</f>
        <v>Firmware Download, Device ID, Epic Beans Relay</v>
      </c>
      <c r="O35" s="31" t="str">
        <f>'12 - Deployments &amp; Config'!BU35</f>
        <v>Blocked</v>
      </c>
      <c r="P35" s="2">
        <f>'12 - Deployments &amp; Config'!B35</f>
        <v>0</v>
      </c>
      <c r="Q35" s="31" t="str">
        <f t="shared" si="0"/>
        <v/>
      </c>
      <c r="R35" s="18" t="str">
        <f t="shared" si="1"/>
        <v>SW NOT INSTALLED</v>
      </c>
      <c r="S35" s="18" t="str">
        <f t="shared" si="2"/>
        <v/>
      </c>
      <c r="T35" s="18" t="str">
        <f t="shared" si="3"/>
        <v>SW NOT INSTALLED</v>
      </c>
    </row>
    <row r="36" spans="1:20">
      <c r="A36" s="31" t="str">
        <f>'12 - Deployments &amp; Config'!I36</f>
        <v>LIJ - OR</v>
      </c>
      <c r="B36" s="31" t="str">
        <f>'12 - Deployments &amp; Config'!AA36</f>
        <v>LIJ-MACH-D</v>
      </c>
      <c r="C36" s="31" t="str">
        <f>'12 - Deployments &amp; Config'!AB36</f>
        <v>00187DE0ADF1</v>
      </c>
      <c r="D36" s="18" t="str">
        <f>'12 - Deployments &amp; Config'!AP36</f>
        <v>Apollo</v>
      </c>
      <c r="E36" s="18" t="str">
        <f>'12 - Deployments &amp; Config'!N36</f>
        <v>Yes</v>
      </c>
      <c r="F36" s="31" t="str">
        <f>'12 - Deployments &amp; Config'!O36</f>
        <v>Yes</v>
      </c>
      <c r="G36" s="18" t="str">
        <f>'12 - Deployments &amp; Config'!P36</f>
        <v>Yes</v>
      </c>
      <c r="H36" s="18">
        <f>'13 - Config_Intake_View'!M36</f>
        <v>0</v>
      </c>
      <c r="I36" s="31" t="str">
        <f>IF('13 - Config_Intake_View'!Q36&lt;&gt;"",'13 - Config_Intake_View'!Q36,'12 - Deployments &amp; Config'!BP36)</f>
        <v>iPro
Epic Satellite
ALLSCRIPTS
EPIC BCA</v>
      </c>
      <c r="J36" s="18" t="str">
        <f>IF('13 - Config_Intake_View'!Q36&lt;&gt;"","PM Approved",IF('12 - Deployments &amp; Config'!BP36&lt;&gt;"","Assumed",""))</f>
        <v>Assumed</v>
      </c>
      <c r="K36" s="31">
        <f>'12 - Deployments &amp; Config'!AJ36</f>
        <v>0</v>
      </c>
      <c r="L36" s="18" t="str">
        <f>'12 - Deployments &amp; Config'!T36</f>
        <v>1427182 LIJ Installation - Tim W. Seeberger, Akbar, Chris Perkins, Epic Team, Anesthesia Techs, and Admins</v>
      </c>
      <c r="M36" s="18">
        <f>'12 - Deployments &amp; Config'!V36</f>
        <v>46075</v>
      </c>
      <c r="N36" s="18" t="str">
        <f>'12 - Deployments &amp; Config'!BS36</f>
        <v>Firmware Download, Device ID, Epic Beans Relay</v>
      </c>
      <c r="O36" s="31" t="str">
        <f>'12 - Deployments &amp; Config'!BU36</f>
        <v>Blocked</v>
      </c>
      <c r="P36" s="2">
        <f>'12 - Deployments &amp; Config'!B36</f>
        <v>0</v>
      </c>
      <c r="Q36" s="31" t="str">
        <f t="shared" si="0"/>
        <v/>
      </c>
      <c r="R36" s="18" t="str">
        <f t="shared" si="1"/>
        <v>SW NOT INSTALLED</v>
      </c>
      <c r="S36" s="18" t="str">
        <f t="shared" si="2"/>
        <v/>
      </c>
      <c r="T36" s="18" t="str">
        <f t="shared" si="3"/>
        <v>SW NOT INSTALLED</v>
      </c>
    </row>
    <row r="37" spans="1:20">
      <c r="A37" s="31" t="str">
        <f>'12 - Deployments &amp; Config'!I37</f>
        <v>LIJ - OR</v>
      </c>
      <c r="B37" s="31" t="str">
        <f>'12 - Deployments &amp; Config'!AA37</f>
        <v>LIJ-MACH-F</v>
      </c>
      <c r="C37" s="31" t="str">
        <f>'12 - Deployments &amp; Config'!AB37</f>
        <v>00187DE0E222</v>
      </c>
      <c r="D37" s="18" t="str">
        <f>'12 - Deployments &amp; Config'!AP37</f>
        <v>Apollo</v>
      </c>
      <c r="E37" s="18" t="str">
        <f>'12 - Deployments &amp; Config'!N37</f>
        <v>Yes</v>
      </c>
      <c r="F37" s="31" t="str">
        <f>'12 - Deployments &amp; Config'!O37</f>
        <v>Yes</v>
      </c>
      <c r="G37" s="18" t="str">
        <f>'12 - Deployments &amp; Config'!P37</f>
        <v>Yes</v>
      </c>
      <c r="H37" s="18">
        <f>'13 - Config_Intake_View'!M37</f>
        <v>0</v>
      </c>
      <c r="I37" s="31" t="str">
        <f>IF('13 - Config_Intake_View'!Q37&lt;&gt;"",'13 - Config_Intake_View'!Q37,'12 - Deployments &amp; Config'!BP37)</f>
        <v>iPro
Epic Satellite
ALLSCRIPTS
EPIC BCA</v>
      </c>
      <c r="J37" s="18" t="str">
        <f>IF('13 - Config_Intake_View'!Q37&lt;&gt;"","PM Approved",IF('12 - Deployments &amp; Config'!BP37&lt;&gt;"","Assumed",""))</f>
        <v>Assumed</v>
      </c>
      <c r="K37" s="31">
        <f>'12 - Deployments &amp; Config'!AJ37</f>
        <v>0</v>
      </c>
      <c r="L37" s="18" t="str">
        <f>'12 - Deployments &amp; Config'!T37</f>
        <v>1427182 LIJ Installation - Tim W. Seeberger, Akbar, Chris Perkins, Epic Team, Anesthesia Techs, and Admins</v>
      </c>
      <c r="M37" s="18">
        <f>'12 - Deployments &amp; Config'!V37</f>
        <v>46075</v>
      </c>
      <c r="N37" s="18" t="str">
        <f>'12 - Deployments &amp; Config'!BS37</f>
        <v>Firmware Download, Device ID, Epic Beans Relay</v>
      </c>
      <c r="O37" s="31" t="str">
        <f>'12 - Deployments &amp; Config'!BU37</f>
        <v>Blocked</v>
      </c>
      <c r="P37" s="2">
        <f>'12 - Deployments &amp; Config'!B37</f>
        <v>0</v>
      </c>
      <c r="Q37" s="31" t="str">
        <f t="shared" si="0"/>
        <v/>
      </c>
      <c r="R37" s="18" t="str">
        <f t="shared" si="1"/>
        <v>SW NOT INSTALLED</v>
      </c>
      <c r="S37" s="18" t="str">
        <f t="shared" si="2"/>
        <v/>
      </c>
      <c r="T37" s="18" t="str">
        <f t="shared" si="3"/>
        <v>SW NOT INSTALLED</v>
      </c>
    </row>
    <row r="38" spans="1:20">
      <c r="A38" s="31" t="str">
        <f>'12 - Deployments &amp; Config'!I38</f>
        <v>LIJ - OR</v>
      </c>
      <c r="B38" s="31" t="str">
        <f>'12 - Deployments &amp; Config'!AA38</f>
        <v>LIJ-MACH-L</v>
      </c>
      <c r="C38" s="31" t="str">
        <f>'12 - Deployments &amp; Config'!AB38</f>
        <v>00187DE0E265</v>
      </c>
      <c r="D38" s="18" t="str">
        <f>'12 - Deployments &amp; Config'!AP38</f>
        <v>Apollo</v>
      </c>
      <c r="E38" s="18" t="str">
        <f>'12 - Deployments &amp; Config'!N38</f>
        <v>Yes</v>
      </c>
      <c r="F38" s="31" t="str">
        <f>'12 - Deployments &amp; Config'!O38</f>
        <v>Yes</v>
      </c>
      <c r="G38" s="18" t="str">
        <f>'12 - Deployments &amp; Config'!P38</f>
        <v>Yes</v>
      </c>
      <c r="H38" s="18">
        <f>'13 - Config_Intake_View'!M38</f>
        <v>0</v>
      </c>
      <c r="I38" s="31" t="str">
        <f>IF('13 - Config_Intake_View'!Q38&lt;&gt;"",'13 - Config_Intake_View'!Q38,'12 - Deployments &amp; Config'!BP38)</f>
        <v>iPro
Epic Satellite
ALLSCRIPTS
EPIC BCA</v>
      </c>
      <c r="J38" s="18" t="str">
        <f>IF('13 - Config_Intake_View'!Q38&lt;&gt;"","PM Approved",IF('12 - Deployments &amp; Config'!BP38&lt;&gt;"","Assumed",""))</f>
        <v>Assumed</v>
      </c>
      <c r="K38" s="31">
        <f>'12 - Deployments &amp; Config'!AJ38</f>
        <v>0</v>
      </c>
      <c r="L38" s="18" t="str">
        <f>'12 - Deployments &amp; Config'!T38</f>
        <v>1427182 LIJ Installation - Tim W. Seeberger, Akbar, Chris Perkins, Epic Team, Anesthesia Techs, and Admins</v>
      </c>
      <c r="M38" s="18">
        <f>'12 - Deployments &amp; Config'!V38</f>
        <v>46075</v>
      </c>
      <c r="N38" s="18" t="str">
        <f>'12 - Deployments &amp; Config'!BS38</f>
        <v>Firmware Download, Device ID, Epic Beans Relay</v>
      </c>
      <c r="O38" s="31" t="str">
        <f>'12 - Deployments &amp; Config'!BU38</f>
        <v>Blocked</v>
      </c>
      <c r="P38" s="2">
        <f>'12 - Deployments &amp; Config'!B38</f>
        <v>0</v>
      </c>
      <c r="Q38" s="31" t="str">
        <f t="shared" si="0"/>
        <v/>
      </c>
      <c r="R38" s="18" t="str">
        <f t="shared" si="1"/>
        <v>SW NOT INSTALLED</v>
      </c>
      <c r="S38" s="18" t="str">
        <f t="shared" si="2"/>
        <v/>
      </c>
      <c r="T38" s="18" t="str">
        <f t="shared" si="3"/>
        <v>SW NOT INSTALLED</v>
      </c>
    </row>
    <row r="39" spans="1:20">
      <c r="A39" s="31" t="str">
        <f>'12 - Deployments &amp; Config'!I39</f>
        <v>LIJ - OR</v>
      </c>
      <c r="B39" s="31" t="str">
        <f>'12 - Deployments &amp; Config'!AA39</f>
        <v>LIJ-MACH-A</v>
      </c>
      <c r="C39" s="31" t="str">
        <f>'12 - Deployments &amp; Config'!AB39</f>
        <v>0018DE0ADF7</v>
      </c>
      <c r="D39" s="18" t="str">
        <f>'12 - Deployments &amp; Config'!AP39</f>
        <v>Apollo</v>
      </c>
      <c r="E39" s="18" t="str">
        <f>'12 - Deployments &amp; Config'!N39</f>
        <v>Yes</v>
      </c>
      <c r="F39" s="31" t="str">
        <f>'12 - Deployments &amp; Config'!O39</f>
        <v>Yes</v>
      </c>
      <c r="G39" s="18" t="str">
        <f>'12 - Deployments &amp; Config'!P39</f>
        <v>Yes</v>
      </c>
      <c r="H39" s="18">
        <f>'13 - Config_Intake_View'!M39</f>
        <v>0</v>
      </c>
      <c r="I39" s="31" t="str">
        <f>IF('13 - Config_Intake_View'!Q39&lt;&gt;"",'13 - Config_Intake_View'!Q39,'12 - Deployments &amp; Config'!BP39)</f>
        <v>iPro
Epic Satellite
ALLSCRIPTS
EPIC BCA</v>
      </c>
      <c r="J39" s="18" t="str">
        <f>IF('13 - Config_Intake_View'!Q39&lt;&gt;"","PM Approved",IF('12 - Deployments &amp; Config'!BP39&lt;&gt;"","Assumed",""))</f>
        <v>Assumed</v>
      </c>
      <c r="K39" s="31">
        <f>'12 - Deployments &amp; Config'!AJ39</f>
        <v>0</v>
      </c>
      <c r="L39" s="18" t="str">
        <f>'12 - Deployments &amp; Config'!T39</f>
        <v>1427182 LIJ Installation - Tim W. Seeberger, Akbar, Chris Perkins, Epic Team, Anesthesia Techs, and Admins</v>
      </c>
      <c r="M39" s="18">
        <f>'12 - Deployments &amp; Config'!V39</f>
        <v>46075</v>
      </c>
      <c r="N39" s="18" t="str">
        <f>'12 - Deployments &amp; Config'!BS39</f>
        <v>Firmware Download, Device ID, Epic Beans Relay</v>
      </c>
      <c r="O39" s="31" t="str">
        <f>'12 - Deployments &amp; Config'!BU39</f>
        <v>Blocked</v>
      </c>
      <c r="P39" s="2">
        <f>'12 - Deployments &amp; Config'!B39</f>
        <v>0</v>
      </c>
      <c r="Q39" s="31" t="str">
        <f t="shared" si="0"/>
        <v/>
      </c>
      <c r="R39" s="18" t="str">
        <f t="shared" si="1"/>
        <v>SW NOT INSTALLED</v>
      </c>
      <c r="S39" s="18" t="str">
        <f t="shared" si="2"/>
        <v/>
      </c>
      <c r="T39" s="18" t="str">
        <f t="shared" si="3"/>
        <v>SW NOT INSTALLED</v>
      </c>
    </row>
    <row r="40" spans="1:20">
      <c r="A40" s="31" t="str">
        <f>'12 - Deployments &amp; Config'!I40</f>
        <v>LIJ - OR</v>
      </c>
      <c r="B40" s="31" t="str">
        <f>'12 - Deployments &amp; Config'!AA40</f>
        <v>LIJ-MACH-E</v>
      </c>
      <c r="C40" s="31" t="str">
        <f>'12 - Deployments &amp; Config'!AB40</f>
        <v>00187DE0E27F</v>
      </c>
      <c r="D40" s="18" t="str">
        <f>'12 - Deployments &amp; Config'!AP40</f>
        <v>Apollo</v>
      </c>
      <c r="E40" s="18" t="str">
        <f>'12 - Deployments &amp; Config'!N40</f>
        <v>Yes</v>
      </c>
      <c r="F40" s="31" t="str">
        <f>'12 - Deployments &amp; Config'!O40</f>
        <v>Yes</v>
      </c>
      <c r="G40" s="18" t="str">
        <f>'12 - Deployments &amp; Config'!P40</f>
        <v>Yes</v>
      </c>
      <c r="H40" s="18">
        <f>'13 - Config_Intake_View'!M40</f>
        <v>0</v>
      </c>
      <c r="I40" s="31" t="str">
        <f>IF('13 - Config_Intake_View'!Q40&lt;&gt;"",'13 - Config_Intake_View'!Q40,'12 - Deployments &amp; Config'!BP40)</f>
        <v>iPro
Epic Satellite
ALLSCRIPTS
EPIC BCA</v>
      </c>
      <c r="J40" s="18" t="str">
        <f>IF('13 - Config_Intake_View'!Q40&lt;&gt;"","PM Approved",IF('12 - Deployments &amp; Config'!BP40&lt;&gt;"","Assumed",""))</f>
        <v>Assumed</v>
      </c>
      <c r="K40" s="31">
        <f>'12 - Deployments &amp; Config'!AJ40</f>
        <v>0</v>
      </c>
      <c r="L40" s="18" t="str">
        <f>'12 - Deployments &amp; Config'!T40</f>
        <v>1427182 LIJ Installation - Tim W. Seeberger, Akbar, Chris Perkins, Epic Team, Anesthesia Techs, and Admins</v>
      </c>
      <c r="M40" s="18">
        <f>'12 - Deployments &amp; Config'!V40</f>
        <v>46075</v>
      </c>
      <c r="N40" s="18" t="str">
        <f>'12 - Deployments &amp; Config'!BS40</f>
        <v>Firmware Download, Device ID, Epic Beans Relay</v>
      </c>
      <c r="O40" s="31" t="str">
        <f>'12 - Deployments &amp; Config'!BU40</f>
        <v>Blocked</v>
      </c>
      <c r="P40" s="2">
        <f>'12 - Deployments &amp; Config'!B40</f>
        <v>0</v>
      </c>
      <c r="Q40" s="31" t="str">
        <f t="shared" si="0"/>
        <v/>
      </c>
      <c r="R40" s="18" t="str">
        <f t="shared" si="1"/>
        <v>SW NOT INSTALLED</v>
      </c>
      <c r="S40" s="18" t="str">
        <f t="shared" si="2"/>
        <v/>
      </c>
      <c r="T40" s="18" t="str">
        <f t="shared" si="3"/>
        <v>SW NOT INSTALLED</v>
      </c>
    </row>
    <row r="41" spans="1:20">
      <c r="A41" s="31" t="str">
        <f>'12 - Deployments &amp; Config'!I41</f>
        <v>LIJ - OR</v>
      </c>
      <c r="B41" s="31" t="str">
        <f>'12 - Deployments &amp; Config'!AA41</f>
        <v>LIJ-MACH-S</v>
      </c>
      <c r="C41" s="31" t="str">
        <f>'12 - Deployments &amp; Config'!AB41</f>
        <v>00187DE0E379</v>
      </c>
      <c r="D41" s="18" t="str">
        <f>'12 - Deployments &amp; Config'!AP41</f>
        <v>Apollo</v>
      </c>
      <c r="E41" s="18" t="str">
        <f>'12 - Deployments &amp; Config'!N41</f>
        <v>Yes</v>
      </c>
      <c r="F41" s="31" t="str">
        <f>'12 - Deployments &amp; Config'!O41</f>
        <v>Yes</v>
      </c>
      <c r="G41" s="18" t="str">
        <f>'12 - Deployments &amp; Config'!P41</f>
        <v>Yes</v>
      </c>
      <c r="H41" s="18">
        <f>'13 - Config_Intake_View'!M41</f>
        <v>0</v>
      </c>
      <c r="I41" s="31">
        <f>IF('13 - Config_Intake_View'!Q41&lt;&gt;"",'13 - Config_Intake_View'!Q41,'12 - Deployments &amp; Config'!BP41)</f>
        <v>0</v>
      </c>
      <c r="J41" s="18" t="str">
        <f>IF('13 - Config_Intake_View'!Q41&lt;&gt;"","PM Approved",IF('12 - Deployments &amp; Config'!BP41&lt;&gt;"","Assumed",""))</f>
        <v/>
      </c>
      <c r="K41" s="31">
        <f>'12 - Deployments &amp; Config'!AJ41</f>
        <v>0</v>
      </c>
      <c r="L41" s="18" t="str">
        <f>'12 - Deployments &amp; Config'!T41</f>
        <v>1427182 LIJ Installation - Tim W. Seeberger, Akbar, Chris Perkins, Epic Team, Anesthesia Techs, and Admins</v>
      </c>
      <c r="M41" s="18">
        <f>'12 - Deployments &amp; Config'!V41</f>
        <v>46075</v>
      </c>
      <c r="N41" s="18">
        <f>'12 - Deployments &amp; Config'!BS41</f>
        <v>0</v>
      </c>
      <c r="O41" s="31">
        <f>'12 - Deployments &amp; Config'!BU41</f>
        <v>0</v>
      </c>
      <c r="P41" s="2">
        <f>'12 - Deployments &amp; Config'!B41</f>
        <v>0</v>
      </c>
      <c r="Q41" s="31" t="str">
        <f t="shared" si="0"/>
        <v/>
      </c>
      <c r="R41" s="18" t="str">
        <f t="shared" si="1"/>
        <v>SW NOT INSTALLED</v>
      </c>
      <c r="S41" s="18" t="str">
        <f t="shared" si="2"/>
        <v/>
      </c>
      <c r="T41" s="18" t="str">
        <f t="shared" si="3"/>
        <v>SW NOT INSTALLED</v>
      </c>
    </row>
    <row r="42" spans="1:20">
      <c r="A42" s="31" t="str">
        <f>'12 - Deployments &amp; Config'!I42</f>
        <v>LIJ - OR</v>
      </c>
      <c r="B42" s="31" t="str">
        <f>'12 - Deployments &amp; Config'!AA42</f>
        <v>LIJ-MACH-M</v>
      </c>
      <c r="C42" s="31" t="str">
        <f>'12 - Deployments &amp; Config'!AB42</f>
        <v>00187DE0E2BA</v>
      </c>
      <c r="D42" s="18" t="str">
        <f>'12 - Deployments &amp; Config'!AP42</f>
        <v>Apollo</v>
      </c>
      <c r="E42" s="18" t="str">
        <f>'12 - Deployments &amp; Config'!N42</f>
        <v>Yes</v>
      </c>
      <c r="F42" s="31" t="str">
        <f>'12 - Deployments &amp; Config'!O42</f>
        <v>Yes</v>
      </c>
      <c r="G42" s="18" t="str">
        <f>'12 - Deployments &amp; Config'!P42</f>
        <v>Yes</v>
      </c>
      <c r="H42" s="18">
        <f>'13 - Config_Intake_View'!M42</f>
        <v>0</v>
      </c>
      <c r="I42" s="31" t="str">
        <f>IF('13 - Config_Intake_View'!Q42&lt;&gt;"",'13 - Config_Intake_View'!Q42,'12 - Deployments &amp; Config'!BP42)</f>
        <v>iPro
Epic Satellite
ALLSCRIPTS
EPIC BCA</v>
      </c>
      <c r="J42" s="18" t="str">
        <f>IF('13 - Config_Intake_View'!Q42&lt;&gt;"","PM Approved",IF('12 - Deployments &amp; Config'!BP42&lt;&gt;"","Assumed",""))</f>
        <v>Assumed</v>
      </c>
      <c r="K42" s="31">
        <f>'12 - Deployments &amp; Config'!AJ42</f>
        <v>0</v>
      </c>
      <c r="L42" s="18" t="str">
        <f>'12 - Deployments &amp; Config'!T42</f>
        <v>1427182 LIJ Installation - Tim W. Seeberger, Akbar, Chris Perkins, Epic Team, Anesthesia Techs, and Admins</v>
      </c>
      <c r="M42" s="18">
        <f>'12 - Deployments &amp; Config'!V42</f>
        <v>46075</v>
      </c>
      <c r="N42" s="18" t="str">
        <f>'12 - Deployments &amp; Config'!BS42</f>
        <v>Firmware Download, Device ID, Epic Beans Relay</v>
      </c>
      <c r="O42" s="31" t="str">
        <f>'12 - Deployments &amp; Config'!BU42</f>
        <v>Blocked</v>
      </c>
      <c r="P42" s="2">
        <f>'12 - Deployments &amp; Config'!B42</f>
        <v>0</v>
      </c>
      <c r="Q42" s="31" t="str">
        <f t="shared" si="0"/>
        <v/>
      </c>
      <c r="R42" s="18" t="str">
        <f t="shared" si="1"/>
        <v>SW NOT INSTALLED</v>
      </c>
      <c r="S42" s="18" t="str">
        <f t="shared" si="2"/>
        <v/>
      </c>
      <c r="T42" s="18" t="str">
        <f t="shared" si="3"/>
        <v>SW NOT INSTALLED</v>
      </c>
    </row>
    <row r="43" spans="1:20">
      <c r="A43" s="31" t="str">
        <f>'12 - Deployments &amp; Config'!I43</f>
        <v>LIJ - OR</v>
      </c>
      <c r="B43" s="31" t="str">
        <f>'12 - Deployments &amp; Config'!AA43</f>
        <v>LIJ-MACH-U</v>
      </c>
      <c r="C43" s="31" t="str">
        <f>'12 - Deployments &amp; Config'!AB43</f>
        <v>00187DE07866</v>
      </c>
      <c r="D43" s="18" t="str">
        <f>'12 - Deployments &amp; Config'!AP43</f>
        <v>Apollo</v>
      </c>
      <c r="E43" s="18" t="str">
        <f>'12 - Deployments &amp; Config'!N43</f>
        <v>Yes</v>
      </c>
      <c r="F43" s="31" t="str">
        <f>'12 - Deployments &amp; Config'!O43</f>
        <v>Yes</v>
      </c>
      <c r="G43" s="18" t="str">
        <f>'12 - Deployments &amp; Config'!P43</f>
        <v>Yes</v>
      </c>
      <c r="H43" s="18">
        <f>'13 - Config_Intake_View'!M43</f>
        <v>0</v>
      </c>
      <c r="I43" s="31" t="str">
        <f>IF('13 - Config_Intake_View'!Q43&lt;&gt;"",'13 - Config_Intake_View'!Q43,'12 - Deployments &amp; Config'!BP43)</f>
        <v>iPro
Epic Satellite
ALLSCRIPTS
EPIC BCA</v>
      </c>
      <c r="J43" s="18" t="str">
        <f>IF('13 - Config_Intake_View'!Q43&lt;&gt;"","PM Approved",IF('12 - Deployments &amp; Config'!BP43&lt;&gt;"","Assumed",""))</f>
        <v>Assumed</v>
      </c>
      <c r="K43" s="31">
        <f>'12 - Deployments &amp; Config'!AJ43</f>
        <v>0</v>
      </c>
      <c r="L43" s="18" t="str">
        <f>'12 - Deployments &amp; Config'!T43</f>
        <v>1427182 LIJ Installation - Tim W. Seeberger, Akbar, Chris Perkins, Epic Team, Anesthesia Techs, and Admins</v>
      </c>
      <c r="M43" s="18">
        <f>'12 - Deployments &amp; Config'!V43</f>
        <v>46075</v>
      </c>
      <c r="N43" s="18" t="str">
        <f>'12 - Deployments &amp; Config'!BS43</f>
        <v>Firmware Download, Device ID, Epic Beans Relay</v>
      </c>
      <c r="O43" s="31" t="str">
        <f>'12 - Deployments &amp; Config'!BU43</f>
        <v>Blocked</v>
      </c>
      <c r="P43" s="2">
        <f>'12 - Deployments &amp; Config'!B43</f>
        <v>0</v>
      </c>
      <c r="Q43" s="31" t="str">
        <f t="shared" si="0"/>
        <v/>
      </c>
      <c r="R43" s="18" t="str">
        <f t="shared" si="1"/>
        <v>SW NOT INSTALLED</v>
      </c>
      <c r="S43" s="18" t="str">
        <f t="shared" si="2"/>
        <v/>
      </c>
      <c r="T43" s="18" t="str">
        <f t="shared" si="3"/>
        <v>SW NOT INSTALLED</v>
      </c>
    </row>
    <row r="44" spans="1:20">
      <c r="A44" s="31" t="str">
        <f>'12 - Deployments &amp; Config'!I44</f>
        <v>LIJ - OR</v>
      </c>
      <c r="B44" s="31" t="str">
        <f>'12 - Deployments &amp; Config'!AA44</f>
        <v>LIJ-MACH-EE</v>
      </c>
      <c r="C44" s="31" t="str">
        <f>'12 - Deployments &amp; Config'!AB44</f>
        <v>A0F5097FF5A7</v>
      </c>
      <c r="D44" s="18" t="str">
        <f>'12 - Deployments &amp; Config'!AP44</f>
        <v>Apollo</v>
      </c>
      <c r="E44" s="18" t="str">
        <f>'12 - Deployments &amp; Config'!N44</f>
        <v>Yes</v>
      </c>
      <c r="F44" s="31" t="str">
        <f>'12 - Deployments &amp; Config'!O44</f>
        <v>Yes</v>
      </c>
      <c r="G44" s="18" t="str">
        <f>'12 - Deployments &amp; Config'!P44</f>
        <v>Yes</v>
      </c>
      <c r="H44" s="18">
        <f>'13 - Config_Intake_View'!M44</f>
        <v>0</v>
      </c>
      <c r="I44" s="31" t="str">
        <f>IF('13 - Config_Intake_View'!Q44&lt;&gt;"",'13 - Config_Intake_View'!Q44,'12 - Deployments &amp; Config'!BP44)</f>
        <v>iPro
Epic Satellite
ALLSCRIPTS
EPIC BCA</v>
      </c>
      <c r="J44" s="18" t="str">
        <f>IF('13 - Config_Intake_View'!Q44&lt;&gt;"","PM Approved",IF('12 - Deployments &amp; Config'!BP44&lt;&gt;"","Assumed",""))</f>
        <v>Assumed</v>
      </c>
      <c r="K44" s="31">
        <f>'12 - Deployments &amp; Config'!AJ44</f>
        <v>0</v>
      </c>
      <c r="L44" s="18" t="str">
        <f>'12 - Deployments &amp; Config'!T44</f>
        <v>1427182 LIJ Installation - Tim W. Seeberger, Akbar, Chris Perkins, Epic Team, Anesthesia Techs, and Admins</v>
      </c>
      <c r="M44" s="18">
        <f>'12 - Deployments &amp; Config'!V44</f>
        <v>46075</v>
      </c>
      <c r="N44" s="18" t="str">
        <f>'12 - Deployments &amp; Config'!BS44</f>
        <v>Firmware Download, Device ID, Epic Beans Relay</v>
      </c>
      <c r="O44" s="31" t="str">
        <f>'12 - Deployments &amp; Config'!BU44</f>
        <v>Blocked</v>
      </c>
      <c r="P44" s="2">
        <f>'12 - Deployments &amp; Config'!B44</f>
        <v>0</v>
      </c>
      <c r="Q44" s="31" t="str">
        <f t="shared" si="0"/>
        <v/>
      </c>
      <c r="R44" s="18" t="str">
        <f t="shared" si="1"/>
        <v>SW NOT INSTALLED</v>
      </c>
      <c r="S44" s="18" t="str">
        <f t="shared" si="2"/>
        <v/>
      </c>
      <c r="T44" s="18" t="str">
        <f t="shared" si="3"/>
        <v>SW NOT INSTALLED</v>
      </c>
    </row>
    <row r="45" spans="1:20">
      <c r="A45" s="31" t="str">
        <f>'12 - Deployments &amp; Config'!I45</f>
        <v>CCMC</v>
      </c>
      <c r="B45" s="31">
        <f>'12 - Deployments &amp; Config'!AA45</f>
        <v>0</v>
      </c>
      <c r="C45" s="31">
        <f>'12 - Deployments &amp; Config'!AB45</f>
        <v>0</v>
      </c>
      <c r="D45" s="18" t="str">
        <f>'12 - Deployments &amp; Config'!AP45</f>
        <v>APOLLO</v>
      </c>
      <c r="E45" s="18" t="str">
        <f>'12 - Deployments &amp; Config'!N45</f>
        <v>no</v>
      </c>
      <c r="F45" s="31" t="str">
        <f>'12 - Deployments &amp; Config'!O45</f>
        <v>yes</v>
      </c>
      <c r="G45" s="18" t="str">
        <f>'12 - Deployments &amp; Config'!P45</f>
        <v>yes</v>
      </c>
      <c r="H45" s="18">
        <f>'13 - Config_Intake_View'!M45</f>
        <v>0</v>
      </c>
      <c r="I45" s="31" t="str">
        <f>IF('13 - Config_Intake_View'!Q45&lt;&gt;"",'13 - Config_Intake_View'!Q45,'12 - Deployments &amp; Config'!BP45)</f>
        <v>iPro
Epic Satellite
ALLSCRIPTS
EPIC BCA</v>
      </c>
      <c r="J45" s="18" t="str">
        <f>IF('13 - Config_Intake_View'!Q45&lt;&gt;"","PM Approved",IF('12 - Deployments &amp; Config'!BP45&lt;&gt;"","Assumed",""))</f>
        <v>Assumed</v>
      </c>
      <c r="K45" s="31">
        <f>'12 - Deployments &amp; Config'!AJ45</f>
        <v>0</v>
      </c>
      <c r="L45" s="18" t="str">
        <f>'12 - Deployments &amp; Config'!T45</f>
        <v>akbar, Diane from Anesthesia, and Metasource badge-in TDR</v>
      </c>
      <c r="M45" s="18">
        <f>'12 - Deployments &amp; Config'!V45</f>
        <v>46067</v>
      </c>
      <c r="N45" s="18" t="str">
        <f>'12 - Deployments &amp; Config'!BS45</f>
        <v/>
      </c>
      <c r="O45" s="31" t="str">
        <f>'12 - Deployments &amp; Config'!BU45</f>
        <v/>
      </c>
      <c r="P45" s="2" t="str">
        <f>'12 - Deployments &amp; Config'!B45</f>
        <v>Yes</v>
      </c>
      <c r="Q45" s="31" t="str">
        <f t="shared" si="0"/>
        <v/>
      </c>
      <c r="R45" s="18" t="str">
        <f t="shared" si="1"/>
        <v>SW NOT INSTALLED</v>
      </c>
      <c r="S45" s="18" t="str">
        <f t="shared" si="2"/>
        <v/>
      </c>
      <c r="T45" s="18" t="str">
        <f t="shared" si="3"/>
        <v>SW NOT INSTALLED</v>
      </c>
    </row>
    <row r="46" spans="1:20">
      <c r="A46" s="31" t="str">
        <f>'12 - Deployments &amp; Config'!I46</f>
        <v>CCMC</v>
      </c>
      <c r="B46" s="31">
        <f>'12 - Deployments &amp; Config'!AA46</f>
        <v>0</v>
      </c>
      <c r="C46" s="31">
        <f>'12 - Deployments &amp; Config'!AB46</f>
        <v>0</v>
      </c>
      <c r="D46" s="18" t="str">
        <f>'12 - Deployments &amp; Config'!AP46</f>
        <v>APOLLO</v>
      </c>
      <c r="E46" s="18" t="str">
        <f>'12 - Deployments &amp; Config'!N46</f>
        <v>no</v>
      </c>
      <c r="F46" s="31" t="str">
        <f>'12 - Deployments &amp; Config'!O46</f>
        <v>yes</v>
      </c>
      <c r="G46" s="18" t="str">
        <f>'12 - Deployments &amp; Config'!P46</f>
        <v>yes</v>
      </c>
      <c r="H46" s="18">
        <f>'13 - Config_Intake_View'!M46</f>
        <v>0</v>
      </c>
      <c r="I46" s="31" t="str">
        <f>IF('13 - Config_Intake_View'!Q46&lt;&gt;"",'13 - Config_Intake_View'!Q46,'12 - Deployments &amp; Config'!BP46)</f>
        <v>iPro
Epic Satellite
ALLSCRIPTS
EPIC BCA</v>
      </c>
      <c r="J46" s="18" t="str">
        <f>IF('13 - Config_Intake_View'!Q46&lt;&gt;"","PM Approved",IF('12 - Deployments &amp; Config'!BP46&lt;&gt;"","Assumed",""))</f>
        <v>Assumed</v>
      </c>
      <c r="K46" s="31">
        <f>'12 - Deployments &amp; Config'!AJ46</f>
        <v>0</v>
      </c>
      <c r="L46" s="18" t="str">
        <f>'12 - Deployments &amp; Config'!T46</f>
        <v>akbar, Diane from Anesthesia, and Metasource badge-in TDR</v>
      </c>
      <c r="M46" s="18">
        <f>'12 - Deployments &amp; Config'!V46</f>
        <v>46067</v>
      </c>
      <c r="N46" s="18" t="str">
        <f>'12 - Deployments &amp; Config'!BS46</f>
        <v/>
      </c>
      <c r="O46" s="31" t="str">
        <f>'12 - Deployments &amp; Config'!BU46</f>
        <v/>
      </c>
      <c r="P46" s="2" t="str">
        <f>'12 - Deployments &amp; Config'!B46</f>
        <v>Yes</v>
      </c>
      <c r="Q46" s="31" t="str">
        <f t="shared" si="0"/>
        <v/>
      </c>
      <c r="R46" s="18" t="str">
        <f t="shared" si="1"/>
        <v>SW NOT INSTALLED</v>
      </c>
      <c r="S46" s="18" t="str">
        <f t="shared" si="2"/>
        <v/>
      </c>
      <c r="T46" s="18" t="str">
        <f t="shared" si="3"/>
        <v>SW NOT INSTALLED</v>
      </c>
    </row>
    <row r="47" spans="1:20">
      <c r="A47" s="31" t="str">
        <f>'12 - Deployments &amp; Config'!I47</f>
        <v>CCMC</v>
      </c>
      <c r="B47" s="31">
        <f>'12 - Deployments &amp; Config'!AA47</f>
        <v>0</v>
      </c>
      <c r="C47" s="31">
        <f>'12 - Deployments &amp; Config'!AB47</f>
        <v>0</v>
      </c>
      <c r="D47" s="18" t="str">
        <f>'12 - Deployments &amp; Config'!AP47</f>
        <v>APOLLO</v>
      </c>
      <c r="E47" s="18" t="str">
        <f>'12 - Deployments &amp; Config'!N47</f>
        <v>no</v>
      </c>
      <c r="F47" s="31" t="str">
        <f>'12 - Deployments &amp; Config'!O47</f>
        <v>yes</v>
      </c>
      <c r="G47" s="18" t="str">
        <f>'12 - Deployments &amp; Config'!P47</f>
        <v>yes</v>
      </c>
      <c r="H47" s="18">
        <f>'13 - Config_Intake_View'!M47</f>
        <v>0</v>
      </c>
      <c r="I47" s="31" t="str">
        <f>IF('13 - Config_Intake_View'!Q47&lt;&gt;"",'13 - Config_Intake_View'!Q47,'12 - Deployments &amp; Config'!BP47)</f>
        <v>iPro
Epic Satellite
ALLSCRIPTS
EPIC BCA</v>
      </c>
      <c r="J47" s="18" t="str">
        <f>IF('13 - Config_Intake_View'!Q47&lt;&gt;"","PM Approved",IF('12 - Deployments &amp; Config'!BP47&lt;&gt;"","Assumed",""))</f>
        <v>Assumed</v>
      </c>
      <c r="K47" s="31">
        <f>'12 - Deployments &amp; Config'!AJ47</f>
        <v>0</v>
      </c>
      <c r="L47" s="18" t="str">
        <f>'12 - Deployments &amp; Config'!T47</f>
        <v>akbar, Diane from Anesthesia, and Metasource badge-in TDR</v>
      </c>
      <c r="M47" s="18">
        <f>'12 - Deployments &amp; Config'!V47</f>
        <v>46067</v>
      </c>
      <c r="N47" s="18" t="str">
        <f>'12 - Deployments &amp; Config'!BS47</f>
        <v/>
      </c>
      <c r="O47" s="31" t="str">
        <f>'12 - Deployments &amp; Config'!BU47</f>
        <v/>
      </c>
      <c r="P47" s="2" t="str">
        <f>'12 - Deployments &amp; Config'!B47</f>
        <v>Yes</v>
      </c>
      <c r="Q47" s="31" t="str">
        <f t="shared" si="0"/>
        <v/>
      </c>
      <c r="R47" s="18" t="str">
        <f t="shared" si="1"/>
        <v>SW NOT INSTALLED</v>
      </c>
      <c r="S47" s="18" t="str">
        <f t="shared" si="2"/>
        <v/>
      </c>
      <c r="T47" s="18" t="str">
        <f t="shared" si="3"/>
        <v>SW NOT INSTALLED</v>
      </c>
    </row>
    <row r="48" spans="1:20">
      <c r="A48" s="31" t="str">
        <f>'12 - Deployments &amp; Config'!I48</f>
        <v>CCMC</v>
      </c>
      <c r="B48" s="31">
        <f>'12 - Deployments &amp; Config'!AA48</f>
        <v>0</v>
      </c>
      <c r="C48" s="31">
        <f>'12 - Deployments &amp; Config'!AB48</f>
        <v>0</v>
      </c>
      <c r="D48" s="18" t="str">
        <f>'12 - Deployments &amp; Config'!AP48</f>
        <v>APOLLO</v>
      </c>
      <c r="E48" s="18" t="str">
        <f>'12 - Deployments &amp; Config'!N48</f>
        <v>no</v>
      </c>
      <c r="F48" s="31" t="str">
        <f>'12 - Deployments &amp; Config'!O48</f>
        <v>yes</v>
      </c>
      <c r="G48" s="18" t="str">
        <f>'12 - Deployments &amp; Config'!P48</f>
        <v>yes</v>
      </c>
      <c r="H48" s="18">
        <f>'13 - Config_Intake_View'!M48</f>
        <v>0</v>
      </c>
      <c r="I48" s="31" t="str">
        <f>IF('13 - Config_Intake_View'!Q48&lt;&gt;"",'13 - Config_Intake_View'!Q48,'12 - Deployments &amp; Config'!BP48)</f>
        <v>iPro
Epic Satellite
ALLSCRIPTS
EPIC BCA</v>
      </c>
      <c r="J48" s="18" t="str">
        <f>IF('13 - Config_Intake_View'!Q48&lt;&gt;"","PM Approved",IF('12 - Deployments &amp; Config'!BP48&lt;&gt;"","Assumed",""))</f>
        <v>Assumed</v>
      </c>
      <c r="K48" s="31">
        <f>'12 - Deployments &amp; Config'!AJ48</f>
        <v>0</v>
      </c>
      <c r="L48" s="18" t="str">
        <f>'12 - Deployments &amp; Config'!T48</f>
        <v>akbar, Diane from Anesthesia, and Metasource badge-in TDR</v>
      </c>
      <c r="M48" s="18">
        <f>'12 - Deployments &amp; Config'!V48</f>
        <v>46067</v>
      </c>
      <c r="N48" s="18" t="str">
        <f>'12 - Deployments &amp; Config'!BS48</f>
        <v/>
      </c>
      <c r="O48" s="31" t="str">
        <f>'12 - Deployments &amp; Config'!BU48</f>
        <v/>
      </c>
      <c r="P48" s="2" t="str">
        <f>'12 - Deployments &amp; Config'!B48</f>
        <v>Yes</v>
      </c>
      <c r="Q48" s="31" t="str">
        <f t="shared" si="0"/>
        <v/>
      </c>
      <c r="R48" s="18" t="str">
        <f t="shared" si="1"/>
        <v>SW NOT INSTALLED</v>
      </c>
      <c r="S48" s="18" t="str">
        <f t="shared" si="2"/>
        <v/>
      </c>
      <c r="T48" s="18" t="str">
        <f t="shared" si="3"/>
        <v>SW NOT INSTALLED</v>
      </c>
    </row>
    <row r="49" spans="1:20">
      <c r="A49" s="31" t="str">
        <f>'12 - Deployments &amp; Config'!I49</f>
        <v>CCMC</v>
      </c>
      <c r="B49" s="31">
        <f>'12 - Deployments &amp; Config'!AA49</f>
        <v>0</v>
      </c>
      <c r="C49" s="31">
        <f>'12 - Deployments &amp; Config'!AB49</f>
        <v>0</v>
      </c>
      <c r="D49" s="18" t="str">
        <f>'12 - Deployments &amp; Config'!AP49</f>
        <v>APOLLO</v>
      </c>
      <c r="E49" s="18" t="str">
        <f>'12 - Deployments &amp; Config'!N49</f>
        <v>no</v>
      </c>
      <c r="F49" s="31" t="str">
        <f>'12 - Deployments &amp; Config'!O49</f>
        <v>yes</v>
      </c>
      <c r="G49" s="18" t="str">
        <f>'12 - Deployments &amp; Config'!P49</f>
        <v>yes</v>
      </c>
      <c r="H49" s="18">
        <f>'13 - Config_Intake_View'!M49</f>
        <v>0</v>
      </c>
      <c r="I49" s="31" t="str">
        <f>IF('13 - Config_Intake_View'!Q49&lt;&gt;"",'13 - Config_Intake_View'!Q49,'12 - Deployments &amp; Config'!BP49)</f>
        <v>iPro
Epic Satellite
ALLSCRIPTS
EPIC BCA</v>
      </c>
      <c r="J49" s="18" t="str">
        <f>IF('13 - Config_Intake_View'!Q49&lt;&gt;"","PM Approved",IF('12 - Deployments &amp; Config'!BP49&lt;&gt;"","Assumed",""))</f>
        <v>Assumed</v>
      </c>
      <c r="K49" s="31">
        <f>'12 - Deployments &amp; Config'!AJ49</f>
        <v>0</v>
      </c>
      <c r="L49" s="18" t="str">
        <f>'12 - Deployments &amp; Config'!T49</f>
        <v>akbar, Diane from Anesthesia, and Metasource badge-in TDR</v>
      </c>
      <c r="M49" s="18">
        <f>'12 - Deployments &amp; Config'!V49</f>
        <v>46067</v>
      </c>
      <c r="N49" s="18" t="str">
        <f>'12 - Deployments &amp; Config'!BS49</f>
        <v/>
      </c>
      <c r="O49" s="31" t="str">
        <f>'12 - Deployments &amp; Config'!BU49</f>
        <v/>
      </c>
      <c r="P49" s="2" t="str">
        <f>'12 - Deployments &amp; Config'!B49</f>
        <v>Yes</v>
      </c>
      <c r="Q49" s="31" t="str">
        <f t="shared" si="0"/>
        <v/>
      </c>
      <c r="R49" s="18" t="str">
        <f t="shared" si="1"/>
        <v>SW NOT INSTALLED</v>
      </c>
      <c r="S49" s="18" t="str">
        <f t="shared" si="2"/>
        <v/>
      </c>
      <c r="T49" s="18" t="str">
        <f t="shared" si="3"/>
        <v>SW NOT INSTALLED</v>
      </c>
    </row>
    <row r="50" spans="1:20">
      <c r="A50" s="31" t="str">
        <f>'12 - Deployments &amp; Config'!I50</f>
        <v>CCMC</v>
      </c>
      <c r="B50" s="31" t="str">
        <f>'12 - Deployments &amp; Config'!X50</f>
        <v>WNH269OPR015</v>
      </c>
      <c r="C50" s="31">
        <f>'12 - Deployments &amp; Config'!AB50</f>
        <v>0</v>
      </c>
      <c r="D50" s="18" t="str">
        <f>'12 - Deployments &amp; Config'!AP50</f>
        <v>APOLLO</v>
      </c>
      <c r="E50" s="18" t="str">
        <f>'12 - Deployments &amp; Config'!N50</f>
        <v>no</v>
      </c>
      <c r="F50" s="31" t="str">
        <f>'12 - Deployments &amp; Config'!O50</f>
        <v>yes</v>
      </c>
      <c r="G50" s="18" t="str">
        <f>'12 - Deployments &amp; Config'!P50</f>
        <v>yes</v>
      </c>
      <c r="H50" s="18">
        <f>'13 - Config_Intake_View'!M50</f>
        <v>0</v>
      </c>
      <c r="I50" s="31" t="str">
        <f>IF('13 - Config_Intake_View'!Q50&lt;&gt;"",'13 - Config_Intake_View'!Q50,'12 - Deployments &amp; Config'!BP50)</f>
        <v>iPro
Epic Satellite
ALLSCRIPTS
EPIC BCA</v>
      </c>
      <c r="J50" s="18" t="str">
        <f>IF('13 - Config_Intake_View'!Q50&lt;&gt;"","PM Approved",IF('12 - Deployments &amp; Config'!BP50&lt;&gt;"","Assumed",""))</f>
        <v>Assumed</v>
      </c>
      <c r="K50" s="31">
        <f>'12 - Deployments &amp; Config'!AJ50</f>
        <v>0</v>
      </c>
      <c r="L50" s="18" t="str">
        <f>'12 - Deployments &amp; Config'!T50</f>
        <v>akbar, Diane from Anesthesia, and Metasource badge-in TDR</v>
      </c>
      <c r="M50" s="18">
        <f>'12 - Deployments &amp; Config'!V50</f>
        <v>46067</v>
      </c>
      <c r="N50" s="18" t="str">
        <f>'12 - Deployments &amp; Config'!BS50</f>
        <v/>
      </c>
      <c r="O50" s="31" t="str">
        <f>'12 - Deployments &amp; Config'!BU50</f>
        <v/>
      </c>
      <c r="P50" s="2" t="str">
        <f>'12 - Deployments &amp; Config'!B50</f>
        <v>Yes</v>
      </c>
      <c r="Q50" s="31" t="str">
        <f t="shared" si="0"/>
        <v/>
      </c>
      <c r="R50" s="18" t="str">
        <f t="shared" si="1"/>
        <v>SW NOT INSTALLED</v>
      </c>
      <c r="S50" s="18" t="str">
        <f t="shared" si="2"/>
        <v/>
      </c>
      <c r="T50" s="18" t="str">
        <f t="shared" si="3"/>
        <v>SW NOT INSTALLED</v>
      </c>
    </row>
    <row r="51" spans="1:20">
      <c r="A51" s="31" t="str">
        <f>'12 - Deployments &amp; Config'!I51</f>
        <v>CCMC</v>
      </c>
      <c r="B51" s="31" t="str">
        <f>'12 - Deployments &amp; Config'!X51</f>
        <v>WNH269OPR016</v>
      </c>
      <c r="C51" s="31">
        <f>'12 - Deployments &amp; Config'!AB51</f>
        <v>0</v>
      </c>
      <c r="D51" s="18" t="str">
        <f>'12 - Deployments &amp; Config'!AP51</f>
        <v>APOLLO</v>
      </c>
      <c r="E51" s="18" t="str">
        <f>'12 - Deployments &amp; Config'!N51</f>
        <v>no</v>
      </c>
      <c r="F51" s="31" t="str">
        <f>'12 - Deployments &amp; Config'!O51</f>
        <v>yes</v>
      </c>
      <c r="G51" s="18" t="str">
        <f>'12 - Deployments &amp; Config'!P51</f>
        <v>yes</v>
      </c>
      <c r="H51" s="18">
        <f>'13 - Config_Intake_View'!M51</f>
        <v>0</v>
      </c>
      <c r="I51" s="31" t="str">
        <f>IF('13 - Config_Intake_View'!Q51&lt;&gt;"",'13 - Config_Intake_View'!Q51,'12 - Deployments &amp; Config'!BP51)</f>
        <v>iPro
Epic Satellite
ALLSCRIPTS
EPIC BCA</v>
      </c>
      <c r="J51" s="18" t="str">
        <f>IF('13 - Config_Intake_View'!Q51&lt;&gt;"","PM Approved",IF('12 - Deployments &amp; Config'!BP51&lt;&gt;"","Assumed",""))</f>
        <v>Assumed</v>
      </c>
      <c r="K51" s="31">
        <f>'12 - Deployments &amp; Config'!AJ51</f>
        <v>0</v>
      </c>
      <c r="L51" s="18" t="str">
        <f>'12 - Deployments &amp; Config'!T51</f>
        <v>akbar, Diane from Anesthesia, and Metasource badge-in TDR</v>
      </c>
      <c r="M51" s="18">
        <f>'12 - Deployments &amp; Config'!V51</f>
        <v>46067</v>
      </c>
      <c r="N51" s="18" t="str">
        <f>'12 - Deployments &amp; Config'!BS51</f>
        <v/>
      </c>
      <c r="O51" s="31" t="str">
        <f>'12 - Deployments &amp; Config'!BU51</f>
        <v/>
      </c>
      <c r="P51" s="2" t="str">
        <f>'12 - Deployments &amp; Config'!B51</f>
        <v>Yes</v>
      </c>
      <c r="Q51" s="31" t="str">
        <f t="shared" si="0"/>
        <v/>
      </c>
      <c r="R51" s="18" t="str">
        <f t="shared" si="1"/>
        <v>SW NOT INSTALLED</v>
      </c>
      <c r="S51" s="18" t="str">
        <f t="shared" si="2"/>
        <v/>
      </c>
      <c r="T51" s="18" t="str">
        <f t="shared" si="3"/>
        <v>SW NOT INSTALLED</v>
      </c>
    </row>
    <row r="52" spans="1:20">
      <c r="A52" s="31" t="str">
        <f>'12 - Deployments &amp; Config'!I52</f>
        <v>CCMC</v>
      </c>
      <c r="B52" s="31" t="str">
        <f>'12 - Deployments &amp; Config'!X52</f>
        <v>WNH269OPR014</v>
      </c>
      <c r="C52" s="31">
        <f>'12 - Deployments &amp; Config'!AB52</f>
        <v>0</v>
      </c>
      <c r="D52" s="18" t="str">
        <f>'12 - Deployments &amp; Config'!AP52</f>
        <v>APOLLO</v>
      </c>
      <c r="E52" s="18" t="str">
        <f>'12 - Deployments &amp; Config'!N52</f>
        <v>no</v>
      </c>
      <c r="F52" s="31" t="str">
        <f>'12 - Deployments &amp; Config'!O52</f>
        <v>yes</v>
      </c>
      <c r="G52" s="18" t="str">
        <f>'12 - Deployments &amp; Config'!P52</f>
        <v>yes</v>
      </c>
      <c r="H52" s="18">
        <f>'13 - Config_Intake_View'!M52</f>
        <v>0</v>
      </c>
      <c r="I52" s="31" t="str">
        <f>IF('13 - Config_Intake_View'!Q52&lt;&gt;"",'13 - Config_Intake_View'!Q52,'12 - Deployments &amp; Config'!BP52)</f>
        <v>iPro
Epic Satellite
ALLSCRIPTS
EPIC BCA</v>
      </c>
      <c r="J52" s="18" t="str">
        <f>IF('13 - Config_Intake_View'!Q52&lt;&gt;"","PM Approved",IF('12 - Deployments &amp; Config'!BP52&lt;&gt;"","Assumed",""))</f>
        <v>Assumed</v>
      </c>
      <c r="K52" s="31">
        <f>'12 - Deployments &amp; Config'!AJ52</f>
        <v>0</v>
      </c>
      <c r="L52" s="18" t="str">
        <f>'12 - Deployments &amp; Config'!T52</f>
        <v>akbar, Diane from Anesthesia, and Metasource badge-in TDR</v>
      </c>
      <c r="M52" s="18">
        <f>'12 - Deployments &amp; Config'!V52</f>
        <v>46067</v>
      </c>
      <c r="N52" s="18" t="str">
        <f>'12 - Deployments &amp; Config'!BS52</f>
        <v/>
      </c>
      <c r="O52" s="31" t="str">
        <f>'12 - Deployments &amp; Config'!BU52</f>
        <v/>
      </c>
      <c r="P52" s="2" t="str">
        <f>'12 - Deployments &amp; Config'!B52</f>
        <v>Yes</v>
      </c>
      <c r="Q52" s="31" t="str">
        <f t="shared" si="0"/>
        <v/>
      </c>
      <c r="R52" s="18" t="str">
        <f t="shared" si="1"/>
        <v>SW NOT INSTALLED</v>
      </c>
      <c r="S52" s="18" t="str">
        <f t="shared" si="2"/>
        <v/>
      </c>
      <c r="T52" s="18" t="str">
        <f t="shared" si="3"/>
        <v>SW NOT INSTALLED</v>
      </c>
    </row>
    <row r="53" spans="1:20">
      <c r="A53" s="31" t="str">
        <f>'12 - Deployments &amp; Config'!I53</f>
        <v>CCMC</v>
      </c>
      <c r="B53" s="31" t="str">
        <f>'12 - Deployments &amp; Config'!X53</f>
        <v>WNH269OPR022</v>
      </c>
      <c r="C53" s="31">
        <f>'12 - Deployments &amp; Config'!AB53</f>
        <v>0</v>
      </c>
      <c r="D53" s="18" t="str">
        <f>'12 - Deployments &amp; Config'!AP53</f>
        <v>APOLLO</v>
      </c>
      <c r="E53" s="18" t="str">
        <f>'12 - Deployments &amp; Config'!N53</f>
        <v>no</v>
      </c>
      <c r="F53" s="31" t="str">
        <f>'12 - Deployments &amp; Config'!O53</f>
        <v>yes</v>
      </c>
      <c r="G53" s="18" t="str">
        <f>'12 - Deployments &amp; Config'!P53</f>
        <v>yes</v>
      </c>
      <c r="H53" s="18">
        <f>'13 - Config_Intake_View'!M53</f>
        <v>0</v>
      </c>
      <c r="I53" s="31" t="str">
        <f>IF('13 - Config_Intake_View'!Q53&lt;&gt;"",'13 - Config_Intake_View'!Q53,'12 - Deployments &amp; Config'!BP53)</f>
        <v>iPro
Epic Satellite
ALLSCRIPTS
EPIC BCA</v>
      </c>
      <c r="J53" s="18" t="str">
        <f>IF('13 - Config_Intake_View'!Q53&lt;&gt;"","PM Approved",IF('12 - Deployments &amp; Config'!BP53&lt;&gt;"","Assumed",""))</f>
        <v>Assumed</v>
      </c>
      <c r="K53" s="31">
        <f>'12 - Deployments &amp; Config'!AJ53</f>
        <v>0</v>
      </c>
      <c r="L53" s="18" t="str">
        <f>'12 - Deployments &amp; Config'!T53</f>
        <v>akbar, Diane from Anesthesia, and Metasource badge-in TDR</v>
      </c>
      <c r="M53" s="18">
        <f>'12 - Deployments &amp; Config'!V53</f>
        <v>46067</v>
      </c>
      <c r="N53" s="18" t="str">
        <f>'12 - Deployments &amp; Config'!BS53</f>
        <v/>
      </c>
      <c r="O53" s="31" t="str">
        <f>'12 - Deployments &amp; Config'!BU53</f>
        <v/>
      </c>
      <c r="P53" s="2" t="str">
        <f>'12 - Deployments &amp; Config'!B53</f>
        <v>Yes</v>
      </c>
      <c r="Q53" s="31" t="str">
        <f t="shared" si="0"/>
        <v/>
      </c>
      <c r="R53" s="18" t="str">
        <f t="shared" si="1"/>
        <v>SW NOT INSTALLED</v>
      </c>
      <c r="S53" s="18" t="str">
        <f t="shared" si="2"/>
        <v/>
      </c>
      <c r="T53" s="18" t="str">
        <f t="shared" si="3"/>
        <v>SW NOT INSTALLED</v>
      </c>
    </row>
    <row r="54" spans="1:20">
      <c r="A54" s="31" t="str">
        <f>'12 - Deployments &amp; Config'!I54</f>
        <v>LIJ SDF</v>
      </c>
      <c r="B54" s="31">
        <f>'12 - Deployments &amp; Config'!X54</f>
        <v>0</v>
      </c>
      <c r="C54" s="31" t="str">
        <f>'12 - Deployments &amp; Config'!AB54</f>
        <v>A0F5097FEC20</v>
      </c>
      <c r="D54" s="18" t="str">
        <f>'12 - Deployments &amp; Config'!AP54</f>
        <v>2008T</v>
      </c>
      <c r="E54" s="18" t="str">
        <f>'12 - Deployments &amp; Config'!N54</f>
        <v>NA</v>
      </c>
      <c r="F54" s="31" t="str">
        <f>'12 - Deployments &amp; Config'!O54</f>
        <v>NA</v>
      </c>
      <c r="G54" s="18" t="str">
        <f>'12 - Deployments &amp; Config'!P54</f>
        <v>NA</v>
      </c>
      <c r="H54" s="18">
        <f>'13 - Config_Intake_View'!M54</f>
        <v>0</v>
      </c>
      <c r="I54" s="31" t="str">
        <f>IF('13 - Config_Intake_View'!Q54&lt;&gt;"",'13 - Config_Intake_View'!Q54,'12 - Deployments &amp; Config'!BP54)</f>
        <v>iPro
Epic Satellite
ALLSCRIPTS
EPIC BCA</v>
      </c>
      <c r="J54" s="18" t="str">
        <f>IF('13 - Config_Intake_View'!Q54&lt;&gt;"","PM Approved",IF('12 - Deployments &amp; Config'!BP54&lt;&gt;"","Assumed",""))</f>
        <v>Assumed</v>
      </c>
      <c r="K54" s="31" t="str">
        <f>'12 - Deployments &amp; Config'!AJ54</f>
        <v>Yes</v>
      </c>
      <c r="L54" s="18">
        <f>'12 - Deployments &amp; Config'!T54</f>
        <v>0</v>
      </c>
      <c r="M54" s="18">
        <f>'12 - Deployments &amp; Config'!V54</f>
        <v>0</v>
      </c>
      <c r="N54" s="18" t="str">
        <f>'12 - Deployments &amp; Config'!BS54</f>
        <v>Epic Beans Relay</v>
      </c>
      <c r="O54" s="31" t="str">
        <f>'12 - Deployments &amp; Config'!BU54</f>
        <v>Blocked</v>
      </c>
      <c r="P54" s="2" t="str">
        <f>'12 - Deployments &amp; Config'!B54</f>
        <v>Yes</v>
      </c>
      <c r="Q54" s="31" t="str">
        <f t="shared" si="0"/>
        <v/>
      </c>
      <c r="R54" s="18" t="str">
        <f t="shared" si="1"/>
        <v/>
      </c>
      <c r="S54" s="18" t="str">
        <f t="shared" si="2"/>
        <v/>
      </c>
      <c r="T54" s="18" t="str">
        <f t="shared" si="3"/>
        <v>BLOCKED</v>
      </c>
    </row>
    <row r="55" spans="1:20">
      <c r="A55" s="31" t="str">
        <f>'12 - Deployments &amp; Config'!I55</f>
        <v>LIJ SDF</v>
      </c>
      <c r="B55" s="31">
        <f>'12 - Deployments &amp; Config'!X55</f>
        <v>0</v>
      </c>
      <c r="C55" s="31" t="str">
        <f>'12 - Deployments &amp; Config'!AB55</f>
        <v>A0F5097FEEFA</v>
      </c>
      <c r="D55" s="18" t="str">
        <f>'12 - Deployments &amp; Config'!AP55</f>
        <v>2008T</v>
      </c>
      <c r="E55" s="18" t="str">
        <f>'12 - Deployments &amp; Config'!N55</f>
        <v>NA</v>
      </c>
      <c r="F55" s="31" t="str">
        <f>'12 - Deployments &amp; Config'!O55</f>
        <v>NA</v>
      </c>
      <c r="G55" s="18" t="str">
        <f>'12 - Deployments &amp; Config'!P55</f>
        <v>NA</v>
      </c>
      <c r="H55" s="18">
        <f>'13 - Config_Intake_View'!M55</f>
        <v>0</v>
      </c>
      <c r="I55" s="31">
        <f>IF('13 - Config_Intake_View'!Q55&lt;&gt;"",'13 - Config_Intake_View'!Q55,'12 - Deployments &amp; Config'!BP55)</f>
        <v>0</v>
      </c>
      <c r="J55" s="18" t="str">
        <f>IF('13 - Config_Intake_View'!Q55&lt;&gt;"","PM Approved",IF('12 - Deployments &amp; Config'!BP55&lt;&gt;"","Assumed",""))</f>
        <v/>
      </c>
      <c r="K55" s="31" t="str">
        <f>'12 - Deployments &amp; Config'!AJ55</f>
        <v>Yes</v>
      </c>
      <c r="L55" s="18">
        <f>'12 - Deployments &amp; Config'!T55</f>
        <v>0</v>
      </c>
      <c r="M55" s="18">
        <f>'12 - Deployments &amp; Config'!V55</f>
        <v>0</v>
      </c>
      <c r="N55" s="18" t="str">
        <f>'12 - Deployments &amp; Config'!BS55</f>
        <v>Epic Beans Relay</v>
      </c>
      <c r="O55" s="31" t="str">
        <f>'12 - Deployments &amp; Config'!BU55</f>
        <v>Blocked</v>
      </c>
      <c r="P55" s="2" t="str">
        <f>'12 - Deployments &amp; Config'!B55</f>
        <v>Yes</v>
      </c>
      <c r="Q55" s="31" t="str">
        <f t="shared" si="0"/>
        <v/>
      </c>
      <c r="R55" s="18" t="str">
        <f t="shared" si="1"/>
        <v/>
      </c>
      <c r="S55" s="18" t="str">
        <f t="shared" si="2"/>
        <v/>
      </c>
      <c r="T55" s="18" t="str">
        <f t="shared" si="3"/>
        <v>BLOCKED</v>
      </c>
    </row>
    <row r="56" spans="1:20">
      <c r="A56" s="31" t="str">
        <f>'12 - Deployments &amp; Config'!I56</f>
        <v>LIJ SDF</v>
      </c>
      <c r="B56" s="31">
        <f>'12 - Deployments &amp; Config'!X56</f>
        <v>0</v>
      </c>
      <c r="C56" s="31" t="str">
        <f>'12 - Deployments &amp; Config'!AB56</f>
        <v>A0F5097B89E1</v>
      </c>
      <c r="D56" s="18" t="str">
        <f>'12 - Deployments &amp; Config'!AP56</f>
        <v>2008T</v>
      </c>
      <c r="E56" s="18" t="str">
        <f>'12 - Deployments &amp; Config'!N56</f>
        <v>NA</v>
      </c>
      <c r="F56" s="31" t="str">
        <f>'12 - Deployments &amp; Config'!O56</f>
        <v>NA</v>
      </c>
      <c r="G56" s="18" t="str">
        <f>'12 - Deployments &amp; Config'!P56</f>
        <v>NA</v>
      </c>
      <c r="H56" s="18">
        <f>'13 - Config_Intake_View'!M56</f>
        <v>0</v>
      </c>
      <c r="I56" s="31">
        <f>IF('13 - Config_Intake_View'!Q56&lt;&gt;"",'13 - Config_Intake_View'!Q56,'12 - Deployments &amp; Config'!BP56)</f>
        <v>0</v>
      </c>
      <c r="J56" s="18" t="str">
        <f>IF('13 - Config_Intake_View'!Q56&lt;&gt;"","PM Approved",IF('12 - Deployments &amp; Config'!BP56&lt;&gt;"","Assumed",""))</f>
        <v/>
      </c>
      <c r="K56" s="31" t="str">
        <f>'12 - Deployments &amp; Config'!AJ56</f>
        <v>Yes</v>
      </c>
      <c r="L56" s="18">
        <f>'12 - Deployments &amp; Config'!T56</f>
        <v>0</v>
      </c>
      <c r="M56" s="18">
        <f>'12 - Deployments &amp; Config'!V56</f>
        <v>0</v>
      </c>
      <c r="N56" s="18" t="str">
        <f>'12 - Deployments &amp; Config'!BS56</f>
        <v>Epic Beans Relay</v>
      </c>
      <c r="O56" s="31" t="str">
        <f>'12 - Deployments &amp; Config'!BU56</f>
        <v>Blocked</v>
      </c>
      <c r="P56" s="2" t="str">
        <f>'12 - Deployments &amp; Config'!B56</f>
        <v>Yes</v>
      </c>
      <c r="Q56" s="31" t="str">
        <f t="shared" si="0"/>
        <v/>
      </c>
      <c r="R56" s="18" t="str">
        <f t="shared" si="1"/>
        <v/>
      </c>
      <c r="S56" s="18" t="str">
        <f t="shared" si="2"/>
        <v/>
      </c>
      <c r="T56" s="18" t="str">
        <f t="shared" si="3"/>
        <v>BLOCKED</v>
      </c>
    </row>
    <row r="57" spans="1:20">
      <c r="A57" s="31" t="str">
        <f>'12 - Deployments &amp; Config'!I57</f>
        <v>LIJ SDF</v>
      </c>
      <c r="B57" s="31">
        <f>'12 - Deployments &amp; Config'!X57</f>
        <v>0</v>
      </c>
      <c r="C57" s="31" t="str">
        <f>'12 - Deployments &amp; Config'!AB57</f>
        <v>A0F5097FE484</v>
      </c>
      <c r="D57" s="18" t="str">
        <f>'12 - Deployments &amp; Config'!AP57</f>
        <v>2008T</v>
      </c>
      <c r="E57" s="18" t="str">
        <f>'12 - Deployments &amp; Config'!N57</f>
        <v>NA</v>
      </c>
      <c r="F57" s="31" t="str">
        <f>'12 - Deployments &amp; Config'!O57</f>
        <v>NA</v>
      </c>
      <c r="G57" s="18" t="str">
        <f>'12 - Deployments &amp; Config'!P57</f>
        <v>NA</v>
      </c>
      <c r="H57" s="18">
        <f>'13 - Config_Intake_View'!M57</f>
        <v>0</v>
      </c>
      <c r="I57" s="31">
        <f>IF('13 - Config_Intake_View'!Q57&lt;&gt;"",'13 - Config_Intake_View'!Q57,'12 - Deployments &amp; Config'!BP57)</f>
        <v>0</v>
      </c>
      <c r="J57" s="18" t="str">
        <f>IF('13 - Config_Intake_View'!Q57&lt;&gt;"","PM Approved",IF('12 - Deployments &amp; Config'!BP57&lt;&gt;"","Assumed",""))</f>
        <v/>
      </c>
      <c r="K57" s="31" t="str">
        <f>'12 - Deployments &amp; Config'!AJ57</f>
        <v>Yes</v>
      </c>
      <c r="L57" s="18">
        <f>'12 - Deployments &amp; Config'!T57</f>
        <v>0</v>
      </c>
      <c r="M57" s="18">
        <f>'12 - Deployments &amp; Config'!V57</f>
        <v>0</v>
      </c>
      <c r="N57" s="18" t="str">
        <f>'12 - Deployments &amp; Config'!BS57</f>
        <v>Epic Beans Relay</v>
      </c>
      <c r="O57" s="31" t="str">
        <f>'12 - Deployments &amp; Config'!BU57</f>
        <v>Blocked</v>
      </c>
      <c r="P57" s="2" t="str">
        <f>'12 - Deployments &amp; Config'!B57</f>
        <v>Yes</v>
      </c>
      <c r="Q57" s="31" t="str">
        <f t="shared" si="0"/>
        <v/>
      </c>
      <c r="R57" s="18" t="str">
        <f t="shared" si="1"/>
        <v/>
      </c>
      <c r="S57" s="18" t="str">
        <f t="shared" si="2"/>
        <v/>
      </c>
      <c r="T57" s="18" t="str">
        <f t="shared" si="3"/>
        <v>BLOCKED</v>
      </c>
    </row>
    <row r="58" spans="1:20">
      <c r="A58" s="31" t="str">
        <f>'12 - Deployments &amp; Config'!I58</f>
        <v>LIJ SDF</v>
      </c>
      <c r="B58" s="31">
        <f>'12 - Deployments &amp; Config'!X58</f>
        <v>0</v>
      </c>
      <c r="C58" s="31" t="str">
        <f>'12 - Deployments &amp; Config'!AB58</f>
        <v>A0F5097FF05E</v>
      </c>
      <c r="D58" s="18" t="str">
        <f>'12 - Deployments &amp; Config'!AP58</f>
        <v>2008T</v>
      </c>
      <c r="E58" s="18" t="str">
        <f>'12 - Deployments &amp; Config'!N58</f>
        <v>NA</v>
      </c>
      <c r="F58" s="31" t="str">
        <f>'12 - Deployments &amp; Config'!O58</f>
        <v>NA</v>
      </c>
      <c r="G58" s="18" t="str">
        <f>'12 - Deployments &amp; Config'!P58</f>
        <v>NA</v>
      </c>
      <c r="H58" s="18">
        <f>'13 - Config_Intake_View'!M58</f>
        <v>0</v>
      </c>
      <c r="I58" s="31">
        <f>IF('13 - Config_Intake_View'!Q58&lt;&gt;"",'13 - Config_Intake_View'!Q58,'12 - Deployments &amp; Config'!BP58)</f>
        <v>0</v>
      </c>
      <c r="J58" s="18" t="str">
        <f>IF('13 - Config_Intake_View'!Q58&lt;&gt;"","PM Approved",IF('12 - Deployments &amp; Config'!BP58&lt;&gt;"","Assumed",""))</f>
        <v/>
      </c>
      <c r="K58" s="31" t="str">
        <f>'12 - Deployments &amp; Config'!AJ58</f>
        <v>Yes</v>
      </c>
      <c r="L58" s="18">
        <f>'12 - Deployments &amp; Config'!T58</f>
        <v>0</v>
      </c>
      <c r="M58" s="18">
        <f>'12 - Deployments &amp; Config'!V58</f>
        <v>0</v>
      </c>
      <c r="N58" s="18" t="str">
        <f>'12 - Deployments &amp; Config'!BS58</f>
        <v>Epic Beans Relay</v>
      </c>
      <c r="O58" s="31" t="str">
        <f>'12 - Deployments &amp; Config'!BU58</f>
        <v>Blocked</v>
      </c>
      <c r="P58" s="2" t="str">
        <f>'12 - Deployments &amp; Config'!B58</f>
        <v>Yes</v>
      </c>
      <c r="Q58" s="31" t="str">
        <f t="shared" si="0"/>
        <v/>
      </c>
      <c r="R58" s="18" t="str">
        <f t="shared" si="1"/>
        <v/>
      </c>
      <c r="S58" s="18" t="str">
        <f t="shared" si="2"/>
        <v/>
      </c>
      <c r="T58" s="18" t="str">
        <f t="shared" si="3"/>
        <v>BLOCKED</v>
      </c>
    </row>
    <row r="59" spans="1:20">
      <c r="A59" s="31" t="str">
        <f>'12 - Deployments &amp; Config'!I59</f>
        <v>LIJ SDF</v>
      </c>
      <c r="B59" s="31">
        <f>'12 - Deployments &amp; Config'!X59</f>
        <v>0</v>
      </c>
      <c r="C59" s="31" t="str">
        <f>'12 - Deployments &amp; Config'!AB59</f>
        <v>A0F5097FE3A5</v>
      </c>
      <c r="D59" s="18" t="str">
        <f>'12 - Deployments &amp; Config'!AP59</f>
        <v>2008T</v>
      </c>
      <c r="E59" s="18" t="str">
        <f>'12 - Deployments &amp; Config'!N59</f>
        <v>NA</v>
      </c>
      <c r="F59" s="31" t="str">
        <f>'12 - Deployments &amp; Config'!O59</f>
        <v>NA</v>
      </c>
      <c r="G59" s="18" t="str">
        <f>'12 - Deployments &amp; Config'!P59</f>
        <v>NA</v>
      </c>
      <c r="H59" s="18">
        <f>'13 - Config_Intake_View'!M59</f>
        <v>0</v>
      </c>
      <c r="I59" s="31">
        <f>IF('13 - Config_Intake_View'!Q59&lt;&gt;"",'13 - Config_Intake_View'!Q59,'12 - Deployments &amp; Config'!BP59)</f>
        <v>0</v>
      </c>
      <c r="J59" s="18" t="str">
        <f>IF('13 - Config_Intake_View'!Q59&lt;&gt;"","PM Approved",IF('12 - Deployments &amp; Config'!BP59&lt;&gt;"","Assumed",""))</f>
        <v/>
      </c>
      <c r="K59" s="31" t="str">
        <f>'12 - Deployments &amp; Config'!AJ59</f>
        <v>Yes</v>
      </c>
      <c r="L59" s="18">
        <f>'12 - Deployments &amp; Config'!T59</f>
        <v>0</v>
      </c>
      <c r="M59" s="18">
        <f>'12 - Deployments &amp; Config'!V59</f>
        <v>0</v>
      </c>
      <c r="N59" s="18" t="str">
        <f>'12 - Deployments &amp; Config'!BS59</f>
        <v>Epic Beans Relay</v>
      </c>
      <c r="O59" s="31" t="str">
        <f>'12 - Deployments &amp; Config'!BU59</f>
        <v>Blocked</v>
      </c>
      <c r="P59" s="2" t="str">
        <f>'12 - Deployments &amp; Config'!B59</f>
        <v>Yes</v>
      </c>
      <c r="Q59" s="31" t="str">
        <f t="shared" si="0"/>
        <v/>
      </c>
      <c r="R59" s="18" t="str">
        <f t="shared" si="1"/>
        <v/>
      </c>
      <c r="S59" s="18" t="str">
        <f t="shared" si="2"/>
        <v/>
      </c>
      <c r="T59" s="18" t="str">
        <f t="shared" si="3"/>
        <v>BLOCKED</v>
      </c>
    </row>
    <row r="60" spans="1:20">
      <c r="A60" s="31" t="str">
        <f>'12 - Deployments &amp; Config'!I60</f>
        <v>LIJ SDF</v>
      </c>
      <c r="B60" s="31">
        <f>'12 - Deployments &amp; Config'!X60</f>
        <v>0</v>
      </c>
      <c r="C60" s="31" t="str">
        <f>'12 - Deployments &amp; Config'!AB60</f>
        <v>A0F5097FE012</v>
      </c>
      <c r="D60" s="18" t="str">
        <f>'12 - Deployments &amp; Config'!AP60</f>
        <v>2008T</v>
      </c>
      <c r="E60" s="18" t="str">
        <f>'12 - Deployments &amp; Config'!N60</f>
        <v>NA</v>
      </c>
      <c r="F60" s="31" t="str">
        <f>'12 - Deployments &amp; Config'!O60</f>
        <v>NA</v>
      </c>
      <c r="G60" s="18" t="str">
        <f>'12 - Deployments &amp; Config'!P60</f>
        <v>NA</v>
      </c>
      <c r="H60" s="18">
        <f>'13 - Config_Intake_View'!M60</f>
        <v>0</v>
      </c>
      <c r="I60" s="31">
        <f>IF('13 - Config_Intake_View'!Q60&lt;&gt;"",'13 - Config_Intake_View'!Q60,'12 - Deployments &amp; Config'!BP60)</f>
        <v>0</v>
      </c>
      <c r="J60" s="18" t="str">
        <f>IF('13 - Config_Intake_View'!Q60&lt;&gt;"","PM Approved",IF('12 - Deployments &amp; Config'!BP60&lt;&gt;"","Assumed",""))</f>
        <v/>
      </c>
      <c r="K60" s="31" t="str">
        <f>'12 - Deployments &amp; Config'!AJ60</f>
        <v>Yes</v>
      </c>
      <c r="L60" s="18">
        <f>'12 - Deployments &amp; Config'!T60</f>
        <v>0</v>
      </c>
      <c r="M60" s="18">
        <f>'12 - Deployments &amp; Config'!V60</f>
        <v>0</v>
      </c>
      <c r="N60" s="18" t="str">
        <f>'12 - Deployments &amp; Config'!BS60</f>
        <v>Epic Beans Relay</v>
      </c>
      <c r="O60" s="31" t="str">
        <f>'12 - Deployments &amp; Config'!BU60</f>
        <v>Blocked</v>
      </c>
      <c r="P60" s="2" t="str">
        <f>'12 - Deployments &amp; Config'!B60</f>
        <v>Yes</v>
      </c>
      <c r="Q60" s="31" t="str">
        <f t="shared" si="0"/>
        <v/>
      </c>
      <c r="R60" s="18" t="str">
        <f t="shared" si="1"/>
        <v/>
      </c>
      <c r="S60" s="18" t="str">
        <f t="shared" si="2"/>
        <v/>
      </c>
      <c r="T60" s="18" t="str">
        <f t="shared" si="3"/>
        <v>BLOCKED</v>
      </c>
    </row>
    <row r="61" spans="1:20">
      <c r="A61" s="31" t="str">
        <f>'12 - Deployments &amp; Config'!I61</f>
        <v>LIJ SDF</v>
      </c>
      <c r="B61" s="31">
        <f>'12 - Deployments &amp; Config'!X61</f>
        <v>0</v>
      </c>
      <c r="C61" s="31" t="str">
        <f>'12 - Deployments &amp; Config'!AB61</f>
        <v>A0F5097FEB57</v>
      </c>
      <c r="D61" s="18" t="str">
        <f>'12 - Deployments &amp; Config'!AP61</f>
        <v>2008T</v>
      </c>
      <c r="E61" s="18" t="str">
        <f>'12 - Deployments &amp; Config'!N61</f>
        <v>NA</v>
      </c>
      <c r="F61" s="31" t="str">
        <f>'12 - Deployments &amp; Config'!O61</f>
        <v>NA</v>
      </c>
      <c r="G61" s="18" t="str">
        <f>'12 - Deployments &amp; Config'!P61</f>
        <v>NA</v>
      </c>
      <c r="H61" s="18">
        <f>'13 - Config_Intake_View'!M61</f>
        <v>0</v>
      </c>
      <c r="I61" s="31">
        <f>IF('13 - Config_Intake_View'!Q61&lt;&gt;"",'13 - Config_Intake_View'!Q61,'12 - Deployments &amp; Config'!BP61)</f>
        <v>0</v>
      </c>
      <c r="J61" s="18" t="str">
        <f>IF('13 - Config_Intake_View'!Q61&lt;&gt;"","PM Approved",IF('12 - Deployments &amp; Config'!BP61&lt;&gt;"","Assumed",""))</f>
        <v/>
      </c>
      <c r="K61" s="31" t="str">
        <f>'12 - Deployments &amp; Config'!AJ61</f>
        <v>Yes</v>
      </c>
      <c r="L61" s="18">
        <f>'12 - Deployments &amp; Config'!T61</f>
        <v>0</v>
      </c>
      <c r="M61" s="18">
        <f>'12 - Deployments &amp; Config'!V61</f>
        <v>0</v>
      </c>
      <c r="N61" s="18" t="str">
        <f>'12 - Deployments &amp; Config'!BS61</f>
        <v>Epic Beans Relay</v>
      </c>
      <c r="O61" s="31" t="str">
        <f>'12 - Deployments &amp; Config'!BU61</f>
        <v>Blocked</v>
      </c>
      <c r="P61" s="2" t="str">
        <f>'12 - Deployments &amp; Config'!B61</f>
        <v>Yes</v>
      </c>
      <c r="Q61" s="31" t="str">
        <f t="shared" si="0"/>
        <v/>
      </c>
      <c r="R61" s="18" t="str">
        <f t="shared" si="1"/>
        <v/>
      </c>
      <c r="S61" s="18" t="str">
        <f t="shared" si="2"/>
        <v/>
      </c>
      <c r="T61" s="18" t="str">
        <f t="shared" si="3"/>
        <v>BLOCKED</v>
      </c>
    </row>
    <row r="62" spans="1:20">
      <c r="A62" s="31" t="str">
        <f>'12 - Deployments &amp; Config'!I62</f>
        <v>LIJ SDF</v>
      </c>
      <c r="B62" s="31">
        <f>'12 - Deployments &amp; Config'!X62</f>
        <v>0</v>
      </c>
      <c r="C62" s="31" t="str">
        <f>'12 - Deployments &amp; Config'!AB62</f>
        <v>A0F5097FDF60</v>
      </c>
      <c r="D62" s="18" t="str">
        <f>'12 - Deployments &amp; Config'!AP62</f>
        <v>2008T</v>
      </c>
      <c r="E62" s="18" t="str">
        <f>'12 - Deployments &amp; Config'!N62</f>
        <v>NA</v>
      </c>
      <c r="F62" s="31" t="str">
        <f>'12 - Deployments &amp; Config'!O62</f>
        <v>NA</v>
      </c>
      <c r="G62" s="18" t="str">
        <f>'12 - Deployments &amp; Config'!P62</f>
        <v>NA</v>
      </c>
      <c r="H62" s="18">
        <f>'13 - Config_Intake_View'!M62</f>
        <v>0</v>
      </c>
      <c r="I62" s="31">
        <f>IF('13 - Config_Intake_View'!Q62&lt;&gt;"",'13 - Config_Intake_View'!Q62,'12 - Deployments &amp; Config'!BP62)</f>
        <v>0</v>
      </c>
      <c r="J62" s="18" t="str">
        <f>IF('13 - Config_Intake_View'!Q62&lt;&gt;"","PM Approved",IF('12 - Deployments &amp; Config'!BP62&lt;&gt;"","Assumed",""))</f>
        <v/>
      </c>
      <c r="K62" s="31" t="str">
        <f>'12 - Deployments &amp; Config'!AJ62</f>
        <v>Yes</v>
      </c>
      <c r="L62" s="18">
        <f>'12 - Deployments &amp; Config'!T62</f>
        <v>0</v>
      </c>
      <c r="M62" s="18">
        <f>'12 - Deployments &amp; Config'!V62</f>
        <v>0</v>
      </c>
      <c r="N62" s="18" t="str">
        <f>'12 - Deployments &amp; Config'!BS62</f>
        <v>Epic Beans Relay</v>
      </c>
      <c r="O62" s="31" t="str">
        <f>'12 - Deployments &amp; Config'!BU62</f>
        <v>Blocked</v>
      </c>
      <c r="P62" s="2" t="str">
        <f>'12 - Deployments &amp; Config'!B62</f>
        <v>Yes</v>
      </c>
      <c r="Q62" s="31" t="str">
        <f t="shared" si="0"/>
        <v/>
      </c>
      <c r="R62" s="18" t="str">
        <f t="shared" si="1"/>
        <v/>
      </c>
      <c r="S62" s="18" t="str">
        <f t="shared" si="2"/>
        <v/>
      </c>
      <c r="T62" s="18" t="str">
        <f t="shared" si="3"/>
        <v>BLOCKED</v>
      </c>
    </row>
    <row r="63" spans="1:20">
      <c r="A63" s="31" t="str">
        <f>'12 - Deployments &amp; Config'!I63</f>
        <v>LIJ SDF</v>
      </c>
      <c r="B63" s="31">
        <f>'12 - Deployments &amp; Config'!X63</f>
        <v>0</v>
      </c>
      <c r="C63" s="31" t="str">
        <f>'12 - Deployments &amp; Config'!AB63</f>
        <v>A0F5097FF17E</v>
      </c>
      <c r="D63" s="18" t="str">
        <f>'12 - Deployments &amp; Config'!AP63</f>
        <v>2008T</v>
      </c>
      <c r="E63" s="18" t="str">
        <f>'12 - Deployments &amp; Config'!N63</f>
        <v>NA</v>
      </c>
      <c r="F63" s="31" t="str">
        <f>'12 - Deployments &amp; Config'!O63</f>
        <v>NA</v>
      </c>
      <c r="G63" s="18" t="str">
        <f>'12 - Deployments &amp; Config'!P63</f>
        <v>NA</v>
      </c>
      <c r="H63" s="18">
        <f>'13 - Config_Intake_View'!M63</f>
        <v>0</v>
      </c>
      <c r="I63" s="31">
        <f>IF('13 - Config_Intake_View'!Q63&lt;&gt;"",'13 - Config_Intake_View'!Q63,'12 - Deployments &amp; Config'!BP63)</f>
        <v>0</v>
      </c>
      <c r="J63" s="18" t="str">
        <f>IF('13 - Config_Intake_View'!Q63&lt;&gt;"","PM Approved",IF('12 - Deployments &amp; Config'!BP63&lt;&gt;"","Assumed",""))</f>
        <v/>
      </c>
      <c r="K63" s="31" t="str">
        <f>'12 - Deployments &amp; Config'!AJ63</f>
        <v>Yes</v>
      </c>
      <c r="L63" s="18">
        <f>'12 - Deployments &amp; Config'!T63</f>
        <v>0</v>
      </c>
      <c r="M63" s="18">
        <f>'12 - Deployments &amp; Config'!V63</f>
        <v>0</v>
      </c>
      <c r="N63" s="18" t="str">
        <f>'12 - Deployments &amp; Config'!BS63</f>
        <v>Epic Beans Relay</v>
      </c>
      <c r="O63" s="31" t="str">
        <f>'12 - Deployments &amp; Config'!BU63</f>
        <v>Blocked</v>
      </c>
      <c r="P63" s="2" t="str">
        <f>'12 - Deployments &amp; Config'!B63</f>
        <v>Yes</v>
      </c>
      <c r="Q63" s="31" t="str">
        <f t="shared" si="0"/>
        <v/>
      </c>
      <c r="R63" s="18" t="str">
        <f t="shared" si="1"/>
        <v/>
      </c>
      <c r="S63" s="18" t="str">
        <f t="shared" si="2"/>
        <v/>
      </c>
      <c r="T63" s="18" t="str">
        <f t="shared" si="3"/>
        <v>BLOCKED</v>
      </c>
    </row>
    <row r="64" spans="1:20">
      <c r="A64" s="31" t="str">
        <f>'12 - Deployments &amp; Config'!I64</f>
        <v>LIJ SDF</v>
      </c>
      <c r="B64" s="31">
        <f>'12 - Deployments &amp; Config'!X64</f>
        <v>0</v>
      </c>
      <c r="C64" s="31" t="str">
        <f>'12 - Deployments &amp; Config'!AB64</f>
        <v>A0F5097FDE6F</v>
      </c>
      <c r="D64" s="18" t="str">
        <f>'12 - Deployments &amp; Config'!AP64</f>
        <v>2008T</v>
      </c>
      <c r="E64" s="18" t="str">
        <f>'12 - Deployments &amp; Config'!N64</f>
        <v>NA</v>
      </c>
      <c r="F64" s="31" t="str">
        <f>'12 - Deployments &amp; Config'!O64</f>
        <v>NA</v>
      </c>
      <c r="G64" s="18" t="str">
        <f>'12 - Deployments &amp; Config'!P64</f>
        <v>NA</v>
      </c>
      <c r="H64" s="18">
        <f>'13 - Config_Intake_View'!M64</f>
        <v>0</v>
      </c>
      <c r="I64" s="31">
        <f>IF('13 - Config_Intake_View'!Q64&lt;&gt;"",'13 - Config_Intake_View'!Q64,'12 - Deployments &amp; Config'!BP64)</f>
        <v>0</v>
      </c>
      <c r="J64" s="18" t="str">
        <f>IF('13 - Config_Intake_View'!Q64&lt;&gt;"","PM Approved",IF('12 - Deployments &amp; Config'!BP64&lt;&gt;"","Assumed",""))</f>
        <v/>
      </c>
      <c r="K64" s="31" t="str">
        <f>'12 - Deployments &amp; Config'!AJ64</f>
        <v>Yes</v>
      </c>
      <c r="L64" s="18">
        <f>'12 - Deployments &amp; Config'!T64</f>
        <v>0</v>
      </c>
      <c r="M64" s="18">
        <f>'12 - Deployments &amp; Config'!V64</f>
        <v>0</v>
      </c>
      <c r="N64" s="18" t="str">
        <f>'12 - Deployments &amp; Config'!BS64</f>
        <v>Epic Beans Relay</v>
      </c>
      <c r="O64" s="31" t="str">
        <f>'12 - Deployments &amp; Config'!BU64</f>
        <v>Blocked</v>
      </c>
      <c r="P64" s="2" t="str">
        <f>'12 - Deployments &amp; Config'!B64</f>
        <v>Yes</v>
      </c>
      <c r="Q64" s="31" t="str">
        <f t="shared" si="0"/>
        <v/>
      </c>
      <c r="R64" s="18" t="str">
        <f t="shared" si="1"/>
        <v/>
      </c>
      <c r="S64" s="18" t="str">
        <f t="shared" si="2"/>
        <v/>
      </c>
      <c r="T64" s="18" t="str">
        <f t="shared" si="3"/>
        <v>BLOCKED</v>
      </c>
    </row>
    <row r="65" spans="1:20">
      <c r="A65" s="31" t="str">
        <f>'12 - Deployments &amp; Config'!I65</f>
        <v>LIJ SDF</v>
      </c>
      <c r="B65" s="31">
        <f>'12 - Deployments &amp; Config'!X65</f>
        <v>0</v>
      </c>
      <c r="C65" s="31" t="str">
        <f>'12 - Deployments &amp; Config'!AB65</f>
        <v>A0F5097FEFFB</v>
      </c>
      <c r="D65" s="18" t="str">
        <f>'12 - Deployments &amp; Config'!AP65</f>
        <v>2008T</v>
      </c>
      <c r="E65" s="18" t="str">
        <f>'12 - Deployments &amp; Config'!N65</f>
        <v>NA</v>
      </c>
      <c r="F65" s="31" t="str">
        <f>'12 - Deployments &amp; Config'!O65</f>
        <v>NA</v>
      </c>
      <c r="G65" s="18" t="str">
        <f>'12 - Deployments &amp; Config'!P65</f>
        <v>NA</v>
      </c>
      <c r="H65" s="18">
        <f>'13 - Config_Intake_View'!M65</f>
        <v>0</v>
      </c>
      <c r="I65" s="31">
        <f>IF('13 - Config_Intake_View'!Q65&lt;&gt;"",'13 - Config_Intake_View'!Q65,'12 - Deployments &amp; Config'!BP65)</f>
        <v>0</v>
      </c>
      <c r="J65" s="18" t="str">
        <f>IF('13 - Config_Intake_View'!Q65&lt;&gt;"","PM Approved",IF('12 - Deployments &amp; Config'!BP65&lt;&gt;"","Assumed",""))</f>
        <v/>
      </c>
      <c r="K65" s="31" t="str">
        <f>'12 - Deployments &amp; Config'!AJ65</f>
        <v>Yes</v>
      </c>
      <c r="L65" s="18">
        <f>'12 - Deployments &amp; Config'!T65</f>
        <v>0</v>
      </c>
      <c r="M65" s="18">
        <f>'12 - Deployments &amp; Config'!V65</f>
        <v>0</v>
      </c>
      <c r="N65" s="18" t="str">
        <f>'12 - Deployments &amp; Config'!BS65</f>
        <v>Epic Beans Relay</v>
      </c>
      <c r="O65" s="31" t="str">
        <f>'12 - Deployments &amp; Config'!BU65</f>
        <v>Blocked</v>
      </c>
      <c r="P65" s="2" t="str">
        <f>'12 - Deployments &amp; Config'!B65</f>
        <v>Yes</v>
      </c>
      <c r="Q65" s="31" t="str">
        <f t="shared" si="0"/>
        <v/>
      </c>
      <c r="R65" s="18" t="str">
        <f t="shared" si="1"/>
        <v/>
      </c>
      <c r="S65" s="18" t="str">
        <f t="shared" si="2"/>
        <v/>
      </c>
      <c r="T65" s="18" t="str">
        <f t="shared" si="3"/>
        <v>BLOCKED</v>
      </c>
    </row>
    <row r="66" spans="1:20">
      <c r="A66" s="31" t="str">
        <f>'12 - Deployments &amp; Config'!I66</f>
        <v>LIJ SDF</v>
      </c>
      <c r="B66" s="31">
        <f>'12 - Deployments &amp; Config'!X66</f>
        <v>0</v>
      </c>
      <c r="C66" s="31" t="str">
        <f>'12 - Deployments &amp; Config'!AB66</f>
        <v>A0F5097FEF3A</v>
      </c>
      <c r="D66" s="18" t="str">
        <f>'12 - Deployments &amp; Config'!AP66</f>
        <v>2008T</v>
      </c>
      <c r="E66" s="18" t="str">
        <f>'12 - Deployments &amp; Config'!N66</f>
        <v>NA</v>
      </c>
      <c r="F66" s="31" t="str">
        <f>'12 - Deployments &amp; Config'!O66</f>
        <v>NA</v>
      </c>
      <c r="G66" s="18" t="str">
        <f>'12 - Deployments &amp; Config'!P66</f>
        <v>NA</v>
      </c>
      <c r="H66" s="18">
        <f>'13 - Config_Intake_View'!M66</f>
        <v>0</v>
      </c>
      <c r="I66" s="31">
        <f>IF('13 - Config_Intake_View'!Q66&lt;&gt;"",'13 - Config_Intake_View'!Q66,'12 - Deployments &amp; Config'!BP66)</f>
        <v>0</v>
      </c>
      <c r="J66" s="18" t="str">
        <f>IF('13 - Config_Intake_View'!Q66&lt;&gt;"","PM Approved",IF('12 - Deployments &amp; Config'!BP66&lt;&gt;"","Assumed",""))</f>
        <v/>
      </c>
      <c r="K66" s="31" t="str">
        <f>'12 - Deployments &amp; Config'!AJ66</f>
        <v>Yes</v>
      </c>
      <c r="L66" s="18">
        <f>'12 - Deployments &amp; Config'!T66</f>
        <v>0</v>
      </c>
      <c r="M66" s="18">
        <f>'12 - Deployments &amp; Config'!V66</f>
        <v>0</v>
      </c>
      <c r="N66" s="18" t="str">
        <f>'12 - Deployments &amp; Config'!BS66</f>
        <v>Epic Beans Relay</v>
      </c>
      <c r="O66" s="31" t="str">
        <f>'12 - Deployments &amp; Config'!BU66</f>
        <v>Blocked</v>
      </c>
      <c r="P66" s="2" t="str">
        <f>'12 - Deployments &amp; Config'!B66</f>
        <v>Yes</v>
      </c>
      <c r="Q66" s="31" t="str">
        <f t="shared" ref="Q66:Q129" si="4">IF(OR($A66="",$B66="",$D66=""),"MISSING CORE FIELDS","")</f>
        <v/>
      </c>
      <c r="R66" s="18" t="str">
        <f t="shared" ref="R66:R129" si="5">IF(AND($I66&lt;&gt;"",$K66&lt;&gt;"Yes"),"SW NOT INSTALLED","")</f>
        <v/>
      </c>
      <c r="S66" s="18" t="str">
        <f t="shared" ref="S66:S129" si="6">IF(AND($H66&lt;&gt;"",ISNUMBER(SEARCH("auto",LOWER($H66))),$F66=""),"AUTOLOGON REQUIRED","")</f>
        <v/>
      </c>
      <c r="T66" s="18" t="str">
        <f t="shared" ref="T66:T129" si="7">IF($Q66&lt;&gt;"",$Q66,IF($S66&lt;&gt;"",$S66,IF($R66&lt;&gt;"",$R66,IF(OR($N66&lt;&gt;"",$O66="Blocked"),"BLOCKED","OK"))))</f>
        <v>BLOCKED</v>
      </c>
    </row>
    <row r="67" spans="1:20">
      <c r="A67" s="31" t="str">
        <f>'12 - Deployments &amp; Config'!I67</f>
        <v>LIJ SDF</v>
      </c>
      <c r="B67" s="31">
        <f>'12 - Deployments &amp; Config'!X67</f>
        <v>0</v>
      </c>
      <c r="C67" s="31" t="str">
        <f>'12 - Deployments &amp; Config'!AB67</f>
        <v>A0F5097B98D9</v>
      </c>
      <c r="D67" s="18" t="str">
        <f>'12 - Deployments &amp; Config'!AP67</f>
        <v>2008T</v>
      </c>
      <c r="E67" s="18" t="str">
        <f>'12 - Deployments &amp; Config'!N67</f>
        <v>NA</v>
      </c>
      <c r="F67" s="31" t="str">
        <f>'12 - Deployments &amp; Config'!O67</f>
        <v>NA</v>
      </c>
      <c r="G67" s="18" t="str">
        <f>'12 - Deployments &amp; Config'!P67</f>
        <v>NA</v>
      </c>
      <c r="H67" s="18">
        <f>'13 - Config_Intake_View'!M67</f>
        <v>0</v>
      </c>
      <c r="I67" s="31">
        <f>IF('13 - Config_Intake_View'!Q67&lt;&gt;"",'13 - Config_Intake_View'!Q67,'12 - Deployments &amp; Config'!BP67)</f>
        <v>0</v>
      </c>
      <c r="J67" s="18" t="str">
        <f>IF('13 - Config_Intake_View'!Q67&lt;&gt;"","PM Approved",IF('12 - Deployments &amp; Config'!BP67&lt;&gt;"","Assumed",""))</f>
        <v/>
      </c>
      <c r="K67" s="31" t="str">
        <f>'12 - Deployments &amp; Config'!AJ67</f>
        <v>Yes</v>
      </c>
      <c r="L67" s="18">
        <f>'12 - Deployments &amp; Config'!T67</f>
        <v>0</v>
      </c>
      <c r="M67" s="18">
        <f>'12 - Deployments &amp; Config'!V67</f>
        <v>0</v>
      </c>
      <c r="N67" s="18" t="str">
        <f>'12 - Deployments &amp; Config'!BS67</f>
        <v>Epic Beans Relay</v>
      </c>
      <c r="O67" s="31" t="str">
        <f>'12 - Deployments &amp; Config'!BU67</f>
        <v>Blocked</v>
      </c>
      <c r="P67" s="2" t="str">
        <f>'12 - Deployments &amp; Config'!B67</f>
        <v>Yes</v>
      </c>
      <c r="Q67" s="31" t="str">
        <f t="shared" si="4"/>
        <v/>
      </c>
      <c r="R67" s="18" t="str">
        <f t="shared" si="5"/>
        <v/>
      </c>
      <c r="S67" s="18" t="str">
        <f t="shared" si="6"/>
        <v/>
      </c>
      <c r="T67" s="18" t="str">
        <f t="shared" si="7"/>
        <v>BLOCKED</v>
      </c>
    </row>
    <row r="68" spans="1:20">
      <c r="A68" s="31" t="str">
        <f>'12 - Deployments &amp; Config'!I68</f>
        <v>LIJ SDF</v>
      </c>
      <c r="B68" s="31">
        <f>'12 - Deployments &amp; Config'!X68</f>
        <v>0</v>
      </c>
      <c r="C68" s="31" t="str">
        <f>'12 - Deployments &amp; Config'!AB68</f>
        <v>A0F5097BA0A3</v>
      </c>
      <c r="D68" s="18" t="str">
        <f>'12 - Deployments &amp; Config'!AP68</f>
        <v>2008T</v>
      </c>
      <c r="E68" s="18" t="str">
        <f>'12 - Deployments &amp; Config'!N68</f>
        <v>NA</v>
      </c>
      <c r="F68" s="31" t="str">
        <f>'12 - Deployments &amp; Config'!O68</f>
        <v>NA</v>
      </c>
      <c r="G68" s="18" t="str">
        <f>'12 - Deployments &amp; Config'!P68</f>
        <v>NA</v>
      </c>
      <c r="H68" s="18">
        <f>'13 - Config_Intake_View'!M68</f>
        <v>0</v>
      </c>
      <c r="I68" s="31">
        <f>IF('13 - Config_Intake_View'!Q68&lt;&gt;"",'13 - Config_Intake_View'!Q68,'12 - Deployments &amp; Config'!BP68)</f>
        <v>0</v>
      </c>
      <c r="J68" s="18" t="str">
        <f>IF('13 - Config_Intake_View'!Q68&lt;&gt;"","PM Approved",IF('12 - Deployments &amp; Config'!BP68&lt;&gt;"","Assumed",""))</f>
        <v/>
      </c>
      <c r="K68" s="31" t="str">
        <f>'12 - Deployments &amp; Config'!AJ68</f>
        <v>Yes</v>
      </c>
      <c r="L68" s="18">
        <f>'12 - Deployments &amp; Config'!T68</f>
        <v>0</v>
      </c>
      <c r="M68" s="18">
        <f>'12 - Deployments &amp; Config'!V68</f>
        <v>0</v>
      </c>
      <c r="N68" s="18" t="str">
        <f>'12 - Deployments &amp; Config'!BS68</f>
        <v>Epic Beans Relay</v>
      </c>
      <c r="O68" s="31" t="str">
        <f>'12 - Deployments &amp; Config'!BU68</f>
        <v>Blocked</v>
      </c>
      <c r="P68" s="2" t="str">
        <f>'12 - Deployments &amp; Config'!B68</f>
        <v>Yes</v>
      </c>
      <c r="Q68" s="31" t="str">
        <f t="shared" si="4"/>
        <v/>
      </c>
      <c r="R68" s="18" t="str">
        <f t="shared" si="5"/>
        <v/>
      </c>
      <c r="S68" s="18" t="str">
        <f t="shared" si="6"/>
        <v/>
      </c>
      <c r="T68" s="18" t="str">
        <f t="shared" si="7"/>
        <v>BLOCKED</v>
      </c>
    </row>
    <row r="69" spans="1:20">
      <c r="A69" s="31" t="str">
        <f>'12 - Deployments &amp; Config'!I69</f>
        <v>LIJ SDF</v>
      </c>
      <c r="B69" s="31">
        <f>'12 - Deployments &amp; Config'!X69</f>
        <v>0</v>
      </c>
      <c r="C69" s="31" t="str">
        <f>'12 - Deployments &amp; Config'!AB69</f>
        <v>A0F5097FE29D</v>
      </c>
      <c r="D69" s="18" t="str">
        <f>'12 - Deployments &amp; Config'!AP69</f>
        <v>2008T</v>
      </c>
      <c r="E69" s="18" t="str">
        <f>'12 - Deployments &amp; Config'!N69</f>
        <v>NA</v>
      </c>
      <c r="F69" s="31" t="str">
        <f>'12 - Deployments &amp; Config'!O69</f>
        <v>NA</v>
      </c>
      <c r="G69" s="18" t="str">
        <f>'12 - Deployments &amp; Config'!P69</f>
        <v>NA</v>
      </c>
      <c r="H69" s="18">
        <f>'13 - Config_Intake_View'!M69</f>
        <v>0</v>
      </c>
      <c r="I69" s="31">
        <f>IF('13 - Config_Intake_View'!Q69&lt;&gt;"",'13 - Config_Intake_View'!Q69,'12 - Deployments &amp; Config'!BP69)</f>
        <v>0</v>
      </c>
      <c r="J69" s="18" t="str">
        <f>IF('13 - Config_Intake_View'!Q69&lt;&gt;"","PM Approved",IF('12 - Deployments &amp; Config'!BP69&lt;&gt;"","Assumed",""))</f>
        <v/>
      </c>
      <c r="K69" s="31" t="str">
        <f>'12 - Deployments &amp; Config'!AJ69</f>
        <v>Yes</v>
      </c>
      <c r="L69" s="18">
        <f>'12 - Deployments &amp; Config'!T69</f>
        <v>0</v>
      </c>
      <c r="M69" s="18">
        <f>'12 - Deployments &amp; Config'!V69</f>
        <v>0</v>
      </c>
      <c r="N69" s="18" t="str">
        <f>'12 - Deployments &amp; Config'!BS69</f>
        <v>Epic Beans Relay</v>
      </c>
      <c r="O69" s="31" t="str">
        <f>'12 - Deployments &amp; Config'!BU69</f>
        <v>Blocked</v>
      </c>
      <c r="P69" s="2" t="str">
        <f>'12 - Deployments &amp; Config'!B69</f>
        <v>Yes</v>
      </c>
      <c r="Q69" s="31" t="str">
        <f t="shared" si="4"/>
        <v/>
      </c>
      <c r="R69" s="18" t="str">
        <f t="shared" si="5"/>
        <v/>
      </c>
      <c r="S69" s="18" t="str">
        <f t="shared" si="6"/>
        <v/>
      </c>
      <c r="T69" s="18" t="str">
        <f t="shared" si="7"/>
        <v>BLOCKED</v>
      </c>
    </row>
    <row r="70" spans="1:20">
      <c r="A70" s="31" t="str">
        <f>'12 - Deployments &amp; Config'!I70</f>
        <v>LIJ SDF</v>
      </c>
      <c r="B70" s="31">
        <f>'12 - Deployments &amp; Config'!X70</f>
        <v>0</v>
      </c>
      <c r="C70" s="31" t="str">
        <f>'12 - Deployments &amp; Config'!AB70</f>
        <v>A0F5097FDF52</v>
      </c>
      <c r="D70" s="18" t="str">
        <f>'12 - Deployments &amp; Config'!AP70</f>
        <v>2008T</v>
      </c>
      <c r="E70" s="18" t="str">
        <f>'12 - Deployments &amp; Config'!N70</f>
        <v>NA</v>
      </c>
      <c r="F70" s="31" t="str">
        <f>'12 - Deployments &amp; Config'!O70</f>
        <v>NA</v>
      </c>
      <c r="G70" s="18" t="str">
        <f>'12 - Deployments &amp; Config'!P70</f>
        <v>NA</v>
      </c>
      <c r="H70" s="18">
        <f>'13 - Config_Intake_View'!M70</f>
        <v>0</v>
      </c>
      <c r="I70" s="31">
        <f>IF('13 - Config_Intake_View'!Q70&lt;&gt;"",'13 - Config_Intake_View'!Q70,'12 - Deployments &amp; Config'!BP70)</f>
        <v>0</v>
      </c>
      <c r="J70" s="18" t="str">
        <f>IF('13 - Config_Intake_View'!Q70&lt;&gt;"","PM Approved",IF('12 - Deployments &amp; Config'!BP70&lt;&gt;"","Assumed",""))</f>
        <v/>
      </c>
      <c r="K70" s="31" t="str">
        <f>'12 - Deployments &amp; Config'!AJ70</f>
        <v>Yes</v>
      </c>
      <c r="L70" s="18">
        <f>'12 - Deployments &amp; Config'!T70</f>
        <v>0</v>
      </c>
      <c r="M70" s="18">
        <f>'12 - Deployments &amp; Config'!V70</f>
        <v>0</v>
      </c>
      <c r="N70" s="18" t="str">
        <f>'12 - Deployments &amp; Config'!BS70</f>
        <v>Epic Beans Relay</v>
      </c>
      <c r="O70" s="31" t="str">
        <f>'12 - Deployments &amp; Config'!BU70</f>
        <v>Blocked</v>
      </c>
      <c r="P70" s="2" t="str">
        <f>'12 - Deployments &amp; Config'!B70</f>
        <v>Yes</v>
      </c>
      <c r="Q70" s="31" t="str">
        <f t="shared" si="4"/>
        <v/>
      </c>
      <c r="R70" s="18" t="str">
        <f t="shared" si="5"/>
        <v/>
      </c>
      <c r="S70" s="18" t="str">
        <f t="shared" si="6"/>
        <v/>
      </c>
      <c r="T70" s="18" t="str">
        <f t="shared" si="7"/>
        <v>BLOCKED</v>
      </c>
    </row>
    <row r="71" spans="1:20">
      <c r="A71" s="31" t="str">
        <f>'12 - Deployments &amp; Config'!I71</f>
        <v>LIJ SDF</v>
      </c>
      <c r="B71" s="31">
        <f>'12 - Deployments &amp; Config'!X71</f>
        <v>0</v>
      </c>
      <c r="C71" s="31" t="str">
        <f>'12 - Deployments &amp; Config'!AB71</f>
        <v>A0F5097B99F8</v>
      </c>
      <c r="D71" s="18" t="str">
        <f>'12 - Deployments &amp; Config'!AP71</f>
        <v>2008T</v>
      </c>
      <c r="E71" s="18" t="str">
        <f>'12 - Deployments &amp; Config'!N71</f>
        <v>NA</v>
      </c>
      <c r="F71" s="31" t="str">
        <f>'12 - Deployments &amp; Config'!O71</f>
        <v>NA</v>
      </c>
      <c r="G71" s="18" t="str">
        <f>'12 - Deployments &amp; Config'!P71</f>
        <v>NA</v>
      </c>
      <c r="H71" s="18">
        <f>'13 - Config_Intake_View'!M71</f>
        <v>0</v>
      </c>
      <c r="I71" s="31">
        <f>IF('13 - Config_Intake_View'!Q71&lt;&gt;"",'13 - Config_Intake_View'!Q71,'12 - Deployments &amp; Config'!BP71)</f>
        <v>0</v>
      </c>
      <c r="J71" s="18" t="str">
        <f>IF('13 - Config_Intake_View'!Q71&lt;&gt;"","PM Approved",IF('12 - Deployments &amp; Config'!BP71&lt;&gt;"","Assumed",""))</f>
        <v/>
      </c>
      <c r="K71" s="31" t="str">
        <f>'12 - Deployments &amp; Config'!AJ71</f>
        <v>Yes</v>
      </c>
      <c r="L71" s="18">
        <f>'12 - Deployments &amp; Config'!T71</f>
        <v>0</v>
      </c>
      <c r="M71" s="18">
        <f>'12 - Deployments &amp; Config'!V71</f>
        <v>0</v>
      </c>
      <c r="N71" s="18" t="str">
        <f>'12 - Deployments &amp; Config'!BS71</f>
        <v>Epic Beans Relay</v>
      </c>
      <c r="O71" s="31" t="str">
        <f>'12 - Deployments &amp; Config'!BU71</f>
        <v>Blocked</v>
      </c>
      <c r="P71" s="2" t="str">
        <f>'12 - Deployments &amp; Config'!B71</f>
        <v>Yes</v>
      </c>
      <c r="Q71" s="31" t="str">
        <f t="shared" si="4"/>
        <v/>
      </c>
      <c r="R71" s="18" t="str">
        <f t="shared" si="5"/>
        <v/>
      </c>
      <c r="S71" s="18" t="str">
        <f t="shared" si="6"/>
        <v/>
      </c>
      <c r="T71" s="18" t="str">
        <f t="shared" si="7"/>
        <v>BLOCKED</v>
      </c>
    </row>
    <row r="72" spans="1:20">
      <c r="A72" s="31" t="str">
        <f>'12 - Deployments &amp; Config'!I72</f>
        <v>LIJ SDF</v>
      </c>
      <c r="B72" s="31">
        <f>'12 - Deployments &amp; Config'!X72</f>
        <v>0</v>
      </c>
      <c r="C72" s="31" t="str">
        <f>'12 - Deployments &amp; Config'!AB72</f>
        <v>A0F5097B975D</v>
      </c>
      <c r="D72" s="18" t="str">
        <f>'12 - Deployments &amp; Config'!AP72</f>
        <v>2008T</v>
      </c>
      <c r="E72" s="18" t="str">
        <f>'12 - Deployments &amp; Config'!N72</f>
        <v>NA</v>
      </c>
      <c r="F72" s="31" t="str">
        <f>'12 - Deployments &amp; Config'!O72</f>
        <v>NA</v>
      </c>
      <c r="G72" s="18" t="str">
        <f>'12 - Deployments &amp; Config'!P72</f>
        <v>NA</v>
      </c>
      <c r="H72" s="18">
        <f>'13 - Config_Intake_View'!M72</f>
        <v>0</v>
      </c>
      <c r="I72" s="31">
        <f>IF('13 - Config_Intake_View'!Q72&lt;&gt;"",'13 - Config_Intake_View'!Q72,'12 - Deployments &amp; Config'!BP72)</f>
        <v>0</v>
      </c>
      <c r="J72" s="18" t="str">
        <f>IF('13 - Config_Intake_View'!Q72&lt;&gt;"","PM Approved",IF('12 - Deployments &amp; Config'!BP72&lt;&gt;"","Assumed",""))</f>
        <v/>
      </c>
      <c r="K72" s="31" t="str">
        <f>'12 - Deployments &amp; Config'!AJ72</f>
        <v>Yes</v>
      </c>
      <c r="L72" s="18">
        <f>'12 - Deployments &amp; Config'!T72</f>
        <v>0</v>
      </c>
      <c r="M72" s="18">
        <f>'12 - Deployments &amp; Config'!V72</f>
        <v>0</v>
      </c>
      <c r="N72" s="18" t="str">
        <f>'12 - Deployments &amp; Config'!BS72</f>
        <v>Epic Beans Relay</v>
      </c>
      <c r="O72" s="31" t="str">
        <f>'12 - Deployments &amp; Config'!BU72</f>
        <v>Blocked</v>
      </c>
      <c r="P72" s="2" t="str">
        <f>'12 - Deployments &amp; Config'!B72</f>
        <v>Yes</v>
      </c>
      <c r="Q72" s="31" t="str">
        <f t="shared" si="4"/>
        <v/>
      </c>
      <c r="R72" s="18" t="str">
        <f t="shared" si="5"/>
        <v/>
      </c>
      <c r="S72" s="18" t="str">
        <f t="shared" si="6"/>
        <v/>
      </c>
      <c r="T72" s="18" t="str">
        <f t="shared" si="7"/>
        <v>BLOCKED</v>
      </c>
    </row>
    <row r="73" spans="1:20">
      <c r="A73" s="31" t="str">
        <f>'12 - Deployments &amp; Config'!I73</f>
        <v>LIJ SDF</v>
      </c>
      <c r="B73" s="31">
        <f>'12 - Deployments &amp; Config'!X73</f>
        <v>0</v>
      </c>
      <c r="C73" s="31" t="str">
        <f>'12 - Deployments &amp; Config'!AB73</f>
        <v>A0F5097BA007</v>
      </c>
      <c r="D73" s="18" t="str">
        <f>'12 - Deployments &amp; Config'!AP73</f>
        <v>2008T</v>
      </c>
      <c r="E73" s="18" t="str">
        <f>'12 - Deployments &amp; Config'!N73</f>
        <v>NA</v>
      </c>
      <c r="F73" s="31" t="str">
        <f>'12 - Deployments &amp; Config'!O73</f>
        <v>NA</v>
      </c>
      <c r="G73" s="18" t="str">
        <f>'12 - Deployments &amp; Config'!P73</f>
        <v>NA</v>
      </c>
      <c r="H73" s="18">
        <f>'13 - Config_Intake_View'!M73</f>
        <v>0</v>
      </c>
      <c r="I73" s="31">
        <f>IF('13 - Config_Intake_View'!Q73&lt;&gt;"",'13 - Config_Intake_View'!Q73,'12 - Deployments &amp; Config'!BP73)</f>
        <v>0</v>
      </c>
      <c r="J73" s="18" t="str">
        <f>IF('13 - Config_Intake_View'!Q73&lt;&gt;"","PM Approved",IF('12 - Deployments &amp; Config'!BP73&lt;&gt;"","Assumed",""))</f>
        <v/>
      </c>
      <c r="K73" s="31" t="str">
        <f>'12 - Deployments &amp; Config'!AJ73</f>
        <v>Yes</v>
      </c>
      <c r="L73" s="18">
        <f>'12 - Deployments &amp; Config'!T73</f>
        <v>0</v>
      </c>
      <c r="M73" s="18">
        <f>'12 - Deployments &amp; Config'!V73</f>
        <v>0</v>
      </c>
      <c r="N73" s="18" t="str">
        <f>'12 - Deployments &amp; Config'!BS73</f>
        <v>Epic Beans Relay</v>
      </c>
      <c r="O73" s="31" t="str">
        <f>'12 - Deployments &amp; Config'!BU73</f>
        <v>Blocked</v>
      </c>
      <c r="P73" s="2" t="str">
        <f>'12 - Deployments &amp; Config'!B73</f>
        <v>Yes</v>
      </c>
      <c r="Q73" s="31" t="str">
        <f t="shared" si="4"/>
        <v/>
      </c>
      <c r="R73" s="18" t="str">
        <f t="shared" si="5"/>
        <v/>
      </c>
      <c r="S73" s="18" t="str">
        <f t="shared" si="6"/>
        <v/>
      </c>
      <c r="T73" s="18" t="str">
        <f t="shared" si="7"/>
        <v>BLOCKED</v>
      </c>
    </row>
    <row r="74" spans="1:20">
      <c r="A74" s="31" t="str">
        <f>'12 - Deployments &amp; Config'!I74</f>
        <v>LIJ SDF</v>
      </c>
      <c r="B74" s="31">
        <f>'12 - Deployments &amp; Config'!X74</f>
        <v>0</v>
      </c>
      <c r="C74" s="31" t="str">
        <f>'12 - Deployments &amp; Config'!AB74</f>
        <v>A0F5097B9629</v>
      </c>
      <c r="D74" s="18" t="str">
        <f>'12 - Deployments &amp; Config'!AP74</f>
        <v>2008T</v>
      </c>
      <c r="E74" s="18" t="str">
        <f>'12 - Deployments &amp; Config'!N74</f>
        <v>NA</v>
      </c>
      <c r="F74" s="31" t="str">
        <f>'12 - Deployments &amp; Config'!O74</f>
        <v>NA</v>
      </c>
      <c r="G74" s="18" t="str">
        <f>'12 - Deployments &amp; Config'!P74</f>
        <v>NA</v>
      </c>
      <c r="H74" s="18">
        <f>'13 - Config_Intake_View'!M74</f>
        <v>0</v>
      </c>
      <c r="I74" s="31">
        <f>IF('13 - Config_Intake_View'!Q74&lt;&gt;"",'13 - Config_Intake_View'!Q74,'12 - Deployments &amp; Config'!BP74)</f>
        <v>0</v>
      </c>
      <c r="J74" s="18" t="str">
        <f>IF('13 - Config_Intake_View'!Q74&lt;&gt;"","PM Approved",IF('12 - Deployments &amp; Config'!BP74&lt;&gt;"","Assumed",""))</f>
        <v/>
      </c>
      <c r="K74" s="31" t="str">
        <f>'12 - Deployments &amp; Config'!AJ74</f>
        <v>Yes</v>
      </c>
      <c r="L74" s="18">
        <f>'12 - Deployments &amp; Config'!T74</f>
        <v>0</v>
      </c>
      <c r="M74" s="18">
        <f>'12 - Deployments &amp; Config'!V74</f>
        <v>0</v>
      </c>
      <c r="N74" s="18" t="str">
        <f>'12 - Deployments &amp; Config'!BS74</f>
        <v>Epic Beans Relay</v>
      </c>
      <c r="O74" s="31" t="str">
        <f>'12 - Deployments &amp; Config'!BU74</f>
        <v>Blocked</v>
      </c>
      <c r="P74" s="2" t="str">
        <f>'12 - Deployments &amp; Config'!B74</f>
        <v>Yes</v>
      </c>
      <c r="Q74" s="31" t="str">
        <f t="shared" si="4"/>
        <v/>
      </c>
      <c r="R74" s="18" t="str">
        <f t="shared" si="5"/>
        <v/>
      </c>
      <c r="S74" s="18" t="str">
        <f t="shared" si="6"/>
        <v/>
      </c>
      <c r="T74" s="18" t="str">
        <f t="shared" si="7"/>
        <v>BLOCKED</v>
      </c>
    </row>
    <row r="75" spans="1:20">
      <c r="A75" s="31" t="str">
        <f>'12 - Deployments &amp; Config'!I75</f>
        <v>LIJ SDF</v>
      </c>
      <c r="B75" s="31">
        <f>'12 - Deployments &amp; Config'!X75</f>
        <v>0</v>
      </c>
      <c r="C75" s="31" t="str">
        <f>'12 - Deployments &amp; Config'!AB75</f>
        <v>A0F5097B9C84</v>
      </c>
      <c r="D75" s="18" t="str">
        <f>'12 - Deployments &amp; Config'!AP75</f>
        <v>2008T</v>
      </c>
      <c r="E75" s="18" t="str">
        <f>'12 - Deployments &amp; Config'!N75</f>
        <v>NA</v>
      </c>
      <c r="F75" s="31" t="str">
        <f>'12 - Deployments &amp; Config'!O75</f>
        <v>NA</v>
      </c>
      <c r="G75" s="18" t="str">
        <f>'12 - Deployments &amp; Config'!P75</f>
        <v>NA</v>
      </c>
      <c r="H75" s="18">
        <f>'13 - Config_Intake_View'!M75</f>
        <v>0</v>
      </c>
      <c r="I75" s="31">
        <f>IF('13 - Config_Intake_View'!Q75&lt;&gt;"",'13 - Config_Intake_View'!Q75,'12 - Deployments &amp; Config'!BP75)</f>
        <v>0</v>
      </c>
      <c r="J75" s="18" t="str">
        <f>IF('13 - Config_Intake_View'!Q75&lt;&gt;"","PM Approved",IF('12 - Deployments &amp; Config'!BP75&lt;&gt;"","Assumed",""))</f>
        <v/>
      </c>
      <c r="K75" s="31" t="str">
        <f>'12 - Deployments &amp; Config'!AJ75</f>
        <v>Yes</v>
      </c>
      <c r="L75" s="18">
        <f>'12 - Deployments &amp; Config'!T75</f>
        <v>0</v>
      </c>
      <c r="M75" s="18">
        <f>'12 - Deployments &amp; Config'!V75</f>
        <v>0</v>
      </c>
      <c r="N75" s="18" t="str">
        <f>'12 - Deployments &amp; Config'!BS75</f>
        <v>Epic Beans Relay</v>
      </c>
      <c r="O75" s="31" t="str">
        <f>'12 - Deployments &amp; Config'!BU75</f>
        <v>Blocked</v>
      </c>
      <c r="P75" s="2" t="str">
        <f>'12 - Deployments &amp; Config'!B75</f>
        <v>Yes</v>
      </c>
      <c r="Q75" s="31" t="str">
        <f t="shared" si="4"/>
        <v/>
      </c>
      <c r="R75" s="18" t="str">
        <f t="shared" si="5"/>
        <v/>
      </c>
      <c r="S75" s="18" t="str">
        <f t="shared" si="6"/>
        <v/>
      </c>
      <c r="T75" s="18" t="str">
        <f t="shared" si="7"/>
        <v>BLOCKED</v>
      </c>
    </row>
    <row r="76" spans="1:20">
      <c r="A76" s="31" t="str">
        <f>'12 - Deployments &amp; Config'!I76</f>
        <v>LIJ SDF</v>
      </c>
      <c r="B76" s="31">
        <f>'12 - Deployments &amp; Config'!X76</f>
        <v>0</v>
      </c>
      <c r="C76" s="31" t="str">
        <f>'12 - Deployments &amp; Config'!AB76</f>
        <v>A0F5097FDD3F</v>
      </c>
      <c r="D76" s="18" t="str">
        <f>'12 - Deployments &amp; Config'!AP76</f>
        <v>2008T</v>
      </c>
      <c r="E76" s="18" t="str">
        <f>'12 - Deployments &amp; Config'!N76</f>
        <v>NA</v>
      </c>
      <c r="F76" s="31" t="str">
        <f>'12 - Deployments &amp; Config'!O76</f>
        <v>NA</v>
      </c>
      <c r="G76" s="18" t="str">
        <f>'12 - Deployments &amp; Config'!P76</f>
        <v>NA</v>
      </c>
      <c r="H76" s="18">
        <f>'13 - Config_Intake_View'!M76</f>
        <v>0</v>
      </c>
      <c r="I76" s="31">
        <f>IF('13 - Config_Intake_View'!Q76&lt;&gt;"",'13 - Config_Intake_View'!Q76,'12 - Deployments &amp; Config'!BP76)</f>
        <v>0</v>
      </c>
      <c r="J76" s="18" t="str">
        <f>IF('13 - Config_Intake_View'!Q76&lt;&gt;"","PM Approved",IF('12 - Deployments &amp; Config'!BP76&lt;&gt;"","Assumed",""))</f>
        <v/>
      </c>
      <c r="K76" s="31" t="str">
        <f>'12 - Deployments &amp; Config'!AJ76</f>
        <v>Yes</v>
      </c>
      <c r="L76" s="18">
        <f>'12 - Deployments &amp; Config'!T76</f>
        <v>0</v>
      </c>
      <c r="M76" s="18">
        <f>'12 - Deployments &amp; Config'!V76</f>
        <v>0</v>
      </c>
      <c r="N76" s="18" t="str">
        <f>'12 - Deployments &amp; Config'!BS76</f>
        <v>Epic Beans Relay</v>
      </c>
      <c r="O76" s="31" t="str">
        <f>'12 - Deployments &amp; Config'!BU76</f>
        <v>Blocked</v>
      </c>
      <c r="P76" s="2" t="str">
        <f>'12 - Deployments &amp; Config'!B76</f>
        <v>Yes</v>
      </c>
      <c r="Q76" s="31" t="str">
        <f t="shared" si="4"/>
        <v/>
      </c>
      <c r="R76" s="18" t="str">
        <f t="shared" si="5"/>
        <v/>
      </c>
      <c r="S76" s="18" t="str">
        <f t="shared" si="6"/>
        <v/>
      </c>
      <c r="T76" s="18" t="str">
        <f t="shared" si="7"/>
        <v>BLOCKED</v>
      </c>
    </row>
    <row r="77" spans="1:20">
      <c r="A77" s="31" t="str">
        <f>'12 - Deployments &amp; Config'!I77</f>
        <v>LIJ SDF</v>
      </c>
      <c r="B77" s="31">
        <f>'12 - Deployments &amp; Config'!X77</f>
        <v>0</v>
      </c>
      <c r="C77" s="31" t="str">
        <f>'12 - Deployments &amp; Config'!AB77</f>
        <v>A0F5097FEBFE</v>
      </c>
      <c r="D77" s="18" t="str">
        <f>'12 - Deployments &amp; Config'!AP77</f>
        <v>2008T</v>
      </c>
      <c r="E77" s="18" t="str">
        <f>'12 - Deployments &amp; Config'!N77</f>
        <v>NA</v>
      </c>
      <c r="F77" s="31" t="str">
        <f>'12 - Deployments &amp; Config'!O77</f>
        <v>NA</v>
      </c>
      <c r="G77" s="18" t="str">
        <f>'12 - Deployments &amp; Config'!P77</f>
        <v>NA</v>
      </c>
      <c r="H77" s="18">
        <f>'13 - Config_Intake_View'!M77</f>
        <v>0</v>
      </c>
      <c r="I77" s="31">
        <f>IF('13 - Config_Intake_View'!Q77&lt;&gt;"",'13 - Config_Intake_View'!Q77,'12 - Deployments &amp; Config'!BP77)</f>
        <v>0</v>
      </c>
      <c r="J77" s="18" t="str">
        <f>IF('13 - Config_Intake_View'!Q77&lt;&gt;"","PM Approved",IF('12 - Deployments &amp; Config'!BP77&lt;&gt;"","Assumed",""))</f>
        <v/>
      </c>
      <c r="K77" s="31" t="str">
        <f>'12 - Deployments &amp; Config'!AJ77</f>
        <v>Yes</v>
      </c>
      <c r="L77" s="18">
        <f>'12 - Deployments &amp; Config'!T77</f>
        <v>0</v>
      </c>
      <c r="M77" s="18">
        <f>'12 - Deployments &amp; Config'!V77</f>
        <v>0</v>
      </c>
      <c r="N77" s="18" t="str">
        <f>'12 - Deployments &amp; Config'!BS77</f>
        <v>Epic Beans Relay</v>
      </c>
      <c r="O77" s="31" t="str">
        <f>'12 - Deployments &amp; Config'!BU77</f>
        <v>Blocked</v>
      </c>
      <c r="P77" s="2" t="str">
        <f>'12 - Deployments &amp; Config'!B77</f>
        <v>Yes</v>
      </c>
      <c r="Q77" s="31" t="str">
        <f t="shared" si="4"/>
        <v/>
      </c>
      <c r="R77" s="18" t="str">
        <f t="shared" si="5"/>
        <v/>
      </c>
      <c r="S77" s="18" t="str">
        <f t="shared" si="6"/>
        <v/>
      </c>
      <c r="T77" s="18" t="str">
        <f t="shared" si="7"/>
        <v>BLOCKED</v>
      </c>
    </row>
    <row r="78" spans="1:20">
      <c r="A78" s="31" t="str">
        <f>'12 - Deployments &amp; Config'!I78</f>
        <v>LIJ SDF</v>
      </c>
      <c r="B78" s="31">
        <f>'12 - Deployments &amp; Config'!X78</f>
        <v>0</v>
      </c>
      <c r="C78" s="31" t="str">
        <f>'12 - Deployments &amp; Config'!AB78</f>
        <v>A0F5097B9FA6</v>
      </c>
      <c r="D78" s="18" t="str">
        <f>'12 - Deployments &amp; Config'!AP78</f>
        <v>2008T</v>
      </c>
      <c r="E78" s="18" t="str">
        <f>'12 - Deployments &amp; Config'!N78</f>
        <v>NA</v>
      </c>
      <c r="F78" s="31" t="str">
        <f>'12 - Deployments &amp; Config'!O78</f>
        <v>NA</v>
      </c>
      <c r="G78" s="18" t="str">
        <f>'12 - Deployments &amp; Config'!P78</f>
        <v>NA</v>
      </c>
      <c r="H78" s="18">
        <f>'13 - Config_Intake_View'!M78</f>
        <v>0</v>
      </c>
      <c r="I78" s="31">
        <f>IF('13 - Config_Intake_View'!Q78&lt;&gt;"",'13 - Config_Intake_View'!Q78,'12 - Deployments &amp; Config'!BP78)</f>
        <v>0</v>
      </c>
      <c r="J78" s="18" t="str">
        <f>IF('13 - Config_Intake_View'!Q78&lt;&gt;"","PM Approved",IF('12 - Deployments &amp; Config'!BP78&lt;&gt;"","Assumed",""))</f>
        <v/>
      </c>
      <c r="K78" s="31" t="str">
        <f>'12 - Deployments &amp; Config'!AJ78</f>
        <v>Yes</v>
      </c>
      <c r="L78" s="18">
        <f>'12 - Deployments &amp; Config'!T78</f>
        <v>0</v>
      </c>
      <c r="M78" s="18">
        <f>'12 - Deployments &amp; Config'!V78</f>
        <v>0</v>
      </c>
      <c r="N78" s="18" t="str">
        <f>'12 - Deployments &amp; Config'!BS78</f>
        <v>Epic Beans Relay</v>
      </c>
      <c r="O78" s="31" t="str">
        <f>'12 - Deployments &amp; Config'!BU78</f>
        <v>Blocked</v>
      </c>
      <c r="P78" s="2" t="str">
        <f>'12 - Deployments &amp; Config'!B78</f>
        <v>Yes</v>
      </c>
      <c r="Q78" s="31" t="str">
        <f t="shared" si="4"/>
        <v/>
      </c>
      <c r="R78" s="18" t="str">
        <f t="shared" si="5"/>
        <v/>
      </c>
      <c r="S78" s="18" t="str">
        <f t="shared" si="6"/>
        <v/>
      </c>
      <c r="T78" s="18" t="str">
        <f t="shared" si="7"/>
        <v>BLOCKED</v>
      </c>
    </row>
    <row r="79" spans="1:20">
      <c r="A79" s="31" t="str">
        <f>'12 - Deployments &amp; Config'!I79</f>
        <v>LIJ SDF</v>
      </c>
      <c r="B79" s="31">
        <f>'12 - Deployments &amp; Config'!X79</f>
        <v>0</v>
      </c>
      <c r="C79" s="31" t="str">
        <f>'12 - Deployments &amp; Config'!AB79</f>
        <v>A0F5097B9FB3</v>
      </c>
      <c r="D79" s="18">
        <f>'12 - Deployments &amp; Config'!AP79</f>
        <v>0</v>
      </c>
      <c r="E79" s="18" t="str">
        <f>'12 - Deployments &amp; Config'!N79</f>
        <v>NA</v>
      </c>
      <c r="F79" s="31" t="str">
        <f>'12 - Deployments &amp; Config'!O79</f>
        <v>NA</v>
      </c>
      <c r="G79" s="18" t="str">
        <f>'12 - Deployments &amp; Config'!P79</f>
        <v>NA</v>
      </c>
      <c r="H79" s="18">
        <f>'13 - Config_Intake_View'!M79</f>
        <v>0</v>
      </c>
      <c r="I79" s="31">
        <f>IF('13 - Config_Intake_View'!Q79&lt;&gt;"",'13 - Config_Intake_View'!Q79,'12 - Deployments &amp; Config'!BP79)</f>
        <v>0</v>
      </c>
      <c r="J79" s="18" t="str">
        <f>IF('13 - Config_Intake_View'!Q79&lt;&gt;"","PM Approved",IF('12 - Deployments &amp; Config'!BP79&lt;&gt;"","Assumed",""))</f>
        <v/>
      </c>
      <c r="K79" s="31" t="str">
        <f>'12 - Deployments &amp; Config'!AJ79</f>
        <v>Yes</v>
      </c>
      <c r="L79" s="18">
        <f>'12 - Deployments &amp; Config'!T79</f>
        <v>0</v>
      </c>
      <c r="M79" s="18">
        <f>'12 - Deployments &amp; Config'!V79</f>
        <v>0</v>
      </c>
      <c r="N79" s="18" t="str">
        <f>'12 - Deployments &amp; Config'!BS79</f>
        <v>Epic Beans Relay</v>
      </c>
      <c r="O79" s="31" t="str">
        <f>'12 - Deployments &amp; Config'!BU79</f>
        <v>Blocked</v>
      </c>
      <c r="P79" s="2" t="str">
        <f>'12 - Deployments &amp; Config'!B79</f>
        <v>Yes</v>
      </c>
      <c r="Q79" s="31" t="str">
        <f t="shared" si="4"/>
        <v/>
      </c>
      <c r="R79" s="18" t="str">
        <f t="shared" si="5"/>
        <v/>
      </c>
      <c r="S79" s="18" t="str">
        <f t="shared" si="6"/>
        <v/>
      </c>
      <c r="T79" s="18" t="str">
        <f t="shared" si="7"/>
        <v>BLOCKED</v>
      </c>
    </row>
    <row r="80" spans="1:20">
      <c r="A80" s="31" t="str">
        <f>'12 - Deployments &amp; Config'!I80</f>
        <v>LIJ SDF</v>
      </c>
      <c r="B80" s="31">
        <f>'12 - Deployments &amp; Config'!X80</f>
        <v>0</v>
      </c>
      <c r="C80" s="31" t="str">
        <f>'12 - Deployments &amp; Config'!AB80</f>
        <v>A0F5097BA00D</v>
      </c>
      <c r="D80" s="18">
        <f>'12 - Deployments &amp; Config'!AP80</f>
        <v>0</v>
      </c>
      <c r="E80" s="18" t="str">
        <f>'12 - Deployments &amp; Config'!N80</f>
        <v>NA</v>
      </c>
      <c r="F80" s="31" t="str">
        <f>'12 - Deployments &amp; Config'!O80</f>
        <v>NA</v>
      </c>
      <c r="G80" s="18" t="str">
        <f>'12 - Deployments &amp; Config'!P80</f>
        <v>NA</v>
      </c>
      <c r="H80" s="18">
        <f>'13 - Config_Intake_View'!M80</f>
        <v>0</v>
      </c>
      <c r="I80" s="31">
        <f>IF('13 - Config_Intake_View'!Q80&lt;&gt;"",'13 - Config_Intake_View'!Q80,'12 - Deployments &amp; Config'!BP80)</f>
        <v>0</v>
      </c>
      <c r="J80" s="18" t="str">
        <f>IF('13 - Config_Intake_View'!Q80&lt;&gt;"","PM Approved",IF('12 - Deployments &amp; Config'!BP80&lt;&gt;"","Assumed",""))</f>
        <v/>
      </c>
      <c r="K80" s="31" t="str">
        <f>'12 - Deployments &amp; Config'!AJ80</f>
        <v>Yes</v>
      </c>
      <c r="L80" s="18">
        <f>'12 - Deployments &amp; Config'!T80</f>
        <v>0</v>
      </c>
      <c r="M80" s="18">
        <f>'12 - Deployments &amp; Config'!V80</f>
        <v>0</v>
      </c>
      <c r="N80" s="18" t="str">
        <f>'12 - Deployments &amp; Config'!BS80</f>
        <v>Epic Beans Relay</v>
      </c>
      <c r="O80" s="31" t="str">
        <f>'12 - Deployments &amp; Config'!BU80</f>
        <v>Blocked</v>
      </c>
      <c r="P80" s="2" t="str">
        <f>'12 - Deployments &amp; Config'!B80</f>
        <v>Yes</v>
      </c>
      <c r="Q80" s="31" t="str">
        <f t="shared" si="4"/>
        <v/>
      </c>
      <c r="R80" s="18" t="str">
        <f t="shared" si="5"/>
        <v/>
      </c>
      <c r="S80" s="18" t="str">
        <f t="shared" si="6"/>
        <v/>
      </c>
      <c r="T80" s="18" t="str">
        <f t="shared" si="7"/>
        <v>BLOCKED</v>
      </c>
    </row>
    <row r="81" spans="1:20">
      <c r="A81" s="31" t="str">
        <f>'12 - Deployments &amp; Config'!I81</f>
        <v>LIJ SDF</v>
      </c>
      <c r="B81" s="31">
        <f>'12 - Deployments &amp; Config'!X81</f>
        <v>0</v>
      </c>
      <c r="C81" s="31" t="str">
        <f>'12 - Deployments &amp; Config'!AB81</f>
        <v>A0F5097B8E58</v>
      </c>
      <c r="D81" s="18">
        <f>'12 - Deployments &amp; Config'!AP81</f>
        <v>0</v>
      </c>
      <c r="E81" s="18" t="str">
        <f>'12 - Deployments &amp; Config'!N81</f>
        <v>NA</v>
      </c>
      <c r="F81" s="31" t="str">
        <f>'12 - Deployments &amp; Config'!O81</f>
        <v>NA</v>
      </c>
      <c r="G81" s="18" t="str">
        <f>'12 - Deployments &amp; Config'!P81</f>
        <v>NA</v>
      </c>
      <c r="H81" s="18">
        <f>'13 - Config_Intake_View'!M81</f>
        <v>0</v>
      </c>
      <c r="I81" s="31">
        <f>IF('13 - Config_Intake_View'!Q81&lt;&gt;"",'13 - Config_Intake_View'!Q81,'12 - Deployments &amp; Config'!BP81)</f>
        <v>0</v>
      </c>
      <c r="J81" s="18" t="str">
        <f>IF('13 - Config_Intake_View'!Q81&lt;&gt;"","PM Approved",IF('12 - Deployments &amp; Config'!BP81&lt;&gt;"","Assumed",""))</f>
        <v/>
      </c>
      <c r="K81" s="31" t="str">
        <f>'12 - Deployments &amp; Config'!AJ81</f>
        <v>Yes</v>
      </c>
      <c r="L81" s="18">
        <f>'12 - Deployments &amp; Config'!T81</f>
        <v>0</v>
      </c>
      <c r="M81" s="18">
        <f>'12 - Deployments &amp; Config'!V81</f>
        <v>0</v>
      </c>
      <c r="N81" s="18" t="str">
        <f>'12 - Deployments &amp; Config'!BS81</f>
        <v>Epic Beans Relay</v>
      </c>
      <c r="O81" s="31" t="str">
        <f>'12 - Deployments &amp; Config'!BU81</f>
        <v>Blocked</v>
      </c>
      <c r="P81" s="2" t="str">
        <f>'12 - Deployments &amp; Config'!B81</f>
        <v>Yes</v>
      </c>
      <c r="Q81" s="31" t="str">
        <f t="shared" si="4"/>
        <v/>
      </c>
      <c r="R81" s="18" t="str">
        <f t="shared" si="5"/>
        <v/>
      </c>
      <c r="S81" s="18" t="str">
        <f t="shared" si="6"/>
        <v/>
      </c>
      <c r="T81" s="18" t="str">
        <f t="shared" si="7"/>
        <v>BLOCKED</v>
      </c>
    </row>
    <row r="82" spans="1:20">
      <c r="A82" s="31" t="str">
        <f>'12 - Deployments &amp; Config'!I82</f>
        <v>LIJ SDF</v>
      </c>
      <c r="B82" s="31">
        <f>'12 - Deployments &amp; Config'!X82</f>
        <v>0</v>
      </c>
      <c r="C82" s="31" t="str">
        <f>'12 - Deployments &amp; Config'!AB82</f>
        <v>A0F5097B8B74</v>
      </c>
      <c r="D82" s="18">
        <f>'12 - Deployments &amp; Config'!AP82</f>
        <v>0</v>
      </c>
      <c r="E82" s="18">
        <f>'12 - Deployments &amp; Config'!N82</f>
        <v>0</v>
      </c>
      <c r="F82" s="31">
        <f>'12 - Deployments &amp; Config'!O82</f>
        <v>0</v>
      </c>
      <c r="G82" s="18">
        <f>'12 - Deployments &amp; Config'!P82</f>
        <v>0</v>
      </c>
      <c r="H82" s="18">
        <f>'13 - Config_Intake_View'!M82</f>
        <v>0</v>
      </c>
      <c r="I82" s="31">
        <f>IF('13 - Config_Intake_View'!Q82&lt;&gt;"",'13 - Config_Intake_View'!Q82,'12 - Deployments &amp; Config'!BP82)</f>
        <v>0</v>
      </c>
      <c r="J82" s="18" t="str">
        <f>IF('13 - Config_Intake_View'!Q82&lt;&gt;"","PM Approved",IF('12 - Deployments &amp; Config'!BP82&lt;&gt;"","Assumed",""))</f>
        <v/>
      </c>
      <c r="K82" s="31" t="str">
        <f>'12 - Deployments &amp; Config'!AJ82</f>
        <v>Yes</v>
      </c>
      <c r="L82" s="18">
        <f>'12 - Deployments &amp; Config'!T82</f>
        <v>0</v>
      </c>
      <c r="M82" s="18">
        <f>'12 - Deployments &amp; Config'!V82</f>
        <v>0</v>
      </c>
      <c r="N82" s="18" t="str">
        <f>'12 - Deployments &amp; Config'!BS82</f>
        <v>Epic Beans Relay</v>
      </c>
      <c r="O82" s="31" t="str">
        <f>'12 - Deployments &amp; Config'!BU82</f>
        <v>Blocked</v>
      </c>
      <c r="P82" s="2" t="str">
        <f>'12 - Deployments &amp; Config'!B82</f>
        <v>Yes</v>
      </c>
      <c r="Q82" s="31" t="str">
        <f t="shared" si="4"/>
        <v/>
      </c>
      <c r="R82" s="18" t="str">
        <f t="shared" si="5"/>
        <v/>
      </c>
      <c r="S82" s="18" t="str">
        <f t="shared" si="6"/>
        <v/>
      </c>
      <c r="T82" s="18" t="str">
        <f t="shared" si="7"/>
        <v>BLOCKED</v>
      </c>
    </row>
    <row r="83" spans="1:20">
      <c r="A83" s="31" t="str">
        <f>'12 - Deployments &amp; Config'!I83</f>
        <v>LIJ SDF</v>
      </c>
      <c r="B83" s="31">
        <f>'12 - Deployments &amp; Config'!X83</f>
        <v>0</v>
      </c>
      <c r="C83" s="31" t="str">
        <f>'12 - Deployments &amp; Config'!AB83</f>
        <v>A0F5097BA067</v>
      </c>
      <c r="D83" s="18">
        <f>'12 - Deployments &amp; Config'!AP83</f>
        <v>0</v>
      </c>
      <c r="E83" s="18">
        <f>'12 - Deployments &amp; Config'!N83</f>
        <v>0</v>
      </c>
      <c r="F83" s="31">
        <f>'12 - Deployments &amp; Config'!O83</f>
        <v>0</v>
      </c>
      <c r="G83" s="18">
        <f>'12 - Deployments &amp; Config'!P83</f>
        <v>0</v>
      </c>
      <c r="H83" s="18">
        <f>'13 - Config_Intake_View'!M83</f>
        <v>0</v>
      </c>
      <c r="I83" s="31">
        <f>IF('13 - Config_Intake_View'!Q83&lt;&gt;"",'13 - Config_Intake_View'!Q83,'12 - Deployments &amp; Config'!BP83)</f>
        <v>0</v>
      </c>
      <c r="J83" s="18" t="str">
        <f>IF('13 - Config_Intake_View'!Q83&lt;&gt;"","PM Approved",IF('12 - Deployments &amp; Config'!BP83&lt;&gt;"","Assumed",""))</f>
        <v/>
      </c>
      <c r="K83" s="31" t="str">
        <f>'12 - Deployments &amp; Config'!AJ83</f>
        <v>Yes</v>
      </c>
      <c r="L83" s="18">
        <f>'12 - Deployments &amp; Config'!T83</f>
        <v>0</v>
      </c>
      <c r="M83" s="18">
        <f>'12 - Deployments &amp; Config'!V83</f>
        <v>0</v>
      </c>
      <c r="N83" s="18" t="str">
        <f>'12 - Deployments &amp; Config'!BS83</f>
        <v>Epic Beans Relay</v>
      </c>
      <c r="O83" s="31" t="str">
        <f>'12 - Deployments &amp; Config'!BU83</f>
        <v>Blocked</v>
      </c>
      <c r="P83" s="2" t="str">
        <f>'12 - Deployments &amp; Config'!B83</f>
        <v>Yes</v>
      </c>
      <c r="Q83" s="31" t="str">
        <f t="shared" si="4"/>
        <v/>
      </c>
      <c r="R83" s="18" t="str">
        <f t="shared" si="5"/>
        <v/>
      </c>
      <c r="S83" s="18" t="str">
        <f t="shared" si="6"/>
        <v/>
      </c>
      <c r="T83" s="18" t="str">
        <f t="shared" si="7"/>
        <v>BLOCKED</v>
      </c>
    </row>
    <row r="84" spans="1:20">
      <c r="A84" s="31" t="str">
        <f>'12 - Deployments &amp; Config'!I84</f>
        <v>LIJ SDF</v>
      </c>
      <c r="B84" s="31">
        <f>'12 - Deployments &amp; Config'!X84</f>
        <v>0</v>
      </c>
      <c r="C84" s="31" t="str">
        <f>'12 - Deployments &amp; Config'!AB84</f>
        <v>A0F5097B8AFD</v>
      </c>
      <c r="D84" s="18">
        <f>'12 - Deployments &amp; Config'!AP84</f>
        <v>0</v>
      </c>
      <c r="E84" s="18">
        <f>'12 - Deployments &amp; Config'!N84</f>
        <v>0</v>
      </c>
      <c r="F84" s="31">
        <f>'12 - Deployments &amp; Config'!O84</f>
        <v>0</v>
      </c>
      <c r="G84" s="18">
        <f>'12 - Deployments &amp; Config'!P84</f>
        <v>0</v>
      </c>
      <c r="H84" s="18">
        <f>'13 - Config_Intake_View'!M84</f>
        <v>0</v>
      </c>
      <c r="I84" s="31">
        <f>IF('13 - Config_Intake_View'!Q84&lt;&gt;"",'13 - Config_Intake_View'!Q84,'12 - Deployments &amp; Config'!BP84)</f>
        <v>0</v>
      </c>
      <c r="J84" s="18" t="str">
        <f>IF('13 - Config_Intake_View'!Q84&lt;&gt;"","PM Approved",IF('12 - Deployments &amp; Config'!BP84&lt;&gt;"","Assumed",""))</f>
        <v/>
      </c>
      <c r="K84" s="31" t="str">
        <f>'12 - Deployments &amp; Config'!AJ84</f>
        <v>Yes</v>
      </c>
      <c r="L84" s="18">
        <f>'12 - Deployments &amp; Config'!T84</f>
        <v>0</v>
      </c>
      <c r="M84" s="18">
        <f>'12 - Deployments &amp; Config'!V84</f>
        <v>0</v>
      </c>
      <c r="N84" s="18" t="str">
        <f>'12 - Deployments &amp; Config'!BS84</f>
        <v>Epic Beans Relay</v>
      </c>
      <c r="O84" s="31" t="str">
        <f>'12 - Deployments &amp; Config'!BU84</f>
        <v>Blocked</v>
      </c>
      <c r="P84" s="2" t="str">
        <f>'12 - Deployments &amp; Config'!B84</f>
        <v>Yes</v>
      </c>
      <c r="Q84" s="31" t="str">
        <f t="shared" si="4"/>
        <v/>
      </c>
      <c r="R84" s="18" t="str">
        <f t="shared" si="5"/>
        <v/>
      </c>
      <c r="S84" s="18" t="str">
        <f t="shared" si="6"/>
        <v/>
      </c>
      <c r="T84" s="18" t="str">
        <f t="shared" si="7"/>
        <v>BLOCKED</v>
      </c>
    </row>
    <row r="85" spans="1:20">
      <c r="A85" s="31" t="str">
        <f>'12 - Deployments &amp; Config'!I85</f>
        <v>LIJ SDF</v>
      </c>
      <c r="B85" s="31">
        <f>'12 - Deployments &amp; Config'!X85</f>
        <v>0</v>
      </c>
      <c r="C85" s="31" t="str">
        <f>'12 - Deployments &amp; Config'!AB85</f>
        <v>A0F5097B8ADC</v>
      </c>
      <c r="D85" s="18">
        <f>'12 - Deployments &amp; Config'!AP85</f>
        <v>0</v>
      </c>
      <c r="E85" s="18">
        <f>'12 - Deployments &amp; Config'!N85</f>
        <v>0</v>
      </c>
      <c r="F85" s="31">
        <f>'12 - Deployments &amp; Config'!O85</f>
        <v>0</v>
      </c>
      <c r="G85" s="18">
        <f>'12 - Deployments &amp; Config'!P85</f>
        <v>0</v>
      </c>
      <c r="H85" s="18">
        <f>'13 - Config_Intake_View'!M85</f>
        <v>0</v>
      </c>
      <c r="I85" s="31">
        <f>IF('13 - Config_Intake_View'!Q85&lt;&gt;"",'13 - Config_Intake_View'!Q85,'12 - Deployments &amp; Config'!BP85)</f>
        <v>0</v>
      </c>
      <c r="J85" s="18" t="str">
        <f>IF('13 - Config_Intake_View'!Q85&lt;&gt;"","PM Approved",IF('12 - Deployments &amp; Config'!BP85&lt;&gt;"","Assumed",""))</f>
        <v/>
      </c>
      <c r="K85" s="31" t="str">
        <f>'12 - Deployments &amp; Config'!AJ85</f>
        <v>Yes</v>
      </c>
      <c r="L85" s="18">
        <f>'12 - Deployments &amp; Config'!T85</f>
        <v>0</v>
      </c>
      <c r="M85" s="18">
        <f>'12 - Deployments &amp; Config'!V85</f>
        <v>0</v>
      </c>
      <c r="N85" s="18" t="str">
        <f>'12 - Deployments &amp; Config'!BS85</f>
        <v>Epic Beans Relay</v>
      </c>
      <c r="O85" s="31" t="str">
        <f>'12 - Deployments &amp; Config'!BU85</f>
        <v>Blocked</v>
      </c>
      <c r="P85" s="2" t="str">
        <f>'12 - Deployments &amp; Config'!B85</f>
        <v>Yes</v>
      </c>
      <c r="Q85" s="31" t="str">
        <f t="shared" si="4"/>
        <v/>
      </c>
      <c r="R85" s="18" t="str">
        <f t="shared" si="5"/>
        <v/>
      </c>
      <c r="S85" s="18" t="str">
        <f t="shared" si="6"/>
        <v/>
      </c>
      <c r="T85" s="18" t="str">
        <f t="shared" si="7"/>
        <v>BLOCKED</v>
      </c>
    </row>
    <row r="86" spans="1:20">
      <c r="A86" s="31" t="str">
        <f>'12 - Deployments &amp; Config'!I86</f>
        <v>PBMC</v>
      </c>
      <c r="B86" s="31">
        <f>'12 - Deployments &amp; Config'!X86</f>
        <v>0</v>
      </c>
      <c r="C86" s="31" t="str">
        <f>'12 - Deployments &amp; Config'!AB86</f>
        <v>A0F5097BA02C</v>
      </c>
      <c r="D86" s="18" t="str">
        <f>'12 - Deployments &amp; Config'!AP86</f>
        <v>Atlan A350</v>
      </c>
      <c r="E86" s="18" t="str">
        <f>'12 - Deployments &amp; Config'!N86</f>
        <v>NA</v>
      </c>
      <c r="F86" s="31" t="str">
        <f>'12 - Deployments &amp; Config'!O86</f>
        <v>NA</v>
      </c>
      <c r="G86" s="18" t="str">
        <f>'12 - Deployments &amp; Config'!P86</f>
        <v>NA</v>
      </c>
      <c r="H86" s="18">
        <f>'13 - Config_Intake_View'!M86</f>
        <v>0</v>
      </c>
      <c r="I86" s="31">
        <f>IF('13 - Config_Intake_View'!Q86&lt;&gt;"",'13 - Config_Intake_View'!Q86,'12 - Deployments &amp; Config'!BP86)</f>
        <v>0</v>
      </c>
      <c r="J86" s="18" t="str">
        <f>IF('13 - Config_Intake_View'!Q86&lt;&gt;"","PM Approved",IF('12 - Deployments &amp; Config'!BP86&lt;&gt;"","Assumed",""))</f>
        <v/>
      </c>
      <c r="K86" s="31" t="str">
        <f>'12 - Deployments &amp; Config'!AJ86</f>
        <v>Yes</v>
      </c>
      <c r="L86" s="18">
        <f>'12 - Deployments &amp; Config'!T86</f>
        <v>0</v>
      </c>
      <c r="M86" s="18">
        <f>'12 - Deployments &amp; Config'!V86</f>
        <v>0</v>
      </c>
      <c r="N86" s="18" t="str">
        <f>'12 - Deployments &amp; Config'!BS86</f>
        <v>Epic Beans Relay</v>
      </c>
      <c r="O86" s="31" t="str">
        <f>'12 - Deployments &amp; Config'!BU86</f>
        <v>Blocked</v>
      </c>
      <c r="P86" s="2" t="str">
        <f>'12 - Deployments &amp; Config'!B86</f>
        <v>Yes</v>
      </c>
      <c r="Q86" s="31" t="str">
        <f t="shared" si="4"/>
        <v/>
      </c>
      <c r="R86" s="18" t="str">
        <f t="shared" si="5"/>
        <v/>
      </c>
      <c r="S86" s="18" t="str">
        <f t="shared" si="6"/>
        <v/>
      </c>
      <c r="T86" s="18" t="str">
        <f t="shared" si="7"/>
        <v>BLOCKED</v>
      </c>
    </row>
    <row r="87" spans="1:20">
      <c r="A87" s="31" t="str">
        <f>'12 - Deployments &amp; Config'!I87</f>
        <v>PBMC</v>
      </c>
      <c r="B87" s="31" t="str">
        <f>'12 - Deployments &amp; Config'!X87</f>
        <v>WRI130OPR045</v>
      </c>
      <c r="C87" s="31" t="str">
        <f>'12 - Deployments &amp; Config'!AB87</f>
        <v>n/a</v>
      </c>
      <c r="D87" s="18" t="str">
        <f>'12 - Deployments &amp; Config'!AP87</f>
        <v>Atlan A350</v>
      </c>
      <c r="E87" s="18">
        <f>'12 - Deployments &amp; Config'!N87</f>
        <v>0</v>
      </c>
      <c r="F87" s="31">
        <f>'12 - Deployments &amp; Config'!O87</f>
        <v>0</v>
      </c>
      <c r="G87" s="18">
        <f>'12 - Deployments &amp; Config'!P87</f>
        <v>0</v>
      </c>
      <c r="H87" s="18">
        <f>'13 - Config_Intake_View'!M87</f>
        <v>0</v>
      </c>
      <c r="I87" s="31">
        <f>IF('13 - Config_Intake_View'!Q87&lt;&gt;"",'13 - Config_Intake_View'!Q87,'12 - Deployments &amp; Config'!BP87)</f>
        <v>0</v>
      </c>
      <c r="J87" s="18" t="str">
        <f>IF('13 - Config_Intake_View'!Q87&lt;&gt;"","PM Approved",IF('12 - Deployments &amp; Config'!BP87&lt;&gt;"","Assumed",""))</f>
        <v/>
      </c>
      <c r="K87" s="31" t="str">
        <f>'12 - Deployments &amp; Config'!AJ87</f>
        <v>Yes</v>
      </c>
      <c r="L87" s="18">
        <f>'12 - Deployments &amp; Config'!T87</f>
        <v>0</v>
      </c>
      <c r="M87" s="18">
        <f>'12 - Deployments &amp; Config'!V87</f>
        <v>0</v>
      </c>
      <c r="N87" s="18" t="str">
        <f>'12 - Deployments &amp; Config'!BS87</f>
        <v>Epic Beans Relay</v>
      </c>
      <c r="O87" s="31" t="str">
        <f>'12 - Deployments &amp; Config'!BU87</f>
        <v>Blocked</v>
      </c>
      <c r="P87" s="2" t="str">
        <f>'12 - Deployments &amp; Config'!B87</f>
        <v>Yes</v>
      </c>
      <c r="Q87" s="31" t="str">
        <f t="shared" si="4"/>
        <v/>
      </c>
      <c r="R87" s="18" t="str">
        <f t="shared" si="5"/>
        <v/>
      </c>
      <c r="S87" s="18" t="str">
        <f t="shared" si="6"/>
        <v/>
      </c>
      <c r="T87" s="18" t="str">
        <f t="shared" si="7"/>
        <v>BLOCKED</v>
      </c>
    </row>
    <row r="88" spans="1:20">
      <c r="A88" s="31" t="str">
        <f>'12 - Deployments &amp; Config'!I88</f>
        <v>MEETH</v>
      </c>
      <c r="B88" s="31">
        <f>'12 - Deployments &amp; Config'!X88</f>
        <v>0</v>
      </c>
      <c r="C88" s="31" t="str">
        <f>'12 - Deployments &amp; Config'!AB88</f>
        <v>A0F5097BA067</v>
      </c>
      <c r="D88" s="18">
        <f>'12 - Deployments &amp; Config'!AP88</f>
        <v>0</v>
      </c>
      <c r="E88" s="18" t="str">
        <f>'12 - Deployments &amp; Config'!N88</f>
        <v>NA</v>
      </c>
      <c r="F88" s="31" t="str">
        <f>'12 - Deployments &amp; Config'!O88</f>
        <v>NA</v>
      </c>
      <c r="G88" s="18" t="str">
        <f>'12 - Deployments &amp; Config'!P88</f>
        <v>NA</v>
      </c>
      <c r="H88" s="18">
        <f>'13 - Config_Intake_View'!M88</f>
        <v>0</v>
      </c>
      <c r="I88" s="31">
        <f>IF('13 - Config_Intake_View'!Q88&lt;&gt;"",'13 - Config_Intake_View'!Q88,'12 - Deployments &amp; Config'!BP88)</f>
        <v>0</v>
      </c>
      <c r="J88" s="18" t="str">
        <f>IF('13 - Config_Intake_View'!Q88&lt;&gt;"","PM Approved",IF('12 - Deployments &amp; Config'!BP88&lt;&gt;"","Assumed",""))</f>
        <v/>
      </c>
      <c r="K88" s="31">
        <f>'12 - Deployments &amp; Config'!AJ88</f>
        <v>0</v>
      </c>
      <c r="L88" s="18">
        <f>'12 - Deployments &amp; Config'!T88</f>
        <v>0</v>
      </c>
      <c r="M88" s="18">
        <f>'12 - Deployments &amp; Config'!V88</f>
        <v>0</v>
      </c>
      <c r="N88" s="18" t="str">
        <f>'12 - Deployments &amp; Config'!BS88</f>
        <v>Power Cable, Battery, Firmware Download, Device ID, Epic Beans Relay</v>
      </c>
      <c r="O88" s="31" t="str">
        <f>'12 - Deployments &amp; Config'!BU88</f>
        <v>Blocked</v>
      </c>
      <c r="P88" s="2">
        <f>'12 - Deployments &amp; Config'!B88</f>
        <v>0</v>
      </c>
      <c r="Q88" s="31" t="str">
        <f t="shared" si="4"/>
        <v/>
      </c>
      <c r="R88" s="18" t="str">
        <f t="shared" si="5"/>
        <v>SW NOT INSTALLED</v>
      </c>
      <c r="S88" s="18" t="str">
        <f t="shared" si="6"/>
        <v/>
      </c>
      <c r="T88" s="18" t="str">
        <f t="shared" si="7"/>
        <v>SW NOT INSTALLED</v>
      </c>
    </row>
    <row r="89" spans="1:20">
      <c r="A89" s="31" t="str">
        <f>'12 - Deployments &amp; Config'!I89</f>
        <v>MEETH</v>
      </c>
      <c r="B89" s="31">
        <f>'12 - Deployments &amp; Config'!X89</f>
        <v>0</v>
      </c>
      <c r="C89" s="31" t="str">
        <f>'12 - Deployments &amp; Config'!AB89</f>
        <v>A0F5097BA08B</v>
      </c>
      <c r="D89" s="18">
        <f>'12 - Deployments &amp; Config'!AP89</f>
        <v>0</v>
      </c>
      <c r="E89" s="18" t="str">
        <f>'12 - Deployments &amp; Config'!N89</f>
        <v>NA</v>
      </c>
      <c r="F89" s="31" t="str">
        <f>'12 - Deployments &amp; Config'!O89</f>
        <v>NA</v>
      </c>
      <c r="G89" s="18" t="str">
        <f>'12 - Deployments &amp; Config'!P89</f>
        <v>NA</v>
      </c>
      <c r="H89" s="18">
        <f>'13 - Config_Intake_View'!M89</f>
        <v>0</v>
      </c>
      <c r="I89" s="31">
        <f>IF('13 - Config_Intake_View'!Q89&lt;&gt;"",'13 - Config_Intake_View'!Q89,'12 - Deployments &amp; Config'!BP89)</f>
        <v>0</v>
      </c>
      <c r="J89" s="18" t="str">
        <f>IF('13 - Config_Intake_View'!Q89&lt;&gt;"","PM Approved",IF('12 - Deployments &amp; Config'!BP89&lt;&gt;"","Assumed",""))</f>
        <v/>
      </c>
      <c r="K89" s="31">
        <f>'12 - Deployments &amp; Config'!AJ89</f>
        <v>0</v>
      </c>
      <c r="L89" s="18">
        <f>'12 - Deployments &amp; Config'!T89</f>
        <v>0</v>
      </c>
      <c r="M89" s="18">
        <f>'12 - Deployments &amp; Config'!V89</f>
        <v>0</v>
      </c>
      <c r="N89" s="18" t="str">
        <f>'12 - Deployments &amp; Config'!BS89</f>
        <v>Power Cable, Battery, Firmware Download, Device ID, Epic Beans Relay</v>
      </c>
      <c r="O89" s="31" t="str">
        <f>'12 - Deployments &amp; Config'!BU89</f>
        <v>Blocked</v>
      </c>
      <c r="P89" s="2">
        <f>'12 - Deployments &amp; Config'!B89</f>
        <v>0</v>
      </c>
      <c r="Q89" s="31" t="str">
        <f t="shared" si="4"/>
        <v/>
      </c>
      <c r="R89" s="18" t="str">
        <f t="shared" si="5"/>
        <v>SW NOT INSTALLED</v>
      </c>
      <c r="S89" s="18" t="str">
        <f t="shared" si="6"/>
        <v/>
      </c>
      <c r="T89" s="18" t="str">
        <f t="shared" si="7"/>
        <v>SW NOT INSTALLED</v>
      </c>
    </row>
    <row r="90" spans="1:20">
      <c r="A90" s="31" t="str">
        <f>'12 - Deployments &amp; Config'!I90</f>
        <v>MEETH</v>
      </c>
      <c r="B90" s="31">
        <f>'12 - Deployments &amp; Config'!X90</f>
        <v>0</v>
      </c>
      <c r="C90" s="31" t="str">
        <f>'12 - Deployments &amp; Config'!AB90</f>
        <v>A0F5097B969A</v>
      </c>
      <c r="D90" s="18">
        <f>'12 - Deployments &amp; Config'!AP90</f>
        <v>0</v>
      </c>
      <c r="E90" s="18" t="str">
        <f>'12 - Deployments &amp; Config'!N90</f>
        <v>NA</v>
      </c>
      <c r="F90" s="31" t="str">
        <f>'12 - Deployments &amp; Config'!O90</f>
        <v>NA</v>
      </c>
      <c r="G90" s="18" t="str">
        <f>'12 - Deployments &amp; Config'!P90</f>
        <v>NA</v>
      </c>
      <c r="H90" s="18">
        <f>'13 - Config_Intake_View'!M90</f>
        <v>0</v>
      </c>
      <c r="I90" s="31">
        <f>IF('13 - Config_Intake_View'!Q90&lt;&gt;"",'13 - Config_Intake_View'!Q90,'12 - Deployments &amp; Config'!BP90)</f>
        <v>0</v>
      </c>
      <c r="J90" s="18" t="str">
        <f>IF('13 - Config_Intake_View'!Q90&lt;&gt;"","PM Approved",IF('12 - Deployments &amp; Config'!BP90&lt;&gt;"","Assumed",""))</f>
        <v/>
      </c>
      <c r="K90" s="31">
        <f>'12 - Deployments &amp; Config'!AJ90</f>
        <v>0</v>
      </c>
      <c r="L90" s="18">
        <f>'12 - Deployments &amp; Config'!T90</f>
        <v>0</v>
      </c>
      <c r="M90" s="18">
        <f>'12 - Deployments &amp; Config'!V91</f>
        <v>0</v>
      </c>
      <c r="N90" s="18" t="str">
        <f>'12 - Deployments &amp; Config'!BS90</f>
        <v>Power Cable, Battery, Firmware Download, Device ID, Epic Beans Relay</v>
      </c>
      <c r="O90" s="31" t="str">
        <f>'12 - Deployments &amp; Config'!BU90</f>
        <v>Blocked</v>
      </c>
      <c r="P90" s="2">
        <f>'12 - Deployments &amp; Config'!B90</f>
        <v>0</v>
      </c>
      <c r="Q90" s="31" t="str">
        <f t="shared" si="4"/>
        <v/>
      </c>
      <c r="R90" s="18" t="str">
        <f t="shared" si="5"/>
        <v>SW NOT INSTALLED</v>
      </c>
      <c r="S90" s="18" t="str">
        <f t="shared" si="6"/>
        <v/>
      </c>
      <c r="T90" s="18" t="str">
        <f t="shared" si="7"/>
        <v>SW NOT INSTALLED</v>
      </c>
    </row>
    <row r="91" spans="1:20">
      <c r="A91" s="31" t="str">
        <f>'12 - Deployments &amp; Config'!I91</f>
        <v>ZUCKER HOSPITAL</v>
      </c>
      <c r="B91" s="31">
        <f>'12 - Deployments &amp; Config'!X91</f>
        <v>0</v>
      </c>
      <c r="C91" s="31" t="str">
        <f>'12 - Deployments &amp; Config'!AB91</f>
        <v>A0F5097B961B</v>
      </c>
      <c r="D91" s="18">
        <f>'12 - Deployments &amp; Config'!AP91</f>
        <v>0</v>
      </c>
      <c r="E91" s="18" t="str">
        <f>'12 - Deployments &amp; Config'!N91</f>
        <v>NA</v>
      </c>
      <c r="F91" s="31" t="str">
        <f>'12 - Deployments &amp; Config'!O91</f>
        <v>NA</v>
      </c>
      <c r="G91" s="18" t="str">
        <f>'12 - Deployments &amp; Config'!P91</f>
        <v>NA</v>
      </c>
      <c r="H91" s="18">
        <f>'13 - Config_Intake_View'!M91</f>
        <v>0</v>
      </c>
      <c r="I91" s="31">
        <f>IF('13 - Config_Intake_View'!Q91&lt;&gt;"",'13 - Config_Intake_View'!Q91,'12 - Deployments &amp; Config'!BP91)</f>
        <v>0</v>
      </c>
      <c r="J91" s="18" t="str">
        <f>IF('13 - Config_Intake_View'!Q91&lt;&gt;"","PM Approved",IF('12 - Deployments &amp; Config'!BP91&lt;&gt;"","Assumed",""))</f>
        <v/>
      </c>
      <c r="K91" s="31">
        <f>'12 - Deployments &amp; Config'!AJ91</f>
        <v>0</v>
      </c>
      <c r="L91" s="18">
        <f>'12 - Deployments &amp; Config'!T91</f>
        <v>0</v>
      </c>
      <c r="M91" s="18" t="e">
        <f>'12 - Deployments &amp; Config'!#REF!</f>
        <v>#REF!</v>
      </c>
      <c r="N91" s="18" t="str">
        <f>'12 - Deployments &amp; Config'!BS91</f>
        <v>Power Cable, Battery, Firmware Download, Device ID, Epic Beans Relay</v>
      </c>
      <c r="O91" s="31" t="str">
        <f>'12 - Deployments &amp; Config'!BU91</f>
        <v>Blocked</v>
      </c>
      <c r="P91" s="2">
        <f>'12 - Deployments &amp; Config'!B91</f>
        <v>0</v>
      </c>
      <c r="Q91" s="31" t="str">
        <f t="shared" si="4"/>
        <v/>
      </c>
      <c r="R91" s="18" t="str">
        <f t="shared" si="5"/>
        <v>SW NOT INSTALLED</v>
      </c>
      <c r="S91" s="18" t="str">
        <f t="shared" si="6"/>
        <v/>
      </c>
      <c r="T91" s="18" t="str">
        <f t="shared" si="7"/>
        <v>SW NOT INSTALLED</v>
      </c>
    </row>
    <row r="92" spans="1:20">
      <c r="A92" s="31" t="str">
        <f>'12 - Deployments &amp; Config'!I92</f>
        <v>ZUCKER HOSPITAL</v>
      </c>
      <c r="B92" s="31">
        <f>'12 - Deployments &amp; Config'!X92</f>
        <v>0</v>
      </c>
      <c r="C92" s="31" t="str">
        <f>'12 - Deployments &amp; Config'!AB92</f>
        <v>A0F5097B8D8E</v>
      </c>
      <c r="D92" s="18">
        <f>'12 - Deployments &amp; Config'!AP92</f>
        <v>0</v>
      </c>
      <c r="E92" s="18" t="str">
        <f>'12 - Deployments &amp; Config'!N92</f>
        <v>NA</v>
      </c>
      <c r="F92" s="31" t="str">
        <f>'12 - Deployments &amp; Config'!O92</f>
        <v>NA</v>
      </c>
      <c r="G92" s="18" t="str">
        <f>'12 - Deployments &amp; Config'!P92</f>
        <v>NA</v>
      </c>
      <c r="H92" s="18">
        <f>'13 - Config_Intake_View'!M92</f>
        <v>0</v>
      </c>
      <c r="I92" s="31">
        <f>IF('13 - Config_Intake_View'!Q92&lt;&gt;"",'13 - Config_Intake_View'!Q92,'12 - Deployments &amp; Config'!BP92)</f>
        <v>0</v>
      </c>
      <c r="J92" s="18" t="str">
        <f>IF('13 - Config_Intake_View'!Q92&lt;&gt;"","PM Approved",IF('12 - Deployments &amp; Config'!BP92&lt;&gt;"","Assumed",""))</f>
        <v/>
      </c>
      <c r="K92" s="31">
        <f>'12 - Deployments &amp; Config'!AJ92</f>
        <v>0</v>
      </c>
      <c r="L92" s="18">
        <f>'12 - Deployments &amp; Config'!T92</f>
        <v>0</v>
      </c>
      <c r="M92" s="18">
        <f>'12 - Deployments &amp; Config'!V92</f>
        <v>0</v>
      </c>
      <c r="N92" s="18" t="str">
        <f>'12 - Deployments &amp; Config'!BS92</f>
        <v>Power Cable, Battery, Firmware Download, Device ID, Epic Beans Relay</v>
      </c>
      <c r="O92" s="31" t="str">
        <f>'12 - Deployments &amp; Config'!BU92</f>
        <v>Blocked</v>
      </c>
      <c r="P92" s="2">
        <f>'12 - Deployments &amp; Config'!B92</f>
        <v>0</v>
      </c>
      <c r="Q92" s="31" t="str">
        <f t="shared" si="4"/>
        <v/>
      </c>
      <c r="R92" s="18" t="str">
        <f t="shared" si="5"/>
        <v>SW NOT INSTALLED</v>
      </c>
      <c r="S92" s="18" t="str">
        <f t="shared" si="6"/>
        <v/>
      </c>
      <c r="T92" s="18" t="str">
        <f t="shared" si="7"/>
        <v>SW NOT INSTALLED</v>
      </c>
    </row>
    <row r="93" spans="1:20">
      <c r="A93" s="31" t="str">
        <f>'12 - Deployments &amp; Config'!I93</f>
        <v>ZUCKER HOSPITAL</v>
      </c>
      <c r="B93" s="31">
        <f>'12 - Deployments &amp; Config'!X93</f>
        <v>0</v>
      </c>
      <c r="C93" s="31" t="str">
        <f>'12 - Deployments &amp; Config'!AB93</f>
        <v>A0F5097B9BB8</v>
      </c>
      <c r="D93" s="18">
        <f>'12 - Deployments &amp; Config'!AP93</f>
        <v>0</v>
      </c>
      <c r="E93" s="18" t="str">
        <f>'12 - Deployments &amp; Config'!N93</f>
        <v>NA</v>
      </c>
      <c r="F93" s="31" t="str">
        <f>'12 - Deployments &amp; Config'!O93</f>
        <v>NA</v>
      </c>
      <c r="G93" s="18" t="str">
        <f>'12 - Deployments &amp; Config'!P93</f>
        <v>NA</v>
      </c>
      <c r="H93" s="18">
        <f>'13 - Config_Intake_View'!M93</f>
        <v>0</v>
      </c>
      <c r="I93" s="31">
        <f>IF('13 - Config_Intake_View'!Q93&lt;&gt;"",'13 - Config_Intake_View'!Q93,'12 - Deployments &amp; Config'!BP93)</f>
        <v>0</v>
      </c>
      <c r="J93" s="18" t="str">
        <f>IF('13 - Config_Intake_View'!Q93&lt;&gt;"","PM Approved",IF('12 - Deployments &amp; Config'!BP93&lt;&gt;"","Assumed",""))</f>
        <v/>
      </c>
      <c r="K93" s="31">
        <f>'12 - Deployments &amp; Config'!AJ93</f>
        <v>0</v>
      </c>
      <c r="L93" s="18">
        <f>'12 - Deployments &amp; Config'!T93</f>
        <v>0</v>
      </c>
      <c r="M93" s="18">
        <f>'12 - Deployments &amp; Config'!V93</f>
        <v>0</v>
      </c>
      <c r="N93" s="18" t="str">
        <f>'12 - Deployments &amp; Config'!BS93</f>
        <v>Power Cable, Battery, Firmware Download, Device ID, Epic Beans Relay</v>
      </c>
      <c r="O93" s="31" t="str">
        <f>'12 - Deployments &amp; Config'!BU93</f>
        <v>Blocked</v>
      </c>
      <c r="P93" s="2">
        <f>'12 - Deployments &amp; Config'!B93</f>
        <v>0</v>
      </c>
      <c r="Q93" s="31" t="str">
        <f t="shared" si="4"/>
        <v/>
      </c>
      <c r="R93" s="18" t="str">
        <f t="shared" si="5"/>
        <v>SW NOT INSTALLED</v>
      </c>
      <c r="S93" s="18" t="str">
        <f t="shared" si="6"/>
        <v/>
      </c>
      <c r="T93" s="18" t="str">
        <f t="shared" si="7"/>
        <v>SW NOT INSTALLED</v>
      </c>
    </row>
    <row r="94" spans="1:20">
      <c r="A94" s="31" t="str">
        <f>'12 - Deployments &amp; Config'!I94</f>
        <v>CCMC</v>
      </c>
      <c r="B94" s="31">
        <f>'12 - Deployments &amp; Config'!X94</f>
        <v>0</v>
      </c>
      <c r="C94" s="31" t="str">
        <f>'12 - Deployments &amp; Config'!AB94</f>
        <v>A0F5097B8C9F</v>
      </c>
      <c r="D94" s="18">
        <f>'12 - Deployments &amp; Config'!AP94</f>
        <v>0</v>
      </c>
      <c r="E94" s="18" t="str">
        <f>'12 - Deployments &amp; Config'!N94</f>
        <v>NA</v>
      </c>
      <c r="F94" s="31" t="str">
        <f>'12 - Deployments &amp; Config'!O94</f>
        <v>NA</v>
      </c>
      <c r="G94" s="18" t="str">
        <f>'12 - Deployments &amp; Config'!P94</f>
        <v>NA</v>
      </c>
      <c r="H94" s="18">
        <f>'13 - Config_Intake_View'!M94</f>
        <v>0</v>
      </c>
      <c r="I94" s="31">
        <f>IF('13 - Config_Intake_View'!Q94&lt;&gt;"",'13 - Config_Intake_View'!Q94,'12 - Deployments &amp; Config'!BP94)</f>
        <v>0</v>
      </c>
      <c r="J94" s="18" t="str">
        <f>IF('13 - Config_Intake_View'!Q94&lt;&gt;"","PM Approved",IF('12 - Deployments &amp; Config'!BP94&lt;&gt;"","Assumed",""))</f>
        <v/>
      </c>
      <c r="K94" s="31">
        <f>'12 - Deployments &amp; Config'!AJ94</f>
        <v>0</v>
      </c>
      <c r="L94" s="18">
        <f>'12 - Deployments &amp; Config'!T94</f>
        <v>0</v>
      </c>
      <c r="M94" s="18">
        <f>'12 - Deployments &amp; Config'!V94</f>
        <v>0</v>
      </c>
      <c r="N94" s="18" t="str">
        <f>'12 - Deployments &amp; Config'!BS94</f>
        <v>Power Cable, Battery, Firmware Download, Device ID, Epic Beans Relay</v>
      </c>
      <c r="O94" s="31" t="str">
        <f>'12 - Deployments &amp; Config'!BU94</f>
        <v>Blocked</v>
      </c>
      <c r="P94" s="2">
        <f>'12 - Deployments &amp; Config'!B94</f>
        <v>0</v>
      </c>
      <c r="Q94" s="31" t="str">
        <f t="shared" si="4"/>
        <v/>
      </c>
      <c r="R94" s="18" t="str">
        <f t="shared" si="5"/>
        <v>SW NOT INSTALLED</v>
      </c>
      <c r="S94" s="18" t="str">
        <f t="shared" si="6"/>
        <v/>
      </c>
      <c r="T94" s="18" t="str">
        <f t="shared" si="7"/>
        <v>SW NOT INSTALLED</v>
      </c>
    </row>
    <row r="95" spans="1:20">
      <c r="A95" s="31" t="str">
        <f>'12 - Deployments &amp; Config'!I95</f>
        <v>Glen Cove</v>
      </c>
      <c r="B95" s="31">
        <f>'12 - Deployments &amp; Config'!X95</f>
        <v>0</v>
      </c>
      <c r="C95" s="31" t="str">
        <f>'12 - Deployments &amp; Config'!AB95</f>
        <v>A0F5097B8E02</v>
      </c>
      <c r="D95" s="18">
        <f>'12 - Deployments &amp; Config'!AP95</f>
        <v>0</v>
      </c>
      <c r="E95" s="18" t="str">
        <f>'12 - Deployments &amp; Config'!N95</f>
        <v>NA</v>
      </c>
      <c r="F95" s="31" t="str">
        <f>'12 - Deployments &amp; Config'!O95</f>
        <v>NA</v>
      </c>
      <c r="G95" s="18" t="str">
        <f>'12 - Deployments &amp; Config'!P95</f>
        <v>NA</v>
      </c>
      <c r="H95" s="18">
        <f>'13 - Config_Intake_View'!M95</f>
        <v>0</v>
      </c>
      <c r="I95" s="31">
        <f>IF('13 - Config_Intake_View'!Q95&lt;&gt;"",'13 - Config_Intake_View'!Q95,'12 - Deployments &amp; Config'!BP95)</f>
        <v>0</v>
      </c>
      <c r="J95" s="18" t="str">
        <f>IF('13 - Config_Intake_View'!Q95&lt;&gt;"","PM Approved",IF('12 - Deployments &amp; Config'!BP95&lt;&gt;"","Assumed",""))</f>
        <v/>
      </c>
      <c r="K95" s="31">
        <f>'12 - Deployments &amp; Config'!AJ95</f>
        <v>0</v>
      </c>
      <c r="L95" s="18">
        <f>'12 - Deployments &amp; Config'!T95</f>
        <v>0</v>
      </c>
      <c r="M95" s="18">
        <f>'12 - Deployments &amp; Config'!V95</f>
        <v>0</v>
      </c>
      <c r="N95" s="18" t="str">
        <f>'12 - Deployments &amp; Config'!BS95</f>
        <v>Power Cable, Battery, Firmware Download, Device ID, Epic Beans Relay</v>
      </c>
      <c r="O95" s="31" t="str">
        <f>'12 - Deployments &amp; Config'!BU95</f>
        <v>Blocked</v>
      </c>
      <c r="P95" s="2">
        <f>'12 - Deployments &amp; Config'!B95</f>
        <v>0</v>
      </c>
      <c r="Q95" s="31" t="str">
        <f t="shared" si="4"/>
        <v/>
      </c>
      <c r="R95" s="18" t="str">
        <f t="shared" si="5"/>
        <v>SW NOT INSTALLED</v>
      </c>
      <c r="S95" s="18" t="str">
        <f t="shared" si="6"/>
        <v/>
      </c>
      <c r="T95" s="18" t="str">
        <f t="shared" si="7"/>
        <v>SW NOT INSTALLED</v>
      </c>
    </row>
    <row r="96" spans="1:20">
      <c r="A96" s="31" t="str">
        <f>'12 - Deployments &amp; Config'!I96</f>
        <v>Glen Cove</v>
      </c>
      <c r="B96" s="31">
        <f>'12 - Deployments &amp; Config'!X96</f>
        <v>0</v>
      </c>
      <c r="C96" s="31" t="str">
        <f>'12 - Deployments &amp; Config'!AB96</f>
        <v>A0F5097B8BC2</v>
      </c>
      <c r="D96" s="18">
        <f>'12 - Deployments &amp; Config'!AP96</f>
        <v>0</v>
      </c>
      <c r="E96" s="18" t="str">
        <f>'12 - Deployments &amp; Config'!N96</f>
        <v>NA</v>
      </c>
      <c r="F96" s="31" t="str">
        <f>'12 - Deployments &amp; Config'!O96</f>
        <v>NA</v>
      </c>
      <c r="G96" s="18" t="str">
        <f>'12 - Deployments &amp; Config'!P96</f>
        <v>NA</v>
      </c>
      <c r="H96" s="18">
        <f>'13 - Config_Intake_View'!M96</f>
        <v>0</v>
      </c>
      <c r="I96" s="31">
        <f>IF('13 - Config_Intake_View'!Q96&lt;&gt;"",'13 - Config_Intake_View'!Q96,'12 - Deployments &amp; Config'!BP96)</f>
        <v>0</v>
      </c>
      <c r="J96" s="18" t="str">
        <f>IF('13 - Config_Intake_View'!Q96&lt;&gt;"","PM Approved",IF('12 - Deployments &amp; Config'!BP96&lt;&gt;"","Assumed",""))</f>
        <v/>
      </c>
      <c r="K96" s="31">
        <f>'12 - Deployments &amp; Config'!AJ96</f>
        <v>0</v>
      </c>
      <c r="L96" s="18">
        <f>'12 - Deployments &amp; Config'!T96</f>
        <v>0</v>
      </c>
      <c r="M96" s="18">
        <f>'12 - Deployments &amp; Config'!V96</f>
        <v>0</v>
      </c>
      <c r="N96" s="18" t="str">
        <f>'12 - Deployments &amp; Config'!BS96</f>
        <v>Power Cable, Battery, Firmware Download, Device ID, Epic Beans Relay</v>
      </c>
      <c r="O96" s="31" t="str">
        <f>'12 - Deployments &amp; Config'!BU96</f>
        <v>Blocked</v>
      </c>
      <c r="P96" s="2">
        <f>'12 - Deployments &amp; Config'!B96</f>
        <v>0</v>
      </c>
      <c r="Q96" s="31" t="str">
        <f t="shared" si="4"/>
        <v/>
      </c>
      <c r="R96" s="18" t="str">
        <f t="shared" si="5"/>
        <v>SW NOT INSTALLED</v>
      </c>
      <c r="S96" s="18" t="str">
        <f t="shared" si="6"/>
        <v/>
      </c>
      <c r="T96" s="18" t="str">
        <f t="shared" si="7"/>
        <v>SW NOT INSTALLED</v>
      </c>
    </row>
    <row r="97" spans="1:20">
      <c r="A97" s="31" t="str">
        <f>'12 - Deployments &amp; Config'!I97</f>
        <v>Glen Cove</v>
      </c>
      <c r="B97" s="31">
        <f>'12 - Deployments &amp; Config'!X97</f>
        <v>0</v>
      </c>
      <c r="C97" s="31" t="str">
        <f>'12 - Deployments &amp; Config'!AB97</f>
        <v>A0F5097B8E6F</v>
      </c>
      <c r="D97" s="18">
        <f>'12 - Deployments &amp; Config'!AP97</f>
        <v>0</v>
      </c>
      <c r="E97" s="18" t="str">
        <f>'12 - Deployments &amp; Config'!N97</f>
        <v>NA</v>
      </c>
      <c r="F97" s="31" t="str">
        <f>'12 - Deployments &amp; Config'!O97</f>
        <v>NA</v>
      </c>
      <c r="G97" s="18" t="str">
        <f>'12 - Deployments &amp; Config'!P97</f>
        <v>NA</v>
      </c>
      <c r="H97" s="18">
        <f>'13 - Config_Intake_View'!M97</f>
        <v>0</v>
      </c>
      <c r="I97" s="31">
        <f>IF('13 - Config_Intake_View'!Q97&lt;&gt;"",'13 - Config_Intake_View'!Q97,'12 - Deployments &amp; Config'!BP97)</f>
        <v>0</v>
      </c>
      <c r="J97" s="18" t="str">
        <f>IF('13 - Config_Intake_View'!Q97&lt;&gt;"","PM Approved",IF('12 - Deployments &amp; Config'!BP97&lt;&gt;"","Assumed",""))</f>
        <v/>
      </c>
      <c r="K97" s="31">
        <f>'12 - Deployments &amp; Config'!AJ97</f>
        <v>0</v>
      </c>
      <c r="L97" s="18">
        <f>'12 - Deployments &amp; Config'!T97</f>
        <v>0</v>
      </c>
      <c r="M97" s="18">
        <f>'12 - Deployments &amp; Config'!V97</f>
        <v>0</v>
      </c>
      <c r="N97" s="18" t="str">
        <f>'12 - Deployments &amp; Config'!BS97</f>
        <v>Power Cable, Battery, Firmware Download, Device ID, Epic Beans Relay</v>
      </c>
      <c r="O97" s="31" t="str">
        <f>'12 - Deployments &amp; Config'!BU97</f>
        <v>Blocked</v>
      </c>
      <c r="P97" s="2">
        <f>'12 - Deployments &amp; Config'!B97</f>
        <v>0</v>
      </c>
      <c r="Q97" s="31" t="str">
        <f t="shared" si="4"/>
        <v/>
      </c>
      <c r="R97" s="18" t="str">
        <f t="shared" si="5"/>
        <v>SW NOT INSTALLED</v>
      </c>
      <c r="S97" s="18" t="str">
        <f t="shared" si="6"/>
        <v/>
      </c>
      <c r="T97" s="18" t="str">
        <f t="shared" si="7"/>
        <v>SW NOT INSTALLED</v>
      </c>
    </row>
    <row r="98" spans="1:20">
      <c r="A98" s="31" t="str">
        <f>'12 - Deployments &amp; Config'!I98</f>
        <v>Glen Cove</v>
      </c>
      <c r="B98" s="31">
        <f>'12 - Deployments &amp; Config'!X98</f>
        <v>0</v>
      </c>
      <c r="C98" s="31" t="str">
        <f>'12 - Deployments &amp; Config'!AB98</f>
        <v>A0F5097B8CD0</v>
      </c>
      <c r="D98" s="18">
        <f>'12 - Deployments &amp; Config'!AP98</f>
        <v>0</v>
      </c>
      <c r="E98" s="18">
        <f>'12 - Deployments &amp; Config'!N98</f>
        <v>0</v>
      </c>
      <c r="F98" s="31">
        <f>'12 - Deployments &amp; Config'!O98</f>
        <v>0</v>
      </c>
      <c r="G98" s="18">
        <f>'12 - Deployments &amp; Config'!P98</f>
        <v>0</v>
      </c>
      <c r="H98" s="18">
        <f>'13 - Config_Intake_View'!M98</f>
        <v>0</v>
      </c>
      <c r="I98" s="31">
        <f>IF('13 - Config_Intake_View'!Q98&lt;&gt;"",'13 - Config_Intake_View'!Q98,'12 - Deployments &amp; Config'!BP98)</f>
        <v>0</v>
      </c>
      <c r="J98" s="18" t="str">
        <f>IF('13 - Config_Intake_View'!Q98&lt;&gt;"","PM Approved",IF('12 - Deployments &amp; Config'!BP98&lt;&gt;"","Assumed",""))</f>
        <v/>
      </c>
      <c r="K98" s="31">
        <f>'12 - Deployments &amp; Config'!AJ98</f>
        <v>0</v>
      </c>
      <c r="L98" s="18">
        <f>'12 - Deployments &amp; Config'!T98</f>
        <v>0</v>
      </c>
      <c r="M98" s="18">
        <f>'12 - Deployments &amp; Config'!V98</f>
        <v>0</v>
      </c>
      <c r="N98" s="18" t="str">
        <f>'12 - Deployments &amp; Config'!BS98</f>
        <v>Power Cable, Battery, Firmware Download, Device ID, Epic Beans Relay</v>
      </c>
      <c r="O98" s="31" t="str">
        <f>'12 - Deployments &amp; Config'!BU98</f>
        <v>Blocked</v>
      </c>
      <c r="P98" s="2">
        <f>'12 - Deployments &amp; Config'!B98</f>
        <v>0</v>
      </c>
      <c r="Q98" s="31" t="str">
        <f t="shared" si="4"/>
        <v/>
      </c>
      <c r="R98" s="18" t="str">
        <f t="shared" si="5"/>
        <v>SW NOT INSTALLED</v>
      </c>
      <c r="S98" s="18" t="str">
        <f t="shared" si="6"/>
        <v/>
      </c>
      <c r="T98" s="18" t="str">
        <f t="shared" si="7"/>
        <v>SW NOT INSTALLED</v>
      </c>
    </row>
    <row r="99" spans="1:20">
      <c r="A99" s="31" t="str">
        <f>'12 - Deployments &amp; Config'!I99</f>
        <v>Glen Cove</v>
      </c>
      <c r="B99" s="31">
        <f>'12 - Deployments &amp; Config'!X99</f>
        <v>0</v>
      </c>
      <c r="C99" s="31" t="str">
        <f>'12 - Deployments &amp; Config'!AB99</f>
        <v>A0F5097B8B9A</v>
      </c>
      <c r="D99" s="18">
        <f>'12 - Deployments &amp; Config'!AP99</f>
        <v>0</v>
      </c>
      <c r="E99" s="18" t="str">
        <f>'12 - Deployments &amp; Config'!N99</f>
        <v>NA</v>
      </c>
      <c r="F99" s="31" t="str">
        <f>'12 - Deployments &amp; Config'!O99</f>
        <v>NA</v>
      </c>
      <c r="G99" s="18" t="str">
        <f>'12 - Deployments &amp; Config'!P99</f>
        <v>NA</v>
      </c>
      <c r="H99" s="18">
        <f>'13 - Config_Intake_View'!M99</f>
        <v>0</v>
      </c>
      <c r="I99" s="31">
        <f>IF('13 - Config_Intake_View'!Q99&lt;&gt;"",'13 - Config_Intake_View'!Q99,'12 - Deployments &amp; Config'!BP99)</f>
        <v>0</v>
      </c>
      <c r="J99" s="18" t="str">
        <f>IF('13 - Config_Intake_View'!Q99&lt;&gt;"","PM Approved",IF('12 - Deployments &amp; Config'!BP99&lt;&gt;"","Assumed",""))</f>
        <v/>
      </c>
      <c r="K99" s="31">
        <f>'12 - Deployments &amp; Config'!AJ99</f>
        <v>0</v>
      </c>
      <c r="L99" s="18">
        <f>'12 - Deployments &amp; Config'!T99</f>
        <v>0</v>
      </c>
      <c r="M99" s="18">
        <f>'12 - Deployments &amp; Config'!V99</f>
        <v>0</v>
      </c>
      <c r="N99" s="18" t="str">
        <f>'12 - Deployments &amp; Config'!BS99</f>
        <v>Power Cable, Battery, Firmware Download, Device ID, Epic Beans Relay</v>
      </c>
      <c r="O99" s="31" t="str">
        <f>'12 - Deployments &amp; Config'!BU99</f>
        <v>Blocked</v>
      </c>
      <c r="P99" s="2">
        <f>'12 - Deployments &amp; Config'!B99</f>
        <v>0</v>
      </c>
      <c r="Q99" s="31" t="str">
        <f t="shared" si="4"/>
        <v/>
      </c>
      <c r="R99" s="18" t="str">
        <f t="shared" si="5"/>
        <v>SW NOT INSTALLED</v>
      </c>
      <c r="S99" s="18" t="str">
        <f t="shared" si="6"/>
        <v/>
      </c>
      <c r="T99" s="18" t="str">
        <f t="shared" si="7"/>
        <v>SW NOT INSTALLED</v>
      </c>
    </row>
    <row r="100" spans="1:20">
      <c r="A100" s="31" t="str">
        <f>'12 - Deployments &amp; Config'!I100</f>
        <v>Glen Cove</v>
      </c>
      <c r="B100" s="31">
        <f>'12 - Deployments &amp; Config'!X100</f>
        <v>0</v>
      </c>
      <c r="C100" s="31" t="str">
        <f>'12 - Deployments &amp; Config'!AB100</f>
        <v>A0F5097B8CF9</v>
      </c>
      <c r="D100" s="18">
        <f>'12 - Deployments &amp; Config'!AP100</f>
        <v>0</v>
      </c>
      <c r="E100" s="18" t="str">
        <f>'12 - Deployments &amp; Config'!N100</f>
        <v>NA</v>
      </c>
      <c r="F100" s="31" t="str">
        <f>'12 - Deployments &amp; Config'!O100</f>
        <v>NA</v>
      </c>
      <c r="G100" s="18" t="str">
        <f>'12 - Deployments &amp; Config'!P100</f>
        <v>NA</v>
      </c>
      <c r="H100" s="18">
        <f>'13 - Config_Intake_View'!M100</f>
        <v>0</v>
      </c>
      <c r="I100" s="31">
        <f>IF('13 - Config_Intake_View'!Q100&lt;&gt;"",'13 - Config_Intake_View'!Q100,'12 - Deployments &amp; Config'!BP100)</f>
        <v>0</v>
      </c>
      <c r="J100" s="18" t="str">
        <f>IF('13 - Config_Intake_View'!Q100&lt;&gt;"","PM Approved",IF('12 - Deployments &amp; Config'!BP100&lt;&gt;"","Assumed",""))</f>
        <v/>
      </c>
      <c r="K100" s="31">
        <f>'12 - Deployments &amp; Config'!AJ100</f>
        <v>0</v>
      </c>
      <c r="L100" s="18">
        <f>'12 - Deployments &amp; Config'!T100</f>
        <v>0</v>
      </c>
      <c r="M100" s="18">
        <f>'12 - Deployments &amp; Config'!V100</f>
        <v>0</v>
      </c>
      <c r="N100" s="18" t="str">
        <f>'12 - Deployments &amp; Config'!BS100</f>
        <v>Power Cable, Battery, Firmware Download, Device ID, Epic Beans Relay</v>
      </c>
      <c r="O100" s="31" t="str">
        <f>'12 - Deployments &amp; Config'!BU100</f>
        <v>Blocked</v>
      </c>
      <c r="P100" s="2">
        <f>'12 - Deployments &amp; Config'!B100</f>
        <v>0</v>
      </c>
      <c r="Q100" s="31" t="str">
        <f t="shared" si="4"/>
        <v/>
      </c>
      <c r="R100" s="18" t="str">
        <f t="shared" si="5"/>
        <v>SW NOT INSTALLED</v>
      </c>
      <c r="S100" s="18" t="str">
        <f t="shared" si="6"/>
        <v/>
      </c>
      <c r="T100" s="18" t="str">
        <f t="shared" si="7"/>
        <v>SW NOT INSTALLED</v>
      </c>
    </row>
    <row r="101" spans="1:20">
      <c r="A101" s="31" t="str">
        <f>'12 - Deployments &amp; Config'!I101</f>
        <v>Glen Cove</v>
      </c>
      <c r="B101" s="31">
        <f>'12 - Deployments &amp; Config'!X101</f>
        <v>0</v>
      </c>
      <c r="C101" s="31" t="str">
        <f>'12 - Deployments &amp; Config'!AB101</f>
        <v>A0F5097B8B74</v>
      </c>
      <c r="D101" s="18">
        <f>'12 - Deployments &amp; Config'!AP101</f>
        <v>0</v>
      </c>
      <c r="E101" s="18" t="str">
        <f>'12 - Deployments &amp; Config'!N101</f>
        <v>NA</v>
      </c>
      <c r="F101" s="31" t="str">
        <f>'12 - Deployments &amp; Config'!O101</f>
        <v>NA</v>
      </c>
      <c r="G101" s="18" t="str">
        <f>'12 - Deployments &amp; Config'!P101</f>
        <v>NA</v>
      </c>
      <c r="H101" s="18">
        <f>'13 - Config_Intake_View'!M101</f>
        <v>0</v>
      </c>
      <c r="I101" s="31">
        <f>IF('13 - Config_Intake_View'!Q101&lt;&gt;"",'13 - Config_Intake_View'!Q101,'12 - Deployments &amp; Config'!BP101)</f>
        <v>0</v>
      </c>
      <c r="J101" s="18" t="str">
        <f>IF('13 - Config_Intake_View'!Q101&lt;&gt;"","PM Approved",IF('12 - Deployments &amp; Config'!BP101&lt;&gt;"","Assumed",""))</f>
        <v/>
      </c>
      <c r="K101" s="31">
        <f>'12 - Deployments &amp; Config'!AJ101</f>
        <v>0</v>
      </c>
      <c r="L101" s="18">
        <f>'12 - Deployments &amp; Config'!T101</f>
        <v>0</v>
      </c>
      <c r="M101" s="18">
        <f>'12 - Deployments &amp; Config'!V101</f>
        <v>0</v>
      </c>
      <c r="N101" s="18" t="str">
        <f>'12 - Deployments &amp; Config'!BS101</f>
        <v>Power Cable, Battery, Firmware Download, Device ID, Epic Beans Relay</v>
      </c>
      <c r="O101" s="31" t="str">
        <f>'12 - Deployments &amp; Config'!BU101</f>
        <v>Blocked</v>
      </c>
      <c r="P101" s="2">
        <f>'12 - Deployments &amp; Config'!B101</f>
        <v>0</v>
      </c>
      <c r="Q101" s="31" t="str">
        <f t="shared" si="4"/>
        <v/>
      </c>
      <c r="R101" s="18" t="str">
        <f t="shared" si="5"/>
        <v>SW NOT INSTALLED</v>
      </c>
      <c r="S101" s="18" t="str">
        <f t="shared" si="6"/>
        <v/>
      </c>
      <c r="T101" s="18" t="str">
        <f t="shared" si="7"/>
        <v>SW NOT INSTALLED</v>
      </c>
    </row>
    <row r="102" spans="1:20">
      <c r="A102" s="31" t="str">
        <f>'12 - Deployments &amp; Config'!I102</f>
        <v>LIJ-IR</v>
      </c>
      <c r="B102" s="31" t="str">
        <f>'12 - Deployments &amp; Config'!X102</f>
        <v>WNH270INR001</v>
      </c>
      <c r="C102" s="31">
        <f>'12 - Deployments &amp; Config'!AB102</f>
        <v>0</v>
      </c>
      <c r="D102" s="18" t="str">
        <f>'12 - Deployments &amp; Config'!AP102</f>
        <v>CyberMed-S24 TGL</v>
      </c>
      <c r="E102" s="18" t="str">
        <f>'12 - Deployments &amp; Config'!N102</f>
        <v>Yes</v>
      </c>
      <c r="F102" s="31" t="str">
        <f>'12 - Deployments &amp; Config'!O102</f>
        <v>No</v>
      </c>
      <c r="G102" s="18" t="str">
        <f>'12 - Deployments &amp; Config'!P102</f>
        <v>No</v>
      </c>
      <c r="H102" s="18">
        <f>'13 - Config_Intake_View'!M102</f>
        <v>0</v>
      </c>
      <c r="I102" s="31" t="str">
        <f>IF('13 - Config_Intake_View'!Q102&lt;&gt;"",'13 - Config_Intake_View'!Q102,'12 - Deployments &amp; Config'!BP102)</f>
        <v>iPro
Epic Satellite
ALLSCRIPTS
EPIC BCA</v>
      </c>
      <c r="J102" s="18" t="str">
        <f>IF('13 - Config_Intake_View'!Q102&lt;&gt;"","PM Approved",IF('12 - Deployments &amp; Config'!BP102&lt;&gt;"","Assumed",""))</f>
        <v>Assumed</v>
      </c>
      <c r="K102" s="31">
        <f>'12 - Deployments &amp; Config'!AJ102</f>
        <v>0</v>
      </c>
      <c r="L102" s="18">
        <f>'12 - Deployments &amp; Config'!T102</f>
        <v>0</v>
      </c>
      <c r="M102" s="18">
        <f>'12 - Deployments &amp; Config'!V102</f>
        <v>0</v>
      </c>
      <c r="N102" s="18" t="str">
        <f>'12 - Deployments &amp; Config'!BS102</f>
        <v/>
      </c>
      <c r="O102" s="31" t="str">
        <f>'12 - Deployments &amp; Config'!BU102</f>
        <v/>
      </c>
      <c r="P102" s="2">
        <f>'12 - Deployments &amp; Config'!B102</f>
        <v>0</v>
      </c>
      <c r="Q102" s="31" t="str">
        <f t="shared" si="4"/>
        <v/>
      </c>
      <c r="R102" s="18" t="str">
        <f t="shared" si="5"/>
        <v>SW NOT INSTALLED</v>
      </c>
      <c r="S102" s="18" t="str">
        <f t="shared" si="6"/>
        <v/>
      </c>
      <c r="T102" s="18" t="str">
        <f t="shared" si="7"/>
        <v>SW NOT INSTALLED</v>
      </c>
    </row>
    <row r="103" spans="1:20">
      <c r="A103" s="31" t="str">
        <f>'12 - Deployments &amp; Config'!I103</f>
        <v>LIJ-IR</v>
      </c>
      <c r="B103" s="31" t="str">
        <f>'12 - Deployments &amp; Config'!X103</f>
        <v>WNH270INR002</v>
      </c>
      <c r="C103" s="31">
        <f>'12 - Deployments &amp; Config'!AB103</f>
        <v>0</v>
      </c>
      <c r="D103" s="18" t="str">
        <f>'12 - Deployments &amp; Config'!AP103</f>
        <v>CyberMed-S24 TGL</v>
      </c>
      <c r="E103" s="18" t="str">
        <f>'12 - Deployments &amp; Config'!N103</f>
        <v>Yes</v>
      </c>
      <c r="F103" s="31" t="str">
        <f>'12 - Deployments &amp; Config'!O103</f>
        <v>No</v>
      </c>
      <c r="G103" s="18" t="str">
        <f>'12 - Deployments &amp; Config'!P103</f>
        <v>No</v>
      </c>
      <c r="H103" s="18">
        <f>'13 - Config_Intake_View'!M103</f>
        <v>0</v>
      </c>
      <c r="I103" s="31" t="str">
        <f>IF('13 - Config_Intake_View'!Q103&lt;&gt;"",'13 - Config_Intake_View'!Q103,'12 - Deployments &amp; Config'!BP103)</f>
        <v>iPro
Epic Satellite
ALLSCRIPTS
EPIC BCA</v>
      </c>
      <c r="J103" s="18" t="str">
        <f>IF('13 - Config_Intake_View'!Q103&lt;&gt;"","PM Approved",IF('12 - Deployments &amp; Config'!BP103&lt;&gt;"","Assumed",""))</f>
        <v>Assumed</v>
      </c>
      <c r="K103" s="31">
        <f>'12 - Deployments &amp; Config'!AJ103</f>
        <v>0</v>
      </c>
      <c r="L103" s="18">
        <f>'12 - Deployments &amp; Config'!T103</f>
        <v>0</v>
      </c>
      <c r="M103" s="18">
        <f>'12 - Deployments &amp; Config'!V103</f>
        <v>0</v>
      </c>
      <c r="N103" s="18" t="str">
        <f>'12 - Deployments &amp; Config'!BS103</f>
        <v/>
      </c>
      <c r="O103" s="31" t="str">
        <f>'12 - Deployments &amp; Config'!BU103</f>
        <v/>
      </c>
      <c r="P103" s="2">
        <f>'12 - Deployments &amp; Config'!B103</f>
        <v>0</v>
      </c>
      <c r="Q103" s="31" t="str">
        <f t="shared" si="4"/>
        <v/>
      </c>
      <c r="R103" s="18" t="str">
        <f t="shared" si="5"/>
        <v>SW NOT INSTALLED</v>
      </c>
      <c r="S103" s="18" t="str">
        <f t="shared" si="6"/>
        <v/>
      </c>
      <c r="T103" s="18" t="str">
        <f t="shared" si="7"/>
        <v>SW NOT INSTALLED</v>
      </c>
    </row>
    <row r="104" spans="1:20">
      <c r="A104" s="31" t="str">
        <f>'12 - Deployments &amp; Config'!I104</f>
        <v>MEETH</v>
      </c>
      <c r="B104" s="31" t="str">
        <f>'12 - Deployments &amp; Config'!X104</f>
        <v>WNY210OPR053</v>
      </c>
      <c r="C104" s="31">
        <f>'12 - Deployments &amp; Config'!AB104</f>
        <v>0</v>
      </c>
      <c r="D104" s="18">
        <f>'12 - Deployments &amp; Config'!AP104</f>
        <v>0</v>
      </c>
      <c r="E104" s="18" t="str">
        <f>'12 - Deployments &amp; Config'!N104</f>
        <v>Yes</v>
      </c>
      <c r="F104" s="31" t="str">
        <f>'12 - Deployments &amp; Config'!O104</f>
        <v>No</v>
      </c>
      <c r="G104" s="18" t="str">
        <f>'12 - Deployments &amp; Config'!P104</f>
        <v>No</v>
      </c>
      <c r="H104" s="18">
        <f>'13 - Config_Intake_View'!M104</f>
        <v>0</v>
      </c>
      <c r="I104" s="31" t="str">
        <f>IF('13 - Config_Intake_View'!Q104&lt;&gt;"",'13 - Config_Intake_View'!Q104,'12 - Deployments &amp; Config'!BP104)</f>
        <v>iPro
Epic Satellite
ALLSCRIPTS
EPIC BCA</v>
      </c>
      <c r="J104" s="18" t="str">
        <f>IF('13 - Config_Intake_View'!Q104&lt;&gt;"","PM Approved",IF('12 - Deployments &amp; Config'!BP104&lt;&gt;"","Assumed",""))</f>
        <v>Assumed</v>
      </c>
      <c r="K104" s="31">
        <f>'12 - Deployments &amp; Config'!AJ104</f>
        <v>0</v>
      </c>
      <c r="L104" s="18">
        <f>'12 - Deployments &amp; Config'!T104</f>
        <v>0</v>
      </c>
      <c r="M104" s="18">
        <f>'12 - Deployments &amp; Config'!V104</f>
        <v>0</v>
      </c>
      <c r="N104" s="18" t="str">
        <f>'12 - Deployments &amp; Config'!BS104</f>
        <v/>
      </c>
      <c r="O104" s="31" t="str">
        <f>'12 - Deployments &amp; Config'!BU104</f>
        <v/>
      </c>
      <c r="P104" s="2">
        <f>'12 - Deployments &amp; Config'!B104</f>
        <v>0</v>
      </c>
      <c r="Q104" s="31" t="str">
        <f t="shared" si="4"/>
        <v/>
      </c>
      <c r="R104" s="18" t="str">
        <f t="shared" si="5"/>
        <v>SW NOT INSTALLED</v>
      </c>
      <c r="S104" s="18" t="str">
        <f t="shared" si="6"/>
        <v/>
      </c>
      <c r="T104" s="18" t="str">
        <f t="shared" si="7"/>
        <v>SW NOT INSTALLED</v>
      </c>
    </row>
    <row r="105" spans="1:20">
      <c r="A105" s="31" t="str">
        <f>'12 - Deployments &amp; Config'!I105</f>
        <v>MEETH</v>
      </c>
      <c r="B105" s="31" t="str">
        <f>'12 - Deployments &amp; Config'!X105</f>
        <v>WNY210OPR054</v>
      </c>
      <c r="C105" s="31">
        <f>'12 - Deployments &amp; Config'!AB105</f>
        <v>0</v>
      </c>
      <c r="D105" s="18">
        <f>'12 - Deployments &amp; Config'!AP105</f>
        <v>0</v>
      </c>
      <c r="E105" s="18" t="str">
        <f>'12 - Deployments &amp; Config'!N105</f>
        <v>Yes</v>
      </c>
      <c r="F105" s="31" t="str">
        <f>'12 - Deployments &amp; Config'!O105</f>
        <v>No</v>
      </c>
      <c r="G105" s="18" t="str">
        <f>'12 - Deployments &amp; Config'!P105</f>
        <v>No</v>
      </c>
      <c r="H105" s="18">
        <f>'13 - Config_Intake_View'!M105</f>
        <v>0</v>
      </c>
      <c r="I105" s="31" t="str">
        <f>IF('13 - Config_Intake_View'!Q105&lt;&gt;"",'13 - Config_Intake_View'!Q105,'12 - Deployments &amp; Config'!BP105)</f>
        <v>iPro
Epic Satellite
ALLSCRIPTS
EPIC BCA</v>
      </c>
      <c r="J105" s="18" t="str">
        <f>IF('13 - Config_Intake_View'!Q105&lt;&gt;"","PM Approved",IF('12 - Deployments &amp; Config'!BP105&lt;&gt;"","Assumed",""))</f>
        <v>Assumed</v>
      </c>
      <c r="K105" s="31">
        <f>'12 - Deployments &amp; Config'!AJ105</f>
        <v>0</v>
      </c>
      <c r="L105" s="18">
        <f>'12 - Deployments &amp; Config'!T105</f>
        <v>0</v>
      </c>
      <c r="M105" s="18">
        <f>'12 - Deployments &amp; Config'!V105</f>
        <v>0</v>
      </c>
      <c r="N105" s="18" t="str">
        <f>'12 - Deployments &amp; Config'!BS105</f>
        <v/>
      </c>
      <c r="O105" s="31" t="str">
        <f>'12 - Deployments &amp; Config'!BU105</f>
        <v/>
      </c>
      <c r="P105" s="2">
        <f>'12 - Deployments &amp; Config'!B105</f>
        <v>0</v>
      </c>
      <c r="Q105" s="31" t="str">
        <f t="shared" si="4"/>
        <v/>
      </c>
      <c r="R105" s="18" t="str">
        <f t="shared" si="5"/>
        <v>SW NOT INSTALLED</v>
      </c>
      <c r="S105" s="18" t="str">
        <f t="shared" si="6"/>
        <v/>
      </c>
      <c r="T105" s="18" t="str">
        <f t="shared" si="7"/>
        <v>SW NOT INSTALLED</v>
      </c>
    </row>
    <row r="106" spans="1:20">
      <c r="A106" s="31" t="str">
        <f>'12 - Deployments &amp; Config'!I106</f>
        <v>NSUH</v>
      </c>
      <c r="B106" s="31" t="str">
        <f>'12 - Deployments &amp; Config'!X106</f>
        <v>WMH300OPR336</v>
      </c>
      <c r="C106" s="31">
        <f>'12 - Deployments &amp; Config'!AB106</f>
        <v>0</v>
      </c>
      <c r="D106" s="18" t="str">
        <f>'12 - Deployments &amp; Config'!AP106</f>
        <v>CyberMed-S24 TGL</v>
      </c>
      <c r="E106" s="18" t="str">
        <f>'12 - Deployments &amp; Config'!N106</f>
        <v>Yes</v>
      </c>
      <c r="F106" s="31" t="str">
        <f>'12 - Deployments &amp; Config'!O106</f>
        <v>No</v>
      </c>
      <c r="G106" s="18" t="str">
        <f>'12 - Deployments &amp; Config'!P106</f>
        <v>No</v>
      </c>
      <c r="H106" s="18">
        <f>'13 - Config_Intake_View'!M106</f>
        <v>0</v>
      </c>
      <c r="I106" s="31" t="str">
        <f>IF('13 - Config_Intake_View'!Q106&lt;&gt;"",'13 - Config_Intake_View'!Q106,'12 - Deployments &amp; Config'!BP106)</f>
        <v>iPro
Epic Satellite
ALLSCRIPTS
EPIC BCA</v>
      </c>
      <c r="J106" s="18" t="str">
        <f>IF('13 - Config_Intake_View'!Q106&lt;&gt;"","PM Approved",IF('12 - Deployments &amp; Config'!BP106&lt;&gt;"","Assumed",""))</f>
        <v>Assumed</v>
      </c>
      <c r="K106" s="31">
        <f>'12 - Deployments &amp; Config'!AJ106</f>
        <v>0</v>
      </c>
      <c r="L106" s="18">
        <f>'12 - Deployments &amp; Config'!T106</f>
        <v>0</v>
      </c>
      <c r="M106" s="18">
        <f>'12 - Deployments &amp; Config'!V106</f>
        <v>0</v>
      </c>
      <c r="N106" s="18" t="str">
        <f>'12 - Deployments &amp; Config'!BS106</f>
        <v/>
      </c>
      <c r="O106" s="31" t="str">
        <f>'12 - Deployments &amp; Config'!BU106</f>
        <v/>
      </c>
      <c r="P106" s="2">
        <f>'12 - Deployments &amp; Config'!B106</f>
        <v>0</v>
      </c>
      <c r="Q106" s="31" t="str">
        <f t="shared" si="4"/>
        <v/>
      </c>
      <c r="R106" s="18" t="str">
        <f t="shared" si="5"/>
        <v>SW NOT INSTALLED</v>
      </c>
      <c r="S106" s="18" t="str">
        <f t="shared" si="6"/>
        <v/>
      </c>
      <c r="T106" s="18" t="str">
        <f t="shared" si="7"/>
        <v>SW NOT INSTALLED</v>
      </c>
    </row>
    <row r="107" spans="1:20">
      <c r="A107" s="31" t="str">
        <f>'12 - Deployments &amp; Config'!I107</f>
        <v>NSUH</v>
      </c>
      <c r="B107" s="31" t="str">
        <f>'12 - Deployments &amp; Config'!X107</f>
        <v>WMH300OPR337</v>
      </c>
      <c r="C107" s="31">
        <f>'12 - Deployments &amp; Config'!AB107</f>
        <v>0</v>
      </c>
      <c r="D107" s="18" t="str">
        <f>'12 - Deployments &amp; Config'!AP107</f>
        <v>CyberMed-S24 TGL</v>
      </c>
      <c r="E107" s="18" t="str">
        <f>'12 - Deployments &amp; Config'!N107</f>
        <v>Yes</v>
      </c>
      <c r="F107" s="31" t="str">
        <f>'12 - Deployments &amp; Config'!O107</f>
        <v>No</v>
      </c>
      <c r="G107" s="18" t="str">
        <f>'12 - Deployments &amp; Config'!P107</f>
        <v>No</v>
      </c>
      <c r="H107" s="18">
        <f>'13 - Config_Intake_View'!M107</f>
        <v>0</v>
      </c>
      <c r="I107" s="31" t="str">
        <f>IF('13 - Config_Intake_View'!Q107&lt;&gt;"",'13 - Config_Intake_View'!Q107,'12 - Deployments &amp; Config'!BP107)</f>
        <v>iPro
Epic Satellite
ALLSCRIPTS
EPIC BCA</v>
      </c>
      <c r="J107" s="18" t="str">
        <f>IF('13 - Config_Intake_View'!Q107&lt;&gt;"","PM Approved",IF('12 - Deployments &amp; Config'!BP107&lt;&gt;"","Assumed",""))</f>
        <v>Assumed</v>
      </c>
      <c r="K107" s="31">
        <f>'12 - Deployments &amp; Config'!AJ107</f>
        <v>0</v>
      </c>
      <c r="L107" s="18">
        <f>'12 - Deployments &amp; Config'!T107</f>
        <v>0</v>
      </c>
      <c r="M107" s="18">
        <f>'12 - Deployments &amp; Config'!V107</f>
        <v>0</v>
      </c>
      <c r="N107" s="18" t="str">
        <f>'12 - Deployments &amp; Config'!BS107</f>
        <v/>
      </c>
      <c r="O107" s="31" t="str">
        <f>'12 - Deployments &amp; Config'!BU107</f>
        <v/>
      </c>
      <c r="P107" s="2">
        <f>'12 - Deployments &amp; Config'!B107</f>
        <v>0</v>
      </c>
      <c r="Q107" s="31" t="str">
        <f t="shared" si="4"/>
        <v/>
      </c>
      <c r="R107" s="18" t="str">
        <f t="shared" si="5"/>
        <v>SW NOT INSTALLED</v>
      </c>
      <c r="S107" s="18" t="str">
        <f t="shared" si="6"/>
        <v/>
      </c>
      <c r="T107" s="18" t="str">
        <f t="shared" si="7"/>
        <v>SW NOT INSTALLED</v>
      </c>
    </row>
    <row r="108" spans="1:20">
      <c r="A108" s="31" t="str">
        <f>'12 - Deployments &amp; Config'!I108</f>
        <v>NSUH</v>
      </c>
      <c r="B108" s="31" t="str">
        <f>'12 - Deployments &amp; Config'!X108</f>
        <v>WMH300OPR338</v>
      </c>
      <c r="C108" s="31">
        <f>'12 - Deployments &amp; Config'!AB108</f>
        <v>0</v>
      </c>
      <c r="D108" s="18">
        <f>'12 - Deployments &amp; Config'!AP108</f>
        <v>0</v>
      </c>
      <c r="E108" s="18" t="str">
        <f>'12 - Deployments &amp; Config'!N108</f>
        <v>Yes</v>
      </c>
      <c r="F108" s="31" t="str">
        <f>'12 - Deployments &amp; Config'!O108</f>
        <v>No</v>
      </c>
      <c r="G108" s="18" t="str">
        <f>'12 - Deployments &amp; Config'!P108</f>
        <v>No</v>
      </c>
      <c r="H108" s="18">
        <f>'13 - Config_Intake_View'!M108</f>
        <v>0</v>
      </c>
      <c r="I108" s="31" t="str">
        <f>IF('13 - Config_Intake_View'!Q108&lt;&gt;"",'13 - Config_Intake_View'!Q108,'12 - Deployments &amp; Config'!BP108)</f>
        <v>iPro
Epic Satellite
ALLSCRIPTS
EPIC BCA</v>
      </c>
      <c r="J108" s="18" t="str">
        <f>IF('13 - Config_Intake_View'!Q108&lt;&gt;"","PM Approved",IF('12 - Deployments &amp; Config'!BP108&lt;&gt;"","Assumed",""))</f>
        <v>Assumed</v>
      </c>
      <c r="K108" s="31">
        <f>'12 - Deployments &amp; Config'!AJ108</f>
        <v>0</v>
      </c>
      <c r="L108" s="18">
        <f>'12 - Deployments &amp; Config'!T108</f>
        <v>0</v>
      </c>
      <c r="M108" s="18">
        <f>'12 - Deployments &amp; Config'!V108</f>
        <v>0</v>
      </c>
      <c r="N108" s="18" t="str">
        <f>'12 - Deployments &amp; Config'!BS108</f>
        <v/>
      </c>
      <c r="O108" s="31" t="str">
        <f>'12 - Deployments &amp; Config'!BU108</f>
        <v/>
      </c>
      <c r="P108" s="2">
        <f>'12 - Deployments &amp; Config'!B108</f>
        <v>0</v>
      </c>
      <c r="Q108" s="31" t="str">
        <f t="shared" si="4"/>
        <v/>
      </c>
      <c r="R108" s="18" t="str">
        <f t="shared" si="5"/>
        <v>SW NOT INSTALLED</v>
      </c>
      <c r="S108" s="18" t="str">
        <f t="shared" si="6"/>
        <v/>
      </c>
      <c r="T108" s="18" t="str">
        <f t="shared" si="7"/>
        <v>SW NOT INSTALLED</v>
      </c>
    </row>
    <row r="109" spans="1:20">
      <c r="A109" s="31" t="str">
        <f>'12 - Deployments &amp; Config'!I109</f>
        <v>NSUH</v>
      </c>
      <c r="B109" s="31" t="str">
        <f>'12 - Deployments &amp; Config'!X109</f>
        <v>WMH300OPR339</v>
      </c>
      <c r="C109" s="31">
        <f>'12 - Deployments &amp; Config'!AB109</f>
        <v>0</v>
      </c>
      <c r="D109" s="18">
        <f>'12 - Deployments &amp; Config'!AP109</f>
        <v>0</v>
      </c>
      <c r="E109" s="18" t="str">
        <f>'12 - Deployments &amp; Config'!N109</f>
        <v>Yes</v>
      </c>
      <c r="F109" s="31" t="str">
        <f>'12 - Deployments &amp; Config'!O109</f>
        <v>No</v>
      </c>
      <c r="G109" s="18" t="str">
        <f>'12 - Deployments &amp; Config'!P109</f>
        <v>No</v>
      </c>
      <c r="H109" s="18">
        <f>'13 - Config_Intake_View'!M109</f>
        <v>0</v>
      </c>
      <c r="I109" s="31" t="str">
        <f>IF('13 - Config_Intake_View'!Q109&lt;&gt;"",'13 - Config_Intake_View'!Q109,'12 - Deployments &amp; Config'!BP109)</f>
        <v>iPro
Epic Satellite
ALLSCRIPTS
EPIC BCA</v>
      </c>
      <c r="J109" s="18" t="str">
        <f>IF('13 - Config_Intake_View'!Q109&lt;&gt;"","PM Approved",IF('12 - Deployments &amp; Config'!BP109&lt;&gt;"","Assumed",""))</f>
        <v>Assumed</v>
      </c>
      <c r="K109" s="31">
        <f>'12 - Deployments &amp; Config'!AJ109</f>
        <v>0</v>
      </c>
      <c r="L109" s="18">
        <f>'12 - Deployments &amp; Config'!T109</f>
        <v>0</v>
      </c>
      <c r="M109" s="18">
        <f>'12 - Deployments &amp; Config'!V109</f>
        <v>0</v>
      </c>
      <c r="N109" s="18" t="str">
        <f>'12 - Deployments &amp; Config'!BS109</f>
        <v/>
      </c>
      <c r="O109" s="31" t="str">
        <f>'12 - Deployments &amp; Config'!BU109</f>
        <v/>
      </c>
      <c r="P109" s="2">
        <f>'12 - Deployments &amp; Config'!B109</f>
        <v>0</v>
      </c>
      <c r="Q109" s="31" t="str">
        <f t="shared" si="4"/>
        <v/>
      </c>
      <c r="R109" s="18" t="str">
        <f t="shared" si="5"/>
        <v>SW NOT INSTALLED</v>
      </c>
      <c r="S109" s="18" t="str">
        <f t="shared" si="6"/>
        <v/>
      </c>
      <c r="T109" s="18" t="str">
        <f t="shared" si="7"/>
        <v>SW NOT INSTALLED</v>
      </c>
    </row>
    <row r="110" spans="1:20">
      <c r="A110" s="31" t="str">
        <f>'12 - Deployments &amp; Config'!I110</f>
        <v>NSUH</v>
      </c>
      <c r="B110" s="31" t="str">
        <f>'12 - Deployments &amp; Config'!X110</f>
        <v>WMH300OPR340</v>
      </c>
      <c r="C110" s="31">
        <f>'12 - Deployments &amp; Config'!AB110</f>
        <v>0</v>
      </c>
      <c r="D110" s="18">
        <f>'12 - Deployments &amp; Config'!AP110</f>
        <v>0</v>
      </c>
      <c r="E110" s="18" t="str">
        <f>'12 - Deployments &amp; Config'!N110</f>
        <v>Yes</v>
      </c>
      <c r="F110" s="31" t="str">
        <f>'12 - Deployments &amp; Config'!O110</f>
        <v>No</v>
      </c>
      <c r="G110" s="18" t="str">
        <f>'12 - Deployments &amp; Config'!P110</f>
        <v>No</v>
      </c>
      <c r="H110" s="18">
        <f>'13 - Config_Intake_View'!M110</f>
        <v>0</v>
      </c>
      <c r="I110" s="31" t="str">
        <f>IF('13 - Config_Intake_View'!Q110&lt;&gt;"",'13 - Config_Intake_View'!Q110,'12 - Deployments &amp; Config'!BP110)</f>
        <v>iPro
Epic Satellite
ALLSCRIPTS
EPIC BCA</v>
      </c>
      <c r="J110" s="18" t="str">
        <f>IF('13 - Config_Intake_View'!Q110&lt;&gt;"","PM Approved",IF('12 - Deployments &amp; Config'!BP110&lt;&gt;"","Assumed",""))</f>
        <v>Assumed</v>
      </c>
      <c r="K110" s="31">
        <f>'12 - Deployments &amp; Config'!AJ110</f>
        <v>0</v>
      </c>
      <c r="L110" s="18">
        <f>'12 - Deployments &amp; Config'!T110</f>
        <v>0</v>
      </c>
      <c r="M110" s="18">
        <f>'12 - Deployments &amp; Config'!V110</f>
        <v>0</v>
      </c>
      <c r="N110" s="18" t="str">
        <f>'12 - Deployments &amp; Config'!BS110</f>
        <v/>
      </c>
      <c r="O110" s="31" t="str">
        <f>'12 - Deployments &amp; Config'!BU110</f>
        <v/>
      </c>
      <c r="P110" s="2">
        <f>'12 - Deployments &amp; Config'!B110</f>
        <v>0</v>
      </c>
      <c r="Q110" s="31" t="str">
        <f t="shared" si="4"/>
        <v/>
      </c>
      <c r="R110" s="18" t="str">
        <f t="shared" si="5"/>
        <v>SW NOT INSTALLED</v>
      </c>
      <c r="S110" s="18" t="str">
        <f t="shared" si="6"/>
        <v/>
      </c>
      <c r="T110" s="18" t="str">
        <f t="shared" si="7"/>
        <v>SW NOT INSTALLED</v>
      </c>
    </row>
    <row r="111" spans="1:20">
      <c r="A111" s="31" t="str">
        <f>'12 - Deployments &amp; Config'!I111</f>
        <v>NSUH</v>
      </c>
      <c r="B111" s="31" t="str">
        <f>'12 - Deployments &amp; Config'!X111</f>
        <v>WMH300OPR341</v>
      </c>
      <c r="C111" s="31">
        <f>'12 - Deployments &amp; Config'!AB111</f>
        <v>0</v>
      </c>
      <c r="D111" s="18">
        <f>'12 - Deployments &amp; Config'!AP111</f>
        <v>0</v>
      </c>
      <c r="E111" s="18" t="str">
        <f>'12 - Deployments &amp; Config'!N111</f>
        <v>Yes</v>
      </c>
      <c r="F111" s="31" t="str">
        <f>'12 - Deployments &amp; Config'!O111</f>
        <v>No</v>
      </c>
      <c r="G111" s="18" t="str">
        <f>'12 - Deployments &amp; Config'!P111</f>
        <v>No</v>
      </c>
      <c r="H111" s="18">
        <f>'13 - Config_Intake_View'!M111</f>
        <v>0</v>
      </c>
      <c r="I111" s="31" t="str">
        <f>IF('13 - Config_Intake_View'!Q111&lt;&gt;"",'13 - Config_Intake_View'!Q111,'12 - Deployments &amp; Config'!BP111)</f>
        <v>iPro
Epic Satellite
ALLSCRIPTS
EPIC BCA</v>
      </c>
      <c r="J111" s="18" t="str">
        <f>IF('13 - Config_Intake_View'!Q111&lt;&gt;"","PM Approved",IF('12 - Deployments &amp; Config'!BP111&lt;&gt;"","Assumed",""))</f>
        <v>Assumed</v>
      </c>
      <c r="K111" s="31">
        <f>'12 - Deployments &amp; Config'!AJ111</f>
        <v>0</v>
      </c>
      <c r="L111" s="18">
        <f>'12 - Deployments &amp; Config'!T111</f>
        <v>0</v>
      </c>
      <c r="M111" s="18">
        <f>'12 - Deployments &amp; Config'!V111</f>
        <v>0</v>
      </c>
      <c r="N111" s="18" t="str">
        <f>'12 - Deployments &amp; Config'!BS111</f>
        <v/>
      </c>
      <c r="O111" s="31" t="str">
        <f>'12 - Deployments &amp; Config'!BU111</f>
        <v/>
      </c>
      <c r="P111" s="2">
        <f>'12 - Deployments &amp; Config'!B111</f>
        <v>0</v>
      </c>
      <c r="Q111" s="31" t="str">
        <f t="shared" si="4"/>
        <v/>
      </c>
      <c r="R111" s="18" t="str">
        <f t="shared" si="5"/>
        <v>SW NOT INSTALLED</v>
      </c>
      <c r="S111" s="18" t="str">
        <f t="shared" si="6"/>
        <v/>
      </c>
      <c r="T111" s="18" t="str">
        <f t="shared" si="7"/>
        <v>SW NOT INSTALLED</v>
      </c>
    </row>
    <row r="112" spans="1:20">
      <c r="A112" s="31" t="str">
        <f>'12 - Deployments &amp; Config'!I112</f>
        <v>NSUH</v>
      </c>
      <c r="B112" s="31" t="str">
        <f>'12 - Deployments &amp; Config'!X112</f>
        <v>WMH300OPR342</v>
      </c>
      <c r="C112" s="31">
        <f>'12 - Deployments &amp; Config'!AB112</f>
        <v>0</v>
      </c>
      <c r="D112" s="18">
        <f>'12 - Deployments &amp; Config'!AP112</f>
        <v>0</v>
      </c>
      <c r="E112" s="18" t="str">
        <f>'12 - Deployments &amp; Config'!N112</f>
        <v>Yes</v>
      </c>
      <c r="F112" s="31" t="str">
        <f>'12 - Deployments &amp; Config'!O112</f>
        <v>No</v>
      </c>
      <c r="G112" s="18" t="str">
        <f>'12 - Deployments &amp; Config'!P112</f>
        <v>No</v>
      </c>
      <c r="H112" s="18">
        <f>'13 - Config_Intake_View'!M112</f>
        <v>0</v>
      </c>
      <c r="I112" s="31" t="str">
        <f>IF('13 - Config_Intake_View'!Q112&lt;&gt;"",'13 - Config_Intake_View'!Q112,'12 - Deployments &amp; Config'!BP112)</f>
        <v>iPro
Epic Satellite
ALLSCRIPTS
EPIC BCA</v>
      </c>
      <c r="J112" s="18" t="str">
        <f>IF('13 - Config_Intake_View'!Q112&lt;&gt;"","PM Approved",IF('12 - Deployments &amp; Config'!BP112&lt;&gt;"","Assumed",""))</f>
        <v>Assumed</v>
      </c>
      <c r="K112" s="31">
        <f>'12 - Deployments &amp; Config'!AJ112</f>
        <v>0</v>
      </c>
      <c r="L112" s="18">
        <f>'12 - Deployments &amp; Config'!T112</f>
        <v>0</v>
      </c>
      <c r="M112" s="18">
        <f>'12 - Deployments &amp; Config'!V112</f>
        <v>0</v>
      </c>
      <c r="N112" s="18" t="str">
        <f>'12 - Deployments &amp; Config'!BS112</f>
        <v/>
      </c>
      <c r="O112" s="31" t="str">
        <f>'12 - Deployments &amp; Config'!BU112</f>
        <v/>
      </c>
      <c r="P112" s="2">
        <f>'12 - Deployments &amp; Config'!B112</f>
        <v>0</v>
      </c>
      <c r="Q112" s="31" t="str">
        <f t="shared" si="4"/>
        <v/>
      </c>
      <c r="R112" s="18" t="str">
        <f t="shared" si="5"/>
        <v>SW NOT INSTALLED</v>
      </c>
      <c r="S112" s="18" t="str">
        <f t="shared" si="6"/>
        <v/>
      </c>
      <c r="T112" s="18" t="str">
        <f t="shared" si="7"/>
        <v>SW NOT INSTALLED</v>
      </c>
    </row>
    <row r="113" spans="1:20">
      <c r="A113" s="31" t="str">
        <f>'12 - Deployments &amp; Config'!I113</f>
        <v>NSUH</v>
      </c>
      <c r="B113" s="31" t="str">
        <f>'12 - Deployments &amp; Config'!X113</f>
        <v>WMH300OPR343</v>
      </c>
      <c r="C113" s="31">
        <f>'12 - Deployments &amp; Config'!AB113</f>
        <v>0</v>
      </c>
      <c r="D113" s="18">
        <f>'12 - Deployments &amp; Config'!AP113</f>
        <v>0</v>
      </c>
      <c r="E113" s="18" t="str">
        <f>'12 - Deployments &amp; Config'!N113</f>
        <v>Yes</v>
      </c>
      <c r="F113" s="31" t="str">
        <f>'12 - Deployments &amp; Config'!O113</f>
        <v>No</v>
      </c>
      <c r="G113" s="18" t="str">
        <f>'12 - Deployments &amp; Config'!P113</f>
        <v>No</v>
      </c>
      <c r="H113" s="18">
        <f>'13 - Config_Intake_View'!M113</f>
        <v>0</v>
      </c>
      <c r="I113" s="31" t="str">
        <f>IF('13 - Config_Intake_View'!Q113&lt;&gt;"",'13 - Config_Intake_View'!Q113,'12 - Deployments &amp; Config'!BP113)</f>
        <v>iPro
Epic Satellite
ALLSCRIPTS
EPIC BCA</v>
      </c>
      <c r="J113" s="18" t="str">
        <f>IF('13 - Config_Intake_View'!Q113&lt;&gt;"","PM Approved",IF('12 - Deployments &amp; Config'!BP113&lt;&gt;"","Assumed",""))</f>
        <v>Assumed</v>
      </c>
      <c r="K113" s="31">
        <f>'12 - Deployments &amp; Config'!AJ113</f>
        <v>0</v>
      </c>
      <c r="L113" s="18">
        <f>'12 - Deployments &amp; Config'!T113</f>
        <v>0</v>
      </c>
      <c r="M113" s="18">
        <f>'12 - Deployments &amp; Config'!V113</f>
        <v>0</v>
      </c>
      <c r="N113" s="18" t="str">
        <f>'12 - Deployments &amp; Config'!BS113</f>
        <v/>
      </c>
      <c r="O113" s="31" t="str">
        <f>'12 - Deployments &amp; Config'!BU113</f>
        <v/>
      </c>
      <c r="P113" s="2">
        <f>'12 - Deployments &amp; Config'!B113</f>
        <v>0</v>
      </c>
      <c r="Q113" s="31" t="str">
        <f t="shared" si="4"/>
        <v/>
      </c>
      <c r="R113" s="18" t="str">
        <f t="shared" si="5"/>
        <v>SW NOT INSTALLED</v>
      </c>
      <c r="S113" s="18" t="str">
        <f t="shared" si="6"/>
        <v/>
      </c>
      <c r="T113" s="18" t="str">
        <f t="shared" si="7"/>
        <v>SW NOT INSTALLED</v>
      </c>
    </row>
    <row r="114" spans="1:20">
      <c r="A114" s="31" t="str">
        <f>'12 - Deployments &amp; Config'!I114</f>
        <v>NSUH</v>
      </c>
      <c r="B114" s="31" t="str">
        <f>'12 - Deployments &amp; Config'!X114</f>
        <v>WMH300OPR344</v>
      </c>
      <c r="C114" s="31">
        <f>'12 - Deployments &amp; Config'!AB114</f>
        <v>0</v>
      </c>
      <c r="D114" s="18">
        <f>'12 - Deployments &amp; Config'!AP114</f>
        <v>0</v>
      </c>
      <c r="E114" s="18" t="str">
        <f>'12 - Deployments &amp; Config'!N114</f>
        <v>Yes</v>
      </c>
      <c r="F114" s="31" t="str">
        <f>'12 - Deployments &amp; Config'!O114</f>
        <v>No</v>
      </c>
      <c r="G114" s="18" t="str">
        <f>'12 - Deployments &amp; Config'!P114</f>
        <v>No</v>
      </c>
      <c r="H114" s="18">
        <f>'13 - Config_Intake_View'!M114</f>
        <v>0</v>
      </c>
      <c r="I114" s="31" t="str">
        <f>IF('13 - Config_Intake_View'!Q114&lt;&gt;"",'13 - Config_Intake_View'!Q114,'12 - Deployments &amp; Config'!BP114)</f>
        <v>iPro
Epic Satellite
ALLSCRIPTS
EPIC BCA</v>
      </c>
      <c r="J114" s="18" t="str">
        <f>IF('13 - Config_Intake_View'!Q114&lt;&gt;"","PM Approved",IF('12 - Deployments &amp; Config'!BP114&lt;&gt;"","Assumed",""))</f>
        <v>Assumed</v>
      </c>
      <c r="K114" s="31">
        <f>'12 - Deployments &amp; Config'!AJ114</f>
        <v>0</v>
      </c>
      <c r="L114" s="18">
        <f>'12 - Deployments &amp; Config'!T114</f>
        <v>0</v>
      </c>
      <c r="M114" s="18">
        <f>'12 - Deployments &amp; Config'!V114</f>
        <v>0</v>
      </c>
      <c r="N114" s="18" t="str">
        <f>'12 - Deployments &amp; Config'!BS114</f>
        <v/>
      </c>
      <c r="O114" s="31" t="str">
        <f>'12 - Deployments &amp; Config'!BU114</f>
        <v/>
      </c>
      <c r="P114" s="2">
        <f>'12 - Deployments &amp; Config'!B114</f>
        <v>0</v>
      </c>
      <c r="Q114" s="31" t="str">
        <f t="shared" si="4"/>
        <v/>
      </c>
      <c r="R114" s="18" t="str">
        <f t="shared" si="5"/>
        <v>SW NOT INSTALLED</v>
      </c>
      <c r="S114" s="18" t="str">
        <f t="shared" si="6"/>
        <v/>
      </c>
      <c r="T114" s="18" t="str">
        <f t="shared" si="7"/>
        <v>SW NOT INSTALLED</v>
      </c>
    </row>
    <row r="115" spans="1:20">
      <c r="A115" s="31" t="str">
        <f>'12 - Deployments &amp; Config'!I115</f>
        <v>NSUH</v>
      </c>
      <c r="B115" s="31" t="str">
        <f>'12 - Deployments &amp; Config'!X115</f>
        <v>WMH300OPR345</v>
      </c>
      <c r="C115" s="31">
        <f>'12 - Deployments &amp; Config'!AB115</f>
        <v>0</v>
      </c>
      <c r="D115" s="18">
        <f>'12 - Deployments &amp; Config'!AP115</f>
        <v>0</v>
      </c>
      <c r="E115" s="18" t="str">
        <f>'12 - Deployments &amp; Config'!N115</f>
        <v>Yes</v>
      </c>
      <c r="F115" s="31" t="str">
        <f>'12 - Deployments &amp; Config'!O115</f>
        <v>No</v>
      </c>
      <c r="G115" s="18" t="str">
        <f>'12 - Deployments &amp; Config'!P115</f>
        <v>No</v>
      </c>
      <c r="H115" s="18">
        <f>'13 - Config_Intake_View'!M115</f>
        <v>0</v>
      </c>
      <c r="I115" s="31" t="str">
        <f>IF('13 - Config_Intake_View'!Q115&lt;&gt;"",'13 - Config_Intake_View'!Q115,'12 - Deployments &amp; Config'!BP115)</f>
        <v>iPro
Epic Satellite
ALLSCRIPTS
EPIC BCA</v>
      </c>
      <c r="J115" s="18" t="str">
        <f>IF('13 - Config_Intake_View'!Q115&lt;&gt;"","PM Approved",IF('12 - Deployments &amp; Config'!BP115&lt;&gt;"","Assumed",""))</f>
        <v>Assumed</v>
      </c>
      <c r="K115" s="31">
        <f>'12 - Deployments &amp; Config'!AJ115</f>
        <v>0</v>
      </c>
      <c r="L115" s="18">
        <f>'12 - Deployments &amp; Config'!T115</f>
        <v>0</v>
      </c>
      <c r="M115" s="18">
        <f>'12 - Deployments &amp; Config'!V115</f>
        <v>0</v>
      </c>
      <c r="N115" s="18" t="str">
        <f>'12 - Deployments &amp; Config'!BS115</f>
        <v/>
      </c>
      <c r="O115" s="31" t="str">
        <f>'12 - Deployments &amp; Config'!BU115</f>
        <v/>
      </c>
      <c r="P115" s="2">
        <f>'12 - Deployments &amp; Config'!B115</f>
        <v>0</v>
      </c>
      <c r="Q115" s="31" t="str">
        <f t="shared" si="4"/>
        <v/>
      </c>
      <c r="R115" s="18" t="str">
        <f t="shared" si="5"/>
        <v>SW NOT INSTALLED</v>
      </c>
      <c r="S115" s="18" t="str">
        <f t="shared" si="6"/>
        <v/>
      </c>
      <c r="T115" s="18" t="str">
        <f t="shared" si="7"/>
        <v>SW NOT INSTALLED</v>
      </c>
    </row>
    <row r="116" spans="1:20">
      <c r="A116" s="31" t="str">
        <f>'12 - Deployments &amp; Config'!I116</f>
        <v>NSUH</v>
      </c>
      <c r="B116" s="31" t="str">
        <f>'12 - Deployments &amp; Config'!X116</f>
        <v>WMH300OPR346</v>
      </c>
      <c r="C116" s="31">
        <f>'12 - Deployments &amp; Config'!AB116</f>
        <v>0</v>
      </c>
      <c r="D116" s="18">
        <f>'12 - Deployments &amp; Config'!AP116</f>
        <v>0</v>
      </c>
      <c r="E116" s="18" t="str">
        <f>'12 - Deployments &amp; Config'!N116</f>
        <v>Yes</v>
      </c>
      <c r="F116" s="31" t="str">
        <f>'12 - Deployments &amp; Config'!O116</f>
        <v>No</v>
      </c>
      <c r="G116" s="18" t="str">
        <f>'12 - Deployments &amp; Config'!P116</f>
        <v>No</v>
      </c>
      <c r="H116" s="18">
        <f>'13 - Config_Intake_View'!M116</f>
        <v>0</v>
      </c>
      <c r="I116" s="31" t="str">
        <f>IF('13 - Config_Intake_View'!Q116&lt;&gt;"",'13 - Config_Intake_View'!Q116,'12 - Deployments &amp; Config'!BP116)</f>
        <v>iPro
Epic Satellite
ALLSCRIPTS
EPIC BCA</v>
      </c>
      <c r="J116" s="18" t="str">
        <f>IF('13 - Config_Intake_View'!Q116&lt;&gt;"","PM Approved",IF('12 - Deployments &amp; Config'!BP116&lt;&gt;"","Assumed",""))</f>
        <v>Assumed</v>
      </c>
      <c r="K116" s="31">
        <f>'12 - Deployments &amp; Config'!AJ116</f>
        <v>0</v>
      </c>
      <c r="L116" s="18">
        <f>'12 - Deployments &amp; Config'!T116</f>
        <v>0</v>
      </c>
      <c r="M116" s="18">
        <f>'12 - Deployments &amp; Config'!V116</f>
        <v>0</v>
      </c>
      <c r="N116" s="18" t="str">
        <f>'12 - Deployments &amp; Config'!BS116</f>
        <v/>
      </c>
      <c r="O116" s="31" t="str">
        <f>'12 - Deployments &amp; Config'!BU116</f>
        <v/>
      </c>
      <c r="P116" s="2">
        <f>'12 - Deployments &amp; Config'!B116</f>
        <v>0</v>
      </c>
      <c r="Q116" s="31" t="str">
        <f t="shared" si="4"/>
        <v/>
      </c>
      <c r="R116" s="18" t="str">
        <f t="shared" si="5"/>
        <v>SW NOT INSTALLED</v>
      </c>
      <c r="S116" s="18" t="str">
        <f t="shared" si="6"/>
        <v/>
      </c>
      <c r="T116" s="18" t="str">
        <f t="shared" si="7"/>
        <v>SW NOT INSTALLED</v>
      </c>
    </row>
    <row r="117" spans="1:20">
      <c r="A117" s="31" t="str">
        <f>'12 - Deployments &amp; Config'!I117</f>
        <v>NSUH</v>
      </c>
      <c r="B117" s="31" t="str">
        <f>'12 - Deployments &amp; Config'!X117</f>
        <v>WMH300OPR347</v>
      </c>
      <c r="C117" s="31">
        <f>'12 - Deployments &amp; Config'!AB117</f>
        <v>0</v>
      </c>
      <c r="D117" s="18">
        <f>'12 - Deployments &amp; Config'!AP117</f>
        <v>0</v>
      </c>
      <c r="E117" s="18" t="str">
        <f>'12 - Deployments &amp; Config'!N117</f>
        <v>Yes</v>
      </c>
      <c r="F117" s="31" t="str">
        <f>'12 - Deployments &amp; Config'!O117</f>
        <v>No</v>
      </c>
      <c r="G117" s="18" t="str">
        <f>'12 - Deployments &amp; Config'!P117</f>
        <v>No</v>
      </c>
      <c r="H117" s="18">
        <f>'13 - Config_Intake_View'!M117</f>
        <v>0</v>
      </c>
      <c r="I117" s="31" t="str">
        <f>IF('13 - Config_Intake_View'!Q117&lt;&gt;"",'13 - Config_Intake_View'!Q117,'12 - Deployments &amp; Config'!BP117)</f>
        <v>iPro
Epic Satellite
ALLSCRIPTS
EPIC BCA</v>
      </c>
      <c r="J117" s="18" t="str">
        <f>IF('13 - Config_Intake_View'!Q117&lt;&gt;"","PM Approved",IF('12 - Deployments &amp; Config'!BP117&lt;&gt;"","Assumed",""))</f>
        <v>Assumed</v>
      </c>
      <c r="K117" s="31">
        <f>'12 - Deployments &amp; Config'!AJ117</f>
        <v>0</v>
      </c>
      <c r="L117" s="18">
        <f>'12 - Deployments &amp; Config'!T117</f>
        <v>0</v>
      </c>
      <c r="M117" s="18">
        <f>'12 - Deployments &amp; Config'!V117</f>
        <v>0</v>
      </c>
      <c r="N117" s="18" t="str">
        <f>'12 - Deployments &amp; Config'!BS117</f>
        <v/>
      </c>
      <c r="O117" s="31" t="str">
        <f>'12 - Deployments &amp; Config'!BU117</f>
        <v/>
      </c>
      <c r="P117" s="2">
        <f>'12 - Deployments &amp; Config'!B117</f>
        <v>0</v>
      </c>
      <c r="Q117" s="31" t="str">
        <f t="shared" si="4"/>
        <v/>
      </c>
      <c r="R117" s="18" t="str">
        <f t="shared" si="5"/>
        <v>SW NOT INSTALLED</v>
      </c>
      <c r="S117" s="18" t="str">
        <f t="shared" si="6"/>
        <v/>
      </c>
      <c r="T117" s="18" t="str">
        <f t="shared" si="7"/>
        <v>SW NOT INSTALLED</v>
      </c>
    </row>
    <row r="118" spans="1:20">
      <c r="A118" s="31" t="str">
        <f>'12 - Deployments &amp; Config'!I118</f>
        <v>NSUH</v>
      </c>
      <c r="B118" s="31" t="str">
        <f>'12 - Deployments &amp; Config'!X118</f>
        <v>WMH300OPR348</v>
      </c>
      <c r="C118" s="31">
        <f>'12 - Deployments &amp; Config'!AB118</f>
        <v>0</v>
      </c>
      <c r="D118" s="18">
        <f>'12 - Deployments &amp; Config'!AP118</f>
        <v>0</v>
      </c>
      <c r="E118" s="18" t="str">
        <f>'12 - Deployments &amp; Config'!N118</f>
        <v>Yes</v>
      </c>
      <c r="F118" s="31" t="str">
        <f>'12 - Deployments &amp; Config'!O118</f>
        <v>No</v>
      </c>
      <c r="G118" s="18" t="str">
        <f>'12 - Deployments &amp; Config'!P118</f>
        <v>No</v>
      </c>
      <c r="H118" s="18">
        <f>'13 - Config_Intake_View'!M118</f>
        <v>0</v>
      </c>
      <c r="I118" s="31" t="str">
        <f>IF('13 - Config_Intake_View'!Q118&lt;&gt;"",'13 - Config_Intake_View'!Q118,'12 - Deployments &amp; Config'!BP118)</f>
        <v>iPro
Epic Satellite
ALLSCRIPTS
EPIC BCA</v>
      </c>
      <c r="J118" s="18" t="str">
        <f>IF('13 - Config_Intake_View'!Q118&lt;&gt;"","PM Approved",IF('12 - Deployments &amp; Config'!BP118&lt;&gt;"","Assumed",""))</f>
        <v>Assumed</v>
      </c>
      <c r="K118" s="31">
        <f>'12 - Deployments &amp; Config'!AJ118</f>
        <v>0</v>
      </c>
      <c r="L118" s="18">
        <f>'12 - Deployments &amp; Config'!T118</f>
        <v>0</v>
      </c>
      <c r="M118" s="18">
        <f>'12 - Deployments &amp; Config'!V118</f>
        <v>0</v>
      </c>
      <c r="N118" s="18" t="str">
        <f>'12 - Deployments &amp; Config'!BS118</f>
        <v/>
      </c>
      <c r="O118" s="31" t="str">
        <f>'12 - Deployments &amp; Config'!BU118</f>
        <v/>
      </c>
      <c r="P118" s="2">
        <f>'12 - Deployments &amp; Config'!B118</f>
        <v>0</v>
      </c>
      <c r="Q118" s="31" t="str">
        <f t="shared" si="4"/>
        <v/>
      </c>
      <c r="R118" s="18" t="str">
        <f t="shared" si="5"/>
        <v>SW NOT INSTALLED</v>
      </c>
      <c r="S118" s="18" t="str">
        <f t="shared" si="6"/>
        <v/>
      </c>
      <c r="T118" s="18" t="str">
        <f t="shared" si="7"/>
        <v>SW NOT INSTALLED</v>
      </c>
    </row>
    <row r="119" spans="1:20">
      <c r="A119" s="31" t="str">
        <f>'12 - Deployments &amp; Config'!I119</f>
        <v>NSUH</v>
      </c>
      <c r="B119" s="31" t="str">
        <f>'12 - Deployments &amp; Config'!X119</f>
        <v>WMH300OPR349</v>
      </c>
      <c r="C119" s="31">
        <f>'12 - Deployments &amp; Config'!AB119</f>
        <v>0</v>
      </c>
      <c r="D119" s="18">
        <f>'12 - Deployments &amp; Config'!AP119</f>
        <v>0</v>
      </c>
      <c r="E119" s="18" t="str">
        <f>'12 - Deployments &amp; Config'!N119</f>
        <v>Yes</v>
      </c>
      <c r="F119" s="31" t="str">
        <f>'12 - Deployments &amp; Config'!O119</f>
        <v>No</v>
      </c>
      <c r="G119" s="18" t="str">
        <f>'12 - Deployments &amp; Config'!P119</f>
        <v>No</v>
      </c>
      <c r="H119" s="18">
        <f>'13 - Config_Intake_View'!M119</f>
        <v>0</v>
      </c>
      <c r="I119" s="31" t="str">
        <f>IF('13 - Config_Intake_View'!Q119&lt;&gt;"",'13 - Config_Intake_View'!Q119,'12 - Deployments &amp; Config'!BP119)</f>
        <v>iPro
Epic Satellite
ALLSCRIPTS
EPIC BCA</v>
      </c>
      <c r="J119" s="18" t="str">
        <f>IF('13 - Config_Intake_View'!Q119&lt;&gt;"","PM Approved",IF('12 - Deployments &amp; Config'!BP119&lt;&gt;"","Assumed",""))</f>
        <v>Assumed</v>
      </c>
      <c r="K119" s="31">
        <f>'12 - Deployments &amp; Config'!AJ119</f>
        <v>0</v>
      </c>
      <c r="L119" s="18">
        <f>'12 - Deployments &amp; Config'!T119</f>
        <v>0</v>
      </c>
      <c r="M119" s="18">
        <f>'12 - Deployments &amp; Config'!V119</f>
        <v>0</v>
      </c>
      <c r="N119" s="18" t="str">
        <f>'12 - Deployments &amp; Config'!BS119</f>
        <v/>
      </c>
      <c r="O119" s="31" t="str">
        <f>'12 - Deployments &amp; Config'!BU119</f>
        <v/>
      </c>
      <c r="P119" s="2">
        <f>'12 - Deployments &amp; Config'!B119</f>
        <v>0</v>
      </c>
      <c r="Q119" s="31" t="str">
        <f t="shared" si="4"/>
        <v/>
      </c>
      <c r="R119" s="18" t="str">
        <f t="shared" si="5"/>
        <v>SW NOT INSTALLED</v>
      </c>
      <c r="S119" s="18" t="str">
        <f t="shared" si="6"/>
        <v/>
      </c>
      <c r="T119" s="18" t="str">
        <f t="shared" si="7"/>
        <v>SW NOT INSTALLED</v>
      </c>
    </row>
    <row r="120" spans="1:20">
      <c r="A120" s="31" t="str">
        <f>'12 - Deployments &amp; Config'!I120</f>
        <v>NSUH</v>
      </c>
      <c r="B120" s="31" t="str">
        <f>'12 - Deployments &amp; Config'!X120</f>
        <v>WMH300OPR350</v>
      </c>
      <c r="C120" s="31">
        <f>'12 - Deployments &amp; Config'!AB120</f>
        <v>0</v>
      </c>
      <c r="D120" s="18">
        <f>'12 - Deployments &amp; Config'!AP120</f>
        <v>0</v>
      </c>
      <c r="E120" s="18" t="str">
        <f>'12 - Deployments &amp; Config'!N120</f>
        <v>Yes</v>
      </c>
      <c r="F120" s="31" t="str">
        <f>'12 - Deployments &amp; Config'!O120</f>
        <v>No</v>
      </c>
      <c r="G120" s="18" t="str">
        <f>'12 - Deployments &amp; Config'!P120</f>
        <v>No</v>
      </c>
      <c r="H120" s="18">
        <f>'13 - Config_Intake_View'!M120</f>
        <v>0</v>
      </c>
      <c r="I120" s="31" t="str">
        <f>IF('13 - Config_Intake_View'!Q120&lt;&gt;"",'13 - Config_Intake_View'!Q120,'12 - Deployments &amp; Config'!BP120)</f>
        <v>iPro
Epic Satellite
ALLSCRIPTS
EPIC BCA</v>
      </c>
      <c r="J120" s="18" t="str">
        <f>IF('13 - Config_Intake_View'!Q120&lt;&gt;"","PM Approved",IF('12 - Deployments &amp; Config'!BP120&lt;&gt;"","Assumed",""))</f>
        <v>Assumed</v>
      </c>
      <c r="K120" s="31">
        <f>'12 - Deployments &amp; Config'!AJ120</f>
        <v>0</v>
      </c>
      <c r="L120" s="18">
        <f>'12 - Deployments &amp; Config'!T120</f>
        <v>0</v>
      </c>
      <c r="M120" s="18">
        <f>'12 - Deployments &amp; Config'!V120</f>
        <v>0</v>
      </c>
      <c r="N120" s="18" t="str">
        <f>'12 - Deployments &amp; Config'!BS120</f>
        <v/>
      </c>
      <c r="O120" s="31" t="str">
        <f>'12 - Deployments &amp; Config'!BU120</f>
        <v/>
      </c>
      <c r="P120" s="2">
        <f>'12 - Deployments &amp; Config'!B120</f>
        <v>0</v>
      </c>
      <c r="Q120" s="31" t="str">
        <f t="shared" si="4"/>
        <v/>
      </c>
      <c r="R120" s="18" t="str">
        <f t="shared" si="5"/>
        <v>SW NOT INSTALLED</v>
      </c>
      <c r="S120" s="18" t="str">
        <f t="shared" si="6"/>
        <v/>
      </c>
      <c r="T120" s="18" t="str">
        <f t="shared" si="7"/>
        <v>SW NOT INSTALLED</v>
      </c>
    </row>
    <row r="121" spans="1:20">
      <c r="A121" s="31" t="str">
        <f>'12 - Deployments &amp; Config'!I121</f>
        <v>LIJ - CCMC</v>
      </c>
      <c r="B121" s="31" t="str">
        <f>'12 - Deployments &amp; Config'!X121</f>
        <v>WNH269OPR013</v>
      </c>
      <c r="C121" s="31">
        <f>'12 - Deployments &amp; Config'!AB121</f>
        <v>0</v>
      </c>
      <c r="D121" s="18">
        <f>'12 - Deployments &amp; Config'!AP121</f>
        <v>0</v>
      </c>
      <c r="E121" s="18" t="str">
        <f>'12 - Deployments &amp; Config'!N121</f>
        <v>Yes</v>
      </c>
      <c r="F121" s="31" t="str">
        <f>'12 - Deployments &amp; Config'!O121</f>
        <v>No</v>
      </c>
      <c r="G121" s="18" t="str">
        <f>'12 - Deployments &amp; Config'!P121</f>
        <v>No</v>
      </c>
      <c r="H121" s="18">
        <f>'13 - Config_Intake_View'!M121</f>
        <v>0</v>
      </c>
      <c r="I121" s="31" t="str">
        <f>IF('13 - Config_Intake_View'!Q121&lt;&gt;"",'13 - Config_Intake_View'!Q121,'12 - Deployments &amp; Config'!BP121)</f>
        <v>iPro
Epic Satellite
ALLSCRIPTS
EPIC BCA</v>
      </c>
      <c r="J121" s="18" t="str">
        <f>IF('13 - Config_Intake_View'!Q121&lt;&gt;"","PM Approved",IF('12 - Deployments &amp; Config'!BP121&lt;&gt;"","Assumed",""))</f>
        <v>Assumed</v>
      </c>
      <c r="K121" s="31">
        <f>'12 - Deployments &amp; Config'!AJ121</f>
        <v>0</v>
      </c>
      <c r="L121" s="18">
        <f>'12 - Deployments &amp; Config'!T121</f>
        <v>0</v>
      </c>
      <c r="M121" s="18">
        <f>'12 - Deployments &amp; Config'!V121</f>
        <v>0</v>
      </c>
      <c r="N121" s="18" t="str">
        <f>'12 - Deployments &amp; Config'!BS121</f>
        <v/>
      </c>
      <c r="O121" s="31" t="str">
        <f>'12 - Deployments &amp; Config'!BU121</f>
        <v/>
      </c>
      <c r="P121" s="2">
        <f>'12 - Deployments &amp; Config'!B121</f>
        <v>0</v>
      </c>
      <c r="Q121" s="31" t="str">
        <f t="shared" si="4"/>
        <v/>
      </c>
      <c r="R121" s="18" t="str">
        <f t="shared" si="5"/>
        <v>SW NOT INSTALLED</v>
      </c>
      <c r="S121" s="18" t="str">
        <f t="shared" si="6"/>
        <v/>
      </c>
      <c r="T121" s="18" t="str">
        <f t="shared" si="7"/>
        <v>SW NOT INSTALLED</v>
      </c>
    </row>
    <row r="122" spans="1:20">
      <c r="A122" s="31" t="str">
        <f>'12 - Deployments &amp; Config'!I122</f>
        <v>LIJ - CCMC</v>
      </c>
      <c r="B122" s="31" t="str">
        <f>'12 - Deployments &amp; Config'!X122</f>
        <v>WNH269OPR014</v>
      </c>
      <c r="C122" s="31">
        <f>'12 - Deployments &amp; Config'!AB122</f>
        <v>0</v>
      </c>
      <c r="D122" s="18">
        <f>'12 - Deployments &amp; Config'!AP122</f>
        <v>0</v>
      </c>
      <c r="E122" s="18" t="str">
        <f>'12 - Deployments &amp; Config'!N122</f>
        <v>Yes</v>
      </c>
      <c r="F122" s="31" t="str">
        <f>'12 - Deployments &amp; Config'!O122</f>
        <v>No</v>
      </c>
      <c r="G122" s="18" t="str">
        <f>'12 - Deployments &amp; Config'!P122</f>
        <v>No</v>
      </c>
      <c r="H122" s="18">
        <f>'13 - Config_Intake_View'!M122</f>
        <v>0</v>
      </c>
      <c r="I122" s="31" t="str">
        <f>IF('13 - Config_Intake_View'!Q122&lt;&gt;"",'13 - Config_Intake_View'!Q122,'12 - Deployments &amp; Config'!BP122)</f>
        <v>iPro
Epic Satellite
ALLSCRIPTS
EPIC BCA</v>
      </c>
      <c r="J122" s="18" t="str">
        <f>IF('13 - Config_Intake_View'!Q122&lt;&gt;"","PM Approved",IF('12 - Deployments &amp; Config'!BP122&lt;&gt;"","Assumed",""))</f>
        <v>Assumed</v>
      </c>
      <c r="K122" s="31">
        <f>'12 - Deployments &amp; Config'!AJ122</f>
        <v>0</v>
      </c>
      <c r="L122" s="18">
        <f>'12 - Deployments &amp; Config'!T122</f>
        <v>0</v>
      </c>
      <c r="M122" s="18">
        <f>'12 - Deployments &amp; Config'!V122</f>
        <v>0</v>
      </c>
      <c r="N122" s="18" t="str">
        <f>'12 - Deployments &amp; Config'!BS122</f>
        <v/>
      </c>
      <c r="O122" s="31" t="str">
        <f>'12 - Deployments &amp; Config'!BU122</f>
        <v/>
      </c>
      <c r="P122" s="2">
        <f>'12 - Deployments &amp; Config'!B122</f>
        <v>0</v>
      </c>
      <c r="Q122" s="31" t="str">
        <f t="shared" si="4"/>
        <v/>
      </c>
      <c r="R122" s="18" t="str">
        <f t="shared" si="5"/>
        <v>SW NOT INSTALLED</v>
      </c>
      <c r="S122" s="18" t="str">
        <f t="shared" si="6"/>
        <v/>
      </c>
      <c r="T122" s="18" t="str">
        <f t="shared" si="7"/>
        <v>SW NOT INSTALLED</v>
      </c>
    </row>
    <row r="123" spans="1:20">
      <c r="A123" s="31" t="str">
        <f>'12 - Deployments &amp; Config'!I123</f>
        <v>LIJ - CCMC</v>
      </c>
      <c r="B123" s="31" t="str">
        <f>'12 - Deployments &amp; Config'!X123</f>
        <v>WNH269OPR015</v>
      </c>
      <c r="C123" s="31">
        <f>'12 - Deployments &amp; Config'!AB123</f>
        <v>0</v>
      </c>
      <c r="D123" s="18">
        <f>'12 - Deployments &amp; Config'!AP123</f>
        <v>0</v>
      </c>
      <c r="E123" s="18" t="str">
        <f>'12 - Deployments &amp; Config'!N123</f>
        <v>Yes</v>
      </c>
      <c r="F123" s="31" t="str">
        <f>'12 - Deployments &amp; Config'!O123</f>
        <v>No</v>
      </c>
      <c r="G123" s="18" t="str">
        <f>'12 - Deployments &amp; Config'!P123</f>
        <v>No</v>
      </c>
      <c r="H123" s="18">
        <f>'13 - Config_Intake_View'!M123</f>
        <v>0</v>
      </c>
      <c r="I123" s="31" t="str">
        <f>IF('13 - Config_Intake_View'!Q123&lt;&gt;"",'13 - Config_Intake_View'!Q123,'12 - Deployments &amp; Config'!BP123)</f>
        <v>iPro
Epic Satellite
ALLSCRIPTS
EPIC BCA</v>
      </c>
      <c r="J123" s="18" t="str">
        <f>IF('13 - Config_Intake_View'!Q123&lt;&gt;"","PM Approved",IF('12 - Deployments &amp; Config'!BP123&lt;&gt;"","Assumed",""))</f>
        <v>Assumed</v>
      </c>
      <c r="K123" s="31">
        <f>'12 - Deployments &amp; Config'!AJ123</f>
        <v>0</v>
      </c>
      <c r="L123" s="18">
        <f>'12 - Deployments &amp; Config'!T123</f>
        <v>0</v>
      </c>
      <c r="M123" s="18">
        <f>'12 - Deployments &amp; Config'!V123</f>
        <v>0</v>
      </c>
      <c r="N123" s="18" t="str">
        <f>'12 - Deployments &amp; Config'!BS123</f>
        <v/>
      </c>
      <c r="O123" s="31" t="str">
        <f>'12 - Deployments &amp; Config'!BU123</f>
        <v/>
      </c>
      <c r="P123" s="2">
        <f>'12 - Deployments &amp; Config'!B123</f>
        <v>0</v>
      </c>
      <c r="Q123" s="31" t="str">
        <f t="shared" si="4"/>
        <v/>
      </c>
      <c r="R123" s="18" t="str">
        <f t="shared" si="5"/>
        <v>SW NOT INSTALLED</v>
      </c>
      <c r="S123" s="18" t="str">
        <f t="shared" si="6"/>
        <v/>
      </c>
      <c r="T123" s="18" t="str">
        <f t="shared" si="7"/>
        <v>SW NOT INSTALLED</v>
      </c>
    </row>
    <row r="124" spans="1:20">
      <c r="A124" s="31" t="str">
        <f>'12 - Deployments &amp; Config'!I124</f>
        <v>LIJ - CCMC</v>
      </c>
      <c r="B124" s="31" t="str">
        <f>'12 - Deployments &amp; Config'!X124</f>
        <v>WNH269OPR016</v>
      </c>
      <c r="C124" s="31">
        <f>'12 - Deployments &amp; Config'!AB124</f>
        <v>0</v>
      </c>
      <c r="D124" s="18">
        <f>'12 - Deployments &amp; Config'!AP124</f>
        <v>0</v>
      </c>
      <c r="E124" s="18" t="str">
        <f>'12 - Deployments &amp; Config'!N124</f>
        <v>Yes</v>
      </c>
      <c r="F124" s="31" t="str">
        <f>'12 - Deployments &amp; Config'!O124</f>
        <v>No</v>
      </c>
      <c r="G124" s="18" t="str">
        <f>'12 - Deployments &amp; Config'!P124</f>
        <v>No</v>
      </c>
      <c r="H124" s="18">
        <f>'13 - Config_Intake_View'!M124</f>
        <v>0</v>
      </c>
      <c r="I124" s="31" t="str">
        <f>IF('13 - Config_Intake_View'!Q124&lt;&gt;"",'13 - Config_Intake_View'!Q124,'12 - Deployments &amp; Config'!BP124)</f>
        <v>iPro
Epic Satellite
ALLSCRIPTS
EPIC BCA</v>
      </c>
      <c r="J124" s="18" t="str">
        <f>IF('13 - Config_Intake_View'!Q124&lt;&gt;"","PM Approved",IF('12 - Deployments &amp; Config'!BP124&lt;&gt;"","Assumed",""))</f>
        <v>Assumed</v>
      </c>
      <c r="K124" s="31">
        <f>'12 - Deployments &amp; Config'!AJ124</f>
        <v>0</v>
      </c>
      <c r="L124" s="18">
        <f>'12 - Deployments &amp; Config'!T124</f>
        <v>0</v>
      </c>
      <c r="M124" s="18">
        <f>'12 - Deployments &amp; Config'!V124</f>
        <v>0</v>
      </c>
      <c r="N124" s="18" t="str">
        <f>'12 - Deployments &amp; Config'!BS124</f>
        <v/>
      </c>
      <c r="O124" s="31" t="str">
        <f>'12 - Deployments &amp; Config'!BU124</f>
        <v/>
      </c>
      <c r="P124" s="2">
        <f>'12 - Deployments &amp; Config'!B124</f>
        <v>0</v>
      </c>
      <c r="Q124" s="31" t="str">
        <f t="shared" si="4"/>
        <v/>
      </c>
      <c r="R124" s="18" t="str">
        <f t="shared" si="5"/>
        <v>SW NOT INSTALLED</v>
      </c>
      <c r="S124" s="18" t="str">
        <f t="shared" si="6"/>
        <v/>
      </c>
      <c r="T124" s="18" t="str">
        <f t="shared" si="7"/>
        <v>SW NOT INSTALLED</v>
      </c>
    </row>
    <row r="125" spans="1:20">
      <c r="A125" s="31" t="str">
        <f>'12 - Deployments &amp; Config'!I125</f>
        <v>LIJ - CCMC</v>
      </c>
      <c r="B125" s="31" t="str">
        <f>'12 - Deployments &amp; Config'!X125</f>
        <v>WNH269OPR017</v>
      </c>
      <c r="C125" s="31">
        <f>'12 - Deployments &amp; Config'!AB125</f>
        <v>0</v>
      </c>
      <c r="D125" s="18">
        <f>'12 - Deployments &amp; Config'!AP125</f>
        <v>0</v>
      </c>
      <c r="E125" s="18" t="str">
        <f>'12 - Deployments &amp; Config'!N125</f>
        <v>Yes</v>
      </c>
      <c r="F125" s="31" t="str">
        <f>'12 - Deployments &amp; Config'!O125</f>
        <v>No</v>
      </c>
      <c r="G125" s="18" t="str">
        <f>'12 - Deployments &amp; Config'!P125</f>
        <v>No</v>
      </c>
      <c r="H125" s="18">
        <f>'13 - Config_Intake_View'!M125</f>
        <v>0</v>
      </c>
      <c r="I125" s="31" t="str">
        <f>IF('13 - Config_Intake_View'!Q125&lt;&gt;"",'13 - Config_Intake_View'!Q125,'12 - Deployments &amp; Config'!BP125)</f>
        <v>iPro
Epic Satellite
ALLSCRIPTS
EPIC BCA</v>
      </c>
      <c r="J125" s="18" t="str">
        <f>IF('13 - Config_Intake_View'!Q125&lt;&gt;"","PM Approved",IF('12 - Deployments &amp; Config'!BP125&lt;&gt;"","Assumed",""))</f>
        <v>Assumed</v>
      </c>
      <c r="K125" s="31">
        <f>'12 - Deployments &amp; Config'!AJ125</f>
        <v>0</v>
      </c>
      <c r="L125" s="18">
        <f>'12 - Deployments &amp; Config'!T125</f>
        <v>0</v>
      </c>
      <c r="M125" s="18">
        <f>'12 - Deployments &amp; Config'!V125</f>
        <v>0</v>
      </c>
      <c r="N125" s="18" t="str">
        <f>'12 - Deployments &amp; Config'!BS125</f>
        <v/>
      </c>
      <c r="O125" s="31" t="str">
        <f>'12 - Deployments &amp; Config'!BU125</f>
        <v/>
      </c>
      <c r="P125" s="2">
        <f>'12 - Deployments &amp; Config'!B125</f>
        <v>0</v>
      </c>
      <c r="Q125" s="31" t="str">
        <f t="shared" si="4"/>
        <v/>
      </c>
      <c r="R125" s="18" t="str">
        <f t="shared" si="5"/>
        <v>SW NOT INSTALLED</v>
      </c>
      <c r="S125" s="18" t="str">
        <f t="shared" si="6"/>
        <v/>
      </c>
      <c r="T125" s="18" t="str">
        <f t="shared" si="7"/>
        <v>SW NOT INSTALLED</v>
      </c>
    </row>
    <row r="126" spans="1:20">
      <c r="A126" s="31" t="str">
        <f>'12 - Deployments &amp; Config'!I126</f>
        <v>LIJ - CCMC</v>
      </c>
      <c r="B126" s="31" t="str">
        <f>'12 - Deployments &amp; Config'!X126</f>
        <v>WNH269OPR018</v>
      </c>
      <c r="C126" s="31">
        <f>'12 - Deployments &amp; Config'!AB126</f>
        <v>0</v>
      </c>
      <c r="D126" s="18">
        <f>'12 - Deployments &amp; Config'!AP126</f>
        <v>0</v>
      </c>
      <c r="E126" s="18" t="str">
        <f>'12 - Deployments &amp; Config'!N126</f>
        <v>Yes</v>
      </c>
      <c r="F126" s="31" t="str">
        <f>'12 - Deployments &amp; Config'!O126</f>
        <v>No</v>
      </c>
      <c r="G126" s="18" t="str">
        <f>'12 - Deployments &amp; Config'!P126</f>
        <v>No</v>
      </c>
      <c r="H126" s="18">
        <f>'13 - Config_Intake_View'!M126</f>
        <v>0</v>
      </c>
      <c r="I126" s="31" t="str">
        <f>IF('13 - Config_Intake_View'!Q126&lt;&gt;"",'13 - Config_Intake_View'!Q126,'12 - Deployments &amp; Config'!BP126)</f>
        <v>iPro
Epic Satellite
ALLSCRIPTS
EPIC BCA</v>
      </c>
      <c r="J126" s="18" t="str">
        <f>IF('13 - Config_Intake_View'!Q126&lt;&gt;"","PM Approved",IF('12 - Deployments &amp; Config'!BP126&lt;&gt;"","Assumed",""))</f>
        <v>Assumed</v>
      </c>
      <c r="K126" s="31">
        <f>'12 - Deployments &amp; Config'!AJ126</f>
        <v>0</v>
      </c>
      <c r="L126" s="18">
        <f>'12 - Deployments &amp; Config'!T126</f>
        <v>0</v>
      </c>
      <c r="M126" s="18">
        <f>'12 - Deployments &amp; Config'!V126</f>
        <v>0</v>
      </c>
      <c r="N126" s="18" t="str">
        <f>'12 - Deployments &amp; Config'!BS126</f>
        <v/>
      </c>
      <c r="O126" s="31" t="str">
        <f>'12 - Deployments &amp; Config'!BU126</f>
        <v/>
      </c>
      <c r="P126" s="2">
        <f>'12 - Deployments &amp; Config'!B126</f>
        <v>0</v>
      </c>
      <c r="Q126" s="31" t="str">
        <f t="shared" si="4"/>
        <v/>
      </c>
      <c r="R126" s="18" t="str">
        <f t="shared" si="5"/>
        <v>SW NOT INSTALLED</v>
      </c>
      <c r="S126" s="18" t="str">
        <f t="shared" si="6"/>
        <v/>
      </c>
      <c r="T126" s="18" t="str">
        <f t="shared" si="7"/>
        <v>SW NOT INSTALLED</v>
      </c>
    </row>
    <row r="127" spans="1:20">
      <c r="A127" s="31" t="str">
        <f>'12 - Deployments &amp; Config'!I127</f>
        <v>LIJ - CCMC</v>
      </c>
      <c r="B127" s="31" t="str">
        <f>'12 - Deployments &amp; Config'!X127</f>
        <v>WNH269OPR019</v>
      </c>
      <c r="C127" s="31">
        <f>'12 - Deployments &amp; Config'!AB127</f>
        <v>0</v>
      </c>
      <c r="D127" s="18">
        <f>'12 - Deployments &amp; Config'!AP127</f>
        <v>0</v>
      </c>
      <c r="E127" s="18" t="str">
        <f>'12 - Deployments &amp; Config'!N127</f>
        <v>Yes</v>
      </c>
      <c r="F127" s="31" t="str">
        <f>'12 - Deployments &amp; Config'!O127</f>
        <v>No</v>
      </c>
      <c r="G127" s="18" t="str">
        <f>'12 - Deployments &amp; Config'!P127</f>
        <v>No</v>
      </c>
      <c r="H127" s="18">
        <f>'13 - Config_Intake_View'!M127</f>
        <v>0</v>
      </c>
      <c r="I127" s="31" t="str">
        <f>IF('13 - Config_Intake_View'!Q127&lt;&gt;"",'13 - Config_Intake_View'!Q127,'12 - Deployments &amp; Config'!BP127)</f>
        <v>iPro
Epic Satellite
ALLSCRIPTS
EPIC BCA</v>
      </c>
      <c r="J127" s="18" t="str">
        <f>IF('13 - Config_Intake_View'!Q127&lt;&gt;"","PM Approved",IF('12 - Deployments &amp; Config'!BP127&lt;&gt;"","Assumed",""))</f>
        <v>Assumed</v>
      </c>
      <c r="K127" s="31">
        <f>'12 - Deployments &amp; Config'!AJ127</f>
        <v>0</v>
      </c>
      <c r="L127" s="18">
        <f>'12 - Deployments &amp; Config'!T127</f>
        <v>0</v>
      </c>
      <c r="M127" s="18">
        <f>'12 - Deployments &amp; Config'!V127</f>
        <v>0</v>
      </c>
      <c r="N127" s="18" t="str">
        <f>'12 - Deployments &amp; Config'!BS127</f>
        <v/>
      </c>
      <c r="O127" s="31" t="str">
        <f>'12 - Deployments &amp; Config'!BU127</f>
        <v/>
      </c>
      <c r="P127" s="2">
        <f>'12 - Deployments &amp; Config'!B127</f>
        <v>0</v>
      </c>
      <c r="Q127" s="31" t="str">
        <f t="shared" si="4"/>
        <v/>
      </c>
      <c r="R127" s="18" t="str">
        <f t="shared" si="5"/>
        <v>SW NOT INSTALLED</v>
      </c>
      <c r="S127" s="18" t="str">
        <f t="shared" si="6"/>
        <v/>
      </c>
      <c r="T127" s="18" t="str">
        <f t="shared" si="7"/>
        <v>SW NOT INSTALLED</v>
      </c>
    </row>
    <row r="128" spans="1:20">
      <c r="A128" s="31" t="str">
        <f>'12 - Deployments &amp; Config'!I128</f>
        <v>LIJ - CCMC</v>
      </c>
      <c r="B128" s="31" t="str">
        <f>'12 - Deployments &amp; Config'!X128</f>
        <v>WNH269OPR020</v>
      </c>
      <c r="C128" s="31">
        <f>'12 - Deployments &amp; Config'!AB128</f>
        <v>0</v>
      </c>
      <c r="D128" s="18">
        <f>'12 - Deployments &amp; Config'!AP128</f>
        <v>0</v>
      </c>
      <c r="E128" s="18" t="str">
        <f>'12 - Deployments &amp; Config'!N128</f>
        <v>Yes</v>
      </c>
      <c r="F128" s="31" t="str">
        <f>'12 - Deployments &amp; Config'!O128</f>
        <v>No</v>
      </c>
      <c r="G128" s="18" t="str">
        <f>'12 - Deployments &amp; Config'!P128</f>
        <v>No</v>
      </c>
      <c r="H128" s="18">
        <f>'13 - Config_Intake_View'!M128</f>
        <v>0</v>
      </c>
      <c r="I128" s="31" t="str">
        <f>IF('13 - Config_Intake_View'!Q128&lt;&gt;"",'13 - Config_Intake_View'!Q128,'12 - Deployments &amp; Config'!BP128)</f>
        <v>iPro
Epic Satellite
ALLSCRIPTS
EPIC BCA</v>
      </c>
      <c r="J128" s="18" t="str">
        <f>IF('13 - Config_Intake_View'!Q128&lt;&gt;"","PM Approved",IF('12 - Deployments &amp; Config'!BP128&lt;&gt;"","Assumed",""))</f>
        <v>Assumed</v>
      </c>
      <c r="K128" s="31">
        <f>'12 - Deployments &amp; Config'!AJ128</f>
        <v>0</v>
      </c>
      <c r="L128" s="18">
        <f>'12 - Deployments &amp; Config'!T128</f>
        <v>0</v>
      </c>
      <c r="M128" s="18">
        <f>'12 - Deployments &amp; Config'!V128</f>
        <v>0</v>
      </c>
      <c r="N128" s="18" t="str">
        <f>'12 - Deployments &amp; Config'!BS128</f>
        <v/>
      </c>
      <c r="O128" s="31" t="str">
        <f>'12 - Deployments &amp; Config'!BU128</f>
        <v/>
      </c>
      <c r="P128" s="2">
        <f>'12 - Deployments &amp; Config'!B128</f>
        <v>0</v>
      </c>
      <c r="Q128" s="31" t="str">
        <f t="shared" si="4"/>
        <v/>
      </c>
      <c r="R128" s="18" t="str">
        <f t="shared" si="5"/>
        <v>SW NOT INSTALLED</v>
      </c>
      <c r="S128" s="18" t="str">
        <f t="shared" si="6"/>
        <v/>
      </c>
      <c r="T128" s="18" t="str">
        <f t="shared" si="7"/>
        <v>SW NOT INSTALLED</v>
      </c>
    </row>
    <row r="129" spans="1:20">
      <c r="A129" s="31" t="str">
        <f>'12 - Deployments &amp; Config'!I129</f>
        <v>LIJ - CCMC</v>
      </c>
      <c r="B129" s="31" t="str">
        <f>'12 - Deployments &amp; Config'!X129</f>
        <v>WNH269OPR021</v>
      </c>
      <c r="C129" s="31">
        <f>'12 - Deployments &amp; Config'!AB129</f>
        <v>0</v>
      </c>
      <c r="D129" s="18">
        <f>'12 - Deployments &amp; Config'!AP129</f>
        <v>0</v>
      </c>
      <c r="E129" s="18" t="str">
        <f>'12 - Deployments &amp; Config'!N129</f>
        <v>Yes</v>
      </c>
      <c r="F129" s="31" t="str">
        <f>'12 - Deployments &amp; Config'!O129</f>
        <v>No</v>
      </c>
      <c r="G129" s="18" t="str">
        <f>'12 - Deployments &amp; Config'!P129</f>
        <v>No</v>
      </c>
      <c r="H129" s="18">
        <f>'13 - Config_Intake_View'!M129</f>
        <v>0</v>
      </c>
      <c r="I129" s="31" t="str">
        <f>IF('13 - Config_Intake_View'!Q129&lt;&gt;"",'13 - Config_Intake_View'!Q129,'12 - Deployments &amp; Config'!BP129)</f>
        <v>iPro
Epic Satellite
ALLSCRIPTS
EPIC BCA</v>
      </c>
      <c r="J129" s="18" t="str">
        <f>IF('13 - Config_Intake_View'!Q129&lt;&gt;"","PM Approved",IF('12 - Deployments &amp; Config'!BP129&lt;&gt;"","Assumed",""))</f>
        <v>Assumed</v>
      </c>
      <c r="K129" s="31">
        <f>'12 - Deployments &amp; Config'!AJ129</f>
        <v>0</v>
      </c>
      <c r="L129" s="18">
        <f>'12 - Deployments &amp; Config'!T129</f>
        <v>0</v>
      </c>
      <c r="M129" s="18">
        <f>'12 - Deployments &amp; Config'!V129</f>
        <v>0</v>
      </c>
      <c r="N129" s="18" t="str">
        <f>'12 - Deployments &amp; Config'!BS129</f>
        <v/>
      </c>
      <c r="O129" s="31" t="str">
        <f>'12 - Deployments &amp; Config'!BU129</f>
        <v/>
      </c>
      <c r="P129" s="2">
        <f>'12 - Deployments &amp; Config'!B129</f>
        <v>0</v>
      </c>
      <c r="Q129" s="31" t="str">
        <f t="shared" si="4"/>
        <v/>
      </c>
      <c r="R129" s="18" t="str">
        <f t="shared" si="5"/>
        <v>SW NOT INSTALLED</v>
      </c>
      <c r="S129" s="18" t="str">
        <f t="shared" si="6"/>
        <v/>
      </c>
      <c r="T129" s="18" t="str">
        <f t="shared" si="7"/>
        <v>SW NOT INSTALLED</v>
      </c>
    </row>
    <row r="130" spans="1:20">
      <c r="A130" s="31" t="str">
        <f>'12 - Deployments &amp; Config'!I130</f>
        <v>CFAM</v>
      </c>
      <c r="B130" s="31" t="str">
        <f>'12 - Deployments &amp; Config'!X130</f>
        <v>WLS450OPR001</v>
      </c>
      <c r="C130" s="31">
        <f>'12 - Deployments &amp; Config'!AB130</f>
        <v>0</v>
      </c>
      <c r="D130" s="18">
        <f>'12 - Deployments &amp; Config'!AP130</f>
        <v>0</v>
      </c>
      <c r="E130" s="18" t="str">
        <f>'12 - Deployments &amp; Config'!N130</f>
        <v>Yes</v>
      </c>
      <c r="F130" s="31" t="str">
        <f>'12 - Deployments &amp; Config'!O130</f>
        <v>No</v>
      </c>
      <c r="G130" s="18" t="str">
        <f>'12 - Deployments &amp; Config'!P130</f>
        <v>No</v>
      </c>
      <c r="H130" s="18">
        <f>'13 - Config_Intake_View'!M130</f>
        <v>0</v>
      </c>
      <c r="I130" s="31" t="str">
        <f>IF('13 - Config_Intake_View'!Q130&lt;&gt;"",'13 - Config_Intake_View'!Q130,'12 - Deployments &amp; Config'!BP130)</f>
        <v>iPro
Epic Satellite
ALLSCRIPTS
EPIC BCA</v>
      </c>
      <c r="J130" s="18" t="str">
        <f>IF('13 - Config_Intake_View'!Q130&lt;&gt;"","PM Approved",IF('12 - Deployments &amp; Config'!BP130&lt;&gt;"","Assumed",""))</f>
        <v>Assumed</v>
      </c>
      <c r="K130" s="31">
        <f>'12 - Deployments &amp; Config'!AJ130</f>
        <v>0</v>
      </c>
      <c r="L130" s="18">
        <f>'12 - Deployments &amp; Config'!T130</f>
        <v>0</v>
      </c>
      <c r="M130" s="18">
        <f>'12 - Deployments &amp; Config'!V130</f>
        <v>0</v>
      </c>
      <c r="N130" s="18" t="str">
        <f>'12 - Deployments &amp; Config'!BS130</f>
        <v/>
      </c>
      <c r="O130" s="31" t="str">
        <f>'12 - Deployments &amp; Config'!BU130</f>
        <v/>
      </c>
      <c r="P130" s="2">
        <f>'12 - Deployments &amp; Config'!B130</f>
        <v>0</v>
      </c>
      <c r="Q130" s="31" t="str">
        <f t="shared" ref="Q130:Q193" si="8">IF(OR($A130="",$B130="",$D130=""),"MISSING CORE FIELDS","")</f>
        <v/>
      </c>
      <c r="R130" s="18" t="str">
        <f t="shared" ref="R130:R193" si="9">IF(AND($I130&lt;&gt;"",$K130&lt;&gt;"Yes"),"SW NOT INSTALLED","")</f>
        <v>SW NOT INSTALLED</v>
      </c>
      <c r="S130" s="18" t="str">
        <f t="shared" ref="S130:S193" si="10">IF(AND($H130&lt;&gt;"",ISNUMBER(SEARCH("auto",LOWER($H130))),$F130=""),"AUTOLOGON REQUIRED","")</f>
        <v/>
      </c>
      <c r="T130" s="18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1" t="str">
        <f>'12 - Deployments &amp; Config'!I131</f>
        <v>CFAM</v>
      </c>
      <c r="B131" s="31" t="str">
        <f>'12 - Deployments &amp; Config'!X131</f>
        <v>WLS450OPR002</v>
      </c>
      <c r="C131" s="31">
        <f>'12 - Deployments &amp; Config'!AB131</f>
        <v>0</v>
      </c>
      <c r="D131" s="18">
        <f>'12 - Deployments &amp; Config'!AP131</f>
        <v>0</v>
      </c>
      <c r="E131" s="18" t="str">
        <f>'12 - Deployments &amp; Config'!N131</f>
        <v>Yes</v>
      </c>
      <c r="F131" s="31" t="str">
        <f>'12 - Deployments &amp; Config'!O131</f>
        <v>No</v>
      </c>
      <c r="G131" s="18" t="str">
        <f>'12 - Deployments &amp; Config'!P131</f>
        <v>No</v>
      </c>
      <c r="H131" s="18">
        <f>'13 - Config_Intake_View'!M131</f>
        <v>0</v>
      </c>
      <c r="I131" s="31" t="str">
        <f>IF('13 - Config_Intake_View'!Q131&lt;&gt;"",'13 - Config_Intake_View'!Q131,'12 - Deployments &amp; Config'!BP131)</f>
        <v>iPro
Epic Satellite
ALLSCRIPTS
EPIC BCA</v>
      </c>
      <c r="J131" s="18" t="str">
        <f>IF('13 - Config_Intake_View'!Q131&lt;&gt;"","PM Approved",IF('12 - Deployments &amp; Config'!BP131&lt;&gt;"","Assumed",""))</f>
        <v>Assumed</v>
      </c>
      <c r="K131" s="31">
        <f>'12 - Deployments &amp; Config'!AJ131</f>
        <v>0</v>
      </c>
      <c r="L131" s="18">
        <f>'12 - Deployments &amp; Config'!T131</f>
        <v>0</v>
      </c>
      <c r="M131" s="18">
        <f>'12 - Deployments &amp; Config'!V131</f>
        <v>0</v>
      </c>
      <c r="N131" s="18" t="str">
        <f>'12 - Deployments &amp; Config'!BS131</f>
        <v/>
      </c>
      <c r="O131" s="31" t="str">
        <f>'12 - Deployments &amp; Config'!BU131</f>
        <v/>
      </c>
      <c r="P131" s="2">
        <f>'12 - Deployments &amp; Config'!B131</f>
        <v>0</v>
      </c>
      <c r="Q131" s="31" t="str">
        <f t="shared" si="8"/>
        <v/>
      </c>
      <c r="R131" s="18" t="str">
        <f t="shared" si="9"/>
        <v>SW NOT INSTALLED</v>
      </c>
      <c r="S131" s="18" t="str">
        <f t="shared" si="10"/>
        <v/>
      </c>
      <c r="T131" s="18" t="str">
        <f t="shared" si="11"/>
        <v>SW NOT INSTALLED</v>
      </c>
    </row>
    <row r="132" spans="1:20">
      <c r="A132" s="31" t="str">
        <f>'12 - Deployments &amp; Config'!I132</f>
        <v>CFAM</v>
      </c>
      <c r="B132" s="31" t="str">
        <f>'12 - Deployments &amp; Config'!X132</f>
        <v>WLS450OPR003</v>
      </c>
      <c r="C132" s="31">
        <f>'12 - Deployments &amp; Config'!AB132</f>
        <v>0</v>
      </c>
      <c r="D132" s="18">
        <f>'12 - Deployments &amp; Config'!AP132</f>
        <v>0</v>
      </c>
      <c r="E132" s="18" t="str">
        <f>'12 - Deployments &amp; Config'!N132</f>
        <v>Yes</v>
      </c>
      <c r="F132" s="31" t="str">
        <f>'12 - Deployments &amp; Config'!O132</f>
        <v>No</v>
      </c>
      <c r="G132" s="18" t="str">
        <f>'12 - Deployments &amp; Config'!P132</f>
        <v>No</v>
      </c>
      <c r="H132" s="18">
        <f>'13 - Config_Intake_View'!M132</f>
        <v>0</v>
      </c>
      <c r="I132" s="31" t="str">
        <f>IF('13 - Config_Intake_View'!Q132&lt;&gt;"",'13 - Config_Intake_View'!Q132,'12 - Deployments &amp; Config'!BP132)</f>
        <v>iPro
Epic Satellite
ALLSCRIPTS
EPIC BCA</v>
      </c>
      <c r="J132" s="18" t="str">
        <f>IF('13 - Config_Intake_View'!Q132&lt;&gt;"","PM Approved",IF('12 - Deployments &amp; Config'!BP132&lt;&gt;"","Assumed",""))</f>
        <v>Assumed</v>
      </c>
      <c r="K132" s="31">
        <f>'12 - Deployments &amp; Config'!AJ132</f>
        <v>0</v>
      </c>
      <c r="L132" s="18">
        <f>'12 - Deployments &amp; Config'!T132</f>
        <v>0</v>
      </c>
      <c r="M132" s="18">
        <f>'12 - Deployments &amp; Config'!V132</f>
        <v>0</v>
      </c>
      <c r="N132" s="18" t="str">
        <f>'12 - Deployments &amp; Config'!BS132</f>
        <v/>
      </c>
      <c r="O132" s="31" t="str">
        <f>'12 - Deployments &amp; Config'!BU132</f>
        <v/>
      </c>
      <c r="P132" s="2">
        <f>'12 - Deployments &amp; Config'!B132</f>
        <v>0</v>
      </c>
      <c r="Q132" s="31" t="str">
        <f t="shared" si="8"/>
        <v/>
      </c>
      <c r="R132" s="18" t="str">
        <f t="shared" si="9"/>
        <v>SW NOT INSTALLED</v>
      </c>
      <c r="S132" s="18" t="str">
        <f t="shared" si="10"/>
        <v/>
      </c>
      <c r="T132" s="18" t="str">
        <f t="shared" si="11"/>
        <v>SW NOT INSTALLED</v>
      </c>
    </row>
    <row r="133" spans="1:20">
      <c r="A133" s="31" t="str">
        <f>'12 - Deployments &amp; Config'!I133</f>
        <v>CFAM</v>
      </c>
      <c r="B133" s="31" t="str">
        <f>'12 - Deployments &amp; Config'!X133</f>
        <v>WLS450OPR004</v>
      </c>
      <c r="C133" s="31">
        <f>'12 - Deployments &amp; Config'!AB133</f>
        <v>0</v>
      </c>
      <c r="D133" s="18">
        <f>'12 - Deployments &amp; Config'!AP133</f>
        <v>0</v>
      </c>
      <c r="E133" s="18" t="str">
        <f>'12 - Deployments &amp; Config'!N133</f>
        <v>Yes</v>
      </c>
      <c r="F133" s="31" t="str">
        <f>'12 - Deployments &amp; Config'!O133</f>
        <v>No</v>
      </c>
      <c r="G133" s="18" t="str">
        <f>'12 - Deployments &amp; Config'!P133</f>
        <v>No</v>
      </c>
      <c r="H133" s="18">
        <f>'13 - Config_Intake_View'!M133</f>
        <v>0</v>
      </c>
      <c r="I133" s="31" t="str">
        <f>IF('13 - Config_Intake_View'!Q133&lt;&gt;"",'13 - Config_Intake_View'!Q133,'12 - Deployments &amp; Config'!BP133)</f>
        <v>iPro
Epic Satellite
ALLSCRIPTS
EPIC BCA</v>
      </c>
      <c r="J133" s="18" t="str">
        <f>IF('13 - Config_Intake_View'!Q133&lt;&gt;"","PM Approved",IF('12 - Deployments &amp; Config'!BP133&lt;&gt;"","Assumed",""))</f>
        <v>Assumed</v>
      </c>
      <c r="K133" s="31">
        <f>'12 - Deployments &amp; Config'!AJ133</f>
        <v>0</v>
      </c>
      <c r="L133" s="18">
        <f>'12 - Deployments &amp; Config'!T133</f>
        <v>0</v>
      </c>
      <c r="M133" s="18">
        <f>'12 - Deployments &amp; Config'!V133</f>
        <v>0</v>
      </c>
      <c r="N133" s="18" t="str">
        <f>'12 - Deployments &amp; Config'!BS133</f>
        <v/>
      </c>
      <c r="O133" s="31" t="str">
        <f>'12 - Deployments &amp; Config'!BU133</f>
        <v/>
      </c>
      <c r="P133" s="2">
        <f>'12 - Deployments &amp; Config'!B133</f>
        <v>0</v>
      </c>
      <c r="Q133" s="31" t="str">
        <f t="shared" si="8"/>
        <v/>
      </c>
      <c r="R133" s="18" t="str">
        <f t="shared" si="9"/>
        <v>SW NOT INSTALLED</v>
      </c>
      <c r="S133" s="18" t="str">
        <f t="shared" si="10"/>
        <v/>
      </c>
      <c r="T133" s="18" t="str">
        <f t="shared" si="11"/>
        <v>SW NOT INSTALLED</v>
      </c>
    </row>
    <row r="134" spans="1:20">
      <c r="A134" s="31" t="str">
        <f>'12 - Deployments &amp; Config'!I134</f>
        <v>CFAM</v>
      </c>
      <c r="B134" s="31" t="str">
        <f>'12 - Deployments &amp; Config'!X134</f>
        <v>WLS450OPR005</v>
      </c>
      <c r="C134" s="31">
        <f>'12 - Deployments &amp; Config'!AB134</f>
        <v>0</v>
      </c>
      <c r="D134" s="18">
        <f>'12 - Deployments &amp; Config'!AP134</f>
        <v>0</v>
      </c>
      <c r="E134" s="18" t="str">
        <f>'12 - Deployments &amp; Config'!N134</f>
        <v>Yes</v>
      </c>
      <c r="F134" s="31" t="str">
        <f>'12 - Deployments &amp; Config'!O134</f>
        <v>No</v>
      </c>
      <c r="G134" s="18" t="str">
        <f>'12 - Deployments &amp; Config'!P134</f>
        <v>No</v>
      </c>
      <c r="H134" s="18">
        <f>'13 - Config_Intake_View'!M134</f>
        <v>0</v>
      </c>
      <c r="I134" s="31" t="str">
        <f>IF('13 - Config_Intake_View'!Q134&lt;&gt;"",'13 - Config_Intake_View'!Q134,'12 - Deployments &amp; Config'!BP134)</f>
        <v>iPro
Epic Satellite
ALLSCRIPTS
EPIC BCA</v>
      </c>
      <c r="J134" s="18" t="str">
        <f>IF('13 - Config_Intake_View'!Q134&lt;&gt;"","PM Approved",IF('12 - Deployments &amp; Config'!BP134&lt;&gt;"","Assumed",""))</f>
        <v>Assumed</v>
      </c>
      <c r="K134" s="31">
        <f>'12 - Deployments &amp; Config'!AJ134</f>
        <v>0</v>
      </c>
      <c r="L134" s="18">
        <f>'12 - Deployments &amp; Config'!T134</f>
        <v>0</v>
      </c>
      <c r="M134" s="18">
        <f>'12 - Deployments &amp; Config'!V134</f>
        <v>0</v>
      </c>
      <c r="N134" s="18" t="str">
        <f>'12 - Deployments &amp; Config'!BS134</f>
        <v/>
      </c>
      <c r="O134" s="31" t="str">
        <f>'12 - Deployments &amp; Config'!BU134</f>
        <v/>
      </c>
      <c r="P134" s="2">
        <f>'12 - Deployments &amp; Config'!B134</f>
        <v>0</v>
      </c>
      <c r="Q134" s="31" t="str">
        <f t="shared" si="8"/>
        <v/>
      </c>
      <c r="R134" s="18" t="str">
        <f t="shared" si="9"/>
        <v>SW NOT INSTALLED</v>
      </c>
      <c r="S134" s="18" t="str">
        <f t="shared" si="10"/>
        <v/>
      </c>
      <c r="T134" s="18" t="str">
        <f t="shared" si="11"/>
        <v>SW NOT INSTALLED</v>
      </c>
    </row>
    <row r="135" spans="1:20">
      <c r="A135" s="31" t="str">
        <f>'12 - Deployments &amp; Config'!I135</f>
        <v>CFAM</v>
      </c>
      <c r="B135" s="31" t="str">
        <f>'12 - Deployments &amp; Config'!X135</f>
        <v>WLS450OPR006</v>
      </c>
      <c r="C135" s="31">
        <f>'12 - Deployments &amp; Config'!AB135</f>
        <v>0</v>
      </c>
      <c r="D135" s="18">
        <f>'12 - Deployments &amp; Config'!AP135</f>
        <v>0</v>
      </c>
      <c r="E135" s="18" t="str">
        <f>'12 - Deployments &amp; Config'!N135</f>
        <v>Yes</v>
      </c>
      <c r="F135" s="31" t="str">
        <f>'12 - Deployments &amp; Config'!O135</f>
        <v>No</v>
      </c>
      <c r="G135" s="18" t="str">
        <f>'12 - Deployments &amp; Config'!P135</f>
        <v>No</v>
      </c>
      <c r="H135" s="18">
        <f>'13 - Config_Intake_View'!M135</f>
        <v>0</v>
      </c>
      <c r="I135" s="31" t="str">
        <f>IF('13 - Config_Intake_View'!Q135&lt;&gt;"",'13 - Config_Intake_View'!Q135,'12 - Deployments &amp; Config'!BP135)</f>
        <v>iPro
Epic Satellite
ALLSCRIPTS
EPIC BCA</v>
      </c>
      <c r="J135" s="18" t="str">
        <f>IF('13 - Config_Intake_View'!Q135&lt;&gt;"","PM Approved",IF('12 - Deployments &amp; Config'!BP135&lt;&gt;"","Assumed",""))</f>
        <v>Assumed</v>
      </c>
      <c r="K135" s="31">
        <f>'12 - Deployments &amp; Config'!AJ135</f>
        <v>0</v>
      </c>
      <c r="L135" s="18">
        <f>'12 - Deployments &amp; Config'!T135</f>
        <v>0</v>
      </c>
      <c r="M135" s="18">
        <f>'12 - Deployments &amp; Config'!V135</f>
        <v>0</v>
      </c>
      <c r="N135" s="18" t="str">
        <f>'12 - Deployments &amp; Config'!BS135</f>
        <v/>
      </c>
      <c r="O135" s="31" t="str">
        <f>'12 - Deployments &amp; Config'!BU135</f>
        <v/>
      </c>
      <c r="P135" s="2">
        <f>'12 - Deployments &amp; Config'!B135</f>
        <v>0</v>
      </c>
      <c r="Q135" s="31" t="str">
        <f t="shared" si="8"/>
        <v/>
      </c>
      <c r="R135" s="18" t="str">
        <f t="shared" si="9"/>
        <v>SW NOT INSTALLED</v>
      </c>
      <c r="S135" s="18" t="str">
        <f t="shared" si="10"/>
        <v/>
      </c>
      <c r="T135" s="18" t="str">
        <f t="shared" si="11"/>
        <v>SW NOT INSTALLED</v>
      </c>
    </row>
    <row r="136" spans="1:20">
      <c r="A136" s="31" t="str">
        <f>'12 - Deployments &amp; Config'!I136</f>
        <v>CFAM</v>
      </c>
      <c r="B136" s="31" t="str">
        <f>'12 - Deployments &amp; Config'!X136</f>
        <v>WLS450OPR007</v>
      </c>
      <c r="C136" s="31">
        <f>'12 - Deployments &amp; Config'!AB136</f>
        <v>0</v>
      </c>
      <c r="D136" s="18">
        <f>'12 - Deployments &amp; Config'!AP136</f>
        <v>0</v>
      </c>
      <c r="E136" s="18" t="str">
        <f>'12 - Deployments &amp; Config'!N136</f>
        <v>Yes</v>
      </c>
      <c r="F136" s="31" t="str">
        <f>'12 - Deployments &amp; Config'!O136</f>
        <v>No</v>
      </c>
      <c r="G136" s="18" t="str">
        <f>'12 - Deployments &amp; Config'!P136</f>
        <v>No</v>
      </c>
      <c r="H136" s="18">
        <f>'13 - Config_Intake_View'!M136</f>
        <v>0</v>
      </c>
      <c r="I136" s="31" t="str">
        <f>IF('13 - Config_Intake_View'!Q136&lt;&gt;"",'13 - Config_Intake_View'!Q136,'12 - Deployments &amp; Config'!BP136)</f>
        <v>iPro
Epic Satellite
ALLSCRIPTS
EPIC BCA</v>
      </c>
      <c r="J136" s="18" t="str">
        <f>IF('13 - Config_Intake_View'!Q136&lt;&gt;"","PM Approved",IF('12 - Deployments &amp; Config'!BP136&lt;&gt;"","Assumed",""))</f>
        <v>Assumed</v>
      </c>
      <c r="K136" s="31">
        <f>'12 - Deployments &amp; Config'!AJ136</f>
        <v>0</v>
      </c>
      <c r="L136" s="18">
        <f>'12 - Deployments &amp; Config'!T136</f>
        <v>0</v>
      </c>
      <c r="M136" s="18">
        <f>'12 - Deployments &amp; Config'!V136</f>
        <v>0</v>
      </c>
      <c r="N136" s="18" t="str">
        <f>'12 - Deployments &amp; Config'!BS136</f>
        <v/>
      </c>
      <c r="O136" s="31" t="str">
        <f>'12 - Deployments &amp; Config'!BU136</f>
        <v/>
      </c>
      <c r="P136" s="2">
        <f>'12 - Deployments &amp; Config'!B136</f>
        <v>0</v>
      </c>
      <c r="Q136" s="31" t="str">
        <f t="shared" si="8"/>
        <v/>
      </c>
      <c r="R136" s="18" t="str">
        <f t="shared" si="9"/>
        <v>SW NOT INSTALLED</v>
      </c>
      <c r="S136" s="18" t="str">
        <f t="shared" si="10"/>
        <v/>
      </c>
      <c r="T136" s="18" t="str">
        <f t="shared" si="11"/>
        <v>SW NOT INSTALLED</v>
      </c>
    </row>
    <row r="137" spans="1:20">
      <c r="A137" s="31" t="str">
        <f>'12 - Deployments &amp; Config'!I137</f>
        <v>LIJ - CCMC</v>
      </c>
      <c r="B137" s="31" t="str">
        <f>'12 - Deployments &amp; Config'!X137</f>
        <v>WNH269OPR022</v>
      </c>
      <c r="C137" s="31">
        <f>'12 - Deployments &amp; Config'!AB137</f>
        <v>0</v>
      </c>
      <c r="D137" s="18">
        <f>'12 - Deployments &amp; Config'!AP137</f>
        <v>0</v>
      </c>
      <c r="E137" s="18" t="str">
        <f>'12 - Deployments &amp; Config'!N137</f>
        <v>Yes</v>
      </c>
      <c r="F137" s="31" t="str">
        <f>'12 - Deployments &amp; Config'!O137</f>
        <v>No</v>
      </c>
      <c r="G137" s="18" t="str">
        <f>'12 - Deployments &amp; Config'!P137</f>
        <v>No</v>
      </c>
      <c r="H137" s="18">
        <f>'13 - Config_Intake_View'!M137</f>
        <v>0</v>
      </c>
      <c r="I137" s="31" t="str">
        <f>IF('13 - Config_Intake_View'!Q137&lt;&gt;"",'13 - Config_Intake_View'!Q137,'12 - Deployments &amp; Config'!BP137)</f>
        <v>iPro
Epic Satellite
ALLSCRIPTS
EPIC BCA</v>
      </c>
      <c r="J137" s="18" t="str">
        <f>IF('13 - Config_Intake_View'!Q137&lt;&gt;"","PM Approved",IF('12 - Deployments &amp; Config'!BP137&lt;&gt;"","Assumed",""))</f>
        <v>Assumed</v>
      </c>
      <c r="K137" s="31">
        <f>'12 - Deployments &amp; Config'!AJ137</f>
        <v>0</v>
      </c>
      <c r="L137" s="18">
        <f>'12 - Deployments &amp; Config'!T137</f>
        <v>0</v>
      </c>
      <c r="M137" s="18">
        <f>'12 - Deployments &amp; Config'!V137</f>
        <v>0</v>
      </c>
      <c r="N137" s="18" t="str">
        <f>'12 - Deployments &amp; Config'!BS137</f>
        <v/>
      </c>
      <c r="O137" s="31" t="str">
        <f>'12 - Deployments &amp; Config'!BU137</f>
        <v/>
      </c>
      <c r="P137" s="2">
        <f>'12 - Deployments &amp; Config'!B137</f>
        <v>0</v>
      </c>
      <c r="Q137" s="31" t="str">
        <f t="shared" si="8"/>
        <v/>
      </c>
      <c r="R137" s="18" t="str">
        <f t="shared" si="9"/>
        <v>SW NOT INSTALLED</v>
      </c>
      <c r="S137" s="18" t="str">
        <f t="shared" si="10"/>
        <v/>
      </c>
      <c r="T137" s="18" t="str">
        <f t="shared" si="11"/>
        <v>SW NOT INSTALLED</v>
      </c>
    </row>
    <row r="138" spans="1:20">
      <c r="A138" s="31">
        <f>'12 - Deployments &amp; Config'!I143</f>
        <v>0</v>
      </c>
      <c r="B138" s="31" t="str">
        <f>'12 - Deployments &amp; Config'!X143</f>
        <v>BROKEN - Bluescreen@boot</v>
      </c>
      <c r="C138" s="31">
        <f>'12 - Deployments &amp; Config'!AB143</f>
        <v>0</v>
      </c>
      <c r="D138" s="18">
        <f>'12 - Deployments &amp; Config'!AP143</f>
        <v>0</v>
      </c>
      <c r="E138" s="18" t="str">
        <f>'12 - Deployments &amp; Config'!N143</f>
        <v>No</v>
      </c>
      <c r="F138" s="31" t="str">
        <f>'12 - Deployments &amp; Config'!O143</f>
        <v>No</v>
      </c>
      <c r="G138" s="18" t="str">
        <f>'12 - Deployments &amp; Config'!P143</f>
        <v>No</v>
      </c>
      <c r="H138" s="18">
        <f>'13 - Config_Intake_View'!M138</f>
        <v>0</v>
      </c>
      <c r="I138" s="31" t="str">
        <f>IF('13 - Config_Intake_View'!Q138&lt;&gt;"",'13 - Config_Intake_View'!Q138,'12 - Deployments &amp; Config'!BP143)</f>
        <v>iPro
Epic Satellite
ALLSCRIPTS
EPIC BCA</v>
      </c>
      <c r="J138" s="18" t="str">
        <f>IF('13 - Config_Intake_View'!Q138&lt;&gt;"","PM Approved",IF('12 - Deployments &amp; Config'!BP143&lt;&gt;"","Assumed",""))</f>
        <v>Assumed</v>
      </c>
      <c r="K138" s="31">
        <f>'12 - Deployments &amp; Config'!AJ143</f>
        <v>0</v>
      </c>
      <c r="L138" s="18">
        <f>'12 - Deployments &amp; Config'!T143</f>
        <v>0</v>
      </c>
      <c r="M138" s="18">
        <f>'12 - Deployments &amp; Config'!V143</f>
        <v>0</v>
      </c>
      <c r="N138" s="18" t="str">
        <f>'12 - Deployments &amp; Config'!BS143</f>
        <v/>
      </c>
      <c r="O138" s="31" t="str">
        <f>'12 - Deployments &amp; Config'!BU143</f>
        <v/>
      </c>
      <c r="P138" s="2">
        <f>'12 - Deployments &amp; Config'!B143</f>
        <v>0</v>
      </c>
      <c r="Q138" s="31" t="str">
        <f t="shared" si="8"/>
        <v/>
      </c>
      <c r="R138" s="18" t="str">
        <f t="shared" si="9"/>
        <v>SW NOT INSTALLED</v>
      </c>
      <c r="S138" s="18" t="str">
        <f t="shared" si="10"/>
        <v/>
      </c>
      <c r="T138" s="18" t="str">
        <f t="shared" si="11"/>
        <v>SW NOT INSTALLED</v>
      </c>
    </row>
    <row r="139" spans="1:20">
      <c r="A139" s="31" t="str">
        <f>'12 - Deployments &amp; Config'!I144</f>
        <v>LIJ - CCMC</v>
      </c>
      <c r="B139" s="31" t="str">
        <f>'12 - Deployments &amp; Config'!X144</f>
        <v>WNH270OPR431</v>
      </c>
      <c r="C139" s="31">
        <f>'12 - Deployments &amp; Config'!AB144</f>
        <v>0</v>
      </c>
      <c r="D139" s="18">
        <f>'12 - Deployments &amp; Config'!AP144</f>
        <v>0</v>
      </c>
      <c r="E139" s="18" t="str">
        <f>'12 - Deployments &amp; Config'!N144</f>
        <v>Yes</v>
      </c>
      <c r="F139" s="31" t="str">
        <f>'12 - Deployments &amp; Config'!O144</f>
        <v>No</v>
      </c>
      <c r="G139" s="18" t="str">
        <f>'12 - Deployments &amp; Config'!P144</f>
        <v>No</v>
      </c>
      <c r="H139" s="18">
        <f>'13 - Config_Intake_View'!M139</f>
        <v>0</v>
      </c>
      <c r="I139" s="31" t="str">
        <f>IF('13 - Config_Intake_View'!Q139&lt;&gt;"",'13 - Config_Intake_View'!Q139,'12 - Deployments &amp; Config'!BP144)</f>
        <v>iPro
Epic Satellite
ALLSCRIPTS
EPIC BCA</v>
      </c>
      <c r="J139" s="18" t="str">
        <f>IF('13 - Config_Intake_View'!Q139&lt;&gt;"","PM Approved",IF('12 - Deployments &amp; Config'!BP144&lt;&gt;"","Assumed",""))</f>
        <v>Assumed</v>
      </c>
      <c r="K139" s="31">
        <f>'12 - Deployments &amp; Config'!AJ144</f>
        <v>0</v>
      </c>
      <c r="L139" s="18">
        <f>'12 - Deployments &amp; Config'!T144</f>
        <v>0</v>
      </c>
      <c r="M139" s="18">
        <f>'12 - Deployments &amp; Config'!V144</f>
        <v>0</v>
      </c>
      <c r="N139" s="18" t="str">
        <f>'12 - Deployments &amp; Config'!BS144</f>
        <v/>
      </c>
      <c r="O139" s="31" t="str">
        <f>'12 - Deployments &amp; Config'!BU144</f>
        <v/>
      </c>
      <c r="P139" s="2">
        <f>'12 - Deployments &amp; Config'!B144</f>
        <v>0</v>
      </c>
      <c r="Q139" s="31" t="str">
        <f t="shared" si="8"/>
        <v/>
      </c>
      <c r="R139" s="18" t="str">
        <f t="shared" si="9"/>
        <v>SW NOT INSTALLED</v>
      </c>
      <c r="S139" s="18" t="str">
        <f t="shared" si="10"/>
        <v/>
      </c>
      <c r="T139" s="18" t="str">
        <f t="shared" si="11"/>
        <v>SW NOT INSTALLED</v>
      </c>
    </row>
    <row r="140" spans="1:20">
      <c r="A140" s="31" t="str">
        <f>'12 - Deployments &amp; Config'!I145</f>
        <v>LIJ - OR</v>
      </c>
      <c r="B140" s="31" t="str">
        <f>'12 - Deployments &amp; Config'!X145</f>
        <v>WNH270OPR443</v>
      </c>
      <c r="C140" s="31">
        <f>'12 - Deployments &amp; Config'!AB145</f>
        <v>0</v>
      </c>
      <c r="D140" s="18">
        <f>'12 - Deployments &amp; Config'!AP145</f>
        <v>0</v>
      </c>
      <c r="E140" s="18" t="str">
        <f>'12 - Deployments &amp; Config'!N145</f>
        <v>Yes</v>
      </c>
      <c r="F140" s="31" t="str">
        <f>'12 - Deployments &amp; Config'!O145</f>
        <v>No</v>
      </c>
      <c r="G140" s="18" t="str">
        <f>'12 - Deployments &amp; Config'!P145</f>
        <v>No</v>
      </c>
      <c r="H140" s="18">
        <f>'13 - Config_Intake_View'!M140</f>
        <v>0</v>
      </c>
      <c r="I140" s="31" t="str">
        <f>IF('13 - Config_Intake_View'!Q140&lt;&gt;"",'13 - Config_Intake_View'!Q140,'12 - Deployments &amp; Config'!BP145)</f>
        <v>iPro
Epic Satellite
ALLSCRIPTS
EPIC BCA</v>
      </c>
      <c r="J140" s="18" t="str">
        <f>IF('13 - Config_Intake_View'!Q140&lt;&gt;"","PM Approved",IF('12 - Deployments &amp; Config'!BP145&lt;&gt;"","Assumed",""))</f>
        <v>Assumed</v>
      </c>
      <c r="K140" s="31">
        <f>'12 - Deployments &amp; Config'!AJ145</f>
        <v>0</v>
      </c>
      <c r="L140" s="18">
        <f>'12 - Deployments &amp; Config'!T145</f>
        <v>0</v>
      </c>
      <c r="M140" s="18">
        <f>'12 - Deployments &amp; Config'!V145</f>
        <v>0</v>
      </c>
      <c r="N140" s="18" t="str">
        <f>'12 - Deployments &amp; Config'!BS145</f>
        <v/>
      </c>
      <c r="O140" s="31" t="str">
        <f>'12 - Deployments &amp; Config'!BU145</f>
        <v/>
      </c>
      <c r="P140" s="2">
        <f>'12 - Deployments &amp; Config'!B145</f>
        <v>0</v>
      </c>
      <c r="Q140" s="31" t="str">
        <f t="shared" si="8"/>
        <v/>
      </c>
      <c r="R140" s="18" t="str">
        <f t="shared" si="9"/>
        <v>SW NOT INSTALLED</v>
      </c>
      <c r="S140" s="18" t="str">
        <f t="shared" si="10"/>
        <v/>
      </c>
      <c r="T140" s="18" t="str">
        <f t="shared" si="11"/>
        <v>SW NOT INSTALLED</v>
      </c>
    </row>
    <row r="141" spans="1:20">
      <c r="A141" s="31" t="str">
        <f>'12 - Deployments &amp; Config'!I146</f>
        <v>LIJ - OR</v>
      </c>
      <c r="B141" s="31" t="str">
        <f>'12 - Deployments &amp; Config'!X146</f>
        <v>WNH270OPR444</v>
      </c>
      <c r="C141" s="31">
        <f>'12 - Deployments &amp; Config'!AB146</f>
        <v>0</v>
      </c>
      <c r="D141" s="18">
        <f>'12 - Deployments &amp; Config'!AP146</f>
        <v>0</v>
      </c>
      <c r="E141" s="18" t="str">
        <f>'12 - Deployments &amp; Config'!N146</f>
        <v>Yes</v>
      </c>
      <c r="F141" s="31" t="str">
        <f>'12 - Deployments &amp; Config'!O146</f>
        <v>No</v>
      </c>
      <c r="G141" s="18" t="str">
        <f>'12 - Deployments &amp; Config'!P146</f>
        <v>No</v>
      </c>
      <c r="H141" s="18">
        <f>'13 - Config_Intake_View'!M141</f>
        <v>0</v>
      </c>
      <c r="I141" s="31" t="str">
        <f>IF('13 - Config_Intake_View'!Q141&lt;&gt;"",'13 - Config_Intake_View'!Q141,'12 - Deployments &amp; Config'!BP146)</f>
        <v>iPro
Epic Satellite
ALLSCRIPTS
EPIC BCA</v>
      </c>
      <c r="J141" s="18" t="str">
        <f>IF('13 - Config_Intake_View'!Q141&lt;&gt;"","PM Approved",IF('12 - Deployments &amp; Config'!BP146&lt;&gt;"","Assumed",""))</f>
        <v>Assumed</v>
      </c>
      <c r="K141" s="31">
        <f>'12 - Deployments &amp; Config'!AJ146</f>
        <v>0</v>
      </c>
      <c r="L141" s="18">
        <f>'12 - Deployments &amp; Config'!T146</f>
        <v>0</v>
      </c>
      <c r="M141" s="18">
        <f>'12 - Deployments &amp; Config'!V146</f>
        <v>0</v>
      </c>
      <c r="N141" s="18" t="str">
        <f>'12 - Deployments &amp; Config'!BS146</f>
        <v/>
      </c>
      <c r="O141" s="31" t="str">
        <f>'12 - Deployments &amp; Config'!BU146</f>
        <v/>
      </c>
      <c r="P141" s="2">
        <f>'12 - Deployments &amp; Config'!B146</f>
        <v>0</v>
      </c>
      <c r="Q141" s="31" t="str">
        <f t="shared" si="8"/>
        <v/>
      </c>
      <c r="R141" s="18" t="str">
        <f t="shared" si="9"/>
        <v>SW NOT INSTALLED</v>
      </c>
      <c r="S141" s="18" t="str">
        <f t="shared" si="10"/>
        <v/>
      </c>
      <c r="T141" s="18" t="str">
        <f t="shared" si="11"/>
        <v>SW NOT INSTALLED</v>
      </c>
    </row>
    <row r="142" spans="1:20">
      <c r="A142" s="31" t="str">
        <f>'12 - Deployments &amp; Config'!I147</f>
        <v>LIJ - OR</v>
      </c>
      <c r="B142" s="31" t="str">
        <f>'12 - Deployments &amp; Config'!X147</f>
        <v>WNH270OPR445</v>
      </c>
      <c r="C142" s="31">
        <f>'12 - Deployments &amp; Config'!AB147</f>
        <v>0</v>
      </c>
      <c r="D142" s="18">
        <f>'12 - Deployments &amp; Config'!AP147</f>
        <v>0</v>
      </c>
      <c r="E142" s="18" t="str">
        <f>'12 - Deployments &amp; Config'!N147</f>
        <v>Yes</v>
      </c>
      <c r="F142" s="31" t="str">
        <f>'12 - Deployments &amp; Config'!O147</f>
        <v>No</v>
      </c>
      <c r="G142" s="18" t="str">
        <f>'12 - Deployments &amp; Config'!P147</f>
        <v>No</v>
      </c>
      <c r="H142" s="18">
        <f>'13 - Config_Intake_View'!M142</f>
        <v>0</v>
      </c>
      <c r="I142" s="31" t="str">
        <f>IF('13 - Config_Intake_View'!Q142&lt;&gt;"",'13 - Config_Intake_View'!Q142,'12 - Deployments &amp; Config'!BP147)</f>
        <v>iPro
Epic Satellite
ALLSCRIPTS
EPIC BCA</v>
      </c>
      <c r="J142" s="18" t="str">
        <f>IF('13 - Config_Intake_View'!Q142&lt;&gt;"","PM Approved",IF('12 - Deployments &amp; Config'!BP147&lt;&gt;"","Assumed",""))</f>
        <v>Assumed</v>
      </c>
      <c r="K142" s="31">
        <f>'12 - Deployments &amp; Config'!AJ147</f>
        <v>0</v>
      </c>
      <c r="L142" s="18">
        <f>'12 - Deployments &amp; Config'!T147</f>
        <v>0</v>
      </c>
      <c r="M142" s="18">
        <f>'12 - Deployments &amp; Config'!V147</f>
        <v>0</v>
      </c>
      <c r="N142" s="18" t="str">
        <f>'12 - Deployments &amp; Config'!BS147</f>
        <v/>
      </c>
      <c r="O142" s="31" t="str">
        <f>'12 - Deployments &amp; Config'!BU147</f>
        <v/>
      </c>
      <c r="P142" s="2">
        <f>'12 - Deployments &amp; Config'!B147</f>
        <v>0</v>
      </c>
      <c r="Q142" s="31" t="str">
        <f t="shared" si="8"/>
        <v/>
      </c>
      <c r="R142" s="18" t="str">
        <f t="shared" si="9"/>
        <v>SW NOT INSTALLED</v>
      </c>
      <c r="S142" s="18" t="str">
        <f t="shared" si="10"/>
        <v/>
      </c>
      <c r="T142" s="18" t="str">
        <f t="shared" si="11"/>
        <v>SW NOT INSTALLED</v>
      </c>
    </row>
    <row r="143" spans="1:20">
      <c r="A143" s="31" t="str">
        <f>'12 - Deployments &amp; Config'!I148</f>
        <v>LIJ - OR</v>
      </c>
      <c r="B143" s="31" t="str">
        <f>'12 - Deployments &amp; Config'!X148</f>
        <v>WNH270OPR446</v>
      </c>
      <c r="C143" s="31">
        <f>'12 - Deployments &amp; Config'!AB148</f>
        <v>0</v>
      </c>
      <c r="D143" s="18">
        <f>'12 - Deployments &amp; Config'!AP148</f>
        <v>0</v>
      </c>
      <c r="E143" s="18" t="str">
        <f>'12 - Deployments &amp; Config'!N148</f>
        <v>Yes</v>
      </c>
      <c r="F143" s="31" t="str">
        <f>'12 - Deployments &amp; Config'!O148</f>
        <v>No</v>
      </c>
      <c r="G143" s="18" t="str">
        <f>'12 - Deployments &amp; Config'!P148</f>
        <v>No</v>
      </c>
      <c r="H143" s="18">
        <f>'13 - Config_Intake_View'!M143</f>
        <v>0</v>
      </c>
      <c r="I143" s="31" t="str">
        <f>IF('13 - Config_Intake_View'!Q143&lt;&gt;"",'13 - Config_Intake_View'!Q143,'12 - Deployments &amp; Config'!BP148)</f>
        <v>iPro
Epic Satellite
ALLSCRIPTS
EPIC BCA</v>
      </c>
      <c r="J143" s="18" t="str">
        <f>IF('13 - Config_Intake_View'!Q143&lt;&gt;"","PM Approved",IF('12 - Deployments &amp; Config'!BP148&lt;&gt;"","Assumed",""))</f>
        <v>Assumed</v>
      </c>
      <c r="K143" s="31">
        <f>'12 - Deployments &amp; Config'!AJ148</f>
        <v>0</v>
      </c>
      <c r="L143" s="18">
        <f>'12 - Deployments &amp; Config'!T148</f>
        <v>0</v>
      </c>
      <c r="M143" s="18">
        <f>'12 - Deployments &amp; Config'!V148</f>
        <v>0</v>
      </c>
      <c r="N143" s="18" t="str">
        <f>'12 - Deployments &amp; Config'!BS148</f>
        <v/>
      </c>
      <c r="O143" s="31" t="str">
        <f>'12 - Deployments &amp; Config'!BU148</f>
        <v/>
      </c>
      <c r="P143" s="2">
        <f>'12 - Deployments &amp; Config'!B148</f>
        <v>0</v>
      </c>
      <c r="Q143" s="31" t="str">
        <f t="shared" si="8"/>
        <v/>
      </c>
      <c r="R143" s="18" t="str">
        <f t="shared" si="9"/>
        <v>SW NOT INSTALLED</v>
      </c>
      <c r="S143" s="18" t="str">
        <f t="shared" si="10"/>
        <v/>
      </c>
      <c r="T143" s="18" t="str">
        <f t="shared" si="11"/>
        <v>SW NOT INSTALLED</v>
      </c>
    </row>
    <row r="144" spans="1:20">
      <c r="A144" s="31" t="str">
        <f>'12 - Deployments &amp; Config'!I149</f>
        <v>LIJ - OR</v>
      </c>
      <c r="B144" s="31" t="str">
        <f>'12 - Deployments &amp; Config'!X149</f>
        <v>WNH270OPR447</v>
      </c>
      <c r="C144" s="31">
        <f>'12 - Deployments &amp; Config'!AB149</f>
        <v>0</v>
      </c>
      <c r="D144" s="18">
        <f>'12 - Deployments &amp; Config'!AP149</f>
        <v>0</v>
      </c>
      <c r="E144" s="18" t="str">
        <f>'12 - Deployments &amp; Config'!N149</f>
        <v>Yes</v>
      </c>
      <c r="F144" s="31" t="str">
        <f>'12 - Deployments &amp; Config'!O149</f>
        <v>No</v>
      </c>
      <c r="G144" s="18" t="str">
        <f>'12 - Deployments &amp; Config'!P149</f>
        <v>No</v>
      </c>
      <c r="H144" s="18">
        <f>'13 - Config_Intake_View'!M144</f>
        <v>0</v>
      </c>
      <c r="I144" s="31" t="str">
        <f>IF('13 - Config_Intake_View'!Q144&lt;&gt;"",'13 - Config_Intake_View'!Q144,'12 - Deployments &amp; Config'!BP149)</f>
        <v>iPro
Epic Satellite
ALLSCRIPTS
EPIC BCA</v>
      </c>
      <c r="J144" s="18" t="str">
        <f>IF('13 - Config_Intake_View'!Q144&lt;&gt;"","PM Approved",IF('12 - Deployments &amp; Config'!BP149&lt;&gt;"","Assumed",""))</f>
        <v>Assumed</v>
      </c>
      <c r="K144" s="31">
        <f>'12 - Deployments &amp; Config'!AJ149</f>
        <v>0</v>
      </c>
      <c r="L144" s="18">
        <f>'12 - Deployments &amp; Config'!T149</f>
        <v>0</v>
      </c>
      <c r="M144" s="18">
        <f>'12 - Deployments &amp; Config'!V149</f>
        <v>0</v>
      </c>
      <c r="N144" s="18" t="str">
        <f>'12 - Deployments &amp; Config'!BS149</f>
        <v/>
      </c>
      <c r="O144" s="31" t="str">
        <f>'12 - Deployments &amp; Config'!BU149</f>
        <v/>
      </c>
      <c r="P144" s="2">
        <f>'12 - Deployments &amp; Config'!B149</f>
        <v>0</v>
      </c>
      <c r="Q144" s="31" t="str">
        <f t="shared" si="8"/>
        <v/>
      </c>
      <c r="R144" s="18" t="str">
        <f t="shared" si="9"/>
        <v>SW NOT INSTALLED</v>
      </c>
      <c r="S144" s="18" t="str">
        <f t="shared" si="10"/>
        <v/>
      </c>
      <c r="T144" s="18" t="str">
        <f t="shared" si="11"/>
        <v>SW NOT INSTALLED</v>
      </c>
    </row>
    <row r="145" spans="1:20">
      <c r="A145" s="31" t="str">
        <f>'12 - Deployments &amp; Config'!I150</f>
        <v>LIJ - OR</v>
      </c>
      <c r="B145" s="31">
        <f>'12 - Deployments &amp; Config'!AA150</f>
        <v>0</v>
      </c>
      <c r="C145" s="31">
        <f>'12 - Deployments &amp; Config'!AB150</f>
        <v>0</v>
      </c>
      <c r="D145" s="18">
        <f>'12 - Deployments &amp; Config'!AP150</f>
        <v>0</v>
      </c>
      <c r="E145" s="18" t="str">
        <f>'12 - Deployments &amp; Config'!N150</f>
        <v>Yes</v>
      </c>
      <c r="F145" s="31" t="str">
        <f>'12 - Deployments &amp; Config'!O150</f>
        <v>No</v>
      </c>
      <c r="G145" s="18" t="str">
        <f>'12 - Deployments &amp; Config'!P150</f>
        <v>No</v>
      </c>
      <c r="H145" s="18">
        <f>'13 - Config_Intake_View'!M145</f>
        <v>0</v>
      </c>
      <c r="I145" s="31" t="str">
        <f>IF('13 - Config_Intake_View'!Q145&lt;&gt;"",'13 - Config_Intake_View'!Q145,'12 - Deployments &amp; Config'!BP150)</f>
        <v>iPro
Epic Satellite
ALLSCRIPTS
EPIC BCA</v>
      </c>
      <c r="J145" s="18" t="str">
        <f>IF('13 - Config_Intake_View'!Q145&lt;&gt;"","PM Approved",IF('12 - Deployments &amp; Config'!BP150&lt;&gt;"","Assumed",""))</f>
        <v>Assumed</v>
      </c>
      <c r="K145" s="31">
        <f>'12 - Deployments &amp; Config'!AJ150</f>
        <v>0</v>
      </c>
      <c r="L145" s="18">
        <f>'12 - Deployments &amp; Config'!T150</f>
        <v>0</v>
      </c>
      <c r="M145" s="18">
        <f>'12 - Deployments &amp; Config'!V150</f>
        <v>0</v>
      </c>
      <c r="N145" s="18" t="str">
        <f>'12 - Deployments &amp; Config'!BS150</f>
        <v/>
      </c>
      <c r="O145" s="31" t="str">
        <f>'12 - Deployments &amp; Config'!BU150</f>
        <v/>
      </c>
      <c r="P145" s="2">
        <f>'12 - Deployments &amp; Config'!B150</f>
        <v>0</v>
      </c>
      <c r="Q145" s="31" t="str">
        <f t="shared" si="8"/>
        <v/>
      </c>
      <c r="R145" s="18" t="str">
        <f t="shared" si="9"/>
        <v>SW NOT INSTALLED</v>
      </c>
      <c r="S145" s="18" t="str">
        <f t="shared" si="10"/>
        <v/>
      </c>
      <c r="T145" s="18" t="str">
        <f t="shared" si="11"/>
        <v>SW NOT INSTALLED</v>
      </c>
    </row>
    <row r="146" spans="1:20">
      <c r="A146" s="31" t="str">
        <f>'12 - Deployments &amp; Config'!I151</f>
        <v>LIJ - OR</v>
      </c>
      <c r="B146" s="31">
        <f>'12 - Deployments &amp; Config'!AA151</f>
        <v>0</v>
      </c>
      <c r="C146" s="31">
        <f>'12 - Deployments &amp; Config'!AB151</f>
        <v>0</v>
      </c>
      <c r="D146" s="18">
        <f>'12 - Deployments &amp; Config'!AP151</f>
        <v>0</v>
      </c>
      <c r="E146" s="18" t="str">
        <f>'12 - Deployments &amp; Config'!N151</f>
        <v>Yes</v>
      </c>
      <c r="F146" s="31" t="str">
        <f>'12 - Deployments &amp; Config'!O151</f>
        <v>No</v>
      </c>
      <c r="G146" s="18" t="str">
        <f>'12 - Deployments &amp; Config'!P151</f>
        <v>No</v>
      </c>
      <c r="H146" s="18">
        <f>'13 - Config_Intake_View'!M146</f>
        <v>0</v>
      </c>
      <c r="I146" s="31" t="str">
        <f>IF('13 - Config_Intake_View'!Q146&lt;&gt;"",'13 - Config_Intake_View'!Q146,'12 - Deployments &amp; Config'!BP151)</f>
        <v>iPro
Epic Satellite
ALLSCRIPTS
EPIC BCA</v>
      </c>
      <c r="J146" s="18" t="str">
        <f>IF('13 - Config_Intake_View'!Q146&lt;&gt;"","PM Approved",IF('12 - Deployments &amp; Config'!BP151&lt;&gt;"","Assumed",""))</f>
        <v>Assumed</v>
      </c>
      <c r="K146" s="31">
        <f>'12 - Deployments &amp; Config'!AJ151</f>
        <v>0</v>
      </c>
      <c r="L146" s="18">
        <f>'12 - Deployments &amp; Config'!T151</f>
        <v>0</v>
      </c>
      <c r="M146" s="18">
        <f>'12 - Deployments &amp; Config'!V151</f>
        <v>0</v>
      </c>
      <c r="N146" s="18" t="str">
        <f>'12 - Deployments &amp; Config'!BS151</f>
        <v/>
      </c>
      <c r="O146" s="31" t="str">
        <f>'12 - Deployments &amp; Config'!BU151</f>
        <v/>
      </c>
      <c r="P146" s="2">
        <f>'12 - Deployments &amp; Config'!B151</f>
        <v>0</v>
      </c>
      <c r="Q146" s="31" t="str">
        <f t="shared" si="8"/>
        <v/>
      </c>
      <c r="R146" s="18" t="str">
        <f t="shared" si="9"/>
        <v>SW NOT INSTALLED</v>
      </c>
      <c r="S146" s="18" t="str">
        <f t="shared" si="10"/>
        <v/>
      </c>
      <c r="T146" s="18" t="str">
        <f t="shared" si="11"/>
        <v>SW NOT INSTALLED</v>
      </c>
    </row>
    <row r="147" spans="1:20">
      <c r="A147" s="31" t="str">
        <f>'12 - Deployments &amp; Config'!I152</f>
        <v>LIJ - OR</v>
      </c>
      <c r="B147" s="31">
        <f>'12 - Deployments &amp; Config'!AA152</f>
        <v>0</v>
      </c>
      <c r="C147" s="31">
        <f>'12 - Deployments &amp; Config'!AB152</f>
        <v>0</v>
      </c>
      <c r="D147" s="18">
        <f>'12 - Deployments &amp; Config'!AP152</f>
        <v>0</v>
      </c>
      <c r="E147" s="18">
        <f>'12 - Deployments &amp; Config'!N152</f>
        <v>0</v>
      </c>
      <c r="F147" s="31">
        <f>'12 - Deployments &amp; Config'!O152</f>
        <v>0</v>
      </c>
      <c r="G147" s="18">
        <f>'12 - Deployments &amp; Config'!P152</f>
        <v>0</v>
      </c>
      <c r="H147" s="18">
        <f>'13 - Config_Intake_View'!M147</f>
        <v>0</v>
      </c>
      <c r="I147" s="31" t="str">
        <f>IF('13 - Config_Intake_View'!Q147&lt;&gt;"",'13 - Config_Intake_View'!Q147,'12 - Deployments &amp; Config'!BP152)</f>
        <v>iPro
Epic Satellite
ALLSCRIPTS
EPIC BCA</v>
      </c>
      <c r="J147" s="18" t="str">
        <f>IF('13 - Config_Intake_View'!Q147&lt;&gt;"","PM Approved",IF('12 - Deployments &amp; Config'!BP152&lt;&gt;"","Assumed",""))</f>
        <v>Assumed</v>
      </c>
      <c r="K147" s="31">
        <f>'12 - Deployments &amp; Config'!AJ152</f>
        <v>0</v>
      </c>
      <c r="L147" s="18">
        <f>'12 - Deployments &amp; Config'!T152</f>
        <v>0</v>
      </c>
      <c r="M147" s="18">
        <f>'12 - Deployments &amp; Config'!V152</f>
        <v>0</v>
      </c>
      <c r="N147" s="18" t="str">
        <f>'12 - Deployments &amp; Config'!BS152</f>
        <v/>
      </c>
      <c r="O147" s="31" t="str">
        <f>'12 - Deployments &amp; Config'!BU152</f>
        <v/>
      </c>
      <c r="P147" s="2">
        <f>'12 - Deployments &amp; Config'!B152</f>
        <v>0</v>
      </c>
      <c r="Q147" s="31" t="str">
        <f t="shared" si="8"/>
        <v/>
      </c>
      <c r="R147" s="18" t="str">
        <f t="shared" si="9"/>
        <v>SW NOT INSTALLED</v>
      </c>
      <c r="S147" s="18" t="str">
        <f t="shared" si="10"/>
        <v/>
      </c>
      <c r="T147" s="18" t="str">
        <f t="shared" si="11"/>
        <v>SW NOT INSTALLED</v>
      </c>
    </row>
    <row r="148" spans="1:20">
      <c r="A148" s="31" t="str">
        <f>'12 - Deployments &amp; Config'!I153</f>
        <v>LIJ - OR</v>
      </c>
      <c r="B148" s="31">
        <f>'12 - Deployments &amp; Config'!AA153</f>
        <v>0</v>
      </c>
      <c r="C148" s="31">
        <f>'12 - Deployments &amp; Config'!AB153</f>
        <v>0</v>
      </c>
      <c r="D148" s="18">
        <f>'12 - Deployments &amp; Config'!AP153</f>
        <v>0</v>
      </c>
      <c r="E148" s="18">
        <f>'12 - Deployments &amp; Config'!N153</f>
        <v>0</v>
      </c>
      <c r="F148" s="31">
        <f>'12 - Deployments &amp; Config'!O153</f>
        <v>0</v>
      </c>
      <c r="G148" s="18">
        <f>'12 - Deployments &amp; Config'!P153</f>
        <v>0</v>
      </c>
      <c r="H148" s="18">
        <f>'13 - Config_Intake_View'!M148</f>
        <v>0</v>
      </c>
      <c r="I148" s="31" t="str">
        <f>IF('13 - Config_Intake_View'!Q148&lt;&gt;"",'13 - Config_Intake_View'!Q148,'12 - Deployments &amp; Config'!BP153)</f>
        <v>iPro
Epic Satellite
ALLSCRIPTS
EPIC BCA</v>
      </c>
      <c r="J148" s="18" t="str">
        <f>IF('13 - Config_Intake_View'!Q148&lt;&gt;"","PM Approved",IF('12 - Deployments &amp; Config'!BP153&lt;&gt;"","Assumed",""))</f>
        <v>Assumed</v>
      </c>
      <c r="K148" s="31">
        <f>'12 - Deployments &amp; Config'!AJ153</f>
        <v>0</v>
      </c>
      <c r="L148" s="18">
        <f>'12 - Deployments &amp; Config'!T153</f>
        <v>0</v>
      </c>
      <c r="M148" s="18">
        <f>'12 - Deployments &amp; Config'!V153</f>
        <v>0</v>
      </c>
      <c r="N148" s="18" t="str">
        <f>'12 - Deployments &amp; Config'!BS153</f>
        <v/>
      </c>
      <c r="O148" s="31" t="str">
        <f>'12 - Deployments &amp; Config'!BU153</f>
        <v/>
      </c>
      <c r="P148" s="2">
        <f>'12 - Deployments &amp; Config'!B153</f>
        <v>0</v>
      </c>
      <c r="Q148" s="31" t="str">
        <f t="shared" si="8"/>
        <v/>
      </c>
      <c r="R148" s="18" t="str">
        <f t="shared" si="9"/>
        <v>SW NOT INSTALLED</v>
      </c>
      <c r="S148" s="18" t="str">
        <f t="shared" si="10"/>
        <v/>
      </c>
      <c r="T148" s="18" t="str">
        <f t="shared" si="11"/>
        <v>SW NOT INSTALLED</v>
      </c>
    </row>
    <row r="149" spans="1:20">
      <c r="A149" s="31" t="str">
        <f>'12 - Deployments &amp; Config'!I154</f>
        <v>LIJVS</v>
      </c>
      <c r="B149" s="31">
        <f>'12 - Deployments &amp; Config'!AA154</f>
        <v>0</v>
      </c>
      <c r="C149" s="31" t="str">
        <f>'12 - Deployments &amp; Config'!AB154</f>
        <v>A0F5097FA59B</v>
      </c>
      <c r="D149" s="18">
        <f>'12 - Deployments &amp; Config'!AP154</f>
        <v>0</v>
      </c>
      <c r="E149" s="18">
        <f>'12 - Deployments &amp; Config'!N154</f>
        <v>0</v>
      </c>
      <c r="F149" s="31">
        <f>'12 - Deployments &amp; Config'!O154</f>
        <v>0</v>
      </c>
      <c r="G149" s="18">
        <f>'12 - Deployments &amp; Config'!P154</f>
        <v>0</v>
      </c>
      <c r="H149" s="18">
        <f>'13 - Config_Intake_View'!M149</f>
        <v>0</v>
      </c>
      <c r="I149" s="31">
        <f>IF('13 - Config_Intake_View'!Q149&lt;&gt;"",'13 - Config_Intake_View'!Q149,'12 - Deployments &amp; Config'!BP154)</f>
        <v>0</v>
      </c>
      <c r="J149" s="18" t="str">
        <f>IF('13 - Config_Intake_View'!Q149&lt;&gt;"","PM Approved",IF('12 - Deployments &amp; Config'!BP154&lt;&gt;"","Assumed",""))</f>
        <v/>
      </c>
      <c r="K149" s="31">
        <f>'12 - Deployments &amp; Config'!AJ154</f>
        <v>0</v>
      </c>
      <c r="L149" s="18">
        <f>'12 - Deployments &amp; Config'!T154</f>
        <v>0</v>
      </c>
      <c r="M149" s="18">
        <f>'12 - Deployments &amp; Config'!V154</f>
        <v>0</v>
      </c>
      <c r="N149" s="18" t="str">
        <f>'12 - Deployments &amp; Config'!BS154</f>
        <v>Power Cable, Battery, Firmware Download, Device ID, Epic Beans Relay</v>
      </c>
      <c r="O149" s="31" t="str">
        <f>'12 - Deployments &amp; Config'!BU154</f>
        <v>Blocked</v>
      </c>
      <c r="P149" s="2" t="str">
        <f>'12 - Deployments &amp; Config'!B154</f>
        <v>Yes</v>
      </c>
      <c r="Q149" s="31" t="str">
        <f t="shared" si="8"/>
        <v/>
      </c>
      <c r="R149" s="18" t="str">
        <f t="shared" si="9"/>
        <v>SW NOT INSTALLED</v>
      </c>
      <c r="S149" s="18" t="str">
        <f t="shared" si="10"/>
        <v/>
      </c>
      <c r="T149" s="18" t="str">
        <f t="shared" si="11"/>
        <v>SW NOT INSTALLED</v>
      </c>
    </row>
    <row r="150" spans="1:20">
      <c r="A150" s="31" t="str">
        <f>'12 - Deployments &amp; Config'!I155</f>
        <v>LIJVS</v>
      </c>
      <c r="B150" s="31">
        <f>'12 - Deployments &amp; Config'!AA155</f>
        <v>0</v>
      </c>
      <c r="C150" s="31" t="str">
        <f>'12 - Deployments &amp; Config'!AB155</f>
        <v>A0F5097FA526</v>
      </c>
      <c r="D150" s="18">
        <f>'12 - Deployments &amp; Config'!AP155</f>
        <v>0</v>
      </c>
      <c r="E150" s="18">
        <f>'12 - Deployments &amp; Config'!N155</f>
        <v>0</v>
      </c>
      <c r="F150" s="31">
        <f>'12 - Deployments &amp; Config'!O155</f>
        <v>0</v>
      </c>
      <c r="G150" s="18">
        <f>'12 - Deployments &amp; Config'!P155</f>
        <v>0</v>
      </c>
      <c r="H150" s="18">
        <f>'13 - Config_Intake_View'!M150</f>
        <v>0</v>
      </c>
      <c r="I150" s="31">
        <f>IF('13 - Config_Intake_View'!Q150&lt;&gt;"",'13 - Config_Intake_View'!Q150,'12 - Deployments &amp; Config'!BP155)</f>
        <v>0</v>
      </c>
      <c r="J150" s="18" t="str">
        <f>IF('13 - Config_Intake_View'!Q150&lt;&gt;"","PM Approved",IF('12 - Deployments &amp; Config'!BP155&lt;&gt;"","Assumed",""))</f>
        <v/>
      </c>
      <c r="K150" s="31">
        <f>'12 - Deployments &amp; Config'!AJ155</f>
        <v>0</v>
      </c>
      <c r="L150" s="18">
        <f>'12 - Deployments &amp; Config'!T155</f>
        <v>0</v>
      </c>
      <c r="M150" s="18">
        <f>'12 - Deployments &amp; Config'!V155</f>
        <v>0</v>
      </c>
      <c r="N150" s="18" t="str">
        <f>'12 - Deployments &amp; Config'!BS155</f>
        <v>Power Cable, Battery, Firmware Download, Device ID, Epic Beans Relay</v>
      </c>
      <c r="O150" s="31" t="str">
        <f>'12 - Deployments &amp; Config'!BU155</f>
        <v>Blocked</v>
      </c>
      <c r="P150" s="2" t="str">
        <f>'12 - Deployments &amp; Config'!B155</f>
        <v>Yes</v>
      </c>
      <c r="Q150" s="31" t="str">
        <f t="shared" si="8"/>
        <v/>
      </c>
      <c r="R150" s="18" t="str">
        <f t="shared" si="9"/>
        <v>SW NOT INSTALLED</v>
      </c>
      <c r="S150" s="18" t="str">
        <f t="shared" si="10"/>
        <v/>
      </c>
      <c r="T150" s="18" t="str">
        <f t="shared" si="11"/>
        <v>SW NOT INSTALLED</v>
      </c>
    </row>
    <row r="151" spans="1:20">
      <c r="A151" s="31" t="str">
        <f>'12 - Deployments &amp; Config'!I156</f>
        <v>LIJVS</v>
      </c>
      <c r="B151" s="31">
        <f>'12 - Deployments &amp; Config'!AA156</f>
        <v>0</v>
      </c>
      <c r="C151" s="31" t="str">
        <f>'12 - Deployments &amp; Config'!AB156</f>
        <v>A0F5097FA52B</v>
      </c>
      <c r="D151" s="18">
        <f>'12 - Deployments &amp; Config'!AP156</f>
        <v>0</v>
      </c>
      <c r="E151" s="18">
        <f>'12 - Deployments &amp; Config'!N156</f>
        <v>0</v>
      </c>
      <c r="F151" s="31">
        <f>'12 - Deployments &amp; Config'!O156</f>
        <v>0</v>
      </c>
      <c r="G151" s="18">
        <f>'12 - Deployments &amp; Config'!P156</f>
        <v>0</v>
      </c>
      <c r="H151" s="18">
        <f>'13 - Config_Intake_View'!M151</f>
        <v>0</v>
      </c>
      <c r="I151" s="31">
        <f>IF('13 - Config_Intake_View'!Q151&lt;&gt;"",'13 - Config_Intake_View'!Q151,'12 - Deployments &amp; Config'!BP156)</f>
        <v>0</v>
      </c>
      <c r="J151" s="18" t="str">
        <f>IF('13 - Config_Intake_View'!Q151&lt;&gt;"","PM Approved",IF('12 - Deployments &amp; Config'!BP156&lt;&gt;"","Assumed",""))</f>
        <v/>
      </c>
      <c r="K151" s="31">
        <f>'12 - Deployments &amp; Config'!AJ156</f>
        <v>0</v>
      </c>
      <c r="L151" s="18">
        <f>'12 - Deployments &amp; Config'!T156</f>
        <v>0</v>
      </c>
      <c r="M151" s="18">
        <f>'12 - Deployments &amp; Config'!V156</f>
        <v>0</v>
      </c>
      <c r="N151" s="18" t="str">
        <f>'12 - Deployments &amp; Config'!BS156</f>
        <v>Power Cable, Battery, Firmware Download, Device ID, Epic Beans Relay</v>
      </c>
      <c r="O151" s="31" t="str">
        <f>'12 - Deployments &amp; Config'!BU156</f>
        <v>Blocked</v>
      </c>
      <c r="P151" s="2" t="str">
        <f>'12 - Deployments &amp; Config'!B156</f>
        <v>Yes</v>
      </c>
      <c r="Q151" s="31" t="str">
        <f t="shared" si="8"/>
        <v/>
      </c>
      <c r="R151" s="18" t="str">
        <f t="shared" si="9"/>
        <v>SW NOT INSTALLED</v>
      </c>
      <c r="S151" s="18" t="str">
        <f t="shared" si="10"/>
        <v/>
      </c>
      <c r="T151" s="18" t="str">
        <f t="shared" si="11"/>
        <v>SW NOT INSTALLED</v>
      </c>
    </row>
    <row r="152" spans="1:20">
      <c r="A152" s="31" t="str">
        <f>'12 - Deployments &amp; Config'!I157</f>
        <v>LIJVS</v>
      </c>
      <c r="B152" s="31">
        <f>'12 - Deployments &amp; Config'!AA157</f>
        <v>0</v>
      </c>
      <c r="C152" s="31" t="str">
        <f>'12 - Deployments &amp; Config'!AB157</f>
        <v>A0F5097FA5C5</v>
      </c>
      <c r="D152" s="18">
        <f>'12 - Deployments &amp; Config'!AP157</f>
        <v>0</v>
      </c>
      <c r="E152" s="18">
        <f>'12 - Deployments &amp; Config'!N157</f>
        <v>0</v>
      </c>
      <c r="F152" s="31">
        <f>'12 - Deployments &amp; Config'!O157</f>
        <v>0</v>
      </c>
      <c r="G152" s="18">
        <f>'12 - Deployments &amp; Config'!P157</f>
        <v>0</v>
      </c>
      <c r="H152" s="18">
        <f>'13 - Config_Intake_View'!M152</f>
        <v>0</v>
      </c>
      <c r="I152" s="31">
        <f>IF('13 - Config_Intake_View'!Q152&lt;&gt;"",'13 - Config_Intake_View'!Q152,'12 - Deployments &amp; Config'!BP157)</f>
        <v>0</v>
      </c>
      <c r="J152" s="18" t="str">
        <f>IF('13 - Config_Intake_View'!Q152&lt;&gt;"","PM Approved",IF('12 - Deployments &amp; Config'!BP157&lt;&gt;"","Assumed",""))</f>
        <v/>
      </c>
      <c r="K152" s="31">
        <f>'12 - Deployments &amp; Config'!AJ157</f>
        <v>0</v>
      </c>
      <c r="L152" s="18">
        <f>'12 - Deployments &amp; Config'!T157</f>
        <v>0</v>
      </c>
      <c r="M152" s="18">
        <f>'12 - Deployments &amp; Config'!V157</f>
        <v>0</v>
      </c>
      <c r="N152" s="18" t="str">
        <f>'12 - Deployments &amp; Config'!BS157</f>
        <v>Power Cable, Battery, Firmware Download, Device ID, Epic Beans Relay</v>
      </c>
      <c r="O152" s="31" t="str">
        <f>'12 - Deployments &amp; Config'!BU157</f>
        <v>Blocked</v>
      </c>
      <c r="P152" s="2" t="str">
        <f>'12 - Deployments &amp; Config'!B157</f>
        <v>Yes</v>
      </c>
      <c r="Q152" s="31" t="str">
        <f t="shared" si="8"/>
        <v/>
      </c>
      <c r="R152" s="18" t="str">
        <f t="shared" si="9"/>
        <v>SW NOT INSTALLED</v>
      </c>
      <c r="S152" s="18" t="str">
        <f t="shared" si="10"/>
        <v/>
      </c>
      <c r="T152" s="18" t="str">
        <f t="shared" si="11"/>
        <v>SW NOT INSTALLED</v>
      </c>
    </row>
    <row r="153" spans="1:20">
      <c r="A153" s="31" t="str">
        <f>'12 - Deployments &amp; Config'!I158</f>
        <v>LIJVS</v>
      </c>
      <c r="B153" s="31">
        <f>'12 - Deployments &amp; Config'!AA158</f>
        <v>0</v>
      </c>
      <c r="C153" s="31" t="str">
        <f>'12 - Deployments &amp; Config'!AB158</f>
        <v>A0F5097FA3F3</v>
      </c>
      <c r="D153" s="18">
        <f>'12 - Deployments &amp; Config'!AP158</f>
        <v>0</v>
      </c>
      <c r="E153" s="18">
        <f>'12 - Deployments &amp; Config'!N158</f>
        <v>0</v>
      </c>
      <c r="F153" s="31">
        <f>'12 - Deployments &amp; Config'!O158</f>
        <v>0</v>
      </c>
      <c r="G153" s="18">
        <f>'12 - Deployments &amp; Config'!P158</f>
        <v>0</v>
      </c>
      <c r="H153" s="18">
        <f>'13 - Config_Intake_View'!M153</f>
        <v>0</v>
      </c>
      <c r="I153" s="31">
        <f>IF('13 - Config_Intake_View'!Q153&lt;&gt;"",'13 - Config_Intake_View'!Q153,'12 - Deployments &amp; Config'!BP158)</f>
        <v>0</v>
      </c>
      <c r="J153" s="18" t="str">
        <f>IF('13 - Config_Intake_View'!Q153&lt;&gt;"","PM Approved",IF('12 - Deployments &amp; Config'!BP158&lt;&gt;"","Assumed",""))</f>
        <v/>
      </c>
      <c r="K153" s="31">
        <f>'12 - Deployments &amp; Config'!AJ158</f>
        <v>0</v>
      </c>
      <c r="L153" s="18">
        <f>'12 - Deployments &amp; Config'!T158</f>
        <v>0</v>
      </c>
      <c r="M153" s="18">
        <f>'12 - Deployments &amp; Config'!V158</f>
        <v>0</v>
      </c>
      <c r="N153" s="18" t="str">
        <f>'12 - Deployments &amp; Config'!BS158</f>
        <v>Power Cable, Battery, Firmware Download, Device ID, Epic Beans Relay</v>
      </c>
      <c r="O153" s="31" t="str">
        <f>'12 - Deployments &amp; Config'!BU158</f>
        <v>Blocked</v>
      </c>
      <c r="P153" s="2" t="str">
        <f>'12 - Deployments &amp; Config'!B158</f>
        <v>Yes</v>
      </c>
      <c r="Q153" s="31" t="str">
        <f t="shared" si="8"/>
        <v/>
      </c>
      <c r="R153" s="18" t="str">
        <f t="shared" si="9"/>
        <v>SW NOT INSTALLED</v>
      </c>
      <c r="S153" s="18" t="str">
        <f t="shared" si="10"/>
        <v/>
      </c>
      <c r="T153" s="18" t="str">
        <f t="shared" si="11"/>
        <v>SW NOT INSTALLED</v>
      </c>
    </row>
    <row r="154" spans="1:20">
      <c r="A154" s="31" t="str">
        <f>'12 - Deployments &amp; Config'!I159</f>
        <v>LIJVS</v>
      </c>
      <c r="B154" s="31">
        <f>'12 - Deployments &amp; Config'!AA159</f>
        <v>0</v>
      </c>
      <c r="C154" s="31" t="str">
        <f>'12 - Deployments &amp; Config'!AB159</f>
        <v>A0F5097FA58A</v>
      </c>
      <c r="D154" s="18">
        <f>'12 - Deployments &amp; Config'!AP159</f>
        <v>0</v>
      </c>
      <c r="E154" s="18">
        <f>'12 - Deployments &amp; Config'!N159</f>
        <v>0</v>
      </c>
      <c r="F154" s="31">
        <f>'12 - Deployments &amp; Config'!O159</f>
        <v>0</v>
      </c>
      <c r="G154" s="18">
        <f>'12 - Deployments &amp; Config'!P159</f>
        <v>0</v>
      </c>
      <c r="H154" s="18">
        <f>'13 - Config_Intake_View'!M154</f>
        <v>0</v>
      </c>
      <c r="I154" s="31">
        <f>IF('13 - Config_Intake_View'!Q154&lt;&gt;"",'13 - Config_Intake_View'!Q154,'12 - Deployments &amp; Config'!BP159)</f>
        <v>0</v>
      </c>
      <c r="J154" s="18" t="str">
        <f>IF('13 - Config_Intake_View'!Q154&lt;&gt;"","PM Approved",IF('12 - Deployments &amp; Config'!BP159&lt;&gt;"","Assumed",""))</f>
        <v/>
      </c>
      <c r="K154" s="31">
        <f>'12 - Deployments &amp; Config'!AJ159</f>
        <v>0</v>
      </c>
      <c r="L154" s="18">
        <f>'12 - Deployments &amp; Config'!T159</f>
        <v>0</v>
      </c>
      <c r="M154" s="18">
        <f>'12 - Deployments &amp; Config'!V159</f>
        <v>0</v>
      </c>
      <c r="N154" s="18" t="str">
        <f>'12 - Deployments &amp; Config'!BS159</f>
        <v>Power Cable, Battery, Firmware Download, Device ID, Epic Beans Relay</v>
      </c>
      <c r="O154" s="31" t="str">
        <f>'12 - Deployments &amp; Config'!BU159</f>
        <v>Blocked</v>
      </c>
      <c r="P154" s="2" t="str">
        <f>'12 - Deployments &amp; Config'!B159</f>
        <v>Yes</v>
      </c>
      <c r="Q154" s="31" t="str">
        <f t="shared" si="8"/>
        <v/>
      </c>
      <c r="R154" s="18" t="str">
        <f t="shared" si="9"/>
        <v>SW NOT INSTALLED</v>
      </c>
      <c r="S154" s="18" t="str">
        <f t="shared" si="10"/>
        <v/>
      </c>
      <c r="T154" s="18" t="str">
        <f t="shared" si="11"/>
        <v>SW NOT INSTALLED</v>
      </c>
    </row>
    <row r="155" spans="1:20">
      <c r="A155" s="31" t="str">
        <f>'12 - Deployments &amp; Config'!I160</f>
        <v>LIJVS</v>
      </c>
      <c r="B155" s="31">
        <f>'12 - Deployments &amp; Config'!AA160</f>
        <v>0</v>
      </c>
      <c r="C155" s="31" t="str">
        <f>'12 - Deployments &amp; Config'!AB160</f>
        <v>A0F5097F9550</v>
      </c>
      <c r="D155" s="18">
        <f>'12 - Deployments &amp; Config'!AP160</f>
        <v>0</v>
      </c>
      <c r="E155" s="18">
        <f>'12 - Deployments &amp; Config'!N160</f>
        <v>0</v>
      </c>
      <c r="F155" s="31">
        <f>'12 - Deployments &amp; Config'!O160</f>
        <v>0</v>
      </c>
      <c r="G155" s="18">
        <f>'12 - Deployments &amp; Config'!P160</f>
        <v>0</v>
      </c>
      <c r="H155" s="18">
        <f>'13 - Config_Intake_View'!M155</f>
        <v>0</v>
      </c>
      <c r="I155" s="31">
        <f>IF('13 - Config_Intake_View'!Q155&lt;&gt;"",'13 - Config_Intake_View'!Q155,'12 - Deployments &amp; Config'!BP160)</f>
        <v>0</v>
      </c>
      <c r="J155" s="18" t="str">
        <f>IF('13 - Config_Intake_View'!Q155&lt;&gt;"","PM Approved",IF('12 - Deployments &amp; Config'!BP160&lt;&gt;"","Assumed",""))</f>
        <v/>
      </c>
      <c r="K155" s="31">
        <f>'12 - Deployments &amp; Config'!AJ160</f>
        <v>0</v>
      </c>
      <c r="L155" s="18">
        <f>'12 - Deployments &amp; Config'!T160</f>
        <v>0</v>
      </c>
      <c r="M155" s="18">
        <f>'12 - Deployments &amp; Config'!V160</f>
        <v>0</v>
      </c>
      <c r="N155" s="18" t="str">
        <f>'12 - Deployments &amp; Config'!BS160</f>
        <v>Power Cable, Battery, Firmware Download, Device ID, Epic Beans Relay</v>
      </c>
      <c r="O155" s="31" t="str">
        <f>'12 - Deployments &amp; Config'!BU160</f>
        <v>Blocked</v>
      </c>
      <c r="P155" s="2" t="str">
        <f>'12 - Deployments &amp; Config'!B160</f>
        <v>Yes</v>
      </c>
      <c r="Q155" s="31" t="str">
        <f t="shared" si="8"/>
        <v/>
      </c>
      <c r="R155" s="18" t="str">
        <f t="shared" si="9"/>
        <v>SW NOT INSTALLED</v>
      </c>
      <c r="S155" s="18" t="str">
        <f t="shared" si="10"/>
        <v/>
      </c>
      <c r="T155" s="18" t="str">
        <f t="shared" si="11"/>
        <v>SW NOT INSTALLED</v>
      </c>
    </row>
    <row r="156" spans="1:20">
      <c r="A156" s="31" t="str">
        <f>'12 - Deployments &amp; Config'!I161</f>
        <v>LIJVS</v>
      </c>
      <c r="B156" s="31">
        <f>'12 - Deployments &amp; Config'!AA161</f>
        <v>0</v>
      </c>
      <c r="C156" s="31">
        <f>'12 - Deployments &amp; Config'!AB161</f>
        <v>0</v>
      </c>
      <c r="D156" s="18">
        <f>'12 - Deployments &amp; Config'!AP161</f>
        <v>0</v>
      </c>
      <c r="E156" s="18">
        <f>'12 - Deployments &amp; Config'!N161</f>
        <v>0</v>
      </c>
      <c r="F156" s="31">
        <f>'12 - Deployments &amp; Config'!O161</f>
        <v>0</v>
      </c>
      <c r="G156" s="18">
        <f>'12 - Deployments &amp; Config'!P161</f>
        <v>0</v>
      </c>
      <c r="H156" s="18">
        <f>'13 - Config_Intake_View'!M156</f>
        <v>0</v>
      </c>
      <c r="I156" s="31">
        <f>IF('13 - Config_Intake_View'!Q156&lt;&gt;"",'13 - Config_Intake_View'!Q156,'12 - Deployments &amp; Config'!BP161)</f>
        <v>0</v>
      </c>
      <c r="J156" s="18" t="str">
        <f>IF('13 - Config_Intake_View'!Q156&lt;&gt;"","PM Approved",IF('12 - Deployments &amp; Config'!BP161&lt;&gt;"","Assumed",""))</f>
        <v/>
      </c>
      <c r="K156" s="31">
        <f>'12 - Deployments &amp; Config'!AJ161</f>
        <v>0</v>
      </c>
      <c r="L156" s="18">
        <f>'12 - Deployments &amp; Config'!T161</f>
        <v>0</v>
      </c>
      <c r="M156" s="18">
        <f>'12 - Deployments &amp; Config'!V161</f>
        <v>0</v>
      </c>
      <c r="N156" s="18" t="str">
        <f>'12 - Deployments &amp; Config'!BS161</f>
        <v/>
      </c>
      <c r="O156" s="31" t="str">
        <f>'12 - Deployments &amp; Config'!BU161</f>
        <v/>
      </c>
      <c r="P156" s="2" t="str">
        <f>'12 - Deployments &amp; Config'!B161</f>
        <v>Yes</v>
      </c>
      <c r="Q156" s="31" t="str">
        <f t="shared" si="8"/>
        <v/>
      </c>
      <c r="R156" s="18" t="str">
        <f t="shared" si="9"/>
        <v>SW NOT INSTALLED</v>
      </c>
      <c r="S156" s="18" t="str">
        <f t="shared" si="10"/>
        <v/>
      </c>
      <c r="T156" s="18" t="str">
        <f t="shared" si="11"/>
        <v>SW NOT INSTALLED</v>
      </c>
    </row>
    <row r="157" spans="1:20">
      <c r="A157" s="31" t="str">
        <f>'12 - Deployments &amp; Config'!I162</f>
        <v>LIJVS</v>
      </c>
      <c r="B157" s="31">
        <f>'12 - Deployments &amp; Config'!AA162</f>
        <v>0</v>
      </c>
      <c r="C157" s="31">
        <f>'12 - Deployments &amp; Config'!AB162</f>
        <v>0</v>
      </c>
      <c r="D157" s="18">
        <f>'12 - Deployments &amp; Config'!AP162</f>
        <v>0</v>
      </c>
      <c r="E157" s="18">
        <f>'12 - Deployments &amp; Config'!N162</f>
        <v>0</v>
      </c>
      <c r="F157" s="31">
        <f>'12 - Deployments &amp; Config'!O162</f>
        <v>0</v>
      </c>
      <c r="G157" s="18">
        <f>'12 - Deployments &amp; Config'!P162</f>
        <v>0</v>
      </c>
      <c r="H157" s="18">
        <f>'13 - Config_Intake_View'!M157</f>
        <v>0</v>
      </c>
      <c r="I157" s="31">
        <f>IF('13 - Config_Intake_View'!Q157&lt;&gt;"",'13 - Config_Intake_View'!Q157,'12 - Deployments &amp; Config'!BP162)</f>
        <v>0</v>
      </c>
      <c r="J157" s="18" t="str">
        <f>IF('13 - Config_Intake_View'!Q157&lt;&gt;"","PM Approved",IF('12 - Deployments &amp; Config'!BP162&lt;&gt;"","Assumed",""))</f>
        <v/>
      </c>
      <c r="K157" s="31">
        <f>'12 - Deployments &amp; Config'!AJ162</f>
        <v>0</v>
      </c>
      <c r="L157" s="18">
        <f>'12 - Deployments &amp; Config'!T162</f>
        <v>0</v>
      </c>
      <c r="M157" s="18">
        <f>'12 - Deployments &amp; Config'!V162</f>
        <v>0</v>
      </c>
      <c r="N157" s="18" t="str">
        <f>'12 - Deployments &amp; Config'!BS162</f>
        <v/>
      </c>
      <c r="O157" s="31" t="str">
        <f>'12 - Deployments &amp; Config'!BU162</f>
        <v/>
      </c>
      <c r="P157" s="2" t="str">
        <f>'12 - Deployments &amp; Config'!B162</f>
        <v>Yes</v>
      </c>
      <c r="Q157" s="31" t="str">
        <f t="shared" si="8"/>
        <v/>
      </c>
      <c r="R157" s="18" t="str">
        <f t="shared" si="9"/>
        <v>SW NOT INSTALLED</v>
      </c>
      <c r="S157" s="18" t="str">
        <f t="shared" si="10"/>
        <v/>
      </c>
      <c r="T157" s="18" t="str">
        <f t="shared" si="11"/>
        <v>SW NOT INSTALLED</v>
      </c>
    </row>
    <row r="158" spans="1:20">
      <c r="A158" s="31" t="str">
        <f>'12 - Deployments &amp; Config'!I163</f>
        <v>LIJVS</v>
      </c>
      <c r="B158" s="31">
        <f>'12 - Deployments &amp; Config'!AA163</f>
        <v>0</v>
      </c>
      <c r="C158" s="31">
        <f>'12 - Deployments &amp; Config'!AB163</f>
        <v>0</v>
      </c>
      <c r="D158" s="18">
        <f>'12 - Deployments &amp; Config'!AP163</f>
        <v>0</v>
      </c>
      <c r="E158" s="18">
        <f>'12 - Deployments &amp; Config'!N163</f>
        <v>0</v>
      </c>
      <c r="F158" s="31">
        <f>'12 - Deployments &amp; Config'!O163</f>
        <v>0</v>
      </c>
      <c r="G158" s="18">
        <f>'12 - Deployments &amp; Config'!P163</f>
        <v>0</v>
      </c>
      <c r="H158" s="18">
        <f>'13 - Config_Intake_View'!M158</f>
        <v>0</v>
      </c>
      <c r="I158" s="31">
        <f>IF('13 - Config_Intake_View'!Q158&lt;&gt;"",'13 - Config_Intake_View'!Q158,'12 - Deployments &amp; Config'!BP163)</f>
        <v>0</v>
      </c>
      <c r="J158" s="18" t="str">
        <f>IF('13 - Config_Intake_View'!Q158&lt;&gt;"","PM Approved",IF('12 - Deployments &amp; Config'!BP163&lt;&gt;"","Assumed",""))</f>
        <v/>
      </c>
      <c r="K158" s="31">
        <f>'12 - Deployments &amp; Config'!AJ163</f>
        <v>0</v>
      </c>
      <c r="L158" s="18">
        <f>'12 - Deployments &amp; Config'!T163</f>
        <v>0</v>
      </c>
      <c r="M158" s="18">
        <f>'12 - Deployments &amp; Config'!V163</f>
        <v>0</v>
      </c>
      <c r="N158" s="18" t="str">
        <f>'12 - Deployments &amp; Config'!BS163</f>
        <v/>
      </c>
      <c r="O158" s="31" t="str">
        <f>'12 - Deployments &amp; Config'!BU163</f>
        <v/>
      </c>
      <c r="P158" s="2" t="str">
        <f>'12 - Deployments &amp; Config'!B163</f>
        <v>Yes</v>
      </c>
      <c r="Q158" s="31" t="str">
        <f t="shared" si="8"/>
        <v/>
      </c>
      <c r="R158" s="18" t="str">
        <f t="shared" si="9"/>
        <v>SW NOT INSTALLED</v>
      </c>
      <c r="S158" s="18" t="str">
        <f t="shared" si="10"/>
        <v/>
      </c>
      <c r="T158" s="18" t="str">
        <f t="shared" si="11"/>
        <v>SW NOT INSTALLED</v>
      </c>
    </row>
    <row r="159" spans="1:20">
      <c r="A159" s="31" t="str">
        <f>'12 - Deployments &amp; Config'!I164</f>
        <v>LIJ - Proc</v>
      </c>
      <c r="B159" s="31">
        <f>'12 - Deployments &amp; Config'!AA164</f>
        <v>0</v>
      </c>
      <c r="C159" s="31">
        <f>'12 - Deployments &amp; Config'!AB164</f>
        <v>0</v>
      </c>
      <c r="D159" s="18">
        <f>'12 - Deployments &amp; Config'!AP164</f>
        <v>0</v>
      </c>
      <c r="E159" s="18">
        <f>'12 - Deployments &amp; Config'!N164</f>
        <v>0</v>
      </c>
      <c r="F159" s="31">
        <f>'12 - Deployments &amp; Config'!O164</f>
        <v>0</v>
      </c>
      <c r="G159" s="18">
        <f>'12 - Deployments &amp; Config'!P164</f>
        <v>0</v>
      </c>
      <c r="H159" s="18">
        <f>'13 - Config_Intake_View'!M159</f>
        <v>0</v>
      </c>
      <c r="I159" s="31">
        <f>IF('13 - Config_Intake_View'!Q159&lt;&gt;"",'13 - Config_Intake_View'!Q159,'12 - Deployments &amp; Config'!BP164)</f>
        <v>0</v>
      </c>
      <c r="J159" s="18" t="str">
        <f>IF('13 - Config_Intake_View'!Q159&lt;&gt;"","PM Approved",IF('12 - Deployments &amp; Config'!BP164&lt;&gt;"","Assumed",""))</f>
        <v/>
      </c>
      <c r="K159" s="31">
        <f>'12 - Deployments &amp; Config'!AJ164</f>
        <v>0</v>
      </c>
      <c r="L159" s="18">
        <f>'12 - Deployments &amp; Config'!T164</f>
        <v>0</v>
      </c>
      <c r="M159" s="18">
        <f>'12 - Deployments &amp; Config'!V164</f>
        <v>0</v>
      </c>
      <c r="N159" s="18">
        <f>'12 - Deployments &amp; Config'!BS164</f>
        <v>0</v>
      </c>
      <c r="O159" s="31">
        <f>'12 - Deployments &amp; Config'!BU164</f>
        <v>0</v>
      </c>
      <c r="P159" s="2">
        <f>'12 - Deployments &amp; Config'!B164</f>
        <v>0</v>
      </c>
      <c r="Q159" s="31" t="str">
        <f t="shared" si="8"/>
        <v/>
      </c>
      <c r="R159" s="18" t="str">
        <f t="shared" si="9"/>
        <v>SW NOT INSTALLED</v>
      </c>
      <c r="S159" s="18" t="str">
        <f t="shared" si="10"/>
        <v/>
      </c>
      <c r="T159" s="18" t="str">
        <f t="shared" si="11"/>
        <v>SW NOT INSTALLED</v>
      </c>
    </row>
    <row r="160" spans="1:20">
      <c r="A160" s="31">
        <f>'12 - Deployments &amp; Config'!I165</f>
        <v>0</v>
      </c>
      <c r="B160" s="31">
        <f>'12 - Deployments &amp; Config'!AA165</f>
        <v>0</v>
      </c>
      <c r="C160" s="31">
        <f>'12 - Deployments &amp; Config'!AB165</f>
        <v>0</v>
      </c>
      <c r="D160" s="18">
        <f>'12 - Deployments &amp; Config'!AP165</f>
        <v>0</v>
      </c>
      <c r="E160" s="18">
        <f>'12 - Deployments &amp; Config'!N165</f>
        <v>0</v>
      </c>
      <c r="F160" s="31">
        <f>'12 - Deployments &amp; Config'!O165</f>
        <v>0</v>
      </c>
      <c r="G160" s="18">
        <f>'12 - Deployments &amp; Config'!P165</f>
        <v>0</v>
      </c>
      <c r="H160" s="18">
        <f>'13 - Config_Intake_View'!M160</f>
        <v>0</v>
      </c>
      <c r="I160" s="31">
        <f>IF('13 - Config_Intake_View'!Q160&lt;&gt;"",'13 - Config_Intake_View'!Q160,'12 - Deployments &amp; Config'!BP165)</f>
        <v>0</v>
      </c>
      <c r="J160" s="18" t="str">
        <f>IF('13 - Config_Intake_View'!Q160&lt;&gt;"","PM Approved",IF('12 - Deployments &amp; Config'!BP165&lt;&gt;"","Assumed",""))</f>
        <v/>
      </c>
      <c r="K160" s="31">
        <f>'12 - Deployments &amp; Config'!AJ165</f>
        <v>0</v>
      </c>
      <c r="L160" s="18">
        <f>'12 - Deployments &amp; Config'!T165</f>
        <v>0</v>
      </c>
      <c r="M160" s="18">
        <f>'12 - Deployments &amp; Config'!V165</f>
        <v>0</v>
      </c>
      <c r="N160" s="18">
        <f>'12 - Deployments &amp; Config'!BS165</f>
        <v>0</v>
      </c>
      <c r="O160" s="31">
        <f>'12 - Deployments &amp; Config'!BU165</f>
        <v>0</v>
      </c>
      <c r="P160" s="2">
        <f>'12 - Deployments &amp; Config'!B165</f>
        <v>0</v>
      </c>
      <c r="Q160" s="31" t="str">
        <f t="shared" si="8"/>
        <v/>
      </c>
      <c r="R160" s="18" t="str">
        <f t="shared" si="9"/>
        <v>SW NOT INSTALLED</v>
      </c>
      <c r="S160" s="18" t="str">
        <f t="shared" si="10"/>
        <v/>
      </c>
      <c r="T160" s="18" t="str">
        <f t="shared" si="11"/>
        <v>SW NOT INSTALLED</v>
      </c>
    </row>
    <row r="161" spans="1:20">
      <c r="A161" s="31">
        <f>'12 - Deployments &amp; Config'!I166</f>
        <v>0</v>
      </c>
      <c r="B161" s="31">
        <f>'12 - Deployments &amp; Config'!AA166</f>
        <v>0</v>
      </c>
      <c r="C161" s="31">
        <f>'12 - Deployments &amp; Config'!AB166</f>
        <v>0</v>
      </c>
      <c r="D161" s="18">
        <f>'12 - Deployments &amp; Config'!AP166</f>
        <v>0</v>
      </c>
      <c r="E161" s="18">
        <f>'12 - Deployments &amp; Config'!N166</f>
        <v>0</v>
      </c>
      <c r="F161" s="31">
        <f>'12 - Deployments &amp; Config'!O166</f>
        <v>0</v>
      </c>
      <c r="G161" s="18">
        <f>'12 - Deployments &amp; Config'!P166</f>
        <v>0</v>
      </c>
      <c r="H161" s="18">
        <f>'13 - Config_Intake_View'!M161</f>
        <v>0</v>
      </c>
      <c r="I161" s="31">
        <f>IF('13 - Config_Intake_View'!Q161&lt;&gt;"",'13 - Config_Intake_View'!Q161,'12 - Deployments &amp; Config'!BP166)</f>
        <v>0</v>
      </c>
      <c r="J161" s="18" t="str">
        <f>IF('13 - Config_Intake_View'!Q161&lt;&gt;"","PM Approved",IF('12 - Deployments &amp; Config'!BP166&lt;&gt;"","Assumed",""))</f>
        <v/>
      </c>
      <c r="K161" s="31">
        <f>'12 - Deployments &amp; Config'!AJ166</f>
        <v>0</v>
      </c>
      <c r="L161" s="18">
        <f>'12 - Deployments &amp; Config'!T166</f>
        <v>0</v>
      </c>
      <c r="M161" s="18">
        <f>'12 - Deployments &amp; Config'!V166</f>
        <v>0</v>
      </c>
      <c r="N161" s="18">
        <f>'12 - Deployments &amp; Config'!BS166</f>
        <v>0</v>
      </c>
      <c r="O161" s="31">
        <f>'12 - Deployments &amp; Config'!BU166</f>
        <v>0</v>
      </c>
      <c r="P161" s="2">
        <f>'12 - Deployments &amp; Config'!B166</f>
        <v>0</v>
      </c>
      <c r="Q161" s="31" t="str">
        <f t="shared" si="8"/>
        <v/>
      </c>
      <c r="R161" s="18" t="str">
        <f t="shared" si="9"/>
        <v>SW NOT INSTALLED</v>
      </c>
      <c r="S161" s="18" t="str">
        <f t="shared" si="10"/>
        <v/>
      </c>
      <c r="T161" s="18" t="str">
        <f t="shared" si="11"/>
        <v>SW NOT INSTALLED</v>
      </c>
    </row>
    <row r="162" spans="1:20">
      <c r="A162" s="31" t="str">
        <f>'12 - Deployments &amp; Config'!I167</f>
        <v>LIJFH</v>
      </c>
      <c r="B162" s="31">
        <f>'12 - Deployments &amp; Config'!AA167</f>
        <v>0</v>
      </c>
      <c r="C162" s="31">
        <f>'12 - Deployments &amp; Config'!AB167</f>
        <v>0</v>
      </c>
      <c r="D162" s="18">
        <f>'12 - Deployments &amp; Config'!AP167</f>
        <v>0</v>
      </c>
      <c r="E162" s="18">
        <f>'12 - Deployments &amp; Config'!N167</f>
        <v>0</v>
      </c>
      <c r="F162" s="31">
        <f>'12 - Deployments &amp; Config'!O167</f>
        <v>0</v>
      </c>
      <c r="G162" s="18">
        <f>'12 - Deployments &amp; Config'!P167</f>
        <v>0</v>
      </c>
      <c r="H162" s="18">
        <f>'13 - Config_Intake_View'!M162</f>
        <v>0</v>
      </c>
      <c r="I162" s="31">
        <f>IF('13 - Config_Intake_View'!Q162&lt;&gt;"",'13 - Config_Intake_View'!Q162,'12 - Deployments &amp; Config'!BP167)</f>
        <v>0</v>
      </c>
      <c r="J162" s="18" t="str">
        <f>IF('13 - Config_Intake_View'!Q162&lt;&gt;"","PM Approved",IF('12 - Deployments &amp; Config'!BP167&lt;&gt;"","Assumed",""))</f>
        <v/>
      </c>
      <c r="K162" s="31">
        <f>'12 - Deployments &amp; Config'!AJ167</f>
        <v>0</v>
      </c>
      <c r="L162" s="18">
        <f>'12 - Deployments &amp; Config'!T167</f>
        <v>0</v>
      </c>
      <c r="M162" s="18">
        <f>'12 - Deployments &amp; Config'!V167</f>
        <v>46083</v>
      </c>
      <c r="N162" s="18" t="str">
        <f>'12 - Deployments &amp; Config'!BS167</f>
        <v/>
      </c>
      <c r="O162" s="31" t="str">
        <f>'12 - Deployments &amp; Config'!BU167</f>
        <v/>
      </c>
      <c r="P162" s="2">
        <f>'12 - Deployments &amp; Config'!B167</f>
        <v>0</v>
      </c>
      <c r="Q162" s="31" t="str">
        <f t="shared" si="8"/>
        <v/>
      </c>
      <c r="R162" s="18" t="str">
        <f t="shared" si="9"/>
        <v>SW NOT INSTALLED</v>
      </c>
      <c r="S162" s="18" t="str">
        <f t="shared" si="10"/>
        <v/>
      </c>
      <c r="T162" s="18" t="str">
        <f t="shared" si="11"/>
        <v>SW NOT INSTALLED</v>
      </c>
    </row>
    <row r="163" spans="1:20">
      <c r="A163" s="31" t="str">
        <f>'12 - Deployments &amp; Config'!I168</f>
        <v>LIJFH</v>
      </c>
      <c r="B163" s="31" t="str">
        <f>'12 - Deployments &amp; Config'!AA168</f>
        <v>LFH-MACH-C</v>
      </c>
      <c r="C163" s="31" t="str">
        <f>'12 - Deployments &amp; Config'!AB168</f>
        <v>A0F5097FA2E8</v>
      </c>
      <c r="D163" s="18">
        <f>'12 - Deployments &amp; Config'!AP168</f>
        <v>0</v>
      </c>
      <c r="E163" s="18">
        <f>'12 - Deployments &amp; Config'!N168</f>
        <v>0</v>
      </c>
      <c r="F163" s="31">
        <f>'12 - Deployments &amp; Config'!O168</f>
        <v>0</v>
      </c>
      <c r="G163" s="18">
        <f>'12 - Deployments &amp; Config'!P168</f>
        <v>0</v>
      </c>
      <c r="H163" s="18">
        <f>'13 - Config_Intake_View'!M163</f>
        <v>0</v>
      </c>
      <c r="I163" s="31">
        <f>IF('13 - Config_Intake_View'!Q163&lt;&gt;"",'13 - Config_Intake_View'!Q163,'12 - Deployments &amp; Config'!BP168)</f>
        <v>0</v>
      </c>
      <c r="J163" s="18" t="str">
        <f>IF('13 - Config_Intake_View'!Q163&lt;&gt;"","PM Approved",IF('12 - Deployments &amp; Config'!BP168&lt;&gt;"","Assumed",""))</f>
        <v/>
      </c>
      <c r="K163" s="31">
        <f>'12 - Deployments &amp; Config'!AJ168</f>
        <v>0</v>
      </c>
      <c r="L163" s="18">
        <f>'12 - Deployments &amp; Config'!T168</f>
        <v>0</v>
      </c>
      <c r="M163" s="18">
        <f>'12 - Deployments &amp; Config'!V168</f>
        <v>46083</v>
      </c>
      <c r="N163" s="18" t="str">
        <f>'12 - Deployments &amp; Config'!BS168</f>
        <v>Power Cable, Battery, Firmware Download, Device ID, Epic Beans Relay</v>
      </c>
      <c r="O163" s="31" t="str">
        <f>'12 - Deployments &amp; Config'!BU168</f>
        <v>Blocked</v>
      </c>
      <c r="P163" s="2">
        <f>'12 - Deployments &amp; Config'!B168</f>
        <v>0</v>
      </c>
      <c r="Q163" s="31" t="str">
        <f t="shared" si="8"/>
        <v/>
      </c>
      <c r="R163" s="18" t="str">
        <f t="shared" si="9"/>
        <v>SW NOT INSTALLED</v>
      </c>
      <c r="S163" s="18" t="str">
        <f t="shared" si="10"/>
        <v/>
      </c>
      <c r="T163" s="18" t="str">
        <f t="shared" si="11"/>
        <v>SW NOT INSTALLED</v>
      </c>
    </row>
    <row r="164" spans="1:20">
      <c r="A164" s="31" t="str">
        <f>'12 - Deployments &amp; Config'!I169</f>
        <v>LIJFH</v>
      </c>
      <c r="B164" s="31" t="str">
        <f>'12 - Deployments &amp; Config'!AA169</f>
        <v>LFH-MACH-D</v>
      </c>
      <c r="C164" s="31" t="str">
        <f>'12 - Deployments &amp; Config'!AB169</f>
        <v>A0F5097FA4FF</v>
      </c>
      <c r="D164" s="18">
        <f>'12 - Deployments &amp; Config'!AP169</f>
        <v>0</v>
      </c>
      <c r="E164" s="18">
        <f>'12 - Deployments &amp; Config'!N169</f>
        <v>0</v>
      </c>
      <c r="F164" s="31">
        <f>'12 - Deployments &amp; Config'!O169</f>
        <v>0</v>
      </c>
      <c r="G164" s="18">
        <f>'12 - Deployments &amp; Config'!P169</f>
        <v>0</v>
      </c>
      <c r="H164" s="18">
        <f>'13 - Config_Intake_View'!M164</f>
        <v>0</v>
      </c>
      <c r="I164" s="31">
        <f>IF('13 - Config_Intake_View'!Q164&lt;&gt;"",'13 - Config_Intake_View'!Q164,'12 - Deployments &amp; Config'!BP169)</f>
        <v>0</v>
      </c>
      <c r="J164" s="18" t="str">
        <f>IF('13 - Config_Intake_View'!Q164&lt;&gt;"","PM Approved",IF('12 - Deployments &amp; Config'!BP169&lt;&gt;"","Assumed",""))</f>
        <v/>
      </c>
      <c r="K164" s="31">
        <f>'12 - Deployments &amp; Config'!AJ169</f>
        <v>0</v>
      </c>
      <c r="L164" s="18">
        <f>'12 - Deployments &amp; Config'!T169</f>
        <v>0</v>
      </c>
      <c r="M164" s="18">
        <f>'12 - Deployments &amp; Config'!V169</f>
        <v>46083</v>
      </c>
      <c r="N164" s="18" t="str">
        <f>'12 - Deployments &amp; Config'!BS169</f>
        <v>Power Cable, Battery, Firmware Download, Device ID, Epic Beans Relay</v>
      </c>
      <c r="O164" s="31" t="str">
        <f>'12 - Deployments &amp; Config'!BU169</f>
        <v>Blocked</v>
      </c>
      <c r="P164" s="2">
        <f>'12 - Deployments &amp; Config'!B169</f>
        <v>0</v>
      </c>
      <c r="Q164" s="31" t="str">
        <f t="shared" si="8"/>
        <v/>
      </c>
      <c r="R164" s="18" t="str">
        <f t="shared" si="9"/>
        <v>SW NOT INSTALLED</v>
      </c>
      <c r="S164" s="18" t="str">
        <f t="shared" si="10"/>
        <v/>
      </c>
      <c r="T164" s="18" t="str">
        <f t="shared" si="11"/>
        <v>SW NOT INSTALLED</v>
      </c>
    </row>
    <row r="165" spans="1:20">
      <c r="A165" s="31" t="str">
        <f>'12 - Deployments &amp; Config'!I170</f>
        <v>LIJFH</v>
      </c>
      <c r="B165" s="31" t="str">
        <f>'12 - Deployments &amp; Config'!AA170</f>
        <v>LFH-MACH-M</v>
      </c>
      <c r="C165" s="31" t="str">
        <f>'12 - Deployments &amp; Config'!AB170</f>
        <v>A0F5097FA55F</v>
      </c>
      <c r="D165" s="18">
        <f>'12 - Deployments &amp; Config'!AP170</f>
        <v>0</v>
      </c>
      <c r="E165" s="18">
        <f>'12 - Deployments &amp; Config'!N170</f>
        <v>0</v>
      </c>
      <c r="F165" s="31">
        <f>'12 - Deployments &amp; Config'!O170</f>
        <v>0</v>
      </c>
      <c r="G165" s="18">
        <f>'12 - Deployments &amp; Config'!P170</f>
        <v>0</v>
      </c>
      <c r="H165" s="18">
        <f>'13 - Config_Intake_View'!M165</f>
        <v>0</v>
      </c>
      <c r="I165" s="31">
        <f>IF('13 - Config_Intake_View'!Q165&lt;&gt;"",'13 - Config_Intake_View'!Q165,'12 - Deployments &amp; Config'!BP170)</f>
        <v>0</v>
      </c>
      <c r="J165" s="18" t="str">
        <f>IF('13 - Config_Intake_View'!Q165&lt;&gt;"","PM Approved",IF('12 - Deployments &amp; Config'!BP170&lt;&gt;"","Assumed",""))</f>
        <v/>
      </c>
      <c r="K165" s="31">
        <f>'12 - Deployments &amp; Config'!AJ170</f>
        <v>0</v>
      </c>
      <c r="L165" s="18">
        <f>'12 - Deployments &amp; Config'!T170</f>
        <v>0</v>
      </c>
      <c r="M165" s="18">
        <f>'12 - Deployments &amp; Config'!V170</f>
        <v>46083</v>
      </c>
      <c r="N165" s="18" t="str">
        <f>'12 - Deployments &amp; Config'!BS170</f>
        <v>Power Cable, Battery, Firmware Download, Device ID, Epic Beans Relay</v>
      </c>
      <c r="O165" s="31" t="str">
        <f>'12 - Deployments &amp; Config'!BU170</f>
        <v>Blocked</v>
      </c>
      <c r="P165" s="2">
        <f>'12 - Deployments &amp; Config'!B170</f>
        <v>0</v>
      </c>
      <c r="Q165" s="31" t="str">
        <f t="shared" si="8"/>
        <v/>
      </c>
      <c r="R165" s="18" t="str">
        <f t="shared" si="9"/>
        <v>SW NOT INSTALLED</v>
      </c>
      <c r="S165" s="18" t="str">
        <f t="shared" si="10"/>
        <v/>
      </c>
      <c r="T165" s="18" t="str">
        <f t="shared" si="11"/>
        <v>SW NOT INSTALLED</v>
      </c>
    </row>
    <row r="166" spans="1:20">
      <c r="A166" s="31" t="str">
        <f>'12 - Deployments &amp; Config'!I171</f>
        <v>LIJFH</v>
      </c>
      <c r="B166" s="31" t="str">
        <f>'12 - Deployments &amp; Config'!AA171</f>
        <v>LFH-MACH-I</v>
      </c>
      <c r="C166" s="31" t="str">
        <f>'12 - Deployments &amp; Config'!AB171</f>
        <v>A0F5097FEB89</v>
      </c>
      <c r="D166" s="18">
        <f>'12 - Deployments &amp; Config'!AP171</f>
        <v>0</v>
      </c>
      <c r="E166" s="18">
        <f>'12 - Deployments &amp; Config'!N171</f>
        <v>0</v>
      </c>
      <c r="F166" s="31">
        <f>'12 - Deployments &amp; Config'!O171</f>
        <v>0</v>
      </c>
      <c r="G166" s="18">
        <f>'12 - Deployments &amp; Config'!P171</f>
        <v>0</v>
      </c>
      <c r="H166" s="18">
        <f>'13 - Config_Intake_View'!M166</f>
        <v>0</v>
      </c>
      <c r="I166" s="31">
        <f>IF('13 - Config_Intake_View'!Q166&lt;&gt;"",'13 - Config_Intake_View'!Q166,'12 - Deployments &amp; Config'!BP171)</f>
        <v>0</v>
      </c>
      <c r="J166" s="18" t="str">
        <f>IF('13 - Config_Intake_View'!Q166&lt;&gt;"","PM Approved",IF('12 - Deployments &amp; Config'!BP171&lt;&gt;"","Assumed",""))</f>
        <v/>
      </c>
      <c r="K166" s="31">
        <f>'12 - Deployments &amp; Config'!AJ171</f>
        <v>0</v>
      </c>
      <c r="L166" s="18">
        <f>'12 - Deployments &amp; Config'!T171</f>
        <v>0</v>
      </c>
      <c r="M166" s="18">
        <f>'12 - Deployments &amp; Config'!V171</f>
        <v>46083</v>
      </c>
      <c r="N166" s="18" t="str">
        <f>'12 - Deployments &amp; Config'!BS171</f>
        <v>Power Cable, Battery, Firmware Download, Device ID, Epic Beans Relay</v>
      </c>
      <c r="O166" s="31" t="str">
        <f>'12 - Deployments &amp; Config'!BU171</f>
        <v>Blocked</v>
      </c>
      <c r="P166" s="2">
        <f>'12 - Deployments &amp; Config'!B171</f>
        <v>0</v>
      </c>
      <c r="Q166" s="31" t="str">
        <f t="shared" si="8"/>
        <v/>
      </c>
      <c r="R166" s="18" t="str">
        <f t="shared" si="9"/>
        <v>SW NOT INSTALLED</v>
      </c>
      <c r="S166" s="18" t="str">
        <f t="shared" si="10"/>
        <v/>
      </c>
      <c r="T166" s="18" t="str">
        <f t="shared" si="11"/>
        <v>SW NOT INSTALLED</v>
      </c>
    </row>
    <row r="167" spans="1:20">
      <c r="A167" s="31">
        <f>'12 - Deployments &amp; Config'!I172</f>
        <v>0</v>
      </c>
      <c r="B167" s="31" t="str">
        <f>'12 - Deployments &amp; Config'!AA172</f>
        <v>LFH-MACH-K</v>
      </c>
      <c r="C167" s="31">
        <f>'12 - Deployments &amp; Config'!AB172</f>
        <v>0</v>
      </c>
      <c r="D167" s="18">
        <f>'12 - Deployments &amp; Config'!AP172</f>
        <v>0</v>
      </c>
      <c r="E167" s="18">
        <f>'12 - Deployments &amp; Config'!N172</f>
        <v>0</v>
      </c>
      <c r="F167" s="31">
        <f>'12 - Deployments &amp; Config'!O172</f>
        <v>0</v>
      </c>
      <c r="G167" s="18">
        <f>'12 - Deployments &amp; Config'!P172</f>
        <v>0</v>
      </c>
      <c r="H167" s="18">
        <f>'13 - Config_Intake_View'!M167</f>
        <v>0</v>
      </c>
      <c r="I167" s="31">
        <f>IF('13 - Config_Intake_View'!Q167&lt;&gt;"",'13 - Config_Intake_View'!Q167,'12 - Deployments &amp; Config'!BP172)</f>
        <v>0</v>
      </c>
      <c r="J167" s="18" t="str">
        <f>IF('13 - Config_Intake_View'!Q167&lt;&gt;"","PM Approved",IF('12 - Deployments &amp; Config'!BP172&lt;&gt;"","Assumed",""))</f>
        <v/>
      </c>
      <c r="K167" s="31">
        <f>'12 - Deployments &amp; Config'!AJ172</f>
        <v>0</v>
      </c>
      <c r="L167" s="18">
        <f>'12 - Deployments &amp; Config'!T172</f>
        <v>0</v>
      </c>
      <c r="M167" s="18">
        <f>'12 - Deployments &amp; Config'!V172</f>
        <v>0</v>
      </c>
      <c r="N167" s="18" t="str">
        <f>'12 - Deployments &amp; Config'!BS172</f>
        <v/>
      </c>
      <c r="O167" s="31" t="str">
        <f>'12 - Deployments &amp; Config'!BU172</f>
        <v/>
      </c>
      <c r="P167" s="2">
        <f>'12 - Deployments &amp; Config'!B172</f>
        <v>0</v>
      </c>
      <c r="Q167" s="31" t="str">
        <f t="shared" si="8"/>
        <v/>
      </c>
      <c r="R167" s="18" t="str">
        <f t="shared" si="9"/>
        <v>SW NOT INSTALLED</v>
      </c>
      <c r="S167" s="18" t="str">
        <f t="shared" si="10"/>
        <v/>
      </c>
      <c r="T167" s="18" t="str">
        <f t="shared" si="11"/>
        <v>SW NOT INSTALLED</v>
      </c>
    </row>
    <row r="168" spans="1:20">
      <c r="A168" s="31">
        <f>'12 - Deployments &amp; Config'!I173</f>
        <v>0</v>
      </c>
      <c r="B168" s="31">
        <f>'12 - Deployments &amp; Config'!AA173</f>
        <v>0</v>
      </c>
      <c r="C168" s="31">
        <f>'12 - Deployments &amp; Config'!AB173</f>
        <v>0</v>
      </c>
      <c r="D168" s="18">
        <f>'12 - Deployments &amp; Config'!AP173</f>
        <v>0</v>
      </c>
      <c r="E168" s="18">
        <f>'12 - Deployments &amp; Config'!N173</f>
        <v>0</v>
      </c>
      <c r="F168" s="31">
        <f>'12 - Deployments &amp; Config'!O173</f>
        <v>0</v>
      </c>
      <c r="G168" s="18">
        <f>'12 - Deployments &amp; Config'!P173</f>
        <v>0</v>
      </c>
      <c r="H168" s="18">
        <f>'13 - Config_Intake_View'!M168</f>
        <v>0</v>
      </c>
      <c r="I168" s="31">
        <f>IF('13 - Config_Intake_View'!Q168&lt;&gt;"",'13 - Config_Intake_View'!Q168,'12 - Deployments &amp; Config'!BP173)</f>
        <v>0</v>
      </c>
      <c r="J168" s="18" t="str">
        <f>IF('13 - Config_Intake_View'!Q168&lt;&gt;"","PM Approved",IF('12 - Deployments &amp; Config'!BP173&lt;&gt;"","Assumed",""))</f>
        <v/>
      </c>
      <c r="K168" s="31">
        <f>'12 - Deployments &amp; Config'!AJ173</f>
        <v>0</v>
      </c>
      <c r="L168" s="18">
        <f>'12 - Deployments &amp; Config'!T173</f>
        <v>0</v>
      </c>
      <c r="M168" s="18">
        <f>'12 - Deployments &amp; Config'!V173</f>
        <v>0</v>
      </c>
      <c r="N168" s="18" t="str">
        <f>'12 - Deployments &amp; Config'!BS173</f>
        <v/>
      </c>
      <c r="O168" s="31" t="str">
        <f>'12 - Deployments &amp; Config'!BU173</f>
        <v/>
      </c>
      <c r="P168" s="2">
        <f>'12 - Deployments &amp; Config'!B173</f>
        <v>0</v>
      </c>
      <c r="Q168" s="31" t="str">
        <f t="shared" si="8"/>
        <v/>
      </c>
      <c r="R168" s="18" t="str">
        <f t="shared" si="9"/>
        <v>SW NOT INSTALLED</v>
      </c>
      <c r="S168" s="18" t="str">
        <f t="shared" si="10"/>
        <v/>
      </c>
      <c r="T168" s="18" t="str">
        <f t="shared" si="11"/>
        <v>SW NOT INSTALLED</v>
      </c>
    </row>
    <row r="169" spans="1:20">
      <c r="A169" s="31">
        <f>'12 - Deployments &amp; Config'!I174</f>
        <v>0</v>
      </c>
      <c r="B169" s="31">
        <f>'12 - Deployments &amp; Config'!AA174</f>
        <v>0</v>
      </c>
      <c r="C169" s="31">
        <f>'12 - Deployments &amp; Config'!AB174</f>
        <v>0</v>
      </c>
      <c r="D169" s="18">
        <f>'12 - Deployments &amp; Config'!AP174</f>
        <v>0</v>
      </c>
      <c r="E169" s="18">
        <f>'12 - Deployments &amp; Config'!N174</f>
        <v>0</v>
      </c>
      <c r="F169" s="31">
        <f>'12 - Deployments &amp; Config'!O174</f>
        <v>0</v>
      </c>
      <c r="G169" s="18">
        <f>'12 - Deployments &amp; Config'!P174</f>
        <v>0</v>
      </c>
      <c r="H169" s="18">
        <f>'13 - Config_Intake_View'!M169</f>
        <v>0</v>
      </c>
      <c r="I169" s="31">
        <f>IF('13 - Config_Intake_View'!Q169&lt;&gt;"",'13 - Config_Intake_View'!Q169,'12 - Deployments &amp; Config'!BP174)</f>
        <v>0</v>
      </c>
      <c r="J169" s="18" t="str">
        <f>IF('13 - Config_Intake_View'!Q169&lt;&gt;"","PM Approved",IF('12 - Deployments &amp; Config'!BP174&lt;&gt;"","Assumed",""))</f>
        <v/>
      </c>
      <c r="K169" s="31">
        <f>'12 - Deployments &amp; Config'!AJ174</f>
        <v>0</v>
      </c>
      <c r="L169" s="18">
        <f>'12 - Deployments &amp; Config'!T174</f>
        <v>0</v>
      </c>
      <c r="M169" s="18">
        <f>'12 - Deployments &amp; Config'!V174</f>
        <v>0</v>
      </c>
      <c r="N169" s="18" t="str">
        <f>'12 - Deployments &amp; Config'!BS174</f>
        <v/>
      </c>
      <c r="O169" s="31" t="str">
        <f>'12 - Deployments &amp; Config'!BU174</f>
        <v/>
      </c>
      <c r="P169" s="2">
        <f>'12 - Deployments &amp; Config'!B174</f>
        <v>0</v>
      </c>
      <c r="Q169" s="31" t="str">
        <f t="shared" si="8"/>
        <v/>
      </c>
      <c r="R169" s="18" t="str">
        <f t="shared" si="9"/>
        <v>SW NOT INSTALLED</v>
      </c>
      <c r="S169" s="18" t="str">
        <f t="shared" si="10"/>
        <v/>
      </c>
      <c r="T169" s="18" t="str">
        <f t="shared" si="11"/>
        <v>SW NOT INSTALLED</v>
      </c>
    </row>
    <row r="170" spans="1:20">
      <c r="A170" s="31">
        <f>'12 - Deployments &amp; Config'!I175</f>
        <v>0</v>
      </c>
      <c r="B170" s="31">
        <f>'12 - Deployments &amp; Config'!AA175</f>
        <v>0</v>
      </c>
      <c r="C170" s="31">
        <f>'12 - Deployments &amp; Config'!AB175</f>
        <v>0</v>
      </c>
      <c r="D170" s="18">
        <f>'12 - Deployments &amp; Config'!AP175</f>
        <v>0</v>
      </c>
      <c r="E170" s="18">
        <f>'12 - Deployments &amp; Config'!N175</f>
        <v>0</v>
      </c>
      <c r="F170" s="31">
        <f>'12 - Deployments &amp; Config'!O175</f>
        <v>0</v>
      </c>
      <c r="G170" s="18">
        <f>'12 - Deployments &amp; Config'!P175</f>
        <v>0</v>
      </c>
      <c r="H170" s="18">
        <f>'13 - Config_Intake_View'!M170</f>
        <v>0</v>
      </c>
      <c r="I170" s="31">
        <f>IF('13 - Config_Intake_View'!Q170&lt;&gt;"",'13 - Config_Intake_View'!Q170,'12 - Deployments &amp; Config'!BP175)</f>
        <v>0</v>
      </c>
      <c r="J170" s="18" t="str">
        <f>IF('13 - Config_Intake_View'!Q170&lt;&gt;"","PM Approved",IF('12 - Deployments &amp; Config'!BP175&lt;&gt;"","Assumed",""))</f>
        <v/>
      </c>
      <c r="K170" s="31">
        <f>'12 - Deployments &amp; Config'!AJ175</f>
        <v>0</v>
      </c>
      <c r="L170" s="18">
        <f>'12 - Deployments &amp; Config'!T175</f>
        <v>0</v>
      </c>
      <c r="M170" s="18">
        <f>'12 - Deployments &amp; Config'!V175</f>
        <v>0</v>
      </c>
      <c r="N170" s="18" t="str">
        <f>'12 - Deployments &amp; Config'!BS175</f>
        <v/>
      </c>
      <c r="O170" s="31" t="str">
        <f>'12 - Deployments &amp; Config'!BU175</f>
        <v/>
      </c>
      <c r="P170" s="2">
        <f>'12 - Deployments &amp; Config'!B175</f>
        <v>0</v>
      </c>
      <c r="Q170" s="31" t="str">
        <f t="shared" si="8"/>
        <v/>
      </c>
      <c r="R170" s="18" t="str">
        <f t="shared" si="9"/>
        <v>SW NOT INSTALLED</v>
      </c>
      <c r="S170" s="18" t="str">
        <f t="shared" si="10"/>
        <v/>
      </c>
      <c r="T170" s="18" t="str">
        <f t="shared" si="11"/>
        <v>SW NOT INSTALLED</v>
      </c>
    </row>
    <row r="171" spans="1:20">
      <c r="A171" s="31">
        <f>'12 - Deployments &amp; Config'!I176</f>
        <v>0</v>
      </c>
      <c r="B171" s="31">
        <f>'12 - Deployments &amp; Config'!AA176</f>
        <v>0</v>
      </c>
      <c r="C171" s="31">
        <f>'12 - Deployments &amp; Config'!AB176</f>
        <v>0</v>
      </c>
      <c r="D171" s="18">
        <f>'12 - Deployments &amp; Config'!AP176</f>
        <v>0</v>
      </c>
      <c r="E171" s="18">
        <f>'12 - Deployments &amp; Config'!N176</f>
        <v>0</v>
      </c>
      <c r="F171" s="31">
        <f>'12 - Deployments &amp; Config'!O176</f>
        <v>0</v>
      </c>
      <c r="G171" s="18">
        <f>'12 - Deployments &amp; Config'!P176</f>
        <v>0</v>
      </c>
      <c r="H171" s="18">
        <f>'13 - Config_Intake_View'!M171</f>
        <v>0</v>
      </c>
      <c r="I171" s="31">
        <f>IF('13 - Config_Intake_View'!Q171&lt;&gt;"",'13 - Config_Intake_View'!Q171,'12 - Deployments &amp; Config'!BP176)</f>
        <v>0</v>
      </c>
      <c r="J171" s="18" t="str">
        <f>IF('13 - Config_Intake_View'!Q171&lt;&gt;"","PM Approved",IF('12 - Deployments &amp; Config'!BP176&lt;&gt;"","Assumed",""))</f>
        <v/>
      </c>
      <c r="K171" s="31">
        <f>'12 - Deployments &amp; Config'!AJ176</f>
        <v>0</v>
      </c>
      <c r="L171" s="18">
        <f>'12 - Deployments &amp; Config'!T176</f>
        <v>0</v>
      </c>
      <c r="M171" s="18">
        <f>'12 - Deployments &amp; Config'!V176</f>
        <v>0</v>
      </c>
      <c r="N171" s="18" t="str">
        <f>'12 - Deployments &amp; Config'!BS176</f>
        <v/>
      </c>
      <c r="O171" s="31" t="str">
        <f>'12 - Deployments &amp; Config'!BU176</f>
        <v/>
      </c>
      <c r="P171" s="2">
        <f>'12 - Deployments &amp; Config'!B176</f>
        <v>0</v>
      </c>
      <c r="Q171" s="31" t="str">
        <f t="shared" si="8"/>
        <v/>
      </c>
      <c r="R171" s="18" t="str">
        <f t="shared" si="9"/>
        <v>SW NOT INSTALLED</v>
      </c>
      <c r="S171" s="18" t="str">
        <f t="shared" si="10"/>
        <v/>
      </c>
      <c r="T171" s="18" t="str">
        <f t="shared" si="11"/>
        <v>SW NOT INSTALLED</v>
      </c>
    </row>
    <row r="172" spans="1:20">
      <c r="A172" s="31">
        <f>'12 - Deployments &amp; Config'!I177</f>
        <v>0</v>
      </c>
      <c r="B172" s="31">
        <f>'12 - Deployments &amp; Config'!AA177</f>
        <v>0</v>
      </c>
      <c r="C172" s="31">
        <f>'12 - Deployments &amp; Config'!AB177</f>
        <v>0</v>
      </c>
      <c r="D172" s="18">
        <f>'12 - Deployments &amp; Config'!AP177</f>
        <v>0</v>
      </c>
      <c r="E172" s="18">
        <f>'12 - Deployments &amp; Config'!N177</f>
        <v>0</v>
      </c>
      <c r="F172" s="31">
        <f>'12 - Deployments &amp; Config'!O177</f>
        <v>0</v>
      </c>
      <c r="G172" s="18">
        <f>'12 - Deployments &amp; Config'!P177</f>
        <v>0</v>
      </c>
      <c r="H172" s="18">
        <f>'13 - Config_Intake_View'!M172</f>
        <v>0</v>
      </c>
      <c r="I172" s="31">
        <f>IF('13 - Config_Intake_View'!Q172&lt;&gt;"",'13 - Config_Intake_View'!Q172,'12 - Deployments &amp; Config'!BP177)</f>
        <v>0</v>
      </c>
      <c r="J172" s="18" t="str">
        <f>IF('13 - Config_Intake_View'!Q172&lt;&gt;"","PM Approved",IF('12 - Deployments &amp; Config'!BP177&lt;&gt;"","Assumed",""))</f>
        <v/>
      </c>
      <c r="K172" s="31">
        <f>'12 - Deployments &amp; Config'!AJ177</f>
        <v>0</v>
      </c>
      <c r="L172" s="18">
        <f>'12 - Deployments &amp; Config'!T177</f>
        <v>0</v>
      </c>
      <c r="M172" s="18">
        <f>'12 - Deployments &amp; Config'!V177</f>
        <v>0</v>
      </c>
      <c r="N172" s="18" t="str">
        <f>'12 - Deployments &amp; Config'!BS177</f>
        <v/>
      </c>
      <c r="O172" s="31" t="str">
        <f>'12 - Deployments &amp; Config'!BU177</f>
        <v/>
      </c>
      <c r="P172" s="2">
        <f>'12 - Deployments &amp; Config'!B177</f>
        <v>0</v>
      </c>
      <c r="Q172" s="31" t="str">
        <f t="shared" si="8"/>
        <v/>
      </c>
      <c r="R172" s="18" t="str">
        <f t="shared" si="9"/>
        <v>SW NOT INSTALLED</v>
      </c>
      <c r="S172" s="18" t="str">
        <f t="shared" si="10"/>
        <v/>
      </c>
      <c r="T172" s="18" t="str">
        <f t="shared" si="11"/>
        <v>SW NOT INSTALLED</v>
      </c>
    </row>
    <row r="173" spans="1:20">
      <c r="A173" s="31">
        <f>'12 - Deployments &amp; Config'!I178</f>
        <v>0</v>
      </c>
      <c r="B173" s="31">
        <f>'12 - Deployments &amp; Config'!AA178</f>
        <v>0</v>
      </c>
      <c r="C173" s="31">
        <f>'12 - Deployments &amp; Config'!AB178</f>
        <v>0</v>
      </c>
      <c r="D173" s="18">
        <f>'12 - Deployments &amp; Config'!AP178</f>
        <v>0</v>
      </c>
      <c r="E173" s="18">
        <f>'12 - Deployments &amp; Config'!N178</f>
        <v>0</v>
      </c>
      <c r="F173" s="31">
        <f>'12 - Deployments &amp; Config'!O178</f>
        <v>0</v>
      </c>
      <c r="G173" s="18">
        <f>'12 - Deployments &amp; Config'!P178</f>
        <v>0</v>
      </c>
      <c r="H173" s="18">
        <f>'13 - Config_Intake_View'!M173</f>
        <v>0</v>
      </c>
      <c r="I173" s="31">
        <f>IF('13 - Config_Intake_View'!Q173&lt;&gt;"",'13 - Config_Intake_View'!Q173,'12 - Deployments &amp; Config'!BP178)</f>
        <v>0</v>
      </c>
      <c r="J173" s="18" t="str">
        <f>IF('13 - Config_Intake_View'!Q173&lt;&gt;"","PM Approved",IF('12 - Deployments &amp; Config'!BP178&lt;&gt;"","Assumed",""))</f>
        <v/>
      </c>
      <c r="K173" s="31">
        <f>'12 - Deployments &amp; Config'!AJ178</f>
        <v>0</v>
      </c>
      <c r="L173" s="18">
        <f>'12 - Deployments &amp; Config'!T178</f>
        <v>0</v>
      </c>
      <c r="M173" s="18">
        <f>'12 - Deployments &amp; Config'!V178</f>
        <v>0</v>
      </c>
      <c r="N173" s="18" t="str">
        <f>'12 - Deployments &amp; Config'!BS178</f>
        <v/>
      </c>
      <c r="O173" s="31" t="str">
        <f>'12 - Deployments &amp; Config'!BU178</f>
        <v/>
      </c>
      <c r="P173" s="2">
        <f>'12 - Deployments &amp; Config'!B178</f>
        <v>0</v>
      </c>
      <c r="Q173" s="31" t="str">
        <f t="shared" si="8"/>
        <v/>
      </c>
      <c r="R173" s="18" t="str">
        <f t="shared" si="9"/>
        <v>SW NOT INSTALLED</v>
      </c>
      <c r="S173" s="18" t="str">
        <f t="shared" si="10"/>
        <v/>
      </c>
      <c r="T173" s="18" t="str">
        <f t="shared" si="11"/>
        <v>SW NOT INSTALLED</v>
      </c>
    </row>
    <row r="174" spans="1:20">
      <c r="A174" s="31">
        <f>'12 - Deployments &amp; Config'!I179</f>
        <v>0</v>
      </c>
      <c r="B174" s="31">
        <f>'12 - Deployments &amp; Config'!AA179</f>
        <v>0</v>
      </c>
      <c r="C174" s="31">
        <f>'12 - Deployments &amp; Config'!AB179</f>
        <v>0</v>
      </c>
      <c r="D174" s="18">
        <f>'12 - Deployments &amp; Config'!AP179</f>
        <v>0</v>
      </c>
      <c r="E174" s="18">
        <f>'12 - Deployments &amp; Config'!N179</f>
        <v>0</v>
      </c>
      <c r="F174" s="31">
        <f>'12 - Deployments &amp; Config'!O179</f>
        <v>0</v>
      </c>
      <c r="G174" s="18">
        <f>'12 - Deployments &amp; Config'!P179</f>
        <v>0</v>
      </c>
      <c r="H174" s="18">
        <f>'13 - Config_Intake_View'!M174</f>
        <v>0</v>
      </c>
      <c r="I174" s="31">
        <f>IF('13 - Config_Intake_View'!Q174&lt;&gt;"",'13 - Config_Intake_View'!Q174,'12 - Deployments &amp; Config'!BP179)</f>
        <v>0</v>
      </c>
      <c r="J174" s="18" t="str">
        <f>IF('13 - Config_Intake_View'!Q174&lt;&gt;"","PM Approved",IF('12 - Deployments &amp; Config'!BP179&lt;&gt;"","Assumed",""))</f>
        <v/>
      </c>
      <c r="K174" s="31">
        <f>'12 - Deployments &amp; Config'!AJ179</f>
        <v>0</v>
      </c>
      <c r="L174" s="18">
        <f>'12 - Deployments &amp; Config'!T179</f>
        <v>0</v>
      </c>
      <c r="M174" s="18">
        <f>'12 - Deployments &amp; Config'!V179</f>
        <v>0</v>
      </c>
      <c r="N174" s="18" t="str">
        <f>'12 - Deployments &amp; Config'!BS179</f>
        <v/>
      </c>
      <c r="O174" s="31" t="str">
        <f>'12 - Deployments &amp; Config'!BU179</f>
        <v/>
      </c>
      <c r="P174" s="2">
        <f>'12 - Deployments &amp; Config'!B179</f>
        <v>0</v>
      </c>
      <c r="Q174" s="31" t="str">
        <f t="shared" si="8"/>
        <v/>
      </c>
      <c r="R174" s="18" t="str">
        <f t="shared" si="9"/>
        <v>SW NOT INSTALLED</v>
      </c>
      <c r="S174" s="18" t="str">
        <f t="shared" si="10"/>
        <v/>
      </c>
      <c r="T174" s="18" t="str">
        <f t="shared" si="11"/>
        <v>SW NOT INSTALLED</v>
      </c>
    </row>
    <row r="175" spans="1:20">
      <c r="A175" s="31">
        <f>'12 - Deployments &amp; Config'!I180</f>
        <v>0</v>
      </c>
      <c r="B175" s="31">
        <f>'12 - Deployments &amp; Config'!AA180</f>
        <v>0</v>
      </c>
      <c r="C175" s="31">
        <f>'12 - Deployments &amp; Config'!AB180</f>
        <v>0</v>
      </c>
      <c r="D175" s="18">
        <f>'12 - Deployments &amp; Config'!AP180</f>
        <v>0</v>
      </c>
      <c r="E175" s="18">
        <f>'12 - Deployments &amp; Config'!N180</f>
        <v>0</v>
      </c>
      <c r="F175" s="31">
        <f>'12 - Deployments &amp; Config'!O180</f>
        <v>0</v>
      </c>
      <c r="G175" s="18">
        <f>'12 - Deployments &amp; Config'!P180</f>
        <v>0</v>
      </c>
      <c r="H175" s="18">
        <f>'13 - Config_Intake_View'!M175</f>
        <v>0</v>
      </c>
      <c r="I175" s="31">
        <f>IF('13 - Config_Intake_View'!Q175&lt;&gt;"",'13 - Config_Intake_View'!Q175,'12 - Deployments &amp; Config'!BP180)</f>
        <v>0</v>
      </c>
      <c r="J175" s="18" t="str">
        <f>IF('13 - Config_Intake_View'!Q175&lt;&gt;"","PM Approved",IF('12 - Deployments &amp; Config'!BP180&lt;&gt;"","Assumed",""))</f>
        <v/>
      </c>
      <c r="K175" s="31">
        <f>'12 - Deployments &amp; Config'!AJ180</f>
        <v>0</v>
      </c>
      <c r="L175" s="18">
        <f>'12 - Deployments &amp; Config'!T180</f>
        <v>0</v>
      </c>
      <c r="M175" s="18">
        <f>'12 - Deployments &amp; Config'!V180</f>
        <v>0</v>
      </c>
      <c r="N175" s="18" t="str">
        <f>'12 - Deployments &amp; Config'!BS180</f>
        <v/>
      </c>
      <c r="O175" s="31" t="str">
        <f>'12 - Deployments &amp; Config'!BU180</f>
        <v/>
      </c>
      <c r="P175" s="2">
        <f>'12 - Deployments &amp; Config'!B180</f>
        <v>0</v>
      </c>
      <c r="Q175" s="31" t="str">
        <f t="shared" si="8"/>
        <v/>
      </c>
      <c r="R175" s="18" t="str">
        <f t="shared" si="9"/>
        <v>SW NOT INSTALLED</v>
      </c>
      <c r="S175" s="18" t="str">
        <f t="shared" si="10"/>
        <v/>
      </c>
      <c r="T175" s="18" t="str">
        <f t="shared" si="11"/>
        <v>SW NOT INSTALLED</v>
      </c>
    </row>
    <row r="176" spans="1:20">
      <c r="A176" s="31">
        <f>'12 - Deployments &amp; Config'!I181</f>
        <v>0</v>
      </c>
      <c r="B176" s="31">
        <f>'12 - Deployments &amp; Config'!AA181</f>
        <v>0</v>
      </c>
      <c r="C176" s="31">
        <f>'12 - Deployments &amp; Config'!AB181</f>
        <v>0</v>
      </c>
      <c r="D176" s="18">
        <f>'12 - Deployments &amp; Config'!AP181</f>
        <v>0</v>
      </c>
      <c r="E176" s="18">
        <f>'12 - Deployments &amp; Config'!N181</f>
        <v>0</v>
      </c>
      <c r="F176" s="31">
        <f>'12 - Deployments &amp; Config'!O181</f>
        <v>0</v>
      </c>
      <c r="G176" s="18">
        <f>'12 - Deployments &amp; Config'!P181</f>
        <v>0</v>
      </c>
      <c r="H176" s="18">
        <f>'13 - Config_Intake_View'!M176</f>
        <v>0</v>
      </c>
      <c r="I176" s="31">
        <f>IF('13 - Config_Intake_View'!Q176&lt;&gt;"",'13 - Config_Intake_View'!Q176,'12 - Deployments &amp; Config'!BP181)</f>
        <v>0</v>
      </c>
      <c r="J176" s="18" t="str">
        <f>IF('13 - Config_Intake_View'!Q176&lt;&gt;"","PM Approved",IF('12 - Deployments &amp; Config'!BP181&lt;&gt;"","Assumed",""))</f>
        <v/>
      </c>
      <c r="K176" s="31">
        <f>'12 - Deployments &amp; Config'!AJ181</f>
        <v>0</v>
      </c>
      <c r="L176" s="18">
        <f>'12 - Deployments &amp; Config'!T181</f>
        <v>0</v>
      </c>
      <c r="M176" s="18">
        <f>'12 - Deployments &amp; Config'!V181</f>
        <v>0</v>
      </c>
      <c r="N176" s="18" t="str">
        <f>'12 - Deployments &amp; Config'!BS181</f>
        <v/>
      </c>
      <c r="O176" s="31" t="str">
        <f>'12 - Deployments &amp; Config'!BU181</f>
        <v/>
      </c>
      <c r="P176" s="2">
        <f>'12 - Deployments &amp; Config'!B181</f>
        <v>0</v>
      </c>
      <c r="Q176" s="31" t="str">
        <f t="shared" si="8"/>
        <v/>
      </c>
      <c r="R176" s="18" t="str">
        <f t="shared" si="9"/>
        <v>SW NOT INSTALLED</v>
      </c>
      <c r="S176" s="18" t="str">
        <f t="shared" si="10"/>
        <v/>
      </c>
      <c r="T176" s="18" t="str">
        <f t="shared" si="11"/>
        <v>SW NOT INSTALLED</v>
      </c>
    </row>
    <row r="177" spans="1:20">
      <c r="A177" s="31">
        <f>'12 - Deployments &amp; Config'!I182</f>
        <v>0</v>
      </c>
      <c r="B177" s="31">
        <f>'12 - Deployments &amp; Config'!AA182</f>
        <v>0</v>
      </c>
      <c r="C177" s="31">
        <f>'12 - Deployments &amp; Config'!AB182</f>
        <v>0</v>
      </c>
      <c r="D177" s="18">
        <f>'12 - Deployments &amp; Config'!AP182</f>
        <v>0</v>
      </c>
      <c r="E177" s="18">
        <f>'12 - Deployments &amp; Config'!N182</f>
        <v>0</v>
      </c>
      <c r="F177" s="31">
        <f>'12 - Deployments &amp; Config'!O182</f>
        <v>0</v>
      </c>
      <c r="G177" s="18">
        <f>'12 - Deployments &amp; Config'!P182</f>
        <v>0</v>
      </c>
      <c r="H177" s="18">
        <f>'13 - Config_Intake_View'!M177</f>
        <v>0</v>
      </c>
      <c r="I177" s="31">
        <f>IF('13 - Config_Intake_View'!Q177&lt;&gt;"",'13 - Config_Intake_View'!Q177,'12 - Deployments &amp; Config'!BP182)</f>
        <v>0</v>
      </c>
      <c r="J177" s="18" t="str">
        <f>IF('13 - Config_Intake_View'!Q177&lt;&gt;"","PM Approved",IF('12 - Deployments &amp; Config'!BP182&lt;&gt;"","Assumed",""))</f>
        <v/>
      </c>
      <c r="K177" s="31">
        <f>'12 - Deployments &amp; Config'!AJ182</f>
        <v>0</v>
      </c>
      <c r="L177" s="18">
        <f>'12 - Deployments &amp; Config'!T182</f>
        <v>0</v>
      </c>
      <c r="M177" s="18">
        <f>'12 - Deployments &amp; Config'!V182</f>
        <v>0</v>
      </c>
      <c r="N177" s="18" t="str">
        <f>'12 - Deployments &amp; Config'!BS182</f>
        <v/>
      </c>
      <c r="O177" s="31" t="str">
        <f>'12 - Deployments &amp; Config'!BU182</f>
        <v/>
      </c>
      <c r="P177" s="2">
        <f>'12 - Deployments &amp; Config'!B182</f>
        <v>0</v>
      </c>
      <c r="Q177" s="31" t="str">
        <f t="shared" si="8"/>
        <v/>
      </c>
      <c r="R177" s="18" t="str">
        <f t="shared" si="9"/>
        <v>SW NOT INSTALLED</v>
      </c>
      <c r="S177" s="18" t="str">
        <f t="shared" si="10"/>
        <v/>
      </c>
      <c r="T177" s="18" t="str">
        <f t="shared" si="11"/>
        <v>SW NOT INSTALLED</v>
      </c>
    </row>
    <row r="178" spans="1:20">
      <c r="A178" s="31">
        <f>'12 - Deployments &amp; Config'!I183</f>
        <v>0</v>
      </c>
      <c r="B178" s="31">
        <f>'12 - Deployments &amp; Config'!AA183</f>
        <v>0</v>
      </c>
      <c r="C178" s="31">
        <f>'12 - Deployments &amp; Config'!AB183</f>
        <v>0</v>
      </c>
      <c r="D178" s="18">
        <f>'12 - Deployments &amp; Config'!AP183</f>
        <v>0</v>
      </c>
      <c r="E178" s="18">
        <f>'12 - Deployments &amp; Config'!N183</f>
        <v>0</v>
      </c>
      <c r="F178" s="31">
        <f>'12 - Deployments &amp; Config'!O183</f>
        <v>0</v>
      </c>
      <c r="G178" s="18">
        <f>'12 - Deployments &amp; Config'!P183</f>
        <v>0</v>
      </c>
      <c r="H178" s="18">
        <f>'13 - Config_Intake_View'!M178</f>
        <v>0</v>
      </c>
      <c r="I178" s="31">
        <f>IF('13 - Config_Intake_View'!Q178&lt;&gt;"",'13 - Config_Intake_View'!Q178,'12 - Deployments &amp; Config'!BP183)</f>
        <v>0</v>
      </c>
      <c r="J178" s="18" t="str">
        <f>IF('13 - Config_Intake_View'!Q178&lt;&gt;"","PM Approved",IF('12 - Deployments &amp; Config'!BP183&lt;&gt;"","Assumed",""))</f>
        <v/>
      </c>
      <c r="K178" s="31">
        <f>'12 - Deployments &amp; Config'!AJ183</f>
        <v>0</v>
      </c>
      <c r="L178" s="18">
        <f>'12 - Deployments &amp; Config'!T183</f>
        <v>0</v>
      </c>
      <c r="M178" s="18">
        <f>'12 - Deployments &amp; Config'!V183</f>
        <v>0</v>
      </c>
      <c r="N178" s="18" t="str">
        <f>'12 - Deployments &amp; Config'!BS183</f>
        <v/>
      </c>
      <c r="O178" s="31" t="str">
        <f>'12 - Deployments &amp; Config'!BU183</f>
        <v/>
      </c>
      <c r="P178" s="2">
        <f>'12 - Deployments &amp; Config'!B183</f>
        <v>0</v>
      </c>
      <c r="Q178" s="31" t="str">
        <f t="shared" si="8"/>
        <v/>
      </c>
      <c r="R178" s="18" t="str">
        <f t="shared" si="9"/>
        <v>SW NOT INSTALLED</v>
      </c>
      <c r="S178" s="18" t="str">
        <f t="shared" si="10"/>
        <v/>
      </c>
      <c r="T178" s="18" t="str">
        <f t="shared" si="11"/>
        <v>SW NOT INSTALLED</v>
      </c>
    </row>
    <row r="179" spans="1:20">
      <c r="A179" s="31">
        <f>'12 - Deployments &amp; Config'!I184</f>
        <v>0</v>
      </c>
      <c r="B179" s="31">
        <f>'12 - Deployments &amp; Config'!AA184</f>
        <v>0</v>
      </c>
      <c r="C179" s="31">
        <f>'12 - Deployments &amp; Config'!AB184</f>
        <v>0</v>
      </c>
      <c r="D179" s="18">
        <f>'12 - Deployments &amp; Config'!AP184</f>
        <v>0</v>
      </c>
      <c r="E179" s="18">
        <f>'12 - Deployments &amp; Config'!N184</f>
        <v>0</v>
      </c>
      <c r="F179" s="31">
        <f>'12 - Deployments &amp; Config'!O184</f>
        <v>0</v>
      </c>
      <c r="G179" s="18">
        <f>'12 - Deployments &amp; Config'!P184</f>
        <v>0</v>
      </c>
      <c r="H179" s="18">
        <f>'13 - Config_Intake_View'!M179</f>
        <v>0</v>
      </c>
      <c r="I179" s="31">
        <f>IF('13 - Config_Intake_View'!Q179&lt;&gt;"",'13 - Config_Intake_View'!Q179,'12 - Deployments &amp; Config'!BP184)</f>
        <v>0</v>
      </c>
      <c r="J179" s="18" t="str">
        <f>IF('13 - Config_Intake_View'!Q179&lt;&gt;"","PM Approved",IF('12 - Deployments &amp; Config'!BP184&lt;&gt;"","Assumed",""))</f>
        <v/>
      </c>
      <c r="K179" s="31">
        <f>'12 - Deployments &amp; Config'!AJ184</f>
        <v>0</v>
      </c>
      <c r="L179" s="18">
        <f>'12 - Deployments &amp; Config'!T184</f>
        <v>0</v>
      </c>
      <c r="M179" s="18">
        <f>'12 - Deployments &amp; Config'!V184</f>
        <v>0</v>
      </c>
      <c r="N179" s="18" t="str">
        <f>'12 - Deployments &amp; Config'!BS184</f>
        <v/>
      </c>
      <c r="O179" s="31" t="str">
        <f>'12 - Deployments &amp; Config'!BU184</f>
        <v/>
      </c>
      <c r="P179" s="2">
        <f>'12 - Deployments &amp; Config'!B184</f>
        <v>0</v>
      </c>
      <c r="Q179" s="31" t="str">
        <f t="shared" si="8"/>
        <v/>
      </c>
      <c r="R179" s="18" t="str">
        <f t="shared" si="9"/>
        <v>SW NOT INSTALLED</v>
      </c>
      <c r="S179" s="18" t="str">
        <f t="shared" si="10"/>
        <v/>
      </c>
      <c r="T179" s="18" t="str">
        <f t="shared" si="11"/>
        <v>SW NOT INSTALLED</v>
      </c>
    </row>
    <row r="180" spans="1:20">
      <c r="A180" s="31">
        <f>'12 - Deployments &amp; Config'!I185</f>
        <v>0</v>
      </c>
      <c r="B180" s="31">
        <f>'12 - Deployments &amp; Config'!AA185</f>
        <v>0</v>
      </c>
      <c r="C180" s="31">
        <f>'12 - Deployments &amp; Config'!AB185</f>
        <v>0</v>
      </c>
      <c r="D180" s="18">
        <f>'12 - Deployments &amp; Config'!AP185</f>
        <v>0</v>
      </c>
      <c r="E180" s="18">
        <f>'12 - Deployments &amp; Config'!N185</f>
        <v>0</v>
      </c>
      <c r="F180" s="31">
        <f>'12 - Deployments &amp; Config'!O185</f>
        <v>0</v>
      </c>
      <c r="G180" s="18">
        <f>'12 - Deployments &amp; Config'!P185</f>
        <v>0</v>
      </c>
      <c r="H180" s="18">
        <f>'13 - Config_Intake_View'!M180</f>
        <v>0</v>
      </c>
      <c r="I180" s="31">
        <f>IF('13 - Config_Intake_View'!Q180&lt;&gt;"",'13 - Config_Intake_View'!Q180,'12 - Deployments &amp; Config'!BP185)</f>
        <v>0</v>
      </c>
      <c r="J180" s="18" t="str">
        <f>IF('13 - Config_Intake_View'!Q180&lt;&gt;"","PM Approved",IF('12 - Deployments &amp; Config'!BP185&lt;&gt;"","Assumed",""))</f>
        <v/>
      </c>
      <c r="K180" s="31">
        <f>'12 - Deployments &amp; Config'!AJ185</f>
        <v>0</v>
      </c>
      <c r="L180" s="18">
        <f>'12 - Deployments &amp; Config'!T185</f>
        <v>0</v>
      </c>
      <c r="M180" s="18">
        <f>'12 - Deployments &amp; Config'!V185</f>
        <v>0</v>
      </c>
      <c r="N180" s="18" t="str">
        <f>'12 - Deployments &amp; Config'!BS185</f>
        <v/>
      </c>
      <c r="O180" s="31" t="str">
        <f>'12 - Deployments &amp; Config'!BU185</f>
        <v/>
      </c>
      <c r="P180" s="2">
        <f>'12 - Deployments &amp; Config'!B185</f>
        <v>0</v>
      </c>
      <c r="Q180" s="31" t="str">
        <f t="shared" si="8"/>
        <v/>
      </c>
      <c r="R180" s="18" t="str">
        <f t="shared" si="9"/>
        <v>SW NOT INSTALLED</v>
      </c>
      <c r="S180" s="18" t="str">
        <f t="shared" si="10"/>
        <v/>
      </c>
      <c r="T180" s="18" t="str">
        <f t="shared" si="11"/>
        <v>SW NOT INSTALLED</v>
      </c>
    </row>
    <row r="181" spans="1:20">
      <c r="A181" s="31">
        <f>'12 - Deployments &amp; Config'!I186</f>
        <v>0</v>
      </c>
      <c r="B181" s="31">
        <f>'12 - Deployments &amp; Config'!AA186</f>
        <v>0</v>
      </c>
      <c r="C181" s="31">
        <f>'12 - Deployments &amp; Config'!AB186</f>
        <v>0</v>
      </c>
      <c r="D181" s="18">
        <f>'12 - Deployments &amp; Config'!AP186</f>
        <v>0</v>
      </c>
      <c r="E181" s="18">
        <f>'12 - Deployments &amp; Config'!N186</f>
        <v>0</v>
      </c>
      <c r="F181" s="31">
        <f>'12 - Deployments &amp; Config'!O186</f>
        <v>0</v>
      </c>
      <c r="G181" s="18">
        <f>'12 - Deployments &amp; Config'!P186</f>
        <v>0</v>
      </c>
      <c r="H181" s="18">
        <f>'13 - Config_Intake_View'!M181</f>
        <v>0</v>
      </c>
      <c r="I181" s="31">
        <f>IF('13 - Config_Intake_View'!Q181&lt;&gt;"",'13 - Config_Intake_View'!Q181,'12 - Deployments &amp; Config'!BP186)</f>
        <v>0</v>
      </c>
      <c r="J181" s="18" t="str">
        <f>IF('13 - Config_Intake_View'!Q181&lt;&gt;"","PM Approved",IF('12 - Deployments &amp; Config'!BP186&lt;&gt;"","Assumed",""))</f>
        <v/>
      </c>
      <c r="K181" s="31">
        <f>'12 - Deployments &amp; Config'!AJ186</f>
        <v>0</v>
      </c>
      <c r="L181" s="18">
        <f>'12 - Deployments &amp; Config'!T186</f>
        <v>0</v>
      </c>
      <c r="M181" s="18">
        <f>'12 - Deployments &amp; Config'!V186</f>
        <v>0</v>
      </c>
      <c r="N181" s="18" t="str">
        <f>'12 - Deployments &amp; Config'!BS186</f>
        <v/>
      </c>
      <c r="O181" s="31" t="str">
        <f>'12 - Deployments &amp; Config'!BU186</f>
        <v/>
      </c>
      <c r="P181" s="2">
        <f>'12 - Deployments &amp; Config'!B186</f>
        <v>0</v>
      </c>
      <c r="Q181" s="31" t="str">
        <f t="shared" si="8"/>
        <v/>
      </c>
      <c r="R181" s="18" t="str">
        <f t="shared" si="9"/>
        <v>SW NOT INSTALLED</v>
      </c>
      <c r="S181" s="18" t="str">
        <f t="shared" si="10"/>
        <v/>
      </c>
      <c r="T181" s="18" t="str">
        <f t="shared" si="11"/>
        <v>SW NOT INSTALLED</v>
      </c>
    </row>
    <row r="182" spans="1:20">
      <c r="A182" s="31">
        <f>'12 - Deployments &amp; Config'!I187</f>
        <v>0</v>
      </c>
      <c r="B182" s="31">
        <f>'12 - Deployments &amp; Config'!AA187</f>
        <v>0</v>
      </c>
      <c r="C182" s="31">
        <f>'12 - Deployments &amp; Config'!AB187</f>
        <v>0</v>
      </c>
      <c r="D182" s="18">
        <f>'12 - Deployments &amp; Config'!AP187</f>
        <v>0</v>
      </c>
      <c r="E182" s="18">
        <f>'12 - Deployments &amp; Config'!N187</f>
        <v>0</v>
      </c>
      <c r="F182" s="31">
        <f>'12 - Deployments &amp; Config'!O187</f>
        <v>0</v>
      </c>
      <c r="G182" s="18">
        <f>'12 - Deployments &amp; Config'!P187</f>
        <v>0</v>
      </c>
      <c r="H182" s="18">
        <f>'13 - Config_Intake_View'!M182</f>
        <v>0</v>
      </c>
      <c r="I182" s="31">
        <f>IF('13 - Config_Intake_View'!Q182&lt;&gt;"",'13 - Config_Intake_View'!Q182,'12 - Deployments &amp; Config'!BP187)</f>
        <v>0</v>
      </c>
      <c r="J182" s="18" t="str">
        <f>IF('13 - Config_Intake_View'!Q182&lt;&gt;"","PM Approved",IF('12 - Deployments &amp; Config'!BP187&lt;&gt;"","Assumed",""))</f>
        <v/>
      </c>
      <c r="K182" s="31">
        <f>'12 - Deployments &amp; Config'!AJ187</f>
        <v>0</v>
      </c>
      <c r="L182" s="18">
        <f>'12 - Deployments &amp; Config'!T187</f>
        <v>0</v>
      </c>
      <c r="M182" s="18">
        <f>'12 - Deployments &amp; Config'!V187</f>
        <v>0</v>
      </c>
      <c r="N182" s="18" t="str">
        <f>'12 - Deployments &amp; Config'!BS187</f>
        <v/>
      </c>
      <c r="O182" s="31" t="str">
        <f>'12 - Deployments &amp; Config'!BU187</f>
        <v/>
      </c>
      <c r="P182" s="2">
        <f>'12 - Deployments &amp; Config'!B187</f>
        <v>0</v>
      </c>
      <c r="Q182" s="31" t="str">
        <f t="shared" si="8"/>
        <v/>
      </c>
      <c r="R182" s="18" t="str">
        <f t="shared" si="9"/>
        <v>SW NOT INSTALLED</v>
      </c>
      <c r="S182" s="18" t="str">
        <f t="shared" si="10"/>
        <v/>
      </c>
      <c r="T182" s="18" t="str">
        <f t="shared" si="11"/>
        <v>SW NOT INSTALLED</v>
      </c>
    </row>
    <row r="183" spans="1:20">
      <c r="A183" s="31">
        <f>'12 - Deployments &amp; Config'!I188</f>
        <v>0</v>
      </c>
      <c r="B183" s="31">
        <f>'12 - Deployments &amp; Config'!AA188</f>
        <v>0</v>
      </c>
      <c r="C183" s="31">
        <f>'12 - Deployments &amp; Config'!AB188</f>
        <v>0</v>
      </c>
      <c r="D183" s="18">
        <f>'12 - Deployments &amp; Config'!AP188</f>
        <v>0</v>
      </c>
      <c r="E183" s="18">
        <f>'12 - Deployments &amp; Config'!N188</f>
        <v>0</v>
      </c>
      <c r="F183" s="31">
        <f>'12 - Deployments &amp; Config'!O188</f>
        <v>0</v>
      </c>
      <c r="G183" s="18">
        <f>'12 - Deployments &amp; Config'!P188</f>
        <v>0</v>
      </c>
      <c r="H183" s="18">
        <f>'13 - Config_Intake_View'!M183</f>
        <v>0</v>
      </c>
      <c r="I183" s="31">
        <f>IF('13 - Config_Intake_View'!Q183&lt;&gt;"",'13 - Config_Intake_View'!Q183,'12 - Deployments &amp; Config'!BP188)</f>
        <v>0</v>
      </c>
      <c r="J183" s="18" t="str">
        <f>IF('13 - Config_Intake_View'!Q183&lt;&gt;"","PM Approved",IF('12 - Deployments &amp; Config'!BP188&lt;&gt;"","Assumed",""))</f>
        <v/>
      </c>
      <c r="K183" s="31">
        <f>'12 - Deployments &amp; Config'!AJ188</f>
        <v>0</v>
      </c>
      <c r="L183" s="18">
        <f>'12 - Deployments &amp; Config'!T188</f>
        <v>0</v>
      </c>
      <c r="M183" s="18">
        <f>'12 - Deployments &amp; Config'!V188</f>
        <v>0</v>
      </c>
      <c r="N183" s="18" t="str">
        <f>'12 - Deployments &amp; Config'!BS188</f>
        <v/>
      </c>
      <c r="O183" s="31" t="str">
        <f>'12 - Deployments &amp; Config'!BU188</f>
        <v/>
      </c>
      <c r="P183" s="2">
        <f>'12 - Deployments &amp; Config'!B188</f>
        <v>0</v>
      </c>
      <c r="Q183" s="31" t="str">
        <f t="shared" si="8"/>
        <v/>
      </c>
      <c r="R183" s="18" t="str">
        <f t="shared" si="9"/>
        <v>SW NOT INSTALLED</v>
      </c>
      <c r="S183" s="18" t="str">
        <f t="shared" si="10"/>
        <v/>
      </c>
      <c r="T183" s="18" t="str">
        <f t="shared" si="11"/>
        <v>SW NOT INSTALLED</v>
      </c>
    </row>
    <row r="184" spans="1:20">
      <c r="A184" s="31">
        <f>'12 - Deployments &amp; Config'!I189</f>
        <v>0</v>
      </c>
      <c r="B184" s="31">
        <f>'12 - Deployments &amp; Config'!AA189</f>
        <v>0</v>
      </c>
      <c r="C184" s="31">
        <f>'12 - Deployments &amp; Config'!AB189</f>
        <v>0</v>
      </c>
      <c r="D184" s="18">
        <f>'12 - Deployments &amp; Config'!AP189</f>
        <v>0</v>
      </c>
      <c r="E184" s="18">
        <f>'12 - Deployments &amp; Config'!N189</f>
        <v>0</v>
      </c>
      <c r="F184" s="31">
        <f>'12 - Deployments &amp; Config'!O189</f>
        <v>0</v>
      </c>
      <c r="G184" s="18">
        <f>'12 - Deployments &amp; Config'!P189</f>
        <v>0</v>
      </c>
      <c r="H184" s="18">
        <f>'13 - Config_Intake_View'!M184</f>
        <v>0</v>
      </c>
      <c r="I184" s="31">
        <f>IF('13 - Config_Intake_View'!Q184&lt;&gt;"",'13 - Config_Intake_View'!Q184,'12 - Deployments &amp; Config'!BP189)</f>
        <v>0</v>
      </c>
      <c r="J184" s="18" t="str">
        <f>IF('13 - Config_Intake_View'!Q184&lt;&gt;"","PM Approved",IF('12 - Deployments &amp; Config'!BP189&lt;&gt;"","Assumed",""))</f>
        <v/>
      </c>
      <c r="K184" s="31">
        <f>'12 - Deployments &amp; Config'!AJ189</f>
        <v>0</v>
      </c>
      <c r="L184" s="18">
        <f>'12 - Deployments &amp; Config'!T189</f>
        <v>0</v>
      </c>
      <c r="M184" s="18">
        <f>'12 - Deployments &amp; Config'!V189</f>
        <v>0</v>
      </c>
      <c r="N184" s="18" t="str">
        <f>'12 - Deployments &amp; Config'!BS189</f>
        <v/>
      </c>
      <c r="O184" s="31" t="str">
        <f>'12 - Deployments &amp; Config'!BU189</f>
        <v/>
      </c>
      <c r="P184" s="2">
        <f>'12 - Deployments &amp; Config'!B189</f>
        <v>0</v>
      </c>
      <c r="Q184" s="31" t="str">
        <f t="shared" si="8"/>
        <v/>
      </c>
      <c r="R184" s="18" t="str">
        <f t="shared" si="9"/>
        <v>SW NOT INSTALLED</v>
      </c>
      <c r="S184" s="18" t="str">
        <f t="shared" si="10"/>
        <v/>
      </c>
      <c r="T184" s="18" t="str">
        <f t="shared" si="11"/>
        <v>SW NOT INSTALLED</v>
      </c>
    </row>
    <row r="185" spans="1:20">
      <c r="A185" s="31">
        <f>'12 - Deployments &amp; Config'!I190</f>
        <v>0</v>
      </c>
      <c r="B185" s="31">
        <f>'12 - Deployments &amp; Config'!AA190</f>
        <v>0</v>
      </c>
      <c r="C185" s="31">
        <f>'12 - Deployments &amp; Config'!AB190</f>
        <v>0</v>
      </c>
      <c r="D185" s="18">
        <f>'12 - Deployments &amp; Config'!AP190</f>
        <v>0</v>
      </c>
      <c r="E185" s="18">
        <f>'12 - Deployments &amp; Config'!N190</f>
        <v>0</v>
      </c>
      <c r="F185" s="31">
        <f>'12 - Deployments &amp; Config'!O190</f>
        <v>0</v>
      </c>
      <c r="G185" s="18">
        <f>'12 - Deployments &amp; Config'!P190</f>
        <v>0</v>
      </c>
      <c r="H185" s="18">
        <f>'13 - Config_Intake_View'!M185</f>
        <v>0</v>
      </c>
      <c r="I185" s="31">
        <f>IF('13 - Config_Intake_View'!Q185&lt;&gt;"",'13 - Config_Intake_View'!Q185,'12 - Deployments &amp; Config'!BP190)</f>
        <v>0</v>
      </c>
      <c r="J185" s="18" t="str">
        <f>IF('13 - Config_Intake_View'!Q185&lt;&gt;"","PM Approved",IF('12 - Deployments &amp; Config'!BP190&lt;&gt;"","Assumed",""))</f>
        <v/>
      </c>
      <c r="K185" s="31">
        <f>'12 - Deployments &amp; Config'!AJ190</f>
        <v>0</v>
      </c>
      <c r="L185" s="18">
        <f>'12 - Deployments &amp; Config'!T190</f>
        <v>0</v>
      </c>
      <c r="M185" s="18">
        <f>'12 - Deployments &amp; Config'!V190</f>
        <v>0</v>
      </c>
      <c r="N185" s="18" t="str">
        <f>'12 - Deployments &amp; Config'!BS190</f>
        <v/>
      </c>
      <c r="O185" s="31" t="str">
        <f>'12 - Deployments &amp; Config'!BU190</f>
        <v/>
      </c>
      <c r="P185" s="2">
        <f>'12 - Deployments &amp; Config'!B190</f>
        <v>0</v>
      </c>
      <c r="Q185" s="31" t="str">
        <f t="shared" si="8"/>
        <v/>
      </c>
      <c r="R185" s="18" t="str">
        <f t="shared" si="9"/>
        <v>SW NOT INSTALLED</v>
      </c>
      <c r="S185" s="18" t="str">
        <f t="shared" si="10"/>
        <v/>
      </c>
      <c r="T185" s="18" t="str">
        <f t="shared" si="11"/>
        <v>SW NOT INSTALLED</v>
      </c>
    </row>
    <row r="186" spans="1:20">
      <c r="A186" s="31">
        <f>'12 - Deployments &amp; Config'!I191</f>
        <v>0</v>
      </c>
      <c r="B186" s="31">
        <f>'12 - Deployments &amp; Config'!AA191</f>
        <v>0</v>
      </c>
      <c r="C186" s="31">
        <f>'12 - Deployments &amp; Config'!AB191</f>
        <v>0</v>
      </c>
      <c r="D186" s="18">
        <f>'12 - Deployments &amp; Config'!AP191</f>
        <v>0</v>
      </c>
      <c r="E186" s="18">
        <f>'12 - Deployments &amp; Config'!N191</f>
        <v>0</v>
      </c>
      <c r="F186" s="31">
        <f>'12 - Deployments &amp; Config'!O191</f>
        <v>0</v>
      </c>
      <c r="G186" s="18">
        <f>'12 - Deployments &amp; Config'!P191</f>
        <v>0</v>
      </c>
      <c r="H186" s="18">
        <f>'13 - Config_Intake_View'!M186</f>
        <v>0</v>
      </c>
      <c r="I186" s="31">
        <f>IF('13 - Config_Intake_View'!Q186&lt;&gt;"",'13 - Config_Intake_View'!Q186,'12 - Deployments &amp; Config'!BP191)</f>
        <v>0</v>
      </c>
      <c r="J186" s="18" t="str">
        <f>IF('13 - Config_Intake_View'!Q186&lt;&gt;"","PM Approved",IF('12 - Deployments &amp; Config'!BP191&lt;&gt;"","Assumed",""))</f>
        <v/>
      </c>
      <c r="K186" s="31">
        <f>'12 - Deployments &amp; Config'!AJ191</f>
        <v>0</v>
      </c>
      <c r="L186" s="18">
        <f>'12 - Deployments &amp; Config'!T191</f>
        <v>0</v>
      </c>
      <c r="M186" s="18">
        <f>'12 - Deployments &amp; Config'!V191</f>
        <v>0</v>
      </c>
      <c r="N186" s="18" t="str">
        <f>'12 - Deployments &amp; Config'!BS191</f>
        <v/>
      </c>
      <c r="O186" s="31" t="str">
        <f>'12 - Deployments &amp; Config'!BU191</f>
        <v/>
      </c>
      <c r="P186" s="2">
        <f>'12 - Deployments &amp; Config'!B191</f>
        <v>0</v>
      </c>
      <c r="Q186" s="31" t="str">
        <f t="shared" si="8"/>
        <v/>
      </c>
      <c r="R186" s="18" t="str">
        <f t="shared" si="9"/>
        <v>SW NOT INSTALLED</v>
      </c>
      <c r="S186" s="18" t="str">
        <f t="shared" si="10"/>
        <v/>
      </c>
      <c r="T186" s="18" t="str">
        <f t="shared" si="11"/>
        <v>SW NOT INSTALLED</v>
      </c>
    </row>
    <row r="187" spans="1:20">
      <c r="A187" s="31">
        <f>'12 - Deployments &amp; Config'!I192</f>
        <v>0</v>
      </c>
      <c r="B187" s="31">
        <f>'12 - Deployments &amp; Config'!AA192</f>
        <v>0</v>
      </c>
      <c r="C187" s="31">
        <f>'12 - Deployments &amp; Config'!AB192</f>
        <v>0</v>
      </c>
      <c r="D187" s="18">
        <f>'12 - Deployments &amp; Config'!AP192</f>
        <v>0</v>
      </c>
      <c r="E187" s="18">
        <f>'12 - Deployments &amp; Config'!N192</f>
        <v>0</v>
      </c>
      <c r="F187" s="31">
        <f>'12 - Deployments &amp; Config'!O192</f>
        <v>0</v>
      </c>
      <c r="G187" s="18">
        <f>'12 - Deployments &amp; Config'!P192</f>
        <v>0</v>
      </c>
      <c r="H187" s="18">
        <f>'13 - Config_Intake_View'!M187</f>
        <v>0</v>
      </c>
      <c r="I187" s="31">
        <f>IF('13 - Config_Intake_View'!Q187&lt;&gt;"",'13 - Config_Intake_View'!Q187,'12 - Deployments &amp; Config'!BP192)</f>
        <v>0</v>
      </c>
      <c r="J187" s="18" t="str">
        <f>IF('13 - Config_Intake_View'!Q187&lt;&gt;"","PM Approved",IF('12 - Deployments &amp; Config'!BP192&lt;&gt;"","Assumed",""))</f>
        <v/>
      </c>
      <c r="K187" s="31">
        <f>'12 - Deployments &amp; Config'!AJ192</f>
        <v>0</v>
      </c>
      <c r="L187" s="18">
        <f>'12 - Deployments &amp; Config'!T192</f>
        <v>0</v>
      </c>
      <c r="M187" s="18">
        <f>'12 - Deployments &amp; Config'!V192</f>
        <v>0</v>
      </c>
      <c r="N187" s="18" t="str">
        <f>'12 - Deployments &amp; Config'!BS192</f>
        <v/>
      </c>
      <c r="O187" s="31" t="str">
        <f>'12 - Deployments &amp; Config'!BU192</f>
        <v/>
      </c>
      <c r="P187" s="2">
        <f>'12 - Deployments &amp; Config'!B192</f>
        <v>0</v>
      </c>
      <c r="Q187" s="31" t="str">
        <f t="shared" si="8"/>
        <v/>
      </c>
      <c r="R187" s="18" t="str">
        <f t="shared" si="9"/>
        <v>SW NOT INSTALLED</v>
      </c>
      <c r="S187" s="18" t="str">
        <f t="shared" si="10"/>
        <v/>
      </c>
      <c r="T187" s="18" t="str">
        <f t="shared" si="11"/>
        <v>SW NOT INSTALLED</v>
      </c>
    </row>
    <row r="188" spans="1:20">
      <c r="A188" s="31">
        <f>'12 - Deployments &amp; Config'!I193</f>
        <v>0</v>
      </c>
      <c r="B188" s="31">
        <f>'12 - Deployments &amp; Config'!AA193</f>
        <v>0</v>
      </c>
      <c r="C188" s="31">
        <f>'12 - Deployments &amp; Config'!AB193</f>
        <v>0</v>
      </c>
      <c r="D188" s="18">
        <f>'12 - Deployments &amp; Config'!AP193</f>
        <v>0</v>
      </c>
      <c r="E188" s="18">
        <f>'12 - Deployments &amp; Config'!N193</f>
        <v>0</v>
      </c>
      <c r="F188" s="31">
        <f>'12 - Deployments &amp; Config'!O193</f>
        <v>0</v>
      </c>
      <c r="G188" s="18">
        <f>'12 - Deployments &amp; Config'!P193</f>
        <v>0</v>
      </c>
      <c r="H188" s="18">
        <f>'13 - Config_Intake_View'!M188</f>
        <v>0</v>
      </c>
      <c r="I188" s="31">
        <f>IF('13 - Config_Intake_View'!Q188&lt;&gt;"",'13 - Config_Intake_View'!Q188,'12 - Deployments &amp; Config'!BP193)</f>
        <v>0</v>
      </c>
      <c r="J188" s="18" t="str">
        <f>IF('13 - Config_Intake_View'!Q188&lt;&gt;"","PM Approved",IF('12 - Deployments &amp; Config'!BP193&lt;&gt;"","Assumed",""))</f>
        <v/>
      </c>
      <c r="K188" s="31">
        <f>'12 - Deployments &amp; Config'!AJ193</f>
        <v>0</v>
      </c>
      <c r="L188" s="18">
        <f>'12 - Deployments &amp; Config'!T193</f>
        <v>0</v>
      </c>
      <c r="M188" s="18">
        <f>'12 - Deployments &amp; Config'!V193</f>
        <v>0</v>
      </c>
      <c r="N188" s="18" t="str">
        <f>'12 - Deployments &amp; Config'!BS193</f>
        <v/>
      </c>
      <c r="O188" s="31" t="str">
        <f>'12 - Deployments &amp; Config'!BU193</f>
        <v/>
      </c>
      <c r="P188" s="2">
        <f>'12 - Deployments &amp; Config'!B193</f>
        <v>0</v>
      </c>
      <c r="Q188" s="31" t="str">
        <f t="shared" si="8"/>
        <v/>
      </c>
      <c r="R188" s="18" t="str">
        <f t="shared" si="9"/>
        <v>SW NOT INSTALLED</v>
      </c>
      <c r="S188" s="18" t="str">
        <f t="shared" si="10"/>
        <v/>
      </c>
      <c r="T188" s="18" t="str">
        <f t="shared" si="11"/>
        <v>SW NOT INSTALLED</v>
      </c>
    </row>
    <row r="189" spans="1:20">
      <c r="A189" s="31">
        <f>'12 - Deployments &amp; Config'!I194</f>
        <v>0</v>
      </c>
      <c r="B189" s="31">
        <f>'12 - Deployments &amp; Config'!AA194</f>
        <v>0</v>
      </c>
      <c r="C189" s="31">
        <f>'12 - Deployments &amp; Config'!AB194</f>
        <v>0</v>
      </c>
      <c r="D189" s="18">
        <f>'12 - Deployments &amp; Config'!AP194</f>
        <v>0</v>
      </c>
      <c r="E189" s="18">
        <f>'12 - Deployments &amp; Config'!N194</f>
        <v>0</v>
      </c>
      <c r="F189" s="31">
        <f>'12 - Deployments &amp; Config'!O194</f>
        <v>0</v>
      </c>
      <c r="G189" s="18">
        <f>'12 - Deployments &amp; Config'!P194</f>
        <v>0</v>
      </c>
      <c r="H189" s="18">
        <f>'13 - Config_Intake_View'!M189</f>
        <v>0</v>
      </c>
      <c r="I189" s="31">
        <f>IF('13 - Config_Intake_View'!Q189&lt;&gt;"",'13 - Config_Intake_View'!Q189,'12 - Deployments &amp; Config'!BP194)</f>
        <v>0</v>
      </c>
      <c r="J189" s="18" t="str">
        <f>IF('13 - Config_Intake_View'!Q189&lt;&gt;"","PM Approved",IF('12 - Deployments &amp; Config'!BP194&lt;&gt;"","Assumed",""))</f>
        <v/>
      </c>
      <c r="K189" s="31">
        <f>'12 - Deployments &amp; Config'!AJ194</f>
        <v>0</v>
      </c>
      <c r="L189" s="18">
        <f>'12 - Deployments &amp; Config'!T194</f>
        <v>0</v>
      </c>
      <c r="M189" s="18">
        <f>'12 - Deployments &amp; Config'!V194</f>
        <v>0</v>
      </c>
      <c r="N189" s="18" t="str">
        <f>'12 - Deployments &amp; Config'!BS194</f>
        <v/>
      </c>
      <c r="O189" s="31" t="str">
        <f>'12 - Deployments &amp; Config'!BU194</f>
        <v/>
      </c>
      <c r="P189" s="2">
        <f>'12 - Deployments &amp; Config'!B194</f>
        <v>0</v>
      </c>
      <c r="Q189" s="31" t="str">
        <f t="shared" si="8"/>
        <v/>
      </c>
      <c r="R189" s="18" t="str">
        <f t="shared" si="9"/>
        <v>SW NOT INSTALLED</v>
      </c>
      <c r="S189" s="18" t="str">
        <f t="shared" si="10"/>
        <v/>
      </c>
      <c r="T189" s="18" t="str">
        <f t="shared" si="11"/>
        <v>SW NOT INSTALLED</v>
      </c>
    </row>
    <row r="190" spans="1:20">
      <c r="A190" s="31">
        <f>'12 - Deployments &amp; Config'!I195</f>
        <v>0</v>
      </c>
      <c r="B190" s="31">
        <f>'12 - Deployments &amp; Config'!AA195</f>
        <v>0</v>
      </c>
      <c r="C190" s="31">
        <f>'12 - Deployments &amp; Config'!AB195</f>
        <v>0</v>
      </c>
      <c r="D190" s="18">
        <f>'12 - Deployments &amp; Config'!AP195</f>
        <v>0</v>
      </c>
      <c r="E190" s="18">
        <f>'12 - Deployments &amp; Config'!N195</f>
        <v>0</v>
      </c>
      <c r="F190" s="31">
        <f>'12 - Deployments &amp; Config'!O195</f>
        <v>0</v>
      </c>
      <c r="G190" s="18">
        <f>'12 - Deployments &amp; Config'!P195</f>
        <v>0</v>
      </c>
      <c r="H190" s="18">
        <f>'13 - Config_Intake_View'!M190</f>
        <v>0</v>
      </c>
      <c r="I190" s="31">
        <f>IF('13 - Config_Intake_View'!Q190&lt;&gt;"",'13 - Config_Intake_View'!Q190,'12 - Deployments &amp; Config'!BP195)</f>
        <v>0</v>
      </c>
      <c r="J190" s="18" t="str">
        <f>IF('13 - Config_Intake_View'!Q190&lt;&gt;"","PM Approved",IF('12 - Deployments &amp; Config'!BP195&lt;&gt;"","Assumed",""))</f>
        <v/>
      </c>
      <c r="K190" s="31">
        <f>'12 - Deployments &amp; Config'!AJ195</f>
        <v>0</v>
      </c>
      <c r="L190" s="18">
        <f>'12 - Deployments &amp; Config'!T195</f>
        <v>0</v>
      </c>
      <c r="M190" s="18">
        <f>'12 - Deployments &amp; Config'!V195</f>
        <v>0</v>
      </c>
      <c r="N190" s="18" t="str">
        <f>'12 - Deployments &amp; Config'!BS195</f>
        <v/>
      </c>
      <c r="O190" s="31" t="str">
        <f>'12 - Deployments &amp; Config'!BU195</f>
        <v/>
      </c>
      <c r="P190" s="2">
        <f>'12 - Deployments &amp; Config'!B195</f>
        <v>0</v>
      </c>
      <c r="Q190" s="31" t="str">
        <f t="shared" si="8"/>
        <v/>
      </c>
      <c r="R190" s="18" t="str">
        <f t="shared" si="9"/>
        <v>SW NOT INSTALLED</v>
      </c>
      <c r="S190" s="18" t="str">
        <f t="shared" si="10"/>
        <v/>
      </c>
      <c r="T190" s="18" t="str">
        <f t="shared" si="11"/>
        <v>SW NOT INSTALLED</v>
      </c>
    </row>
    <row r="191" spans="1:20">
      <c r="A191" s="31">
        <f>'12 - Deployments &amp; Config'!I196</f>
        <v>0</v>
      </c>
      <c r="B191" s="31">
        <f>'12 - Deployments &amp; Config'!AA196</f>
        <v>0</v>
      </c>
      <c r="C191" s="31">
        <f>'12 - Deployments &amp; Config'!AB196</f>
        <v>0</v>
      </c>
      <c r="D191" s="18">
        <f>'12 - Deployments &amp; Config'!AP196</f>
        <v>0</v>
      </c>
      <c r="E191" s="18">
        <f>'12 - Deployments &amp; Config'!N196</f>
        <v>0</v>
      </c>
      <c r="F191" s="31">
        <f>'12 - Deployments &amp; Config'!O196</f>
        <v>0</v>
      </c>
      <c r="G191" s="18">
        <f>'12 - Deployments &amp; Config'!P196</f>
        <v>0</v>
      </c>
      <c r="H191" s="18">
        <f>'13 - Config_Intake_View'!M191</f>
        <v>0</v>
      </c>
      <c r="I191" s="31">
        <f>IF('13 - Config_Intake_View'!Q191&lt;&gt;"",'13 - Config_Intake_View'!Q191,'12 - Deployments &amp; Config'!BP196)</f>
        <v>0</v>
      </c>
      <c r="J191" s="18" t="str">
        <f>IF('13 - Config_Intake_View'!Q191&lt;&gt;"","PM Approved",IF('12 - Deployments &amp; Config'!BP196&lt;&gt;"","Assumed",""))</f>
        <v/>
      </c>
      <c r="K191" s="31">
        <f>'12 - Deployments &amp; Config'!AJ196</f>
        <v>0</v>
      </c>
      <c r="L191" s="18">
        <f>'12 - Deployments &amp; Config'!T196</f>
        <v>0</v>
      </c>
      <c r="M191" s="18">
        <f>'12 - Deployments &amp; Config'!V196</f>
        <v>0</v>
      </c>
      <c r="N191" s="18" t="str">
        <f>'12 - Deployments &amp; Config'!BS196</f>
        <v/>
      </c>
      <c r="O191" s="31" t="str">
        <f>'12 - Deployments &amp; Config'!BU196</f>
        <v/>
      </c>
      <c r="P191" s="2">
        <f>'12 - Deployments &amp; Config'!B196</f>
        <v>0</v>
      </c>
      <c r="Q191" s="31" t="str">
        <f t="shared" si="8"/>
        <v/>
      </c>
      <c r="R191" s="18" t="str">
        <f t="shared" si="9"/>
        <v>SW NOT INSTALLED</v>
      </c>
      <c r="S191" s="18" t="str">
        <f t="shared" si="10"/>
        <v/>
      </c>
      <c r="T191" s="18" t="str">
        <f t="shared" si="11"/>
        <v>SW NOT INSTALLED</v>
      </c>
    </row>
    <row r="192" spans="1:20">
      <c r="A192" s="31">
        <f>'12 - Deployments &amp; Config'!I197</f>
        <v>0</v>
      </c>
      <c r="B192" s="31">
        <f>'12 - Deployments &amp; Config'!AA197</f>
        <v>0</v>
      </c>
      <c r="C192" s="31">
        <f>'12 - Deployments &amp; Config'!AB197</f>
        <v>0</v>
      </c>
      <c r="D192" s="18">
        <f>'12 - Deployments &amp; Config'!AP197</f>
        <v>0</v>
      </c>
      <c r="E192" s="18">
        <f>'12 - Deployments &amp; Config'!N197</f>
        <v>0</v>
      </c>
      <c r="F192" s="31">
        <f>'12 - Deployments &amp; Config'!O197</f>
        <v>0</v>
      </c>
      <c r="G192" s="18">
        <f>'12 - Deployments &amp; Config'!P197</f>
        <v>0</v>
      </c>
      <c r="H192" s="18">
        <f>'13 - Config_Intake_View'!M192</f>
        <v>0</v>
      </c>
      <c r="I192" s="31">
        <f>IF('13 - Config_Intake_View'!Q192&lt;&gt;"",'13 - Config_Intake_View'!Q192,'12 - Deployments &amp; Config'!BP197)</f>
        <v>0</v>
      </c>
      <c r="J192" s="18" t="str">
        <f>IF('13 - Config_Intake_View'!Q192&lt;&gt;"","PM Approved",IF('12 - Deployments &amp; Config'!BP197&lt;&gt;"","Assumed",""))</f>
        <v/>
      </c>
      <c r="K192" s="31">
        <f>'12 - Deployments &amp; Config'!AJ197</f>
        <v>0</v>
      </c>
      <c r="L192" s="18">
        <f>'12 - Deployments &amp; Config'!T197</f>
        <v>0</v>
      </c>
      <c r="M192" s="18">
        <f>'12 - Deployments &amp; Config'!V197</f>
        <v>0</v>
      </c>
      <c r="N192" s="18" t="str">
        <f>'12 - Deployments &amp; Config'!BS197</f>
        <v/>
      </c>
      <c r="O192" s="31" t="str">
        <f>'12 - Deployments &amp; Config'!BU197</f>
        <v/>
      </c>
      <c r="P192" s="2">
        <f>'12 - Deployments &amp; Config'!B197</f>
        <v>0</v>
      </c>
      <c r="Q192" s="31" t="str">
        <f t="shared" si="8"/>
        <v/>
      </c>
      <c r="R192" s="18" t="str">
        <f t="shared" si="9"/>
        <v>SW NOT INSTALLED</v>
      </c>
      <c r="S192" s="18" t="str">
        <f t="shared" si="10"/>
        <v/>
      </c>
      <c r="T192" s="18" t="str">
        <f t="shared" si="11"/>
        <v>SW NOT INSTALLED</v>
      </c>
    </row>
    <row r="193" spans="1:20">
      <c r="A193" s="31">
        <f>'12 - Deployments &amp; Config'!I198</f>
        <v>0</v>
      </c>
      <c r="B193" s="31">
        <f>'12 - Deployments &amp; Config'!AA198</f>
        <v>0</v>
      </c>
      <c r="C193" s="31">
        <f>'12 - Deployments &amp; Config'!AB198</f>
        <v>0</v>
      </c>
      <c r="D193" s="18">
        <f>'12 - Deployments &amp; Config'!AP198</f>
        <v>0</v>
      </c>
      <c r="E193" s="18">
        <f>'12 - Deployments &amp; Config'!N198</f>
        <v>0</v>
      </c>
      <c r="F193" s="31">
        <f>'12 - Deployments &amp; Config'!O198</f>
        <v>0</v>
      </c>
      <c r="G193" s="18">
        <f>'12 - Deployments &amp; Config'!P198</f>
        <v>0</v>
      </c>
      <c r="H193" s="18">
        <f>'13 - Config_Intake_View'!M193</f>
        <v>0</v>
      </c>
      <c r="I193" s="31">
        <f>IF('13 - Config_Intake_View'!Q193&lt;&gt;"",'13 - Config_Intake_View'!Q193,'12 - Deployments &amp; Config'!BP198)</f>
        <v>0</v>
      </c>
      <c r="J193" s="18" t="str">
        <f>IF('13 - Config_Intake_View'!Q193&lt;&gt;"","PM Approved",IF('12 - Deployments &amp; Config'!BP198&lt;&gt;"","Assumed",""))</f>
        <v/>
      </c>
      <c r="K193" s="31">
        <f>'12 - Deployments &amp; Config'!AJ198</f>
        <v>0</v>
      </c>
      <c r="L193" s="18">
        <f>'12 - Deployments &amp; Config'!T198</f>
        <v>0</v>
      </c>
      <c r="M193" s="18">
        <f>'12 - Deployments &amp; Config'!V198</f>
        <v>0</v>
      </c>
      <c r="N193" s="18" t="str">
        <f>'12 - Deployments &amp; Config'!BS198</f>
        <v/>
      </c>
      <c r="O193" s="31" t="str">
        <f>'12 - Deployments &amp; Config'!BU198</f>
        <v/>
      </c>
      <c r="P193" s="2">
        <f>'12 - Deployments &amp; Config'!B198</f>
        <v>0</v>
      </c>
      <c r="Q193" s="31" t="str">
        <f t="shared" si="8"/>
        <v/>
      </c>
      <c r="R193" s="18" t="str">
        <f t="shared" si="9"/>
        <v>SW NOT INSTALLED</v>
      </c>
      <c r="S193" s="18" t="str">
        <f t="shared" si="10"/>
        <v/>
      </c>
      <c r="T193" s="18" t="str">
        <f t="shared" si="11"/>
        <v>SW NOT INSTALLED</v>
      </c>
    </row>
    <row r="194" spans="1:20">
      <c r="A194" s="31">
        <f>'12 - Deployments &amp; Config'!I199</f>
        <v>0</v>
      </c>
      <c r="B194" s="31">
        <f>'12 - Deployments &amp; Config'!AA199</f>
        <v>0</v>
      </c>
      <c r="C194" s="31">
        <f>'12 - Deployments &amp; Config'!AB199</f>
        <v>0</v>
      </c>
      <c r="D194" s="18">
        <f>'12 - Deployments &amp; Config'!AP199</f>
        <v>0</v>
      </c>
      <c r="E194" s="18">
        <f>'12 - Deployments &amp; Config'!N199</f>
        <v>0</v>
      </c>
      <c r="F194" s="31">
        <f>'12 - Deployments &amp; Config'!O199</f>
        <v>0</v>
      </c>
      <c r="G194" s="18">
        <f>'12 - Deployments &amp; Config'!P199</f>
        <v>0</v>
      </c>
      <c r="H194" s="18">
        <f>'13 - Config_Intake_View'!M194</f>
        <v>0</v>
      </c>
      <c r="I194" s="31">
        <f>IF('13 - Config_Intake_View'!Q194&lt;&gt;"",'13 - Config_Intake_View'!Q194,'12 - Deployments &amp; Config'!BP199)</f>
        <v>0</v>
      </c>
      <c r="J194" s="18" t="str">
        <f>IF('13 - Config_Intake_View'!Q194&lt;&gt;"","PM Approved",IF('12 - Deployments &amp; Config'!BP199&lt;&gt;"","Assumed",""))</f>
        <v/>
      </c>
      <c r="K194" s="31">
        <f>'12 - Deployments &amp; Config'!AJ199</f>
        <v>0</v>
      </c>
      <c r="L194" s="18">
        <f>'12 - Deployments &amp; Config'!T199</f>
        <v>0</v>
      </c>
      <c r="M194" s="18">
        <f>'12 - Deployments &amp; Config'!V199</f>
        <v>0</v>
      </c>
      <c r="N194" s="18" t="str">
        <f>'12 - Deployments &amp; Config'!BS199</f>
        <v/>
      </c>
      <c r="O194" s="31" t="str">
        <f>'12 - Deployments &amp; Config'!BU199</f>
        <v/>
      </c>
      <c r="P194" s="2">
        <f>'12 - Deployments &amp; Config'!B199</f>
        <v>0</v>
      </c>
      <c r="Q194" s="31" t="str">
        <f t="shared" ref="Q194:Q257" si="12">IF(OR($A194="",$B194="",$D194=""),"MISSING CORE FIELDS","")</f>
        <v/>
      </c>
      <c r="R194" s="18" t="str">
        <f t="shared" ref="R194:R257" si="13">IF(AND($I194&lt;&gt;"",$K194&lt;&gt;"Yes"),"SW NOT INSTALLED","")</f>
        <v>SW NOT INSTALLED</v>
      </c>
      <c r="S194" s="18" t="str">
        <f t="shared" ref="S194:S257" si="14">IF(AND($H194&lt;&gt;"",ISNUMBER(SEARCH("auto",LOWER($H194))),$F194=""),"AUTOLOGON REQUIRED","")</f>
        <v/>
      </c>
      <c r="T194" s="18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1">
        <f>'12 - Deployments &amp; Config'!I200</f>
        <v>0</v>
      </c>
      <c r="B195" s="31">
        <f>'12 - Deployments &amp; Config'!AA200</f>
        <v>0</v>
      </c>
      <c r="C195" s="31">
        <f>'12 - Deployments &amp; Config'!AB200</f>
        <v>0</v>
      </c>
      <c r="D195" s="18">
        <f>'12 - Deployments &amp; Config'!AP200</f>
        <v>0</v>
      </c>
      <c r="E195" s="18">
        <f>'12 - Deployments &amp; Config'!N200</f>
        <v>0</v>
      </c>
      <c r="F195" s="31">
        <f>'12 - Deployments &amp; Config'!O200</f>
        <v>0</v>
      </c>
      <c r="G195" s="18">
        <f>'12 - Deployments &amp; Config'!P200</f>
        <v>0</v>
      </c>
      <c r="H195" s="18">
        <f>'13 - Config_Intake_View'!M195</f>
        <v>0</v>
      </c>
      <c r="I195" s="31">
        <f>IF('13 - Config_Intake_View'!Q195&lt;&gt;"",'13 - Config_Intake_View'!Q195,'12 - Deployments &amp; Config'!BP200)</f>
        <v>0</v>
      </c>
      <c r="J195" s="18" t="str">
        <f>IF('13 - Config_Intake_View'!Q195&lt;&gt;"","PM Approved",IF('12 - Deployments &amp; Config'!BP200&lt;&gt;"","Assumed",""))</f>
        <v/>
      </c>
      <c r="K195" s="31">
        <f>'12 - Deployments &amp; Config'!AJ200</f>
        <v>0</v>
      </c>
      <c r="L195" s="18">
        <f>'12 - Deployments &amp; Config'!T200</f>
        <v>0</v>
      </c>
      <c r="M195" s="18">
        <f>'12 - Deployments &amp; Config'!V200</f>
        <v>0</v>
      </c>
      <c r="N195" s="18" t="str">
        <f>'12 - Deployments &amp; Config'!BS200</f>
        <v/>
      </c>
      <c r="O195" s="31" t="str">
        <f>'12 - Deployments &amp; Config'!BU200</f>
        <v/>
      </c>
      <c r="P195" s="2">
        <f>'12 - Deployments &amp; Config'!B200</f>
        <v>0</v>
      </c>
      <c r="Q195" s="31" t="str">
        <f t="shared" si="12"/>
        <v/>
      </c>
      <c r="R195" s="18" t="str">
        <f t="shared" si="13"/>
        <v>SW NOT INSTALLED</v>
      </c>
      <c r="S195" s="18" t="str">
        <f t="shared" si="14"/>
        <v/>
      </c>
      <c r="T195" s="18" t="str">
        <f t="shared" si="15"/>
        <v>SW NOT INSTALLED</v>
      </c>
    </row>
    <row r="196" spans="1:20">
      <c r="A196" s="31">
        <f>'12 - Deployments &amp; Config'!I201</f>
        <v>0</v>
      </c>
      <c r="B196" s="31">
        <f>'12 - Deployments &amp; Config'!AA201</f>
        <v>0</v>
      </c>
      <c r="C196" s="31">
        <f>'12 - Deployments &amp; Config'!AB201</f>
        <v>0</v>
      </c>
      <c r="D196" s="18">
        <f>'12 - Deployments &amp; Config'!AP201</f>
        <v>0</v>
      </c>
      <c r="E196" s="18">
        <f>'12 - Deployments &amp; Config'!N201</f>
        <v>0</v>
      </c>
      <c r="F196" s="31">
        <f>'12 - Deployments &amp; Config'!O201</f>
        <v>0</v>
      </c>
      <c r="G196" s="18">
        <f>'12 - Deployments &amp; Config'!P201</f>
        <v>0</v>
      </c>
      <c r="H196" s="18">
        <f>'13 - Config_Intake_View'!M196</f>
        <v>0</v>
      </c>
      <c r="I196" s="31">
        <f>IF('13 - Config_Intake_View'!Q196&lt;&gt;"",'13 - Config_Intake_View'!Q196,'12 - Deployments &amp; Config'!BP201)</f>
        <v>0</v>
      </c>
      <c r="J196" s="18" t="str">
        <f>IF('13 - Config_Intake_View'!Q196&lt;&gt;"","PM Approved",IF('12 - Deployments &amp; Config'!BP201&lt;&gt;"","Assumed",""))</f>
        <v/>
      </c>
      <c r="K196" s="31">
        <f>'12 - Deployments &amp; Config'!AJ201</f>
        <v>0</v>
      </c>
      <c r="L196" s="18">
        <f>'12 - Deployments &amp; Config'!T201</f>
        <v>0</v>
      </c>
      <c r="M196" s="18">
        <f>'12 - Deployments &amp; Config'!V201</f>
        <v>0</v>
      </c>
      <c r="N196" s="18" t="str">
        <f>'12 - Deployments &amp; Config'!BS201</f>
        <v/>
      </c>
      <c r="O196" s="31" t="str">
        <f>'12 - Deployments &amp; Config'!BU201</f>
        <v/>
      </c>
      <c r="P196" s="2">
        <f>'12 - Deployments &amp; Config'!B201</f>
        <v>0</v>
      </c>
      <c r="Q196" s="31" t="str">
        <f t="shared" si="12"/>
        <v/>
      </c>
      <c r="R196" s="18" t="str">
        <f t="shared" si="13"/>
        <v>SW NOT INSTALLED</v>
      </c>
      <c r="S196" s="18" t="str">
        <f t="shared" si="14"/>
        <v/>
      </c>
      <c r="T196" s="18" t="str">
        <f t="shared" si="15"/>
        <v>SW NOT INSTALLED</v>
      </c>
    </row>
    <row r="197" spans="1:20">
      <c r="A197" s="31">
        <f>'12 - Deployments &amp; Config'!I202</f>
        <v>0</v>
      </c>
      <c r="B197" s="31">
        <f>'12 - Deployments &amp; Config'!AA202</f>
        <v>0</v>
      </c>
      <c r="C197" s="31">
        <f>'12 - Deployments &amp; Config'!AB202</f>
        <v>0</v>
      </c>
      <c r="D197" s="18">
        <f>'12 - Deployments &amp; Config'!AP202</f>
        <v>0</v>
      </c>
      <c r="E197" s="18">
        <f>'12 - Deployments &amp; Config'!N202</f>
        <v>0</v>
      </c>
      <c r="F197" s="31">
        <f>'12 - Deployments &amp; Config'!O202</f>
        <v>0</v>
      </c>
      <c r="G197" s="18">
        <f>'12 - Deployments &amp; Config'!P202</f>
        <v>0</v>
      </c>
      <c r="H197" s="18">
        <f>'13 - Config_Intake_View'!M197</f>
        <v>0</v>
      </c>
      <c r="I197" s="31">
        <f>IF('13 - Config_Intake_View'!Q197&lt;&gt;"",'13 - Config_Intake_View'!Q197,'12 - Deployments &amp; Config'!BP202)</f>
        <v>0</v>
      </c>
      <c r="J197" s="18" t="str">
        <f>IF('13 - Config_Intake_View'!Q197&lt;&gt;"","PM Approved",IF('12 - Deployments &amp; Config'!BP202&lt;&gt;"","Assumed",""))</f>
        <v/>
      </c>
      <c r="K197" s="31">
        <f>'12 - Deployments &amp; Config'!AJ202</f>
        <v>0</v>
      </c>
      <c r="L197" s="18">
        <f>'12 - Deployments &amp; Config'!T202</f>
        <v>0</v>
      </c>
      <c r="M197" s="18">
        <f>'12 - Deployments &amp; Config'!V202</f>
        <v>0</v>
      </c>
      <c r="N197" s="18" t="str">
        <f>'12 - Deployments &amp; Config'!BS202</f>
        <v/>
      </c>
      <c r="O197" s="31" t="str">
        <f>'12 - Deployments &amp; Config'!BU202</f>
        <v/>
      </c>
      <c r="P197" s="2">
        <f>'12 - Deployments &amp; Config'!B202</f>
        <v>0</v>
      </c>
      <c r="Q197" s="31" t="str">
        <f t="shared" si="12"/>
        <v/>
      </c>
      <c r="R197" s="18" t="str">
        <f t="shared" si="13"/>
        <v>SW NOT INSTALLED</v>
      </c>
      <c r="S197" s="18" t="str">
        <f t="shared" si="14"/>
        <v/>
      </c>
      <c r="T197" s="18" t="str">
        <f t="shared" si="15"/>
        <v>SW NOT INSTALLED</v>
      </c>
    </row>
    <row r="198" spans="1:20">
      <c r="A198" s="31">
        <f>'12 - Deployments &amp; Config'!I203</f>
        <v>0</v>
      </c>
      <c r="B198" s="31">
        <f>'12 - Deployments &amp; Config'!AA203</f>
        <v>0</v>
      </c>
      <c r="C198" s="31">
        <f>'12 - Deployments &amp; Config'!AB203</f>
        <v>0</v>
      </c>
      <c r="D198" s="18">
        <f>'12 - Deployments &amp; Config'!AP203</f>
        <v>0</v>
      </c>
      <c r="E198" s="18">
        <f>'12 - Deployments &amp; Config'!N203</f>
        <v>0</v>
      </c>
      <c r="F198" s="31">
        <f>'12 - Deployments &amp; Config'!O203</f>
        <v>0</v>
      </c>
      <c r="G198" s="18">
        <f>'12 - Deployments &amp; Config'!P203</f>
        <v>0</v>
      </c>
      <c r="H198" s="18">
        <f>'13 - Config_Intake_View'!M198</f>
        <v>0</v>
      </c>
      <c r="I198" s="31">
        <f>IF('13 - Config_Intake_View'!Q198&lt;&gt;"",'13 - Config_Intake_View'!Q198,'12 - Deployments &amp; Config'!BP203)</f>
        <v>0</v>
      </c>
      <c r="J198" s="18" t="str">
        <f>IF('13 - Config_Intake_View'!Q198&lt;&gt;"","PM Approved",IF('12 - Deployments &amp; Config'!BP203&lt;&gt;"","Assumed",""))</f>
        <v/>
      </c>
      <c r="K198" s="31">
        <f>'12 - Deployments &amp; Config'!AJ203</f>
        <v>0</v>
      </c>
      <c r="L198" s="18">
        <f>'12 - Deployments &amp; Config'!T203</f>
        <v>0</v>
      </c>
      <c r="M198" s="18">
        <f>'12 - Deployments &amp; Config'!V203</f>
        <v>0</v>
      </c>
      <c r="N198" s="18" t="str">
        <f>'12 - Deployments &amp; Config'!BS203</f>
        <v/>
      </c>
      <c r="O198" s="31" t="str">
        <f>'12 - Deployments &amp; Config'!BU203</f>
        <v/>
      </c>
      <c r="P198" s="2">
        <f>'12 - Deployments &amp; Config'!B203</f>
        <v>0</v>
      </c>
      <c r="Q198" s="31" t="str">
        <f t="shared" si="12"/>
        <v/>
      </c>
      <c r="R198" s="18" t="str">
        <f t="shared" si="13"/>
        <v>SW NOT INSTALLED</v>
      </c>
      <c r="S198" s="18" t="str">
        <f t="shared" si="14"/>
        <v/>
      </c>
      <c r="T198" s="18" t="str">
        <f t="shared" si="15"/>
        <v>SW NOT INSTALLED</v>
      </c>
    </row>
    <row r="199" spans="1:20">
      <c r="A199" s="31">
        <f>'12 - Deployments &amp; Config'!I204</f>
        <v>0</v>
      </c>
      <c r="B199" s="31">
        <f>'12 - Deployments &amp; Config'!AA204</f>
        <v>0</v>
      </c>
      <c r="C199" s="31">
        <f>'12 - Deployments &amp; Config'!AB204</f>
        <v>0</v>
      </c>
      <c r="D199" s="18">
        <f>'12 - Deployments &amp; Config'!AP204</f>
        <v>0</v>
      </c>
      <c r="E199" s="18">
        <f>'12 - Deployments &amp; Config'!N204</f>
        <v>0</v>
      </c>
      <c r="F199" s="31">
        <f>'12 - Deployments &amp; Config'!O204</f>
        <v>0</v>
      </c>
      <c r="G199" s="18">
        <f>'12 - Deployments &amp; Config'!P204</f>
        <v>0</v>
      </c>
      <c r="H199" s="18">
        <f>'13 - Config_Intake_View'!M199</f>
        <v>0</v>
      </c>
      <c r="I199" s="31">
        <f>IF('13 - Config_Intake_View'!Q199&lt;&gt;"",'13 - Config_Intake_View'!Q199,'12 - Deployments &amp; Config'!BP204)</f>
        <v>0</v>
      </c>
      <c r="J199" s="18" t="str">
        <f>IF('13 - Config_Intake_View'!Q199&lt;&gt;"","PM Approved",IF('12 - Deployments &amp; Config'!BP204&lt;&gt;"","Assumed",""))</f>
        <v/>
      </c>
      <c r="K199" s="31">
        <f>'12 - Deployments &amp; Config'!AJ204</f>
        <v>0</v>
      </c>
      <c r="L199" s="18">
        <f>'12 - Deployments &amp; Config'!T204</f>
        <v>0</v>
      </c>
      <c r="M199" s="18">
        <f>'12 - Deployments &amp; Config'!V204</f>
        <v>0</v>
      </c>
      <c r="N199" s="18" t="str">
        <f>'12 - Deployments &amp; Config'!BS204</f>
        <v/>
      </c>
      <c r="O199" s="31" t="str">
        <f>'12 - Deployments &amp; Config'!BU204</f>
        <v/>
      </c>
      <c r="P199" s="2">
        <f>'12 - Deployments &amp; Config'!B204</f>
        <v>0</v>
      </c>
      <c r="Q199" s="31" t="str">
        <f t="shared" si="12"/>
        <v/>
      </c>
      <c r="R199" s="18" t="str">
        <f t="shared" si="13"/>
        <v>SW NOT INSTALLED</v>
      </c>
      <c r="S199" s="18" t="str">
        <f t="shared" si="14"/>
        <v/>
      </c>
      <c r="T199" s="18" t="str">
        <f t="shared" si="15"/>
        <v>SW NOT INSTALLED</v>
      </c>
    </row>
    <row r="200" spans="1:20">
      <c r="A200" s="31">
        <f>'12 - Deployments &amp; Config'!I205</f>
        <v>0</v>
      </c>
      <c r="B200" s="31">
        <f>'12 - Deployments &amp; Config'!AA205</f>
        <v>0</v>
      </c>
      <c r="C200" s="31">
        <f>'12 - Deployments &amp; Config'!AB205</f>
        <v>0</v>
      </c>
      <c r="D200" s="18">
        <f>'12 - Deployments &amp; Config'!AP205</f>
        <v>0</v>
      </c>
      <c r="E200" s="18">
        <f>'12 - Deployments &amp; Config'!N205</f>
        <v>0</v>
      </c>
      <c r="F200" s="31">
        <f>'12 - Deployments &amp; Config'!O205</f>
        <v>0</v>
      </c>
      <c r="G200" s="18">
        <f>'12 - Deployments &amp; Config'!P205</f>
        <v>0</v>
      </c>
      <c r="H200" s="18">
        <f>'13 - Config_Intake_View'!M200</f>
        <v>0</v>
      </c>
      <c r="I200" s="31">
        <f>IF('13 - Config_Intake_View'!Q200&lt;&gt;"",'13 - Config_Intake_View'!Q200,'12 - Deployments &amp; Config'!BP205)</f>
        <v>0</v>
      </c>
      <c r="J200" s="18" t="str">
        <f>IF('13 - Config_Intake_View'!Q200&lt;&gt;"","PM Approved",IF('12 - Deployments &amp; Config'!BP205&lt;&gt;"","Assumed",""))</f>
        <v/>
      </c>
      <c r="K200" s="31">
        <f>'12 - Deployments &amp; Config'!AJ205</f>
        <v>0</v>
      </c>
      <c r="L200" s="18">
        <f>'12 - Deployments &amp; Config'!T205</f>
        <v>0</v>
      </c>
      <c r="M200" s="18">
        <f>'12 - Deployments &amp; Config'!V205</f>
        <v>0</v>
      </c>
      <c r="N200" s="18" t="str">
        <f>'12 - Deployments &amp; Config'!BS205</f>
        <v/>
      </c>
      <c r="O200" s="31" t="str">
        <f>'12 - Deployments &amp; Config'!BU205</f>
        <v/>
      </c>
      <c r="P200" s="2">
        <f>'12 - Deployments &amp; Config'!B205</f>
        <v>0</v>
      </c>
      <c r="Q200" s="31" t="str">
        <f t="shared" si="12"/>
        <v/>
      </c>
      <c r="R200" s="18" t="str">
        <f t="shared" si="13"/>
        <v>SW NOT INSTALLED</v>
      </c>
      <c r="S200" s="18" t="str">
        <f t="shared" si="14"/>
        <v/>
      </c>
      <c r="T200" s="18" t="str">
        <f t="shared" si="15"/>
        <v>SW NOT INSTALLED</v>
      </c>
    </row>
    <row r="201" spans="1:20">
      <c r="A201" s="31">
        <f>'12 - Deployments &amp; Config'!I206</f>
        <v>0</v>
      </c>
      <c r="B201" s="31">
        <f>'12 - Deployments &amp; Config'!AA206</f>
        <v>0</v>
      </c>
      <c r="C201" s="31">
        <f>'12 - Deployments &amp; Config'!AB206</f>
        <v>0</v>
      </c>
      <c r="D201" s="18">
        <f>'12 - Deployments &amp; Config'!AP206</f>
        <v>0</v>
      </c>
      <c r="E201" s="18">
        <f>'12 - Deployments &amp; Config'!N206</f>
        <v>0</v>
      </c>
      <c r="F201" s="31">
        <f>'12 - Deployments &amp; Config'!O206</f>
        <v>0</v>
      </c>
      <c r="G201" s="18">
        <f>'12 - Deployments &amp; Config'!P206</f>
        <v>0</v>
      </c>
      <c r="H201" s="18">
        <f>'13 - Config_Intake_View'!M201</f>
        <v>0</v>
      </c>
      <c r="I201" s="31">
        <f>IF('13 - Config_Intake_View'!Q201&lt;&gt;"",'13 - Config_Intake_View'!Q201,'12 - Deployments &amp; Config'!BP206)</f>
        <v>0</v>
      </c>
      <c r="J201" s="18" t="str">
        <f>IF('13 - Config_Intake_View'!Q201&lt;&gt;"","PM Approved",IF('12 - Deployments &amp; Config'!BP206&lt;&gt;"","Assumed",""))</f>
        <v/>
      </c>
      <c r="K201" s="31">
        <f>'12 - Deployments &amp; Config'!AJ206</f>
        <v>0</v>
      </c>
      <c r="L201" s="18">
        <f>'12 - Deployments &amp; Config'!T206</f>
        <v>0</v>
      </c>
      <c r="M201" s="18">
        <f>'12 - Deployments &amp; Config'!V206</f>
        <v>0</v>
      </c>
      <c r="N201" s="18" t="str">
        <f>'12 - Deployments &amp; Config'!BS206</f>
        <v/>
      </c>
      <c r="O201" s="31" t="str">
        <f>'12 - Deployments &amp; Config'!BU206</f>
        <v/>
      </c>
      <c r="P201" s="2">
        <f>'12 - Deployments &amp; Config'!B206</f>
        <v>0</v>
      </c>
      <c r="Q201" s="31" t="str">
        <f t="shared" si="12"/>
        <v/>
      </c>
      <c r="R201" s="18" t="str">
        <f t="shared" si="13"/>
        <v>SW NOT INSTALLED</v>
      </c>
      <c r="S201" s="18" t="str">
        <f t="shared" si="14"/>
        <v/>
      </c>
      <c r="T201" s="18" t="str">
        <f t="shared" si="15"/>
        <v>SW NOT INSTALLED</v>
      </c>
    </row>
    <row r="202" spans="1:20">
      <c r="A202" s="31">
        <f>'12 - Deployments &amp; Config'!I207</f>
        <v>0</v>
      </c>
      <c r="B202" s="31">
        <f>'12 - Deployments &amp; Config'!AA207</f>
        <v>0</v>
      </c>
      <c r="C202" s="31">
        <f>'12 - Deployments &amp; Config'!AB207</f>
        <v>0</v>
      </c>
      <c r="D202" s="18">
        <f>'12 - Deployments &amp; Config'!AP207</f>
        <v>0</v>
      </c>
      <c r="E202" s="18">
        <f>'12 - Deployments &amp; Config'!N207</f>
        <v>0</v>
      </c>
      <c r="F202" s="31">
        <f>'12 - Deployments &amp; Config'!O207</f>
        <v>0</v>
      </c>
      <c r="G202" s="18">
        <f>'12 - Deployments &amp; Config'!P207</f>
        <v>0</v>
      </c>
      <c r="H202" s="18">
        <f>'13 - Config_Intake_View'!M202</f>
        <v>0</v>
      </c>
      <c r="I202" s="31">
        <f>IF('13 - Config_Intake_View'!Q202&lt;&gt;"",'13 - Config_Intake_View'!Q202,'12 - Deployments &amp; Config'!BP207)</f>
        <v>0</v>
      </c>
      <c r="J202" s="18" t="str">
        <f>IF('13 - Config_Intake_View'!Q202&lt;&gt;"","PM Approved",IF('12 - Deployments &amp; Config'!BP207&lt;&gt;"","Assumed",""))</f>
        <v/>
      </c>
      <c r="K202" s="31">
        <f>'12 - Deployments &amp; Config'!AJ207</f>
        <v>0</v>
      </c>
      <c r="L202" s="18">
        <f>'12 - Deployments &amp; Config'!T207</f>
        <v>0</v>
      </c>
      <c r="M202" s="18">
        <f>'12 - Deployments &amp; Config'!V207</f>
        <v>0</v>
      </c>
      <c r="N202" s="18" t="str">
        <f>'12 - Deployments &amp; Config'!BS207</f>
        <v/>
      </c>
      <c r="O202" s="31" t="str">
        <f>'12 - Deployments &amp; Config'!BU207</f>
        <v/>
      </c>
      <c r="P202" s="2">
        <f>'12 - Deployments &amp; Config'!B207</f>
        <v>0</v>
      </c>
      <c r="Q202" s="31" t="str">
        <f t="shared" si="12"/>
        <v/>
      </c>
      <c r="R202" s="18" t="str">
        <f t="shared" si="13"/>
        <v>SW NOT INSTALLED</v>
      </c>
      <c r="S202" s="18" t="str">
        <f t="shared" si="14"/>
        <v/>
      </c>
      <c r="T202" s="18" t="str">
        <f t="shared" si="15"/>
        <v>SW NOT INSTALLED</v>
      </c>
    </row>
    <row r="203" spans="1:20">
      <c r="A203" s="31">
        <f>'12 - Deployments &amp; Config'!I208</f>
        <v>0</v>
      </c>
      <c r="B203" s="31">
        <f>'12 - Deployments &amp; Config'!AA208</f>
        <v>0</v>
      </c>
      <c r="C203" s="31">
        <f>'12 - Deployments &amp; Config'!AB208</f>
        <v>0</v>
      </c>
      <c r="D203" s="18">
        <f>'12 - Deployments &amp; Config'!AP208</f>
        <v>0</v>
      </c>
      <c r="E203" s="18">
        <f>'12 - Deployments &amp; Config'!N208</f>
        <v>0</v>
      </c>
      <c r="F203" s="31">
        <f>'12 - Deployments &amp; Config'!O208</f>
        <v>0</v>
      </c>
      <c r="G203" s="18">
        <f>'12 - Deployments &amp; Config'!P208</f>
        <v>0</v>
      </c>
      <c r="H203" s="18">
        <f>'13 - Config_Intake_View'!M203</f>
        <v>0</v>
      </c>
      <c r="I203" s="31">
        <f>IF('13 - Config_Intake_View'!Q203&lt;&gt;"",'13 - Config_Intake_View'!Q203,'12 - Deployments &amp; Config'!BP208)</f>
        <v>0</v>
      </c>
      <c r="J203" s="18" t="str">
        <f>IF('13 - Config_Intake_View'!Q203&lt;&gt;"","PM Approved",IF('12 - Deployments &amp; Config'!BP208&lt;&gt;"","Assumed",""))</f>
        <v/>
      </c>
      <c r="K203" s="31">
        <f>'12 - Deployments &amp; Config'!AJ208</f>
        <v>0</v>
      </c>
      <c r="L203" s="18">
        <f>'12 - Deployments &amp; Config'!T208</f>
        <v>0</v>
      </c>
      <c r="M203" s="18">
        <f>'12 - Deployments &amp; Config'!V208</f>
        <v>0</v>
      </c>
      <c r="N203" s="18" t="str">
        <f>'12 - Deployments &amp; Config'!BS208</f>
        <v/>
      </c>
      <c r="O203" s="31" t="str">
        <f>'12 - Deployments &amp; Config'!BU208</f>
        <v/>
      </c>
      <c r="P203" s="2">
        <f>'12 - Deployments &amp; Config'!B208</f>
        <v>0</v>
      </c>
      <c r="Q203" s="31" t="str">
        <f t="shared" si="12"/>
        <v/>
      </c>
      <c r="R203" s="18" t="str">
        <f t="shared" si="13"/>
        <v>SW NOT INSTALLED</v>
      </c>
      <c r="S203" s="18" t="str">
        <f t="shared" si="14"/>
        <v/>
      </c>
      <c r="T203" s="18" t="str">
        <f t="shared" si="15"/>
        <v>SW NOT INSTALLED</v>
      </c>
    </row>
    <row r="204" spans="1:20">
      <c r="A204" s="31">
        <f>'12 - Deployments &amp; Config'!I209</f>
        <v>0</v>
      </c>
      <c r="B204" s="31">
        <f>'12 - Deployments &amp; Config'!AA209</f>
        <v>0</v>
      </c>
      <c r="C204" s="31">
        <f>'12 - Deployments &amp; Config'!AB209</f>
        <v>0</v>
      </c>
      <c r="D204" s="18">
        <f>'12 - Deployments &amp; Config'!AP209</f>
        <v>0</v>
      </c>
      <c r="E204" s="18">
        <f>'12 - Deployments &amp; Config'!N209</f>
        <v>0</v>
      </c>
      <c r="F204" s="31">
        <f>'12 - Deployments &amp; Config'!O209</f>
        <v>0</v>
      </c>
      <c r="G204" s="18">
        <f>'12 - Deployments &amp; Config'!P209</f>
        <v>0</v>
      </c>
      <c r="H204" s="18">
        <f>'13 - Config_Intake_View'!M204</f>
        <v>0</v>
      </c>
      <c r="I204" s="31">
        <f>IF('13 - Config_Intake_View'!Q204&lt;&gt;"",'13 - Config_Intake_View'!Q204,'12 - Deployments &amp; Config'!BP209)</f>
        <v>0</v>
      </c>
      <c r="J204" s="18" t="str">
        <f>IF('13 - Config_Intake_View'!Q204&lt;&gt;"","PM Approved",IF('12 - Deployments &amp; Config'!BP209&lt;&gt;"","Assumed",""))</f>
        <v/>
      </c>
      <c r="K204" s="31">
        <f>'12 - Deployments &amp; Config'!AJ209</f>
        <v>0</v>
      </c>
      <c r="L204" s="18">
        <f>'12 - Deployments &amp; Config'!T209</f>
        <v>0</v>
      </c>
      <c r="M204" s="18">
        <f>'12 - Deployments &amp; Config'!V209</f>
        <v>0</v>
      </c>
      <c r="N204" s="18" t="str">
        <f>'12 - Deployments &amp; Config'!BS209</f>
        <v/>
      </c>
      <c r="O204" s="31" t="str">
        <f>'12 - Deployments &amp; Config'!BU209</f>
        <v/>
      </c>
      <c r="P204" s="2">
        <f>'12 - Deployments &amp; Config'!B209</f>
        <v>0</v>
      </c>
      <c r="Q204" s="31" t="str">
        <f t="shared" si="12"/>
        <v/>
      </c>
      <c r="R204" s="18" t="str">
        <f t="shared" si="13"/>
        <v>SW NOT INSTALLED</v>
      </c>
      <c r="S204" s="18" t="str">
        <f t="shared" si="14"/>
        <v/>
      </c>
      <c r="T204" s="18" t="str">
        <f t="shared" si="15"/>
        <v>SW NOT INSTALLED</v>
      </c>
    </row>
    <row r="205" spans="1:20">
      <c r="A205" s="31">
        <f>'12 - Deployments &amp; Config'!I210</f>
        <v>0</v>
      </c>
      <c r="B205" s="31">
        <f>'12 - Deployments &amp; Config'!AA210</f>
        <v>0</v>
      </c>
      <c r="C205" s="31">
        <f>'12 - Deployments &amp; Config'!AB210</f>
        <v>0</v>
      </c>
      <c r="D205" s="18">
        <f>'12 - Deployments &amp; Config'!AP210</f>
        <v>0</v>
      </c>
      <c r="E205" s="18">
        <f>'12 - Deployments &amp; Config'!N210</f>
        <v>0</v>
      </c>
      <c r="F205" s="31">
        <f>'12 - Deployments &amp; Config'!O210</f>
        <v>0</v>
      </c>
      <c r="G205" s="18">
        <f>'12 - Deployments &amp; Config'!P210</f>
        <v>0</v>
      </c>
      <c r="H205" s="18">
        <f>'13 - Config_Intake_View'!M205</f>
        <v>0</v>
      </c>
      <c r="I205" s="31">
        <f>IF('13 - Config_Intake_View'!Q205&lt;&gt;"",'13 - Config_Intake_View'!Q205,'12 - Deployments &amp; Config'!BP210)</f>
        <v>0</v>
      </c>
      <c r="J205" s="18" t="str">
        <f>IF('13 - Config_Intake_View'!Q205&lt;&gt;"","PM Approved",IF('12 - Deployments &amp; Config'!BP210&lt;&gt;"","Assumed",""))</f>
        <v/>
      </c>
      <c r="K205" s="31">
        <f>'12 - Deployments &amp; Config'!AJ210</f>
        <v>0</v>
      </c>
      <c r="L205" s="18">
        <f>'12 - Deployments &amp; Config'!T210</f>
        <v>0</v>
      </c>
      <c r="M205" s="18">
        <f>'12 - Deployments &amp; Config'!V210</f>
        <v>0</v>
      </c>
      <c r="N205" s="18" t="str">
        <f>'12 - Deployments &amp; Config'!BS210</f>
        <v/>
      </c>
      <c r="O205" s="31" t="str">
        <f>'12 - Deployments &amp; Config'!BU210</f>
        <v/>
      </c>
      <c r="P205" s="2">
        <f>'12 - Deployments &amp; Config'!B210</f>
        <v>0</v>
      </c>
      <c r="Q205" s="31" t="str">
        <f t="shared" si="12"/>
        <v/>
      </c>
      <c r="R205" s="18" t="str">
        <f t="shared" si="13"/>
        <v>SW NOT INSTALLED</v>
      </c>
      <c r="S205" s="18" t="str">
        <f t="shared" si="14"/>
        <v/>
      </c>
      <c r="T205" s="18" t="str">
        <f t="shared" si="15"/>
        <v>SW NOT INSTALLED</v>
      </c>
    </row>
    <row r="206" spans="1:20">
      <c r="A206" s="31">
        <f>'12 - Deployments &amp; Config'!I211</f>
        <v>0</v>
      </c>
      <c r="B206" s="31">
        <f>'12 - Deployments &amp; Config'!AA211</f>
        <v>0</v>
      </c>
      <c r="C206" s="31">
        <f>'12 - Deployments &amp; Config'!AB211</f>
        <v>0</v>
      </c>
      <c r="D206" s="18">
        <f>'12 - Deployments &amp; Config'!AP211</f>
        <v>0</v>
      </c>
      <c r="E206" s="18">
        <f>'12 - Deployments &amp; Config'!N211</f>
        <v>0</v>
      </c>
      <c r="F206" s="31">
        <f>'12 - Deployments &amp; Config'!O211</f>
        <v>0</v>
      </c>
      <c r="G206" s="18">
        <f>'12 - Deployments &amp; Config'!P211</f>
        <v>0</v>
      </c>
      <c r="H206" s="18">
        <f>'13 - Config_Intake_View'!M206</f>
        <v>0</v>
      </c>
      <c r="I206" s="31">
        <f>IF('13 - Config_Intake_View'!Q206&lt;&gt;"",'13 - Config_Intake_View'!Q206,'12 - Deployments &amp; Config'!BP211)</f>
        <v>0</v>
      </c>
      <c r="J206" s="18" t="str">
        <f>IF('13 - Config_Intake_View'!Q206&lt;&gt;"","PM Approved",IF('12 - Deployments &amp; Config'!BP211&lt;&gt;"","Assumed",""))</f>
        <v/>
      </c>
      <c r="K206" s="31">
        <f>'12 - Deployments &amp; Config'!AJ211</f>
        <v>0</v>
      </c>
      <c r="L206" s="18">
        <f>'12 - Deployments &amp; Config'!T211</f>
        <v>0</v>
      </c>
      <c r="M206" s="18">
        <f>'12 - Deployments &amp; Config'!V211</f>
        <v>0</v>
      </c>
      <c r="N206" s="18" t="str">
        <f>'12 - Deployments &amp; Config'!BS211</f>
        <v/>
      </c>
      <c r="O206" s="31" t="str">
        <f>'12 - Deployments &amp; Config'!BU211</f>
        <v/>
      </c>
      <c r="P206" s="2">
        <f>'12 - Deployments &amp; Config'!B211</f>
        <v>0</v>
      </c>
      <c r="Q206" s="31" t="str">
        <f t="shared" si="12"/>
        <v/>
      </c>
      <c r="R206" s="18" t="str">
        <f t="shared" si="13"/>
        <v>SW NOT INSTALLED</v>
      </c>
      <c r="S206" s="18" t="str">
        <f t="shared" si="14"/>
        <v/>
      </c>
      <c r="T206" s="18" t="str">
        <f t="shared" si="15"/>
        <v>SW NOT INSTALLED</v>
      </c>
    </row>
    <row r="207" spans="1:20">
      <c r="A207" s="31">
        <f>'12 - Deployments &amp; Config'!I212</f>
        <v>0</v>
      </c>
      <c r="B207" s="31">
        <f>'12 - Deployments &amp; Config'!AA212</f>
        <v>0</v>
      </c>
      <c r="C207" s="31">
        <f>'12 - Deployments &amp; Config'!AB212</f>
        <v>0</v>
      </c>
      <c r="D207" s="18">
        <f>'12 - Deployments &amp; Config'!AP212</f>
        <v>0</v>
      </c>
      <c r="E207" s="18">
        <f>'12 - Deployments &amp; Config'!N212</f>
        <v>0</v>
      </c>
      <c r="F207" s="31">
        <f>'12 - Deployments &amp; Config'!O212</f>
        <v>0</v>
      </c>
      <c r="G207" s="18">
        <f>'12 - Deployments &amp; Config'!P212</f>
        <v>0</v>
      </c>
      <c r="H207" s="18">
        <f>'13 - Config_Intake_View'!M207</f>
        <v>0</v>
      </c>
      <c r="I207" s="31">
        <f>IF('13 - Config_Intake_View'!Q207&lt;&gt;"",'13 - Config_Intake_View'!Q207,'12 - Deployments &amp; Config'!BP212)</f>
        <v>0</v>
      </c>
      <c r="J207" s="18" t="str">
        <f>IF('13 - Config_Intake_View'!Q207&lt;&gt;"","PM Approved",IF('12 - Deployments &amp; Config'!BP212&lt;&gt;"","Assumed",""))</f>
        <v/>
      </c>
      <c r="K207" s="31">
        <f>'12 - Deployments &amp; Config'!AJ212</f>
        <v>0</v>
      </c>
      <c r="L207" s="18">
        <f>'12 - Deployments &amp; Config'!T212</f>
        <v>0</v>
      </c>
      <c r="M207" s="18">
        <f>'12 - Deployments &amp; Config'!V212</f>
        <v>0</v>
      </c>
      <c r="N207" s="18" t="str">
        <f>'12 - Deployments &amp; Config'!BS212</f>
        <v/>
      </c>
      <c r="O207" s="31" t="str">
        <f>'12 - Deployments &amp; Config'!BU212</f>
        <v/>
      </c>
      <c r="P207" s="2">
        <f>'12 - Deployments &amp; Config'!B212</f>
        <v>0</v>
      </c>
      <c r="Q207" s="31" t="str">
        <f t="shared" si="12"/>
        <v/>
      </c>
      <c r="R207" s="18" t="str">
        <f t="shared" si="13"/>
        <v>SW NOT INSTALLED</v>
      </c>
      <c r="S207" s="18" t="str">
        <f t="shared" si="14"/>
        <v/>
      </c>
      <c r="T207" s="18" t="str">
        <f t="shared" si="15"/>
        <v>SW NOT INSTALLED</v>
      </c>
    </row>
    <row r="208" spans="1:20">
      <c r="A208" s="31">
        <f>'12 - Deployments &amp; Config'!I213</f>
        <v>0</v>
      </c>
      <c r="B208" s="31">
        <f>'12 - Deployments &amp; Config'!AA213</f>
        <v>0</v>
      </c>
      <c r="C208" s="31">
        <f>'12 - Deployments &amp; Config'!AB213</f>
        <v>0</v>
      </c>
      <c r="D208" s="18">
        <f>'12 - Deployments &amp; Config'!AP213</f>
        <v>0</v>
      </c>
      <c r="E208" s="18">
        <f>'12 - Deployments &amp; Config'!N213</f>
        <v>0</v>
      </c>
      <c r="F208" s="31">
        <f>'12 - Deployments &amp; Config'!O213</f>
        <v>0</v>
      </c>
      <c r="G208" s="18">
        <f>'12 - Deployments &amp; Config'!P213</f>
        <v>0</v>
      </c>
      <c r="H208" s="18">
        <f>'13 - Config_Intake_View'!M208</f>
        <v>0</v>
      </c>
      <c r="I208" s="31">
        <f>IF('13 - Config_Intake_View'!Q208&lt;&gt;"",'13 - Config_Intake_View'!Q208,'12 - Deployments &amp; Config'!BP213)</f>
        <v>0</v>
      </c>
      <c r="J208" s="18" t="str">
        <f>IF('13 - Config_Intake_View'!Q208&lt;&gt;"","PM Approved",IF('12 - Deployments &amp; Config'!BP213&lt;&gt;"","Assumed",""))</f>
        <v/>
      </c>
      <c r="K208" s="31">
        <f>'12 - Deployments &amp; Config'!AJ213</f>
        <v>0</v>
      </c>
      <c r="L208" s="18">
        <f>'12 - Deployments &amp; Config'!T213</f>
        <v>0</v>
      </c>
      <c r="M208" s="18">
        <f>'12 - Deployments &amp; Config'!V213</f>
        <v>0</v>
      </c>
      <c r="N208" s="18" t="str">
        <f>'12 - Deployments &amp; Config'!BS213</f>
        <v/>
      </c>
      <c r="O208" s="31" t="str">
        <f>'12 - Deployments &amp; Config'!BU213</f>
        <v/>
      </c>
      <c r="P208" s="2">
        <f>'12 - Deployments &amp; Config'!B213</f>
        <v>0</v>
      </c>
      <c r="Q208" s="31" t="str">
        <f t="shared" si="12"/>
        <v/>
      </c>
      <c r="R208" s="18" t="str">
        <f t="shared" si="13"/>
        <v>SW NOT INSTALLED</v>
      </c>
      <c r="S208" s="18" t="str">
        <f t="shared" si="14"/>
        <v/>
      </c>
      <c r="T208" s="18" t="str">
        <f t="shared" si="15"/>
        <v>SW NOT INSTALLED</v>
      </c>
    </row>
    <row r="209" spans="1:20">
      <c r="A209" s="31">
        <f>'12 - Deployments &amp; Config'!I214</f>
        <v>0</v>
      </c>
      <c r="B209" s="31">
        <f>'12 - Deployments &amp; Config'!AA214</f>
        <v>0</v>
      </c>
      <c r="C209" s="31">
        <f>'12 - Deployments &amp; Config'!AB214</f>
        <v>0</v>
      </c>
      <c r="D209" s="18">
        <f>'12 - Deployments &amp; Config'!AP214</f>
        <v>0</v>
      </c>
      <c r="E209" s="18">
        <f>'12 - Deployments &amp; Config'!N214</f>
        <v>0</v>
      </c>
      <c r="F209" s="31">
        <f>'12 - Deployments &amp; Config'!O214</f>
        <v>0</v>
      </c>
      <c r="G209" s="18">
        <f>'12 - Deployments &amp; Config'!P214</f>
        <v>0</v>
      </c>
      <c r="H209" s="18">
        <f>'13 - Config_Intake_View'!M209</f>
        <v>0</v>
      </c>
      <c r="I209" s="31">
        <f>IF('13 - Config_Intake_View'!Q209&lt;&gt;"",'13 - Config_Intake_View'!Q209,'12 - Deployments &amp; Config'!BP214)</f>
        <v>0</v>
      </c>
      <c r="J209" s="18" t="str">
        <f>IF('13 - Config_Intake_View'!Q209&lt;&gt;"","PM Approved",IF('12 - Deployments &amp; Config'!BP214&lt;&gt;"","Assumed",""))</f>
        <v/>
      </c>
      <c r="K209" s="31">
        <f>'12 - Deployments &amp; Config'!AJ214</f>
        <v>0</v>
      </c>
      <c r="L209" s="18">
        <f>'12 - Deployments &amp; Config'!T214</f>
        <v>0</v>
      </c>
      <c r="M209" s="18">
        <f>'12 - Deployments &amp; Config'!V214</f>
        <v>0</v>
      </c>
      <c r="N209" s="18" t="str">
        <f>'12 - Deployments &amp; Config'!BS214</f>
        <v/>
      </c>
      <c r="O209" s="31" t="str">
        <f>'12 - Deployments &amp; Config'!BU214</f>
        <v/>
      </c>
      <c r="P209" s="2">
        <f>'12 - Deployments &amp; Config'!B214</f>
        <v>0</v>
      </c>
      <c r="Q209" s="31" t="str">
        <f t="shared" si="12"/>
        <v/>
      </c>
      <c r="R209" s="18" t="str">
        <f t="shared" si="13"/>
        <v>SW NOT INSTALLED</v>
      </c>
      <c r="S209" s="18" t="str">
        <f t="shared" si="14"/>
        <v/>
      </c>
      <c r="T209" s="18" t="str">
        <f t="shared" si="15"/>
        <v>SW NOT INSTALLED</v>
      </c>
    </row>
    <row r="210" spans="1:20">
      <c r="A210" s="31">
        <f>'12 - Deployments &amp; Config'!I215</f>
        <v>0</v>
      </c>
      <c r="B210" s="31">
        <f>'12 - Deployments &amp; Config'!AA215</f>
        <v>0</v>
      </c>
      <c r="C210" s="31">
        <f>'12 - Deployments &amp; Config'!AB215</f>
        <v>0</v>
      </c>
      <c r="D210" s="18">
        <f>'12 - Deployments &amp; Config'!AP215</f>
        <v>0</v>
      </c>
      <c r="E210" s="18">
        <f>'12 - Deployments &amp; Config'!N215</f>
        <v>0</v>
      </c>
      <c r="F210" s="31">
        <f>'12 - Deployments &amp; Config'!O215</f>
        <v>0</v>
      </c>
      <c r="G210" s="18">
        <f>'12 - Deployments &amp; Config'!P215</f>
        <v>0</v>
      </c>
      <c r="H210" s="18">
        <f>'13 - Config_Intake_View'!M210</f>
        <v>0</v>
      </c>
      <c r="I210" s="31">
        <f>IF('13 - Config_Intake_View'!Q210&lt;&gt;"",'13 - Config_Intake_View'!Q210,'12 - Deployments &amp; Config'!BP215)</f>
        <v>0</v>
      </c>
      <c r="J210" s="18" t="str">
        <f>IF('13 - Config_Intake_View'!Q210&lt;&gt;"","PM Approved",IF('12 - Deployments &amp; Config'!BP215&lt;&gt;"","Assumed",""))</f>
        <v/>
      </c>
      <c r="K210" s="31">
        <f>'12 - Deployments &amp; Config'!AJ215</f>
        <v>0</v>
      </c>
      <c r="L210" s="18">
        <f>'12 - Deployments &amp; Config'!T215</f>
        <v>0</v>
      </c>
      <c r="M210" s="18">
        <f>'12 - Deployments &amp; Config'!V215</f>
        <v>0</v>
      </c>
      <c r="N210" s="18" t="str">
        <f>'12 - Deployments &amp; Config'!BS215</f>
        <v/>
      </c>
      <c r="O210" s="31" t="str">
        <f>'12 - Deployments &amp; Config'!BU215</f>
        <v/>
      </c>
      <c r="P210" s="2">
        <f>'12 - Deployments &amp; Config'!B215</f>
        <v>0</v>
      </c>
      <c r="Q210" s="31" t="str">
        <f t="shared" si="12"/>
        <v/>
      </c>
      <c r="R210" s="18" t="str">
        <f t="shared" si="13"/>
        <v>SW NOT INSTALLED</v>
      </c>
      <c r="S210" s="18" t="str">
        <f t="shared" si="14"/>
        <v/>
      </c>
      <c r="T210" s="18" t="str">
        <f t="shared" si="15"/>
        <v>SW NOT INSTALLED</v>
      </c>
    </row>
    <row r="211" spans="1:20">
      <c r="A211" s="31">
        <f>'12 - Deployments &amp; Config'!I216</f>
        <v>0</v>
      </c>
      <c r="B211" s="31">
        <f>'12 - Deployments &amp; Config'!AA216</f>
        <v>0</v>
      </c>
      <c r="C211" s="31">
        <f>'12 - Deployments &amp; Config'!AB216</f>
        <v>0</v>
      </c>
      <c r="D211" s="18">
        <f>'12 - Deployments &amp; Config'!AP216</f>
        <v>0</v>
      </c>
      <c r="E211" s="18">
        <f>'12 - Deployments &amp; Config'!N216</f>
        <v>0</v>
      </c>
      <c r="F211" s="31">
        <f>'12 - Deployments &amp; Config'!O216</f>
        <v>0</v>
      </c>
      <c r="G211" s="18">
        <f>'12 - Deployments &amp; Config'!P216</f>
        <v>0</v>
      </c>
      <c r="H211" s="18">
        <f>'13 - Config_Intake_View'!M211</f>
        <v>0</v>
      </c>
      <c r="I211" s="31">
        <f>IF('13 - Config_Intake_View'!Q211&lt;&gt;"",'13 - Config_Intake_View'!Q211,'12 - Deployments &amp; Config'!BP216)</f>
        <v>0</v>
      </c>
      <c r="J211" s="18" t="str">
        <f>IF('13 - Config_Intake_View'!Q211&lt;&gt;"","PM Approved",IF('12 - Deployments &amp; Config'!BP216&lt;&gt;"","Assumed",""))</f>
        <v/>
      </c>
      <c r="K211" s="31">
        <f>'12 - Deployments &amp; Config'!AJ216</f>
        <v>0</v>
      </c>
      <c r="L211" s="18">
        <f>'12 - Deployments &amp; Config'!T216</f>
        <v>0</v>
      </c>
      <c r="M211" s="18">
        <f>'12 - Deployments &amp; Config'!V216</f>
        <v>0</v>
      </c>
      <c r="N211" s="18" t="str">
        <f>'12 - Deployments &amp; Config'!BS216</f>
        <v/>
      </c>
      <c r="O211" s="31" t="str">
        <f>'12 - Deployments &amp; Config'!BU216</f>
        <v/>
      </c>
      <c r="P211" s="2">
        <f>'12 - Deployments &amp; Config'!B216</f>
        <v>0</v>
      </c>
      <c r="Q211" s="31" t="str">
        <f t="shared" si="12"/>
        <v/>
      </c>
      <c r="R211" s="18" t="str">
        <f t="shared" si="13"/>
        <v>SW NOT INSTALLED</v>
      </c>
      <c r="S211" s="18" t="str">
        <f t="shared" si="14"/>
        <v/>
      </c>
      <c r="T211" s="18" t="str">
        <f t="shared" si="15"/>
        <v>SW NOT INSTALLED</v>
      </c>
    </row>
    <row r="212" spans="1:20">
      <c r="A212" s="31">
        <f>'12 - Deployments &amp; Config'!I217</f>
        <v>0</v>
      </c>
      <c r="B212" s="31">
        <f>'12 - Deployments &amp; Config'!AA217</f>
        <v>0</v>
      </c>
      <c r="C212" s="31">
        <f>'12 - Deployments &amp; Config'!AB217</f>
        <v>0</v>
      </c>
      <c r="D212" s="18">
        <f>'12 - Deployments &amp; Config'!AP217</f>
        <v>0</v>
      </c>
      <c r="E212" s="18">
        <f>'12 - Deployments &amp; Config'!N217</f>
        <v>0</v>
      </c>
      <c r="F212" s="31">
        <f>'12 - Deployments &amp; Config'!O217</f>
        <v>0</v>
      </c>
      <c r="G212" s="18">
        <f>'12 - Deployments &amp; Config'!P217</f>
        <v>0</v>
      </c>
      <c r="H212" s="18">
        <f>'13 - Config_Intake_View'!M212</f>
        <v>0</v>
      </c>
      <c r="I212" s="31">
        <f>IF('13 - Config_Intake_View'!Q212&lt;&gt;"",'13 - Config_Intake_View'!Q212,'12 - Deployments &amp; Config'!BP217)</f>
        <v>0</v>
      </c>
      <c r="J212" s="18" t="str">
        <f>IF('13 - Config_Intake_View'!Q212&lt;&gt;"","PM Approved",IF('12 - Deployments &amp; Config'!BP217&lt;&gt;"","Assumed",""))</f>
        <v/>
      </c>
      <c r="K212" s="31">
        <f>'12 - Deployments &amp; Config'!AJ217</f>
        <v>0</v>
      </c>
      <c r="L212" s="18">
        <f>'12 - Deployments &amp; Config'!T217</f>
        <v>0</v>
      </c>
      <c r="M212" s="18">
        <f>'12 - Deployments &amp; Config'!V217</f>
        <v>0</v>
      </c>
      <c r="N212" s="18" t="str">
        <f>'12 - Deployments &amp; Config'!BS217</f>
        <v/>
      </c>
      <c r="O212" s="31" t="str">
        <f>'12 - Deployments &amp; Config'!BU217</f>
        <v/>
      </c>
      <c r="P212" s="2">
        <f>'12 - Deployments &amp; Config'!B217</f>
        <v>0</v>
      </c>
      <c r="Q212" s="31" t="str">
        <f t="shared" si="12"/>
        <v/>
      </c>
      <c r="R212" s="18" t="str">
        <f t="shared" si="13"/>
        <v>SW NOT INSTALLED</v>
      </c>
      <c r="S212" s="18" t="str">
        <f t="shared" si="14"/>
        <v/>
      </c>
      <c r="T212" s="18" t="str">
        <f t="shared" si="15"/>
        <v>SW NOT INSTALLED</v>
      </c>
    </row>
    <row r="213" spans="1:20">
      <c r="A213" s="31">
        <f>'12 - Deployments &amp; Config'!I218</f>
        <v>0</v>
      </c>
      <c r="B213" s="31">
        <f>'12 - Deployments &amp; Config'!AA218</f>
        <v>0</v>
      </c>
      <c r="C213" s="31">
        <f>'12 - Deployments &amp; Config'!AB218</f>
        <v>0</v>
      </c>
      <c r="D213" s="18">
        <f>'12 - Deployments &amp; Config'!AP218</f>
        <v>0</v>
      </c>
      <c r="E213" s="18">
        <f>'12 - Deployments &amp; Config'!N218</f>
        <v>0</v>
      </c>
      <c r="F213" s="31">
        <f>'12 - Deployments &amp; Config'!O218</f>
        <v>0</v>
      </c>
      <c r="G213" s="18">
        <f>'12 - Deployments &amp; Config'!P218</f>
        <v>0</v>
      </c>
      <c r="H213" s="18">
        <f>'13 - Config_Intake_View'!M213</f>
        <v>0</v>
      </c>
      <c r="I213" s="31">
        <f>IF('13 - Config_Intake_View'!Q213&lt;&gt;"",'13 - Config_Intake_View'!Q213,'12 - Deployments &amp; Config'!BP218)</f>
        <v>0</v>
      </c>
      <c r="J213" s="18" t="str">
        <f>IF('13 - Config_Intake_View'!Q213&lt;&gt;"","PM Approved",IF('12 - Deployments &amp; Config'!BP218&lt;&gt;"","Assumed",""))</f>
        <v/>
      </c>
      <c r="K213" s="31">
        <f>'12 - Deployments &amp; Config'!AJ218</f>
        <v>0</v>
      </c>
      <c r="L213" s="18">
        <f>'12 - Deployments &amp; Config'!T218</f>
        <v>0</v>
      </c>
      <c r="M213" s="18">
        <f>'12 - Deployments &amp; Config'!V218</f>
        <v>0</v>
      </c>
      <c r="N213" s="18" t="str">
        <f>'12 - Deployments &amp; Config'!BS218</f>
        <v/>
      </c>
      <c r="O213" s="31" t="str">
        <f>'12 - Deployments &amp; Config'!BU218</f>
        <v/>
      </c>
      <c r="P213" s="2">
        <f>'12 - Deployments &amp; Config'!B218</f>
        <v>0</v>
      </c>
      <c r="Q213" s="31" t="str">
        <f t="shared" si="12"/>
        <v/>
      </c>
      <c r="R213" s="18" t="str">
        <f t="shared" si="13"/>
        <v>SW NOT INSTALLED</v>
      </c>
      <c r="S213" s="18" t="str">
        <f t="shared" si="14"/>
        <v/>
      </c>
      <c r="T213" s="18" t="str">
        <f t="shared" si="15"/>
        <v>SW NOT INSTALLED</v>
      </c>
    </row>
    <row r="214" spans="1:20">
      <c r="A214" s="31">
        <f>'12 - Deployments &amp; Config'!I219</f>
        <v>0</v>
      </c>
      <c r="B214" s="31">
        <f>'12 - Deployments &amp; Config'!AA219</f>
        <v>0</v>
      </c>
      <c r="C214" s="31">
        <f>'12 - Deployments &amp; Config'!AB219</f>
        <v>0</v>
      </c>
      <c r="D214" s="18">
        <f>'12 - Deployments &amp; Config'!AP219</f>
        <v>0</v>
      </c>
      <c r="E214" s="18">
        <f>'12 - Deployments &amp; Config'!N219</f>
        <v>0</v>
      </c>
      <c r="F214" s="31">
        <f>'12 - Deployments &amp; Config'!O219</f>
        <v>0</v>
      </c>
      <c r="G214" s="18">
        <f>'12 - Deployments &amp; Config'!P219</f>
        <v>0</v>
      </c>
      <c r="H214" s="18">
        <f>'13 - Config_Intake_View'!M214</f>
        <v>0</v>
      </c>
      <c r="I214" s="31">
        <f>IF('13 - Config_Intake_View'!Q214&lt;&gt;"",'13 - Config_Intake_View'!Q214,'12 - Deployments &amp; Config'!BP219)</f>
        <v>0</v>
      </c>
      <c r="J214" s="18" t="str">
        <f>IF('13 - Config_Intake_View'!Q214&lt;&gt;"","PM Approved",IF('12 - Deployments &amp; Config'!BP219&lt;&gt;"","Assumed",""))</f>
        <v/>
      </c>
      <c r="K214" s="31">
        <f>'12 - Deployments &amp; Config'!AJ219</f>
        <v>0</v>
      </c>
      <c r="L214" s="18">
        <f>'12 - Deployments &amp; Config'!T219</f>
        <v>0</v>
      </c>
      <c r="M214" s="18">
        <f>'12 - Deployments &amp; Config'!V219</f>
        <v>0</v>
      </c>
      <c r="N214" s="18" t="str">
        <f>'12 - Deployments &amp; Config'!BS219</f>
        <v/>
      </c>
      <c r="O214" s="31" t="str">
        <f>'12 - Deployments &amp; Config'!BU219</f>
        <v/>
      </c>
      <c r="P214" s="2">
        <f>'12 - Deployments &amp; Config'!B219</f>
        <v>0</v>
      </c>
      <c r="Q214" s="31" t="str">
        <f t="shared" si="12"/>
        <v/>
      </c>
      <c r="R214" s="18" t="str">
        <f t="shared" si="13"/>
        <v>SW NOT INSTALLED</v>
      </c>
      <c r="S214" s="18" t="str">
        <f t="shared" si="14"/>
        <v/>
      </c>
      <c r="T214" s="18" t="str">
        <f t="shared" si="15"/>
        <v>SW NOT INSTALLED</v>
      </c>
    </row>
    <row r="215" spans="1:20">
      <c r="A215" s="31">
        <f>'12 - Deployments &amp; Config'!I220</f>
        <v>0</v>
      </c>
      <c r="B215" s="31">
        <f>'12 - Deployments &amp; Config'!AA220</f>
        <v>0</v>
      </c>
      <c r="C215" s="31">
        <f>'12 - Deployments &amp; Config'!AB220</f>
        <v>0</v>
      </c>
      <c r="D215" s="18">
        <f>'12 - Deployments &amp; Config'!AP220</f>
        <v>0</v>
      </c>
      <c r="E215" s="18">
        <f>'12 - Deployments &amp; Config'!N220</f>
        <v>0</v>
      </c>
      <c r="F215" s="31">
        <f>'12 - Deployments &amp; Config'!O220</f>
        <v>0</v>
      </c>
      <c r="G215" s="18">
        <f>'12 - Deployments &amp; Config'!P220</f>
        <v>0</v>
      </c>
      <c r="H215" s="18">
        <f>'13 - Config_Intake_View'!M215</f>
        <v>0</v>
      </c>
      <c r="I215" s="31">
        <f>IF('13 - Config_Intake_View'!Q215&lt;&gt;"",'13 - Config_Intake_View'!Q215,'12 - Deployments &amp; Config'!BP220)</f>
        <v>0</v>
      </c>
      <c r="J215" s="18" t="str">
        <f>IF('13 - Config_Intake_View'!Q215&lt;&gt;"","PM Approved",IF('12 - Deployments &amp; Config'!BP220&lt;&gt;"","Assumed",""))</f>
        <v/>
      </c>
      <c r="K215" s="31">
        <f>'12 - Deployments &amp; Config'!AJ220</f>
        <v>0</v>
      </c>
      <c r="L215" s="18">
        <f>'12 - Deployments &amp; Config'!T220</f>
        <v>0</v>
      </c>
      <c r="M215" s="18">
        <f>'12 - Deployments &amp; Config'!V220</f>
        <v>0</v>
      </c>
      <c r="N215" s="18" t="str">
        <f>'12 - Deployments &amp; Config'!BS220</f>
        <v/>
      </c>
      <c r="O215" s="31" t="str">
        <f>'12 - Deployments &amp; Config'!BU220</f>
        <v/>
      </c>
      <c r="P215" s="2">
        <f>'12 - Deployments &amp; Config'!B220</f>
        <v>0</v>
      </c>
      <c r="Q215" s="31" t="str">
        <f t="shared" si="12"/>
        <v/>
      </c>
      <c r="R215" s="18" t="str">
        <f t="shared" si="13"/>
        <v>SW NOT INSTALLED</v>
      </c>
      <c r="S215" s="18" t="str">
        <f t="shared" si="14"/>
        <v/>
      </c>
      <c r="T215" s="18" t="str">
        <f t="shared" si="15"/>
        <v>SW NOT INSTALLED</v>
      </c>
    </row>
    <row r="216" spans="1:20">
      <c r="A216" s="31">
        <f>'12 - Deployments &amp; Config'!I221</f>
        <v>0</v>
      </c>
      <c r="B216" s="31">
        <f>'12 - Deployments &amp; Config'!AA221</f>
        <v>0</v>
      </c>
      <c r="C216" s="31">
        <f>'12 - Deployments &amp; Config'!AB221</f>
        <v>0</v>
      </c>
      <c r="D216" s="18">
        <f>'12 - Deployments &amp; Config'!AP221</f>
        <v>0</v>
      </c>
      <c r="E216" s="18">
        <f>'12 - Deployments &amp; Config'!N221</f>
        <v>0</v>
      </c>
      <c r="F216" s="31">
        <f>'12 - Deployments &amp; Config'!O221</f>
        <v>0</v>
      </c>
      <c r="G216" s="18">
        <f>'12 - Deployments &amp; Config'!P221</f>
        <v>0</v>
      </c>
      <c r="H216" s="18">
        <f>'13 - Config_Intake_View'!M216</f>
        <v>0</v>
      </c>
      <c r="I216" s="31">
        <f>IF('13 - Config_Intake_View'!Q216&lt;&gt;"",'13 - Config_Intake_View'!Q216,'12 - Deployments &amp; Config'!BP221)</f>
        <v>0</v>
      </c>
      <c r="J216" s="18" t="str">
        <f>IF('13 - Config_Intake_View'!Q216&lt;&gt;"","PM Approved",IF('12 - Deployments &amp; Config'!BP221&lt;&gt;"","Assumed",""))</f>
        <v/>
      </c>
      <c r="K216" s="31">
        <f>'12 - Deployments &amp; Config'!AJ221</f>
        <v>0</v>
      </c>
      <c r="L216" s="18">
        <f>'12 - Deployments &amp; Config'!T221</f>
        <v>0</v>
      </c>
      <c r="M216" s="18">
        <f>'12 - Deployments &amp; Config'!V221</f>
        <v>0</v>
      </c>
      <c r="N216" s="18" t="str">
        <f>'12 - Deployments &amp; Config'!BS221</f>
        <v/>
      </c>
      <c r="O216" s="31" t="str">
        <f>'12 - Deployments &amp; Config'!BU221</f>
        <v/>
      </c>
      <c r="P216" s="2">
        <f>'12 - Deployments &amp; Config'!B221</f>
        <v>0</v>
      </c>
      <c r="Q216" s="31" t="str">
        <f t="shared" si="12"/>
        <v/>
      </c>
      <c r="R216" s="18" t="str">
        <f t="shared" si="13"/>
        <v>SW NOT INSTALLED</v>
      </c>
      <c r="S216" s="18" t="str">
        <f t="shared" si="14"/>
        <v/>
      </c>
      <c r="T216" s="18" t="str">
        <f t="shared" si="15"/>
        <v>SW NOT INSTALLED</v>
      </c>
    </row>
    <row r="217" spans="1:20">
      <c r="A217" s="31">
        <f>'12 - Deployments &amp; Config'!I222</f>
        <v>0</v>
      </c>
      <c r="B217" s="31">
        <f>'12 - Deployments &amp; Config'!AA222</f>
        <v>0</v>
      </c>
      <c r="C217" s="31">
        <f>'12 - Deployments &amp; Config'!AB222</f>
        <v>0</v>
      </c>
      <c r="D217" s="18">
        <f>'12 - Deployments &amp; Config'!AP222</f>
        <v>0</v>
      </c>
      <c r="E217" s="18">
        <f>'12 - Deployments &amp; Config'!N222</f>
        <v>0</v>
      </c>
      <c r="F217" s="31">
        <f>'12 - Deployments &amp; Config'!O222</f>
        <v>0</v>
      </c>
      <c r="G217" s="18">
        <f>'12 - Deployments &amp; Config'!P222</f>
        <v>0</v>
      </c>
      <c r="H217" s="18">
        <f>'13 - Config_Intake_View'!M217</f>
        <v>0</v>
      </c>
      <c r="I217" s="31">
        <f>IF('13 - Config_Intake_View'!Q217&lt;&gt;"",'13 - Config_Intake_View'!Q217,'12 - Deployments &amp; Config'!BP222)</f>
        <v>0</v>
      </c>
      <c r="J217" s="18" t="str">
        <f>IF('13 - Config_Intake_View'!Q217&lt;&gt;"","PM Approved",IF('12 - Deployments &amp; Config'!BP222&lt;&gt;"","Assumed",""))</f>
        <v/>
      </c>
      <c r="K217" s="31">
        <f>'12 - Deployments &amp; Config'!AJ222</f>
        <v>0</v>
      </c>
      <c r="L217" s="18">
        <f>'12 - Deployments &amp; Config'!T222</f>
        <v>0</v>
      </c>
      <c r="M217" s="18">
        <f>'12 - Deployments &amp; Config'!V222</f>
        <v>0</v>
      </c>
      <c r="N217" s="18" t="str">
        <f>'12 - Deployments &amp; Config'!BS222</f>
        <v/>
      </c>
      <c r="O217" s="31" t="str">
        <f>'12 - Deployments &amp; Config'!BU222</f>
        <v/>
      </c>
      <c r="P217" s="2">
        <f>'12 - Deployments &amp; Config'!B222</f>
        <v>0</v>
      </c>
      <c r="Q217" s="31" t="str">
        <f t="shared" si="12"/>
        <v/>
      </c>
      <c r="R217" s="18" t="str">
        <f t="shared" si="13"/>
        <v>SW NOT INSTALLED</v>
      </c>
      <c r="S217" s="18" t="str">
        <f t="shared" si="14"/>
        <v/>
      </c>
      <c r="T217" s="18" t="str">
        <f t="shared" si="15"/>
        <v>SW NOT INSTALLED</v>
      </c>
    </row>
    <row r="218" spans="1:20">
      <c r="A218" s="31">
        <f>'12 - Deployments &amp; Config'!I223</f>
        <v>0</v>
      </c>
      <c r="B218" s="31">
        <f>'12 - Deployments &amp; Config'!AA223</f>
        <v>0</v>
      </c>
      <c r="C218" s="31">
        <f>'12 - Deployments &amp; Config'!AB223</f>
        <v>0</v>
      </c>
      <c r="D218" s="18">
        <f>'12 - Deployments &amp; Config'!AP223</f>
        <v>0</v>
      </c>
      <c r="E218" s="18">
        <f>'12 - Deployments &amp; Config'!N223</f>
        <v>0</v>
      </c>
      <c r="F218" s="31">
        <f>'12 - Deployments &amp; Config'!O223</f>
        <v>0</v>
      </c>
      <c r="G218" s="18">
        <f>'12 - Deployments &amp; Config'!P223</f>
        <v>0</v>
      </c>
      <c r="H218" s="18">
        <f>'13 - Config_Intake_View'!M218</f>
        <v>0</v>
      </c>
      <c r="I218" s="31">
        <f>IF('13 - Config_Intake_View'!Q218&lt;&gt;"",'13 - Config_Intake_View'!Q218,'12 - Deployments &amp; Config'!BP223)</f>
        <v>0</v>
      </c>
      <c r="J218" s="18" t="str">
        <f>IF('13 - Config_Intake_View'!Q218&lt;&gt;"","PM Approved",IF('12 - Deployments &amp; Config'!BP223&lt;&gt;"","Assumed",""))</f>
        <v/>
      </c>
      <c r="K218" s="31">
        <f>'12 - Deployments &amp; Config'!AJ223</f>
        <v>0</v>
      </c>
      <c r="L218" s="18">
        <f>'12 - Deployments &amp; Config'!T223</f>
        <v>0</v>
      </c>
      <c r="M218" s="18">
        <f>'12 - Deployments &amp; Config'!V223</f>
        <v>0</v>
      </c>
      <c r="N218" s="18" t="str">
        <f>'12 - Deployments &amp; Config'!BS223</f>
        <v/>
      </c>
      <c r="O218" s="31" t="str">
        <f>'12 - Deployments &amp; Config'!BU223</f>
        <v/>
      </c>
      <c r="P218" s="2">
        <f>'12 - Deployments &amp; Config'!B223</f>
        <v>0</v>
      </c>
      <c r="Q218" s="31" t="str">
        <f t="shared" si="12"/>
        <v/>
      </c>
      <c r="R218" s="18" t="str">
        <f t="shared" si="13"/>
        <v>SW NOT INSTALLED</v>
      </c>
      <c r="S218" s="18" t="str">
        <f t="shared" si="14"/>
        <v/>
      </c>
      <c r="T218" s="18" t="str">
        <f t="shared" si="15"/>
        <v>SW NOT INSTALLED</v>
      </c>
    </row>
    <row r="219" spans="1:20">
      <c r="A219" s="31">
        <f>'12 - Deployments &amp; Config'!I224</f>
        <v>0</v>
      </c>
      <c r="B219" s="31">
        <f>'12 - Deployments &amp; Config'!AA224</f>
        <v>0</v>
      </c>
      <c r="C219" s="31">
        <f>'12 - Deployments &amp; Config'!AB224</f>
        <v>0</v>
      </c>
      <c r="D219" s="18">
        <f>'12 - Deployments &amp; Config'!AP224</f>
        <v>0</v>
      </c>
      <c r="E219" s="18">
        <f>'12 - Deployments &amp; Config'!N224</f>
        <v>0</v>
      </c>
      <c r="F219" s="31">
        <f>'12 - Deployments &amp; Config'!O224</f>
        <v>0</v>
      </c>
      <c r="G219" s="18">
        <f>'12 - Deployments &amp; Config'!P224</f>
        <v>0</v>
      </c>
      <c r="H219" s="18">
        <f>'13 - Config_Intake_View'!M219</f>
        <v>0</v>
      </c>
      <c r="I219" s="31">
        <f>IF('13 - Config_Intake_View'!Q219&lt;&gt;"",'13 - Config_Intake_View'!Q219,'12 - Deployments &amp; Config'!BP224)</f>
        <v>0</v>
      </c>
      <c r="J219" s="18" t="str">
        <f>IF('13 - Config_Intake_View'!Q219&lt;&gt;"","PM Approved",IF('12 - Deployments &amp; Config'!BP224&lt;&gt;"","Assumed",""))</f>
        <v/>
      </c>
      <c r="K219" s="31">
        <f>'12 - Deployments &amp; Config'!AJ224</f>
        <v>0</v>
      </c>
      <c r="L219" s="18">
        <f>'12 - Deployments &amp; Config'!T224</f>
        <v>0</v>
      </c>
      <c r="M219" s="18">
        <f>'12 - Deployments &amp; Config'!V224</f>
        <v>0</v>
      </c>
      <c r="N219" s="18" t="str">
        <f>'12 - Deployments &amp; Config'!BS224</f>
        <v/>
      </c>
      <c r="O219" s="31" t="str">
        <f>'12 - Deployments &amp; Config'!BU224</f>
        <v/>
      </c>
      <c r="P219" s="2">
        <f>'12 - Deployments &amp; Config'!B224</f>
        <v>0</v>
      </c>
      <c r="Q219" s="31" t="str">
        <f t="shared" si="12"/>
        <v/>
      </c>
      <c r="R219" s="18" t="str">
        <f t="shared" si="13"/>
        <v>SW NOT INSTALLED</v>
      </c>
      <c r="S219" s="18" t="str">
        <f t="shared" si="14"/>
        <v/>
      </c>
      <c r="T219" s="18" t="str">
        <f t="shared" si="15"/>
        <v>SW NOT INSTALLED</v>
      </c>
    </row>
    <row r="220" spans="1:20">
      <c r="A220" s="31">
        <f>'12 - Deployments &amp; Config'!I225</f>
        <v>0</v>
      </c>
      <c r="B220" s="31">
        <f>'12 - Deployments &amp; Config'!AA225</f>
        <v>0</v>
      </c>
      <c r="C220" s="31">
        <f>'12 - Deployments &amp; Config'!AB225</f>
        <v>0</v>
      </c>
      <c r="D220" s="18">
        <f>'12 - Deployments &amp; Config'!AP225</f>
        <v>0</v>
      </c>
      <c r="E220" s="18">
        <f>'12 - Deployments &amp; Config'!N225</f>
        <v>0</v>
      </c>
      <c r="F220" s="31">
        <f>'12 - Deployments &amp; Config'!O225</f>
        <v>0</v>
      </c>
      <c r="G220" s="18">
        <f>'12 - Deployments &amp; Config'!P225</f>
        <v>0</v>
      </c>
      <c r="H220" s="18">
        <f>'13 - Config_Intake_View'!M220</f>
        <v>0</v>
      </c>
      <c r="I220" s="31">
        <f>IF('13 - Config_Intake_View'!Q220&lt;&gt;"",'13 - Config_Intake_View'!Q220,'12 - Deployments &amp; Config'!BP225)</f>
        <v>0</v>
      </c>
      <c r="J220" s="18" t="str">
        <f>IF('13 - Config_Intake_View'!Q220&lt;&gt;"","PM Approved",IF('12 - Deployments &amp; Config'!BP225&lt;&gt;"","Assumed",""))</f>
        <v/>
      </c>
      <c r="K220" s="31">
        <f>'12 - Deployments &amp; Config'!AJ225</f>
        <v>0</v>
      </c>
      <c r="L220" s="18">
        <f>'12 - Deployments &amp; Config'!T225</f>
        <v>0</v>
      </c>
      <c r="M220" s="18">
        <f>'12 - Deployments &amp; Config'!V225</f>
        <v>0</v>
      </c>
      <c r="N220" s="18" t="str">
        <f>'12 - Deployments &amp; Config'!BS225</f>
        <v/>
      </c>
      <c r="O220" s="31" t="str">
        <f>'12 - Deployments &amp; Config'!BU225</f>
        <v/>
      </c>
      <c r="P220" s="2">
        <f>'12 - Deployments &amp; Config'!B225</f>
        <v>0</v>
      </c>
      <c r="Q220" s="31" t="str">
        <f t="shared" si="12"/>
        <v/>
      </c>
      <c r="R220" s="18" t="str">
        <f t="shared" si="13"/>
        <v>SW NOT INSTALLED</v>
      </c>
      <c r="S220" s="18" t="str">
        <f t="shared" si="14"/>
        <v/>
      </c>
      <c r="T220" s="18" t="str">
        <f t="shared" si="15"/>
        <v>SW NOT INSTALLED</v>
      </c>
    </row>
    <row r="221" spans="1:20">
      <c r="A221" s="31">
        <f>'12 - Deployments &amp; Config'!I226</f>
        <v>0</v>
      </c>
      <c r="B221" s="31">
        <f>'12 - Deployments &amp; Config'!AA226</f>
        <v>0</v>
      </c>
      <c r="C221" s="31">
        <f>'12 - Deployments &amp; Config'!AB226</f>
        <v>0</v>
      </c>
      <c r="D221" s="18">
        <f>'12 - Deployments &amp; Config'!AP226</f>
        <v>0</v>
      </c>
      <c r="E221" s="18">
        <f>'12 - Deployments &amp; Config'!N226</f>
        <v>0</v>
      </c>
      <c r="F221" s="31">
        <f>'12 - Deployments &amp; Config'!O226</f>
        <v>0</v>
      </c>
      <c r="G221" s="18">
        <f>'12 - Deployments &amp; Config'!P226</f>
        <v>0</v>
      </c>
      <c r="H221" s="18">
        <f>'13 - Config_Intake_View'!M221</f>
        <v>0</v>
      </c>
      <c r="I221" s="31">
        <f>IF('13 - Config_Intake_View'!Q221&lt;&gt;"",'13 - Config_Intake_View'!Q221,'12 - Deployments &amp; Config'!BP226)</f>
        <v>0</v>
      </c>
      <c r="J221" s="18" t="str">
        <f>IF('13 - Config_Intake_View'!Q221&lt;&gt;"","PM Approved",IF('12 - Deployments &amp; Config'!BP226&lt;&gt;"","Assumed",""))</f>
        <v/>
      </c>
      <c r="K221" s="31">
        <f>'12 - Deployments &amp; Config'!AJ226</f>
        <v>0</v>
      </c>
      <c r="L221" s="18">
        <f>'12 - Deployments &amp; Config'!T226</f>
        <v>0</v>
      </c>
      <c r="M221" s="18">
        <f>'12 - Deployments &amp; Config'!V226</f>
        <v>0</v>
      </c>
      <c r="N221" s="18" t="str">
        <f>'12 - Deployments &amp; Config'!BS226</f>
        <v/>
      </c>
      <c r="O221" s="31" t="str">
        <f>'12 - Deployments &amp; Config'!BU226</f>
        <v/>
      </c>
      <c r="P221" s="2">
        <f>'12 - Deployments &amp; Config'!B226</f>
        <v>0</v>
      </c>
      <c r="Q221" s="31" t="str">
        <f t="shared" si="12"/>
        <v/>
      </c>
      <c r="R221" s="18" t="str">
        <f t="shared" si="13"/>
        <v>SW NOT INSTALLED</v>
      </c>
      <c r="S221" s="18" t="str">
        <f t="shared" si="14"/>
        <v/>
      </c>
      <c r="T221" s="18" t="str">
        <f t="shared" si="15"/>
        <v>SW NOT INSTALLED</v>
      </c>
    </row>
    <row r="222" spans="1:20">
      <c r="A222" s="31">
        <f>'12 - Deployments &amp; Config'!I227</f>
        <v>0</v>
      </c>
      <c r="B222" s="31">
        <f>'12 - Deployments &amp; Config'!AA227</f>
        <v>0</v>
      </c>
      <c r="C222" s="31">
        <f>'12 - Deployments &amp; Config'!AB227</f>
        <v>0</v>
      </c>
      <c r="D222" s="18">
        <f>'12 - Deployments &amp; Config'!AP227</f>
        <v>0</v>
      </c>
      <c r="E222" s="18">
        <f>'12 - Deployments &amp; Config'!N227</f>
        <v>0</v>
      </c>
      <c r="F222" s="31">
        <f>'12 - Deployments &amp; Config'!O227</f>
        <v>0</v>
      </c>
      <c r="G222" s="18">
        <f>'12 - Deployments &amp; Config'!P227</f>
        <v>0</v>
      </c>
      <c r="H222" s="18">
        <f>'13 - Config_Intake_View'!M222</f>
        <v>0</v>
      </c>
      <c r="I222" s="31">
        <f>IF('13 - Config_Intake_View'!Q222&lt;&gt;"",'13 - Config_Intake_View'!Q222,'12 - Deployments &amp; Config'!BP227)</f>
        <v>0</v>
      </c>
      <c r="J222" s="18" t="str">
        <f>IF('13 - Config_Intake_View'!Q222&lt;&gt;"","PM Approved",IF('12 - Deployments &amp; Config'!BP227&lt;&gt;"","Assumed",""))</f>
        <v/>
      </c>
      <c r="K222" s="31">
        <f>'12 - Deployments &amp; Config'!AJ227</f>
        <v>0</v>
      </c>
      <c r="L222" s="18">
        <f>'12 - Deployments &amp; Config'!T227</f>
        <v>0</v>
      </c>
      <c r="M222" s="18">
        <f>'12 - Deployments &amp; Config'!V227</f>
        <v>0</v>
      </c>
      <c r="N222" s="18" t="str">
        <f>'12 - Deployments &amp; Config'!BS227</f>
        <v/>
      </c>
      <c r="O222" s="31" t="str">
        <f>'12 - Deployments &amp; Config'!BU227</f>
        <v/>
      </c>
      <c r="P222" s="2">
        <f>'12 - Deployments &amp; Config'!B227</f>
        <v>0</v>
      </c>
      <c r="Q222" s="31" t="str">
        <f t="shared" si="12"/>
        <v/>
      </c>
      <c r="R222" s="18" t="str">
        <f t="shared" si="13"/>
        <v>SW NOT INSTALLED</v>
      </c>
      <c r="S222" s="18" t="str">
        <f t="shared" si="14"/>
        <v/>
      </c>
      <c r="T222" s="18" t="str">
        <f t="shared" si="15"/>
        <v>SW NOT INSTALLED</v>
      </c>
    </row>
    <row r="223" spans="1:20">
      <c r="A223" s="31">
        <f>'12 - Deployments &amp; Config'!I228</f>
        <v>0</v>
      </c>
      <c r="B223" s="31">
        <f>'12 - Deployments &amp; Config'!AA228</f>
        <v>0</v>
      </c>
      <c r="C223" s="31">
        <f>'12 - Deployments &amp; Config'!AB228</f>
        <v>0</v>
      </c>
      <c r="D223" s="18">
        <f>'12 - Deployments &amp; Config'!AP228</f>
        <v>0</v>
      </c>
      <c r="E223" s="18">
        <f>'12 - Deployments &amp; Config'!N228</f>
        <v>0</v>
      </c>
      <c r="F223" s="31">
        <f>'12 - Deployments &amp; Config'!O228</f>
        <v>0</v>
      </c>
      <c r="G223" s="18">
        <f>'12 - Deployments &amp; Config'!P228</f>
        <v>0</v>
      </c>
      <c r="H223" s="18">
        <f>'13 - Config_Intake_View'!M223</f>
        <v>0</v>
      </c>
      <c r="I223" s="31">
        <f>IF('13 - Config_Intake_View'!Q223&lt;&gt;"",'13 - Config_Intake_View'!Q223,'12 - Deployments &amp; Config'!BP228)</f>
        <v>0</v>
      </c>
      <c r="J223" s="18" t="str">
        <f>IF('13 - Config_Intake_View'!Q223&lt;&gt;"","PM Approved",IF('12 - Deployments &amp; Config'!BP228&lt;&gt;"","Assumed",""))</f>
        <v/>
      </c>
      <c r="K223" s="31">
        <f>'12 - Deployments &amp; Config'!AJ228</f>
        <v>0</v>
      </c>
      <c r="L223" s="18">
        <f>'12 - Deployments &amp; Config'!T228</f>
        <v>0</v>
      </c>
      <c r="M223" s="18">
        <f>'12 - Deployments &amp; Config'!V228</f>
        <v>0</v>
      </c>
      <c r="N223" s="18" t="str">
        <f>'12 - Deployments &amp; Config'!BS228</f>
        <v/>
      </c>
      <c r="O223" s="31" t="str">
        <f>'12 - Deployments &amp; Config'!BU228</f>
        <v/>
      </c>
      <c r="P223" s="2">
        <f>'12 - Deployments &amp; Config'!B228</f>
        <v>0</v>
      </c>
      <c r="Q223" s="31" t="str">
        <f t="shared" si="12"/>
        <v/>
      </c>
      <c r="R223" s="18" t="str">
        <f t="shared" si="13"/>
        <v>SW NOT INSTALLED</v>
      </c>
      <c r="S223" s="18" t="str">
        <f t="shared" si="14"/>
        <v/>
      </c>
      <c r="T223" s="18" t="str">
        <f t="shared" si="15"/>
        <v>SW NOT INSTALLED</v>
      </c>
    </row>
    <row r="224" spans="1:20">
      <c r="A224" s="31">
        <f>'12 - Deployments &amp; Config'!I229</f>
        <v>0</v>
      </c>
      <c r="B224" s="31">
        <f>'12 - Deployments &amp; Config'!AA229</f>
        <v>0</v>
      </c>
      <c r="C224" s="31">
        <f>'12 - Deployments &amp; Config'!AB229</f>
        <v>0</v>
      </c>
      <c r="D224" s="18">
        <f>'12 - Deployments &amp; Config'!AP229</f>
        <v>0</v>
      </c>
      <c r="E224" s="18">
        <f>'12 - Deployments &amp; Config'!N229</f>
        <v>0</v>
      </c>
      <c r="F224" s="31">
        <f>'12 - Deployments &amp; Config'!O229</f>
        <v>0</v>
      </c>
      <c r="G224" s="18">
        <f>'12 - Deployments &amp; Config'!P229</f>
        <v>0</v>
      </c>
      <c r="H224" s="18">
        <f>'13 - Config_Intake_View'!M224</f>
        <v>0</v>
      </c>
      <c r="I224" s="31">
        <f>IF('13 - Config_Intake_View'!Q224&lt;&gt;"",'13 - Config_Intake_View'!Q224,'12 - Deployments &amp; Config'!BP229)</f>
        <v>0</v>
      </c>
      <c r="J224" s="18" t="str">
        <f>IF('13 - Config_Intake_View'!Q224&lt;&gt;"","PM Approved",IF('12 - Deployments &amp; Config'!BP229&lt;&gt;"","Assumed",""))</f>
        <v/>
      </c>
      <c r="K224" s="31">
        <f>'12 - Deployments &amp; Config'!AJ229</f>
        <v>0</v>
      </c>
      <c r="L224" s="18">
        <f>'12 - Deployments &amp; Config'!T229</f>
        <v>0</v>
      </c>
      <c r="M224" s="18">
        <f>'12 - Deployments &amp; Config'!V229</f>
        <v>0</v>
      </c>
      <c r="N224" s="18" t="str">
        <f>'12 - Deployments &amp; Config'!BS229</f>
        <v/>
      </c>
      <c r="O224" s="31" t="str">
        <f>'12 - Deployments &amp; Config'!BU229</f>
        <v/>
      </c>
      <c r="P224" s="2">
        <f>'12 - Deployments &amp; Config'!B229</f>
        <v>0</v>
      </c>
      <c r="Q224" s="31" t="str">
        <f t="shared" si="12"/>
        <v/>
      </c>
      <c r="R224" s="18" t="str">
        <f t="shared" si="13"/>
        <v>SW NOT INSTALLED</v>
      </c>
      <c r="S224" s="18" t="str">
        <f t="shared" si="14"/>
        <v/>
      </c>
      <c r="T224" s="18" t="str">
        <f t="shared" si="15"/>
        <v>SW NOT INSTALLED</v>
      </c>
    </row>
    <row r="225" spans="1:20">
      <c r="A225" s="31">
        <f>'12 - Deployments &amp; Config'!I230</f>
        <v>0</v>
      </c>
      <c r="B225" s="31">
        <f>'12 - Deployments &amp; Config'!AA230</f>
        <v>0</v>
      </c>
      <c r="C225" s="31">
        <f>'12 - Deployments &amp; Config'!AB230</f>
        <v>0</v>
      </c>
      <c r="D225" s="18">
        <f>'12 - Deployments &amp; Config'!AP230</f>
        <v>0</v>
      </c>
      <c r="E225" s="18">
        <f>'12 - Deployments &amp; Config'!N230</f>
        <v>0</v>
      </c>
      <c r="F225" s="31">
        <f>'12 - Deployments &amp; Config'!O230</f>
        <v>0</v>
      </c>
      <c r="G225" s="18">
        <f>'12 - Deployments &amp; Config'!P230</f>
        <v>0</v>
      </c>
      <c r="H225" s="18">
        <f>'13 - Config_Intake_View'!M225</f>
        <v>0</v>
      </c>
      <c r="I225" s="31">
        <f>IF('13 - Config_Intake_View'!Q225&lt;&gt;"",'13 - Config_Intake_View'!Q225,'12 - Deployments &amp; Config'!BP230)</f>
        <v>0</v>
      </c>
      <c r="J225" s="18" t="str">
        <f>IF('13 - Config_Intake_View'!Q225&lt;&gt;"","PM Approved",IF('12 - Deployments &amp; Config'!BP230&lt;&gt;"","Assumed",""))</f>
        <v/>
      </c>
      <c r="K225" s="31">
        <f>'12 - Deployments &amp; Config'!AJ230</f>
        <v>0</v>
      </c>
      <c r="L225" s="18">
        <f>'12 - Deployments &amp; Config'!T230</f>
        <v>0</v>
      </c>
      <c r="M225" s="18">
        <f>'12 - Deployments &amp; Config'!V230</f>
        <v>0</v>
      </c>
      <c r="N225" s="18" t="str">
        <f>'12 - Deployments &amp; Config'!BS230</f>
        <v/>
      </c>
      <c r="O225" s="31" t="str">
        <f>'12 - Deployments &amp; Config'!BU230</f>
        <v/>
      </c>
      <c r="P225" s="2">
        <f>'12 - Deployments &amp; Config'!B230</f>
        <v>0</v>
      </c>
      <c r="Q225" s="31" t="str">
        <f t="shared" si="12"/>
        <v/>
      </c>
      <c r="R225" s="18" t="str">
        <f t="shared" si="13"/>
        <v>SW NOT INSTALLED</v>
      </c>
      <c r="S225" s="18" t="str">
        <f t="shared" si="14"/>
        <v/>
      </c>
      <c r="T225" s="18" t="str">
        <f t="shared" si="15"/>
        <v>SW NOT INSTALLED</v>
      </c>
    </row>
    <row r="226" spans="1:20">
      <c r="A226" s="31">
        <f>'12 - Deployments &amp; Config'!I231</f>
        <v>0</v>
      </c>
      <c r="B226" s="31">
        <f>'12 - Deployments &amp; Config'!AA231</f>
        <v>0</v>
      </c>
      <c r="C226" s="31">
        <f>'12 - Deployments &amp; Config'!AB231</f>
        <v>0</v>
      </c>
      <c r="D226" s="18">
        <f>'12 - Deployments &amp; Config'!AP231</f>
        <v>0</v>
      </c>
      <c r="E226" s="18">
        <f>'12 - Deployments &amp; Config'!N231</f>
        <v>0</v>
      </c>
      <c r="F226" s="31">
        <f>'12 - Deployments &amp; Config'!O231</f>
        <v>0</v>
      </c>
      <c r="G226" s="18">
        <f>'12 - Deployments &amp; Config'!P231</f>
        <v>0</v>
      </c>
      <c r="H226" s="18">
        <f>'13 - Config_Intake_View'!M226</f>
        <v>0</v>
      </c>
      <c r="I226" s="31">
        <f>IF('13 - Config_Intake_View'!Q226&lt;&gt;"",'13 - Config_Intake_View'!Q226,'12 - Deployments &amp; Config'!BP231)</f>
        <v>0</v>
      </c>
      <c r="J226" s="18" t="str">
        <f>IF('13 - Config_Intake_View'!Q226&lt;&gt;"","PM Approved",IF('12 - Deployments &amp; Config'!BP231&lt;&gt;"","Assumed",""))</f>
        <v/>
      </c>
      <c r="K226" s="31">
        <f>'12 - Deployments &amp; Config'!AJ231</f>
        <v>0</v>
      </c>
      <c r="L226" s="18">
        <f>'12 - Deployments &amp; Config'!T231</f>
        <v>0</v>
      </c>
      <c r="M226" s="18">
        <f>'12 - Deployments &amp; Config'!V231</f>
        <v>0</v>
      </c>
      <c r="N226" s="18" t="str">
        <f>'12 - Deployments &amp; Config'!BS231</f>
        <v/>
      </c>
      <c r="O226" s="31" t="str">
        <f>'12 - Deployments &amp; Config'!BU231</f>
        <v/>
      </c>
      <c r="P226" s="2">
        <f>'12 - Deployments &amp; Config'!B231</f>
        <v>0</v>
      </c>
      <c r="Q226" s="31" t="str">
        <f t="shared" si="12"/>
        <v/>
      </c>
      <c r="R226" s="18" t="str">
        <f t="shared" si="13"/>
        <v>SW NOT INSTALLED</v>
      </c>
      <c r="S226" s="18" t="str">
        <f t="shared" si="14"/>
        <v/>
      </c>
      <c r="T226" s="18" t="str">
        <f t="shared" si="15"/>
        <v>SW NOT INSTALLED</v>
      </c>
    </row>
    <row r="227" spans="1:20">
      <c r="A227" s="31">
        <f>'12 - Deployments &amp; Config'!I232</f>
        <v>0</v>
      </c>
      <c r="B227" s="31">
        <f>'12 - Deployments &amp; Config'!AA232</f>
        <v>0</v>
      </c>
      <c r="C227" s="31">
        <f>'12 - Deployments &amp; Config'!AB232</f>
        <v>0</v>
      </c>
      <c r="D227" s="18">
        <f>'12 - Deployments &amp; Config'!AP232</f>
        <v>0</v>
      </c>
      <c r="E227" s="18">
        <f>'12 - Deployments &amp; Config'!N232</f>
        <v>0</v>
      </c>
      <c r="F227" s="31">
        <f>'12 - Deployments &amp; Config'!O232</f>
        <v>0</v>
      </c>
      <c r="G227" s="18">
        <f>'12 - Deployments &amp; Config'!P232</f>
        <v>0</v>
      </c>
      <c r="H227" s="18">
        <f>'13 - Config_Intake_View'!M227</f>
        <v>0</v>
      </c>
      <c r="I227" s="31">
        <f>IF('13 - Config_Intake_View'!Q227&lt;&gt;"",'13 - Config_Intake_View'!Q227,'12 - Deployments &amp; Config'!BP232)</f>
        <v>0</v>
      </c>
      <c r="J227" s="18" t="str">
        <f>IF('13 - Config_Intake_View'!Q227&lt;&gt;"","PM Approved",IF('12 - Deployments &amp; Config'!BP232&lt;&gt;"","Assumed",""))</f>
        <v/>
      </c>
      <c r="K227" s="31">
        <f>'12 - Deployments &amp; Config'!AJ232</f>
        <v>0</v>
      </c>
      <c r="L227" s="18">
        <f>'12 - Deployments &amp; Config'!T232</f>
        <v>0</v>
      </c>
      <c r="M227" s="18">
        <f>'12 - Deployments &amp; Config'!V232</f>
        <v>0</v>
      </c>
      <c r="N227" s="18" t="str">
        <f>'12 - Deployments &amp; Config'!BS232</f>
        <v/>
      </c>
      <c r="O227" s="31" t="str">
        <f>'12 - Deployments &amp; Config'!BU232</f>
        <v/>
      </c>
      <c r="P227" s="2">
        <f>'12 - Deployments &amp; Config'!B232</f>
        <v>0</v>
      </c>
      <c r="Q227" s="31" t="str">
        <f t="shared" si="12"/>
        <v/>
      </c>
      <c r="R227" s="18" t="str">
        <f t="shared" si="13"/>
        <v>SW NOT INSTALLED</v>
      </c>
      <c r="S227" s="18" t="str">
        <f t="shared" si="14"/>
        <v/>
      </c>
      <c r="T227" s="18" t="str">
        <f t="shared" si="15"/>
        <v>SW NOT INSTALLED</v>
      </c>
    </row>
    <row r="228" spans="1:20">
      <c r="A228" s="31">
        <f>'12 - Deployments &amp; Config'!I233</f>
        <v>0</v>
      </c>
      <c r="B228" s="31">
        <f>'12 - Deployments &amp; Config'!AA233</f>
        <v>0</v>
      </c>
      <c r="C228" s="31">
        <f>'12 - Deployments &amp; Config'!AB233</f>
        <v>0</v>
      </c>
      <c r="D228" s="18">
        <f>'12 - Deployments &amp; Config'!AP233</f>
        <v>0</v>
      </c>
      <c r="E228" s="18">
        <f>'12 - Deployments &amp; Config'!N233</f>
        <v>0</v>
      </c>
      <c r="F228" s="31">
        <f>'12 - Deployments &amp; Config'!O233</f>
        <v>0</v>
      </c>
      <c r="G228" s="18">
        <f>'12 - Deployments &amp; Config'!P233</f>
        <v>0</v>
      </c>
      <c r="H228" s="18">
        <f>'13 - Config_Intake_View'!M228</f>
        <v>0</v>
      </c>
      <c r="I228" s="31">
        <f>IF('13 - Config_Intake_View'!Q228&lt;&gt;"",'13 - Config_Intake_View'!Q228,'12 - Deployments &amp; Config'!BP233)</f>
        <v>0</v>
      </c>
      <c r="J228" s="18" t="str">
        <f>IF('13 - Config_Intake_View'!Q228&lt;&gt;"","PM Approved",IF('12 - Deployments &amp; Config'!BP233&lt;&gt;"","Assumed",""))</f>
        <v/>
      </c>
      <c r="K228" s="31">
        <f>'12 - Deployments &amp; Config'!AJ233</f>
        <v>0</v>
      </c>
      <c r="L228" s="18">
        <f>'12 - Deployments &amp; Config'!T233</f>
        <v>0</v>
      </c>
      <c r="M228" s="18">
        <f>'12 - Deployments &amp; Config'!V233</f>
        <v>0</v>
      </c>
      <c r="N228" s="18" t="str">
        <f>'12 - Deployments &amp; Config'!BS233</f>
        <v/>
      </c>
      <c r="O228" s="31" t="str">
        <f>'12 - Deployments &amp; Config'!BU233</f>
        <v/>
      </c>
      <c r="P228" s="2">
        <f>'12 - Deployments &amp; Config'!B233</f>
        <v>0</v>
      </c>
      <c r="Q228" s="31" t="str">
        <f t="shared" si="12"/>
        <v/>
      </c>
      <c r="R228" s="18" t="str">
        <f t="shared" si="13"/>
        <v>SW NOT INSTALLED</v>
      </c>
      <c r="S228" s="18" t="str">
        <f t="shared" si="14"/>
        <v/>
      </c>
      <c r="T228" s="18" t="str">
        <f t="shared" si="15"/>
        <v>SW NOT INSTALLED</v>
      </c>
    </row>
    <row r="229" spans="1:20">
      <c r="A229" s="31">
        <f>'12 - Deployments &amp; Config'!I234</f>
        <v>0</v>
      </c>
      <c r="B229" s="31">
        <f>'12 - Deployments &amp; Config'!AA234</f>
        <v>0</v>
      </c>
      <c r="C229" s="31">
        <f>'12 - Deployments &amp; Config'!AB234</f>
        <v>0</v>
      </c>
      <c r="D229" s="18">
        <f>'12 - Deployments &amp; Config'!AP234</f>
        <v>0</v>
      </c>
      <c r="E229" s="18">
        <f>'12 - Deployments &amp; Config'!N234</f>
        <v>0</v>
      </c>
      <c r="F229" s="31">
        <f>'12 - Deployments &amp; Config'!O234</f>
        <v>0</v>
      </c>
      <c r="G229" s="18">
        <f>'12 - Deployments &amp; Config'!P234</f>
        <v>0</v>
      </c>
      <c r="H229" s="18">
        <f>'13 - Config_Intake_View'!M229</f>
        <v>0</v>
      </c>
      <c r="I229" s="31">
        <f>IF('13 - Config_Intake_View'!Q229&lt;&gt;"",'13 - Config_Intake_View'!Q229,'12 - Deployments &amp; Config'!BP234)</f>
        <v>0</v>
      </c>
      <c r="J229" s="18" t="str">
        <f>IF('13 - Config_Intake_View'!Q229&lt;&gt;"","PM Approved",IF('12 - Deployments &amp; Config'!BP234&lt;&gt;"","Assumed",""))</f>
        <v/>
      </c>
      <c r="K229" s="31">
        <f>'12 - Deployments &amp; Config'!AJ234</f>
        <v>0</v>
      </c>
      <c r="L229" s="18">
        <f>'12 - Deployments &amp; Config'!T234</f>
        <v>0</v>
      </c>
      <c r="M229" s="18">
        <f>'12 - Deployments &amp; Config'!V234</f>
        <v>0</v>
      </c>
      <c r="N229" s="18" t="str">
        <f>'12 - Deployments &amp; Config'!BS234</f>
        <v/>
      </c>
      <c r="O229" s="31" t="str">
        <f>'12 - Deployments &amp; Config'!BU234</f>
        <v/>
      </c>
      <c r="P229" s="2">
        <f>'12 - Deployments &amp; Config'!B234</f>
        <v>0</v>
      </c>
      <c r="Q229" s="31" t="str">
        <f t="shared" si="12"/>
        <v/>
      </c>
      <c r="R229" s="18" t="str">
        <f t="shared" si="13"/>
        <v>SW NOT INSTALLED</v>
      </c>
      <c r="S229" s="18" t="str">
        <f t="shared" si="14"/>
        <v/>
      </c>
      <c r="T229" s="18" t="str">
        <f t="shared" si="15"/>
        <v>SW NOT INSTALLED</v>
      </c>
    </row>
    <row r="230" spans="1:20">
      <c r="A230" s="31">
        <f>'12 - Deployments &amp; Config'!I235</f>
        <v>0</v>
      </c>
      <c r="B230" s="31">
        <f>'12 - Deployments &amp; Config'!AA235</f>
        <v>0</v>
      </c>
      <c r="C230" s="31">
        <f>'12 - Deployments &amp; Config'!AB235</f>
        <v>0</v>
      </c>
      <c r="D230" s="18">
        <f>'12 - Deployments &amp; Config'!AP235</f>
        <v>0</v>
      </c>
      <c r="E230" s="18">
        <f>'12 - Deployments &amp; Config'!N235</f>
        <v>0</v>
      </c>
      <c r="F230" s="31">
        <f>'12 - Deployments &amp; Config'!O235</f>
        <v>0</v>
      </c>
      <c r="G230" s="18">
        <f>'12 - Deployments &amp; Config'!P235</f>
        <v>0</v>
      </c>
      <c r="H230" s="18">
        <f>'13 - Config_Intake_View'!M230</f>
        <v>0</v>
      </c>
      <c r="I230" s="31">
        <f>IF('13 - Config_Intake_View'!Q230&lt;&gt;"",'13 - Config_Intake_View'!Q230,'12 - Deployments &amp; Config'!BP235)</f>
        <v>0</v>
      </c>
      <c r="J230" s="18" t="str">
        <f>IF('13 - Config_Intake_View'!Q230&lt;&gt;"","PM Approved",IF('12 - Deployments &amp; Config'!BP235&lt;&gt;"","Assumed",""))</f>
        <v/>
      </c>
      <c r="K230" s="31">
        <f>'12 - Deployments &amp; Config'!AJ235</f>
        <v>0</v>
      </c>
      <c r="L230" s="18">
        <f>'12 - Deployments &amp; Config'!T235</f>
        <v>0</v>
      </c>
      <c r="M230" s="18">
        <f>'12 - Deployments &amp; Config'!V235</f>
        <v>0</v>
      </c>
      <c r="N230" s="18" t="str">
        <f>'12 - Deployments &amp; Config'!BS235</f>
        <v/>
      </c>
      <c r="O230" s="31" t="str">
        <f>'12 - Deployments &amp; Config'!BU235</f>
        <v/>
      </c>
      <c r="P230" s="2">
        <f>'12 - Deployments &amp; Config'!B235</f>
        <v>0</v>
      </c>
      <c r="Q230" s="31" t="str">
        <f t="shared" si="12"/>
        <v/>
      </c>
      <c r="R230" s="18" t="str">
        <f t="shared" si="13"/>
        <v>SW NOT INSTALLED</v>
      </c>
      <c r="S230" s="18" t="str">
        <f t="shared" si="14"/>
        <v/>
      </c>
      <c r="T230" s="18" t="str">
        <f t="shared" si="15"/>
        <v>SW NOT INSTALLED</v>
      </c>
    </row>
    <row r="231" spans="1:20">
      <c r="A231" s="31">
        <f>'12 - Deployments &amp; Config'!I236</f>
        <v>0</v>
      </c>
      <c r="B231" s="31">
        <f>'12 - Deployments &amp; Config'!AA236</f>
        <v>0</v>
      </c>
      <c r="C231" s="31">
        <f>'12 - Deployments &amp; Config'!AB236</f>
        <v>0</v>
      </c>
      <c r="D231" s="18">
        <f>'12 - Deployments &amp; Config'!AP236</f>
        <v>0</v>
      </c>
      <c r="E231" s="18">
        <f>'12 - Deployments &amp; Config'!N236</f>
        <v>0</v>
      </c>
      <c r="F231" s="31">
        <f>'12 - Deployments &amp; Config'!O236</f>
        <v>0</v>
      </c>
      <c r="G231" s="18">
        <f>'12 - Deployments &amp; Config'!P236</f>
        <v>0</v>
      </c>
      <c r="H231" s="18">
        <f>'13 - Config_Intake_View'!M231</f>
        <v>0</v>
      </c>
      <c r="I231" s="31">
        <f>IF('13 - Config_Intake_View'!Q231&lt;&gt;"",'13 - Config_Intake_View'!Q231,'12 - Deployments &amp; Config'!BP236)</f>
        <v>0</v>
      </c>
      <c r="J231" s="18" t="str">
        <f>IF('13 - Config_Intake_View'!Q231&lt;&gt;"","PM Approved",IF('12 - Deployments &amp; Config'!BP236&lt;&gt;"","Assumed",""))</f>
        <v/>
      </c>
      <c r="K231" s="31">
        <f>'12 - Deployments &amp; Config'!AJ236</f>
        <v>0</v>
      </c>
      <c r="L231" s="18">
        <f>'12 - Deployments &amp; Config'!T236</f>
        <v>0</v>
      </c>
      <c r="M231" s="18">
        <f>'12 - Deployments &amp; Config'!V236</f>
        <v>0</v>
      </c>
      <c r="N231" s="18" t="str">
        <f>'12 - Deployments &amp; Config'!BS236</f>
        <v/>
      </c>
      <c r="O231" s="31" t="str">
        <f>'12 - Deployments &amp; Config'!BU236</f>
        <v/>
      </c>
      <c r="P231" s="2">
        <f>'12 - Deployments &amp; Config'!B236</f>
        <v>0</v>
      </c>
      <c r="Q231" s="31" t="str">
        <f t="shared" si="12"/>
        <v/>
      </c>
      <c r="R231" s="18" t="str">
        <f t="shared" si="13"/>
        <v>SW NOT INSTALLED</v>
      </c>
      <c r="S231" s="18" t="str">
        <f t="shared" si="14"/>
        <v/>
      </c>
      <c r="T231" s="18" t="str">
        <f t="shared" si="15"/>
        <v>SW NOT INSTALLED</v>
      </c>
    </row>
    <row r="232" spans="1:20">
      <c r="A232" s="31">
        <f>'12 - Deployments &amp; Config'!I237</f>
        <v>0</v>
      </c>
      <c r="B232" s="31">
        <f>'12 - Deployments &amp; Config'!AA237</f>
        <v>0</v>
      </c>
      <c r="C232" s="31">
        <f>'12 - Deployments &amp; Config'!AB237</f>
        <v>0</v>
      </c>
      <c r="D232" s="18">
        <f>'12 - Deployments &amp; Config'!AP237</f>
        <v>0</v>
      </c>
      <c r="E232" s="18">
        <f>'12 - Deployments &amp; Config'!N237</f>
        <v>0</v>
      </c>
      <c r="F232" s="31">
        <f>'12 - Deployments &amp; Config'!O237</f>
        <v>0</v>
      </c>
      <c r="G232" s="18">
        <f>'12 - Deployments &amp; Config'!P237</f>
        <v>0</v>
      </c>
      <c r="H232" s="18">
        <f>'13 - Config_Intake_View'!M232</f>
        <v>0</v>
      </c>
      <c r="I232" s="31">
        <f>IF('13 - Config_Intake_View'!Q232&lt;&gt;"",'13 - Config_Intake_View'!Q232,'12 - Deployments &amp; Config'!BP237)</f>
        <v>0</v>
      </c>
      <c r="J232" s="18" t="str">
        <f>IF('13 - Config_Intake_View'!Q232&lt;&gt;"","PM Approved",IF('12 - Deployments &amp; Config'!BP237&lt;&gt;"","Assumed",""))</f>
        <v/>
      </c>
      <c r="K232" s="31">
        <f>'12 - Deployments &amp; Config'!AJ237</f>
        <v>0</v>
      </c>
      <c r="L232" s="18">
        <f>'12 - Deployments &amp; Config'!T237</f>
        <v>0</v>
      </c>
      <c r="M232" s="18">
        <f>'12 - Deployments &amp; Config'!V237</f>
        <v>0</v>
      </c>
      <c r="N232" s="18" t="str">
        <f>'12 - Deployments &amp; Config'!BS237</f>
        <v/>
      </c>
      <c r="O232" s="31" t="str">
        <f>'12 - Deployments &amp; Config'!BU237</f>
        <v/>
      </c>
      <c r="P232" s="2">
        <f>'12 - Deployments &amp; Config'!B237</f>
        <v>0</v>
      </c>
      <c r="Q232" s="31" t="str">
        <f t="shared" si="12"/>
        <v/>
      </c>
      <c r="R232" s="18" t="str">
        <f t="shared" si="13"/>
        <v>SW NOT INSTALLED</v>
      </c>
      <c r="S232" s="18" t="str">
        <f t="shared" si="14"/>
        <v/>
      </c>
      <c r="T232" s="18" t="str">
        <f t="shared" si="15"/>
        <v>SW NOT INSTALLED</v>
      </c>
    </row>
    <row r="233" spans="1:20">
      <c r="A233" s="31">
        <f>'12 - Deployments &amp; Config'!I238</f>
        <v>0</v>
      </c>
      <c r="B233" s="31">
        <f>'12 - Deployments &amp; Config'!AA238</f>
        <v>0</v>
      </c>
      <c r="C233" s="31">
        <f>'12 - Deployments &amp; Config'!AB238</f>
        <v>0</v>
      </c>
      <c r="D233" s="18">
        <f>'12 - Deployments &amp; Config'!AP238</f>
        <v>0</v>
      </c>
      <c r="E233" s="18">
        <f>'12 - Deployments &amp; Config'!N238</f>
        <v>0</v>
      </c>
      <c r="F233" s="31">
        <f>'12 - Deployments &amp; Config'!O238</f>
        <v>0</v>
      </c>
      <c r="G233" s="18">
        <f>'12 - Deployments &amp; Config'!P238</f>
        <v>0</v>
      </c>
      <c r="H233" s="18">
        <f>'13 - Config_Intake_View'!M233</f>
        <v>0</v>
      </c>
      <c r="I233" s="31">
        <f>IF('13 - Config_Intake_View'!Q233&lt;&gt;"",'13 - Config_Intake_View'!Q233,'12 - Deployments &amp; Config'!BP238)</f>
        <v>0</v>
      </c>
      <c r="J233" s="18" t="str">
        <f>IF('13 - Config_Intake_View'!Q233&lt;&gt;"","PM Approved",IF('12 - Deployments &amp; Config'!BP238&lt;&gt;"","Assumed",""))</f>
        <v/>
      </c>
      <c r="K233" s="31">
        <f>'12 - Deployments &amp; Config'!AJ238</f>
        <v>0</v>
      </c>
      <c r="L233" s="18">
        <f>'12 - Deployments &amp; Config'!T238</f>
        <v>0</v>
      </c>
      <c r="M233" s="18">
        <f>'12 - Deployments &amp; Config'!V238</f>
        <v>0</v>
      </c>
      <c r="N233" s="18" t="str">
        <f>'12 - Deployments &amp; Config'!BS238</f>
        <v/>
      </c>
      <c r="O233" s="31" t="str">
        <f>'12 - Deployments &amp; Config'!BU238</f>
        <v/>
      </c>
      <c r="P233" s="2">
        <f>'12 - Deployments &amp; Config'!B238</f>
        <v>0</v>
      </c>
      <c r="Q233" s="31" t="str">
        <f t="shared" si="12"/>
        <v/>
      </c>
      <c r="R233" s="18" t="str">
        <f t="shared" si="13"/>
        <v>SW NOT INSTALLED</v>
      </c>
      <c r="S233" s="18" t="str">
        <f t="shared" si="14"/>
        <v/>
      </c>
      <c r="T233" s="18" t="str">
        <f t="shared" si="15"/>
        <v>SW NOT INSTALLED</v>
      </c>
    </row>
    <row r="234" spans="1:20">
      <c r="A234" s="31">
        <f>'12 - Deployments &amp; Config'!I239</f>
        <v>0</v>
      </c>
      <c r="B234" s="31">
        <f>'12 - Deployments &amp; Config'!AA239</f>
        <v>0</v>
      </c>
      <c r="C234" s="31">
        <f>'12 - Deployments &amp; Config'!AB239</f>
        <v>0</v>
      </c>
      <c r="D234" s="18">
        <f>'12 - Deployments &amp; Config'!AP239</f>
        <v>0</v>
      </c>
      <c r="E234" s="18">
        <f>'12 - Deployments &amp; Config'!N239</f>
        <v>0</v>
      </c>
      <c r="F234" s="31">
        <f>'12 - Deployments &amp; Config'!O239</f>
        <v>0</v>
      </c>
      <c r="G234" s="18">
        <f>'12 - Deployments &amp; Config'!P239</f>
        <v>0</v>
      </c>
      <c r="H234" s="18">
        <f>'13 - Config_Intake_View'!M234</f>
        <v>0</v>
      </c>
      <c r="I234" s="31">
        <f>IF('13 - Config_Intake_View'!Q234&lt;&gt;"",'13 - Config_Intake_View'!Q234,'12 - Deployments &amp; Config'!BP239)</f>
        <v>0</v>
      </c>
      <c r="J234" s="18" t="str">
        <f>IF('13 - Config_Intake_View'!Q234&lt;&gt;"","PM Approved",IF('12 - Deployments &amp; Config'!BP239&lt;&gt;"","Assumed",""))</f>
        <v/>
      </c>
      <c r="K234" s="31">
        <f>'12 - Deployments &amp; Config'!AJ239</f>
        <v>0</v>
      </c>
      <c r="L234" s="18">
        <f>'12 - Deployments &amp; Config'!T239</f>
        <v>0</v>
      </c>
      <c r="M234" s="18">
        <f>'12 - Deployments &amp; Config'!V239</f>
        <v>0</v>
      </c>
      <c r="N234" s="18" t="str">
        <f>'12 - Deployments &amp; Config'!BS239</f>
        <v/>
      </c>
      <c r="O234" s="31" t="str">
        <f>'12 - Deployments &amp; Config'!BU239</f>
        <v/>
      </c>
      <c r="P234" s="2">
        <f>'12 - Deployments &amp; Config'!B239</f>
        <v>0</v>
      </c>
      <c r="Q234" s="31" t="str">
        <f t="shared" si="12"/>
        <v/>
      </c>
      <c r="R234" s="18" t="str">
        <f t="shared" si="13"/>
        <v>SW NOT INSTALLED</v>
      </c>
      <c r="S234" s="18" t="str">
        <f t="shared" si="14"/>
        <v/>
      </c>
      <c r="T234" s="18" t="str">
        <f t="shared" si="15"/>
        <v>SW NOT INSTALLED</v>
      </c>
    </row>
    <row r="235" spans="1:20">
      <c r="A235" s="31">
        <f>'12 - Deployments &amp; Config'!I240</f>
        <v>0</v>
      </c>
      <c r="B235" s="31">
        <f>'12 - Deployments &amp; Config'!AA240</f>
        <v>0</v>
      </c>
      <c r="C235" s="31">
        <f>'12 - Deployments &amp; Config'!AB240</f>
        <v>0</v>
      </c>
      <c r="D235" s="18">
        <f>'12 - Deployments &amp; Config'!AP240</f>
        <v>0</v>
      </c>
      <c r="E235" s="18">
        <f>'12 - Deployments &amp; Config'!N240</f>
        <v>0</v>
      </c>
      <c r="F235" s="31">
        <f>'12 - Deployments &amp; Config'!O240</f>
        <v>0</v>
      </c>
      <c r="G235" s="18">
        <f>'12 - Deployments &amp; Config'!P240</f>
        <v>0</v>
      </c>
      <c r="H235" s="18">
        <f>'13 - Config_Intake_View'!M235</f>
        <v>0</v>
      </c>
      <c r="I235" s="31">
        <f>IF('13 - Config_Intake_View'!Q235&lt;&gt;"",'13 - Config_Intake_View'!Q235,'12 - Deployments &amp; Config'!BP240)</f>
        <v>0</v>
      </c>
      <c r="J235" s="18" t="str">
        <f>IF('13 - Config_Intake_View'!Q235&lt;&gt;"","PM Approved",IF('12 - Deployments &amp; Config'!BP240&lt;&gt;"","Assumed",""))</f>
        <v/>
      </c>
      <c r="K235" s="31">
        <f>'12 - Deployments &amp; Config'!AJ240</f>
        <v>0</v>
      </c>
      <c r="L235" s="18">
        <f>'12 - Deployments &amp; Config'!T240</f>
        <v>0</v>
      </c>
      <c r="M235" s="18">
        <f>'12 - Deployments &amp; Config'!V240</f>
        <v>0</v>
      </c>
      <c r="N235" s="18" t="str">
        <f>'12 - Deployments &amp; Config'!BS240</f>
        <v/>
      </c>
      <c r="O235" s="31" t="str">
        <f>'12 - Deployments &amp; Config'!BU240</f>
        <v/>
      </c>
      <c r="P235" s="2">
        <f>'12 - Deployments &amp; Config'!B240</f>
        <v>0</v>
      </c>
      <c r="Q235" s="31" t="str">
        <f t="shared" si="12"/>
        <v/>
      </c>
      <c r="R235" s="18" t="str">
        <f t="shared" si="13"/>
        <v>SW NOT INSTALLED</v>
      </c>
      <c r="S235" s="18" t="str">
        <f t="shared" si="14"/>
        <v/>
      </c>
      <c r="T235" s="18" t="str">
        <f t="shared" si="15"/>
        <v>SW NOT INSTALLED</v>
      </c>
    </row>
    <row r="236" spans="1:20">
      <c r="A236" s="31">
        <f>'12 - Deployments &amp; Config'!I241</f>
        <v>0</v>
      </c>
      <c r="B236" s="31">
        <f>'12 - Deployments &amp; Config'!AA241</f>
        <v>0</v>
      </c>
      <c r="C236" s="31">
        <f>'12 - Deployments &amp; Config'!AB241</f>
        <v>0</v>
      </c>
      <c r="D236" s="18">
        <f>'12 - Deployments &amp; Config'!AP241</f>
        <v>0</v>
      </c>
      <c r="E236" s="18">
        <f>'12 - Deployments &amp; Config'!N241</f>
        <v>0</v>
      </c>
      <c r="F236" s="31">
        <f>'12 - Deployments &amp; Config'!O241</f>
        <v>0</v>
      </c>
      <c r="G236" s="18">
        <f>'12 - Deployments &amp; Config'!P241</f>
        <v>0</v>
      </c>
      <c r="H236" s="18">
        <f>'13 - Config_Intake_View'!M236</f>
        <v>0</v>
      </c>
      <c r="I236" s="31">
        <f>IF('13 - Config_Intake_View'!Q236&lt;&gt;"",'13 - Config_Intake_View'!Q236,'12 - Deployments &amp; Config'!BP241)</f>
        <v>0</v>
      </c>
      <c r="J236" s="18" t="str">
        <f>IF('13 - Config_Intake_View'!Q236&lt;&gt;"","PM Approved",IF('12 - Deployments &amp; Config'!BP241&lt;&gt;"","Assumed",""))</f>
        <v/>
      </c>
      <c r="K236" s="31">
        <f>'12 - Deployments &amp; Config'!AJ241</f>
        <v>0</v>
      </c>
      <c r="L236" s="18">
        <f>'12 - Deployments &amp; Config'!T241</f>
        <v>0</v>
      </c>
      <c r="M236" s="18">
        <f>'12 - Deployments &amp; Config'!V241</f>
        <v>0</v>
      </c>
      <c r="N236" s="18" t="str">
        <f>'12 - Deployments &amp; Config'!BS241</f>
        <v/>
      </c>
      <c r="O236" s="31" t="str">
        <f>'12 - Deployments &amp; Config'!BU241</f>
        <v/>
      </c>
      <c r="P236" s="2">
        <f>'12 - Deployments &amp; Config'!B241</f>
        <v>0</v>
      </c>
      <c r="Q236" s="31" t="str">
        <f t="shared" si="12"/>
        <v/>
      </c>
      <c r="R236" s="18" t="str">
        <f t="shared" si="13"/>
        <v>SW NOT INSTALLED</v>
      </c>
      <c r="S236" s="18" t="str">
        <f t="shared" si="14"/>
        <v/>
      </c>
      <c r="T236" s="18" t="str">
        <f t="shared" si="15"/>
        <v>SW NOT INSTALLED</v>
      </c>
    </row>
    <row r="237" spans="1:20">
      <c r="A237" s="31">
        <f>'12 - Deployments &amp; Config'!I242</f>
        <v>0</v>
      </c>
      <c r="B237" s="31">
        <f>'12 - Deployments &amp; Config'!AA242</f>
        <v>0</v>
      </c>
      <c r="C237" s="31">
        <f>'12 - Deployments &amp; Config'!AB242</f>
        <v>0</v>
      </c>
      <c r="D237" s="18">
        <f>'12 - Deployments &amp; Config'!AP242</f>
        <v>0</v>
      </c>
      <c r="E237" s="18">
        <f>'12 - Deployments &amp; Config'!N242</f>
        <v>0</v>
      </c>
      <c r="F237" s="31">
        <f>'12 - Deployments &amp; Config'!O242</f>
        <v>0</v>
      </c>
      <c r="G237" s="18">
        <f>'12 - Deployments &amp; Config'!P242</f>
        <v>0</v>
      </c>
      <c r="H237" s="18">
        <f>'13 - Config_Intake_View'!M237</f>
        <v>0</v>
      </c>
      <c r="I237" s="31">
        <f>IF('13 - Config_Intake_View'!Q237&lt;&gt;"",'13 - Config_Intake_View'!Q237,'12 - Deployments &amp; Config'!BP242)</f>
        <v>0</v>
      </c>
      <c r="J237" s="18" t="str">
        <f>IF('13 - Config_Intake_View'!Q237&lt;&gt;"","PM Approved",IF('12 - Deployments &amp; Config'!BP242&lt;&gt;"","Assumed",""))</f>
        <v/>
      </c>
      <c r="K237" s="31">
        <f>'12 - Deployments &amp; Config'!AJ242</f>
        <v>0</v>
      </c>
      <c r="L237" s="18">
        <f>'12 - Deployments &amp; Config'!T242</f>
        <v>0</v>
      </c>
      <c r="M237" s="18">
        <f>'12 - Deployments &amp; Config'!V242</f>
        <v>0</v>
      </c>
      <c r="N237" s="18" t="str">
        <f>'12 - Deployments &amp; Config'!BS242</f>
        <v/>
      </c>
      <c r="O237" s="31" t="str">
        <f>'12 - Deployments &amp; Config'!BU242</f>
        <v/>
      </c>
      <c r="P237" s="2">
        <f>'12 - Deployments &amp; Config'!B242</f>
        <v>0</v>
      </c>
      <c r="Q237" s="31" t="str">
        <f t="shared" si="12"/>
        <v/>
      </c>
      <c r="R237" s="18" t="str">
        <f t="shared" si="13"/>
        <v>SW NOT INSTALLED</v>
      </c>
      <c r="S237" s="18" t="str">
        <f t="shared" si="14"/>
        <v/>
      </c>
      <c r="T237" s="18" t="str">
        <f t="shared" si="15"/>
        <v>SW NOT INSTALLED</v>
      </c>
    </row>
    <row r="238" spans="1:20">
      <c r="A238" s="31">
        <f>'12 - Deployments &amp; Config'!I243</f>
        <v>0</v>
      </c>
      <c r="B238" s="31">
        <f>'12 - Deployments &amp; Config'!AA243</f>
        <v>0</v>
      </c>
      <c r="C238" s="31">
        <f>'12 - Deployments &amp; Config'!AB243</f>
        <v>0</v>
      </c>
      <c r="D238" s="18">
        <f>'12 - Deployments &amp; Config'!AP243</f>
        <v>0</v>
      </c>
      <c r="E238" s="18">
        <f>'12 - Deployments &amp; Config'!N243</f>
        <v>0</v>
      </c>
      <c r="F238" s="31">
        <f>'12 - Deployments &amp; Config'!O243</f>
        <v>0</v>
      </c>
      <c r="G238" s="18">
        <f>'12 - Deployments &amp; Config'!P243</f>
        <v>0</v>
      </c>
      <c r="H238" s="18">
        <f>'13 - Config_Intake_View'!M238</f>
        <v>0</v>
      </c>
      <c r="I238" s="31">
        <f>IF('13 - Config_Intake_View'!Q238&lt;&gt;"",'13 - Config_Intake_View'!Q238,'12 - Deployments &amp; Config'!BP243)</f>
        <v>0</v>
      </c>
      <c r="J238" s="18" t="str">
        <f>IF('13 - Config_Intake_View'!Q238&lt;&gt;"","PM Approved",IF('12 - Deployments &amp; Config'!BP243&lt;&gt;"","Assumed",""))</f>
        <v/>
      </c>
      <c r="K238" s="31">
        <f>'12 - Deployments &amp; Config'!AJ243</f>
        <v>0</v>
      </c>
      <c r="L238" s="18">
        <f>'12 - Deployments &amp; Config'!T243</f>
        <v>0</v>
      </c>
      <c r="M238" s="18">
        <f>'12 - Deployments &amp; Config'!V243</f>
        <v>0</v>
      </c>
      <c r="N238" s="18" t="str">
        <f>'12 - Deployments &amp; Config'!BS243</f>
        <v/>
      </c>
      <c r="O238" s="31" t="str">
        <f>'12 - Deployments &amp; Config'!BU243</f>
        <v/>
      </c>
      <c r="P238" s="2">
        <f>'12 - Deployments &amp; Config'!B243</f>
        <v>0</v>
      </c>
      <c r="Q238" s="31" t="str">
        <f t="shared" si="12"/>
        <v/>
      </c>
      <c r="R238" s="18" t="str">
        <f t="shared" si="13"/>
        <v>SW NOT INSTALLED</v>
      </c>
      <c r="S238" s="18" t="str">
        <f t="shared" si="14"/>
        <v/>
      </c>
      <c r="T238" s="18" t="str">
        <f t="shared" si="15"/>
        <v>SW NOT INSTALLED</v>
      </c>
    </row>
    <row r="239" spans="1:20">
      <c r="A239" s="31">
        <f>'12 - Deployments &amp; Config'!I244</f>
        <v>0</v>
      </c>
      <c r="B239" s="31">
        <f>'12 - Deployments &amp; Config'!AA244</f>
        <v>0</v>
      </c>
      <c r="C239" s="31">
        <f>'12 - Deployments &amp; Config'!AB244</f>
        <v>0</v>
      </c>
      <c r="D239" s="18">
        <f>'12 - Deployments &amp; Config'!AP244</f>
        <v>0</v>
      </c>
      <c r="E239" s="18">
        <f>'12 - Deployments &amp; Config'!N244</f>
        <v>0</v>
      </c>
      <c r="F239" s="31">
        <f>'12 - Deployments &amp; Config'!O244</f>
        <v>0</v>
      </c>
      <c r="G239" s="18">
        <f>'12 - Deployments &amp; Config'!P244</f>
        <v>0</v>
      </c>
      <c r="H239" s="18">
        <f>'13 - Config_Intake_View'!M239</f>
        <v>0</v>
      </c>
      <c r="I239" s="31">
        <f>IF('13 - Config_Intake_View'!Q239&lt;&gt;"",'13 - Config_Intake_View'!Q239,'12 - Deployments &amp; Config'!BP244)</f>
        <v>0</v>
      </c>
      <c r="J239" s="18" t="str">
        <f>IF('13 - Config_Intake_View'!Q239&lt;&gt;"","PM Approved",IF('12 - Deployments &amp; Config'!BP244&lt;&gt;"","Assumed",""))</f>
        <v/>
      </c>
      <c r="K239" s="31">
        <f>'12 - Deployments &amp; Config'!AJ244</f>
        <v>0</v>
      </c>
      <c r="L239" s="18">
        <f>'12 - Deployments &amp; Config'!T244</f>
        <v>0</v>
      </c>
      <c r="M239" s="18">
        <f>'12 - Deployments &amp; Config'!V244</f>
        <v>0</v>
      </c>
      <c r="N239" s="18" t="str">
        <f>'12 - Deployments &amp; Config'!BS244</f>
        <v/>
      </c>
      <c r="O239" s="31" t="str">
        <f>'12 - Deployments &amp; Config'!BU244</f>
        <v/>
      </c>
      <c r="P239" s="2">
        <f>'12 - Deployments &amp; Config'!B244</f>
        <v>0</v>
      </c>
      <c r="Q239" s="31" t="str">
        <f t="shared" si="12"/>
        <v/>
      </c>
      <c r="R239" s="18" t="str">
        <f t="shared" si="13"/>
        <v>SW NOT INSTALLED</v>
      </c>
      <c r="S239" s="18" t="str">
        <f t="shared" si="14"/>
        <v/>
      </c>
      <c r="T239" s="18" t="str">
        <f t="shared" si="15"/>
        <v>SW NOT INSTALLED</v>
      </c>
    </row>
    <row r="240" spans="1:20">
      <c r="A240" s="31">
        <f>'12 - Deployments &amp; Config'!I245</f>
        <v>0</v>
      </c>
      <c r="B240" s="31">
        <f>'12 - Deployments &amp; Config'!AA245</f>
        <v>0</v>
      </c>
      <c r="C240" s="31">
        <f>'12 - Deployments &amp; Config'!AB245</f>
        <v>0</v>
      </c>
      <c r="D240" s="18">
        <f>'12 - Deployments &amp; Config'!AP245</f>
        <v>0</v>
      </c>
      <c r="E240" s="18">
        <f>'12 - Deployments &amp; Config'!N245</f>
        <v>0</v>
      </c>
      <c r="F240" s="31">
        <f>'12 - Deployments &amp; Config'!O245</f>
        <v>0</v>
      </c>
      <c r="G240" s="18">
        <f>'12 - Deployments &amp; Config'!P245</f>
        <v>0</v>
      </c>
      <c r="H240" s="18">
        <f>'13 - Config_Intake_View'!M240</f>
        <v>0</v>
      </c>
      <c r="I240" s="31">
        <f>IF('13 - Config_Intake_View'!Q240&lt;&gt;"",'13 - Config_Intake_View'!Q240,'12 - Deployments &amp; Config'!BP245)</f>
        <v>0</v>
      </c>
      <c r="J240" s="18" t="str">
        <f>IF('13 - Config_Intake_View'!Q240&lt;&gt;"","PM Approved",IF('12 - Deployments &amp; Config'!BP245&lt;&gt;"","Assumed",""))</f>
        <v/>
      </c>
      <c r="K240" s="31">
        <f>'12 - Deployments &amp; Config'!AJ245</f>
        <v>0</v>
      </c>
      <c r="L240" s="18">
        <f>'12 - Deployments &amp; Config'!T245</f>
        <v>0</v>
      </c>
      <c r="M240" s="18">
        <f>'12 - Deployments &amp; Config'!V245</f>
        <v>0</v>
      </c>
      <c r="N240" s="18" t="str">
        <f>'12 - Deployments &amp; Config'!BS245</f>
        <v/>
      </c>
      <c r="O240" s="31" t="str">
        <f>'12 - Deployments &amp; Config'!BU245</f>
        <v/>
      </c>
      <c r="P240" s="2">
        <f>'12 - Deployments &amp; Config'!B245</f>
        <v>0</v>
      </c>
      <c r="Q240" s="31" t="str">
        <f t="shared" si="12"/>
        <v/>
      </c>
      <c r="R240" s="18" t="str">
        <f t="shared" si="13"/>
        <v>SW NOT INSTALLED</v>
      </c>
      <c r="S240" s="18" t="str">
        <f t="shared" si="14"/>
        <v/>
      </c>
      <c r="T240" s="18" t="str">
        <f t="shared" si="15"/>
        <v>SW NOT INSTALLED</v>
      </c>
    </row>
    <row r="241" spans="1:20">
      <c r="A241" s="31">
        <f>'12 - Deployments &amp; Config'!I246</f>
        <v>0</v>
      </c>
      <c r="B241" s="31">
        <f>'12 - Deployments &amp; Config'!AA246</f>
        <v>0</v>
      </c>
      <c r="C241" s="31">
        <f>'12 - Deployments &amp; Config'!AB246</f>
        <v>0</v>
      </c>
      <c r="D241" s="18">
        <f>'12 - Deployments &amp; Config'!AP246</f>
        <v>0</v>
      </c>
      <c r="E241" s="18">
        <f>'12 - Deployments &amp; Config'!N246</f>
        <v>0</v>
      </c>
      <c r="F241" s="31">
        <f>'12 - Deployments &amp; Config'!O246</f>
        <v>0</v>
      </c>
      <c r="G241" s="18">
        <f>'12 - Deployments &amp; Config'!P246</f>
        <v>0</v>
      </c>
      <c r="H241" s="18">
        <f>'13 - Config_Intake_View'!M241</f>
        <v>0</v>
      </c>
      <c r="I241" s="31">
        <f>IF('13 - Config_Intake_View'!Q241&lt;&gt;"",'13 - Config_Intake_View'!Q241,'12 - Deployments &amp; Config'!BP246)</f>
        <v>0</v>
      </c>
      <c r="J241" s="18" t="str">
        <f>IF('13 - Config_Intake_View'!Q241&lt;&gt;"","PM Approved",IF('12 - Deployments &amp; Config'!BP246&lt;&gt;"","Assumed",""))</f>
        <v/>
      </c>
      <c r="K241" s="31">
        <f>'12 - Deployments &amp; Config'!AJ246</f>
        <v>0</v>
      </c>
      <c r="L241" s="18">
        <f>'12 - Deployments &amp; Config'!T246</f>
        <v>0</v>
      </c>
      <c r="M241" s="18">
        <f>'12 - Deployments &amp; Config'!V246</f>
        <v>0</v>
      </c>
      <c r="N241" s="18" t="str">
        <f>'12 - Deployments &amp; Config'!BS246</f>
        <v/>
      </c>
      <c r="O241" s="31" t="str">
        <f>'12 - Deployments &amp; Config'!BU246</f>
        <v/>
      </c>
      <c r="P241" s="2">
        <f>'12 - Deployments &amp; Config'!B246</f>
        <v>0</v>
      </c>
      <c r="Q241" s="31" t="str">
        <f t="shared" si="12"/>
        <v/>
      </c>
      <c r="R241" s="18" t="str">
        <f t="shared" si="13"/>
        <v>SW NOT INSTALLED</v>
      </c>
      <c r="S241" s="18" t="str">
        <f t="shared" si="14"/>
        <v/>
      </c>
      <c r="T241" s="18" t="str">
        <f t="shared" si="15"/>
        <v>SW NOT INSTALLED</v>
      </c>
    </row>
    <row r="242" spans="1:20">
      <c r="A242" s="31">
        <f>'12 - Deployments &amp; Config'!I247</f>
        <v>0</v>
      </c>
      <c r="B242" s="31">
        <f>'12 - Deployments &amp; Config'!AA247</f>
        <v>0</v>
      </c>
      <c r="C242" s="31">
        <f>'12 - Deployments &amp; Config'!AB247</f>
        <v>0</v>
      </c>
      <c r="D242" s="18">
        <f>'12 - Deployments &amp; Config'!AP247</f>
        <v>0</v>
      </c>
      <c r="E242" s="18">
        <f>'12 - Deployments &amp; Config'!N247</f>
        <v>0</v>
      </c>
      <c r="F242" s="31">
        <f>'12 - Deployments &amp; Config'!O247</f>
        <v>0</v>
      </c>
      <c r="G242" s="18">
        <f>'12 - Deployments &amp; Config'!P247</f>
        <v>0</v>
      </c>
      <c r="H242" s="18">
        <f>'13 - Config_Intake_View'!M242</f>
        <v>0</v>
      </c>
      <c r="I242" s="31">
        <f>IF('13 - Config_Intake_View'!Q242&lt;&gt;"",'13 - Config_Intake_View'!Q242,'12 - Deployments &amp; Config'!BP247)</f>
        <v>0</v>
      </c>
      <c r="J242" s="18" t="str">
        <f>IF('13 - Config_Intake_View'!Q242&lt;&gt;"","PM Approved",IF('12 - Deployments &amp; Config'!BP247&lt;&gt;"","Assumed",""))</f>
        <v/>
      </c>
      <c r="K242" s="31">
        <f>'12 - Deployments &amp; Config'!AJ247</f>
        <v>0</v>
      </c>
      <c r="L242" s="18">
        <f>'12 - Deployments &amp; Config'!T247</f>
        <v>0</v>
      </c>
      <c r="M242" s="18">
        <f>'12 - Deployments &amp; Config'!V247</f>
        <v>0</v>
      </c>
      <c r="N242" s="18" t="str">
        <f>'12 - Deployments &amp; Config'!BS247</f>
        <v/>
      </c>
      <c r="O242" s="31" t="str">
        <f>'12 - Deployments &amp; Config'!BU247</f>
        <v/>
      </c>
      <c r="P242" s="2">
        <f>'12 - Deployments &amp; Config'!B247</f>
        <v>0</v>
      </c>
      <c r="Q242" s="31" t="str">
        <f t="shared" si="12"/>
        <v/>
      </c>
      <c r="R242" s="18" t="str">
        <f t="shared" si="13"/>
        <v>SW NOT INSTALLED</v>
      </c>
      <c r="S242" s="18" t="str">
        <f t="shared" si="14"/>
        <v/>
      </c>
      <c r="T242" s="18" t="str">
        <f t="shared" si="15"/>
        <v>SW NOT INSTALLED</v>
      </c>
    </row>
    <row r="243" spans="1:20">
      <c r="A243" s="31">
        <f>'12 - Deployments &amp; Config'!I248</f>
        <v>0</v>
      </c>
      <c r="B243" s="31">
        <f>'12 - Deployments &amp; Config'!AA248</f>
        <v>0</v>
      </c>
      <c r="C243" s="31">
        <f>'12 - Deployments &amp; Config'!AB248</f>
        <v>0</v>
      </c>
      <c r="D243" s="18">
        <f>'12 - Deployments &amp; Config'!AP248</f>
        <v>0</v>
      </c>
      <c r="E243" s="18">
        <f>'12 - Deployments &amp; Config'!N248</f>
        <v>0</v>
      </c>
      <c r="F243" s="31">
        <f>'12 - Deployments &amp; Config'!O248</f>
        <v>0</v>
      </c>
      <c r="G243" s="18">
        <f>'12 - Deployments &amp; Config'!P248</f>
        <v>0</v>
      </c>
      <c r="H243" s="18">
        <f>'13 - Config_Intake_View'!M243</f>
        <v>0</v>
      </c>
      <c r="I243" s="31">
        <f>IF('13 - Config_Intake_View'!Q243&lt;&gt;"",'13 - Config_Intake_View'!Q243,'12 - Deployments &amp; Config'!BP248)</f>
        <v>0</v>
      </c>
      <c r="J243" s="18" t="str">
        <f>IF('13 - Config_Intake_View'!Q243&lt;&gt;"","PM Approved",IF('12 - Deployments &amp; Config'!BP248&lt;&gt;"","Assumed",""))</f>
        <v/>
      </c>
      <c r="K243" s="31">
        <f>'12 - Deployments &amp; Config'!AJ248</f>
        <v>0</v>
      </c>
      <c r="L243" s="18">
        <f>'12 - Deployments &amp; Config'!T248</f>
        <v>0</v>
      </c>
      <c r="M243" s="18">
        <f>'12 - Deployments &amp; Config'!V248</f>
        <v>0</v>
      </c>
      <c r="N243" s="18" t="str">
        <f>'12 - Deployments &amp; Config'!BS248</f>
        <v/>
      </c>
      <c r="O243" s="31" t="str">
        <f>'12 - Deployments &amp; Config'!BU248</f>
        <v/>
      </c>
      <c r="P243" s="2">
        <f>'12 - Deployments &amp; Config'!B248</f>
        <v>0</v>
      </c>
      <c r="Q243" s="31" t="str">
        <f t="shared" si="12"/>
        <v/>
      </c>
      <c r="R243" s="18" t="str">
        <f t="shared" si="13"/>
        <v>SW NOT INSTALLED</v>
      </c>
      <c r="S243" s="18" t="str">
        <f t="shared" si="14"/>
        <v/>
      </c>
      <c r="T243" s="18" t="str">
        <f t="shared" si="15"/>
        <v>SW NOT INSTALLED</v>
      </c>
    </row>
    <row r="244" spans="1:20">
      <c r="A244" s="31">
        <f>'12 - Deployments &amp; Config'!I249</f>
        <v>0</v>
      </c>
      <c r="B244" s="31">
        <f>'12 - Deployments &amp; Config'!AA249</f>
        <v>0</v>
      </c>
      <c r="C244" s="31">
        <f>'12 - Deployments &amp; Config'!AB249</f>
        <v>0</v>
      </c>
      <c r="D244" s="18">
        <f>'12 - Deployments &amp; Config'!AP249</f>
        <v>0</v>
      </c>
      <c r="E244" s="18">
        <f>'12 - Deployments &amp; Config'!N249</f>
        <v>0</v>
      </c>
      <c r="F244" s="31">
        <f>'12 - Deployments &amp; Config'!O249</f>
        <v>0</v>
      </c>
      <c r="G244" s="18">
        <f>'12 - Deployments &amp; Config'!P249</f>
        <v>0</v>
      </c>
      <c r="H244" s="18">
        <f>'13 - Config_Intake_View'!M244</f>
        <v>0</v>
      </c>
      <c r="I244" s="31">
        <f>IF('13 - Config_Intake_View'!Q244&lt;&gt;"",'13 - Config_Intake_View'!Q244,'12 - Deployments &amp; Config'!BP249)</f>
        <v>0</v>
      </c>
      <c r="J244" s="18" t="str">
        <f>IF('13 - Config_Intake_View'!Q244&lt;&gt;"","PM Approved",IF('12 - Deployments &amp; Config'!BP249&lt;&gt;"","Assumed",""))</f>
        <v/>
      </c>
      <c r="K244" s="31">
        <f>'12 - Deployments &amp; Config'!AJ249</f>
        <v>0</v>
      </c>
      <c r="L244" s="18">
        <f>'12 - Deployments &amp; Config'!T249</f>
        <v>0</v>
      </c>
      <c r="M244" s="18">
        <f>'12 - Deployments &amp; Config'!V249</f>
        <v>0</v>
      </c>
      <c r="N244" s="18" t="str">
        <f>'12 - Deployments &amp; Config'!BS249</f>
        <v/>
      </c>
      <c r="O244" s="31" t="str">
        <f>'12 - Deployments &amp; Config'!BU249</f>
        <v/>
      </c>
      <c r="P244" s="2">
        <f>'12 - Deployments &amp; Config'!B249</f>
        <v>0</v>
      </c>
      <c r="Q244" s="31" t="str">
        <f t="shared" si="12"/>
        <v/>
      </c>
      <c r="R244" s="18" t="str">
        <f t="shared" si="13"/>
        <v>SW NOT INSTALLED</v>
      </c>
      <c r="S244" s="18" t="str">
        <f t="shared" si="14"/>
        <v/>
      </c>
      <c r="T244" s="18" t="str">
        <f t="shared" si="15"/>
        <v>SW NOT INSTALLED</v>
      </c>
    </row>
    <row r="245" spans="1:20">
      <c r="A245" s="31">
        <f>'12 - Deployments &amp; Config'!I250</f>
        <v>0</v>
      </c>
      <c r="B245" s="31">
        <f>'12 - Deployments &amp; Config'!AA250</f>
        <v>0</v>
      </c>
      <c r="C245" s="31">
        <f>'12 - Deployments &amp; Config'!AB250</f>
        <v>0</v>
      </c>
      <c r="D245" s="18">
        <f>'12 - Deployments &amp; Config'!AP250</f>
        <v>0</v>
      </c>
      <c r="E245" s="18">
        <f>'12 - Deployments &amp; Config'!N250</f>
        <v>0</v>
      </c>
      <c r="F245" s="31">
        <f>'12 - Deployments &amp; Config'!O250</f>
        <v>0</v>
      </c>
      <c r="G245" s="18">
        <f>'12 - Deployments &amp; Config'!P250</f>
        <v>0</v>
      </c>
      <c r="H245" s="18">
        <f>'13 - Config_Intake_View'!M245</f>
        <v>0</v>
      </c>
      <c r="I245" s="31">
        <f>IF('13 - Config_Intake_View'!Q245&lt;&gt;"",'13 - Config_Intake_View'!Q245,'12 - Deployments &amp; Config'!BP250)</f>
        <v>0</v>
      </c>
      <c r="J245" s="18" t="str">
        <f>IF('13 - Config_Intake_View'!Q245&lt;&gt;"","PM Approved",IF('12 - Deployments &amp; Config'!BP250&lt;&gt;"","Assumed",""))</f>
        <v/>
      </c>
      <c r="K245" s="31">
        <f>'12 - Deployments &amp; Config'!AJ250</f>
        <v>0</v>
      </c>
      <c r="L245" s="18">
        <f>'12 - Deployments &amp; Config'!T250</f>
        <v>0</v>
      </c>
      <c r="M245" s="18">
        <f>'12 - Deployments &amp; Config'!V250</f>
        <v>0</v>
      </c>
      <c r="N245" s="18" t="str">
        <f>'12 - Deployments &amp; Config'!BS250</f>
        <v/>
      </c>
      <c r="O245" s="31" t="str">
        <f>'12 - Deployments &amp; Config'!BU250</f>
        <v/>
      </c>
      <c r="P245" s="2">
        <f>'12 - Deployments &amp; Config'!B250</f>
        <v>0</v>
      </c>
      <c r="Q245" s="31" t="str">
        <f t="shared" si="12"/>
        <v/>
      </c>
      <c r="R245" s="18" t="str">
        <f t="shared" si="13"/>
        <v>SW NOT INSTALLED</v>
      </c>
      <c r="S245" s="18" t="str">
        <f t="shared" si="14"/>
        <v/>
      </c>
      <c r="T245" s="18" t="str">
        <f t="shared" si="15"/>
        <v>SW NOT INSTALLED</v>
      </c>
    </row>
    <row r="246" spans="1:20">
      <c r="A246" s="31">
        <f>'12 - Deployments &amp; Config'!I251</f>
        <v>0</v>
      </c>
      <c r="B246" s="31">
        <f>'12 - Deployments &amp; Config'!AA251</f>
        <v>0</v>
      </c>
      <c r="C246" s="31">
        <f>'12 - Deployments &amp; Config'!AB251</f>
        <v>0</v>
      </c>
      <c r="D246" s="18">
        <f>'12 - Deployments &amp; Config'!AP251</f>
        <v>0</v>
      </c>
      <c r="E246" s="18">
        <f>'12 - Deployments &amp; Config'!N251</f>
        <v>0</v>
      </c>
      <c r="F246" s="31">
        <f>'12 - Deployments &amp; Config'!O251</f>
        <v>0</v>
      </c>
      <c r="G246" s="18">
        <f>'12 - Deployments &amp; Config'!P251</f>
        <v>0</v>
      </c>
      <c r="H246" s="18">
        <f>'13 - Config_Intake_View'!M246</f>
        <v>0</v>
      </c>
      <c r="I246" s="31">
        <f>IF('13 - Config_Intake_View'!Q246&lt;&gt;"",'13 - Config_Intake_View'!Q246,'12 - Deployments &amp; Config'!BP251)</f>
        <v>0</v>
      </c>
      <c r="J246" s="18" t="str">
        <f>IF('13 - Config_Intake_View'!Q246&lt;&gt;"","PM Approved",IF('12 - Deployments &amp; Config'!BP251&lt;&gt;"","Assumed",""))</f>
        <v/>
      </c>
      <c r="K246" s="31">
        <f>'12 - Deployments &amp; Config'!AJ251</f>
        <v>0</v>
      </c>
      <c r="L246" s="18">
        <f>'12 - Deployments &amp; Config'!T251</f>
        <v>0</v>
      </c>
      <c r="M246" s="18">
        <f>'12 - Deployments &amp; Config'!V251</f>
        <v>0</v>
      </c>
      <c r="N246" s="18" t="str">
        <f>'12 - Deployments &amp; Config'!BS251</f>
        <v/>
      </c>
      <c r="O246" s="31" t="str">
        <f>'12 - Deployments &amp; Config'!BU251</f>
        <v/>
      </c>
      <c r="P246" s="2">
        <f>'12 - Deployments &amp; Config'!B251</f>
        <v>0</v>
      </c>
      <c r="Q246" s="31" t="str">
        <f t="shared" si="12"/>
        <v/>
      </c>
      <c r="R246" s="18" t="str">
        <f t="shared" si="13"/>
        <v>SW NOT INSTALLED</v>
      </c>
      <c r="S246" s="18" t="str">
        <f t="shared" si="14"/>
        <v/>
      </c>
      <c r="T246" s="18" t="str">
        <f t="shared" si="15"/>
        <v>SW NOT INSTALLED</v>
      </c>
    </row>
    <row r="247" spans="1:20">
      <c r="A247" s="31">
        <f>'12 - Deployments &amp; Config'!I252</f>
        <v>0</v>
      </c>
      <c r="B247" s="31">
        <f>'12 - Deployments &amp; Config'!AA252</f>
        <v>0</v>
      </c>
      <c r="C247" s="31">
        <f>'12 - Deployments &amp; Config'!AB252</f>
        <v>0</v>
      </c>
      <c r="D247" s="18">
        <f>'12 - Deployments &amp; Config'!AP252</f>
        <v>0</v>
      </c>
      <c r="E247" s="18">
        <f>'12 - Deployments &amp; Config'!N252</f>
        <v>0</v>
      </c>
      <c r="F247" s="31">
        <f>'12 - Deployments &amp; Config'!O252</f>
        <v>0</v>
      </c>
      <c r="G247" s="18">
        <f>'12 - Deployments &amp; Config'!P252</f>
        <v>0</v>
      </c>
      <c r="H247" s="18">
        <f>'13 - Config_Intake_View'!M247</f>
        <v>0</v>
      </c>
      <c r="I247" s="31">
        <f>IF('13 - Config_Intake_View'!Q247&lt;&gt;"",'13 - Config_Intake_View'!Q247,'12 - Deployments &amp; Config'!BP252)</f>
        <v>0</v>
      </c>
      <c r="J247" s="18" t="str">
        <f>IF('13 - Config_Intake_View'!Q247&lt;&gt;"","PM Approved",IF('12 - Deployments &amp; Config'!BP252&lt;&gt;"","Assumed",""))</f>
        <v/>
      </c>
      <c r="K247" s="31">
        <f>'12 - Deployments &amp; Config'!AJ252</f>
        <v>0</v>
      </c>
      <c r="L247" s="18">
        <f>'12 - Deployments &amp; Config'!T252</f>
        <v>0</v>
      </c>
      <c r="M247" s="18">
        <f>'12 - Deployments &amp; Config'!V252</f>
        <v>0</v>
      </c>
      <c r="N247" s="18" t="str">
        <f>'12 - Deployments &amp; Config'!BS252</f>
        <v/>
      </c>
      <c r="O247" s="31" t="str">
        <f>'12 - Deployments &amp; Config'!BU252</f>
        <v/>
      </c>
      <c r="P247" s="2">
        <f>'12 - Deployments &amp; Config'!B252</f>
        <v>0</v>
      </c>
      <c r="Q247" s="31" t="str">
        <f t="shared" si="12"/>
        <v/>
      </c>
      <c r="R247" s="18" t="str">
        <f t="shared" si="13"/>
        <v>SW NOT INSTALLED</v>
      </c>
      <c r="S247" s="18" t="str">
        <f t="shared" si="14"/>
        <v/>
      </c>
      <c r="T247" s="18" t="str">
        <f t="shared" si="15"/>
        <v>SW NOT INSTALLED</v>
      </c>
    </row>
    <row r="248" spans="1:20">
      <c r="A248" s="31">
        <f>'12 - Deployments &amp; Config'!I253</f>
        <v>0</v>
      </c>
      <c r="B248" s="31">
        <f>'12 - Deployments &amp; Config'!AA253</f>
        <v>0</v>
      </c>
      <c r="C248" s="31">
        <f>'12 - Deployments &amp; Config'!AB253</f>
        <v>0</v>
      </c>
      <c r="D248" s="18">
        <f>'12 - Deployments &amp; Config'!AP253</f>
        <v>0</v>
      </c>
      <c r="E248" s="18">
        <f>'12 - Deployments &amp; Config'!N253</f>
        <v>0</v>
      </c>
      <c r="F248" s="31">
        <f>'12 - Deployments &amp; Config'!O253</f>
        <v>0</v>
      </c>
      <c r="G248" s="18">
        <f>'12 - Deployments &amp; Config'!P253</f>
        <v>0</v>
      </c>
      <c r="H248" s="18">
        <f>'13 - Config_Intake_View'!M248</f>
        <v>0</v>
      </c>
      <c r="I248" s="31">
        <f>IF('13 - Config_Intake_View'!Q248&lt;&gt;"",'13 - Config_Intake_View'!Q248,'12 - Deployments &amp; Config'!BP253)</f>
        <v>0</v>
      </c>
      <c r="J248" s="18" t="str">
        <f>IF('13 - Config_Intake_View'!Q248&lt;&gt;"","PM Approved",IF('12 - Deployments &amp; Config'!BP253&lt;&gt;"","Assumed",""))</f>
        <v/>
      </c>
      <c r="K248" s="31">
        <f>'12 - Deployments &amp; Config'!AJ253</f>
        <v>0</v>
      </c>
      <c r="L248" s="18">
        <f>'12 - Deployments &amp; Config'!T253</f>
        <v>0</v>
      </c>
      <c r="M248" s="18">
        <f>'12 - Deployments &amp; Config'!V253</f>
        <v>0</v>
      </c>
      <c r="N248" s="18" t="str">
        <f>'12 - Deployments &amp; Config'!BS253</f>
        <v/>
      </c>
      <c r="O248" s="31" t="str">
        <f>'12 - Deployments &amp; Config'!BU253</f>
        <v/>
      </c>
      <c r="P248" s="2">
        <f>'12 - Deployments &amp; Config'!B253</f>
        <v>0</v>
      </c>
      <c r="Q248" s="31" t="str">
        <f t="shared" si="12"/>
        <v/>
      </c>
      <c r="R248" s="18" t="str">
        <f t="shared" si="13"/>
        <v>SW NOT INSTALLED</v>
      </c>
      <c r="S248" s="18" t="str">
        <f t="shared" si="14"/>
        <v/>
      </c>
      <c r="T248" s="18" t="str">
        <f t="shared" si="15"/>
        <v>SW NOT INSTALLED</v>
      </c>
    </row>
    <row r="249" spans="1:20">
      <c r="A249" s="31">
        <f>'12 - Deployments &amp; Config'!I254</f>
        <v>0</v>
      </c>
      <c r="B249" s="31">
        <f>'12 - Deployments &amp; Config'!AA254</f>
        <v>0</v>
      </c>
      <c r="C249" s="31">
        <f>'12 - Deployments &amp; Config'!AB254</f>
        <v>0</v>
      </c>
      <c r="D249" s="18">
        <f>'12 - Deployments &amp; Config'!AP254</f>
        <v>0</v>
      </c>
      <c r="E249" s="18">
        <f>'12 - Deployments &amp; Config'!N254</f>
        <v>0</v>
      </c>
      <c r="F249" s="31">
        <f>'12 - Deployments &amp; Config'!O254</f>
        <v>0</v>
      </c>
      <c r="G249" s="18">
        <f>'12 - Deployments &amp; Config'!P254</f>
        <v>0</v>
      </c>
      <c r="H249" s="18">
        <f>'13 - Config_Intake_View'!M249</f>
        <v>0</v>
      </c>
      <c r="I249" s="31">
        <f>IF('13 - Config_Intake_View'!Q249&lt;&gt;"",'13 - Config_Intake_View'!Q249,'12 - Deployments &amp; Config'!BP254)</f>
        <v>0</v>
      </c>
      <c r="J249" s="18" t="str">
        <f>IF('13 - Config_Intake_View'!Q249&lt;&gt;"","PM Approved",IF('12 - Deployments &amp; Config'!BP254&lt;&gt;"","Assumed",""))</f>
        <v/>
      </c>
      <c r="K249" s="31">
        <f>'12 - Deployments &amp; Config'!AJ254</f>
        <v>0</v>
      </c>
      <c r="L249" s="18">
        <f>'12 - Deployments &amp; Config'!T254</f>
        <v>0</v>
      </c>
      <c r="M249" s="18">
        <f>'12 - Deployments &amp; Config'!V254</f>
        <v>0</v>
      </c>
      <c r="N249" s="18" t="str">
        <f>'12 - Deployments &amp; Config'!BS254</f>
        <v/>
      </c>
      <c r="O249" s="31" t="str">
        <f>'12 - Deployments &amp; Config'!BU254</f>
        <v/>
      </c>
      <c r="P249" s="2">
        <f>'12 - Deployments &amp; Config'!B254</f>
        <v>0</v>
      </c>
      <c r="Q249" s="31" t="str">
        <f t="shared" si="12"/>
        <v/>
      </c>
      <c r="R249" s="18" t="str">
        <f t="shared" si="13"/>
        <v>SW NOT INSTALLED</v>
      </c>
      <c r="S249" s="18" t="str">
        <f t="shared" si="14"/>
        <v/>
      </c>
      <c r="T249" s="18" t="str">
        <f t="shared" si="15"/>
        <v>SW NOT INSTALLED</v>
      </c>
    </row>
    <row r="250" spans="1:20">
      <c r="A250" s="31">
        <f>'12 - Deployments &amp; Config'!I255</f>
        <v>0</v>
      </c>
      <c r="B250" s="31">
        <f>'12 - Deployments &amp; Config'!AA255</f>
        <v>0</v>
      </c>
      <c r="C250" s="31">
        <f>'12 - Deployments &amp; Config'!AB255</f>
        <v>0</v>
      </c>
      <c r="D250" s="18">
        <f>'12 - Deployments &amp; Config'!AP255</f>
        <v>0</v>
      </c>
      <c r="E250" s="18">
        <f>'12 - Deployments &amp; Config'!N255</f>
        <v>0</v>
      </c>
      <c r="F250" s="31">
        <f>'12 - Deployments &amp; Config'!O255</f>
        <v>0</v>
      </c>
      <c r="G250" s="18">
        <f>'12 - Deployments &amp; Config'!P255</f>
        <v>0</v>
      </c>
      <c r="H250" s="18">
        <f>'13 - Config_Intake_View'!M250</f>
        <v>0</v>
      </c>
      <c r="I250" s="31">
        <f>IF('13 - Config_Intake_View'!Q250&lt;&gt;"",'13 - Config_Intake_View'!Q250,'12 - Deployments &amp; Config'!BP255)</f>
        <v>0</v>
      </c>
      <c r="J250" s="18" t="str">
        <f>IF('13 - Config_Intake_View'!Q250&lt;&gt;"","PM Approved",IF('12 - Deployments &amp; Config'!BP255&lt;&gt;"","Assumed",""))</f>
        <v/>
      </c>
      <c r="K250" s="31">
        <f>'12 - Deployments &amp; Config'!AJ255</f>
        <v>0</v>
      </c>
      <c r="L250" s="18">
        <f>'12 - Deployments &amp; Config'!T255</f>
        <v>0</v>
      </c>
      <c r="M250" s="18">
        <f>'12 - Deployments &amp; Config'!V255</f>
        <v>0</v>
      </c>
      <c r="N250" s="18" t="str">
        <f>'12 - Deployments &amp; Config'!BS255</f>
        <v/>
      </c>
      <c r="O250" s="31" t="str">
        <f>'12 - Deployments &amp; Config'!BU255</f>
        <v/>
      </c>
      <c r="P250" s="2">
        <f>'12 - Deployments &amp; Config'!B255</f>
        <v>0</v>
      </c>
      <c r="Q250" s="31" t="str">
        <f t="shared" si="12"/>
        <v/>
      </c>
      <c r="R250" s="18" t="str">
        <f t="shared" si="13"/>
        <v>SW NOT INSTALLED</v>
      </c>
      <c r="S250" s="18" t="str">
        <f t="shared" si="14"/>
        <v/>
      </c>
      <c r="T250" s="18" t="str">
        <f t="shared" si="15"/>
        <v>SW NOT INSTALLED</v>
      </c>
    </row>
    <row r="251" spans="1:20">
      <c r="A251" s="31">
        <f>'12 - Deployments &amp; Config'!I256</f>
        <v>0</v>
      </c>
      <c r="B251" s="31">
        <f>'12 - Deployments &amp; Config'!AA256</f>
        <v>0</v>
      </c>
      <c r="C251" s="31">
        <f>'12 - Deployments &amp; Config'!AB256</f>
        <v>0</v>
      </c>
      <c r="D251" s="18">
        <f>'12 - Deployments &amp; Config'!AP256</f>
        <v>0</v>
      </c>
      <c r="E251" s="18">
        <f>'12 - Deployments &amp; Config'!N256</f>
        <v>0</v>
      </c>
      <c r="F251" s="31">
        <f>'12 - Deployments &amp; Config'!O256</f>
        <v>0</v>
      </c>
      <c r="G251" s="18">
        <f>'12 - Deployments &amp; Config'!P256</f>
        <v>0</v>
      </c>
      <c r="H251" s="18">
        <f>'13 - Config_Intake_View'!M251</f>
        <v>0</v>
      </c>
      <c r="I251" s="31">
        <f>IF('13 - Config_Intake_View'!Q251&lt;&gt;"",'13 - Config_Intake_View'!Q251,'12 - Deployments &amp; Config'!BP256)</f>
        <v>0</v>
      </c>
      <c r="J251" s="18" t="str">
        <f>IF('13 - Config_Intake_View'!Q251&lt;&gt;"","PM Approved",IF('12 - Deployments &amp; Config'!BP256&lt;&gt;"","Assumed",""))</f>
        <v/>
      </c>
      <c r="K251" s="31">
        <f>'12 - Deployments &amp; Config'!AJ256</f>
        <v>0</v>
      </c>
      <c r="L251" s="18">
        <f>'12 - Deployments &amp; Config'!T256</f>
        <v>0</v>
      </c>
      <c r="M251" s="18">
        <f>'12 - Deployments &amp; Config'!V256</f>
        <v>0</v>
      </c>
      <c r="N251" s="18" t="str">
        <f>'12 - Deployments &amp; Config'!BS256</f>
        <v/>
      </c>
      <c r="O251" s="31" t="str">
        <f>'12 - Deployments &amp; Config'!BU256</f>
        <v/>
      </c>
      <c r="P251" s="2">
        <f>'12 - Deployments &amp; Config'!B256</f>
        <v>0</v>
      </c>
      <c r="Q251" s="31" t="str">
        <f t="shared" si="12"/>
        <v/>
      </c>
      <c r="R251" s="18" t="str">
        <f t="shared" si="13"/>
        <v>SW NOT INSTALLED</v>
      </c>
      <c r="S251" s="18" t="str">
        <f t="shared" si="14"/>
        <v/>
      </c>
      <c r="T251" s="18" t="str">
        <f t="shared" si="15"/>
        <v>SW NOT INSTALLED</v>
      </c>
    </row>
    <row r="252" spans="1:20">
      <c r="A252" s="31">
        <f>'12 - Deployments &amp; Config'!I257</f>
        <v>0</v>
      </c>
      <c r="B252" s="31">
        <f>'12 - Deployments &amp; Config'!AA257</f>
        <v>0</v>
      </c>
      <c r="C252" s="31">
        <f>'12 - Deployments &amp; Config'!AB257</f>
        <v>0</v>
      </c>
      <c r="D252" s="18">
        <f>'12 - Deployments &amp; Config'!AP257</f>
        <v>0</v>
      </c>
      <c r="E252" s="18">
        <f>'12 - Deployments &amp; Config'!N257</f>
        <v>0</v>
      </c>
      <c r="F252" s="31">
        <f>'12 - Deployments &amp; Config'!O257</f>
        <v>0</v>
      </c>
      <c r="G252" s="18">
        <f>'12 - Deployments &amp; Config'!P257</f>
        <v>0</v>
      </c>
      <c r="H252" s="18">
        <f>'13 - Config_Intake_View'!M252</f>
        <v>0</v>
      </c>
      <c r="I252" s="31">
        <f>IF('13 - Config_Intake_View'!Q252&lt;&gt;"",'13 - Config_Intake_View'!Q252,'12 - Deployments &amp; Config'!BP257)</f>
        <v>0</v>
      </c>
      <c r="J252" s="18" t="str">
        <f>IF('13 - Config_Intake_View'!Q252&lt;&gt;"","PM Approved",IF('12 - Deployments &amp; Config'!BP257&lt;&gt;"","Assumed",""))</f>
        <v/>
      </c>
      <c r="K252" s="31">
        <f>'12 - Deployments &amp; Config'!AJ257</f>
        <v>0</v>
      </c>
      <c r="L252" s="18">
        <f>'12 - Deployments &amp; Config'!T257</f>
        <v>0</v>
      </c>
      <c r="M252" s="18">
        <f>'12 - Deployments &amp; Config'!V257</f>
        <v>0</v>
      </c>
      <c r="N252" s="18" t="str">
        <f>'12 - Deployments &amp; Config'!BS257</f>
        <v/>
      </c>
      <c r="O252" s="31" t="str">
        <f>'12 - Deployments &amp; Config'!BU257</f>
        <v/>
      </c>
      <c r="P252" s="2">
        <f>'12 - Deployments &amp; Config'!B257</f>
        <v>0</v>
      </c>
      <c r="Q252" s="31" t="str">
        <f t="shared" si="12"/>
        <v/>
      </c>
      <c r="R252" s="18" t="str">
        <f t="shared" si="13"/>
        <v>SW NOT INSTALLED</v>
      </c>
      <c r="S252" s="18" t="str">
        <f t="shared" si="14"/>
        <v/>
      </c>
      <c r="T252" s="18" t="str">
        <f t="shared" si="15"/>
        <v>SW NOT INSTALLED</v>
      </c>
    </row>
    <row r="253" spans="1:20">
      <c r="A253" s="31">
        <f>'12 - Deployments &amp; Config'!I258</f>
        <v>0</v>
      </c>
      <c r="B253" s="31">
        <f>'12 - Deployments &amp; Config'!AA258</f>
        <v>0</v>
      </c>
      <c r="C253" s="31">
        <f>'12 - Deployments &amp; Config'!AB258</f>
        <v>0</v>
      </c>
      <c r="D253" s="18">
        <f>'12 - Deployments &amp; Config'!AP258</f>
        <v>0</v>
      </c>
      <c r="E253" s="18">
        <f>'12 - Deployments &amp; Config'!N258</f>
        <v>0</v>
      </c>
      <c r="F253" s="31">
        <f>'12 - Deployments &amp; Config'!O258</f>
        <v>0</v>
      </c>
      <c r="G253" s="18">
        <f>'12 - Deployments &amp; Config'!P258</f>
        <v>0</v>
      </c>
      <c r="H253" s="18">
        <f>'13 - Config_Intake_View'!M253</f>
        <v>0</v>
      </c>
      <c r="I253" s="31">
        <f>IF('13 - Config_Intake_View'!Q253&lt;&gt;"",'13 - Config_Intake_View'!Q253,'12 - Deployments &amp; Config'!BP258)</f>
        <v>0</v>
      </c>
      <c r="J253" s="18" t="str">
        <f>IF('13 - Config_Intake_View'!Q253&lt;&gt;"","PM Approved",IF('12 - Deployments &amp; Config'!BP258&lt;&gt;"","Assumed",""))</f>
        <v/>
      </c>
      <c r="K253" s="31">
        <f>'12 - Deployments &amp; Config'!AJ258</f>
        <v>0</v>
      </c>
      <c r="L253" s="18">
        <f>'12 - Deployments &amp; Config'!T258</f>
        <v>0</v>
      </c>
      <c r="M253" s="18">
        <f>'12 - Deployments &amp; Config'!V258</f>
        <v>0</v>
      </c>
      <c r="N253" s="18" t="str">
        <f>'12 - Deployments &amp; Config'!BS258</f>
        <v/>
      </c>
      <c r="O253" s="31" t="str">
        <f>'12 - Deployments &amp; Config'!BU258</f>
        <v/>
      </c>
      <c r="P253" s="2">
        <f>'12 - Deployments &amp; Config'!B258</f>
        <v>0</v>
      </c>
      <c r="Q253" s="31" t="str">
        <f t="shared" si="12"/>
        <v/>
      </c>
      <c r="R253" s="18" t="str">
        <f t="shared" si="13"/>
        <v>SW NOT INSTALLED</v>
      </c>
      <c r="S253" s="18" t="str">
        <f t="shared" si="14"/>
        <v/>
      </c>
      <c r="T253" s="18" t="str">
        <f t="shared" si="15"/>
        <v>SW NOT INSTALLED</v>
      </c>
    </row>
    <row r="254" spans="1:20">
      <c r="A254" s="31">
        <f>'12 - Deployments &amp; Config'!I259</f>
        <v>0</v>
      </c>
      <c r="B254" s="31">
        <f>'12 - Deployments &amp; Config'!AA259</f>
        <v>0</v>
      </c>
      <c r="C254" s="31">
        <f>'12 - Deployments &amp; Config'!AB259</f>
        <v>0</v>
      </c>
      <c r="D254" s="18">
        <f>'12 - Deployments &amp; Config'!AP259</f>
        <v>0</v>
      </c>
      <c r="E254" s="18">
        <f>'12 - Deployments &amp; Config'!N259</f>
        <v>0</v>
      </c>
      <c r="F254" s="31">
        <f>'12 - Deployments &amp; Config'!O259</f>
        <v>0</v>
      </c>
      <c r="G254" s="18">
        <f>'12 - Deployments &amp; Config'!P259</f>
        <v>0</v>
      </c>
      <c r="H254" s="18">
        <f>'13 - Config_Intake_View'!M254</f>
        <v>0</v>
      </c>
      <c r="I254" s="31">
        <f>IF('13 - Config_Intake_View'!Q254&lt;&gt;"",'13 - Config_Intake_View'!Q254,'12 - Deployments &amp; Config'!BP259)</f>
        <v>0</v>
      </c>
      <c r="J254" s="18" t="str">
        <f>IF('13 - Config_Intake_View'!Q254&lt;&gt;"","PM Approved",IF('12 - Deployments &amp; Config'!BP259&lt;&gt;"","Assumed",""))</f>
        <v/>
      </c>
      <c r="K254" s="31">
        <f>'12 - Deployments &amp; Config'!AJ259</f>
        <v>0</v>
      </c>
      <c r="L254" s="18">
        <f>'12 - Deployments &amp; Config'!T259</f>
        <v>0</v>
      </c>
      <c r="M254" s="18">
        <f>'12 - Deployments &amp; Config'!V259</f>
        <v>0</v>
      </c>
      <c r="N254" s="18" t="str">
        <f>'12 - Deployments &amp; Config'!BS259</f>
        <v/>
      </c>
      <c r="O254" s="31" t="str">
        <f>'12 - Deployments &amp; Config'!BU259</f>
        <v/>
      </c>
      <c r="P254" s="2">
        <f>'12 - Deployments &amp; Config'!B259</f>
        <v>0</v>
      </c>
      <c r="Q254" s="31" t="str">
        <f t="shared" si="12"/>
        <v/>
      </c>
      <c r="R254" s="18" t="str">
        <f t="shared" si="13"/>
        <v>SW NOT INSTALLED</v>
      </c>
      <c r="S254" s="18" t="str">
        <f t="shared" si="14"/>
        <v/>
      </c>
      <c r="T254" s="18" t="str">
        <f t="shared" si="15"/>
        <v>SW NOT INSTALLED</v>
      </c>
    </row>
    <row r="255" spans="1:20">
      <c r="A255" s="31">
        <f>'12 - Deployments &amp; Config'!I260</f>
        <v>0</v>
      </c>
      <c r="B255" s="31">
        <f>'12 - Deployments &amp; Config'!AA260</f>
        <v>0</v>
      </c>
      <c r="C255" s="31">
        <f>'12 - Deployments &amp; Config'!AB260</f>
        <v>0</v>
      </c>
      <c r="D255" s="18">
        <f>'12 - Deployments &amp; Config'!AP260</f>
        <v>0</v>
      </c>
      <c r="E255" s="18">
        <f>'12 - Deployments &amp; Config'!N260</f>
        <v>0</v>
      </c>
      <c r="F255" s="31">
        <f>'12 - Deployments &amp; Config'!O260</f>
        <v>0</v>
      </c>
      <c r="G255" s="18">
        <f>'12 - Deployments &amp; Config'!P260</f>
        <v>0</v>
      </c>
      <c r="H255" s="18">
        <f>'13 - Config_Intake_View'!M255</f>
        <v>0</v>
      </c>
      <c r="I255" s="31">
        <f>IF('13 - Config_Intake_View'!Q255&lt;&gt;"",'13 - Config_Intake_View'!Q255,'12 - Deployments &amp; Config'!BP260)</f>
        <v>0</v>
      </c>
      <c r="J255" s="18" t="str">
        <f>IF('13 - Config_Intake_View'!Q255&lt;&gt;"","PM Approved",IF('12 - Deployments &amp; Config'!BP260&lt;&gt;"","Assumed",""))</f>
        <v/>
      </c>
      <c r="K255" s="31">
        <f>'12 - Deployments &amp; Config'!AJ260</f>
        <v>0</v>
      </c>
      <c r="L255" s="18">
        <f>'12 - Deployments &amp; Config'!T260</f>
        <v>0</v>
      </c>
      <c r="M255" s="18">
        <f>'12 - Deployments &amp; Config'!V260</f>
        <v>0</v>
      </c>
      <c r="N255" s="18" t="str">
        <f>'12 - Deployments &amp; Config'!BS260</f>
        <v/>
      </c>
      <c r="O255" s="31" t="str">
        <f>'12 - Deployments &amp; Config'!BU260</f>
        <v/>
      </c>
      <c r="P255" s="2">
        <f>'12 - Deployments &amp; Config'!B260</f>
        <v>0</v>
      </c>
      <c r="Q255" s="31" t="str">
        <f t="shared" si="12"/>
        <v/>
      </c>
      <c r="R255" s="18" t="str">
        <f t="shared" si="13"/>
        <v>SW NOT INSTALLED</v>
      </c>
      <c r="S255" s="18" t="str">
        <f t="shared" si="14"/>
        <v/>
      </c>
      <c r="T255" s="18" t="str">
        <f t="shared" si="15"/>
        <v>SW NOT INSTALLED</v>
      </c>
    </row>
    <row r="256" spans="1:20">
      <c r="A256" s="31">
        <f>'12 - Deployments &amp; Config'!I261</f>
        <v>0</v>
      </c>
      <c r="B256" s="31">
        <f>'12 - Deployments &amp; Config'!AA261</f>
        <v>0</v>
      </c>
      <c r="C256" s="31">
        <f>'12 - Deployments &amp; Config'!AB261</f>
        <v>0</v>
      </c>
      <c r="D256" s="18">
        <f>'12 - Deployments &amp; Config'!AP261</f>
        <v>0</v>
      </c>
      <c r="E256" s="18">
        <f>'12 - Deployments &amp; Config'!N261</f>
        <v>0</v>
      </c>
      <c r="F256" s="31">
        <f>'12 - Deployments &amp; Config'!O261</f>
        <v>0</v>
      </c>
      <c r="G256" s="18">
        <f>'12 - Deployments &amp; Config'!P261</f>
        <v>0</v>
      </c>
      <c r="H256" s="18">
        <f>'13 - Config_Intake_View'!M256</f>
        <v>0</v>
      </c>
      <c r="I256" s="31">
        <f>IF('13 - Config_Intake_View'!Q256&lt;&gt;"",'13 - Config_Intake_View'!Q256,'12 - Deployments &amp; Config'!BP261)</f>
        <v>0</v>
      </c>
      <c r="J256" s="18" t="str">
        <f>IF('13 - Config_Intake_View'!Q256&lt;&gt;"","PM Approved",IF('12 - Deployments &amp; Config'!BP261&lt;&gt;"","Assumed",""))</f>
        <v/>
      </c>
      <c r="K256" s="31">
        <f>'12 - Deployments &amp; Config'!AJ261</f>
        <v>0</v>
      </c>
      <c r="L256" s="18">
        <f>'12 - Deployments &amp; Config'!T261</f>
        <v>0</v>
      </c>
      <c r="M256" s="18">
        <f>'12 - Deployments &amp; Config'!V261</f>
        <v>0</v>
      </c>
      <c r="N256" s="18" t="str">
        <f>'12 - Deployments &amp; Config'!BS261</f>
        <v/>
      </c>
      <c r="O256" s="31" t="str">
        <f>'12 - Deployments &amp; Config'!BU261</f>
        <v/>
      </c>
      <c r="P256" s="2">
        <f>'12 - Deployments &amp; Config'!B261</f>
        <v>0</v>
      </c>
      <c r="Q256" s="31" t="str">
        <f t="shared" si="12"/>
        <v/>
      </c>
      <c r="R256" s="18" t="str">
        <f t="shared" si="13"/>
        <v>SW NOT INSTALLED</v>
      </c>
      <c r="S256" s="18" t="str">
        <f t="shared" si="14"/>
        <v/>
      </c>
      <c r="T256" s="18" t="str">
        <f t="shared" si="15"/>
        <v>SW NOT INSTALLED</v>
      </c>
    </row>
    <row r="257" spans="1:20">
      <c r="A257" s="31">
        <f>'12 - Deployments &amp; Config'!I262</f>
        <v>0</v>
      </c>
      <c r="B257" s="31">
        <f>'12 - Deployments &amp; Config'!AA262</f>
        <v>0</v>
      </c>
      <c r="C257" s="31">
        <f>'12 - Deployments &amp; Config'!AB262</f>
        <v>0</v>
      </c>
      <c r="D257" s="18">
        <f>'12 - Deployments &amp; Config'!AP262</f>
        <v>0</v>
      </c>
      <c r="E257" s="18">
        <f>'12 - Deployments &amp; Config'!N262</f>
        <v>0</v>
      </c>
      <c r="F257" s="31">
        <f>'12 - Deployments &amp; Config'!O262</f>
        <v>0</v>
      </c>
      <c r="G257" s="18">
        <f>'12 - Deployments &amp; Config'!P262</f>
        <v>0</v>
      </c>
      <c r="H257" s="18">
        <f>'13 - Config_Intake_View'!M257</f>
        <v>0</v>
      </c>
      <c r="I257" s="31">
        <f>IF('13 - Config_Intake_View'!Q257&lt;&gt;"",'13 - Config_Intake_View'!Q257,'12 - Deployments &amp; Config'!BP262)</f>
        <v>0</v>
      </c>
      <c r="J257" s="18" t="str">
        <f>IF('13 - Config_Intake_View'!Q257&lt;&gt;"","PM Approved",IF('12 - Deployments &amp; Config'!BP262&lt;&gt;"","Assumed",""))</f>
        <v/>
      </c>
      <c r="K257" s="31">
        <f>'12 - Deployments &amp; Config'!AJ262</f>
        <v>0</v>
      </c>
      <c r="L257" s="18">
        <f>'12 - Deployments &amp; Config'!T262</f>
        <v>0</v>
      </c>
      <c r="M257" s="18">
        <f>'12 - Deployments &amp; Config'!V262</f>
        <v>0</v>
      </c>
      <c r="N257" s="18" t="str">
        <f>'12 - Deployments &amp; Config'!BS262</f>
        <v/>
      </c>
      <c r="O257" s="31" t="str">
        <f>'12 - Deployments &amp; Config'!BU262</f>
        <v/>
      </c>
      <c r="P257" s="2">
        <f>'12 - Deployments &amp; Config'!B262</f>
        <v>0</v>
      </c>
      <c r="Q257" s="31" t="str">
        <f t="shared" si="12"/>
        <v/>
      </c>
      <c r="R257" s="18" t="str">
        <f t="shared" si="13"/>
        <v>SW NOT INSTALLED</v>
      </c>
      <c r="S257" s="18" t="str">
        <f t="shared" si="14"/>
        <v/>
      </c>
      <c r="T257" s="18" t="str">
        <f t="shared" si="15"/>
        <v>SW NOT INSTALLED</v>
      </c>
    </row>
    <row r="258" spans="1:20">
      <c r="A258" s="31">
        <f>'12 - Deployments &amp; Config'!I263</f>
        <v>0</v>
      </c>
      <c r="B258" s="31">
        <f>'12 - Deployments &amp; Config'!AA263</f>
        <v>0</v>
      </c>
      <c r="C258" s="31">
        <f>'12 - Deployments &amp; Config'!AB263</f>
        <v>0</v>
      </c>
      <c r="D258" s="18">
        <f>'12 - Deployments &amp; Config'!AP263</f>
        <v>0</v>
      </c>
      <c r="E258" s="18">
        <f>'12 - Deployments &amp; Config'!N263</f>
        <v>0</v>
      </c>
      <c r="F258" s="31">
        <f>'12 - Deployments &amp; Config'!O263</f>
        <v>0</v>
      </c>
      <c r="G258" s="18">
        <f>'12 - Deployments &amp; Config'!P263</f>
        <v>0</v>
      </c>
      <c r="H258" s="18">
        <f>'13 - Config_Intake_View'!M258</f>
        <v>0</v>
      </c>
      <c r="I258" s="31">
        <f>IF('13 - Config_Intake_View'!Q258&lt;&gt;"",'13 - Config_Intake_View'!Q258,'12 - Deployments &amp; Config'!BP263)</f>
        <v>0</v>
      </c>
      <c r="J258" s="18" t="str">
        <f>IF('13 - Config_Intake_View'!Q258&lt;&gt;"","PM Approved",IF('12 - Deployments &amp; Config'!BP263&lt;&gt;"","Assumed",""))</f>
        <v/>
      </c>
      <c r="K258" s="31">
        <f>'12 - Deployments &amp; Config'!AJ263</f>
        <v>0</v>
      </c>
      <c r="L258" s="18">
        <f>'12 - Deployments &amp; Config'!T263</f>
        <v>0</v>
      </c>
      <c r="M258" s="18">
        <f>'12 - Deployments &amp; Config'!V263</f>
        <v>0</v>
      </c>
      <c r="N258" s="18" t="str">
        <f>'12 - Deployments &amp; Config'!BS263</f>
        <v/>
      </c>
      <c r="O258" s="31" t="str">
        <f>'12 - Deployments &amp; Config'!BU263</f>
        <v/>
      </c>
      <c r="P258" s="2">
        <f>'12 - Deployments &amp; Config'!B263</f>
        <v>0</v>
      </c>
      <c r="Q258" s="31" t="str">
        <f t="shared" ref="Q258:Q321" si="16">IF(OR($A258="",$B258="",$D258=""),"MISSING CORE FIELDS","")</f>
        <v/>
      </c>
      <c r="R258" s="18" t="str">
        <f t="shared" ref="R258:R321" si="17">IF(AND($I258&lt;&gt;"",$K258&lt;&gt;"Yes"),"SW NOT INSTALLED","")</f>
        <v>SW NOT INSTALLED</v>
      </c>
      <c r="S258" s="18" t="str">
        <f t="shared" ref="S258:S321" si="18">IF(AND($H258&lt;&gt;"",ISNUMBER(SEARCH("auto",LOWER($H258))),$F258=""),"AUTOLOGON REQUIRED","")</f>
        <v/>
      </c>
      <c r="T258" s="18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1">
        <f>'12 - Deployments &amp; Config'!I264</f>
        <v>0</v>
      </c>
      <c r="B259" s="31">
        <f>'12 - Deployments &amp; Config'!AA264</f>
        <v>0</v>
      </c>
      <c r="C259" s="31">
        <f>'12 - Deployments &amp; Config'!AB264</f>
        <v>0</v>
      </c>
      <c r="D259" s="18">
        <f>'12 - Deployments &amp; Config'!AP264</f>
        <v>0</v>
      </c>
      <c r="E259" s="18">
        <f>'12 - Deployments &amp; Config'!N264</f>
        <v>0</v>
      </c>
      <c r="F259" s="31">
        <f>'12 - Deployments &amp; Config'!O264</f>
        <v>0</v>
      </c>
      <c r="G259" s="18">
        <f>'12 - Deployments &amp; Config'!P264</f>
        <v>0</v>
      </c>
      <c r="H259" s="18">
        <f>'13 - Config_Intake_View'!M259</f>
        <v>0</v>
      </c>
      <c r="I259" s="31">
        <f>IF('13 - Config_Intake_View'!Q259&lt;&gt;"",'13 - Config_Intake_View'!Q259,'12 - Deployments &amp; Config'!BP264)</f>
        <v>0</v>
      </c>
      <c r="J259" s="18" t="str">
        <f>IF('13 - Config_Intake_View'!Q259&lt;&gt;"","PM Approved",IF('12 - Deployments &amp; Config'!BP264&lt;&gt;"","Assumed",""))</f>
        <v/>
      </c>
      <c r="K259" s="31">
        <f>'12 - Deployments &amp; Config'!AJ264</f>
        <v>0</v>
      </c>
      <c r="L259" s="18">
        <f>'12 - Deployments &amp; Config'!T264</f>
        <v>0</v>
      </c>
      <c r="M259" s="18">
        <f>'12 - Deployments &amp; Config'!V264</f>
        <v>0</v>
      </c>
      <c r="N259" s="18" t="str">
        <f>'12 - Deployments &amp; Config'!BS264</f>
        <v/>
      </c>
      <c r="O259" s="31" t="str">
        <f>'12 - Deployments &amp; Config'!BU264</f>
        <v/>
      </c>
      <c r="P259" s="2">
        <f>'12 - Deployments &amp; Config'!B264</f>
        <v>0</v>
      </c>
      <c r="Q259" s="31" t="str">
        <f t="shared" si="16"/>
        <v/>
      </c>
      <c r="R259" s="18" t="str">
        <f t="shared" si="17"/>
        <v>SW NOT INSTALLED</v>
      </c>
      <c r="S259" s="18" t="str">
        <f t="shared" si="18"/>
        <v/>
      </c>
      <c r="T259" s="18" t="str">
        <f t="shared" si="19"/>
        <v>SW NOT INSTALLED</v>
      </c>
    </row>
    <row r="260" spans="1:20">
      <c r="A260" s="31">
        <f>'12 - Deployments &amp; Config'!I265</f>
        <v>0</v>
      </c>
      <c r="B260" s="31">
        <f>'12 - Deployments &amp; Config'!AA265</f>
        <v>0</v>
      </c>
      <c r="C260" s="31">
        <f>'12 - Deployments &amp; Config'!AB265</f>
        <v>0</v>
      </c>
      <c r="D260" s="18">
        <f>'12 - Deployments &amp; Config'!AP265</f>
        <v>0</v>
      </c>
      <c r="E260" s="18">
        <f>'12 - Deployments &amp; Config'!N265</f>
        <v>0</v>
      </c>
      <c r="F260" s="31">
        <f>'12 - Deployments &amp; Config'!O265</f>
        <v>0</v>
      </c>
      <c r="G260" s="18">
        <f>'12 - Deployments &amp; Config'!P265</f>
        <v>0</v>
      </c>
      <c r="H260" s="18">
        <f>'13 - Config_Intake_View'!M260</f>
        <v>0</v>
      </c>
      <c r="I260" s="31">
        <f>IF('13 - Config_Intake_View'!Q260&lt;&gt;"",'13 - Config_Intake_View'!Q260,'12 - Deployments &amp; Config'!BP265)</f>
        <v>0</v>
      </c>
      <c r="J260" s="18" t="str">
        <f>IF('13 - Config_Intake_View'!Q260&lt;&gt;"","PM Approved",IF('12 - Deployments &amp; Config'!BP265&lt;&gt;"","Assumed",""))</f>
        <v/>
      </c>
      <c r="K260" s="31">
        <f>'12 - Deployments &amp; Config'!AJ265</f>
        <v>0</v>
      </c>
      <c r="L260" s="18">
        <f>'12 - Deployments &amp; Config'!T265</f>
        <v>0</v>
      </c>
      <c r="M260" s="18">
        <f>'12 - Deployments &amp; Config'!V265</f>
        <v>0</v>
      </c>
      <c r="N260" s="18" t="str">
        <f>'12 - Deployments &amp; Config'!BS265</f>
        <v/>
      </c>
      <c r="O260" s="31" t="str">
        <f>'12 - Deployments &amp; Config'!BU265</f>
        <v/>
      </c>
      <c r="P260" s="2">
        <f>'12 - Deployments &amp; Config'!B265</f>
        <v>0</v>
      </c>
      <c r="Q260" s="31" t="str">
        <f t="shared" si="16"/>
        <v/>
      </c>
      <c r="R260" s="18" t="str">
        <f t="shared" si="17"/>
        <v>SW NOT INSTALLED</v>
      </c>
      <c r="S260" s="18" t="str">
        <f t="shared" si="18"/>
        <v/>
      </c>
      <c r="T260" s="18" t="str">
        <f t="shared" si="19"/>
        <v>SW NOT INSTALLED</v>
      </c>
    </row>
    <row r="261" spans="1:20">
      <c r="A261" s="31">
        <f>'12 - Deployments &amp; Config'!I266</f>
        <v>0</v>
      </c>
      <c r="B261" s="31">
        <f>'12 - Deployments &amp; Config'!AA266</f>
        <v>0</v>
      </c>
      <c r="C261" s="31">
        <f>'12 - Deployments &amp; Config'!AB266</f>
        <v>0</v>
      </c>
      <c r="D261" s="18">
        <f>'12 - Deployments &amp; Config'!AP266</f>
        <v>0</v>
      </c>
      <c r="E261" s="18">
        <f>'12 - Deployments &amp; Config'!N266</f>
        <v>0</v>
      </c>
      <c r="F261" s="31">
        <f>'12 - Deployments &amp; Config'!O266</f>
        <v>0</v>
      </c>
      <c r="G261" s="18">
        <f>'12 - Deployments &amp; Config'!P266</f>
        <v>0</v>
      </c>
      <c r="H261" s="18">
        <f>'13 - Config_Intake_View'!M261</f>
        <v>0</v>
      </c>
      <c r="I261" s="31">
        <f>IF('13 - Config_Intake_View'!Q261&lt;&gt;"",'13 - Config_Intake_View'!Q261,'12 - Deployments &amp; Config'!BP266)</f>
        <v>0</v>
      </c>
      <c r="J261" s="18" t="str">
        <f>IF('13 - Config_Intake_View'!Q261&lt;&gt;"","PM Approved",IF('12 - Deployments &amp; Config'!BP266&lt;&gt;"","Assumed",""))</f>
        <v/>
      </c>
      <c r="K261" s="31">
        <f>'12 - Deployments &amp; Config'!AJ266</f>
        <v>0</v>
      </c>
      <c r="L261" s="18">
        <f>'12 - Deployments &amp; Config'!T266</f>
        <v>0</v>
      </c>
      <c r="M261" s="18">
        <f>'12 - Deployments &amp; Config'!V266</f>
        <v>0</v>
      </c>
      <c r="N261" s="18" t="str">
        <f>'12 - Deployments &amp; Config'!BS266</f>
        <v/>
      </c>
      <c r="O261" s="31" t="str">
        <f>'12 - Deployments &amp; Config'!BU266</f>
        <v/>
      </c>
      <c r="P261" s="2">
        <f>'12 - Deployments &amp; Config'!B266</f>
        <v>0</v>
      </c>
      <c r="Q261" s="31" t="str">
        <f t="shared" si="16"/>
        <v/>
      </c>
      <c r="R261" s="18" t="str">
        <f t="shared" si="17"/>
        <v>SW NOT INSTALLED</v>
      </c>
      <c r="S261" s="18" t="str">
        <f t="shared" si="18"/>
        <v/>
      </c>
      <c r="T261" s="18" t="str">
        <f t="shared" si="19"/>
        <v>SW NOT INSTALLED</v>
      </c>
    </row>
    <row r="262" spans="1:20">
      <c r="A262" s="31">
        <f>'12 - Deployments &amp; Config'!I267</f>
        <v>0</v>
      </c>
      <c r="B262" s="31">
        <f>'12 - Deployments &amp; Config'!AA267</f>
        <v>0</v>
      </c>
      <c r="C262" s="31">
        <f>'12 - Deployments &amp; Config'!AB267</f>
        <v>0</v>
      </c>
      <c r="D262" s="18">
        <f>'12 - Deployments &amp; Config'!AP267</f>
        <v>0</v>
      </c>
      <c r="E262" s="18">
        <f>'12 - Deployments &amp; Config'!N267</f>
        <v>0</v>
      </c>
      <c r="F262" s="31">
        <f>'12 - Deployments &amp; Config'!O267</f>
        <v>0</v>
      </c>
      <c r="G262" s="18">
        <f>'12 - Deployments &amp; Config'!P267</f>
        <v>0</v>
      </c>
      <c r="H262" s="18">
        <f>'13 - Config_Intake_View'!M262</f>
        <v>0</v>
      </c>
      <c r="I262" s="31">
        <f>IF('13 - Config_Intake_View'!Q262&lt;&gt;"",'13 - Config_Intake_View'!Q262,'12 - Deployments &amp; Config'!BP267)</f>
        <v>0</v>
      </c>
      <c r="J262" s="18" t="str">
        <f>IF('13 - Config_Intake_View'!Q262&lt;&gt;"","PM Approved",IF('12 - Deployments &amp; Config'!BP267&lt;&gt;"","Assumed",""))</f>
        <v/>
      </c>
      <c r="K262" s="31">
        <f>'12 - Deployments &amp; Config'!AJ267</f>
        <v>0</v>
      </c>
      <c r="L262" s="18">
        <f>'12 - Deployments &amp; Config'!T267</f>
        <v>0</v>
      </c>
      <c r="M262" s="18">
        <f>'12 - Deployments &amp; Config'!V267</f>
        <v>0</v>
      </c>
      <c r="N262" s="18" t="str">
        <f>'12 - Deployments &amp; Config'!BS267</f>
        <v/>
      </c>
      <c r="O262" s="31" t="str">
        <f>'12 - Deployments &amp; Config'!BU267</f>
        <v/>
      </c>
      <c r="P262" s="2">
        <f>'12 - Deployments &amp; Config'!B267</f>
        <v>0</v>
      </c>
      <c r="Q262" s="31" t="str">
        <f t="shared" si="16"/>
        <v/>
      </c>
      <c r="R262" s="18" t="str">
        <f t="shared" si="17"/>
        <v>SW NOT INSTALLED</v>
      </c>
      <c r="S262" s="18" t="str">
        <f t="shared" si="18"/>
        <v/>
      </c>
      <c r="T262" s="18" t="str">
        <f t="shared" si="19"/>
        <v>SW NOT INSTALLED</v>
      </c>
    </row>
    <row r="263" spans="1:20">
      <c r="A263" s="31">
        <f>'12 - Deployments &amp; Config'!I268</f>
        <v>0</v>
      </c>
      <c r="B263" s="31">
        <f>'12 - Deployments &amp; Config'!AA268</f>
        <v>0</v>
      </c>
      <c r="C263" s="31">
        <f>'12 - Deployments &amp; Config'!AB268</f>
        <v>0</v>
      </c>
      <c r="D263" s="18">
        <f>'12 - Deployments &amp; Config'!AP268</f>
        <v>0</v>
      </c>
      <c r="E263" s="18">
        <f>'12 - Deployments &amp; Config'!N268</f>
        <v>0</v>
      </c>
      <c r="F263" s="31">
        <f>'12 - Deployments &amp; Config'!O268</f>
        <v>0</v>
      </c>
      <c r="G263" s="18">
        <f>'12 - Deployments &amp; Config'!P268</f>
        <v>0</v>
      </c>
      <c r="H263" s="18">
        <f>'13 - Config_Intake_View'!M263</f>
        <v>0</v>
      </c>
      <c r="I263" s="31">
        <f>IF('13 - Config_Intake_View'!Q263&lt;&gt;"",'13 - Config_Intake_View'!Q263,'12 - Deployments &amp; Config'!BP268)</f>
        <v>0</v>
      </c>
      <c r="J263" s="18" t="str">
        <f>IF('13 - Config_Intake_View'!Q263&lt;&gt;"","PM Approved",IF('12 - Deployments &amp; Config'!BP268&lt;&gt;"","Assumed",""))</f>
        <v/>
      </c>
      <c r="K263" s="31">
        <f>'12 - Deployments &amp; Config'!AJ268</f>
        <v>0</v>
      </c>
      <c r="L263" s="18">
        <f>'12 - Deployments &amp; Config'!T268</f>
        <v>0</v>
      </c>
      <c r="M263" s="18">
        <f>'12 - Deployments &amp; Config'!V268</f>
        <v>0</v>
      </c>
      <c r="N263" s="18" t="str">
        <f>'12 - Deployments &amp; Config'!BS268</f>
        <v/>
      </c>
      <c r="O263" s="31" t="str">
        <f>'12 - Deployments &amp; Config'!BU268</f>
        <v/>
      </c>
      <c r="P263" s="2">
        <f>'12 - Deployments &amp; Config'!B268</f>
        <v>0</v>
      </c>
      <c r="Q263" s="31" t="str">
        <f t="shared" si="16"/>
        <v/>
      </c>
      <c r="R263" s="18" t="str">
        <f t="shared" si="17"/>
        <v>SW NOT INSTALLED</v>
      </c>
      <c r="S263" s="18" t="str">
        <f t="shared" si="18"/>
        <v/>
      </c>
      <c r="T263" s="18" t="str">
        <f t="shared" si="19"/>
        <v>SW NOT INSTALLED</v>
      </c>
    </row>
    <row r="264" spans="1:20">
      <c r="A264" s="31">
        <f>'12 - Deployments &amp; Config'!I269</f>
        <v>0</v>
      </c>
      <c r="B264" s="31">
        <f>'12 - Deployments &amp; Config'!AA269</f>
        <v>0</v>
      </c>
      <c r="C264" s="31">
        <f>'12 - Deployments &amp; Config'!AB269</f>
        <v>0</v>
      </c>
      <c r="D264" s="18">
        <f>'12 - Deployments &amp; Config'!AP269</f>
        <v>0</v>
      </c>
      <c r="E264" s="18">
        <f>'12 - Deployments &amp; Config'!N269</f>
        <v>0</v>
      </c>
      <c r="F264" s="31">
        <f>'12 - Deployments &amp; Config'!O269</f>
        <v>0</v>
      </c>
      <c r="G264" s="18">
        <f>'12 - Deployments &amp; Config'!P269</f>
        <v>0</v>
      </c>
      <c r="H264" s="18">
        <f>'13 - Config_Intake_View'!M264</f>
        <v>0</v>
      </c>
      <c r="I264" s="31">
        <f>IF('13 - Config_Intake_View'!Q264&lt;&gt;"",'13 - Config_Intake_View'!Q264,'12 - Deployments &amp; Config'!BP269)</f>
        <v>0</v>
      </c>
      <c r="J264" s="18" t="str">
        <f>IF('13 - Config_Intake_View'!Q264&lt;&gt;"","PM Approved",IF('12 - Deployments &amp; Config'!BP269&lt;&gt;"","Assumed",""))</f>
        <v/>
      </c>
      <c r="K264" s="31">
        <f>'12 - Deployments &amp; Config'!AJ269</f>
        <v>0</v>
      </c>
      <c r="L264" s="18">
        <f>'12 - Deployments &amp; Config'!T269</f>
        <v>0</v>
      </c>
      <c r="M264" s="18">
        <f>'12 - Deployments &amp; Config'!V269</f>
        <v>0</v>
      </c>
      <c r="N264" s="18" t="str">
        <f>'12 - Deployments &amp; Config'!BS269</f>
        <v/>
      </c>
      <c r="O264" s="31" t="str">
        <f>'12 - Deployments &amp; Config'!BU269</f>
        <v/>
      </c>
      <c r="P264" s="2">
        <f>'12 - Deployments &amp; Config'!B269</f>
        <v>0</v>
      </c>
      <c r="Q264" s="31" t="str">
        <f t="shared" si="16"/>
        <v/>
      </c>
      <c r="R264" s="18" t="str">
        <f t="shared" si="17"/>
        <v>SW NOT INSTALLED</v>
      </c>
      <c r="S264" s="18" t="str">
        <f t="shared" si="18"/>
        <v/>
      </c>
      <c r="T264" s="18" t="str">
        <f t="shared" si="19"/>
        <v>SW NOT INSTALLED</v>
      </c>
    </row>
    <row r="265" spans="1:20">
      <c r="A265" s="31">
        <f>'12 - Deployments &amp; Config'!I270</f>
        <v>0</v>
      </c>
      <c r="B265" s="31">
        <f>'12 - Deployments &amp; Config'!AA270</f>
        <v>0</v>
      </c>
      <c r="C265" s="31">
        <f>'12 - Deployments &amp; Config'!AB270</f>
        <v>0</v>
      </c>
      <c r="D265" s="18">
        <f>'12 - Deployments &amp; Config'!AP270</f>
        <v>0</v>
      </c>
      <c r="E265" s="18">
        <f>'12 - Deployments &amp; Config'!N270</f>
        <v>0</v>
      </c>
      <c r="F265" s="31">
        <f>'12 - Deployments &amp; Config'!O270</f>
        <v>0</v>
      </c>
      <c r="G265" s="18">
        <f>'12 - Deployments &amp; Config'!P270</f>
        <v>0</v>
      </c>
      <c r="H265" s="18">
        <f>'13 - Config_Intake_View'!M265</f>
        <v>0</v>
      </c>
      <c r="I265" s="31">
        <f>IF('13 - Config_Intake_View'!Q265&lt;&gt;"",'13 - Config_Intake_View'!Q265,'12 - Deployments &amp; Config'!BP270)</f>
        <v>0</v>
      </c>
      <c r="J265" s="18" t="str">
        <f>IF('13 - Config_Intake_View'!Q265&lt;&gt;"","PM Approved",IF('12 - Deployments &amp; Config'!BP270&lt;&gt;"","Assumed",""))</f>
        <v/>
      </c>
      <c r="K265" s="31">
        <f>'12 - Deployments &amp; Config'!AJ270</f>
        <v>0</v>
      </c>
      <c r="L265" s="18">
        <f>'12 - Deployments &amp; Config'!T270</f>
        <v>0</v>
      </c>
      <c r="M265" s="18">
        <f>'12 - Deployments &amp; Config'!V270</f>
        <v>0</v>
      </c>
      <c r="N265" s="18" t="str">
        <f>'12 - Deployments &amp; Config'!BS270</f>
        <v/>
      </c>
      <c r="O265" s="31" t="str">
        <f>'12 - Deployments &amp; Config'!BU270</f>
        <v/>
      </c>
      <c r="P265" s="2">
        <f>'12 - Deployments &amp; Config'!B270</f>
        <v>0</v>
      </c>
      <c r="Q265" s="31" t="str">
        <f t="shared" si="16"/>
        <v/>
      </c>
      <c r="R265" s="18" t="str">
        <f t="shared" si="17"/>
        <v>SW NOT INSTALLED</v>
      </c>
      <c r="S265" s="18" t="str">
        <f t="shared" si="18"/>
        <v/>
      </c>
      <c r="T265" s="18" t="str">
        <f t="shared" si="19"/>
        <v>SW NOT INSTALLED</v>
      </c>
    </row>
    <row r="266" spans="1:20">
      <c r="A266" s="31">
        <f>'12 - Deployments &amp; Config'!I271</f>
        <v>0</v>
      </c>
      <c r="B266" s="31">
        <f>'12 - Deployments &amp; Config'!AA271</f>
        <v>0</v>
      </c>
      <c r="C266" s="31">
        <f>'12 - Deployments &amp; Config'!AB271</f>
        <v>0</v>
      </c>
      <c r="D266" s="18">
        <f>'12 - Deployments &amp; Config'!AP271</f>
        <v>0</v>
      </c>
      <c r="E266" s="18">
        <f>'12 - Deployments &amp; Config'!N271</f>
        <v>0</v>
      </c>
      <c r="F266" s="31">
        <f>'12 - Deployments &amp; Config'!O271</f>
        <v>0</v>
      </c>
      <c r="G266" s="18">
        <f>'12 - Deployments &amp; Config'!P271</f>
        <v>0</v>
      </c>
      <c r="H266" s="18">
        <f>'13 - Config_Intake_View'!M266</f>
        <v>0</v>
      </c>
      <c r="I266" s="31">
        <f>IF('13 - Config_Intake_View'!Q266&lt;&gt;"",'13 - Config_Intake_View'!Q266,'12 - Deployments &amp; Config'!BP271)</f>
        <v>0</v>
      </c>
      <c r="J266" s="18" t="str">
        <f>IF('13 - Config_Intake_View'!Q266&lt;&gt;"","PM Approved",IF('12 - Deployments &amp; Config'!BP271&lt;&gt;"","Assumed",""))</f>
        <v/>
      </c>
      <c r="K266" s="31">
        <f>'12 - Deployments &amp; Config'!AJ271</f>
        <v>0</v>
      </c>
      <c r="L266" s="18">
        <f>'12 - Deployments &amp; Config'!T271</f>
        <v>0</v>
      </c>
      <c r="M266" s="18">
        <f>'12 - Deployments &amp; Config'!V271</f>
        <v>0</v>
      </c>
      <c r="N266" s="18" t="str">
        <f>'12 - Deployments &amp; Config'!BS271</f>
        <v/>
      </c>
      <c r="O266" s="31" t="str">
        <f>'12 - Deployments &amp; Config'!BU271</f>
        <v/>
      </c>
      <c r="P266" s="2">
        <f>'12 - Deployments &amp; Config'!B271</f>
        <v>0</v>
      </c>
      <c r="Q266" s="31" t="str">
        <f t="shared" si="16"/>
        <v/>
      </c>
      <c r="R266" s="18" t="str">
        <f t="shared" si="17"/>
        <v>SW NOT INSTALLED</v>
      </c>
      <c r="S266" s="18" t="str">
        <f t="shared" si="18"/>
        <v/>
      </c>
      <c r="T266" s="18" t="str">
        <f t="shared" si="19"/>
        <v>SW NOT INSTALLED</v>
      </c>
    </row>
    <row r="267" spans="1:20">
      <c r="A267" s="31">
        <f>'12 - Deployments &amp; Config'!I272</f>
        <v>0</v>
      </c>
      <c r="B267" s="31">
        <f>'12 - Deployments &amp; Config'!AA272</f>
        <v>0</v>
      </c>
      <c r="C267" s="31">
        <f>'12 - Deployments &amp; Config'!AB272</f>
        <v>0</v>
      </c>
      <c r="D267" s="18">
        <f>'12 - Deployments &amp; Config'!AP272</f>
        <v>0</v>
      </c>
      <c r="E267" s="18">
        <f>'12 - Deployments &amp; Config'!N272</f>
        <v>0</v>
      </c>
      <c r="F267" s="31">
        <f>'12 - Deployments &amp; Config'!O272</f>
        <v>0</v>
      </c>
      <c r="G267" s="18">
        <f>'12 - Deployments &amp; Config'!P272</f>
        <v>0</v>
      </c>
      <c r="H267" s="18">
        <f>'13 - Config_Intake_View'!M267</f>
        <v>0</v>
      </c>
      <c r="I267" s="31">
        <f>IF('13 - Config_Intake_View'!Q267&lt;&gt;"",'13 - Config_Intake_View'!Q267,'12 - Deployments &amp; Config'!BP272)</f>
        <v>0</v>
      </c>
      <c r="J267" s="18" t="str">
        <f>IF('13 - Config_Intake_View'!Q267&lt;&gt;"","PM Approved",IF('12 - Deployments &amp; Config'!BP272&lt;&gt;"","Assumed",""))</f>
        <v/>
      </c>
      <c r="K267" s="31">
        <f>'12 - Deployments &amp; Config'!AJ272</f>
        <v>0</v>
      </c>
      <c r="L267" s="18">
        <f>'12 - Deployments &amp; Config'!T272</f>
        <v>0</v>
      </c>
      <c r="M267" s="18">
        <f>'12 - Deployments &amp; Config'!V272</f>
        <v>0</v>
      </c>
      <c r="N267" s="18" t="str">
        <f>'12 - Deployments &amp; Config'!BS272</f>
        <v/>
      </c>
      <c r="O267" s="31" t="str">
        <f>'12 - Deployments &amp; Config'!BU272</f>
        <v/>
      </c>
      <c r="P267" s="2">
        <f>'12 - Deployments &amp; Config'!B272</f>
        <v>0</v>
      </c>
      <c r="Q267" s="31" t="str">
        <f t="shared" si="16"/>
        <v/>
      </c>
      <c r="R267" s="18" t="str">
        <f t="shared" si="17"/>
        <v>SW NOT INSTALLED</v>
      </c>
      <c r="S267" s="18" t="str">
        <f t="shared" si="18"/>
        <v/>
      </c>
      <c r="T267" s="18" t="str">
        <f t="shared" si="19"/>
        <v>SW NOT INSTALLED</v>
      </c>
    </row>
    <row r="268" spans="1:20">
      <c r="A268" s="31">
        <f>'12 - Deployments &amp; Config'!I273</f>
        <v>0</v>
      </c>
      <c r="B268" s="31">
        <f>'12 - Deployments &amp; Config'!AA273</f>
        <v>0</v>
      </c>
      <c r="C268" s="31">
        <f>'12 - Deployments &amp; Config'!AB273</f>
        <v>0</v>
      </c>
      <c r="D268" s="18">
        <f>'12 - Deployments &amp; Config'!AP273</f>
        <v>0</v>
      </c>
      <c r="E268" s="18">
        <f>'12 - Deployments &amp; Config'!N273</f>
        <v>0</v>
      </c>
      <c r="F268" s="31">
        <f>'12 - Deployments &amp; Config'!O273</f>
        <v>0</v>
      </c>
      <c r="G268" s="18">
        <f>'12 - Deployments &amp; Config'!P273</f>
        <v>0</v>
      </c>
      <c r="H268" s="18">
        <f>'13 - Config_Intake_View'!M268</f>
        <v>0</v>
      </c>
      <c r="I268" s="31">
        <f>IF('13 - Config_Intake_View'!Q268&lt;&gt;"",'13 - Config_Intake_View'!Q268,'12 - Deployments &amp; Config'!BP273)</f>
        <v>0</v>
      </c>
      <c r="J268" s="18" t="str">
        <f>IF('13 - Config_Intake_View'!Q268&lt;&gt;"","PM Approved",IF('12 - Deployments &amp; Config'!BP273&lt;&gt;"","Assumed",""))</f>
        <v/>
      </c>
      <c r="K268" s="31">
        <f>'12 - Deployments &amp; Config'!AJ273</f>
        <v>0</v>
      </c>
      <c r="L268" s="18">
        <f>'12 - Deployments &amp; Config'!T273</f>
        <v>0</v>
      </c>
      <c r="M268" s="18">
        <f>'12 - Deployments &amp; Config'!V273</f>
        <v>0</v>
      </c>
      <c r="N268" s="18" t="str">
        <f>'12 - Deployments &amp; Config'!BS273</f>
        <v/>
      </c>
      <c r="O268" s="31" t="str">
        <f>'12 - Deployments &amp; Config'!BU273</f>
        <v/>
      </c>
      <c r="P268" s="2">
        <f>'12 - Deployments &amp; Config'!B273</f>
        <v>0</v>
      </c>
      <c r="Q268" s="31" t="str">
        <f t="shared" si="16"/>
        <v/>
      </c>
      <c r="R268" s="18" t="str">
        <f t="shared" si="17"/>
        <v>SW NOT INSTALLED</v>
      </c>
      <c r="S268" s="18" t="str">
        <f t="shared" si="18"/>
        <v/>
      </c>
      <c r="T268" s="18" t="str">
        <f t="shared" si="19"/>
        <v>SW NOT INSTALLED</v>
      </c>
    </row>
    <row r="269" spans="1:20">
      <c r="A269" s="31">
        <f>'12 - Deployments &amp; Config'!I274</f>
        <v>0</v>
      </c>
      <c r="B269" s="31">
        <f>'12 - Deployments &amp; Config'!AA274</f>
        <v>0</v>
      </c>
      <c r="C269" s="31">
        <f>'12 - Deployments &amp; Config'!AB274</f>
        <v>0</v>
      </c>
      <c r="D269" s="18">
        <f>'12 - Deployments &amp; Config'!AP274</f>
        <v>0</v>
      </c>
      <c r="E269" s="18">
        <f>'12 - Deployments &amp; Config'!N274</f>
        <v>0</v>
      </c>
      <c r="F269" s="31">
        <f>'12 - Deployments &amp; Config'!O274</f>
        <v>0</v>
      </c>
      <c r="G269" s="18">
        <f>'12 - Deployments &amp; Config'!P274</f>
        <v>0</v>
      </c>
      <c r="H269" s="18">
        <f>'13 - Config_Intake_View'!M269</f>
        <v>0</v>
      </c>
      <c r="I269" s="31">
        <f>IF('13 - Config_Intake_View'!Q269&lt;&gt;"",'13 - Config_Intake_View'!Q269,'12 - Deployments &amp; Config'!BP274)</f>
        <v>0</v>
      </c>
      <c r="J269" s="18" t="str">
        <f>IF('13 - Config_Intake_View'!Q269&lt;&gt;"","PM Approved",IF('12 - Deployments &amp; Config'!BP274&lt;&gt;"","Assumed",""))</f>
        <v/>
      </c>
      <c r="K269" s="31">
        <f>'12 - Deployments &amp; Config'!AJ274</f>
        <v>0</v>
      </c>
      <c r="L269" s="18">
        <f>'12 - Deployments &amp; Config'!T274</f>
        <v>0</v>
      </c>
      <c r="M269" s="18">
        <f>'12 - Deployments &amp; Config'!V274</f>
        <v>0</v>
      </c>
      <c r="N269" s="18" t="str">
        <f>'12 - Deployments &amp; Config'!BS274</f>
        <v/>
      </c>
      <c r="O269" s="31" t="str">
        <f>'12 - Deployments &amp; Config'!BU274</f>
        <v/>
      </c>
      <c r="P269" s="2">
        <f>'12 - Deployments &amp; Config'!B274</f>
        <v>0</v>
      </c>
      <c r="Q269" s="31" t="str">
        <f t="shared" si="16"/>
        <v/>
      </c>
      <c r="R269" s="18" t="str">
        <f t="shared" si="17"/>
        <v>SW NOT INSTALLED</v>
      </c>
      <c r="S269" s="18" t="str">
        <f t="shared" si="18"/>
        <v/>
      </c>
      <c r="T269" s="18" t="str">
        <f t="shared" si="19"/>
        <v>SW NOT INSTALLED</v>
      </c>
    </row>
    <row r="270" spans="1:20">
      <c r="A270" s="31">
        <f>'12 - Deployments &amp; Config'!I275</f>
        <v>0</v>
      </c>
      <c r="B270" s="31">
        <f>'12 - Deployments &amp; Config'!AA275</f>
        <v>0</v>
      </c>
      <c r="C270" s="31">
        <f>'12 - Deployments &amp; Config'!AB275</f>
        <v>0</v>
      </c>
      <c r="D270" s="18">
        <f>'12 - Deployments &amp; Config'!AP275</f>
        <v>0</v>
      </c>
      <c r="E270" s="18">
        <f>'12 - Deployments &amp; Config'!N275</f>
        <v>0</v>
      </c>
      <c r="F270" s="31">
        <f>'12 - Deployments &amp; Config'!O275</f>
        <v>0</v>
      </c>
      <c r="G270" s="18">
        <f>'12 - Deployments &amp; Config'!P275</f>
        <v>0</v>
      </c>
      <c r="H270" s="18">
        <f>'13 - Config_Intake_View'!M270</f>
        <v>0</v>
      </c>
      <c r="I270" s="31">
        <f>IF('13 - Config_Intake_View'!Q270&lt;&gt;"",'13 - Config_Intake_View'!Q270,'12 - Deployments &amp; Config'!BP275)</f>
        <v>0</v>
      </c>
      <c r="J270" s="18" t="str">
        <f>IF('13 - Config_Intake_View'!Q270&lt;&gt;"","PM Approved",IF('12 - Deployments &amp; Config'!BP275&lt;&gt;"","Assumed",""))</f>
        <v/>
      </c>
      <c r="K270" s="31">
        <f>'12 - Deployments &amp; Config'!AJ275</f>
        <v>0</v>
      </c>
      <c r="L270" s="18">
        <f>'12 - Deployments &amp; Config'!T275</f>
        <v>0</v>
      </c>
      <c r="M270" s="18">
        <f>'12 - Deployments &amp; Config'!V275</f>
        <v>0</v>
      </c>
      <c r="N270" s="18" t="str">
        <f>'12 - Deployments &amp; Config'!BS275</f>
        <v/>
      </c>
      <c r="O270" s="31" t="str">
        <f>'12 - Deployments &amp; Config'!BU275</f>
        <v/>
      </c>
      <c r="P270" s="2">
        <f>'12 - Deployments &amp; Config'!B275</f>
        <v>0</v>
      </c>
      <c r="Q270" s="31" t="str">
        <f t="shared" si="16"/>
        <v/>
      </c>
      <c r="R270" s="18" t="str">
        <f t="shared" si="17"/>
        <v>SW NOT INSTALLED</v>
      </c>
      <c r="S270" s="18" t="str">
        <f t="shared" si="18"/>
        <v/>
      </c>
      <c r="T270" s="18" t="str">
        <f t="shared" si="19"/>
        <v>SW NOT INSTALLED</v>
      </c>
    </row>
    <row r="271" spans="1:20">
      <c r="A271" s="31">
        <f>'12 - Deployments &amp; Config'!I276</f>
        <v>0</v>
      </c>
      <c r="B271" s="31">
        <f>'12 - Deployments &amp; Config'!AA276</f>
        <v>0</v>
      </c>
      <c r="C271" s="31">
        <f>'12 - Deployments &amp; Config'!AB276</f>
        <v>0</v>
      </c>
      <c r="D271" s="18">
        <f>'12 - Deployments &amp; Config'!AP276</f>
        <v>0</v>
      </c>
      <c r="E271" s="18">
        <f>'12 - Deployments &amp; Config'!N276</f>
        <v>0</v>
      </c>
      <c r="F271" s="31">
        <f>'12 - Deployments &amp; Config'!O276</f>
        <v>0</v>
      </c>
      <c r="G271" s="18">
        <f>'12 - Deployments &amp; Config'!P276</f>
        <v>0</v>
      </c>
      <c r="H271" s="18">
        <f>'13 - Config_Intake_View'!M271</f>
        <v>0</v>
      </c>
      <c r="I271" s="31">
        <f>IF('13 - Config_Intake_View'!Q271&lt;&gt;"",'13 - Config_Intake_View'!Q271,'12 - Deployments &amp; Config'!BP276)</f>
        <v>0</v>
      </c>
      <c r="J271" s="18" t="str">
        <f>IF('13 - Config_Intake_View'!Q271&lt;&gt;"","PM Approved",IF('12 - Deployments &amp; Config'!BP276&lt;&gt;"","Assumed",""))</f>
        <v/>
      </c>
      <c r="K271" s="31">
        <f>'12 - Deployments &amp; Config'!AJ276</f>
        <v>0</v>
      </c>
      <c r="L271" s="18">
        <f>'12 - Deployments &amp; Config'!T276</f>
        <v>0</v>
      </c>
      <c r="M271" s="18">
        <f>'12 - Deployments &amp; Config'!V276</f>
        <v>0</v>
      </c>
      <c r="N271" s="18" t="str">
        <f>'12 - Deployments &amp; Config'!BS276</f>
        <v/>
      </c>
      <c r="O271" s="31" t="str">
        <f>'12 - Deployments &amp; Config'!BU276</f>
        <v/>
      </c>
      <c r="P271" s="2">
        <f>'12 - Deployments &amp; Config'!B276</f>
        <v>0</v>
      </c>
      <c r="Q271" s="31" t="str">
        <f t="shared" si="16"/>
        <v/>
      </c>
      <c r="R271" s="18" t="str">
        <f t="shared" si="17"/>
        <v>SW NOT INSTALLED</v>
      </c>
      <c r="S271" s="18" t="str">
        <f t="shared" si="18"/>
        <v/>
      </c>
      <c r="T271" s="18" t="str">
        <f t="shared" si="19"/>
        <v>SW NOT INSTALLED</v>
      </c>
    </row>
    <row r="272" spans="1:20">
      <c r="A272" s="31">
        <f>'12 - Deployments &amp; Config'!I277</f>
        <v>0</v>
      </c>
      <c r="B272" s="31">
        <f>'12 - Deployments &amp; Config'!AA277</f>
        <v>0</v>
      </c>
      <c r="C272" s="31">
        <f>'12 - Deployments &amp; Config'!AB277</f>
        <v>0</v>
      </c>
      <c r="D272" s="18">
        <f>'12 - Deployments &amp; Config'!AP277</f>
        <v>0</v>
      </c>
      <c r="E272" s="18">
        <f>'12 - Deployments &amp; Config'!N277</f>
        <v>0</v>
      </c>
      <c r="F272" s="31">
        <f>'12 - Deployments &amp; Config'!O277</f>
        <v>0</v>
      </c>
      <c r="G272" s="18">
        <f>'12 - Deployments &amp; Config'!P277</f>
        <v>0</v>
      </c>
      <c r="H272" s="18">
        <f>'13 - Config_Intake_View'!M272</f>
        <v>0</v>
      </c>
      <c r="I272" s="31">
        <f>IF('13 - Config_Intake_View'!Q272&lt;&gt;"",'13 - Config_Intake_View'!Q272,'12 - Deployments &amp; Config'!BP277)</f>
        <v>0</v>
      </c>
      <c r="J272" s="18" t="str">
        <f>IF('13 - Config_Intake_View'!Q272&lt;&gt;"","PM Approved",IF('12 - Deployments &amp; Config'!BP277&lt;&gt;"","Assumed",""))</f>
        <v/>
      </c>
      <c r="K272" s="31">
        <f>'12 - Deployments &amp; Config'!AJ277</f>
        <v>0</v>
      </c>
      <c r="L272" s="18">
        <f>'12 - Deployments &amp; Config'!T277</f>
        <v>0</v>
      </c>
      <c r="M272" s="18">
        <f>'12 - Deployments &amp; Config'!V277</f>
        <v>0</v>
      </c>
      <c r="N272" s="18" t="str">
        <f>'12 - Deployments &amp; Config'!BS277</f>
        <v/>
      </c>
      <c r="O272" s="31" t="str">
        <f>'12 - Deployments &amp; Config'!BU277</f>
        <v/>
      </c>
      <c r="P272" s="2">
        <f>'12 - Deployments &amp; Config'!B277</f>
        <v>0</v>
      </c>
      <c r="Q272" s="31" t="str">
        <f t="shared" si="16"/>
        <v/>
      </c>
      <c r="R272" s="18" t="str">
        <f t="shared" si="17"/>
        <v>SW NOT INSTALLED</v>
      </c>
      <c r="S272" s="18" t="str">
        <f t="shared" si="18"/>
        <v/>
      </c>
      <c r="T272" s="18" t="str">
        <f t="shared" si="19"/>
        <v>SW NOT INSTALLED</v>
      </c>
    </row>
    <row r="273" spans="1:20">
      <c r="A273" s="31">
        <f>'12 - Deployments &amp; Config'!I278</f>
        <v>0</v>
      </c>
      <c r="B273" s="31">
        <f>'12 - Deployments &amp; Config'!AA278</f>
        <v>0</v>
      </c>
      <c r="C273" s="31">
        <f>'12 - Deployments &amp; Config'!AB278</f>
        <v>0</v>
      </c>
      <c r="D273" s="18">
        <f>'12 - Deployments &amp; Config'!AP278</f>
        <v>0</v>
      </c>
      <c r="E273" s="18">
        <f>'12 - Deployments &amp; Config'!N278</f>
        <v>0</v>
      </c>
      <c r="F273" s="31">
        <f>'12 - Deployments &amp; Config'!O278</f>
        <v>0</v>
      </c>
      <c r="G273" s="18">
        <f>'12 - Deployments &amp; Config'!P278</f>
        <v>0</v>
      </c>
      <c r="H273" s="18">
        <f>'13 - Config_Intake_View'!M273</f>
        <v>0</v>
      </c>
      <c r="I273" s="31">
        <f>IF('13 - Config_Intake_View'!Q273&lt;&gt;"",'13 - Config_Intake_View'!Q273,'12 - Deployments &amp; Config'!BP278)</f>
        <v>0</v>
      </c>
      <c r="J273" s="18" t="str">
        <f>IF('13 - Config_Intake_View'!Q273&lt;&gt;"","PM Approved",IF('12 - Deployments &amp; Config'!BP278&lt;&gt;"","Assumed",""))</f>
        <v/>
      </c>
      <c r="K273" s="31">
        <f>'12 - Deployments &amp; Config'!AJ278</f>
        <v>0</v>
      </c>
      <c r="L273" s="18">
        <f>'12 - Deployments &amp; Config'!T278</f>
        <v>0</v>
      </c>
      <c r="M273" s="18">
        <f>'12 - Deployments &amp; Config'!V278</f>
        <v>0</v>
      </c>
      <c r="N273" s="18" t="str">
        <f>'12 - Deployments &amp; Config'!BS278</f>
        <v/>
      </c>
      <c r="O273" s="31" t="str">
        <f>'12 - Deployments &amp; Config'!BU278</f>
        <v/>
      </c>
      <c r="P273" s="2">
        <f>'12 - Deployments &amp; Config'!B278</f>
        <v>0</v>
      </c>
      <c r="Q273" s="31" t="str">
        <f t="shared" si="16"/>
        <v/>
      </c>
      <c r="R273" s="18" t="str">
        <f t="shared" si="17"/>
        <v>SW NOT INSTALLED</v>
      </c>
      <c r="S273" s="18" t="str">
        <f t="shared" si="18"/>
        <v/>
      </c>
      <c r="T273" s="18" t="str">
        <f t="shared" si="19"/>
        <v>SW NOT INSTALLED</v>
      </c>
    </row>
    <row r="274" spans="1:20">
      <c r="A274" s="31">
        <f>'12 - Deployments &amp; Config'!I279</f>
        <v>0</v>
      </c>
      <c r="B274" s="31">
        <f>'12 - Deployments &amp; Config'!AA279</f>
        <v>0</v>
      </c>
      <c r="C274" s="31">
        <f>'12 - Deployments &amp; Config'!AB279</f>
        <v>0</v>
      </c>
      <c r="D274" s="18">
        <f>'12 - Deployments &amp; Config'!AP279</f>
        <v>0</v>
      </c>
      <c r="E274" s="18">
        <f>'12 - Deployments &amp; Config'!N279</f>
        <v>0</v>
      </c>
      <c r="F274" s="31">
        <f>'12 - Deployments &amp; Config'!O279</f>
        <v>0</v>
      </c>
      <c r="G274" s="18">
        <f>'12 - Deployments &amp; Config'!P279</f>
        <v>0</v>
      </c>
      <c r="H274" s="18">
        <f>'13 - Config_Intake_View'!M274</f>
        <v>0</v>
      </c>
      <c r="I274" s="31">
        <f>IF('13 - Config_Intake_View'!Q274&lt;&gt;"",'13 - Config_Intake_View'!Q274,'12 - Deployments &amp; Config'!BP279)</f>
        <v>0</v>
      </c>
      <c r="J274" s="18" t="str">
        <f>IF('13 - Config_Intake_View'!Q274&lt;&gt;"","PM Approved",IF('12 - Deployments &amp; Config'!BP279&lt;&gt;"","Assumed",""))</f>
        <v/>
      </c>
      <c r="K274" s="31">
        <f>'12 - Deployments &amp; Config'!AJ279</f>
        <v>0</v>
      </c>
      <c r="L274" s="18">
        <f>'12 - Deployments &amp; Config'!T279</f>
        <v>0</v>
      </c>
      <c r="M274" s="18">
        <f>'12 - Deployments &amp; Config'!V279</f>
        <v>0</v>
      </c>
      <c r="N274" s="18" t="str">
        <f>'12 - Deployments &amp; Config'!BS279</f>
        <v/>
      </c>
      <c r="O274" s="31" t="str">
        <f>'12 - Deployments &amp; Config'!BU279</f>
        <v/>
      </c>
      <c r="P274" s="2">
        <f>'12 - Deployments &amp; Config'!B279</f>
        <v>0</v>
      </c>
      <c r="Q274" s="31" t="str">
        <f t="shared" si="16"/>
        <v/>
      </c>
      <c r="R274" s="18" t="str">
        <f t="shared" si="17"/>
        <v>SW NOT INSTALLED</v>
      </c>
      <c r="S274" s="18" t="str">
        <f t="shared" si="18"/>
        <v/>
      </c>
      <c r="T274" s="18" t="str">
        <f t="shared" si="19"/>
        <v>SW NOT INSTALLED</v>
      </c>
    </row>
    <row r="275" spans="1:20">
      <c r="A275" s="31">
        <f>'12 - Deployments &amp; Config'!I280</f>
        <v>0</v>
      </c>
      <c r="B275" s="31">
        <f>'12 - Deployments &amp; Config'!AA280</f>
        <v>0</v>
      </c>
      <c r="C275" s="31">
        <f>'12 - Deployments &amp; Config'!AB280</f>
        <v>0</v>
      </c>
      <c r="D275" s="18">
        <f>'12 - Deployments &amp; Config'!AP280</f>
        <v>0</v>
      </c>
      <c r="E275" s="18">
        <f>'12 - Deployments &amp; Config'!N280</f>
        <v>0</v>
      </c>
      <c r="F275" s="31">
        <f>'12 - Deployments &amp; Config'!O280</f>
        <v>0</v>
      </c>
      <c r="G275" s="18">
        <f>'12 - Deployments &amp; Config'!P280</f>
        <v>0</v>
      </c>
      <c r="H275" s="18">
        <f>'13 - Config_Intake_View'!M275</f>
        <v>0</v>
      </c>
      <c r="I275" s="31">
        <f>IF('13 - Config_Intake_View'!Q275&lt;&gt;"",'13 - Config_Intake_View'!Q275,'12 - Deployments &amp; Config'!BP280)</f>
        <v>0</v>
      </c>
      <c r="J275" s="18" t="str">
        <f>IF('13 - Config_Intake_View'!Q275&lt;&gt;"","PM Approved",IF('12 - Deployments &amp; Config'!BP280&lt;&gt;"","Assumed",""))</f>
        <v/>
      </c>
      <c r="K275" s="31">
        <f>'12 - Deployments &amp; Config'!AJ280</f>
        <v>0</v>
      </c>
      <c r="L275" s="18">
        <f>'12 - Deployments &amp; Config'!T280</f>
        <v>0</v>
      </c>
      <c r="M275" s="18">
        <f>'12 - Deployments &amp; Config'!V280</f>
        <v>0</v>
      </c>
      <c r="N275" s="18" t="str">
        <f>'12 - Deployments &amp; Config'!BS280</f>
        <v/>
      </c>
      <c r="O275" s="31" t="str">
        <f>'12 - Deployments &amp; Config'!BU280</f>
        <v/>
      </c>
      <c r="P275" s="2">
        <f>'12 - Deployments &amp; Config'!B280</f>
        <v>0</v>
      </c>
      <c r="Q275" s="31" t="str">
        <f t="shared" si="16"/>
        <v/>
      </c>
      <c r="R275" s="18" t="str">
        <f t="shared" si="17"/>
        <v>SW NOT INSTALLED</v>
      </c>
      <c r="S275" s="18" t="str">
        <f t="shared" si="18"/>
        <v/>
      </c>
      <c r="T275" s="18" t="str">
        <f t="shared" si="19"/>
        <v>SW NOT INSTALLED</v>
      </c>
    </row>
    <row r="276" spans="1:20">
      <c r="A276" s="31">
        <f>'12 - Deployments &amp; Config'!I281</f>
        <v>0</v>
      </c>
      <c r="B276" s="31">
        <f>'12 - Deployments &amp; Config'!AA281</f>
        <v>0</v>
      </c>
      <c r="C276" s="31">
        <f>'12 - Deployments &amp; Config'!AB281</f>
        <v>0</v>
      </c>
      <c r="D276" s="18">
        <f>'12 - Deployments &amp; Config'!AP281</f>
        <v>0</v>
      </c>
      <c r="E276" s="18">
        <f>'12 - Deployments &amp; Config'!N281</f>
        <v>0</v>
      </c>
      <c r="F276" s="31">
        <f>'12 - Deployments &amp; Config'!O281</f>
        <v>0</v>
      </c>
      <c r="G276" s="18">
        <f>'12 - Deployments &amp; Config'!P281</f>
        <v>0</v>
      </c>
      <c r="H276" s="18">
        <f>'13 - Config_Intake_View'!M276</f>
        <v>0</v>
      </c>
      <c r="I276" s="31">
        <f>IF('13 - Config_Intake_View'!Q276&lt;&gt;"",'13 - Config_Intake_View'!Q276,'12 - Deployments &amp; Config'!BP281)</f>
        <v>0</v>
      </c>
      <c r="J276" s="18" t="str">
        <f>IF('13 - Config_Intake_View'!Q276&lt;&gt;"","PM Approved",IF('12 - Deployments &amp; Config'!BP281&lt;&gt;"","Assumed",""))</f>
        <v/>
      </c>
      <c r="K276" s="31">
        <f>'12 - Deployments &amp; Config'!AJ281</f>
        <v>0</v>
      </c>
      <c r="L276" s="18">
        <f>'12 - Deployments &amp; Config'!T281</f>
        <v>0</v>
      </c>
      <c r="M276" s="18">
        <f>'12 - Deployments &amp; Config'!V281</f>
        <v>0</v>
      </c>
      <c r="N276" s="18" t="str">
        <f>'12 - Deployments &amp; Config'!BS281</f>
        <v/>
      </c>
      <c r="O276" s="31" t="str">
        <f>'12 - Deployments &amp; Config'!BU281</f>
        <v/>
      </c>
      <c r="P276" s="2">
        <f>'12 - Deployments &amp; Config'!B281</f>
        <v>0</v>
      </c>
      <c r="Q276" s="31" t="str">
        <f t="shared" si="16"/>
        <v/>
      </c>
      <c r="R276" s="18" t="str">
        <f t="shared" si="17"/>
        <v>SW NOT INSTALLED</v>
      </c>
      <c r="S276" s="18" t="str">
        <f t="shared" si="18"/>
        <v/>
      </c>
      <c r="T276" s="18" t="str">
        <f t="shared" si="19"/>
        <v>SW NOT INSTALLED</v>
      </c>
    </row>
    <row r="277" spans="1:20">
      <c r="A277" s="31">
        <f>'12 - Deployments &amp; Config'!I282</f>
        <v>0</v>
      </c>
      <c r="B277" s="31">
        <f>'12 - Deployments &amp; Config'!AA282</f>
        <v>0</v>
      </c>
      <c r="C277" s="31">
        <f>'12 - Deployments &amp; Config'!AB282</f>
        <v>0</v>
      </c>
      <c r="D277" s="18">
        <f>'12 - Deployments &amp; Config'!AP282</f>
        <v>0</v>
      </c>
      <c r="E277" s="18">
        <f>'12 - Deployments &amp; Config'!N282</f>
        <v>0</v>
      </c>
      <c r="F277" s="31">
        <f>'12 - Deployments &amp; Config'!O282</f>
        <v>0</v>
      </c>
      <c r="G277" s="18">
        <f>'12 - Deployments &amp; Config'!P282</f>
        <v>0</v>
      </c>
      <c r="H277" s="18">
        <f>'13 - Config_Intake_View'!M277</f>
        <v>0</v>
      </c>
      <c r="I277" s="31">
        <f>IF('13 - Config_Intake_View'!Q277&lt;&gt;"",'13 - Config_Intake_View'!Q277,'12 - Deployments &amp; Config'!BP282)</f>
        <v>0</v>
      </c>
      <c r="J277" s="18" t="str">
        <f>IF('13 - Config_Intake_View'!Q277&lt;&gt;"","PM Approved",IF('12 - Deployments &amp; Config'!BP282&lt;&gt;"","Assumed",""))</f>
        <v/>
      </c>
      <c r="K277" s="31">
        <f>'12 - Deployments &amp; Config'!AJ282</f>
        <v>0</v>
      </c>
      <c r="L277" s="18">
        <f>'12 - Deployments &amp; Config'!T282</f>
        <v>0</v>
      </c>
      <c r="M277" s="18">
        <f>'12 - Deployments &amp; Config'!V282</f>
        <v>0</v>
      </c>
      <c r="N277" s="18" t="str">
        <f>'12 - Deployments &amp; Config'!BS282</f>
        <v/>
      </c>
      <c r="O277" s="31" t="str">
        <f>'12 - Deployments &amp; Config'!BU282</f>
        <v/>
      </c>
      <c r="P277" s="2">
        <f>'12 - Deployments &amp; Config'!B282</f>
        <v>0</v>
      </c>
      <c r="Q277" s="31" t="str">
        <f t="shared" si="16"/>
        <v/>
      </c>
      <c r="R277" s="18" t="str">
        <f t="shared" si="17"/>
        <v>SW NOT INSTALLED</v>
      </c>
      <c r="S277" s="18" t="str">
        <f t="shared" si="18"/>
        <v/>
      </c>
      <c r="T277" s="18" t="str">
        <f t="shared" si="19"/>
        <v>SW NOT INSTALLED</v>
      </c>
    </row>
    <row r="278" spans="1:20">
      <c r="A278" s="31">
        <f>'12 - Deployments &amp; Config'!I283</f>
        <v>0</v>
      </c>
      <c r="B278" s="31">
        <f>'12 - Deployments &amp; Config'!AA283</f>
        <v>0</v>
      </c>
      <c r="C278" s="31">
        <f>'12 - Deployments &amp; Config'!AB283</f>
        <v>0</v>
      </c>
      <c r="D278" s="18">
        <f>'12 - Deployments &amp; Config'!AP283</f>
        <v>0</v>
      </c>
      <c r="E278" s="18">
        <f>'12 - Deployments &amp; Config'!N283</f>
        <v>0</v>
      </c>
      <c r="F278" s="31">
        <f>'12 - Deployments &amp; Config'!O283</f>
        <v>0</v>
      </c>
      <c r="G278" s="18">
        <f>'12 - Deployments &amp; Config'!P283</f>
        <v>0</v>
      </c>
      <c r="H278" s="18">
        <f>'13 - Config_Intake_View'!M278</f>
        <v>0</v>
      </c>
      <c r="I278" s="31">
        <f>IF('13 - Config_Intake_View'!Q278&lt;&gt;"",'13 - Config_Intake_View'!Q278,'12 - Deployments &amp; Config'!BP283)</f>
        <v>0</v>
      </c>
      <c r="J278" s="18" t="str">
        <f>IF('13 - Config_Intake_View'!Q278&lt;&gt;"","PM Approved",IF('12 - Deployments &amp; Config'!BP283&lt;&gt;"","Assumed",""))</f>
        <v/>
      </c>
      <c r="K278" s="31">
        <f>'12 - Deployments &amp; Config'!AJ283</f>
        <v>0</v>
      </c>
      <c r="L278" s="18">
        <f>'12 - Deployments &amp; Config'!T283</f>
        <v>0</v>
      </c>
      <c r="M278" s="18">
        <f>'12 - Deployments &amp; Config'!V283</f>
        <v>0</v>
      </c>
      <c r="N278" s="18" t="str">
        <f>'12 - Deployments &amp; Config'!BS283</f>
        <v/>
      </c>
      <c r="O278" s="31" t="str">
        <f>'12 - Deployments &amp; Config'!BU283</f>
        <v/>
      </c>
      <c r="P278" s="2">
        <f>'12 - Deployments &amp; Config'!B283</f>
        <v>0</v>
      </c>
      <c r="Q278" s="31" t="str">
        <f t="shared" si="16"/>
        <v/>
      </c>
      <c r="R278" s="18" t="str">
        <f t="shared" si="17"/>
        <v>SW NOT INSTALLED</v>
      </c>
      <c r="S278" s="18" t="str">
        <f t="shared" si="18"/>
        <v/>
      </c>
      <c r="T278" s="18" t="str">
        <f t="shared" si="19"/>
        <v>SW NOT INSTALLED</v>
      </c>
    </row>
    <row r="279" spans="1:20">
      <c r="A279" s="31">
        <f>'12 - Deployments &amp; Config'!I284</f>
        <v>0</v>
      </c>
      <c r="B279" s="31">
        <f>'12 - Deployments &amp; Config'!AA284</f>
        <v>0</v>
      </c>
      <c r="C279" s="31">
        <f>'12 - Deployments &amp; Config'!AB284</f>
        <v>0</v>
      </c>
      <c r="D279" s="18">
        <f>'12 - Deployments &amp; Config'!AP284</f>
        <v>0</v>
      </c>
      <c r="E279" s="18">
        <f>'12 - Deployments &amp; Config'!N284</f>
        <v>0</v>
      </c>
      <c r="F279" s="31">
        <f>'12 - Deployments &amp; Config'!O284</f>
        <v>0</v>
      </c>
      <c r="G279" s="18">
        <f>'12 - Deployments &amp; Config'!P284</f>
        <v>0</v>
      </c>
      <c r="H279" s="18">
        <f>'13 - Config_Intake_View'!M279</f>
        <v>0</v>
      </c>
      <c r="I279" s="31">
        <f>IF('13 - Config_Intake_View'!Q279&lt;&gt;"",'13 - Config_Intake_View'!Q279,'12 - Deployments &amp; Config'!BP284)</f>
        <v>0</v>
      </c>
      <c r="J279" s="18" t="str">
        <f>IF('13 - Config_Intake_View'!Q279&lt;&gt;"","PM Approved",IF('12 - Deployments &amp; Config'!BP284&lt;&gt;"","Assumed",""))</f>
        <v/>
      </c>
      <c r="K279" s="31">
        <f>'12 - Deployments &amp; Config'!AJ284</f>
        <v>0</v>
      </c>
      <c r="L279" s="18">
        <f>'12 - Deployments &amp; Config'!T284</f>
        <v>0</v>
      </c>
      <c r="M279" s="18">
        <f>'12 - Deployments &amp; Config'!V284</f>
        <v>0</v>
      </c>
      <c r="N279" s="18" t="str">
        <f>'12 - Deployments &amp; Config'!BS284</f>
        <v/>
      </c>
      <c r="O279" s="31" t="str">
        <f>'12 - Deployments &amp; Config'!BU284</f>
        <v/>
      </c>
      <c r="P279" s="2">
        <f>'12 - Deployments &amp; Config'!B284</f>
        <v>0</v>
      </c>
      <c r="Q279" s="31" t="str">
        <f t="shared" si="16"/>
        <v/>
      </c>
      <c r="R279" s="18" t="str">
        <f t="shared" si="17"/>
        <v>SW NOT INSTALLED</v>
      </c>
      <c r="S279" s="18" t="str">
        <f t="shared" si="18"/>
        <v/>
      </c>
      <c r="T279" s="18" t="str">
        <f t="shared" si="19"/>
        <v>SW NOT INSTALLED</v>
      </c>
    </row>
    <row r="280" spans="1:20">
      <c r="A280" s="31">
        <f>'12 - Deployments &amp; Config'!I285</f>
        <v>0</v>
      </c>
      <c r="B280" s="31">
        <f>'12 - Deployments &amp; Config'!AA285</f>
        <v>0</v>
      </c>
      <c r="C280" s="31">
        <f>'12 - Deployments &amp; Config'!AB285</f>
        <v>0</v>
      </c>
      <c r="D280" s="18">
        <f>'12 - Deployments &amp; Config'!AP285</f>
        <v>0</v>
      </c>
      <c r="E280" s="18">
        <f>'12 - Deployments &amp; Config'!N285</f>
        <v>0</v>
      </c>
      <c r="F280" s="31">
        <f>'12 - Deployments &amp; Config'!O285</f>
        <v>0</v>
      </c>
      <c r="G280" s="18">
        <f>'12 - Deployments &amp; Config'!P285</f>
        <v>0</v>
      </c>
      <c r="H280" s="18">
        <f>'13 - Config_Intake_View'!M280</f>
        <v>0</v>
      </c>
      <c r="I280" s="31">
        <f>IF('13 - Config_Intake_View'!Q280&lt;&gt;"",'13 - Config_Intake_View'!Q280,'12 - Deployments &amp; Config'!BP285)</f>
        <v>0</v>
      </c>
      <c r="J280" s="18" t="str">
        <f>IF('13 - Config_Intake_View'!Q280&lt;&gt;"","PM Approved",IF('12 - Deployments &amp; Config'!BP285&lt;&gt;"","Assumed",""))</f>
        <v/>
      </c>
      <c r="K280" s="31">
        <f>'12 - Deployments &amp; Config'!AJ285</f>
        <v>0</v>
      </c>
      <c r="L280" s="18">
        <f>'12 - Deployments &amp; Config'!T285</f>
        <v>0</v>
      </c>
      <c r="M280" s="18">
        <f>'12 - Deployments &amp; Config'!V285</f>
        <v>0</v>
      </c>
      <c r="N280" s="18" t="str">
        <f>'12 - Deployments &amp; Config'!BS285</f>
        <v/>
      </c>
      <c r="O280" s="31" t="str">
        <f>'12 - Deployments &amp; Config'!BU285</f>
        <v/>
      </c>
      <c r="P280" s="2">
        <f>'12 - Deployments &amp; Config'!B285</f>
        <v>0</v>
      </c>
      <c r="Q280" s="31" t="str">
        <f t="shared" si="16"/>
        <v/>
      </c>
      <c r="R280" s="18" t="str">
        <f t="shared" si="17"/>
        <v>SW NOT INSTALLED</v>
      </c>
      <c r="S280" s="18" t="str">
        <f t="shared" si="18"/>
        <v/>
      </c>
      <c r="T280" s="18" t="str">
        <f t="shared" si="19"/>
        <v>SW NOT INSTALLED</v>
      </c>
    </row>
    <row r="281" spans="1:20">
      <c r="A281" s="31">
        <f>'12 - Deployments &amp; Config'!I286</f>
        <v>0</v>
      </c>
      <c r="B281" s="31">
        <f>'12 - Deployments &amp; Config'!AA286</f>
        <v>0</v>
      </c>
      <c r="C281" s="31">
        <f>'12 - Deployments &amp; Config'!AB286</f>
        <v>0</v>
      </c>
      <c r="D281" s="18">
        <f>'12 - Deployments &amp; Config'!AP286</f>
        <v>0</v>
      </c>
      <c r="E281" s="18">
        <f>'12 - Deployments &amp; Config'!N286</f>
        <v>0</v>
      </c>
      <c r="F281" s="31">
        <f>'12 - Deployments &amp; Config'!O286</f>
        <v>0</v>
      </c>
      <c r="G281" s="18">
        <f>'12 - Deployments &amp; Config'!P286</f>
        <v>0</v>
      </c>
      <c r="H281" s="18">
        <f>'13 - Config_Intake_View'!M281</f>
        <v>0</v>
      </c>
      <c r="I281" s="31">
        <f>IF('13 - Config_Intake_View'!Q281&lt;&gt;"",'13 - Config_Intake_View'!Q281,'12 - Deployments &amp; Config'!BP286)</f>
        <v>0</v>
      </c>
      <c r="J281" s="18" t="str">
        <f>IF('13 - Config_Intake_View'!Q281&lt;&gt;"","PM Approved",IF('12 - Deployments &amp; Config'!BP286&lt;&gt;"","Assumed",""))</f>
        <v/>
      </c>
      <c r="K281" s="31">
        <f>'12 - Deployments &amp; Config'!AJ286</f>
        <v>0</v>
      </c>
      <c r="L281" s="18">
        <f>'12 - Deployments &amp; Config'!T286</f>
        <v>0</v>
      </c>
      <c r="M281" s="18">
        <f>'12 - Deployments &amp; Config'!V286</f>
        <v>0</v>
      </c>
      <c r="N281" s="18" t="str">
        <f>'12 - Deployments &amp; Config'!BS286</f>
        <v/>
      </c>
      <c r="O281" s="31" t="str">
        <f>'12 - Deployments &amp; Config'!BU286</f>
        <v/>
      </c>
      <c r="P281" s="2">
        <f>'12 - Deployments &amp; Config'!B286</f>
        <v>0</v>
      </c>
      <c r="Q281" s="31" t="str">
        <f t="shared" si="16"/>
        <v/>
      </c>
      <c r="R281" s="18" t="str">
        <f t="shared" si="17"/>
        <v>SW NOT INSTALLED</v>
      </c>
      <c r="S281" s="18" t="str">
        <f t="shared" si="18"/>
        <v/>
      </c>
      <c r="T281" s="18" t="str">
        <f t="shared" si="19"/>
        <v>SW NOT INSTALLED</v>
      </c>
    </row>
    <row r="282" spans="1:20">
      <c r="A282" s="31">
        <f>'12 - Deployments &amp; Config'!I287</f>
        <v>0</v>
      </c>
      <c r="B282" s="31">
        <f>'12 - Deployments &amp; Config'!AA287</f>
        <v>0</v>
      </c>
      <c r="C282" s="31">
        <f>'12 - Deployments &amp; Config'!AB287</f>
        <v>0</v>
      </c>
      <c r="D282" s="18">
        <f>'12 - Deployments &amp; Config'!AP287</f>
        <v>0</v>
      </c>
      <c r="E282" s="18">
        <f>'12 - Deployments &amp; Config'!N287</f>
        <v>0</v>
      </c>
      <c r="F282" s="31">
        <f>'12 - Deployments &amp; Config'!O287</f>
        <v>0</v>
      </c>
      <c r="G282" s="18">
        <f>'12 - Deployments &amp; Config'!P287</f>
        <v>0</v>
      </c>
      <c r="H282" s="18">
        <f>'13 - Config_Intake_View'!M282</f>
        <v>0</v>
      </c>
      <c r="I282" s="31">
        <f>IF('13 - Config_Intake_View'!Q282&lt;&gt;"",'13 - Config_Intake_View'!Q282,'12 - Deployments &amp; Config'!BP287)</f>
        <v>0</v>
      </c>
      <c r="J282" s="18" t="str">
        <f>IF('13 - Config_Intake_View'!Q282&lt;&gt;"","PM Approved",IF('12 - Deployments &amp; Config'!BP287&lt;&gt;"","Assumed",""))</f>
        <v/>
      </c>
      <c r="K282" s="31">
        <f>'12 - Deployments &amp; Config'!AJ287</f>
        <v>0</v>
      </c>
      <c r="L282" s="18">
        <f>'12 - Deployments &amp; Config'!T287</f>
        <v>0</v>
      </c>
      <c r="M282" s="18">
        <f>'12 - Deployments &amp; Config'!V287</f>
        <v>0</v>
      </c>
      <c r="N282" s="18" t="str">
        <f>'12 - Deployments &amp; Config'!BS287</f>
        <v/>
      </c>
      <c r="O282" s="31" t="str">
        <f>'12 - Deployments &amp; Config'!BU287</f>
        <v/>
      </c>
      <c r="P282" s="2">
        <f>'12 - Deployments &amp; Config'!B287</f>
        <v>0</v>
      </c>
      <c r="Q282" s="31" t="str">
        <f t="shared" si="16"/>
        <v/>
      </c>
      <c r="R282" s="18" t="str">
        <f t="shared" si="17"/>
        <v>SW NOT INSTALLED</v>
      </c>
      <c r="S282" s="18" t="str">
        <f t="shared" si="18"/>
        <v/>
      </c>
      <c r="T282" s="18" t="str">
        <f t="shared" si="19"/>
        <v>SW NOT INSTALLED</v>
      </c>
    </row>
    <row r="283" spans="1:20">
      <c r="A283" s="31">
        <f>'12 - Deployments &amp; Config'!I288</f>
        <v>0</v>
      </c>
      <c r="B283" s="31">
        <f>'12 - Deployments &amp; Config'!AA288</f>
        <v>0</v>
      </c>
      <c r="C283" s="31">
        <f>'12 - Deployments &amp; Config'!AB288</f>
        <v>0</v>
      </c>
      <c r="D283" s="18">
        <f>'12 - Deployments &amp; Config'!AP288</f>
        <v>0</v>
      </c>
      <c r="E283" s="18">
        <f>'12 - Deployments &amp; Config'!N288</f>
        <v>0</v>
      </c>
      <c r="F283" s="31">
        <f>'12 - Deployments &amp; Config'!O288</f>
        <v>0</v>
      </c>
      <c r="G283" s="18">
        <f>'12 - Deployments &amp; Config'!P288</f>
        <v>0</v>
      </c>
      <c r="H283" s="18">
        <f>'13 - Config_Intake_View'!M283</f>
        <v>0</v>
      </c>
      <c r="I283" s="31">
        <f>IF('13 - Config_Intake_View'!Q283&lt;&gt;"",'13 - Config_Intake_View'!Q283,'12 - Deployments &amp; Config'!BP288)</f>
        <v>0</v>
      </c>
      <c r="J283" s="18" t="str">
        <f>IF('13 - Config_Intake_View'!Q283&lt;&gt;"","PM Approved",IF('12 - Deployments &amp; Config'!BP288&lt;&gt;"","Assumed",""))</f>
        <v/>
      </c>
      <c r="K283" s="31">
        <f>'12 - Deployments &amp; Config'!AJ288</f>
        <v>0</v>
      </c>
      <c r="L283" s="18">
        <f>'12 - Deployments &amp; Config'!T288</f>
        <v>0</v>
      </c>
      <c r="M283" s="18">
        <f>'12 - Deployments &amp; Config'!V288</f>
        <v>0</v>
      </c>
      <c r="N283" s="18" t="str">
        <f>'12 - Deployments &amp; Config'!BS288</f>
        <v/>
      </c>
      <c r="O283" s="31" t="str">
        <f>'12 - Deployments &amp; Config'!BU288</f>
        <v/>
      </c>
      <c r="P283" s="2">
        <f>'12 - Deployments &amp; Config'!B288</f>
        <v>0</v>
      </c>
      <c r="Q283" s="31" t="str">
        <f t="shared" si="16"/>
        <v/>
      </c>
      <c r="R283" s="18" t="str">
        <f t="shared" si="17"/>
        <v>SW NOT INSTALLED</v>
      </c>
      <c r="S283" s="18" t="str">
        <f t="shared" si="18"/>
        <v/>
      </c>
      <c r="T283" s="18" t="str">
        <f t="shared" si="19"/>
        <v>SW NOT INSTALLED</v>
      </c>
    </row>
    <row r="284" spans="1:20">
      <c r="A284" s="31">
        <f>'12 - Deployments &amp; Config'!I289</f>
        <v>0</v>
      </c>
      <c r="B284" s="31">
        <f>'12 - Deployments &amp; Config'!AA289</f>
        <v>0</v>
      </c>
      <c r="C284" s="31">
        <f>'12 - Deployments &amp; Config'!AB289</f>
        <v>0</v>
      </c>
      <c r="D284" s="18">
        <f>'12 - Deployments &amp; Config'!AP289</f>
        <v>0</v>
      </c>
      <c r="E284" s="18">
        <f>'12 - Deployments &amp; Config'!N289</f>
        <v>0</v>
      </c>
      <c r="F284" s="31">
        <f>'12 - Deployments &amp; Config'!O289</f>
        <v>0</v>
      </c>
      <c r="G284" s="18">
        <f>'12 - Deployments &amp; Config'!P289</f>
        <v>0</v>
      </c>
      <c r="H284" s="18">
        <f>'13 - Config_Intake_View'!M284</f>
        <v>0</v>
      </c>
      <c r="I284" s="31">
        <f>IF('13 - Config_Intake_View'!Q284&lt;&gt;"",'13 - Config_Intake_View'!Q284,'12 - Deployments &amp; Config'!BP289)</f>
        <v>0</v>
      </c>
      <c r="J284" s="18" t="str">
        <f>IF('13 - Config_Intake_View'!Q284&lt;&gt;"","PM Approved",IF('12 - Deployments &amp; Config'!BP289&lt;&gt;"","Assumed",""))</f>
        <v/>
      </c>
      <c r="K284" s="31">
        <f>'12 - Deployments &amp; Config'!AJ289</f>
        <v>0</v>
      </c>
      <c r="L284" s="18">
        <f>'12 - Deployments &amp; Config'!T289</f>
        <v>0</v>
      </c>
      <c r="M284" s="18">
        <f>'12 - Deployments &amp; Config'!V289</f>
        <v>0</v>
      </c>
      <c r="N284" s="18" t="str">
        <f>'12 - Deployments &amp; Config'!BS289</f>
        <v/>
      </c>
      <c r="O284" s="31" t="str">
        <f>'12 - Deployments &amp; Config'!BU289</f>
        <v/>
      </c>
      <c r="P284" s="2">
        <f>'12 - Deployments &amp; Config'!B289</f>
        <v>0</v>
      </c>
      <c r="Q284" s="31" t="str">
        <f t="shared" si="16"/>
        <v/>
      </c>
      <c r="R284" s="18" t="str">
        <f t="shared" si="17"/>
        <v>SW NOT INSTALLED</v>
      </c>
      <c r="S284" s="18" t="str">
        <f t="shared" si="18"/>
        <v/>
      </c>
      <c r="T284" s="18" t="str">
        <f t="shared" si="19"/>
        <v>SW NOT INSTALLED</v>
      </c>
    </row>
    <row r="285" spans="1:20">
      <c r="A285" s="31">
        <f>'12 - Deployments &amp; Config'!I290</f>
        <v>0</v>
      </c>
      <c r="B285" s="31">
        <f>'12 - Deployments &amp; Config'!AA290</f>
        <v>0</v>
      </c>
      <c r="C285" s="31">
        <f>'12 - Deployments &amp; Config'!AB290</f>
        <v>0</v>
      </c>
      <c r="D285" s="18">
        <f>'12 - Deployments &amp; Config'!AP290</f>
        <v>0</v>
      </c>
      <c r="E285" s="18">
        <f>'12 - Deployments &amp; Config'!N290</f>
        <v>0</v>
      </c>
      <c r="F285" s="31">
        <f>'12 - Deployments &amp; Config'!O290</f>
        <v>0</v>
      </c>
      <c r="G285" s="18">
        <f>'12 - Deployments &amp; Config'!P290</f>
        <v>0</v>
      </c>
      <c r="H285" s="18">
        <f>'13 - Config_Intake_View'!M285</f>
        <v>0</v>
      </c>
      <c r="I285" s="31">
        <f>IF('13 - Config_Intake_View'!Q285&lt;&gt;"",'13 - Config_Intake_View'!Q285,'12 - Deployments &amp; Config'!BP290)</f>
        <v>0</v>
      </c>
      <c r="J285" s="18" t="str">
        <f>IF('13 - Config_Intake_View'!Q285&lt;&gt;"","PM Approved",IF('12 - Deployments &amp; Config'!BP290&lt;&gt;"","Assumed",""))</f>
        <v/>
      </c>
      <c r="K285" s="31">
        <f>'12 - Deployments &amp; Config'!AJ290</f>
        <v>0</v>
      </c>
      <c r="L285" s="18">
        <f>'12 - Deployments &amp; Config'!T290</f>
        <v>0</v>
      </c>
      <c r="M285" s="18">
        <f>'12 - Deployments &amp; Config'!V290</f>
        <v>0</v>
      </c>
      <c r="N285" s="18" t="str">
        <f>'12 - Deployments &amp; Config'!BS290</f>
        <v/>
      </c>
      <c r="O285" s="31" t="str">
        <f>'12 - Deployments &amp; Config'!BU290</f>
        <v/>
      </c>
      <c r="P285" s="2">
        <f>'12 - Deployments &amp; Config'!B290</f>
        <v>0</v>
      </c>
      <c r="Q285" s="31" t="str">
        <f t="shared" si="16"/>
        <v/>
      </c>
      <c r="R285" s="18" t="str">
        <f t="shared" si="17"/>
        <v>SW NOT INSTALLED</v>
      </c>
      <c r="S285" s="18" t="str">
        <f t="shared" si="18"/>
        <v/>
      </c>
      <c r="T285" s="18" t="str">
        <f t="shared" si="19"/>
        <v>SW NOT INSTALLED</v>
      </c>
    </row>
    <row r="286" spans="1:20">
      <c r="A286" s="31">
        <f>'12 - Deployments &amp; Config'!I291</f>
        <v>0</v>
      </c>
      <c r="B286" s="31">
        <f>'12 - Deployments &amp; Config'!AA291</f>
        <v>0</v>
      </c>
      <c r="C286" s="31">
        <f>'12 - Deployments &amp; Config'!AB291</f>
        <v>0</v>
      </c>
      <c r="D286" s="18">
        <f>'12 - Deployments &amp; Config'!AP291</f>
        <v>0</v>
      </c>
      <c r="E286" s="18">
        <f>'12 - Deployments &amp; Config'!N291</f>
        <v>0</v>
      </c>
      <c r="F286" s="31">
        <f>'12 - Deployments &amp; Config'!O291</f>
        <v>0</v>
      </c>
      <c r="G286" s="18">
        <f>'12 - Deployments &amp; Config'!P291</f>
        <v>0</v>
      </c>
      <c r="H286" s="18">
        <f>'13 - Config_Intake_View'!M286</f>
        <v>0</v>
      </c>
      <c r="I286" s="31">
        <f>IF('13 - Config_Intake_View'!Q286&lt;&gt;"",'13 - Config_Intake_View'!Q286,'12 - Deployments &amp; Config'!BP291)</f>
        <v>0</v>
      </c>
      <c r="J286" s="18" t="str">
        <f>IF('13 - Config_Intake_View'!Q286&lt;&gt;"","PM Approved",IF('12 - Deployments &amp; Config'!BP291&lt;&gt;"","Assumed",""))</f>
        <v/>
      </c>
      <c r="K286" s="31">
        <f>'12 - Deployments &amp; Config'!AJ291</f>
        <v>0</v>
      </c>
      <c r="L286" s="18">
        <f>'12 - Deployments &amp; Config'!T291</f>
        <v>0</v>
      </c>
      <c r="M286" s="18">
        <f>'12 - Deployments &amp; Config'!V291</f>
        <v>0</v>
      </c>
      <c r="N286" s="18" t="str">
        <f>'12 - Deployments &amp; Config'!BS291</f>
        <v/>
      </c>
      <c r="O286" s="31" t="str">
        <f>'12 - Deployments &amp; Config'!BU291</f>
        <v/>
      </c>
      <c r="P286" s="2">
        <f>'12 - Deployments &amp; Config'!B291</f>
        <v>0</v>
      </c>
      <c r="Q286" s="31" t="str">
        <f t="shared" si="16"/>
        <v/>
      </c>
      <c r="R286" s="18" t="str">
        <f t="shared" si="17"/>
        <v>SW NOT INSTALLED</v>
      </c>
      <c r="S286" s="18" t="str">
        <f t="shared" si="18"/>
        <v/>
      </c>
      <c r="T286" s="18" t="str">
        <f t="shared" si="19"/>
        <v>SW NOT INSTALLED</v>
      </c>
    </row>
    <row r="287" spans="1:20">
      <c r="A287" s="31">
        <f>'12 - Deployments &amp; Config'!I292</f>
        <v>0</v>
      </c>
      <c r="B287" s="31">
        <f>'12 - Deployments &amp; Config'!AA292</f>
        <v>0</v>
      </c>
      <c r="C287" s="31">
        <f>'12 - Deployments &amp; Config'!AB292</f>
        <v>0</v>
      </c>
      <c r="D287" s="18">
        <f>'12 - Deployments &amp; Config'!AP292</f>
        <v>0</v>
      </c>
      <c r="E287" s="18">
        <f>'12 - Deployments &amp; Config'!N292</f>
        <v>0</v>
      </c>
      <c r="F287" s="31">
        <f>'12 - Deployments &amp; Config'!O292</f>
        <v>0</v>
      </c>
      <c r="G287" s="18">
        <f>'12 - Deployments &amp; Config'!P292</f>
        <v>0</v>
      </c>
      <c r="H287" s="18">
        <f>'13 - Config_Intake_View'!M287</f>
        <v>0</v>
      </c>
      <c r="I287" s="31">
        <f>IF('13 - Config_Intake_View'!Q287&lt;&gt;"",'13 - Config_Intake_View'!Q287,'12 - Deployments &amp; Config'!BP292)</f>
        <v>0</v>
      </c>
      <c r="J287" s="18" t="str">
        <f>IF('13 - Config_Intake_View'!Q287&lt;&gt;"","PM Approved",IF('12 - Deployments &amp; Config'!BP292&lt;&gt;"","Assumed",""))</f>
        <v/>
      </c>
      <c r="K287" s="31">
        <f>'12 - Deployments &amp; Config'!AJ292</f>
        <v>0</v>
      </c>
      <c r="L287" s="18">
        <f>'12 - Deployments &amp; Config'!T292</f>
        <v>0</v>
      </c>
      <c r="M287" s="18">
        <f>'12 - Deployments &amp; Config'!V292</f>
        <v>0</v>
      </c>
      <c r="N287" s="18" t="str">
        <f>'12 - Deployments &amp; Config'!BS292</f>
        <v/>
      </c>
      <c r="O287" s="31" t="str">
        <f>'12 - Deployments &amp; Config'!BU292</f>
        <v/>
      </c>
      <c r="P287" s="2">
        <f>'12 - Deployments &amp; Config'!B292</f>
        <v>0</v>
      </c>
      <c r="Q287" s="31" t="str">
        <f t="shared" si="16"/>
        <v/>
      </c>
      <c r="R287" s="18" t="str">
        <f t="shared" si="17"/>
        <v>SW NOT INSTALLED</v>
      </c>
      <c r="S287" s="18" t="str">
        <f t="shared" si="18"/>
        <v/>
      </c>
      <c r="T287" s="18" t="str">
        <f t="shared" si="19"/>
        <v>SW NOT INSTALLED</v>
      </c>
    </row>
    <row r="288" spans="1:20">
      <c r="A288" s="31">
        <f>'12 - Deployments &amp; Config'!I293</f>
        <v>0</v>
      </c>
      <c r="B288" s="31">
        <f>'12 - Deployments &amp; Config'!AA293</f>
        <v>0</v>
      </c>
      <c r="C288" s="31">
        <f>'12 - Deployments &amp; Config'!AB293</f>
        <v>0</v>
      </c>
      <c r="D288" s="18">
        <f>'12 - Deployments &amp; Config'!AP293</f>
        <v>0</v>
      </c>
      <c r="E288" s="18">
        <f>'12 - Deployments &amp; Config'!N293</f>
        <v>0</v>
      </c>
      <c r="F288" s="31">
        <f>'12 - Deployments &amp; Config'!O293</f>
        <v>0</v>
      </c>
      <c r="G288" s="18">
        <f>'12 - Deployments &amp; Config'!P293</f>
        <v>0</v>
      </c>
      <c r="H288" s="18">
        <f>'13 - Config_Intake_View'!M288</f>
        <v>0</v>
      </c>
      <c r="I288" s="31">
        <f>IF('13 - Config_Intake_View'!Q288&lt;&gt;"",'13 - Config_Intake_View'!Q288,'12 - Deployments &amp; Config'!BP293)</f>
        <v>0</v>
      </c>
      <c r="J288" s="18" t="str">
        <f>IF('13 - Config_Intake_View'!Q288&lt;&gt;"","PM Approved",IF('12 - Deployments &amp; Config'!BP293&lt;&gt;"","Assumed",""))</f>
        <v/>
      </c>
      <c r="K288" s="31">
        <f>'12 - Deployments &amp; Config'!AJ293</f>
        <v>0</v>
      </c>
      <c r="L288" s="18">
        <f>'12 - Deployments &amp; Config'!T293</f>
        <v>0</v>
      </c>
      <c r="M288" s="18">
        <f>'12 - Deployments &amp; Config'!V293</f>
        <v>0</v>
      </c>
      <c r="N288" s="18" t="str">
        <f>'12 - Deployments &amp; Config'!BS293</f>
        <v/>
      </c>
      <c r="O288" s="31" t="str">
        <f>'12 - Deployments &amp; Config'!BU293</f>
        <v/>
      </c>
      <c r="P288" s="2">
        <f>'12 - Deployments &amp; Config'!B293</f>
        <v>0</v>
      </c>
      <c r="Q288" s="31" t="str">
        <f t="shared" si="16"/>
        <v/>
      </c>
      <c r="R288" s="18" t="str">
        <f t="shared" si="17"/>
        <v>SW NOT INSTALLED</v>
      </c>
      <c r="S288" s="18" t="str">
        <f t="shared" si="18"/>
        <v/>
      </c>
      <c r="T288" s="18" t="str">
        <f t="shared" si="19"/>
        <v>SW NOT INSTALLED</v>
      </c>
    </row>
    <row r="289" spans="1:20">
      <c r="A289" s="31">
        <f>'12 - Deployments &amp; Config'!I294</f>
        <v>0</v>
      </c>
      <c r="B289" s="31">
        <f>'12 - Deployments &amp; Config'!AA294</f>
        <v>0</v>
      </c>
      <c r="C289" s="31">
        <f>'12 - Deployments &amp; Config'!AB294</f>
        <v>0</v>
      </c>
      <c r="D289" s="18">
        <f>'12 - Deployments &amp; Config'!AP294</f>
        <v>0</v>
      </c>
      <c r="E289" s="18">
        <f>'12 - Deployments &amp; Config'!N294</f>
        <v>0</v>
      </c>
      <c r="F289" s="31">
        <f>'12 - Deployments &amp; Config'!O294</f>
        <v>0</v>
      </c>
      <c r="G289" s="18">
        <f>'12 - Deployments &amp; Config'!P294</f>
        <v>0</v>
      </c>
      <c r="H289" s="18">
        <f>'13 - Config_Intake_View'!M289</f>
        <v>0</v>
      </c>
      <c r="I289" s="31">
        <f>IF('13 - Config_Intake_View'!Q289&lt;&gt;"",'13 - Config_Intake_View'!Q289,'12 - Deployments &amp; Config'!BP294)</f>
        <v>0</v>
      </c>
      <c r="J289" s="18" t="str">
        <f>IF('13 - Config_Intake_View'!Q289&lt;&gt;"","PM Approved",IF('12 - Deployments &amp; Config'!BP294&lt;&gt;"","Assumed",""))</f>
        <v/>
      </c>
      <c r="K289" s="31">
        <f>'12 - Deployments &amp; Config'!AJ294</f>
        <v>0</v>
      </c>
      <c r="L289" s="18">
        <f>'12 - Deployments &amp; Config'!T294</f>
        <v>0</v>
      </c>
      <c r="M289" s="18">
        <f>'12 - Deployments &amp; Config'!V294</f>
        <v>0</v>
      </c>
      <c r="N289" s="18" t="str">
        <f>'12 - Deployments &amp; Config'!BS294</f>
        <v/>
      </c>
      <c r="O289" s="31" t="str">
        <f>'12 - Deployments &amp; Config'!BU294</f>
        <v/>
      </c>
      <c r="P289" s="2">
        <f>'12 - Deployments &amp; Config'!B294</f>
        <v>0</v>
      </c>
      <c r="Q289" s="31" t="str">
        <f t="shared" si="16"/>
        <v/>
      </c>
      <c r="R289" s="18" t="str">
        <f t="shared" si="17"/>
        <v>SW NOT INSTALLED</v>
      </c>
      <c r="S289" s="18" t="str">
        <f t="shared" si="18"/>
        <v/>
      </c>
      <c r="T289" s="18" t="str">
        <f t="shared" si="19"/>
        <v>SW NOT INSTALLED</v>
      </c>
    </row>
    <row r="290" spans="1:20">
      <c r="A290" s="31">
        <f>'12 - Deployments &amp; Config'!I295</f>
        <v>0</v>
      </c>
      <c r="B290" s="31">
        <f>'12 - Deployments &amp; Config'!AA295</f>
        <v>0</v>
      </c>
      <c r="C290" s="31">
        <f>'12 - Deployments &amp; Config'!AB295</f>
        <v>0</v>
      </c>
      <c r="D290" s="18">
        <f>'12 - Deployments &amp; Config'!AP295</f>
        <v>0</v>
      </c>
      <c r="E290" s="18">
        <f>'12 - Deployments &amp; Config'!N295</f>
        <v>0</v>
      </c>
      <c r="F290" s="31">
        <f>'12 - Deployments &amp; Config'!O295</f>
        <v>0</v>
      </c>
      <c r="G290" s="18">
        <f>'12 - Deployments &amp; Config'!P295</f>
        <v>0</v>
      </c>
      <c r="H290" s="18">
        <f>'13 - Config_Intake_View'!M290</f>
        <v>0</v>
      </c>
      <c r="I290" s="31">
        <f>IF('13 - Config_Intake_View'!Q290&lt;&gt;"",'13 - Config_Intake_View'!Q290,'12 - Deployments &amp; Config'!BP295)</f>
        <v>0</v>
      </c>
      <c r="J290" s="18" t="str">
        <f>IF('13 - Config_Intake_View'!Q290&lt;&gt;"","PM Approved",IF('12 - Deployments &amp; Config'!BP295&lt;&gt;"","Assumed",""))</f>
        <v/>
      </c>
      <c r="K290" s="31">
        <f>'12 - Deployments &amp; Config'!AJ295</f>
        <v>0</v>
      </c>
      <c r="L290" s="18">
        <f>'12 - Deployments &amp; Config'!T295</f>
        <v>0</v>
      </c>
      <c r="M290" s="18">
        <f>'12 - Deployments &amp; Config'!V295</f>
        <v>0</v>
      </c>
      <c r="N290" s="18" t="str">
        <f>'12 - Deployments &amp; Config'!BS295</f>
        <v/>
      </c>
      <c r="O290" s="31" t="str">
        <f>'12 - Deployments &amp; Config'!BU295</f>
        <v/>
      </c>
      <c r="P290" s="2">
        <f>'12 - Deployments &amp; Config'!B295</f>
        <v>0</v>
      </c>
      <c r="Q290" s="31" t="str">
        <f t="shared" si="16"/>
        <v/>
      </c>
      <c r="R290" s="18" t="str">
        <f t="shared" si="17"/>
        <v>SW NOT INSTALLED</v>
      </c>
      <c r="S290" s="18" t="str">
        <f t="shared" si="18"/>
        <v/>
      </c>
      <c r="T290" s="18" t="str">
        <f t="shared" si="19"/>
        <v>SW NOT INSTALLED</v>
      </c>
    </row>
    <row r="291" spans="1:20">
      <c r="A291" s="31">
        <f>'12 - Deployments &amp; Config'!I296</f>
        <v>0</v>
      </c>
      <c r="B291" s="31">
        <f>'12 - Deployments &amp; Config'!AA296</f>
        <v>0</v>
      </c>
      <c r="C291" s="31">
        <f>'12 - Deployments &amp; Config'!AB296</f>
        <v>0</v>
      </c>
      <c r="D291" s="18">
        <f>'12 - Deployments &amp; Config'!AP296</f>
        <v>0</v>
      </c>
      <c r="E291" s="18">
        <f>'12 - Deployments &amp; Config'!N296</f>
        <v>0</v>
      </c>
      <c r="F291" s="31">
        <f>'12 - Deployments &amp; Config'!O296</f>
        <v>0</v>
      </c>
      <c r="G291" s="18">
        <f>'12 - Deployments &amp; Config'!P296</f>
        <v>0</v>
      </c>
      <c r="H291" s="18">
        <f>'13 - Config_Intake_View'!M291</f>
        <v>0</v>
      </c>
      <c r="I291" s="31">
        <f>IF('13 - Config_Intake_View'!Q291&lt;&gt;"",'13 - Config_Intake_View'!Q291,'12 - Deployments &amp; Config'!BP296)</f>
        <v>0</v>
      </c>
      <c r="J291" s="18" t="str">
        <f>IF('13 - Config_Intake_View'!Q291&lt;&gt;"","PM Approved",IF('12 - Deployments &amp; Config'!BP296&lt;&gt;"","Assumed",""))</f>
        <v/>
      </c>
      <c r="K291" s="31">
        <f>'12 - Deployments &amp; Config'!AJ296</f>
        <v>0</v>
      </c>
      <c r="L291" s="18">
        <f>'12 - Deployments &amp; Config'!T296</f>
        <v>0</v>
      </c>
      <c r="M291" s="18">
        <f>'12 - Deployments &amp; Config'!V296</f>
        <v>0</v>
      </c>
      <c r="N291" s="18" t="str">
        <f>'12 - Deployments &amp; Config'!BS296</f>
        <v/>
      </c>
      <c r="O291" s="31" t="str">
        <f>'12 - Deployments &amp; Config'!BU296</f>
        <v/>
      </c>
      <c r="P291" s="2">
        <f>'12 - Deployments &amp; Config'!B296</f>
        <v>0</v>
      </c>
      <c r="Q291" s="31" t="str">
        <f t="shared" si="16"/>
        <v/>
      </c>
      <c r="R291" s="18" t="str">
        <f t="shared" si="17"/>
        <v>SW NOT INSTALLED</v>
      </c>
      <c r="S291" s="18" t="str">
        <f t="shared" si="18"/>
        <v/>
      </c>
      <c r="T291" s="18" t="str">
        <f t="shared" si="19"/>
        <v>SW NOT INSTALLED</v>
      </c>
    </row>
    <row r="292" spans="1:20">
      <c r="A292" s="31">
        <f>'12 - Deployments &amp; Config'!I297</f>
        <v>0</v>
      </c>
      <c r="B292" s="31">
        <f>'12 - Deployments &amp; Config'!AA297</f>
        <v>0</v>
      </c>
      <c r="C292" s="31">
        <f>'12 - Deployments &amp; Config'!AB297</f>
        <v>0</v>
      </c>
      <c r="D292" s="18">
        <f>'12 - Deployments &amp; Config'!AP297</f>
        <v>0</v>
      </c>
      <c r="E292" s="18">
        <f>'12 - Deployments &amp; Config'!N297</f>
        <v>0</v>
      </c>
      <c r="F292" s="31">
        <f>'12 - Deployments &amp; Config'!O297</f>
        <v>0</v>
      </c>
      <c r="G292" s="18">
        <f>'12 - Deployments &amp; Config'!P297</f>
        <v>0</v>
      </c>
      <c r="H292" s="18">
        <f>'13 - Config_Intake_View'!M292</f>
        <v>0</v>
      </c>
      <c r="I292" s="31">
        <f>IF('13 - Config_Intake_View'!Q292&lt;&gt;"",'13 - Config_Intake_View'!Q292,'12 - Deployments &amp; Config'!BP297)</f>
        <v>0</v>
      </c>
      <c r="J292" s="18" t="str">
        <f>IF('13 - Config_Intake_View'!Q292&lt;&gt;"","PM Approved",IF('12 - Deployments &amp; Config'!BP297&lt;&gt;"","Assumed",""))</f>
        <v/>
      </c>
      <c r="K292" s="31">
        <f>'12 - Deployments &amp; Config'!AJ297</f>
        <v>0</v>
      </c>
      <c r="L292" s="18">
        <f>'12 - Deployments &amp; Config'!T297</f>
        <v>0</v>
      </c>
      <c r="M292" s="18">
        <f>'12 - Deployments &amp; Config'!V297</f>
        <v>0</v>
      </c>
      <c r="N292" s="18" t="str">
        <f>'12 - Deployments &amp; Config'!BS297</f>
        <v/>
      </c>
      <c r="O292" s="31" t="str">
        <f>'12 - Deployments &amp; Config'!BU297</f>
        <v/>
      </c>
      <c r="P292" s="2">
        <f>'12 - Deployments &amp; Config'!B297</f>
        <v>0</v>
      </c>
      <c r="Q292" s="31" t="str">
        <f t="shared" si="16"/>
        <v/>
      </c>
      <c r="R292" s="18" t="str">
        <f t="shared" si="17"/>
        <v>SW NOT INSTALLED</v>
      </c>
      <c r="S292" s="18" t="str">
        <f t="shared" si="18"/>
        <v/>
      </c>
      <c r="T292" s="18" t="str">
        <f t="shared" si="19"/>
        <v>SW NOT INSTALLED</v>
      </c>
    </row>
    <row r="293" spans="1:20">
      <c r="A293" s="31">
        <f>'12 - Deployments &amp; Config'!I298</f>
        <v>0</v>
      </c>
      <c r="B293" s="31">
        <f>'12 - Deployments &amp; Config'!AA298</f>
        <v>0</v>
      </c>
      <c r="C293" s="31">
        <f>'12 - Deployments &amp; Config'!AB298</f>
        <v>0</v>
      </c>
      <c r="D293" s="18">
        <f>'12 - Deployments &amp; Config'!AP298</f>
        <v>0</v>
      </c>
      <c r="E293" s="18">
        <f>'12 - Deployments &amp; Config'!N298</f>
        <v>0</v>
      </c>
      <c r="F293" s="31">
        <f>'12 - Deployments &amp; Config'!O298</f>
        <v>0</v>
      </c>
      <c r="G293" s="18">
        <f>'12 - Deployments &amp; Config'!P298</f>
        <v>0</v>
      </c>
      <c r="H293" s="18">
        <f>'13 - Config_Intake_View'!M293</f>
        <v>0</v>
      </c>
      <c r="I293" s="31">
        <f>IF('13 - Config_Intake_View'!Q293&lt;&gt;"",'13 - Config_Intake_View'!Q293,'12 - Deployments &amp; Config'!BP298)</f>
        <v>0</v>
      </c>
      <c r="J293" s="18" t="str">
        <f>IF('13 - Config_Intake_View'!Q293&lt;&gt;"","PM Approved",IF('12 - Deployments &amp; Config'!BP298&lt;&gt;"","Assumed",""))</f>
        <v/>
      </c>
      <c r="K293" s="31">
        <f>'12 - Deployments &amp; Config'!AJ298</f>
        <v>0</v>
      </c>
      <c r="L293" s="18">
        <f>'12 - Deployments &amp; Config'!T298</f>
        <v>0</v>
      </c>
      <c r="M293" s="18">
        <f>'12 - Deployments &amp; Config'!V298</f>
        <v>0</v>
      </c>
      <c r="N293" s="18" t="str">
        <f>'12 - Deployments &amp; Config'!BS298</f>
        <v/>
      </c>
      <c r="O293" s="31" t="str">
        <f>'12 - Deployments &amp; Config'!BU298</f>
        <v/>
      </c>
      <c r="P293" s="2">
        <f>'12 - Deployments &amp; Config'!B298</f>
        <v>0</v>
      </c>
      <c r="Q293" s="31" t="str">
        <f t="shared" si="16"/>
        <v/>
      </c>
      <c r="R293" s="18" t="str">
        <f t="shared" si="17"/>
        <v>SW NOT INSTALLED</v>
      </c>
      <c r="S293" s="18" t="str">
        <f t="shared" si="18"/>
        <v/>
      </c>
      <c r="T293" s="18" t="str">
        <f t="shared" si="19"/>
        <v>SW NOT INSTALLED</v>
      </c>
    </row>
    <row r="294" spans="1:20">
      <c r="A294" s="31">
        <f>'12 - Deployments &amp; Config'!I299</f>
        <v>0</v>
      </c>
      <c r="B294" s="31">
        <f>'12 - Deployments &amp; Config'!AA299</f>
        <v>0</v>
      </c>
      <c r="C294" s="31">
        <f>'12 - Deployments &amp; Config'!AB299</f>
        <v>0</v>
      </c>
      <c r="D294" s="18">
        <f>'12 - Deployments &amp; Config'!AP299</f>
        <v>0</v>
      </c>
      <c r="E294" s="18">
        <f>'12 - Deployments &amp; Config'!N299</f>
        <v>0</v>
      </c>
      <c r="F294" s="31">
        <f>'12 - Deployments &amp; Config'!O299</f>
        <v>0</v>
      </c>
      <c r="G294" s="18">
        <f>'12 - Deployments &amp; Config'!P299</f>
        <v>0</v>
      </c>
      <c r="H294" s="18">
        <f>'13 - Config_Intake_View'!M294</f>
        <v>0</v>
      </c>
      <c r="I294" s="31">
        <f>IF('13 - Config_Intake_View'!Q294&lt;&gt;"",'13 - Config_Intake_View'!Q294,'12 - Deployments &amp; Config'!BP299)</f>
        <v>0</v>
      </c>
      <c r="J294" s="18" t="str">
        <f>IF('13 - Config_Intake_View'!Q294&lt;&gt;"","PM Approved",IF('12 - Deployments &amp; Config'!BP299&lt;&gt;"","Assumed",""))</f>
        <v/>
      </c>
      <c r="K294" s="31">
        <f>'12 - Deployments &amp; Config'!AJ299</f>
        <v>0</v>
      </c>
      <c r="L294" s="18">
        <f>'12 - Deployments &amp; Config'!T299</f>
        <v>0</v>
      </c>
      <c r="M294" s="18">
        <f>'12 - Deployments &amp; Config'!V299</f>
        <v>0</v>
      </c>
      <c r="N294" s="18" t="str">
        <f>'12 - Deployments &amp; Config'!BS299</f>
        <v/>
      </c>
      <c r="O294" s="31" t="str">
        <f>'12 - Deployments &amp; Config'!BU299</f>
        <v/>
      </c>
      <c r="P294" s="2">
        <f>'12 - Deployments &amp; Config'!B299</f>
        <v>0</v>
      </c>
      <c r="Q294" s="31" t="str">
        <f t="shared" si="16"/>
        <v/>
      </c>
      <c r="R294" s="18" t="str">
        <f t="shared" si="17"/>
        <v>SW NOT INSTALLED</v>
      </c>
      <c r="S294" s="18" t="str">
        <f t="shared" si="18"/>
        <v/>
      </c>
      <c r="T294" s="18" t="str">
        <f t="shared" si="19"/>
        <v>SW NOT INSTALLED</v>
      </c>
    </row>
    <row r="295" spans="1:20">
      <c r="A295" s="31">
        <f>'12 - Deployments &amp; Config'!I300</f>
        <v>0</v>
      </c>
      <c r="B295" s="31">
        <f>'12 - Deployments &amp; Config'!AA300</f>
        <v>0</v>
      </c>
      <c r="C295" s="31">
        <f>'12 - Deployments &amp; Config'!AB300</f>
        <v>0</v>
      </c>
      <c r="D295" s="18">
        <f>'12 - Deployments &amp; Config'!AP300</f>
        <v>0</v>
      </c>
      <c r="E295" s="18">
        <f>'12 - Deployments &amp; Config'!N300</f>
        <v>0</v>
      </c>
      <c r="F295" s="31">
        <f>'12 - Deployments &amp; Config'!O300</f>
        <v>0</v>
      </c>
      <c r="G295" s="18">
        <f>'12 - Deployments &amp; Config'!P300</f>
        <v>0</v>
      </c>
      <c r="H295" s="18">
        <f>'13 - Config_Intake_View'!M295</f>
        <v>0</v>
      </c>
      <c r="I295" s="31">
        <f>IF('13 - Config_Intake_View'!Q295&lt;&gt;"",'13 - Config_Intake_View'!Q295,'12 - Deployments &amp; Config'!BP300)</f>
        <v>0</v>
      </c>
      <c r="J295" s="18" t="str">
        <f>IF('13 - Config_Intake_View'!Q295&lt;&gt;"","PM Approved",IF('12 - Deployments &amp; Config'!BP300&lt;&gt;"","Assumed",""))</f>
        <v/>
      </c>
      <c r="K295" s="31">
        <f>'12 - Deployments &amp; Config'!AJ300</f>
        <v>0</v>
      </c>
      <c r="L295" s="18">
        <f>'12 - Deployments &amp; Config'!T300</f>
        <v>0</v>
      </c>
      <c r="M295" s="18">
        <f>'12 - Deployments &amp; Config'!V300</f>
        <v>0</v>
      </c>
      <c r="N295" s="18" t="str">
        <f>'12 - Deployments &amp; Config'!BS300</f>
        <v/>
      </c>
      <c r="O295" s="31" t="str">
        <f>'12 - Deployments &amp; Config'!BU300</f>
        <v/>
      </c>
      <c r="P295" s="2">
        <f>'12 - Deployments &amp; Config'!B300</f>
        <v>0</v>
      </c>
      <c r="Q295" s="31" t="str">
        <f t="shared" si="16"/>
        <v/>
      </c>
      <c r="R295" s="18" t="str">
        <f t="shared" si="17"/>
        <v>SW NOT INSTALLED</v>
      </c>
      <c r="S295" s="18" t="str">
        <f t="shared" si="18"/>
        <v/>
      </c>
      <c r="T295" s="18" t="str">
        <f t="shared" si="19"/>
        <v>SW NOT INSTALLED</v>
      </c>
    </row>
    <row r="296" spans="1:20">
      <c r="A296" s="31">
        <f>'12 - Deployments &amp; Config'!I301</f>
        <v>0</v>
      </c>
      <c r="B296" s="31">
        <f>'12 - Deployments &amp; Config'!AA301</f>
        <v>0</v>
      </c>
      <c r="C296" s="31">
        <f>'12 - Deployments &amp; Config'!AB301</f>
        <v>0</v>
      </c>
      <c r="D296" s="18">
        <f>'12 - Deployments &amp; Config'!AP301</f>
        <v>0</v>
      </c>
      <c r="E296" s="18">
        <f>'12 - Deployments &amp; Config'!N301</f>
        <v>0</v>
      </c>
      <c r="F296" s="31">
        <f>'12 - Deployments &amp; Config'!O301</f>
        <v>0</v>
      </c>
      <c r="G296" s="18">
        <f>'12 - Deployments &amp; Config'!P301</f>
        <v>0</v>
      </c>
      <c r="H296" s="18">
        <f>'13 - Config_Intake_View'!M296</f>
        <v>0</v>
      </c>
      <c r="I296" s="31">
        <f>IF('13 - Config_Intake_View'!Q296&lt;&gt;"",'13 - Config_Intake_View'!Q296,'12 - Deployments &amp; Config'!BP301)</f>
        <v>0</v>
      </c>
      <c r="J296" s="18" t="str">
        <f>IF('13 - Config_Intake_View'!Q296&lt;&gt;"","PM Approved",IF('12 - Deployments &amp; Config'!BP301&lt;&gt;"","Assumed",""))</f>
        <v/>
      </c>
      <c r="K296" s="31">
        <f>'12 - Deployments &amp; Config'!AJ301</f>
        <v>0</v>
      </c>
      <c r="L296" s="18">
        <f>'12 - Deployments &amp; Config'!T301</f>
        <v>0</v>
      </c>
      <c r="M296" s="18">
        <f>'12 - Deployments &amp; Config'!V301</f>
        <v>0</v>
      </c>
      <c r="N296" s="18" t="str">
        <f>'12 - Deployments &amp; Config'!BS301</f>
        <v/>
      </c>
      <c r="O296" s="31" t="str">
        <f>'12 - Deployments &amp; Config'!BU301</f>
        <v/>
      </c>
      <c r="P296" s="2">
        <f>'12 - Deployments &amp; Config'!B301</f>
        <v>0</v>
      </c>
      <c r="Q296" s="31" t="str">
        <f t="shared" si="16"/>
        <v/>
      </c>
      <c r="R296" s="18" t="str">
        <f t="shared" si="17"/>
        <v>SW NOT INSTALLED</v>
      </c>
      <c r="S296" s="18" t="str">
        <f t="shared" si="18"/>
        <v/>
      </c>
      <c r="T296" s="18" t="str">
        <f t="shared" si="19"/>
        <v>SW NOT INSTALLED</v>
      </c>
    </row>
    <row r="297" spans="1:20">
      <c r="A297" s="31">
        <f>'12 - Deployments &amp; Config'!I302</f>
        <v>0</v>
      </c>
      <c r="B297" s="31">
        <f>'12 - Deployments &amp; Config'!AA302</f>
        <v>0</v>
      </c>
      <c r="C297" s="31">
        <f>'12 - Deployments &amp; Config'!AB302</f>
        <v>0</v>
      </c>
      <c r="D297" s="18">
        <f>'12 - Deployments &amp; Config'!AP302</f>
        <v>0</v>
      </c>
      <c r="E297" s="18">
        <f>'12 - Deployments &amp; Config'!N302</f>
        <v>0</v>
      </c>
      <c r="F297" s="31">
        <f>'12 - Deployments &amp; Config'!O302</f>
        <v>0</v>
      </c>
      <c r="G297" s="18">
        <f>'12 - Deployments &amp; Config'!P302</f>
        <v>0</v>
      </c>
      <c r="H297" s="18">
        <f>'13 - Config_Intake_View'!M297</f>
        <v>0</v>
      </c>
      <c r="I297" s="31">
        <f>IF('13 - Config_Intake_View'!Q297&lt;&gt;"",'13 - Config_Intake_View'!Q297,'12 - Deployments &amp; Config'!BP302)</f>
        <v>0</v>
      </c>
      <c r="J297" s="18" t="str">
        <f>IF('13 - Config_Intake_View'!Q297&lt;&gt;"","PM Approved",IF('12 - Deployments &amp; Config'!BP302&lt;&gt;"","Assumed",""))</f>
        <v/>
      </c>
      <c r="K297" s="31">
        <f>'12 - Deployments &amp; Config'!AJ302</f>
        <v>0</v>
      </c>
      <c r="L297" s="18">
        <f>'12 - Deployments &amp; Config'!T302</f>
        <v>0</v>
      </c>
      <c r="M297" s="18">
        <f>'12 - Deployments &amp; Config'!V302</f>
        <v>0</v>
      </c>
      <c r="N297" s="18" t="str">
        <f>'12 - Deployments &amp; Config'!BS302</f>
        <v/>
      </c>
      <c r="O297" s="31" t="str">
        <f>'12 - Deployments &amp; Config'!BU302</f>
        <v/>
      </c>
      <c r="P297" s="2">
        <f>'12 - Deployments &amp; Config'!B302</f>
        <v>0</v>
      </c>
      <c r="Q297" s="31" t="str">
        <f t="shared" si="16"/>
        <v/>
      </c>
      <c r="R297" s="18" t="str">
        <f t="shared" si="17"/>
        <v>SW NOT INSTALLED</v>
      </c>
      <c r="S297" s="18" t="str">
        <f t="shared" si="18"/>
        <v/>
      </c>
      <c r="T297" s="18" t="str">
        <f t="shared" si="19"/>
        <v>SW NOT INSTALLED</v>
      </c>
    </row>
    <row r="298" spans="1:20">
      <c r="A298" s="31">
        <f>'12 - Deployments &amp; Config'!I303</f>
        <v>0</v>
      </c>
      <c r="B298" s="31">
        <f>'12 - Deployments &amp; Config'!AA303</f>
        <v>0</v>
      </c>
      <c r="C298" s="31">
        <f>'12 - Deployments &amp; Config'!AB303</f>
        <v>0</v>
      </c>
      <c r="D298" s="18">
        <f>'12 - Deployments &amp; Config'!AP303</f>
        <v>0</v>
      </c>
      <c r="E298" s="18">
        <f>'12 - Deployments &amp; Config'!N303</f>
        <v>0</v>
      </c>
      <c r="F298" s="31">
        <f>'12 - Deployments &amp; Config'!O303</f>
        <v>0</v>
      </c>
      <c r="G298" s="18">
        <f>'12 - Deployments &amp; Config'!P303</f>
        <v>0</v>
      </c>
      <c r="H298" s="18">
        <f>'13 - Config_Intake_View'!M298</f>
        <v>0</v>
      </c>
      <c r="I298" s="31">
        <f>IF('13 - Config_Intake_View'!Q298&lt;&gt;"",'13 - Config_Intake_View'!Q298,'12 - Deployments &amp; Config'!BP303)</f>
        <v>0</v>
      </c>
      <c r="J298" s="18" t="str">
        <f>IF('13 - Config_Intake_View'!Q298&lt;&gt;"","PM Approved",IF('12 - Deployments &amp; Config'!BP303&lt;&gt;"","Assumed",""))</f>
        <v/>
      </c>
      <c r="K298" s="31">
        <f>'12 - Deployments &amp; Config'!AJ303</f>
        <v>0</v>
      </c>
      <c r="L298" s="18">
        <f>'12 - Deployments &amp; Config'!T303</f>
        <v>0</v>
      </c>
      <c r="M298" s="18">
        <f>'12 - Deployments &amp; Config'!V303</f>
        <v>0</v>
      </c>
      <c r="N298" s="18" t="str">
        <f>'12 - Deployments &amp; Config'!BS303</f>
        <v/>
      </c>
      <c r="O298" s="31" t="str">
        <f>'12 - Deployments &amp; Config'!BU303</f>
        <v/>
      </c>
      <c r="P298" s="2">
        <f>'12 - Deployments &amp; Config'!B303</f>
        <v>0</v>
      </c>
      <c r="Q298" s="31" t="str">
        <f t="shared" si="16"/>
        <v/>
      </c>
      <c r="R298" s="18" t="str">
        <f t="shared" si="17"/>
        <v>SW NOT INSTALLED</v>
      </c>
      <c r="S298" s="18" t="str">
        <f t="shared" si="18"/>
        <v/>
      </c>
      <c r="T298" s="18" t="str">
        <f t="shared" si="19"/>
        <v>SW NOT INSTALLED</v>
      </c>
    </row>
    <row r="299" spans="1:20">
      <c r="A299" s="31">
        <f>'12 - Deployments &amp; Config'!I304</f>
        <v>0</v>
      </c>
      <c r="B299" s="31">
        <f>'12 - Deployments &amp; Config'!AA304</f>
        <v>0</v>
      </c>
      <c r="C299" s="31">
        <f>'12 - Deployments &amp; Config'!AB304</f>
        <v>0</v>
      </c>
      <c r="D299" s="18">
        <f>'12 - Deployments &amp; Config'!AP304</f>
        <v>0</v>
      </c>
      <c r="E299" s="18">
        <f>'12 - Deployments &amp; Config'!N304</f>
        <v>0</v>
      </c>
      <c r="F299" s="31">
        <f>'12 - Deployments &amp; Config'!O304</f>
        <v>0</v>
      </c>
      <c r="G299" s="18">
        <f>'12 - Deployments &amp; Config'!P304</f>
        <v>0</v>
      </c>
      <c r="H299" s="18">
        <f>'13 - Config_Intake_View'!M299</f>
        <v>0</v>
      </c>
      <c r="I299" s="31">
        <f>IF('13 - Config_Intake_View'!Q299&lt;&gt;"",'13 - Config_Intake_View'!Q299,'12 - Deployments &amp; Config'!BP304)</f>
        <v>0</v>
      </c>
      <c r="J299" s="18" t="str">
        <f>IF('13 - Config_Intake_View'!Q299&lt;&gt;"","PM Approved",IF('12 - Deployments &amp; Config'!BP304&lt;&gt;"","Assumed",""))</f>
        <v/>
      </c>
      <c r="K299" s="31">
        <f>'12 - Deployments &amp; Config'!AJ304</f>
        <v>0</v>
      </c>
      <c r="L299" s="18">
        <f>'12 - Deployments &amp; Config'!T304</f>
        <v>0</v>
      </c>
      <c r="M299" s="18">
        <f>'12 - Deployments &amp; Config'!V304</f>
        <v>0</v>
      </c>
      <c r="N299" s="18" t="str">
        <f>'12 - Deployments &amp; Config'!BS304</f>
        <v/>
      </c>
      <c r="O299" s="31" t="str">
        <f>'12 - Deployments &amp; Config'!BU304</f>
        <v/>
      </c>
      <c r="P299" s="2">
        <f>'12 - Deployments &amp; Config'!B304</f>
        <v>0</v>
      </c>
      <c r="Q299" s="31" t="str">
        <f t="shared" si="16"/>
        <v/>
      </c>
      <c r="R299" s="18" t="str">
        <f t="shared" si="17"/>
        <v>SW NOT INSTALLED</v>
      </c>
      <c r="S299" s="18" t="str">
        <f t="shared" si="18"/>
        <v/>
      </c>
      <c r="T299" s="18" t="str">
        <f t="shared" si="19"/>
        <v>SW NOT INSTALLED</v>
      </c>
    </row>
    <row r="300" spans="1:20">
      <c r="A300" s="31">
        <f>'12 - Deployments &amp; Config'!I305</f>
        <v>0</v>
      </c>
      <c r="B300" s="31">
        <f>'12 - Deployments &amp; Config'!AA305</f>
        <v>0</v>
      </c>
      <c r="C300" s="31">
        <f>'12 - Deployments &amp; Config'!AB305</f>
        <v>0</v>
      </c>
      <c r="D300" s="18">
        <f>'12 - Deployments &amp; Config'!AP305</f>
        <v>0</v>
      </c>
      <c r="E300" s="18">
        <f>'12 - Deployments &amp; Config'!N305</f>
        <v>0</v>
      </c>
      <c r="F300" s="31">
        <f>'12 - Deployments &amp; Config'!O305</f>
        <v>0</v>
      </c>
      <c r="G300" s="18">
        <f>'12 - Deployments &amp; Config'!P305</f>
        <v>0</v>
      </c>
      <c r="H300" s="18">
        <f>'13 - Config_Intake_View'!M300</f>
        <v>0</v>
      </c>
      <c r="I300" s="31">
        <f>IF('13 - Config_Intake_View'!Q300&lt;&gt;"",'13 - Config_Intake_View'!Q300,'12 - Deployments &amp; Config'!BP305)</f>
        <v>0</v>
      </c>
      <c r="J300" s="18" t="str">
        <f>IF('13 - Config_Intake_View'!Q300&lt;&gt;"","PM Approved",IF('12 - Deployments &amp; Config'!BP305&lt;&gt;"","Assumed",""))</f>
        <v/>
      </c>
      <c r="K300" s="31">
        <f>'12 - Deployments &amp; Config'!AJ305</f>
        <v>0</v>
      </c>
      <c r="L300" s="18">
        <f>'12 - Deployments &amp; Config'!T305</f>
        <v>0</v>
      </c>
      <c r="M300" s="18">
        <f>'12 - Deployments &amp; Config'!V305</f>
        <v>0</v>
      </c>
      <c r="N300" s="18" t="str">
        <f>'12 - Deployments &amp; Config'!BS305</f>
        <v/>
      </c>
      <c r="O300" s="31" t="str">
        <f>'12 - Deployments &amp; Config'!BU305</f>
        <v/>
      </c>
      <c r="P300" s="2">
        <f>'12 - Deployments &amp; Config'!B305</f>
        <v>0</v>
      </c>
      <c r="Q300" s="31" t="str">
        <f t="shared" si="16"/>
        <v/>
      </c>
      <c r="R300" s="18" t="str">
        <f t="shared" si="17"/>
        <v>SW NOT INSTALLED</v>
      </c>
      <c r="S300" s="18" t="str">
        <f t="shared" si="18"/>
        <v/>
      </c>
      <c r="T300" s="18" t="str">
        <f t="shared" si="19"/>
        <v>SW NOT INSTALLED</v>
      </c>
    </row>
    <row r="301" spans="1:20">
      <c r="A301" s="31">
        <f>'12 - Deployments &amp; Config'!I306</f>
        <v>0</v>
      </c>
      <c r="B301" s="31">
        <f>'12 - Deployments &amp; Config'!AA306</f>
        <v>0</v>
      </c>
      <c r="C301" s="31">
        <f>'12 - Deployments &amp; Config'!AB306</f>
        <v>0</v>
      </c>
      <c r="D301" s="18">
        <f>'12 - Deployments &amp; Config'!AP306</f>
        <v>0</v>
      </c>
      <c r="E301" s="18">
        <f>'12 - Deployments &amp; Config'!N306</f>
        <v>0</v>
      </c>
      <c r="F301" s="31">
        <f>'12 - Deployments &amp; Config'!O306</f>
        <v>0</v>
      </c>
      <c r="G301" s="18">
        <f>'12 - Deployments &amp; Config'!P306</f>
        <v>0</v>
      </c>
      <c r="H301" s="18">
        <f>'13 - Config_Intake_View'!M301</f>
        <v>0</v>
      </c>
      <c r="I301" s="31">
        <f>IF('13 - Config_Intake_View'!Q301&lt;&gt;"",'13 - Config_Intake_View'!Q301,'12 - Deployments &amp; Config'!BP306)</f>
        <v>0</v>
      </c>
      <c r="J301" s="18" t="str">
        <f>IF('13 - Config_Intake_View'!Q301&lt;&gt;"","PM Approved",IF('12 - Deployments &amp; Config'!BP306&lt;&gt;"","Assumed",""))</f>
        <v/>
      </c>
      <c r="K301" s="31">
        <f>'12 - Deployments &amp; Config'!AJ306</f>
        <v>0</v>
      </c>
      <c r="L301" s="18">
        <f>'12 - Deployments &amp; Config'!T306</f>
        <v>0</v>
      </c>
      <c r="M301" s="18">
        <f>'12 - Deployments &amp; Config'!V306</f>
        <v>0</v>
      </c>
      <c r="N301" s="18" t="str">
        <f>'12 - Deployments &amp; Config'!BS306</f>
        <v/>
      </c>
      <c r="O301" s="31" t="str">
        <f>'12 - Deployments &amp; Config'!BU306</f>
        <v/>
      </c>
      <c r="P301" s="2">
        <f>'12 - Deployments &amp; Config'!B306</f>
        <v>0</v>
      </c>
      <c r="Q301" s="31" t="str">
        <f t="shared" si="16"/>
        <v/>
      </c>
      <c r="R301" s="18" t="str">
        <f t="shared" si="17"/>
        <v>SW NOT INSTALLED</v>
      </c>
      <c r="S301" s="18" t="str">
        <f t="shared" si="18"/>
        <v/>
      </c>
      <c r="T301" s="18" t="str">
        <f t="shared" si="19"/>
        <v>SW NOT INSTALLED</v>
      </c>
    </row>
    <row r="302" spans="1:20">
      <c r="A302" s="31">
        <f>'12 - Deployments &amp; Config'!I307</f>
        <v>0</v>
      </c>
      <c r="B302" s="31">
        <f>'12 - Deployments &amp; Config'!AA307</f>
        <v>0</v>
      </c>
      <c r="C302" s="31">
        <f>'12 - Deployments &amp; Config'!AB307</f>
        <v>0</v>
      </c>
      <c r="D302" s="18">
        <f>'12 - Deployments &amp; Config'!AP307</f>
        <v>0</v>
      </c>
      <c r="E302" s="18">
        <f>'12 - Deployments &amp; Config'!N307</f>
        <v>0</v>
      </c>
      <c r="F302" s="31">
        <f>'12 - Deployments &amp; Config'!O307</f>
        <v>0</v>
      </c>
      <c r="G302" s="18">
        <f>'12 - Deployments &amp; Config'!P307</f>
        <v>0</v>
      </c>
      <c r="H302" s="18">
        <f>'13 - Config_Intake_View'!M302</f>
        <v>0</v>
      </c>
      <c r="I302" s="31">
        <f>IF('13 - Config_Intake_View'!Q302&lt;&gt;"",'13 - Config_Intake_View'!Q302,'12 - Deployments &amp; Config'!BP307)</f>
        <v>0</v>
      </c>
      <c r="J302" s="18" t="str">
        <f>IF('13 - Config_Intake_View'!Q302&lt;&gt;"","PM Approved",IF('12 - Deployments &amp; Config'!BP307&lt;&gt;"","Assumed",""))</f>
        <v/>
      </c>
      <c r="K302" s="31">
        <f>'12 - Deployments &amp; Config'!AJ307</f>
        <v>0</v>
      </c>
      <c r="L302" s="18">
        <f>'12 - Deployments &amp; Config'!T307</f>
        <v>0</v>
      </c>
      <c r="M302" s="18">
        <f>'12 - Deployments &amp; Config'!V307</f>
        <v>0</v>
      </c>
      <c r="N302" s="18" t="str">
        <f>'12 - Deployments &amp; Config'!BS307</f>
        <v/>
      </c>
      <c r="O302" s="31" t="str">
        <f>'12 - Deployments &amp; Config'!BU307</f>
        <v/>
      </c>
      <c r="P302" s="2">
        <f>'12 - Deployments &amp; Config'!B307</f>
        <v>0</v>
      </c>
      <c r="Q302" s="31" t="str">
        <f t="shared" si="16"/>
        <v/>
      </c>
      <c r="R302" s="18" t="str">
        <f t="shared" si="17"/>
        <v>SW NOT INSTALLED</v>
      </c>
      <c r="S302" s="18" t="str">
        <f t="shared" si="18"/>
        <v/>
      </c>
      <c r="T302" s="18" t="str">
        <f t="shared" si="19"/>
        <v>SW NOT INSTALLED</v>
      </c>
    </row>
    <row r="303" spans="1:20">
      <c r="A303" s="31">
        <f>'12 - Deployments &amp; Config'!I308</f>
        <v>0</v>
      </c>
      <c r="B303" s="31">
        <f>'12 - Deployments &amp; Config'!AA308</f>
        <v>0</v>
      </c>
      <c r="C303" s="31">
        <f>'12 - Deployments &amp; Config'!AB308</f>
        <v>0</v>
      </c>
      <c r="D303" s="18">
        <f>'12 - Deployments &amp; Config'!AP308</f>
        <v>0</v>
      </c>
      <c r="E303" s="18">
        <f>'12 - Deployments &amp; Config'!N308</f>
        <v>0</v>
      </c>
      <c r="F303" s="31">
        <f>'12 - Deployments &amp; Config'!O308</f>
        <v>0</v>
      </c>
      <c r="G303" s="18">
        <f>'12 - Deployments &amp; Config'!P308</f>
        <v>0</v>
      </c>
      <c r="H303" s="18">
        <f>'13 - Config_Intake_View'!M303</f>
        <v>0</v>
      </c>
      <c r="I303" s="31">
        <f>IF('13 - Config_Intake_View'!Q303&lt;&gt;"",'13 - Config_Intake_View'!Q303,'12 - Deployments &amp; Config'!BP308)</f>
        <v>0</v>
      </c>
      <c r="J303" s="18" t="str">
        <f>IF('13 - Config_Intake_View'!Q303&lt;&gt;"","PM Approved",IF('12 - Deployments &amp; Config'!BP308&lt;&gt;"","Assumed",""))</f>
        <v/>
      </c>
      <c r="K303" s="31">
        <f>'12 - Deployments &amp; Config'!AJ308</f>
        <v>0</v>
      </c>
      <c r="L303" s="18">
        <f>'12 - Deployments &amp; Config'!T308</f>
        <v>0</v>
      </c>
      <c r="M303" s="18">
        <f>'12 - Deployments &amp; Config'!V308</f>
        <v>0</v>
      </c>
      <c r="N303" s="18" t="str">
        <f>'12 - Deployments &amp; Config'!BS308</f>
        <v/>
      </c>
      <c r="O303" s="31" t="str">
        <f>'12 - Deployments &amp; Config'!BU308</f>
        <v/>
      </c>
      <c r="P303" s="2">
        <f>'12 - Deployments &amp; Config'!B308</f>
        <v>0</v>
      </c>
      <c r="Q303" s="31" t="str">
        <f t="shared" si="16"/>
        <v/>
      </c>
      <c r="R303" s="18" t="str">
        <f t="shared" si="17"/>
        <v>SW NOT INSTALLED</v>
      </c>
      <c r="S303" s="18" t="str">
        <f t="shared" si="18"/>
        <v/>
      </c>
      <c r="T303" s="18" t="str">
        <f t="shared" si="19"/>
        <v>SW NOT INSTALLED</v>
      </c>
    </row>
    <row r="304" spans="1:20">
      <c r="A304" s="31">
        <f>'12 - Deployments &amp; Config'!I309</f>
        <v>0</v>
      </c>
      <c r="B304" s="31">
        <f>'12 - Deployments &amp; Config'!AA309</f>
        <v>0</v>
      </c>
      <c r="C304" s="31">
        <f>'12 - Deployments &amp; Config'!AB309</f>
        <v>0</v>
      </c>
      <c r="D304" s="18">
        <f>'12 - Deployments &amp; Config'!AP309</f>
        <v>0</v>
      </c>
      <c r="E304" s="18">
        <f>'12 - Deployments &amp; Config'!N309</f>
        <v>0</v>
      </c>
      <c r="F304" s="31">
        <f>'12 - Deployments &amp; Config'!O309</f>
        <v>0</v>
      </c>
      <c r="G304" s="18">
        <f>'12 - Deployments &amp; Config'!P309</f>
        <v>0</v>
      </c>
      <c r="H304" s="18">
        <f>'13 - Config_Intake_View'!M304</f>
        <v>0</v>
      </c>
      <c r="I304" s="31">
        <f>IF('13 - Config_Intake_View'!Q304&lt;&gt;"",'13 - Config_Intake_View'!Q304,'12 - Deployments &amp; Config'!BP309)</f>
        <v>0</v>
      </c>
      <c r="J304" s="18" t="str">
        <f>IF('13 - Config_Intake_View'!Q304&lt;&gt;"","PM Approved",IF('12 - Deployments &amp; Config'!BP309&lt;&gt;"","Assumed",""))</f>
        <v/>
      </c>
      <c r="K304" s="31">
        <f>'12 - Deployments &amp; Config'!AJ309</f>
        <v>0</v>
      </c>
      <c r="L304" s="18">
        <f>'12 - Deployments &amp; Config'!T309</f>
        <v>0</v>
      </c>
      <c r="M304" s="18">
        <f>'12 - Deployments &amp; Config'!V309</f>
        <v>0</v>
      </c>
      <c r="N304" s="18" t="str">
        <f>'12 - Deployments &amp; Config'!BS309</f>
        <v/>
      </c>
      <c r="O304" s="31" t="str">
        <f>'12 - Deployments &amp; Config'!BU309</f>
        <v/>
      </c>
      <c r="P304" s="2">
        <f>'12 - Deployments &amp; Config'!B309</f>
        <v>0</v>
      </c>
      <c r="Q304" s="31" t="str">
        <f t="shared" si="16"/>
        <v/>
      </c>
      <c r="R304" s="18" t="str">
        <f t="shared" si="17"/>
        <v>SW NOT INSTALLED</v>
      </c>
      <c r="S304" s="18" t="str">
        <f t="shared" si="18"/>
        <v/>
      </c>
      <c r="T304" s="18" t="str">
        <f t="shared" si="19"/>
        <v>SW NOT INSTALLED</v>
      </c>
    </row>
    <row r="305" spans="1:20">
      <c r="A305" s="31">
        <f>'12 - Deployments &amp; Config'!I310</f>
        <v>0</v>
      </c>
      <c r="B305" s="31">
        <f>'12 - Deployments &amp; Config'!AA310</f>
        <v>0</v>
      </c>
      <c r="C305" s="31">
        <f>'12 - Deployments &amp; Config'!AB310</f>
        <v>0</v>
      </c>
      <c r="D305" s="18">
        <f>'12 - Deployments &amp; Config'!AP310</f>
        <v>0</v>
      </c>
      <c r="E305" s="18">
        <f>'12 - Deployments &amp; Config'!N310</f>
        <v>0</v>
      </c>
      <c r="F305" s="31">
        <f>'12 - Deployments &amp; Config'!O310</f>
        <v>0</v>
      </c>
      <c r="G305" s="18">
        <f>'12 - Deployments &amp; Config'!P310</f>
        <v>0</v>
      </c>
      <c r="H305" s="18">
        <f>'13 - Config_Intake_View'!M305</f>
        <v>0</v>
      </c>
      <c r="I305" s="31">
        <f>IF('13 - Config_Intake_View'!Q305&lt;&gt;"",'13 - Config_Intake_View'!Q305,'12 - Deployments &amp; Config'!BP310)</f>
        <v>0</v>
      </c>
      <c r="J305" s="18" t="str">
        <f>IF('13 - Config_Intake_View'!Q305&lt;&gt;"","PM Approved",IF('12 - Deployments &amp; Config'!BP310&lt;&gt;"","Assumed",""))</f>
        <v/>
      </c>
      <c r="K305" s="31">
        <f>'12 - Deployments &amp; Config'!AJ310</f>
        <v>0</v>
      </c>
      <c r="L305" s="18">
        <f>'12 - Deployments &amp; Config'!T310</f>
        <v>0</v>
      </c>
      <c r="M305" s="18">
        <f>'12 - Deployments &amp; Config'!V310</f>
        <v>0</v>
      </c>
      <c r="N305" s="18" t="str">
        <f>'12 - Deployments &amp; Config'!BS310</f>
        <v/>
      </c>
      <c r="O305" s="31" t="str">
        <f>'12 - Deployments &amp; Config'!BU310</f>
        <v/>
      </c>
      <c r="P305" s="2">
        <f>'12 - Deployments &amp; Config'!B310</f>
        <v>0</v>
      </c>
      <c r="Q305" s="31" t="str">
        <f t="shared" si="16"/>
        <v/>
      </c>
      <c r="R305" s="18" t="str">
        <f t="shared" si="17"/>
        <v>SW NOT INSTALLED</v>
      </c>
      <c r="S305" s="18" t="str">
        <f t="shared" si="18"/>
        <v/>
      </c>
      <c r="T305" s="18" t="str">
        <f t="shared" si="19"/>
        <v>SW NOT INSTALLED</v>
      </c>
    </row>
    <row r="306" spans="1:20">
      <c r="A306" s="31">
        <f>'12 - Deployments &amp; Config'!I311</f>
        <v>0</v>
      </c>
      <c r="B306" s="31">
        <f>'12 - Deployments &amp; Config'!AA311</f>
        <v>0</v>
      </c>
      <c r="C306" s="31">
        <f>'12 - Deployments &amp; Config'!AB311</f>
        <v>0</v>
      </c>
      <c r="D306" s="18">
        <f>'12 - Deployments &amp; Config'!AP311</f>
        <v>0</v>
      </c>
      <c r="E306" s="18">
        <f>'12 - Deployments &amp; Config'!N311</f>
        <v>0</v>
      </c>
      <c r="F306" s="31">
        <f>'12 - Deployments &amp; Config'!O311</f>
        <v>0</v>
      </c>
      <c r="G306" s="18">
        <f>'12 - Deployments &amp; Config'!P311</f>
        <v>0</v>
      </c>
      <c r="H306" s="18">
        <f>'13 - Config_Intake_View'!M306</f>
        <v>0</v>
      </c>
      <c r="I306" s="31">
        <f>IF('13 - Config_Intake_View'!Q306&lt;&gt;"",'13 - Config_Intake_View'!Q306,'12 - Deployments &amp; Config'!BP311)</f>
        <v>0</v>
      </c>
      <c r="J306" s="18" t="str">
        <f>IF('13 - Config_Intake_View'!Q306&lt;&gt;"","PM Approved",IF('12 - Deployments &amp; Config'!BP311&lt;&gt;"","Assumed",""))</f>
        <v/>
      </c>
      <c r="K306" s="31">
        <f>'12 - Deployments &amp; Config'!AJ311</f>
        <v>0</v>
      </c>
      <c r="L306" s="18">
        <f>'12 - Deployments &amp; Config'!T311</f>
        <v>0</v>
      </c>
      <c r="M306" s="18">
        <f>'12 - Deployments &amp; Config'!V311</f>
        <v>0</v>
      </c>
      <c r="N306" s="18" t="str">
        <f>'12 - Deployments &amp; Config'!BS311</f>
        <v/>
      </c>
      <c r="O306" s="31" t="str">
        <f>'12 - Deployments &amp; Config'!BU311</f>
        <v/>
      </c>
      <c r="P306" s="2">
        <f>'12 - Deployments &amp; Config'!B311</f>
        <v>0</v>
      </c>
      <c r="Q306" s="31" t="str">
        <f t="shared" si="16"/>
        <v/>
      </c>
      <c r="R306" s="18" t="str">
        <f t="shared" si="17"/>
        <v>SW NOT INSTALLED</v>
      </c>
      <c r="S306" s="18" t="str">
        <f t="shared" si="18"/>
        <v/>
      </c>
      <c r="T306" s="18" t="str">
        <f t="shared" si="19"/>
        <v>SW NOT INSTALLED</v>
      </c>
    </row>
    <row r="307" spans="1:20">
      <c r="A307" s="31">
        <f>'12 - Deployments &amp; Config'!I312</f>
        <v>0</v>
      </c>
      <c r="B307" s="31">
        <f>'12 - Deployments &amp; Config'!AA312</f>
        <v>0</v>
      </c>
      <c r="C307" s="31">
        <f>'12 - Deployments &amp; Config'!AB312</f>
        <v>0</v>
      </c>
      <c r="D307" s="18">
        <f>'12 - Deployments &amp; Config'!AP312</f>
        <v>0</v>
      </c>
      <c r="E307" s="18">
        <f>'12 - Deployments &amp; Config'!N312</f>
        <v>0</v>
      </c>
      <c r="F307" s="31">
        <f>'12 - Deployments &amp; Config'!O312</f>
        <v>0</v>
      </c>
      <c r="G307" s="18">
        <f>'12 - Deployments &amp; Config'!P312</f>
        <v>0</v>
      </c>
      <c r="H307" s="18">
        <f>'13 - Config_Intake_View'!M307</f>
        <v>0</v>
      </c>
      <c r="I307" s="31">
        <f>IF('13 - Config_Intake_View'!Q307&lt;&gt;"",'13 - Config_Intake_View'!Q307,'12 - Deployments &amp; Config'!BP312)</f>
        <v>0</v>
      </c>
      <c r="J307" s="18" t="str">
        <f>IF('13 - Config_Intake_View'!Q307&lt;&gt;"","PM Approved",IF('12 - Deployments &amp; Config'!BP312&lt;&gt;"","Assumed",""))</f>
        <v/>
      </c>
      <c r="K307" s="31">
        <f>'12 - Deployments &amp; Config'!AJ312</f>
        <v>0</v>
      </c>
      <c r="L307" s="18">
        <f>'12 - Deployments &amp; Config'!T312</f>
        <v>0</v>
      </c>
      <c r="M307" s="18">
        <f>'12 - Deployments &amp; Config'!V312</f>
        <v>0</v>
      </c>
      <c r="N307" s="18" t="str">
        <f>'12 - Deployments &amp; Config'!BS312</f>
        <v/>
      </c>
      <c r="O307" s="31" t="str">
        <f>'12 - Deployments &amp; Config'!BU312</f>
        <v/>
      </c>
      <c r="P307" s="2">
        <f>'12 - Deployments &amp; Config'!B312</f>
        <v>0</v>
      </c>
      <c r="Q307" s="31" t="str">
        <f t="shared" si="16"/>
        <v/>
      </c>
      <c r="R307" s="18" t="str">
        <f t="shared" si="17"/>
        <v>SW NOT INSTALLED</v>
      </c>
      <c r="S307" s="18" t="str">
        <f t="shared" si="18"/>
        <v/>
      </c>
      <c r="T307" s="18" t="str">
        <f t="shared" si="19"/>
        <v>SW NOT INSTALLED</v>
      </c>
    </row>
    <row r="308" spans="1:20">
      <c r="A308" s="31">
        <f>'12 - Deployments &amp; Config'!I313</f>
        <v>0</v>
      </c>
      <c r="B308" s="31">
        <f>'12 - Deployments &amp; Config'!AA313</f>
        <v>0</v>
      </c>
      <c r="C308" s="31">
        <f>'12 - Deployments &amp; Config'!AB313</f>
        <v>0</v>
      </c>
      <c r="D308" s="18">
        <f>'12 - Deployments &amp; Config'!AP313</f>
        <v>0</v>
      </c>
      <c r="E308" s="18">
        <f>'12 - Deployments &amp; Config'!N313</f>
        <v>0</v>
      </c>
      <c r="F308" s="31">
        <f>'12 - Deployments &amp; Config'!O313</f>
        <v>0</v>
      </c>
      <c r="G308" s="18">
        <f>'12 - Deployments &amp; Config'!P313</f>
        <v>0</v>
      </c>
      <c r="H308" s="18">
        <f>'13 - Config_Intake_View'!M308</f>
        <v>0</v>
      </c>
      <c r="I308" s="31">
        <f>IF('13 - Config_Intake_View'!Q308&lt;&gt;"",'13 - Config_Intake_View'!Q308,'12 - Deployments &amp; Config'!BP313)</f>
        <v>0</v>
      </c>
      <c r="J308" s="18" t="str">
        <f>IF('13 - Config_Intake_View'!Q308&lt;&gt;"","PM Approved",IF('12 - Deployments &amp; Config'!BP313&lt;&gt;"","Assumed",""))</f>
        <v/>
      </c>
      <c r="K308" s="31">
        <f>'12 - Deployments &amp; Config'!AJ313</f>
        <v>0</v>
      </c>
      <c r="L308" s="18">
        <f>'12 - Deployments &amp; Config'!T313</f>
        <v>0</v>
      </c>
      <c r="M308" s="18">
        <f>'12 - Deployments &amp; Config'!V313</f>
        <v>0</v>
      </c>
      <c r="N308" s="18" t="str">
        <f>'12 - Deployments &amp; Config'!BS313</f>
        <v/>
      </c>
      <c r="O308" s="31" t="str">
        <f>'12 - Deployments &amp; Config'!BU313</f>
        <v/>
      </c>
      <c r="P308" s="2">
        <f>'12 - Deployments &amp; Config'!B313</f>
        <v>0</v>
      </c>
      <c r="Q308" s="31" t="str">
        <f t="shared" si="16"/>
        <v/>
      </c>
      <c r="R308" s="18" t="str">
        <f t="shared" si="17"/>
        <v>SW NOT INSTALLED</v>
      </c>
      <c r="S308" s="18" t="str">
        <f t="shared" si="18"/>
        <v/>
      </c>
      <c r="T308" s="18" t="str">
        <f t="shared" si="19"/>
        <v>SW NOT INSTALLED</v>
      </c>
    </row>
    <row r="309" spans="1:20">
      <c r="A309" s="31">
        <f>'12 - Deployments &amp; Config'!I314</f>
        <v>0</v>
      </c>
      <c r="B309" s="31">
        <f>'12 - Deployments &amp; Config'!AA314</f>
        <v>0</v>
      </c>
      <c r="C309" s="31">
        <f>'12 - Deployments &amp; Config'!AB314</f>
        <v>0</v>
      </c>
      <c r="D309" s="18">
        <f>'12 - Deployments &amp; Config'!AP314</f>
        <v>0</v>
      </c>
      <c r="E309" s="18">
        <f>'12 - Deployments &amp; Config'!N314</f>
        <v>0</v>
      </c>
      <c r="F309" s="31">
        <f>'12 - Deployments &amp; Config'!O314</f>
        <v>0</v>
      </c>
      <c r="G309" s="18">
        <f>'12 - Deployments &amp; Config'!P314</f>
        <v>0</v>
      </c>
      <c r="H309" s="18">
        <f>'13 - Config_Intake_View'!M309</f>
        <v>0</v>
      </c>
      <c r="I309" s="31">
        <f>IF('13 - Config_Intake_View'!Q309&lt;&gt;"",'13 - Config_Intake_View'!Q309,'12 - Deployments &amp; Config'!BP314)</f>
        <v>0</v>
      </c>
      <c r="J309" s="18" t="str">
        <f>IF('13 - Config_Intake_View'!Q309&lt;&gt;"","PM Approved",IF('12 - Deployments &amp; Config'!BP314&lt;&gt;"","Assumed",""))</f>
        <v/>
      </c>
      <c r="K309" s="31">
        <f>'12 - Deployments &amp; Config'!AJ314</f>
        <v>0</v>
      </c>
      <c r="L309" s="18">
        <f>'12 - Deployments &amp; Config'!T314</f>
        <v>0</v>
      </c>
      <c r="M309" s="18">
        <f>'12 - Deployments &amp; Config'!V314</f>
        <v>0</v>
      </c>
      <c r="N309" s="18" t="str">
        <f>'12 - Deployments &amp; Config'!BS314</f>
        <v/>
      </c>
      <c r="O309" s="31" t="str">
        <f>'12 - Deployments &amp; Config'!BU314</f>
        <v/>
      </c>
      <c r="P309" s="2">
        <f>'12 - Deployments &amp; Config'!B314</f>
        <v>0</v>
      </c>
      <c r="Q309" s="31" t="str">
        <f t="shared" si="16"/>
        <v/>
      </c>
      <c r="R309" s="18" t="str">
        <f t="shared" si="17"/>
        <v>SW NOT INSTALLED</v>
      </c>
      <c r="S309" s="18" t="str">
        <f t="shared" si="18"/>
        <v/>
      </c>
      <c r="T309" s="18" t="str">
        <f t="shared" si="19"/>
        <v>SW NOT INSTALLED</v>
      </c>
    </row>
    <row r="310" spans="1:20">
      <c r="A310" s="31">
        <f>'12 - Deployments &amp; Config'!I315</f>
        <v>0</v>
      </c>
      <c r="B310" s="31">
        <f>'12 - Deployments &amp; Config'!AA315</f>
        <v>0</v>
      </c>
      <c r="C310" s="31">
        <f>'12 - Deployments &amp; Config'!AB315</f>
        <v>0</v>
      </c>
      <c r="D310" s="18">
        <f>'12 - Deployments &amp; Config'!AP315</f>
        <v>0</v>
      </c>
      <c r="E310" s="18">
        <f>'12 - Deployments &amp; Config'!N315</f>
        <v>0</v>
      </c>
      <c r="F310" s="31">
        <f>'12 - Deployments &amp; Config'!O315</f>
        <v>0</v>
      </c>
      <c r="G310" s="18">
        <f>'12 - Deployments &amp; Config'!P315</f>
        <v>0</v>
      </c>
      <c r="H310" s="18">
        <f>'13 - Config_Intake_View'!M310</f>
        <v>0</v>
      </c>
      <c r="I310" s="31">
        <f>IF('13 - Config_Intake_View'!Q310&lt;&gt;"",'13 - Config_Intake_View'!Q310,'12 - Deployments &amp; Config'!BP315)</f>
        <v>0</v>
      </c>
      <c r="J310" s="18" t="str">
        <f>IF('13 - Config_Intake_View'!Q310&lt;&gt;"","PM Approved",IF('12 - Deployments &amp; Config'!BP315&lt;&gt;"","Assumed",""))</f>
        <v/>
      </c>
      <c r="K310" s="31">
        <f>'12 - Deployments &amp; Config'!AJ315</f>
        <v>0</v>
      </c>
      <c r="L310" s="18">
        <f>'12 - Deployments &amp; Config'!T315</f>
        <v>0</v>
      </c>
      <c r="M310" s="18">
        <f>'12 - Deployments &amp; Config'!V315</f>
        <v>0</v>
      </c>
      <c r="N310" s="18" t="str">
        <f>'12 - Deployments &amp; Config'!BS315</f>
        <v/>
      </c>
      <c r="O310" s="31" t="str">
        <f>'12 - Deployments &amp; Config'!BU315</f>
        <v/>
      </c>
      <c r="P310" s="2">
        <f>'12 - Deployments &amp; Config'!B315</f>
        <v>0</v>
      </c>
      <c r="Q310" s="31" t="str">
        <f t="shared" si="16"/>
        <v/>
      </c>
      <c r="R310" s="18" t="str">
        <f t="shared" si="17"/>
        <v>SW NOT INSTALLED</v>
      </c>
      <c r="S310" s="18" t="str">
        <f t="shared" si="18"/>
        <v/>
      </c>
      <c r="T310" s="18" t="str">
        <f t="shared" si="19"/>
        <v>SW NOT INSTALLED</v>
      </c>
    </row>
    <row r="311" spans="1:20">
      <c r="A311" s="31">
        <f>'12 - Deployments &amp; Config'!I316</f>
        <v>0</v>
      </c>
      <c r="B311" s="31">
        <f>'12 - Deployments &amp; Config'!AA316</f>
        <v>0</v>
      </c>
      <c r="C311" s="31">
        <f>'12 - Deployments &amp; Config'!AB316</f>
        <v>0</v>
      </c>
      <c r="D311" s="18">
        <f>'12 - Deployments &amp; Config'!AP316</f>
        <v>0</v>
      </c>
      <c r="E311" s="18">
        <f>'12 - Deployments &amp; Config'!N316</f>
        <v>0</v>
      </c>
      <c r="F311" s="31">
        <f>'12 - Deployments &amp; Config'!O316</f>
        <v>0</v>
      </c>
      <c r="G311" s="18">
        <f>'12 - Deployments &amp; Config'!P316</f>
        <v>0</v>
      </c>
      <c r="H311" s="18">
        <f>'13 - Config_Intake_View'!M311</f>
        <v>0</v>
      </c>
      <c r="I311" s="31">
        <f>IF('13 - Config_Intake_View'!Q311&lt;&gt;"",'13 - Config_Intake_View'!Q311,'12 - Deployments &amp; Config'!BP316)</f>
        <v>0</v>
      </c>
      <c r="J311" s="18" t="str">
        <f>IF('13 - Config_Intake_View'!Q311&lt;&gt;"","PM Approved",IF('12 - Deployments &amp; Config'!BP316&lt;&gt;"","Assumed",""))</f>
        <v/>
      </c>
      <c r="K311" s="31">
        <f>'12 - Deployments &amp; Config'!AJ316</f>
        <v>0</v>
      </c>
      <c r="L311" s="18">
        <f>'12 - Deployments &amp; Config'!T316</f>
        <v>0</v>
      </c>
      <c r="M311" s="18">
        <f>'12 - Deployments &amp; Config'!V316</f>
        <v>0</v>
      </c>
      <c r="N311" s="18" t="str">
        <f>'12 - Deployments &amp; Config'!BS316</f>
        <v/>
      </c>
      <c r="O311" s="31" t="str">
        <f>'12 - Deployments &amp; Config'!BU316</f>
        <v/>
      </c>
      <c r="P311" s="2">
        <f>'12 - Deployments &amp; Config'!B316</f>
        <v>0</v>
      </c>
      <c r="Q311" s="31" t="str">
        <f t="shared" si="16"/>
        <v/>
      </c>
      <c r="R311" s="18" t="str">
        <f t="shared" si="17"/>
        <v>SW NOT INSTALLED</v>
      </c>
      <c r="S311" s="18" t="str">
        <f t="shared" si="18"/>
        <v/>
      </c>
      <c r="T311" s="18" t="str">
        <f t="shared" si="19"/>
        <v>SW NOT INSTALLED</v>
      </c>
    </row>
    <row r="312" spans="1:20">
      <c r="A312" s="31">
        <f>'12 - Deployments &amp; Config'!I317</f>
        <v>0</v>
      </c>
      <c r="B312" s="31">
        <f>'12 - Deployments &amp; Config'!AA317</f>
        <v>0</v>
      </c>
      <c r="C312" s="31">
        <f>'12 - Deployments &amp; Config'!AB317</f>
        <v>0</v>
      </c>
      <c r="D312" s="18">
        <f>'12 - Deployments &amp; Config'!AP317</f>
        <v>0</v>
      </c>
      <c r="E312" s="18">
        <f>'12 - Deployments &amp; Config'!N317</f>
        <v>0</v>
      </c>
      <c r="F312" s="31">
        <f>'12 - Deployments &amp; Config'!O317</f>
        <v>0</v>
      </c>
      <c r="G312" s="18">
        <f>'12 - Deployments &amp; Config'!P317</f>
        <v>0</v>
      </c>
      <c r="H312" s="18">
        <f>'13 - Config_Intake_View'!M312</f>
        <v>0</v>
      </c>
      <c r="I312" s="31">
        <f>IF('13 - Config_Intake_View'!Q312&lt;&gt;"",'13 - Config_Intake_View'!Q312,'12 - Deployments &amp; Config'!BP317)</f>
        <v>0</v>
      </c>
      <c r="J312" s="18" t="str">
        <f>IF('13 - Config_Intake_View'!Q312&lt;&gt;"","PM Approved",IF('12 - Deployments &amp; Config'!BP317&lt;&gt;"","Assumed",""))</f>
        <v/>
      </c>
      <c r="K312" s="31">
        <f>'12 - Deployments &amp; Config'!AJ317</f>
        <v>0</v>
      </c>
      <c r="L312" s="18">
        <f>'12 - Deployments &amp; Config'!T317</f>
        <v>0</v>
      </c>
      <c r="M312" s="18">
        <f>'12 - Deployments &amp; Config'!V317</f>
        <v>0</v>
      </c>
      <c r="N312" s="18" t="str">
        <f>'12 - Deployments &amp; Config'!BS317</f>
        <v/>
      </c>
      <c r="O312" s="31" t="str">
        <f>'12 - Deployments &amp; Config'!BU317</f>
        <v/>
      </c>
      <c r="P312" s="2">
        <f>'12 - Deployments &amp; Config'!B317</f>
        <v>0</v>
      </c>
      <c r="Q312" s="31" t="str">
        <f t="shared" si="16"/>
        <v/>
      </c>
      <c r="R312" s="18" t="str">
        <f t="shared" si="17"/>
        <v>SW NOT INSTALLED</v>
      </c>
      <c r="S312" s="18" t="str">
        <f t="shared" si="18"/>
        <v/>
      </c>
      <c r="T312" s="18" t="str">
        <f t="shared" si="19"/>
        <v>SW NOT INSTALLED</v>
      </c>
    </row>
    <row r="313" spans="1:20">
      <c r="A313" s="31">
        <f>'12 - Deployments &amp; Config'!I318</f>
        <v>0</v>
      </c>
      <c r="B313" s="31">
        <f>'12 - Deployments &amp; Config'!AA318</f>
        <v>0</v>
      </c>
      <c r="C313" s="31">
        <f>'12 - Deployments &amp; Config'!AB318</f>
        <v>0</v>
      </c>
      <c r="D313" s="18">
        <f>'12 - Deployments &amp; Config'!AP318</f>
        <v>0</v>
      </c>
      <c r="E313" s="18">
        <f>'12 - Deployments &amp; Config'!N318</f>
        <v>0</v>
      </c>
      <c r="F313" s="31">
        <f>'12 - Deployments &amp; Config'!O318</f>
        <v>0</v>
      </c>
      <c r="G313" s="18">
        <f>'12 - Deployments &amp; Config'!P318</f>
        <v>0</v>
      </c>
      <c r="H313" s="18">
        <f>'13 - Config_Intake_View'!M313</f>
        <v>0</v>
      </c>
      <c r="I313" s="31">
        <f>IF('13 - Config_Intake_View'!Q313&lt;&gt;"",'13 - Config_Intake_View'!Q313,'12 - Deployments &amp; Config'!BP318)</f>
        <v>0</v>
      </c>
      <c r="J313" s="18" t="str">
        <f>IF('13 - Config_Intake_View'!Q313&lt;&gt;"","PM Approved",IF('12 - Deployments &amp; Config'!BP318&lt;&gt;"","Assumed",""))</f>
        <v/>
      </c>
      <c r="K313" s="31">
        <f>'12 - Deployments &amp; Config'!AJ318</f>
        <v>0</v>
      </c>
      <c r="L313" s="18">
        <f>'12 - Deployments &amp; Config'!T318</f>
        <v>0</v>
      </c>
      <c r="M313" s="18">
        <f>'12 - Deployments &amp; Config'!V318</f>
        <v>0</v>
      </c>
      <c r="N313" s="18" t="str">
        <f>'12 - Deployments &amp; Config'!BS318</f>
        <v/>
      </c>
      <c r="O313" s="31" t="str">
        <f>'12 - Deployments &amp; Config'!BU318</f>
        <v/>
      </c>
      <c r="P313" s="2">
        <f>'12 - Deployments &amp; Config'!B318</f>
        <v>0</v>
      </c>
      <c r="Q313" s="31" t="str">
        <f t="shared" si="16"/>
        <v/>
      </c>
      <c r="R313" s="18" t="str">
        <f t="shared" si="17"/>
        <v>SW NOT INSTALLED</v>
      </c>
      <c r="S313" s="18" t="str">
        <f t="shared" si="18"/>
        <v/>
      </c>
      <c r="T313" s="18" t="str">
        <f t="shared" si="19"/>
        <v>SW NOT INSTALLED</v>
      </c>
    </row>
    <row r="314" spans="1:20">
      <c r="A314" s="31">
        <f>'12 - Deployments &amp; Config'!I319</f>
        <v>0</v>
      </c>
      <c r="B314" s="31">
        <f>'12 - Deployments &amp; Config'!AA319</f>
        <v>0</v>
      </c>
      <c r="C314" s="31">
        <f>'12 - Deployments &amp; Config'!AB319</f>
        <v>0</v>
      </c>
      <c r="D314" s="18">
        <f>'12 - Deployments &amp; Config'!AP319</f>
        <v>0</v>
      </c>
      <c r="E314" s="18">
        <f>'12 - Deployments &amp; Config'!N319</f>
        <v>0</v>
      </c>
      <c r="F314" s="31">
        <f>'12 - Deployments &amp; Config'!O319</f>
        <v>0</v>
      </c>
      <c r="G314" s="18">
        <f>'12 - Deployments &amp; Config'!P319</f>
        <v>0</v>
      </c>
      <c r="H314" s="18">
        <f>'13 - Config_Intake_View'!M314</f>
        <v>0</v>
      </c>
      <c r="I314" s="31">
        <f>IF('13 - Config_Intake_View'!Q314&lt;&gt;"",'13 - Config_Intake_View'!Q314,'12 - Deployments &amp; Config'!BP319)</f>
        <v>0</v>
      </c>
      <c r="J314" s="18" t="str">
        <f>IF('13 - Config_Intake_View'!Q314&lt;&gt;"","PM Approved",IF('12 - Deployments &amp; Config'!BP319&lt;&gt;"","Assumed",""))</f>
        <v/>
      </c>
      <c r="K314" s="31">
        <f>'12 - Deployments &amp; Config'!AJ319</f>
        <v>0</v>
      </c>
      <c r="L314" s="18">
        <f>'12 - Deployments &amp; Config'!T319</f>
        <v>0</v>
      </c>
      <c r="M314" s="18">
        <f>'12 - Deployments &amp; Config'!V319</f>
        <v>0</v>
      </c>
      <c r="N314" s="18" t="str">
        <f>'12 - Deployments &amp; Config'!BS319</f>
        <v/>
      </c>
      <c r="O314" s="31" t="str">
        <f>'12 - Deployments &amp; Config'!BU319</f>
        <v/>
      </c>
      <c r="P314" s="2">
        <f>'12 - Deployments &amp; Config'!B319</f>
        <v>0</v>
      </c>
      <c r="Q314" s="31" t="str">
        <f t="shared" si="16"/>
        <v/>
      </c>
      <c r="R314" s="18" t="str">
        <f t="shared" si="17"/>
        <v>SW NOT INSTALLED</v>
      </c>
      <c r="S314" s="18" t="str">
        <f t="shared" si="18"/>
        <v/>
      </c>
      <c r="T314" s="18" t="str">
        <f t="shared" si="19"/>
        <v>SW NOT INSTALLED</v>
      </c>
    </row>
    <row r="315" spans="1:20">
      <c r="A315" s="31">
        <f>'12 - Deployments &amp; Config'!I320</f>
        <v>0</v>
      </c>
      <c r="B315" s="31">
        <f>'12 - Deployments &amp; Config'!AA320</f>
        <v>0</v>
      </c>
      <c r="C315" s="31">
        <f>'12 - Deployments &amp; Config'!AB320</f>
        <v>0</v>
      </c>
      <c r="D315" s="18">
        <f>'12 - Deployments &amp; Config'!AP320</f>
        <v>0</v>
      </c>
      <c r="E315" s="18">
        <f>'12 - Deployments &amp; Config'!N320</f>
        <v>0</v>
      </c>
      <c r="F315" s="31">
        <f>'12 - Deployments &amp; Config'!O320</f>
        <v>0</v>
      </c>
      <c r="G315" s="18">
        <f>'12 - Deployments &amp; Config'!P320</f>
        <v>0</v>
      </c>
      <c r="H315" s="18">
        <f>'13 - Config_Intake_View'!M315</f>
        <v>0</v>
      </c>
      <c r="I315" s="31">
        <f>IF('13 - Config_Intake_View'!Q315&lt;&gt;"",'13 - Config_Intake_View'!Q315,'12 - Deployments &amp; Config'!BP320)</f>
        <v>0</v>
      </c>
      <c r="J315" s="18" t="str">
        <f>IF('13 - Config_Intake_View'!Q315&lt;&gt;"","PM Approved",IF('12 - Deployments &amp; Config'!BP320&lt;&gt;"","Assumed",""))</f>
        <v/>
      </c>
      <c r="K315" s="31">
        <f>'12 - Deployments &amp; Config'!AJ320</f>
        <v>0</v>
      </c>
      <c r="L315" s="18">
        <f>'12 - Deployments &amp; Config'!T320</f>
        <v>0</v>
      </c>
      <c r="M315" s="18">
        <f>'12 - Deployments &amp; Config'!V320</f>
        <v>0</v>
      </c>
      <c r="N315" s="18" t="str">
        <f>'12 - Deployments &amp; Config'!BS320</f>
        <v/>
      </c>
      <c r="O315" s="31" t="str">
        <f>'12 - Deployments &amp; Config'!BU320</f>
        <v/>
      </c>
      <c r="P315" s="2">
        <f>'12 - Deployments &amp; Config'!B320</f>
        <v>0</v>
      </c>
      <c r="Q315" s="31" t="str">
        <f t="shared" si="16"/>
        <v/>
      </c>
      <c r="R315" s="18" t="str">
        <f t="shared" si="17"/>
        <v>SW NOT INSTALLED</v>
      </c>
      <c r="S315" s="18" t="str">
        <f t="shared" si="18"/>
        <v/>
      </c>
      <c r="T315" s="18" t="str">
        <f t="shared" si="19"/>
        <v>SW NOT INSTALLED</v>
      </c>
    </row>
    <row r="316" spans="1:20">
      <c r="A316" s="31">
        <f>'12 - Deployments &amp; Config'!I321</f>
        <v>0</v>
      </c>
      <c r="B316" s="31">
        <f>'12 - Deployments &amp; Config'!AA321</f>
        <v>0</v>
      </c>
      <c r="C316" s="31">
        <f>'12 - Deployments &amp; Config'!AB321</f>
        <v>0</v>
      </c>
      <c r="D316" s="18">
        <f>'12 - Deployments &amp; Config'!AP321</f>
        <v>0</v>
      </c>
      <c r="E316" s="18">
        <f>'12 - Deployments &amp; Config'!N321</f>
        <v>0</v>
      </c>
      <c r="F316" s="31">
        <f>'12 - Deployments &amp; Config'!O321</f>
        <v>0</v>
      </c>
      <c r="G316" s="18">
        <f>'12 - Deployments &amp; Config'!P321</f>
        <v>0</v>
      </c>
      <c r="H316" s="18">
        <f>'13 - Config_Intake_View'!M316</f>
        <v>0</v>
      </c>
      <c r="I316" s="31">
        <f>IF('13 - Config_Intake_View'!Q316&lt;&gt;"",'13 - Config_Intake_View'!Q316,'12 - Deployments &amp; Config'!BP321)</f>
        <v>0</v>
      </c>
      <c r="J316" s="18" t="str">
        <f>IF('13 - Config_Intake_View'!Q316&lt;&gt;"","PM Approved",IF('12 - Deployments &amp; Config'!BP321&lt;&gt;"","Assumed",""))</f>
        <v/>
      </c>
      <c r="K316" s="31">
        <f>'12 - Deployments &amp; Config'!AJ321</f>
        <v>0</v>
      </c>
      <c r="L316" s="18">
        <f>'12 - Deployments &amp; Config'!T321</f>
        <v>0</v>
      </c>
      <c r="M316" s="18">
        <f>'12 - Deployments &amp; Config'!V321</f>
        <v>0</v>
      </c>
      <c r="N316" s="18" t="str">
        <f>'12 - Deployments &amp; Config'!BS321</f>
        <v/>
      </c>
      <c r="O316" s="31" t="str">
        <f>'12 - Deployments &amp; Config'!BU321</f>
        <v/>
      </c>
      <c r="P316" s="2">
        <f>'12 - Deployments &amp; Config'!B321</f>
        <v>0</v>
      </c>
      <c r="Q316" s="31" t="str">
        <f t="shared" si="16"/>
        <v/>
      </c>
      <c r="R316" s="18" t="str">
        <f t="shared" si="17"/>
        <v>SW NOT INSTALLED</v>
      </c>
      <c r="S316" s="18" t="str">
        <f t="shared" si="18"/>
        <v/>
      </c>
      <c r="T316" s="18" t="str">
        <f t="shared" si="19"/>
        <v>SW NOT INSTALLED</v>
      </c>
    </row>
    <row r="317" spans="1:20">
      <c r="A317" s="31">
        <f>'12 - Deployments &amp; Config'!I322</f>
        <v>0</v>
      </c>
      <c r="B317" s="31">
        <f>'12 - Deployments &amp; Config'!AA322</f>
        <v>0</v>
      </c>
      <c r="C317" s="31">
        <f>'12 - Deployments &amp; Config'!AB322</f>
        <v>0</v>
      </c>
      <c r="D317" s="18">
        <f>'12 - Deployments &amp; Config'!AP322</f>
        <v>0</v>
      </c>
      <c r="E317" s="18">
        <f>'12 - Deployments &amp; Config'!N322</f>
        <v>0</v>
      </c>
      <c r="F317" s="31">
        <f>'12 - Deployments &amp; Config'!O322</f>
        <v>0</v>
      </c>
      <c r="G317" s="18">
        <f>'12 - Deployments &amp; Config'!P322</f>
        <v>0</v>
      </c>
      <c r="H317" s="18">
        <f>'13 - Config_Intake_View'!M317</f>
        <v>0</v>
      </c>
      <c r="I317" s="31">
        <f>IF('13 - Config_Intake_View'!Q317&lt;&gt;"",'13 - Config_Intake_View'!Q317,'12 - Deployments &amp; Config'!BP322)</f>
        <v>0</v>
      </c>
      <c r="J317" s="18" t="str">
        <f>IF('13 - Config_Intake_View'!Q317&lt;&gt;"","PM Approved",IF('12 - Deployments &amp; Config'!BP322&lt;&gt;"","Assumed",""))</f>
        <v/>
      </c>
      <c r="K317" s="31">
        <f>'12 - Deployments &amp; Config'!AJ322</f>
        <v>0</v>
      </c>
      <c r="L317" s="18">
        <f>'12 - Deployments &amp; Config'!T322</f>
        <v>0</v>
      </c>
      <c r="M317" s="18">
        <f>'12 - Deployments &amp; Config'!V322</f>
        <v>0</v>
      </c>
      <c r="N317" s="18" t="str">
        <f>'12 - Deployments &amp; Config'!BS322</f>
        <v/>
      </c>
      <c r="O317" s="31" t="str">
        <f>'12 - Deployments &amp; Config'!BU322</f>
        <v/>
      </c>
      <c r="P317" s="2">
        <f>'12 - Deployments &amp; Config'!B322</f>
        <v>0</v>
      </c>
      <c r="Q317" s="31" t="str">
        <f t="shared" si="16"/>
        <v/>
      </c>
      <c r="R317" s="18" t="str">
        <f t="shared" si="17"/>
        <v>SW NOT INSTALLED</v>
      </c>
      <c r="S317" s="18" t="str">
        <f t="shared" si="18"/>
        <v/>
      </c>
      <c r="T317" s="18" t="str">
        <f t="shared" si="19"/>
        <v>SW NOT INSTALLED</v>
      </c>
    </row>
    <row r="318" spans="1:20">
      <c r="A318" s="31">
        <f>'12 - Deployments &amp; Config'!I323</f>
        <v>0</v>
      </c>
      <c r="B318" s="31">
        <f>'12 - Deployments &amp; Config'!AA323</f>
        <v>0</v>
      </c>
      <c r="C318" s="31">
        <f>'12 - Deployments &amp; Config'!AB323</f>
        <v>0</v>
      </c>
      <c r="D318" s="18">
        <f>'12 - Deployments &amp; Config'!AP323</f>
        <v>0</v>
      </c>
      <c r="E318" s="18">
        <f>'12 - Deployments &amp; Config'!N323</f>
        <v>0</v>
      </c>
      <c r="F318" s="31">
        <f>'12 - Deployments &amp; Config'!O323</f>
        <v>0</v>
      </c>
      <c r="G318" s="18">
        <f>'12 - Deployments &amp; Config'!P323</f>
        <v>0</v>
      </c>
      <c r="H318" s="18">
        <f>'13 - Config_Intake_View'!M318</f>
        <v>0</v>
      </c>
      <c r="I318" s="31">
        <f>IF('13 - Config_Intake_View'!Q318&lt;&gt;"",'13 - Config_Intake_View'!Q318,'12 - Deployments &amp; Config'!BP323)</f>
        <v>0</v>
      </c>
      <c r="J318" s="18" t="str">
        <f>IF('13 - Config_Intake_View'!Q318&lt;&gt;"","PM Approved",IF('12 - Deployments &amp; Config'!BP323&lt;&gt;"","Assumed",""))</f>
        <v/>
      </c>
      <c r="K318" s="31">
        <f>'12 - Deployments &amp; Config'!AJ323</f>
        <v>0</v>
      </c>
      <c r="L318" s="18">
        <f>'12 - Deployments &amp; Config'!T323</f>
        <v>0</v>
      </c>
      <c r="M318" s="18">
        <f>'12 - Deployments &amp; Config'!V323</f>
        <v>0</v>
      </c>
      <c r="N318" s="18" t="str">
        <f>'12 - Deployments &amp; Config'!BS323</f>
        <v/>
      </c>
      <c r="O318" s="31" t="str">
        <f>'12 - Deployments &amp; Config'!BU323</f>
        <v/>
      </c>
      <c r="P318" s="2">
        <f>'12 - Deployments &amp; Config'!B323</f>
        <v>0</v>
      </c>
      <c r="Q318" s="31" t="str">
        <f t="shared" si="16"/>
        <v/>
      </c>
      <c r="R318" s="18" t="str">
        <f t="shared" si="17"/>
        <v>SW NOT INSTALLED</v>
      </c>
      <c r="S318" s="18" t="str">
        <f t="shared" si="18"/>
        <v/>
      </c>
      <c r="T318" s="18" t="str">
        <f t="shared" si="19"/>
        <v>SW NOT INSTALLED</v>
      </c>
    </row>
    <row r="319" spans="1:20">
      <c r="A319" s="31">
        <f>'12 - Deployments &amp; Config'!I324</f>
        <v>0</v>
      </c>
      <c r="B319" s="31">
        <f>'12 - Deployments &amp; Config'!AA324</f>
        <v>0</v>
      </c>
      <c r="C319" s="31">
        <f>'12 - Deployments &amp; Config'!AB324</f>
        <v>0</v>
      </c>
      <c r="D319" s="18">
        <f>'12 - Deployments &amp; Config'!AP324</f>
        <v>0</v>
      </c>
      <c r="E319" s="18">
        <f>'12 - Deployments &amp; Config'!N324</f>
        <v>0</v>
      </c>
      <c r="F319" s="31">
        <f>'12 - Deployments &amp; Config'!O324</f>
        <v>0</v>
      </c>
      <c r="G319" s="18">
        <f>'12 - Deployments &amp; Config'!P324</f>
        <v>0</v>
      </c>
      <c r="H319" s="18">
        <f>'13 - Config_Intake_View'!M319</f>
        <v>0</v>
      </c>
      <c r="I319" s="31">
        <f>IF('13 - Config_Intake_View'!Q319&lt;&gt;"",'13 - Config_Intake_View'!Q319,'12 - Deployments &amp; Config'!BP324)</f>
        <v>0</v>
      </c>
      <c r="J319" s="18" t="str">
        <f>IF('13 - Config_Intake_View'!Q319&lt;&gt;"","PM Approved",IF('12 - Deployments &amp; Config'!BP324&lt;&gt;"","Assumed",""))</f>
        <v/>
      </c>
      <c r="K319" s="31">
        <f>'12 - Deployments &amp; Config'!AJ324</f>
        <v>0</v>
      </c>
      <c r="L319" s="18">
        <f>'12 - Deployments &amp; Config'!T324</f>
        <v>0</v>
      </c>
      <c r="M319" s="18">
        <f>'12 - Deployments &amp; Config'!V324</f>
        <v>0</v>
      </c>
      <c r="N319" s="18" t="str">
        <f>'12 - Deployments &amp; Config'!BS324</f>
        <v/>
      </c>
      <c r="O319" s="31" t="str">
        <f>'12 - Deployments &amp; Config'!BU324</f>
        <v/>
      </c>
      <c r="P319" s="2">
        <f>'12 - Deployments &amp; Config'!B324</f>
        <v>0</v>
      </c>
      <c r="Q319" s="31" t="str">
        <f t="shared" si="16"/>
        <v/>
      </c>
      <c r="R319" s="18" t="str">
        <f t="shared" si="17"/>
        <v>SW NOT INSTALLED</v>
      </c>
      <c r="S319" s="18" t="str">
        <f t="shared" si="18"/>
        <v/>
      </c>
      <c r="T319" s="18" t="str">
        <f t="shared" si="19"/>
        <v>SW NOT INSTALLED</v>
      </c>
    </row>
    <row r="320" spans="1:20">
      <c r="A320" s="31">
        <f>'12 - Deployments &amp; Config'!I325</f>
        <v>0</v>
      </c>
      <c r="B320" s="31">
        <f>'12 - Deployments &amp; Config'!AA325</f>
        <v>0</v>
      </c>
      <c r="C320" s="31">
        <f>'12 - Deployments &amp; Config'!AB325</f>
        <v>0</v>
      </c>
      <c r="D320" s="18">
        <f>'12 - Deployments &amp; Config'!AP325</f>
        <v>0</v>
      </c>
      <c r="E320" s="18">
        <f>'12 - Deployments &amp; Config'!N325</f>
        <v>0</v>
      </c>
      <c r="F320" s="31">
        <f>'12 - Deployments &amp; Config'!O325</f>
        <v>0</v>
      </c>
      <c r="G320" s="18">
        <f>'12 - Deployments &amp; Config'!P325</f>
        <v>0</v>
      </c>
      <c r="H320" s="18">
        <f>'13 - Config_Intake_View'!M320</f>
        <v>0</v>
      </c>
      <c r="I320" s="31">
        <f>IF('13 - Config_Intake_View'!Q320&lt;&gt;"",'13 - Config_Intake_View'!Q320,'12 - Deployments &amp; Config'!BP325)</f>
        <v>0</v>
      </c>
      <c r="J320" s="18" t="str">
        <f>IF('13 - Config_Intake_View'!Q320&lt;&gt;"","PM Approved",IF('12 - Deployments &amp; Config'!BP325&lt;&gt;"","Assumed",""))</f>
        <v/>
      </c>
      <c r="K320" s="31">
        <f>'12 - Deployments &amp; Config'!AJ325</f>
        <v>0</v>
      </c>
      <c r="L320" s="18">
        <f>'12 - Deployments &amp; Config'!T325</f>
        <v>0</v>
      </c>
      <c r="M320" s="18">
        <f>'12 - Deployments &amp; Config'!V325</f>
        <v>0</v>
      </c>
      <c r="N320" s="18" t="str">
        <f>'12 - Deployments &amp; Config'!BS325</f>
        <v/>
      </c>
      <c r="O320" s="31" t="str">
        <f>'12 - Deployments &amp; Config'!BU325</f>
        <v/>
      </c>
      <c r="P320" s="2">
        <f>'12 - Deployments &amp; Config'!B325</f>
        <v>0</v>
      </c>
      <c r="Q320" s="31" t="str">
        <f t="shared" si="16"/>
        <v/>
      </c>
      <c r="R320" s="18" t="str">
        <f t="shared" si="17"/>
        <v>SW NOT INSTALLED</v>
      </c>
      <c r="S320" s="18" t="str">
        <f t="shared" si="18"/>
        <v/>
      </c>
      <c r="T320" s="18" t="str">
        <f t="shared" si="19"/>
        <v>SW NOT INSTALLED</v>
      </c>
    </row>
    <row r="321" spans="1:20">
      <c r="A321" s="31">
        <f>'12 - Deployments &amp; Config'!I326</f>
        <v>0</v>
      </c>
      <c r="B321" s="31">
        <f>'12 - Deployments &amp; Config'!AA326</f>
        <v>0</v>
      </c>
      <c r="C321" s="31">
        <f>'12 - Deployments &amp; Config'!AB326</f>
        <v>0</v>
      </c>
      <c r="D321" s="18">
        <f>'12 - Deployments &amp; Config'!AP326</f>
        <v>0</v>
      </c>
      <c r="E321" s="18">
        <f>'12 - Deployments &amp; Config'!N326</f>
        <v>0</v>
      </c>
      <c r="F321" s="31">
        <f>'12 - Deployments &amp; Config'!O326</f>
        <v>0</v>
      </c>
      <c r="G321" s="18">
        <f>'12 - Deployments &amp; Config'!P326</f>
        <v>0</v>
      </c>
      <c r="H321" s="18">
        <f>'13 - Config_Intake_View'!M321</f>
        <v>0</v>
      </c>
      <c r="I321" s="31">
        <f>IF('13 - Config_Intake_View'!Q321&lt;&gt;"",'13 - Config_Intake_View'!Q321,'12 - Deployments &amp; Config'!BP326)</f>
        <v>0</v>
      </c>
      <c r="J321" s="18" t="str">
        <f>IF('13 - Config_Intake_View'!Q321&lt;&gt;"","PM Approved",IF('12 - Deployments &amp; Config'!BP326&lt;&gt;"","Assumed",""))</f>
        <v/>
      </c>
      <c r="K321" s="31">
        <f>'12 - Deployments &amp; Config'!AJ326</f>
        <v>0</v>
      </c>
      <c r="L321" s="18">
        <f>'12 - Deployments &amp; Config'!T326</f>
        <v>0</v>
      </c>
      <c r="M321" s="18">
        <f>'12 - Deployments &amp; Config'!V326</f>
        <v>0</v>
      </c>
      <c r="N321" s="18" t="str">
        <f>'12 - Deployments &amp; Config'!BS326</f>
        <v/>
      </c>
      <c r="O321" s="31" t="str">
        <f>'12 - Deployments &amp; Config'!BU326</f>
        <v/>
      </c>
      <c r="P321" s="2">
        <f>'12 - Deployments &amp; Config'!B326</f>
        <v>0</v>
      </c>
      <c r="Q321" s="31" t="str">
        <f t="shared" si="16"/>
        <v/>
      </c>
      <c r="R321" s="18" t="str">
        <f t="shared" si="17"/>
        <v>SW NOT INSTALLED</v>
      </c>
      <c r="S321" s="18" t="str">
        <f t="shared" si="18"/>
        <v/>
      </c>
      <c r="T321" s="18" t="str">
        <f t="shared" si="19"/>
        <v>SW NOT INSTALLED</v>
      </c>
    </row>
    <row r="322" spans="1:20">
      <c r="A322" s="31">
        <f>'12 - Deployments &amp; Config'!I327</f>
        <v>0</v>
      </c>
      <c r="B322" s="31">
        <f>'12 - Deployments &amp; Config'!AA327</f>
        <v>0</v>
      </c>
      <c r="C322" s="31">
        <f>'12 - Deployments &amp; Config'!AB327</f>
        <v>0</v>
      </c>
      <c r="D322" s="18">
        <f>'12 - Deployments &amp; Config'!AP327</f>
        <v>0</v>
      </c>
      <c r="E322" s="18">
        <f>'12 - Deployments &amp; Config'!N327</f>
        <v>0</v>
      </c>
      <c r="F322" s="31">
        <f>'12 - Deployments &amp; Config'!O327</f>
        <v>0</v>
      </c>
      <c r="G322" s="18">
        <f>'12 - Deployments &amp; Config'!P327</f>
        <v>0</v>
      </c>
      <c r="H322" s="18">
        <f>'13 - Config_Intake_View'!M322</f>
        <v>0</v>
      </c>
      <c r="I322" s="31">
        <f>IF('13 - Config_Intake_View'!Q322&lt;&gt;"",'13 - Config_Intake_View'!Q322,'12 - Deployments &amp; Config'!BP327)</f>
        <v>0</v>
      </c>
      <c r="J322" s="18" t="str">
        <f>IF('13 - Config_Intake_View'!Q322&lt;&gt;"","PM Approved",IF('12 - Deployments &amp; Config'!BP327&lt;&gt;"","Assumed",""))</f>
        <v/>
      </c>
      <c r="K322" s="31">
        <f>'12 - Deployments &amp; Config'!AJ327</f>
        <v>0</v>
      </c>
      <c r="L322" s="18">
        <f>'12 - Deployments &amp; Config'!T327</f>
        <v>0</v>
      </c>
      <c r="M322" s="18">
        <f>'12 - Deployments &amp; Config'!V327</f>
        <v>0</v>
      </c>
      <c r="N322" s="18" t="str">
        <f>'12 - Deployments &amp; Config'!BS327</f>
        <v/>
      </c>
      <c r="O322" s="31" t="str">
        <f>'12 - Deployments &amp; Config'!BU327</f>
        <v/>
      </c>
      <c r="P322" s="2">
        <f>'12 - Deployments &amp; Config'!B327</f>
        <v>0</v>
      </c>
      <c r="Q322" s="31" t="str">
        <f t="shared" ref="Q322:Q385" si="20">IF(OR($A322="",$B322="",$D322=""),"MISSING CORE FIELDS","")</f>
        <v/>
      </c>
      <c r="R322" s="18" t="str">
        <f t="shared" ref="R322:R385" si="21">IF(AND($I322&lt;&gt;"",$K322&lt;&gt;"Yes"),"SW NOT INSTALLED","")</f>
        <v>SW NOT INSTALLED</v>
      </c>
      <c r="S322" s="18" t="str">
        <f t="shared" ref="S322:S385" si="22">IF(AND($H322&lt;&gt;"",ISNUMBER(SEARCH("auto",LOWER($H322))),$F322=""),"AUTOLOGON REQUIRED","")</f>
        <v/>
      </c>
      <c r="T322" s="18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1">
        <f>'12 - Deployments &amp; Config'!I328</f>
        <v>0</v>
      </c>
      <c r="B323" s="31">
        <f>'12 - Deployments &amp; Config'!AA328</f>
        <v>0</v>
      </c>
      <c r="C323" s="31">
        <f>'12 - Deployments &amp; Config'!AB328</f>
        <v>0</v>
      </c>
      <c r="D323" s="18">
        <f>'12 - Deployments &amp; Config'!AP328</f>
        <v>0</v>
      </c>
      <c r="E323" s="18">
        <f>'12 - Deployments &amp; Config'!N328</f>
        <v>0</v>
      </c>
      <c r="F323" s="31">
        <f>'12 - Deployments &amp; Config'!O328</f>
        <v>0</v>
      </c>
      <c r="G323" s="18">
        <f>'12 - Deployments &amp; Config'!P328</f>
        <v>0</v>
      </c>
      <c r="H323" s="18">
        <f>'13 - Config_Intake_View'!M323</f>
        <v>0</v>
      </c>
      <c r="I323" s="31">
        <f>IF('13 - Config_Intake_View'!Q323&lt;&gt;"",'13 - Config_Intake_View'!Q323,'12 - Deployments &amp; Config'!BP328)</f>
        <v>0</v>
      </c>
      <c r="J323" s="18" t="str">
        <f>IF('13 - Config_Intake_View'!Q323&lt;&gt;"","PM Approved",IF('12 - Deployments &amp; Config'!BP328&lt;&gt;"","Assumed",""))</f>
        <v/>
      </c>
      <c r="K323" s="31">
        <f>'12 - Deployments &amp; Config'!AJ328</f>
        <v>0</v>
      </c>
      <c r="L323" s="18">
        <f>'12 - Deployments &amp; Config'!T328</f>
        <v>0</v>
      </c>
      <c r="M323" s="18">
        <f>'12 - Deployments &amp; Config'!V328</f>
        <v>0</v>
      </c>
      <c r="N323" s="18" t="str">
        <f>'12 - Deployments &amp; Config'!BS328</f>
        <v/>
      </c>
      <c r="O323" s="31" t="str">
        <f>'12 - Deployments &amp; Config'!BU328</f>
        <v/>
      </c>
      <c r="P323" s="2">
        <f>'12 - Deployments &amp; Config'!B328</f>
        <v>0</v>
      </c>
      <c r="Q323" s="31" t="str">
        <f t="shared" si="20"/>
        <v/>
      </c>
      <c r="R323" s="18" t="str">
        <f t="shared" si="21"/>
        <v>SW NOT INSTALLED</v>
      </c>
      <c r="S323" s="18" t="str">
        <f t="shared" si="22"/>
        <v/>
      </c>
      <c r="T323" s="18" t="str">
        <f t="shared" si="23"/>
        <v>SW NOT INSTALLED</v>
      </c>
    </row>
    <row r="324" spans="1:20">
      <c r="A324" s="31">
        <f>'12 - Deployments &amp; Config'!I329</f>
        <v>0</v>
      </c>
      <c r="B324" s="31">
        <f>'12 - Deployments &amp; Config'!AA329</f>
        <v>0</v>
      </c>
      <c r="C324" s="31">
        <f>'12 - Deployments &amp; Config'!AB329</f>
        <v>0</v>
      </c>
      <c r="D324" s="18">
        <f>'12 - Deployments &amp; Config'!AP329</f>
        <v>0</v>
      </c>
      <c r="E324" s="18">
        <f>'12 - Deployments &amp; Config'!N329</f>
        <v>0</v>
      </c>
      <c r="F324" s="31">
        <f>'12 - Deployments &amp; Config'!O329</f>
        <v>0</v>
      </c>
      <c r="G324" s="18">
        <f>'12 - Deployments &amp; Config'!P329</f>
        <v>0</v>
      </c>
      <c r="H324" s="18">
        <f>'13 - Config_Intake_View'!M324</f>
        <v>0</v>
      </c>
      <c r="I324" s="31">
        <f>IF('13 - Config_Intake_View'!Q324&lt;&gt;"",'13 - Config_Intake_View'!Q324,'12 - Deployments &amp; Config'!BP329)</f>
        <v>0</v>
      </c>
      <c r="J324" s="18" t="str">
        <f>IF('13 - Config_Intake_View'!Q324&lt;&gt;"","PM Approved",IF('12 - Deployments &amp; Config'!BP329&lt;&gt;"","Assumed",""))</f>
        <v/>
      </c>
      <c r="K324" s="31">
        <f>'12 - Deployments &amp; Config'!AJ329</f>
        <v>0</v>
      </c>
      <c r="L324" s="18">
        <f>'12 - Deployments &amp; Config'!T329</f>
        <v>0</v>
      </c>
      <c r="M324" s="18">
        <f>'12 - Deployments &amp; Config'!V329</f>
        <v>0</v>
      </c>
      <c r="N324" s="18" t="str">
        <f>'12 - Deployments &amp; Config'!BS329</f>
        <v/>
      </c>
      <c r="O324" s="31" t="str">
        <f>'12 - Deployments &amp; Config'!BU329</f>
        <v/>
      </c>
      <c r="P324" s="2">
        <f>'12 - Deployments &amp; Config'!B329</f>
        <v>0</v>
      </c>
      <c r="Q324" s="31" t="str">
        <f t="shared" si="20"/>
        <v/>
      </c>
      <c r="R324" s="18" t="str">
        <f t="shared" si="21"/>
        <v>SW NOT INSTALLED</v>
      </c>
      <c r="S324" s="18" t="str">
        <f t="shared" si="22"/>
        <v/>
      </c>
      <c r="T324" s="18" t="str">
        <f t="shared" si="23"/>
        <v>SW NOT INSTALLED</v>
      </c>
    </row>
    <row r="325" spans="1:20">
      <c r="A325" s="31">
        <f>'12 - Deployments &amp; Config'!I330</f>
        <v>0</v>
      </c>
      <c r="B325" s="31">
        <f>'12 - Deployments &amp; Config'!AA330</f>
        <v>0</v>
      </c>
      <c r="C325" s="31">
        <f>'12 - Deployments &amp; Config'!AB330</f>
        <v>0</v>
      </c>
      <c r="D325" s="18">
        <f>'12 - Deployments &amp; Config'!AP330</f>
        <v>0</v>
      </c>
      <c r="E325" s="18">
        <f>'12 - Deployments &amp; Config'!N330</f>
        <v>0</v>
      </c>
      <c r="F325" s="31">
        <f>'12 - Deployments &amp; Config'!O330</f>
        <v>0</v>
      </c>
      <c r="G325" s="18">
        <f>'12 - Deployments &amp; Config'!P330</f>
        <v>0</v>
      </c>
      <c r="H325" s="18">
        <f>'13 - Config_Intake_View'!M325</f>
        <v>0</v>
      </c>
      <c r="I325" s="31">
        <f>IF('13 - Config_Intake_View'!Q325&lt;&gt;"",'13 - Config_Intake_View'!Q325,'12 - Deployments &amp; Config'!BP330)</f>
        <v>0</v>
      </c>
      <c r="J325" s="18" t="str">
        <f>IF('13 - Config_Intake_View'!Q325&lt;&gt;"","PM Approved",IF('12 - Deployments &amp; Config'!BP330&lt;&gt;"","Assumed",""))</f>
        <v/>
      </c>
      <c r="K325" s="31">
        <f>'12 - Deployments &amp; Config'!AJ330</f>
        <v>0</v>
      </c>
      <c r="L325" s="18">
        <f>'12 - Deployments &amp; Config'!T330</f>
        <v>0</v>
      </c>
      <c r="M325" s="18">
        <f>'12 - Deployments &amp; Config'!V330</f>
        <v>0</v>
      </c>
      <c r="N325" s="18" t="str">
        <f>'12 - Deployments &amp; Config'!BS330</f>
        <v/>
      </c>
      <c r="O325" s="31" t="str">
        <f>'12 - Deployments &amp; Config'!BU330</f>
        <v/>
      </c>
      <c r="P325" s="2">
        <f>'12 - Deployments &amp; Config'!B330</f>
        <v>0</v>
      </c>
      <c r="Q325" s="31" t="str">
        <f t="shared" si="20"/>
        <v/>
      </c>
      <c r="R325" s="18" t="str">
        <f t="shared" si="21"/>
        <v>SW NOT INSTALLED</v>
      </c>
      <c r="S325" s="18" t="str">
        <f t="shared" si="22"/>
        <v/>
      </c>
      <c r="T325" s="18" t="str">
        <f t="shared" si="23"/>
        <v>SW NOT INSTALLED</v>
      </c>
    </row>
    <row r="326" spans="1:20">
      <c r="A326" s="31">
        <f>'12 - Deployments &amp; Config'!I331</f>
        <v>0</v>
      </c>
      <c r="B326" s="31">
        <f>'12 - Deployments &amp; Config'!AA331</f>
        <v>0</v>
      </c>
      <c r="C326" s="31">
        <f>'12 - Deployments &amp; Config'!AB331</f>
        <v>0</v>
      </c>
      <c r="D326" s="18">
        <f>'12 - Deployments &amp; Config'!AP331</f>
        <v>0</v>
      </c>
      <c r="E326" s="18">
        <f>'12 - Deployments &amp; Config'!N331</f>
        <v>0</v>
      </c>
      <c r="F326" s="31">
        <f>'12 - Deployments &amp; Config'!O331</f>
        <v>0</v>
      </c>
      <c r="G326" s="18">
        <f>'12 - Deployments &amp; Config'!P331</f>
        <v>0</v>
      </c>
      <c r="H326" s="18">
        <f>'13 - Config_Intake_View'!M326</f>
        <v>0</v>
      </c>
      <c r="I326" s="31">
        <f>IF('13 - Config_Intake_View'!Q326&lt;&gt;"",'13 - Config_Intake_View'!Q326,'12 - Deployments &amp; Config'!BP331)</f>
        <v>0</v>
      </c>
      <c r="J326" s="18" t="str">
        <f>IF('13 - Config_Intake_View'!Q326&lt;&gt;"","PM Approved",IF('12 - Deployments &amp; Config'!BP331&lt;&gt;"","Assumed",""))</f>
        <v/>
      </c>
      <c r="K326" s="31">
        <f>'12 - Deployments &amp; Config'!AJ331</f>
        <v>0</v>
      </c>
      <c r="L326" s="18">
        <f>'12 - Deployments &amp; Config'!T331</f>
        <v>0</v>
      </c>
      <c r="M326" s="18">
        <f>'12 - Deployments &amp; Config'!V331</f>
        <v>0</v>
      </c>
      <c r="N326" s="18" t="str">
        <f>'12 - Deployments &amp; Config'!BS331</f>
        <v/>
      </c>
      <c r="O326" s="31" t="str">
        <f>'12 - Deployments &amp; Config'!BU331</f>
        <v/>
      </c>
      <c r="P326" s="2">
        <f>'12 - Deployments &amp; Config'!B331</f>
        <v>0</v>
      </c>
      <c r="Q326" s="31" t="str">
        <f t="shared" si="20"/>
        <v/>
      </c>
      <c r="R326" s="18" t="str">
        <f t="shared" si="21"/>
        <v>SW NOT INSTALLED</v>
      </c>
      <c r="S326" s="18" t="str">
        <f t="shared" si="22"/>
        <v/>
      </c>
      <c r="T326" s="18" t="str">
        <f t="shared" si="23"/>
        <v>SW NOT INSTALLED</v>
      </c>
    </row>
    <row r="327" spans="1:20">
      <c r="A327" s="31">
        <f>'12 - Deployments &amp; Config'!I332</f>
        <v>0</v>
      </c>
      <c r="B327" s="31">
        <f>'12 - Deployments &amp; Config'!AA332</f>
        <v>0</v>
      </c>
      <c r="C327" s="31">
        <f>'12 - Deployments &amp; Config'!AB332</f>
        <v>0</v>
      </c>
      <c r="D327" s="18">
        <f>'12 - Deployments &amp; Config'!AP332</f>
        <v>0</v>
      </c>
      <c r="E327" s="18">
        <f>'12 - Deployments &amp; Config'!N332</f>
        <v>0</v>
      </c>
      <c r="F327" s="31">
        <f>'12 - Deployments &amp; Config'!O332</f>
        <v>0</v>
      </c>
      <c r="G327" s="18">
        <f>'12 - Deployments &amp; Config'!P332</f>
        <v>0</v>
      </c>
      <c r="H327" s="18">
        <f>'13 - Config_Intake_View'!M327</f>
        <v>0</v>
      </c>
      <c r="I327" s="31">
        <f>IF('13 - Config_Intake_View'!Q327&lt;&gt;"",'13 - Config_Intake_View'!Q327,'12 - Deployments &amp; Config'!BP332)</f>
        <v>0</v>
      </c>
      <c r="J327" s="18" t="str">
        <f>IF('13 - Config_Intake_View'!Q327&lt;&gt;"","PM Approved",IF('12 - Deployments &amp; Config'!BP332&lt;&gt;"","Assumed",""))</f>
        <v/>
      </c>
      <c r="K327" s="31">
        <f>'12 - Deployments &amp; Config'!AJ332</f>
        <v>0</v>
      </c>
      <c r="L327" s="18">
        <f>'12 - Deployments &amp; Config'!T332</f>
        <v>0</v>
      </c>
      <c r="M327" s="18">
        <f>'12 - Deployments &amp; Config'!V332</f>
        <v>0</v>
      </c>
      <c r="N327" s="18" t="str">
        <f>'12 - Deployments &amp; Config'!BS332</f>
        <v/>
      </c>
      <c r="O327" s="31" t="str">
        <f>'12 - Deployments &amp; Config'!BU332</f>
        <v/>
      </c>
      <c r="P327" s="2">
        <f>'12 - Deployments &amp; Config'!B332</f>
        <v>0</v>
      </c>
      <c r="Q327" s="31" t="str">
        <f t="shared" si="20"/>
        <v/>
      </c>
      <c r="R327" s="18" t="str">
        <f t="shared" si="21"/>
        <v>SW NOT INSTALLED</v>
      </c>
      <c r="S327" s="18" t="str">
        <f t="shared" si="22"/>
        <v/>
      </c>
      <c r="T327" s="18" t="str">
        <f t="shared" si="23"/>
        <v>SW NOT INSTALLED</v>
      </c>
    </row>
    <row r="328" spans="1:20">
      <c r="A328" s="31">
        <f>'12 - Deployments &amp; Config'!I333</f>
        <v>0</v>
      </c>
      <c r="B328" s="31">
        <f>'12 - Deployments &amp; Config'!AA333</f>
        <v>0</v>
      </c>
      <c r="C328" s="31">
        <f>'12 - Deployments &amp; Config'!AB333</f>
        <v>0</v>
      </c>
      <c r="D328" s="18">
        <f>'12 - Deployments &amp; Config'!AP333</f>
        <v>0</v>
      </c>
      <c r="E328" s="18">
        <f>'12 - Deployments &amp; Config'!N333</f>
        <v>0</v>
      </c>
      <c r="F328" s="31">
        <f>'12 - Deployments &amp; Config'!O333</f>
        <v>0</v>
      </c>
      <c r="G328" s="18">
        <f>'12 - Deployments &amp; Config'!P333</f>
        <v>0</v>
      </c>
      <c r="H328" s="18">
        <f>'13 - Config_Intake_View'!M328</f>
        <v>0</v>
      </c>
      <c r="I328" s="31">
        <f>IF('13 - Config_Intake_View'!Q328&lt;&gt;"",'13 - Config_Intake_View'!Q328,'12 - Deployments &amp; Config'!BP333)</f>
        <v>0</v>
      </c>
      <c r="J328" s="18" t="str">
        <f>IF('13 - Config_Intake_View'!Q328&lt;&gt;"","PM Approved",IF('12 - Deployments &amp; Config'!BP333&lt;&gt;"","Assumed",""))</f>
        <v/>
      </c>
      <c r="K328" s="31">
        <f>'12 - Deployments &amp; Config'!AJ333</f>
        <v>0</v>
      </c>
      <c r="L328" s="18">
        <f>'12 - Deployments &amp; Config'!T333</f>
        <v>0</v>
      </c>
      <c r="M328" s="18">
        <f>'12 - Deployments &amp; Config'!V333</f>
        <v>0</v>
      </c>
      <c r="N328" s="18" t="str">
        <f>'12 - Deployments &amp; Config'!BS333</f>
        <v/>
      </c>
      <c r="O328" s="31" t="str">
        <f>'12 - Deployments &amp; Config'!BU333</f>
        <v/>
      </c>
      <c r="P328" s="2">
        <f>'12 - Deployments &amp; Config'!B333</f>
        <v>0</v>
      </c>
      <c r="Q328" s="31" t="str">
        <f t="shared" si="20"/>
        <v/>
      </c>
      <c r="R328" s="18" t="str">
        <f t="shared" si="21"/>
        <v>SW NOT INSTALLED</v>
      </c>
      <c r="S328" s="18" t="str">
        <f t="shared" si="22"/>
        <v/>
      </c>
      <c r="T328" s="18" t="str">
        <f t="shared" si="23"/>
        <v>SW NOT INSTALLED</v>
      </c>
    </row>
    <row r="329" spans="1:20">
      <c r="A329" s="31">
        <f>'12 - Deployments &amp; Config'!I334</f>
        <v>0</v>
      </c>
      <c r="B329" s="31">
        <f>'12 - Deployments &amp; Config'!AA334</f>
        <v>0</v>
      </c>
      <c r="C329" s="31">
        <f>'12 - Deployments &amp; Config'!AB334</f>
        <v>0</v>
      </c>
      <c r="D329" s="18">
        <f>'12 - Deployments &amp; Config'!AP334</f>
        <v>0</v>
      </c>
      <c r="E329" s="18">
        <f>'12 - Deployments &amp; Config'!N334</f>
        <v>0</v>
      </c>
      <c r="F329" s="31">
        <f>'12 - Deployments &amp; Config'!O334</f>
        <v>0</v>
      </c>
      <c r="G329" s="18">
        <f>'12 - Deployments &amp; Config'!P334</f>
        <v>0</v>
      </c>
      <c r="H329" s="18">
        <f>'13 - Config_Intake_View'!M329</f>
        <v>0</v>
      </c>
      <c r="I329" s="31">
        <f>IF('13 - Config_Intake_View'!Q329&lt;&gt;"",'13 - Config_Intake_View'!Q329,'12 - Deployments &amp; Config'!BP334)</f>
        <v>0</v>
      </c>
      <c r="J329" s="18" t="str">
        <f>IF('13 - Config_Intake_View'!Q329&lt;&gt;"","PM Approved",IF('12 - Deployments &amp; Config'!BP334&lt;&gt;"","Assumed",""))</f>
        <v/>
      </c>
      <c r="K329" s="31">
        <f>'12 - Deployments &amp; Config'!AJ334</f>
        <v>0</v>
      </c>
      <c r="L329" s="18">
        <f>'12 - Deployments &amp; Config'!T334</f>
        <v>0</v>
      </c>
      <c r="M329" s="18">
        <f>'12 - Deployments &amp; Config'!V334</f>
        <v>0</v>
      </c>
      <c r="N329" s="18" t="str">
        <f>'12 - Deployments &amp; Config'!BS334</f>
        <v/>
      </c>
      <c r="O329" s="31" t="str">
        <f>'12 - Deployments &amp; Config'!BU334</f>
        <v/>
      </c>
      <c r="P329" s="2">
        <f>'12 - Deployments &amp; Config'!B334</f>
        <v>0</v>
      </c>
      <c r="Q329" s="31" t="str">
        <f t="shared" si="20"/>
        <v/>
      </c>
      <c r="R329" s="18" t="str">
        <f t="shared" si="21"/>
        <v>SW NOT INSTALLED</v>
      </c>
      <c r="S329" s="18" t="str">
        <f t="shared" si="22"/>
        <v/>
      </c>
      <c r="T329" s="18" t="str">
        <f t="shared" si="23"/>
        <v>SW NOT INSTALLED</v>
      </c>
    </row>
    <row r="330" spans="1:20">
      <c r="A330" s="31">
        <f>'12 - Deployments &amp; Config'!I335</f>
        <v>0</v>
      </c>
      <c r="B330" s="31">
        <f>'12 - Deployments &amp; Config'!AA335</f>
        <v>0</v>
      </c>
      <c r="C330" s="31">
        <f>'12 - Deployments &amp; Config'!AB335</f>
        <v>0</v>
      </c>
      <c r="D330" s="18">
        <f>'12 - Deployments &amp; Config'!AP335</f>
        <v>0</v>
      </c>
      <c r="E330" s="18">
        <f>'12 - Deployments &amp; Config'!N335</f>
        <v>0</v>
      </c>
      <c r="F330" s="31">
        <f>'12 - Deployments &amp; Config'!O335</f>
        <v>0</v>
      </c>
      <c r="G330" s="18">
        <f>'12 - Deployments &amp; Config'!P335</f>
        <v>0</v>
      </c>
      <c r="H330" s="18">
        <f>'13 - Config_Intake_View'!M330</f>
        <v>0</v>
      </c>
      <c r="I330" s="31">
        <f>IF('13 - Config_Intake_View'!Q330&lt;&gt;"",'13 - Config_Intake_View'!Q330,'12 - Deployments &amp; Config'!BP335)</f>
        <v>0</v>
      </c>
      <c r="J330" s="18" t="str">
        <f>IF('13 - Config_Intake_View'!Q330&lt;&gt;"","PM Approved",IF('12 - Deployments &amp; Config'!BP335&lt;&gt;"","Assumed",""))</f>
        <v/>
      </c>
      <c r="K330" s="31">
        <f>'12 - Deployments &amp; Config'!AJ335</f>
        <v>0</v>
      </c>
      <c r="L330" s="18">
        <f>'12 - Deployments &amp; Config'!T335</f>
        <v>0</v>
      </c>
      <c r="M330" s="18">
        <f>'12 - Deployments &amp; Config'!V335</f>
        <v>0</v>
      </c>
      <c r="N330" s="18" t="str">
        <f>'12 - Deployments &amp; Config'!BS335</f>
        <v/>
      </c>
      <c r="O330" s="31" t="str">
        <f>'12 - Deployments &amp; Config'!BU335</f>
        <v/>
      </c>
      <c r="P330" s="2">
        <f>'12 - Deployments &amp; Config'!B335</f>
        <v>0</v>
      </c>
      <c r="Q330" s="31" t="str">
        <f t="shared" si="20"/>
        <v/>
      </c>
      <c r="R330" s="18" t="str">
        <f t="shared" si="21"/>
        <v>SW NOT INSTALLED</v>
      </c>
      <c r="S330" s="18" t="str">
        <f t="shared" si="22"/>
        <v/>
      </c>
      <c r="T330" s="18" t="str">
        <f t="shared" si="23"/>
        <v>SW NOT INSTALLED</v>
      </c>
    </row>
    <row r="331" spans="1:20">
      <c r="A331" s="31">
        <f>'12 - Deployments &amp; Config'!I336</f>
        <v>0</v>
      </c>
      <c r="B331" s="31">
        <f>'12 - Deployments &amp; Config'!AA336</f>
        <v>0</v>
      </c>
      <c r="C331" s="31">
        <f>'12 - Deployments &amp; Config'!AB336</f>
        <v>0</v>
      </c>
      <c r="D331" s="18">
        <f>'12 - Deployments &amp; Config'!AP336</f>
        <v>0</v>
      </c>
      <c r="E331" s="18">
        <f>'12 - Deployments &amp; Config'!N336</f>
        <v>0</v>
      </c>
      <c r="F331" s="31">
        <f>'12 - Deployments &amp; Config'!O336</f>
        <v>0</v>
      </c>
      <c r="G331" s="18">
        <f>'12 - Deployments &amp; Config'!P336</f>
        <v>0</v>
      </c>
      <c r="H331" s="18">
        <f>'13 - Config_Intake_View'!M331</f>
        <v>0</v>
      </c>
      <c r="I331" s="31">
        <f>IF('13 - Config_Intake_View'!Q331&lt;&gt;"",'13 - Config_Intake_View'!Q331,'12 - Deployments &amp; Config'!BP336)</f>
        <v>0</v>
      </c>
      <c r="J331" s="18" t="str">
        <f>IF('13 - Config_Intake_View'!Q331&lt;&gt;"","PM Approved",IF('12 - Deployments &amp; Config'!BP336&lt;&gt;"","Assumed",""))</f>
        <v/>
      </c>
      <c r="K331" s="31">
        <f>'12 - Deployments &amp; Config'!AJ336</f>
        <v>0</v>
      </c>
      <c r="L331" s="18">
        <f>'12 - Deployments &amp; Config'!T336</f>
        <v>0</v>
      </c>
      <c r="M331" s="18">
        <f>'12 - Deployments &amp; Config'!V336</f>
        <v>0</v>
      </c>
      <c r="N331" s="18" t="str">
        <f>'12 - Deployments &amp; Config'!BS336</f>
        <v/>
      </c>
      <c r="O331" s="31" t="str">
        <f>'12 - Deployments &amp; Config'!BU336</f>
        <v/>
      </c>
      <c r="P331" s="2">
        <f>'12 - Deployments &amp; Config'!B336</f>
        <v>0</v>
      </c>
      <c r="Q331" s="31" t="str">
        <f t="shared" si="20"/>
        <v/>
      </c>
      <c r="R331" s="18" t="str">
        <f t="shared" si="21"/>
        <v>SW NOT INSTALLED</v>
      </c>
      <c r="S331" s="18" t="str">
        <f t="shared" si="22"/>
        <v/>
      </c>
      <c r="T331" s="18" t="str">
        <f t="shared" si="23"/>
        <v>SW NOT INSTALLED</v>
      </c>
    </row>
    <row r="332" spans="1:20">
      <c r="A332" s="31">
        <f>'12 - Deployments &amp; Config'!I337</f>
        <v>0</v>
      </c>
      <c r="B332" s="31">
        <f>'12 - Deployments &amp; Config'!AA337</f>
        <v>0</v>
      </c>
      <c r="C332" s="31">
        <f>'12 - Deployments &amp; Config'!AB337</f>
        <v>0</v>
      </c>
      <c r="D332" s="18">
        <f>'12 - Deployments &amp; Config'!AP337</f>
        <v>0</v>
      </c>
      <c r="E332" s="18">
        <f>'12 - Deployments &amp; Config'!N337</f>
        <v>0</v>
      </c>
      <c r="F332" s="31">
        <f>'12 - Deployments &amp; Config'!O337</f>
        <v>0</v>
      </c>
      <c r="G332" s="18">
        <f>'12 - Deployments &amp; Config'!P337</f>
        <v>0</v>
      </c>
      <c r="H332" s="18">
        <f>'13 - Config_Intake_View'!M332</f>
        <v>0</v>
      </c>
      <c r="I332" s="31">
        <f>IF('13 - Config_Intake_View'!Q332&lt;&gt;"",'13 - Config_Intake_View'!Q332,'12 - Deployments &amp; Config'!BP337)</f>
        <v>0</v>
      </c>
      <c r="J332" s="18" t="str">
        <f>IF('13 - Config_Intake_View'!Q332&lt;&gt;"","PM Approved",IF('12 - Deployments &amp; Config'!BP337&lt;&gt;"","Assumed",""))</f>
        <v/>
      </c>
      <c r="K332" s="31">
        <f>'12 - Deployments &amp; Config'!AJ337</f>
        <v>0</v>
      </c>
      <c r="L332" s="18">
        <f>'12 - Deployments &amp; Config'!T337</f>
        <v>0</v>
      </c>
      <c r="M332" s="18">
        <f>'12 - Deployments &amp; Config'!V337</f>
        <v>0</v>
      </c>
      <c r="N332" s="18" t="str">
        <f>'12 - Deployments &amp; Config'!BS337</f>
        <v/>
      </c>
      <c r="O332" s="31" t="str">
        <f>'12 - Deployments &amp; Config'!BU337</f>
        <v/>
      </c>
      <c r="P332" s="2">
        <f>'12 - Deployments &amp; Config'!B337</f>
        <v>0</v>
      </c>
      <c r="Q332" s="31" t="str">
        <f t="shared" si="20"/>
        <v/>
      </c>
      <c r="R332" s="18" t="str">
        <f t="shared" si="21"/>
        <v>SW NOT INSTALLED</v>
      </c>
      <c r="S332" s="18" t="str">
        <f t="shared" si="22"/>
        <v/>
      </c>
      <c r="T332" s="18" t="str">
        <f t="shared" si="23"/>
        <v>SW NOT INSTALLED</v>
      </c>
    </row>
    <row r="333" spans="1:20">
      <c r="A333" s="31">
        <f>'12 - Deployments &amp; Config'!I338</f>
        <v>0</v>
      </c>
      <c r="B333" s="31">
        <f>'12 - Deployments &amp; Config'!AA338</f>
        <v>0</v>
      </c>
      <c r="C333" s="31">
        <f>'12 - Deployments &amp; Config'!AB338</f>
        <v>0</v>
      </c>
      <c r="D333" s="18">
        <f>'12 - Deployments &amp; Config'!AP338</f>
        <v>0</v>
      </c>
      <c r="E333" s="18">
        <f>'12 - Deployments &amp; Config'!N338</f>
        <v>0</v>
      </c>
      <c r="F333" s="31">
        <f>'12 - Deployments &amp; Config'!O338</f>
        <v>0</v>
      </c>
      <c r="G333" s="18">
        <f>'12 - Deployments &amp; Config'!P338</f>
        <v>0</v>
      </c>
      <c r="H333" s="18">
        <f>'13 - Config_Intake_View'!M333</f>
        <v>0</v>
      </c>
      <c r="I333" s="31">
        <f>IF('13 - Config_Intake_View'!Q333&lt;&gt;"",'13 - Config_Intake_View'!Q333,'12 - Deployments &amp; Config'!BP338)</f>
        <v>0</v>
      </c>
      <c r="J333" s="18" t="str">
        <f>IF('13 - Config_Intake_View'!Q333&lt;&gt;"","PM Approved",IF('12 - Deployments &amp; Config'!BP338&lt;&gt;"","Assumed",""))</f>
        <v/>
      </c>
      <c r="K333" s="31">
        <f>'12 - Deployments &amp; Config'!AJ338</f>
        <v>0</v>
      </c>
      <c r="L333" s="18">
        <f>'12 - Deployments &amp; Config'!T338</f>
        <v>0</v>
      </c>
      <c r="M333" s="18">
        <f>'12 - Deployments &amp; Config'!V338</f>
        <v>0</v>
      </c>
      <c r="N333" s="18" t="str">
        <f>'12 - Deployments &amp; Config'!BS338</f>
        <v/>
      </c>
      <c r="O333" s="31" t="str">
        <f>'12 - Deployments &amp; Config'!BU338</f>
        <v/>
      </c>
      <c r="P333" s="2">
        <f>'12 - Deployments &amp; Config'!B338</f>
        <v>0</v>
      </c>
      <c r="Q333" s="31" t="str">
        <f t="shared" si="20"/>
        <v/>
      </c>
      <c r="R333" s="18" t="str">
        <f t="shared" si="21"/>
        <v>SW NOT INSTALLED</v>
      </c>
      <c r="S333" s="18" t="str">
        <f t="shared" si="22"/>
        <v/>
      </c>
      <c r="T333" s="18" t="str">
        <f t="shared" si="23"/>
        <v>SW NOT INSTALLED</v>
      </c>
    </row>
    <row r="334" spans="1:20">
      <c r="A334" s="31">
        <f>'12 - Deployments &amp; Config'!I339</f>
        <v>0</v>
      </c>
      <c r="B334" s="31">
        <f>'12 - Deployments &amp; Config'!AA339</f>
        <v>0</v>
      </c>
      <c r="C334" s="31">
        <f>'12 - Deployments &amp; Config'!AB339</f>
        <v>0</v>
      </c>
      <c r="D334" s="18">
        <f>'12 - Deployments &amp; Config'!AP339</f>
        <v>0</v>
      </c>
      <c r="E334" s="18">
        <f>'12 - Deployments &amp; Config'!N339</f>
        <v>0</v>
      </c>
      <c r="F334" s="31">
        <f>'12 - Deployments &amp; Config'!O339</f>
        <v>0</v>
      </c>
      <c r="G334" s="18">
        <f>'12 - Deployments &amp; Config'!P339</f>
        <v>0</v>
      </c>
      <c r="H334" s="18">
        <f>'13 - Config_Intake_View'!M334</f>
        <v>0</v>
      </c>
      <c r="I334" s="31">
        <f>IF('13 - Config_Intake_View'!Q334&lt;&gt;"",'13 - Config_Intake_View'!Q334,'12 - Deployments &amp; Config'!BP339)</f>
        <v>0</v>
      </c>
      <c r="J334" s="18" t="str">
        <f>IF('13 - Config_Intake_View'!Q334&lt;&gt;"","PM Approved",IF('12 - Deployments &amp; Config'!BP339&lt;&gt;"","Assumed",""))</f>
        <v/>
      </c>
      <c r="K334" s="31">
        <f>'12 - Deployments &amp; Config'!AJ339</f>
        <v>0</v>
      </c>
      <c r="L334" s="18">
        <f>'12 - Deployments &amp; Config'!T339</f>
        <v>0</v>
      </c>
      <c r="M334" s="18">
        <f>'12 - Deployments &amp; Config'!V339</f>
        <v>0</v>
      </c>
      <c r="N334" s="18" t="str">
        <f>'12 - Deployments &amp; Config'!BS339</f>
        <v/>
      </c>
      <c r="O334" s="31" t="str">
        <f>'12 - Deployments &amp; Config'!BU339</f>
        <v/>
      </c>
      <c r="P334" s="2">
        <f>'12 - Deployments &amp; Config'!B339</f>
        <v>0</v>
      </c>
      <c r="Q334" s="31" t="str">
        <f t="shared" si="20"/>
        <v/>
      </c>
      <c r="R334" s="18" t="str">
        <f t="shared" si="21"/>
        <v>SW NOT INSTALLED</v>
      </c>
      <c r="S334" s="18" t="str">
        <f t="shared" si="22"/>
        <v/>
      </c>
      <c r="T334" s="18" t="str">
        <f t="shared" si="23"/>
        <v>SW NOT INSTALLED</v>
      </c>
    </row>
    <row r="335" spans="1:20">
      <c r="A335" s="31">
        <f>'12 - Deployments &amp; Config'!I340</f>
        <v>0</v>
      </c>
      <c r="B335" s="31">
        <f>'12 - Deployments &amp; Config'!AA340</f>
        <v>0</v>
      </c>
      <c r="C335" s="31">
        <f>'12 - Deployments &amp; Config'!AB340</f>
        <v>0</v>
      </c>
      <c r="D335" s="18">
        <f>'12 - Deployments &amp; Config'!AP340</f>
        <v>0</v>
      </c>
      <c r="E335" s="18">
        <f>'12 - Deployments &amp; Config'!N340</f>
        <v>0</v>
      </c>
      <c r="F335" s="31">
        <f>'12 - Deployments &amp; Config'!O340</f>
        <v>0</v>
      </c>
      <c r="G335" s="18">
        <f>'12 - Deployments &amp; Config'!P340</f>
        <v>0</v>
      </c>
      <c r="H335" s="18">
        <f>'13 - Config_Intake_View'!M335</f>
        <v>0</v>
      </c>
      <c r="I335" s="31">
        <f>IF('13 - Config_Intake_View'!Q335&lt;&gt;"",'13 - Config_Intake_View'!Q335,'12 - Deployments &amp; Config'!BP340)</f>
        <v>0</v>
      </c>
      <c r="J335" s="18" t="str">
        <f>IF('13 - Config_Intake_View'!Q335&lt;&gt;"","PM Approved",IF('12 - Deployments &amp; Config'!BP340&lt;&gt;"","Assumed",""))</f>
        <v/>
      </c>
      <c r="K335" s="31">
        <f>'12 - Deployments &amp; Config'!AJ340</f>
        <v>0</v>
      </c>
      <c r="L335" s="18">
        <f>'12 - Deployments &amp; Config'!T340</f>
        <v>0</v>
      </c>
      <c r="M335" s="18">
        <f>'12 - Deployments &amp; Config'!V340</f>
        <v>0</v>
      </c>
      <c r="N335" s="18" t="str">
        <f>'12 - Deployments &amp; Config'!BS340</f>
        <v/>
      </c>
      <c r="O335" s="31" t="str">
        <f>'12 - Deployments &amp; Config'!BU340</f>
        <v/>
      </c>
      <c r="P335" s="2">
        <f>'12 - Deployments &amp; Config'!B340</f>
        <v>0</v>
      </c>
      <c r="Q335" s="31" t="str">
        <f t="shared" si="20"/>
        <v/>
      </c>
      <c r="R335" s="18" t="str">
        <f t="shared" si="21"/>
        <v>SW NOT INSTALLED</v>
      </c>
      <c r="S335" s="18" t="str">
        <f t="shared" si="22"/>
        <v/>
      </c>
      <c r="T335" s="18" t="str">
        <f t="shared" si="23"/>
        <v>SW NOT INSTALLED</v>
      </c>
    </row>
    <row r="336" spans="1:20">
      <c r="A336" s="31">
        <f>'12 - Deployments &amp; Config'!I341</f>
        <v>0</v>
      </c>
      <c r="B336" s="31">
        <f>'12 - Deployments &amp; Config'!AA341</f>
        <v>0</v>
      </c>
      <c r="C336" s="31">
        <f>'12 - Deployments &amp; Config'!AB341</f>
        <v>0</v>
      </c>
      <c r="D336" s="18">
        <f>'12 - Deployments &amp; Config'!AP341</f>
        <v>0</v>
      </c>
      <c r="E336" s="18">
        <f>'12 - Deployments &amp; Config'!N341</f>
        <v>0</v>
      </c>
      <c r="F336" s="31">
        <f>'12 - Deployments &amp; Config'!O341</f>
        <v>0</v>
      </c>
      <c r="G336" s="18">
        <f>'12 - Deployments &amp; Config'!P341</f>
        <v>0</v>
      </c>
      <c r="H336" s="18">
        <f>'13 - Config_Intake_View'!M336</f>
        <v>0</v>
      </c>
      <c r="I336" s="31">
        <f>IF('13 - Config_Intake_View'!Q336&lt;&gt;"",'13 - Config_Intake_View'!Q336,'12 - Deployments &amp; Config'!BP341)</f>
        <v>0</v>
      </c>
      <c r="J336" s="18" t="str">
        <f>IF('13 - Config_Intake_View'!Q336&lt;&gt;"","PM Approved",IF('12 - Deployments &amp; Config'!BP341&lt;&gt;"","Assumed",""))</f>
        <v/>
      </c>
      <c r="K336" s="31">
        <f>'12 - Deployments &amp; Config'!AJ341</f>
        <v>0</v>
      </c>
      <c r="L336" s="18">
        <f>'12 - Deployments &amp; Config'!T341</f>
        <v>0</v>
      </c>
      <c r="M336" s="18">
        <f>'12 - Deployments &amp; Config'!V341</f>
        <v>0</v>
      </c>
      <c r="N336" s="18" t="str">
        <f>'12 - Deployments &amp; Config'!BS341</f>
        <v/>
      </c>
      <c r="O336" s="31" t="str">
        <f>'12 - Deployments &amp; Config'!BU341</f>
        <v/>
      </c>
      <c r="P336" s="2">
        <f>'12 - Deployments &amp; Config'!B341</f>
        <v>0</v>
      </c>
      <c r="Q336" s="31" t="str">
        <f t="shared" si="20"/>
        <v/>
      </c>
      <c r="R336" s="18" t="str">
        <f t="shared" si="21"/>
        <v>SW NOT INSTALLED</v>
      </c>
      <c r="S336" s="18" t="str">
        <f t="shared" si="22"/>
        <v/>
      </c>
      <c r="T336" s="18" t="str">
        <f t="shared" si="23"/>
        <v>SW NOT INSTALLED</v>
      </c>
    </row>
    <row r="337" spans="1:20">
      <c r="A337" s="31">
        <f>'12 - Deployments &amp; Config'!I342</f>
        <v>0</v>
      </c>
      <c r="B337" s="31">
        <f>'12 - Deployments &amp; Config'!AA342</f>
        <v>0</v>
      </c>
      <c r="C337" s="31">
        <f>'12 - Deployments &amp; Config'!AB342</f>
        <v>0</v>
      </c>
      <c r="D337" s="18">
        <f>'12 - Deployments &amp; Config'!AP342</f>
        <v>0</v>
      </c>
      <c r="E337" s="18">
        <f>'12 - Deployments &amp; Config'!N342</f>
        <v>0</v>
      </c>
      <c r="F337" s="31">
        <f>'12 - Deployments &amp; Config'!O342</f>
        <v>0</v>
      </c>
      <c r="G337" s="18">
        <f>'12 - Deployments &amp; Config'!P342</f>
        <v>0</v>
      </c>
      <c r="H337" s="18">
        <f>'13 - Config_Intake_View'!M337</f>
        <v>0</v>
      </c>
      <c r="I337" s="31">
        <f>IF('13 - Config_Intake_View'!Q337&lt;&gt;"",'13 - Config_Intake_View'!Q337,'12 - Deployments &amp; Config'!BP342)</f>
        <v>0</v>
      </c>
      <c r="J337" s="18" t="str">
        <f>IF('13 - Config_Intake_View'!Q337&lt;&gt;"","PM Approved",IF('12 - Deployments &amp; Config'!BP342&lt;&gt;"","Assumed",""))</f>
        <v/>
      </c>
      <c r="K337" s="31">
        <f>'12 - Deployments &amp; Config'!AJ342</f>
        <v>0</v>
      </c>
      <c r="L337" s="18">
        <f>'12 - Deployments &amp; Config'!T342</f>
        <v>0</v>
      </c>
      <c r="M337" s="18">
        <f>'12 - Deployments &amp; Config'!V342</f>
        <v>0</v>
      </c>
      <c r="N337" s="18" t="str">
        <f>'12 - Deployments &amp; Config'!BS342</f>
        <v/>
      </c>
      <c r="O337" s="31" t="str">
        <f>'12 - Deployments &amp; Config'!BU342</f>
        <v/>
      </c>
      <c r="P337" s="2">
        <f>'12 - Deployments &amp; Config'!B342</f>
        <v>0</v>
      </c>
      <c r="Q337" s="31" t="str">
        <f t="shared" si="20"/>
        <v/>
      </c>
      <c r="R337" s="18" t="str">
        <f t="shared" si="21"/>
        <v>SW NOT INSTALLED</v>
      </c>
      <c r="S337" s="18" t="str">
        <f t="shared" si="22"/>
        <v/>
      </c>
      <c r="T337" s="18" t="str">
        <f t="shared" si="23"/>
        <v>SW NOT INSTALLED</v>
      </c>
    </row>
    <row r="338" spans="1:20">
      <c r="A338" s="31">
        <f>'12 - Deployments &amp; Config'!I343</f>
        <v>0</v>
      </c>
      <c r="B338" s="31">
        <f>'12 - Deployments &amp; Config'!AA343</f>
        <v>0</v>
      </c>
      <c r="C338" s="31">
        <f>'12 - Deployments &amp; Config'!AB343</f>
        <v>0</v>
      </c>
      <c r="D338" s="18">
        <f>'12 - Deployments &amp; Config'!AP343</f>
        <v>0</v>
      </c>
      <c r="E338" s="18">
        <f>'12 - Deployments &amp; Config'!N343</f>
        <v>0</v>
      </c>
      <c r="F338" s="31">
        <f>'12 - Deployments &amp; Config'!O343</f>
        <v>0</v>
      </c>
      <c r="G338" s="18">
        <f>'12 - Deployments &amp; Config'!P343</f>
        <v>0</v>
      </c>
      <c r="H338" s="18">
        <f>'13 - Config_Intake_View'!M338</f>
        <v>0</v>
      </c>
      <c r="I338" s="31">
        <f>IF('13 - Config_Intake_View'!Q338&lt;&gt;"",'13 - Config_Intake_View'!Q338,'12 - Deployments &amp; Config'!BP343)</f>
        <v>0</v>
      </c>
      <c r="J338" s="18" t="str">
        <f>IF('13 - Config_Intake_View'!Q338&lt;&gt;"","PM Approved",IF('12 - Deployments &amp; Config'!BP343&lt;&gt;"","Assumed",""))</f>
        <v/>
      </c>
      <c r="K338" s="31">
        <f>'12 - Deployments &amp; Config'!AJ343</f>
        <v>0</v>
      </c>
      <c r="L338" s="18">
        <f>'12 - Deployments &amp; Config'!T343</f>
        <v>0</v>
      </c>
      <c r="M338" s="18">
        <f>'12 - Deployments &amp; Config'!V343</f>
        <v>0</v>
      </c>
      <c r="N338" s="18" t="str">
        <f>'12 - Deployments &amp; Config'!BS343</f>
        <v/>
      </c>
      <c r="O338" s="31" t="str">
        <f>'12 - Deployments &amp; Config'!BU343</f>
        <v/>
      </c>
      <c r="P338" s="2">
        <f>'12 - Deployments &amp; Config'!B343</f>
        <v>0</v>
      </c>
      <c r="Q338" s="31" t="str">
        <f t="shared" si="20"/>
        <v/>
      </c>
      <c r="R338" s="18" t="str">
        <f t="shared" si="21"/>
        <v>SW NOT INSTALLED</v>
      </c>
      <c r="S338" s="18" t="str">
        <f t="shared" si="22"/>
        <v/>
      </c>
      <c r="T338" s="18" t="str">
        <f t="shared" si="23"/>
        <v>SW NOT INSTALLED</v>
      </c>
    </row>
    <row r="339" spans="1:20">
      <c r="A339" s="31">
        <f>'12 - Deployments &amp; Config'!I344</f>
        <v>0</v>
      </c>
      <c r="B339" s="31">
        <f>'12 - Deployments &amp; Config'!AA344</f>
        <v>0</v>
      </c>
      <c r="C339" s="31">
        <f>'12 - Deployments &amp; Config'!AB344</f>
        <v>0</v>
      </c>
      <c r="D339" s="18">
        <f>'12 - Deployments &amp; Config'!AP344</f>
        <v>0</v>
      </c>
      <c r="E339" s="18">
        <f>'12 - Deployments &amp; Config'!N344</f>
        <v>0</v>
      </c>
      <c r="F339" s="31">
        <f>'12 - Deployments &amp; Config'!O344</f>
        <v>0</v>
      </c>
      <c r="G339" s="18">
        <f>'12 - Deployments &amp; Config'!P344</f>
        <v>0</v>
      </c>
      <c r="H339" s="18">
        <f>'13 - Config_Intake_View'!M339</f>
        <v>0</v>
      </c>
      <c r="I339" s="31">
        <f>IF('13 - Config_Intake_View'!Q339&lt;&gt;"",'13 - Config_Intake_View'!Q339,'12 - Deployments &amp; Config'!BP344)</f>
        <v>0</v>
      </c>
      <c r="J339" s="18" t="str">
        <f>IF('13 - Config_Intake_View'!Q339&lt;&gt;"","PM Approved",IF('12 - Deployments &amp; Config'!BP344&lt;&gt;"","Assumed",""))</f>
        <v/>
      </c>
      <c r="K339" s="31">
        <f>'12 - Deployments &amp; Config'!AJ344</f>
        <v>0</v>
      </c>
      <c r="L339" s="18">
        <f>'12 - Deployments &amp; Config'!T344</f>
        <v>0</v>
      </c>
      <c r="M339" s="18">
        <f>'12 - Deployments &amp; Config'!V344</f>
        <v>0</v>
      </c>
      <c r="N339" s="18" t="str">
        <f>'12 - Deployments &amp; Config'!BS344</f>
        <v/>
      </c>
      <c r="O339" s="31" t="str">
        <f>'12 - Deployments &amp; Config'!BU344</f>
        <v/>
      </c>
      <c r="P339" s="2">
        <f>'12 - Deployments &amp; Config'!B344</f>
        <v>0</v>
      </c>
      <c r="Q339" s="31" t="str">
        <f t="shared" si="20"/>
        <v/>
      </c>
      <c r="R339" s="18" t="str">
        <f t="shared" si="21"/>
        <v>SW NOT INSTALLED</v>
      </c>
      <c r="S339" s="18" t="str">
        <f t="shared" si="22"/>
        <v/>
      </c>
      <c r="T339" s="18" t="str">
        <f t="shared" si="23"/>
        <v>SW NOT INSTALLED</v>
      </c>
    </row>
    <row r="340" spans="1:20">
      <c r="A340" s="31">
        <f>'12 - Deployments &amp; Config'!I345</f>
        <v>0</v>
      </c>
      <c r="B340" s="31">
        <f>'12 - Deployments &amp; Config'!AA345</f>
        <v>0</v>
      </c>
      <c r="C340" s="31">
        <f>'12 - Deployments &amp; Config'!AB345</f>
        <v>0</v>
      </c>
      <c r="D340" s="18">
        <f>'12 - Deployments &amp; Config'!AP345</f>
        <v>0</v>
      </c>
      <c r="E340" s="18">
        <f>'12 - Deployments &amp; Config'!N345</f>
        <v>0</v>
      </c>
      <c r="F340" s="31">
        <f>'12 - Deployments &amp; Config'!O345</f>
        <v>0</v>
      </c>
      <c r="G340" s="18">
        <f>'12 - Deployments &amp; Config'!P345</f>
        <v>0</v>
      </c>
      <c r="H340" s="18">
        <f>'13 - Config_Intake_View'!M340</f>
        <v>0</v>
      </c>
      <c r="I340" s="31">
        <f>IF('13 - Config_Intake_View'!Q340&lt;&gt;"",'13 - Config_Intake_View'!Q340,'12 - Deployments &amp; Config'!BP345)</f>
        <v>0</v>
      </c>
      <c r="J340" s="18" t="str">
        <f>IF('13 - Config_Intake_View'!Q340&lt;&gt;"","PM Approved",IF('12 - Deployments &amp; Config'!BP345&lt;&gt;"","Assumed",""))</f>
        <v/>
      </c>
      <c r="K340" s="31">
        <f>'12 - Deployments &amp; Config'!AJ345</f>
        <v>0</v>
      </c>
      <c r="L340" s="18">
        <f>'12 - Deployments &amp; Config'!T345</f>
        <v>0</v>
      </c>
      <c r="M340" s="18">
        <f>'12 - Deployments &amp; Config'!V345</f>
        <v>0</v>
      </c>
      <c r="N340" s="18" t="str">
        <f>'12 - Deployments &amp; Config'!BS345</f>
        <v/>
      </c>
      <c r="O340" s="31" t="str">
        <f>'12 - Deployments &amp; Config'!BU345</f>
        <v/>
      </c>
      <c r="P340" s="2">
        <f>'12 - Deployments &amp; Config'!B345</f>
        <v>0</v>
      </c>
      <c r="Q340" s="31" t="str">
        <f t="shared" si="20"/>
        <v/>
      </c>
      <c r="R340" s="18" t="str">
        <f t="shared" si="21"/>
        <v>SW NOT INSTALLED</v>
      </c>
      <c r="S340" s="18" t="str">
        <f t="shared" si="22"/>
        <v/>
      </c>
      <c r="T340" s="18" t="str">
        <f t="shared" si="23"/>
        <v>SW NOT INSTALLED</v>
      </c>
    </row>
    <row r="341" spans="1:20">
      <c r="A341" s="31">
        <f>'12 - Deployments &amp; Config'!I346</f>
        <v>0</v>
      </c>
      <c r="B341" s="31">
        <f>'12 - Deployments &amp; Config'!AA346</f>
        <v>0</v>
      </c>
      <c r="C341" s="31">
        <f>'12 - Deployments &amp; Config'!AB346</f>
        <v>0</v>
      </c>
      <c r="D341" s="18">
        <f>'12 - Deployments &amp; Config'!AP346</f>
        <v>0</v>
      </c>
      <c r="E341" s="18">
        <f>'12 - Deployments &amp; Config'!N346</f>
        <v>0</v>
      </c>
      <c r="F341" s="31">
        <f>'12 - Deployments &amp; Config'!O346</f>
        <v>0</v>
      </c>
      <c r="G341" s="18">
        <f>'12 - Deployments &amp; Config'!P346</f>
        <v>0</v>
      </c>
      <c r="H341" s="18">
        <f>'13 - Config_Intake_View'!M341</f>
        <v>0</v>
      </c>
      <c r="I341" s="31">
        <f>IF('13 - Config_Intake_View'!Q341&lt;&gt;"",'13 - Config_Intake_View'!Q341,'12 - Deployments &amp; Config'!BP346)</f>
        <v>0</v>
      </c>
      <c r="J341" s="18" t="str">
        <f>IF('13 - Config_Intake_View'!Q341&lt;&gt;"","PM Approved",IF('12 - Deployments &amp; Config'!BP346&lt;&gt;"","Assumed",""))</f>
        <v/>
      </c>
      <c r="K341" s="31">
        <f>'12 - Deployments &amp; Config'!AJ346</f>
        <v>0</v>
      </c>
      <c r="L341" s="18">
        <f>'12 - Deployments &amp; Config'!T346</f>
        <v>0</v>
      </c>
      <c r="M341" s="18">
        <f>'12 - Deployments &amp; Config'!V346</f>
        <v>0</v>
      </c>
      <c r="N341" s="18" t="str">
        <f>'12 - Deployments &amp; Config'!BS346</f>
        <v/>
      </c>
      <c r="O341" s="31" t="str">
        <f>'12 - Deployments &amp; Config'!BU346</f>
        <v/>
      </c>
      <c r="P341" s="2">
        <f>'12 - Deployments &amp; Config'!B346</f>
        <v>0</v>
      </c>
      <c r="Q341" s="31" t="str">
        <f t="shared" si="20"/>
        <v/>
      </c>
      <c r="R341" s="18" t="str">
        <f t="shared" si="21"/>
        <v>SW NOT INSTALLED</v>
      </c>
      <c r="S341" s="18" t="str">
        <f t="shared" si="22"/>
        <v/>
      </c>
      <c r="T341" s="18" t="str">
        <f t="shared" si="23"/>
        <v>SW NOT INSTALLED</v>
      </c>
    </row>
    <row r="342" spans="1:20">
      <c r="A342" s="31">
        <f>'12 - Deployments &amp; Config'!I347</f>
        <v>0</v>
      </c>
      <c r="B342" s="31">
        <f>'12 - Deployments &amp; Config'!AA347</f>
        <v>0</v>
      </c>
      <c r="C342" s="31">
        <f>'12 - Deployments &amp; Config'!AB347</f>
        <v>0</v>
      </c>
      <c r="D342" s="18">
        <f>'12 - Deployments &amp; Config'!AP347</f>
        <v>0</v>
      </c>
      <c r="E342" s="18">
        <f>'12 - Deployments &amp; Config'!N347</f>
        <v>0</v>
      </c>
      <c r="F342" s="31">
        <f>'12 - Deployments &amp; Config'!O347</f>
        <v>0</v>
      </c>
      <c r="G342" s="18">
        <f>'12 - Deployments &amp; Config'!P347</f>
        <v>0</v>
      </c>
      <c r="H342" s="18">
        <f>'13 - Config_Intake_View'!M342</f>
        <v>0</v>
      </c>
      <c r="I342" s="31">
        <f>IF('13 - Config_Intake_View'!Q342&lt;&gt;"",'13 - Config_Intake_View'!Q342,'12 - Deployments &amp; Config'!BP347)</f>
        <v>0</v>
      </c>
      <c r="J342" s="18" t="str">
        <f>IF('13 - Config_Intake_View'!Q342&lt;&gt;"","PM Approved",IF('12 - Deployments &amp; Config'!BP347&lt;&gt;"","Assumed",""))</f>
        <v/>
      </c>
      <c r="K342" s="31">
        <f>'12 - Deployments &amp; Config'!AJ347</f>
        <v>0</v>
      </c>
      <c r="L342" s="18">
        <f>'12 - Deployments &amp; Config'!T347</f>
        <v>0</v>
      </c>
      <c r="M342" s="18">
        <f>'12 - Deployments &amp; Config'!V347</f>
        <v>0</v>
      </c>
      <c r="N342" s="18" t="str">
        <f>'12 - Deployments &amp; Config'!BS347</f>
        <v/>
      </c>
      <c r="O342" s="31" t="str">
        <f>'12 - Deployments &amp; Config'!BU347</f>
        <v/>
      </c>
      <c r="P342" s="2">
        <f>'12 - Deployments &amp; Config'!B347</f>
        <v>0</v>
      </c>
      <c r="Q342" s="31" t="str">
        <f t="shared" si="20"/>
        <v/>
      </c>
      <c r="R342" s="18" t="str">
        <f t="shared" si="21"/>
        <v>SW NOT INSTALLED</v>
      </c>
      <c r="S342" s="18" t="str">
        <f t="shared" si="22"/>
        <v/>
      </c>
      <c r="T342" s="18" t="str">
        <f t="shared" si="23"/>
        <v>SW NOT INSTALLED</v>
      </c>
    </row>
    <row r="343" spans="1:20">
      <c r="A343" s="31">
        <f>'12 - Deployments &amp; Config'!I348</f>
        <v>0</v>
      </c>
      <c r="B343" s="31">
        <f>'12 - Deployments &amp; Config'!AA348</f>
        <v>0</v>
      </c>
      <c r="C343" s="31">
        <f>'12 - Deployments &amp; Config'!AB348</f>
        <v>0</v>
      </c>
      <c r="D343" s="18">
        <f>'12 - Deployments &amp; Config'!AP348</f>
        <v>0</v>
      </c>
      <c r="E343" s="18">
        <f>'12 - Deployments &amp; Config'!N348</f>
        <v>0</v>
      </c>
      <c r="F343" s="31">
        <f>'12 - Deployments &amp; Config'!O348</f>
        <v>0</v>
      </c>
      <c r="G343" s="18">
        <f>'12 - Deployments &amp; Config'!P348</f>
        <v>0</v>
      </c>
      <c r="H343" s="18">
        <f>'13 - Config_Intake_View'!M343</f>
        <v>0</v>
      </c>
      <c r="I343" s="31">
        <f>IF('13 - Config_Intake_View'!Q343&lt;&gt;"",'13 - Config_Intake_View'!Q343,'12 - Deployments &amp; Config'!BP348)</f>
        <v>0</v>
      </c>
      <c r="J343" s="18" t="str">
        <f>IF('13 - Config_Intake_View'!Q343&lt;&gt;"","PM Approved",IF('12 - Deployments &amp; Config'!BP348&lt;&gt;"","Assumed",""))</f>
        <v/>
      </c>
      <c r="K343" s="31">
        <f>'12 - Deployments &amp; Config'!AJ348</f>
        <v>0</v>
      </c>
      <c r="L343" s="18">
        <f>'12 - Deployments &amp; Config'!T348</f>
        <v>0</v>
      </c>
      <c r="M343" s="18">
        <f>'12 - Deployments &amp; Config'!V348</f>
        <v>0</v>
      </c>
      <c r="N343" s="18" t="str">
        <f>'12 - Deployments &amp; Config'!BS348</f>
        <v/>
      </c>
      <c r="O343" s="31" t="str">
        <f>'12 - Deployments &amp; Config'!BU348</f>
        <v/>
      </c>
      <c r="P343" s="2">
        <f>'12 - Deployments &amp; Config'!B348</f>
        <v>0</v>
      </c>
      <c r="Q343" s="31" t="str">
        <f t="shared" si="20"/>
        <v/>
      </c>
      <c r="R343" s="18" t="str">
        <f t="shared" si="21"/>
        <v>SW NOT INSTALLED</v>
      </c>
      <c r="S343" s="18" t="str">
        <f t="shared" si="22"/>
        <v/>
      </c>
      <c r="T343" s="18" t="str">
        <f t="shared" si="23"/>
        <v>SW NOT INSTALLED</v>
      </c>
    </row>
    <row r="344" spans="1:20">
      <c r="A344" s="31">
        <f>'12 - Deployments &amp; Config'!I349</f>
        <v>0</v>
      </c>
      <c r="B344" s="31">
        <f>'12 - Deployments &amp; Config'!AA349</f>
        <v>0</v>
      </c>
      <c r="C344" s="31">
        <f>'12 - Deployments &amp; Config'!AB349</f>
        <v>0</v>
      </c>
      <c r="D344" s="18">
        <f>'12 - Deployments &amp; Config'!AP349</f>
        <v>0</v>
      </c>
      <c r="E344" s="18">
        <f>'12 - Deployments &amp; Config'!N349</f>
        <v>0</v>
      </c>
      <c r="F344" s="31">
        <f>'12 - Deployments &amp; Config'!O349</f>
        <v>0</v>
      </c>
      <c r="G344" s="18">
        <f>'12 - Deployments &amp; Config'!P349</f>
        <v>0</v>
      </c>
      <c r="H344" s="18">
        <f>'13 - Config_Intake_View'!M344</f>
        <v>0</v>
      </c>
      <c r="I344" s="31">
        <f>IF('13 - Config_Intake_View'!Q344&lt;&gt;"",'13 - Config_Intake_View'!Q344,'12 - Deployments &amp; Config'!BP349)</f>
        <v>0</v>
      </c>
      <c r="J344" s="18" t="str">
        <f>IF('13 - Config_Intake_View'!Q344&lt;&gt;"","PM Approved",IF('12 - Deployments &amp; Config'!BP349&lt;&gt;"","Assumed",""))</f>
        <v/>
      </c>
      <c r="K344" s="31">
        <f>'12 - Deployments &amp; Config'!AJ349</f>
        <v>0</v>
      </c>
      <c r="L344" s="18">
        <f>'12 - Deployments &amp; Config'!T349</f>
        <v>0</v>
      </c>
      <c r="M344" s="18">
        <f>'12 - Deployments &amp; Config'!V349</f>
        <v>0</v>
      </c>
      <c r="N344" s="18" t="str">
        <f>'12 - Deployments &amp; Config'!BS349</f>
        <v/>
      </c>
      <c r="O344" s="31" t="str">
        <f>'12 - Deployments &amp; Config'!BU349</f>
        <v/>
      </c>
      <c r="P344" s="2">
        <f>'12 - Deployments &amp; Config'!B349</f>
        <v>0</v>
      </c>
      <c r="Q344" s="31" t="str">
        <f t="shared" si="20"/>
        <v/>
      </c>
      <c r="R344" s="18" t="str">
        <f t="shared" si="21"/>
        <v>SW NOT INSTALLED</v>
      </c>
      <c r="S344" s="18" t="str">
        <f t="shared" si="22"/>
        <v/>
      </c>
      <c r="T344" s="18" t="str">
        <f t="shared" si="23"/>
        <v>SW NOT INSTALLED</v>
      </c>
    </row>
    <row r="345" spans="1:20">
      <c r="A345" s="31">
        <f>'12 - Deployments &amp; Config'!I350</f>
        <v>0</v>
      </c>
      <c r="B345" s="31">
        <f>'12 - Deployments &amp; Config'!AA350</f>
        <v>0</v>
      </c>
      <c r="C345" s="31">
        <f>'12 - Deployments &amp; Config'!AB350</f>
        <v>0</v>
      </c>
      <c r="D345" s="18">
        <f>'12 - Deployments &amp; Config'!AP350</f>
        <v>0</v>
      </c>
      <c r="E345" s="18">
        <f>'12 - Deployments &amp; Config'!N350</f>
        <v>0</v>
      </c>
      <c r="F345" s="31">
        <f>'12 - Deployments &amp; Config'!O350</f>
        <v>0</v>
      </c>
      <c r="G345" s="18">
        <f>'12 - Deployments &amp; Config'!P350</f>
        <v>0</v>
      </c>
      <c r="H345" s="18">
        <f>'13 - Config_Intake_View'!M345</f>
        <v>0</v>
      </c>
      <c r="I345" s="31">
        <f>IF('13 - Config_Intake_View'!Q345&lt;&gt;"",'13 - Config_Intake_View'!Q345,'12 - Deployments &amp; Config'!BP350)</f>
        <v>0</v>
      </c>
      <c r="J345" s="18" t="str">
        <f>IF('13 - Config_Intake_View'!Q345&lt;&gt;"","PM Approved",IF('12 - Deployments &amp; Config'!BP350&lt;&gt;"","Assumed",""))</f>
        <v/>
      </c>
      <c r="K345" s="31">
        <f>'12 - Deployments &amp; Config'!AJ350</f>
        <v>0</v>
      </c>
      <c r="L345" s="18">
        <f>'12 - Deployments &amp; Config'!T350</f>
        <v>0</v>
      </c>
      <c r="M345" s="18">
        <f>'12 - Deployments &amp; Config'!V350</f>
        <v>0</v>
      </c>
      <c r="N345" s="18" t="str">
        <f>'12 - Deployments &amp; Config'!BS350</f>
        <v/>
      </c>
      <c r="O345" s="31" t="str">
        <f>'12 - Deployments &amp; Config'!BU350</f>
        <v/>
      </c>
      <c r="P345" s="2">
        <f>'12 - Deployments &amp; Config'!B350</f>
        <v>0</v>
      </c>
      <c r="Q345" s="31" t="str">
        <f t="shared" si="20"/>
        <v/>
      </c>
      <c r="R345" s="18" t="str">
        <f t="shared" si="21"/>
        <v>SW NOT INSTALLED</v>
      </c>
      <c r="S345" s="18" t="str">
        <f t="shared" si="22"/>
        <v/>
      </c>
      <c r="T345" s="18" t="str">
        <f t="shared" si="23"/>
        <v>SW NOT INSTALLED</v>
      </c>
    </row>
    <row r="346" spans="1:20">
      <c r="A346" s="31">
        <f>'12 - Deployments &amp; Config'!I351</f>
        <v>0</v>
      </c>
      <c r="B346" s="31">
        <f>'12 - Deployments &amp; Config'!AA351</f>
        <v>0</v>
      </c>
      <c r="C346" s="31">
        <f>'12 - Deployments &amp; Config'!AB351</f>
        <v>0</v>
      </c>
      <c r="D346" s="18">
        <f>'12 - Deployments &amp; Config'!AP351</f>
        <v>0</v>
      </c>
      <c r="E346" s="18">
        <f>'12 - Deployments &amp; Config'!N351</f>
        <v>0</v>
      </c>
      <c r="F346" s="31">
        <f>'12 - Deployments &amp; Config'!O351</f>
        <v>0</v>
      </c>
      <c r="G346" s="18">
        <f>'12 - Deployments &amp; Config'!P351</f>
        <v>0</v>
      </c>
      <c r="H346" s="18">
        <f>'13 - Config_Intake_View'!M346</f>
        <v>0</v>
      </c>
      <c r="I346" s="31">
        <f>IF('13 - Config_Intake_View'!Q346&lt;&gt;"",'13 - Config_Intake_View'!Q346,'12 - Deployments &amp; Config'!BP351)</f>
        <v>0</v>
      </c>
      <c r="J346" s="18" t="str">
        <f>IF('13 - Config_Intake_View'!Q346&lt;&gt;"","PM Approved",IF('12 - Deployments &amp; Config'!BP351&lt;&gt;"","Assumed",""))</f>
        <v/>
      </c>
      <c r="K346" s="31">
        <f>'12 - Deployments &amp; Config'!AJ351</f>
        <v>0</v>
      </c>
      <c r="L346" s="18">
        <f>'12 - Deployments &amp; Config'!T351</f>
        <v>0</v>
      </c>
      <c r="M346" s="18">
        <f>'12 - Deployments &amp; Config'!V351</f>
        <v>0</v>
      </c>
      <c r="N346" s="18" t="str">
        <f>'12 - Deployments &amp; Config'!BS351</f>
        <v/>
      </c>
      <c r="O346" s="31" t="str">
        <f>'12 - Deployments &amp; Config'!BU351</f>
        <v/>
      </c>
      <c r="P346" s="2">
        <f>'12 - Deployments &amp; Config'!B351</f>
        <v>0</v>
      </c>
      <c r="Q346" s="31" t="str">
        <f t="shared" si="20"/>
        <v/>
      </c>
      <c r="R346" s="18" t="str">
        <f t="shared" si="21"/>
        <v>SW NOT INSTALLED</v>
      </c>
      <c r="S346" s="18" t="str">
        <f t="shared" si="22"/>
        <v/>
      </c>
      <c r="T346" s="18" t="str">
        <f t="shared" si="23"/>
        <v>SW NOT INSTALLED</v>
      </c>
    </row>
    <row r="347" spans="1:20">
      <c r="A347" s="31">
        <f>'12 - Deployments &amp; Config'!I352</f>
        <v>0</v>
      </c>
      <c r="B347" s="31">
        <f>'12 - Deployments &amp; Config'!AA352</f>
        <v>0</v>
      </c>
      <c r="C347" s="31">
        <f>'12 - Deployments &amp; Config'!AB352</f>
        <v>0</v>
      </c>
      <c r="D347" s="18">
        <f>'12 - Deployments &amp; Config'!AP352</f>
        <v>0</v>
      </c>
      <c r="E347" s="18">
        <f>'12 - Deployments &amp; Config'!N352</f>
        <v>0</v>
      </c>
      <c r="F347" s="31">
        <f>'12 - Deployments &amp; Config'!O352</f>
        <v>0</v>
      </c>
      <c r="G347" s="18">
        <f>'12 - Deployments &amp; Config'!P352</f>
        <v>0</v>
      </c>
      <c r="H347" s="18">
        <f>'13 - Config_Intake_View'!M347</f>
        <v>0</v>
      </c>
      <c r="I347" s="31">
        <f>IF('13 - Config_Intake_View'!Q347&lt;&gt;"",'13 - Config_Intake_View'!Q347,'12 - Deployments &amp; Config'!BP352)</f>
        <v>0</v>
      </c>
      <c r="J347" s="18" t="str">
        <f>IF('13 - Config_Intake_View'!Q347&lt;&gt;"","PM Approved",IF('12 - Deployments &amp; Config'!BP352&lt;&gt;"","Assumed",""))</f>
        <v/>
      </c>
      <c r="K347" s="31">
        <f>'12 - Deployments &amp; Config'!AJ352</f>
        <v>0</v>
      </c>
      <c r="L347" s="18">
        <f>'12 - Deployments &amp; Config'!T352</f>
        <v>0</v>
      </c>
      <c r="M347" s="18">
        <f>'12 - Deployments &amp; Config'!V352</f>
        <v>0</v>
      </c>
      <c r="N347" s="18" t="str">
        <f>'12 - Deployments &amp; Config'!BS352</f>
        <v/>
      </c>
      <c r="O347" s="31" t="str">
        <f>'12 - Deployments &amp; Config'!BU352</f>
        <v/>
      </c>
      <c r="P347" s="2">
        <f>'12 - Deployments &amp; Config'!B352</f>
        <v>0</v>
      </c>
      <c r="Q347" s="31" t="str">
        <f t="shared" si="20"/>
        <v/>
      </c>
      <c r="R347" s="18" t="str">
        <f t="shared" si="21"/>
        <v>SW NOT INSTALLED</v>
      </c>
      <c r="S347" s="18" t="str">
        <f t="shared" si="22"/>
        <v/>
      </c>
      <c r="T347" s="18" t="str">
        <f t="shared" si="23"/>
        <v>SW NOT INSTALLED</v>
      </c>
    </row>
    <row r="348" spans="1:20">
      <c r="A348" s="31">
        <f>'12 - Deployments &amp; Config'!I353</f>
        <v>0</v>
      </c>
      <c r="B348" s="31">
        <f>'12 - Deployments &amp; Config'!AA353</f>
        <v>0</v>
      </c>
      <c r="C348" s="31">
        <f>'12 - Deployments &amp; Config'!AB353</f>
        <v>0</v>
      </c>
      <c r="D348" s="18">
        <f>'12 - Deployments &amp; Config'!AP353</f>
        <v>0</v>
      </c>
      <c r="E348" s="18">
        <f>'12 - Deployments &amp; Config'!N353</f>
        <v>0</v>
      </c>
      <c r="F348" s="31">
        <f>'12 - Deployments &amp; Config'!O353</f>
        <v>0</v>
      </c>
      <c r="G348" s="18">
        <f>'12 - Deployments &amp; Config'!P353</f>
        <v>0</v>
      </c>
      <c r="H348" s="18">
        <f>'13 - Config_Intake_View'!M348</f>
        <v>0</v>
      </c>
      <c r="I348" s="31">
        <f>IF('13 - Config_Intake_View'!Q348&lt;&gt;"",'13 - Config_Intake_View'!Q348,'12 - Deployments &amp; Config'!BP353)</f>
        <v>0</v>
      </c>
      <c r="J348" s="18" t="str">
        <f>IF('13 - Config_Intake_View'!Q348&lt;&gt;"","PM Approved",IF('12 - Deployments &amp; Config'!BP353&lt;&gt;"","Assumed",""))</f>
        <v/>
      </c>
      <c r="K348" s="31">
        <f>'12 - Deployments &amp; Config'!AJ353</f>
        <v>0</v>
      </c>
      <c r="L348" s="18">
        <f>'12 - Deployments &amp; Config'!T353</f>
        <v>0</v>
      </c>
      <c r="M348" s="18">
        <f>'12 - Deployments &amp; Config'!V353</f>
        <v>0</v>
      </c>
      <c r="N348" s="18" t="str">
        <f>'12 - Deployments &amp; Config'!BS353</f>
        <v/>
      </c>
      <c r="O348" s="31" t="str">
        <f>'12 - Deployments &amp; Config'!BU353</f>
        <v/>
      </c>
      <c r="P348" s="2">
        <f>'12 - Deployments &amp; Config'!B353</f>
        <v>0</v>
      </c>
      <c r="Q348" s="31" t="str">
        <f t="shared" si="20"/>
        <v/>
      </c>
      <c r="R348" s="18" t="str">
        <f t="shared" si="21"/>
        <v>SW NOT INSTALLED</v>
      </c>
      <c r="S348" s="18" t="str">
        <f t="shared" si="22"/>
        <v/>
      </c>
      <c r="T348" s="18" t="str">
        <f t="shared" si="23"/>
        <v>SW NOT INSTALLED</v>
      </c>
    </row>
    <row r="349" spans="1:20">
      <c r="A349" s="31">
        <f>'12 - Deployments &amp; Config'!I354</f>
        <v>0</v>
      </c>
      <c r="B349" s="31">
        <f>'12 - Deployments &amp; Config'!AA354</f>
        <v>0</v>
      </c>
      <c r="C349" s="31">
        <f>'12 - Deployments &amp; Config'!AB354</f>
        <v>0</v>
      </c>
      <c r="D349" s="18">
        <f>'12 - Deployments &amp; Config'!AP354</f>
        <v>0</v>
      </c>
      <c r="E349" s="18">
        <f>'12 - Deployments &amp; Config'!N354</f>
        <v>0</v>
      </c>
      <c r="F349" s="31">
        <f>'12 - Deployments &amp; Config'!O354</f>
        <v>0</v>
      </c>
      <c r="G349" s="18">
        <f>'12 - Deployments &amp; Config'!P354</f>
        <v>0</v>
      </c>
      <c r="H349" s="18">
        <f>'13 - Config_Intake_View'!M349</f>
        <v>0</v>
      </c>
      <c r="I349" s="31">
        <f>IF('13 - Config_Intake_View'!Q349&lt;&gt;"",'13 - Config_Intake_View'!Q349,'12 - Deployments &amp; Config'!BP354)</f>
        <v>0</v>
      </c>
      <c r="J349" s="18" t="str">
        <f>IF('13 - Config_Intake_View'!Q349&lt;&gt;"","PM Approved",IF('12 - Deployments &amp; Config'!BP354&lt;&gt;"","Assumed",""))</f>
        <v/>
      </c>
      <c r="K349" s="31">
        <f>'12 - Deployments &amp; Config'!AJ354</f>
        <v>0</v>
      </c>
      <c r="L349" s="18">
        <f>'12 - Deployments &amp; Config'!T354</f>
        <v>0</v>
      </c>
      <c r="M349" s="18">
        <f>'12 - Deployments &amp; Config'!V354</f>
        <v>0</v>
      </c>
      <c r="N349" s="18" t="str">
        <f>'12 - Deployments &amp; Config'!BS354</f>
        <v/>
      </c>
      <c r="O349" s="31" t="str">
        <f>'12 - Deployments &amp; Config'!BU354</f>
        <v/>
      </c>
      <c r="P349" s="2">
        <f>'12 - Deployments &amp; Config'!B354</f>
        <v>0</v>
      </c>
      <c r="Q349" s="31" t="str">
        <f t="shared" si="20"/>
        <v/>
      </c>
      <c r="R349" s="18" t="str">
        <f t="shared" si="21"/>
        <v>SW NOT INSTALLED</v>
      </c>
      <c r="S349" s="18" t="str">
        <f t="shared" si="22"/>
        <v/>
      </c>
      <c r="T349" s="18" t="str">
        <f t="shared" si="23"/>
        <v>SW NOT INSTALLED</v>
      </c>
    </row>
    <row r="350" spans="1:20">
      <c r="A350" s="31">
        <f>'12 - Deployments &amp; Config'!I355</f>
        <v>0</v>
      </c>
      <c r="B350" s="31">
        <f>'12 - Deployments &amp; Config'!AA355</f>
        <v>0</v>
      </c>
      <c r="C350" s="31">
        <f>'12 - Deployments &amp; Config'!AB355</f>
        <v>0</v>
      </c>
      <c r="D350" s="18">
        <f>'12 - Deployments &amp; Config'!AP355</f>
        <v>0</v>
      </c>
      <c r="E350" s="18">
        <f>'12 - Deployments &amp; Config'!N355</f>
        <v>0</v>
      </c>
      <c r="F350" s="31">
        <f>'12 - Deployments &amp; Config'!O355</f>
        <v>0</v>
      </c>
      <c r="G350" s="18">
        <f>'12 - Deployments &amp; Config'!P355</f>
        <v>0</v>
      </c>
      <c r="H350" s="18">
        <f>'13 - Config_Intake_View'!M350</f>
        <v>0</v>
      </c>
      <c r="I350" s="31">
        <f>IF('13 - Config_Intake_View'!Q350&lt;&gt;"",'13 - Config_Intake_View'!Q350,'12 - Deployments &amp; Config'!BP355)</f>
        <v>0</v>
      </c>
      <c r="J350" s="18" t="str">
        <f>IF('13 - Config_Intake_View'!Q350&lt;&gt;"","PM Approved",IF('12 - Deployments &amp; Config'!BP355&lt;&gt;"","Assumed",""))</f>
        <v/>
      </c>
      <c r="K350" s="31">
        <f>'12 - Deployments &amp; Config'!AJ355</f>
        <v>0</v>
      </c>
      <c r="L350" s="18">
        <f>'12 - Deployments &amp; Config'!T355</f>
        <v>0</v>
      </c>
      <c r="M350" s="18">
        <f>'12 - Deployments &amp; Config'!V355</f>
        <v>0</v>
      </c>
      <c r="N350" s="18" t="str">
        <f>'12 - Deployments &amp; Config'!BS355</f>
        <v/>
      </c>
      <c r="O350" s="31" t="str">
        <f>'12 - Deployments &amp; Config'!BU355</f>
        <v/>
      </c>
      <c r="P350" s="2">
        <f>'12 - Deployments &amp; Config'!B355</f>
        <v>0</v>
      </c>
      <c r="Q350" s="31" t="str">
        <f t="shared" si="20"/>
        <v/>
      </c>
      <c r="R350" s="18" t="str">
        <f t="shared" si="21"/>
        <v>SW NOT INSTALLED</v>
      </c>
      <c r="S350" s="18" t="str">
        <f t="shared" si="22"/>
        <v/>
      </c>
      <c r="T350" s="18" t="str">
        <f t="shared" si="23"/>
        <v>SW NOT INSTALLED</v>
      </c>
    </row>
    <row r="351" spans="1:20">
      <c r="A351" s="31">
        <f>'12 - Deployments &amp; Config'!I356</f>
        <v>0</v>
      </c>
      <c r="B351" s="31">
        <f>'12 - Deployments &amp; Config'!AA356</f>
        <v>0</v>
      </c>
      <c r="C351" s="31">
        <f>'12 - Deployments &amp; Config'!AB356</f>
        <v>0</v>
      </c>
      <c r="D351" s="18">
        <f>'12 - Deployments &amp; Config'!AP356</f>
        <v>0</v>
      </c>
      <c r="E351" s="18">
        <f>'12 - Deployments &amp; Config'!N356</f>
        <v>0</v>
      </c>
      <c r="F351" s="31">
        <f>'12 - Deployments &amp; Config'!O356</f>
        <v>0</v>
      </c>
      <c r="G351" s="18">
        <f>'12 - Deployments &amp; Config'!P356</f>
        <v>0</v>
      </c>
      <c r="H351" s="18">
        <f>'13 - Config_Intake_View'!M351</f>
        <v>0</v>
      </c>
      <c r="I351" s="31">
        <f>IF('13 - Config_Intake_View'!Q351&lt;&gt;"",'13 - Config_Intake_View'!Q351,'12 - Deployments &amp; Config'!BP356)</f>
        <v>0</v>
      </c>
      <c r="J351" s="18" t="str">
        <f>IF('13 - Config_Intake_View'!Q351&lt;&gt;"","PM Approved",IF('12 - Deployments &amp; Config'!BP356&lt;&gt;"","Assumed",""))</f>
        <v/>
      </c>
      <c r="K351" s="31">
        <f>'12 - Deployments &amp; Config'!AJ356</f>
        <v>0</v>
      </c>
      <c r="L351" s="18">
        <f>'12 - Deployments &amp; Config'!T356</f>
        <v>0</v>
      </c>
      <c r="M351" s="18">
        <f>'12 - Deployments &amp; Config'!V356</f>
        <v>0</v>
      </c>
      <c r="N351" s="18" t="str">
        <f>'12 - Deployments &amp; Config'!BS356</f>
        <v/>
      </c>
      <c r="O351" s="31" t="str">
        <f>'12 - Deployments &amp; Config'!BU356</f>
        <v/>
      </c>
      <c r="P351" s="2">
        <f>'12 - Deployments &amp; Config'!B356</f>
        <v>0</v>
      </c>
      <c r="Q351" s="31" t="str">
        <f t="shared" si="20"/>
        <v/>
      </c>
      <c r="R351" s="18" t="str">
        <f t="shared" si="21"/>
        <v>SW NOT INSTALLED</v>
      </c>
      <c r="S351" s="18" t="str">
        <f t="shared" si="22"/>
        <v/>
      </c>
      <c r="T351" s="18" t="str">
        <f t="shared" si="23"/>
        <v>SW NOT INSTALLED</v>
      </c>
    </row>
    <row r="352" spans="1:20">
      <c r="A352" s="31">
        <f>'12 - Deployments &amp; Config'!I357</f>
        <v>0</v>
      </c>
      <c r="B352" s="31">
        <f>'12 - Deployments &amp; Config'!AA357</f>
        <v>0</v>
      </c>
      <c r="C352" s="31">
        <f>'12 - Deployments &amp; Config'!AB357</f>
        <v>0</v>
      </c>
      <c r="D352" s="18">
        <f>'12 - Deployments &amp; Config'!AP357</f>
        <v>0</v>
      </c>
      <c r="E352" s="18">
        <f>'12 - Deployments &amp; Config'!N357</f>
        <v>0</v>
      </c>
      <c r="F352" s="31">
        <f>'12 - Deployments &amp; Config'!O357</f>
        <v>0</v>
      </c>
      <c r="G352" s="18">
        <f>'12 - Deployments &amp; Config'!P357</f>
        <v>0</v>
      </c>
      <c r="H352" s="18">
        <f>'13 - Config_Intake_View'!M352</f>
        <v>0</v>
      </c>
      <c r="I352" s="31">
        <f>IF('13 - Config_Intake_View'!Q352&lt;&gt;"",'13 - Config_Intake_View'!Q352,'12 - Deployments &amp; Config'!BP357)</f>
        <v>0</v>
      </c>
      <c r="J352" s="18" t="str">
        <f>IF('13 - Config_Intake_View'!Q352&lt;&gt;"","PM Approved",IF('12 - Deployments &amp; Config'!BP357&lt;&gt;"","Assumed",""))</f>
        <v/>
      </c>
      <c r="K352" s="31">
        <f>'12 - Deployments &amp; Config'!AJ357</f>
        <v>0</v>
      </c>
      <c r="L352" s="18">
        <f>'12 - Deployments &amp; Config'!T357</f>
        <v>0</v>
      </c>
      <c r="M352" s="18">
        <f>'12 - Deployments &amp; Config'!V357</f>
        <v>0</v>
      </c>
      <c r="N352" s="18" t="str">
        <f>'12 - Deployments &amp; Config'!BS357</f>
        <v/>
      </c>
      <c r="O352" s="31" t="str">
        <f>'12 - Deployments &amp; Config'!BU357</f>
        <v/>
      </c>
      <c r="P352" s="2">
        <f>'12 - Deployments &amp; Config'!B357</f>
        <v>0</v>
      </c>
      <c r="Q352" s="31" t="str">
        <f t="shared" si="20"/>
        <v/>
      </c>
      <c r="R352" s="18" t="str">
        <f t="shared" si="21"/>
        <v>SW NOT INSTALLED</v>
      </c>
      <c r="S352" s="18" t="str">
        <f t="shared" si="22"/>
        <v/>
      </c>
      <c r="T352" s="18" t="str">
        <f t="shared" si="23"/>
        <v>SW NOT INSTALLED</v>
      </c>
    </row>
    <row r="353" spans="1:20">
      <c r="A353" s="31">
        <f>'12 - Deployments &amp; Config'!I358</f>
        <v>0</v>
      </c>
      <c r="B353" s="31">
        <f>'12 - Deployments &amp; Config'!AA358</f>
        <v>0</v>
      </c>
      <c r="C353" s="31">
        <f>'12 - Deployments &amp; Config'!AB358</f>
        <v>0</v>
      </c>
      <c r="D353" s="18">
        <f>'12 - Deployments &amp; Config'!AP358</f>
        <v>0</v>
      </c>
      <c r="E353" s="18">
        <f>'12 - Deployments &amp; Config'!N358</f>
        <v>0</v>
      </c>
      <c r="F353" s="31">
        <f>'12 - Deployments &amp; Config'!O358</f>
        <v>0</v>
      </c>
      <c r="G353" s="18">
        <f>'12 - Deployments &amp; Config'!P358</f>
        <v>0</v>
      </c>
      <c r="H353" s="18">
        <f>'13 - Config_Intake_View'!M353</f>
        <v>0</v>
      </c>
      <c r="I353" s="31">
        <f>IF('13 - Config_Intake_View'!Q353&lt;&gt;"",'13 - Config_Intake_View'!Q353,'12 - Deployments &amp; Config'!BP358)</f>
        <v>0</v>
      </c>
      <c r="J353" s="18" t="str">
        <f>IF('13 - Config_Intake_View'!Q353&lt;&gt;"","PM Approved",IF('12 - Deployments &amp; Config'!BP358&lt;&gt;"","Assumed",""))</f>
        <v/>
      </c>
      <c r="K353" s="31">
        <f>'12 - Deployments &amp; Config'!AJ358</f>
        <v>0</v>
      </c>
      <c r="L353" s="18">
        <f>'12 - Deployments &amp; Config'!T358</f>
        <v>0</v>
      </c>
      <c r="M353" s="18">
        <f>'12 - Deployments &amp; Config'!V358</f>
        <v>0</v>
      </c>
      <c r="N353" s="18" t="str">
        <f>'12 - Deployments &amp; Config'!BS358</f>
        <v/>
      </c>
      <c r="O353" s="31" t="str">
        <f>'12 - Deployments &amp; Config'!BU358</f>
        <v/>
      </c>
      <c r="P353" s="2">
        <f>'12 - Deployments &amp; Config'!B358</f>
        <v>0</v>
      </c>
      <c r="Q353" s="31" t="str">
        <f t="shared" si="20"/>
        <v/>
      </c>
      <c r="R353" s="18" t="str">
        <f t="shared" si="21"/>
        <v>SW NOT INSTALLED</v>
      </c>
      <c r="S353" s="18" t="str">
        <f t="shared" si="22"/>
        <v/>
      </c>
      <c r="T353" s="18" t="str">
        <f t="shared" si="23"/>
        <v>SW NOT INSTALLED</v>
      </c>
    </row>
    <row r="354" spans="1:20">
      <c r="A354" s="31">
        <f>'12 - Deployments &amp; Config'!I359</f>
        <v>0</v>
      </c>
      <c r="B354" s="31">
        <f>'12 - Deployments &amp; Config'!AA359</f>
        <v>0</v>
      </c>
      <c r="C354" s="31">
        <f>'12 - Deployments &amp; Config'!AB359</f>
        <v>0</v>
      </c>
      <c r="D354" s="18">
        <f>'12 - Deployments &amp; Config'!AP359</f>
        <v>0</v>
      </c>
      <c r="E354" s="18">
        <f>'12 - Deployments &amp; Config'!N359</f>
        <v>0</v>
      </c>
      <c r="F354" s="31">
        <f>'12 - Deployments &amp; Config'!O359</f>
        <v>0</v>
      </c>
      <c r="G354" s="18">
        <f>'12 - Deployments &amp; Config'!P359</f>
        <v>0</v>
      </c>
      <c r="H354" s="18">
        <f>'13 - Config_Intake_View'!M354</f>
        <v>0</v>
      </c>
      <c r="I354" s="31">
        <f>IF('13 - Config_Intake_View'!Q354&lt;&gt;"",'13 - Config_Intake_View'!Q354,'12 - Deployments &amp; Config'!BP359)</f>
        <v>0</v>
      </c>
      <c r="J354" s="18" t="str">
        <f>IF('13 - Config_Intake_View'!Q354&lt;&gt;"","PM Approved",IF('12 - Deployments &amp; Config'!BP359&lt;&gt;"","Assumed",""))</f>
        <v/>
      </c>
      <c r="K354" s="31">
        <f>'12 - Deployments &amp; Config'!AJ359</f>
        <v>0</v>
      </c>
      <c r="L354" s="18">
        <f>'12 - Deployments &amp; Config'!T359</f>
        <v>0</v>
      </c>
      <c r="M354" s="18">
        <f>'12 - Deployments &amp; Config'!V359</f>
        <v>0</v>
      </c>
      <c r="N354" s="18" t="str">
        <f>'12 - Deployments &amp; Config'!BS359</f>
        <v/>
      </c>
      <c r="O354" s="31" t="str">
        <f>'12 - Deployments &amp; Config'!BU359</f>
        <v/>
      </c>
      <c r="P354" s="2">
        <f>'12 - Deployments &amp; Config'!B359</f>
        <v>0</v>
      </c>
      <c r="Q354" s="31" t="str">
        <f t="shared" si="20"/>
        <v/>
      </c>
      <c r="R354" s="18" t="str">
        <f t="shared" si="21"/>
        <v>SW NOT INSTALLED</v>
      </c>
      <c r="S354" s="18" t="str">
        <f t="shared" si="22"/>
        <v/>
      </c>
      <c r="T354" s="18" t="str">
        <f t="shared" si="23"/>
        <v>SW NOT INSTALLED</v>
      </c>
    </row>
    <row r="355" spans="1:20">
      <c r="A355" s="31">
        <f>'12 - Deployments &amp; Config'!I360</f>
        <v>0</v>
      </c>
      <c r="B355" s="31">
        <f>'12 - Deployments &amp; Config'!AA360</f>
        <v>0</v>
      </c>
      <c r="C355" s="31">
        <f>'12 - Deployments &amp; Config'!AB360</f>
        <v>0</v>
      </c>
      <c r="D355" s="18">
        <f>'12 - Deployments &amp; Config'!AP360</f>
        <v>0</v>
      </c>
      <c r="E355" s="18">
        <f>'12 - Deployments &amp; Config'!N360</f>
        <v>0</v>
      </c>
      <c r="F355" s="31">
        <f>'12 - Deployments &amp; Config'!O360</f>
        <v>0</v>
      </c>
      <c r="G355" s="18">
        <f>'12 - Deployments &amp; Config'!P360</f>
        <v>0</v>
      </c>
      <c r="H355" s="18">
        <f>'13 - Config_Intake_View'!M355</f>
        <v>0</v>
      </c>
      <c r="I355" s="31">
        <f>IF('13 - Config_Intake_View'!Q355&lt;&gt;"",'13 - Config_Intake_View'!Q355,'12 - Deployments &amp; Config'!BP360)</f>
        <v>0</v>
      </c>
      <c r="J355" s="18" t="str">
        <f>IF('13 - Config_Intake_View'!Q355&lt;&gt;"","PM Approved",IF('12 - Deployments &amp; Config'!BP360&lt;&gt;"","Assumed",""))</f>
        <v/>
      </c>
      <c r="K355" s="31">
        <f>'12 - Deployments &amp; Config'!AJ360</f>
        <v>0</v>
      </c>
      <c r="L355" s="18">
        <f>'12 - Deployments &amp; Config'!T360</f>
        <v>0</v>
      </c>
      <c r="M355" s="18">
        <f>'12 - Deployments &amp; Config'!V360</f>
        <v>0</v>
      </c>
      <c r="N355" s="18" t="str">
        <f>'12 - Deployments &amp; Config'!BS360</f>
        <v/>
      </c>
      <c r="O355" s="31" t="str">
        <f>'12 - Deployments &amp; Config'!BU360</f>
        <v/>
      </c>
      <c r="P355" s="2">
        <f>'12 - Deployments &amp; Config'!B360</f>
        <v>0</v>
      </c>
      <c r="Q355" s="31" t="str">
        <f t="shared" si="20"/>
        <v/>
      </c>
      <c r="R355" s="18" t="str">
        <f t="shared" si="21"/>
        <v>SW NOT INSTALLED</v>
      </c>
      <c r="S355" s="18" t="str">
        <f t="shared" si="22"/>
        <v/>
      </c>
      <c r="T355" s="18" t="str">
        <f t="shared" si="23"/>
        <v>SW NOT INSTALLED</v>
      </c>
    </row>
    <row r="356" spans="1:20">
      <c r="A356" s="31">
        <f>'12 - Deployments &amp; Config'!I361</f>
        <v>0</v>
      </c>
      <c r="B356" s="31">
        <f>'12 - Deployments &amp; Config'!AA361</f>
        <v>0</v>
      </c>
      <c r="C356" s="31">
        <f>'12 - Deployments &amp; Config'!AB361</f>
        <v>0</v>
      </c>
      <c r="D356" s="18">
        <f>'12 - Deployments &amp; Config'!AP361</f>
        <v>0</v>
      </c>
      <c r="E356" s="18">
        <f>'12 - Deployments &amp; Config'!N361</f>
        <v>0</v>
      </c>
      <c r="F356" s="31">
        <f>'12 - Deployments &amp; Config'!O361</f>
        <v>0</v>
      </c>
      <c r="G356" s="18">
        <f>'12 - Deployments &amp; Config'!P361</f>
        <v>0</v>
      </c>
      <c r="H356" s="18">
        <f>'13 - Config_Intake_View'!M356</f>
        <v>0</v>
      </c>
      <c r="I356" s="31">
        <f>IF('13 - Config_Intake_View'!Q356&lt;&gt;"",'13 - Config_Intake_View'!Q356,'12 - Deployments &amp; Config'!BP361)</f>
        <v>0</v>
      </c>
      <c r="J356" s="18" t="str">
        <f>IF('13 - Config_Intake_View'!Q356&lt;&gt;"","PM Approved",IF('12 - Deployments &amp; Config'!BP361&lt;&gt;"","Assumed",""))</f>
        <v/>
      </c>
      <c r="K356" s="31">
        <f>'12 - Deployments &amp; Config'!AJ361</f>
        <v>0</v>
      </c>
      <c r="L356" s="18">
        <f>'12 - Deployments &amp; Config'!T361</f>
        <v>0</v>
      </c>
      <c r="M356" s="18">
        <f>'12 - Deployments &amp; Config'!V361</f>
        <v>0</v>
      </c>
      <c r="N356" s="18" t="str">
        <f>'12 - Deployments &amp; Config'!BS361</f>
        <v/>
      </c>
      <c r="O356" s="31" t="str">
        <f>'12 - Deployments &amp; Config'!BU361</f>
        <v/>
      </c>
      <c r="P356" s="2">
        <f>'12 - Deployments &amp; Config'!B361</f>
        <v>0</v>
      </c>
      <c r="Q356" s="31" t="str">
        <f t="shared" si="20"/>
        <v/>
      </c>
      <c r="R356" s="18" t="str">
        <f t="shared" si="21"/>
        <v>SW NOT INSTALLED</v>
      </c>
      <c r="S356" s="18" t="str">
        <f t="shared" si="22"/>
        <v/>
      </c>
      <c r="T356" s="18" t="str">
        <f t="shared" si="23"/>
        <v>SW NOT INSTALLED</v>
      </c>
    </row>
    <row r="357" spans="1:20">
      <c r="A357" s="31">
        <f>'12 - Deployments &amp; Config'!I362</f>
        <v>0</v>
      </c>
      <c r="B357" s="31">
        <f>'12 - Deployments &amp; Config'!AA362</f>
        <v>0</v>
      </c>
      <c r="C357" s="31">
        <f>'12 - Deployments &amp; Config'!AB362</f>
        <v>0</v>
      </c>
      <c r="D357" s="18">
        <f>'12 - Deployments &amp; Config'!AP362</f>
        <v>0</v>
      </c>
      <c r="E357" s="18">
        <f>'12 - Deployments &amp; Config'!N362</f>
        <v>0</v>
      </c>
      <c r="F357" s="31">
        <f>'12 - Deployments &amp; Config'!O362</f>
        <v>0</v>
      </c>
      <c r="G357" s="18">
        <f>'12 - Deployments &amp; Config'!P362</f>
        <v>0</v>
      </c>
      <c r="H357" s="18">
        <f>'13 - Config_Intake_View'!M357</f>
        <v>0</v>
      </c>
      <c r="I357" s="31">
        <f>IF('13 - Config_Intake_View'!Q357&lt;&gt;"",'13 - Config_Intake_View'!Q357,'12 - Deployments &amp; Config'!BP362)</f>
        <v>0</v>
      </c>
      <c r="J357" s="18" t="str">
        <f>IF('13 - Config_Intake_View'!Q357&lt;&gt;"","PM Approved",IF('12 - Deployments &amp; Config'!BP362&lt;&gt;"","Assumed",""))</f>
        <v/>
      </c>
      <c r="K357" s="31">
        <f>'12 - Deployments &amp; Config'!AJ362</f>
        <v>0</v>
      </c>
      <c r="L357" s="18">
        <f>'12 - Deployments &amp; Config'!T362</f>
        <v>0</v>
      </c>
      <c r="M357" s="18">
        <f>'12 - Deployments &amp; Config'!V362</f>
        <v>0</v>
      </c>
      <c r="N357" s="18" t="str">
        <f>'12 - Deployments &amp; Config'!BS362</f>
        <v/>
      </c>
      <c r="O357" s="31" t="str">
        <f>'12 - Deployments &amp; Config'!BU362</f>
        <v/>
      </c>
      <c r="P357" s="2">
        <f>'12 - Deployments &amp; Config'!B362</f>
        <v>0</v>
      </c>
      <c r="Q357" s="31" t="str">
        <f t="shared" si="20"/>
        <v/>
      </c>
      <c r="R357" s="18" t="str">
        <f t="shared" si="21"/>
        <v>SW NOT INSTALLED</v>
      </c>
      <c r="S357" s="18" t="str">
        <f t="shared" si="22"/>
        <v/>
      </c>
      <c r="T357" s="18" t="str">
        <f t="shared" si="23"/>
        <v>SW NOT INSTALLED</v>
      </c>
    </row>
    <row r="358" spans="1:20">
      <c r="A358" s="31">
        <f>'12 - Deployments &amp; Config'!I363</f>
        <v>0</v>
      </c>
      <c r="B358" s="31">
        <f>'12 - Deployments &amp; Config'!AA363</f>
        <v>0</v>
      </c>
      <c r="C358" s="31">
        <f>'12 - Deployments &amp; Config'!AB363</f>
        <v>0</v>
      </c>
      <c r="D358" s="18">
        <f>'12 - Deployments &amp; Config'!AP363</f>
        <v>0</v>
      </c>
      <c r="E358" s="18">
        <f>'12 - Deployments &amp; Config'!N363</f>
        <v>0</v>
      </c>
      <c r="F358" s="31">
        <f>'12 - Deployments &amp; Config'!O363</f>
        <v>0</v>
      </c>
      <c r="G358" s="18">
        <f>'12 - Deployments &amp; Config'!P363</f>
        <v>0</v>
      </c>
      <c r="H358" s="18">
        <f>'13 - Config_Intake_View'!M358</f>
        <v>0</v>
      </c>
      <c r="I358" s="31">
        <f>IF('13 - Config_Intake_View'!Q358&lt;&gt;"",'13 - Config_Intake_View'!Q358,'12 - Deployments &amp; Config'!BP363)</f>
        <v>0</v>
      </c>
      <c r="J358" s="18" t="str">
        <f>IF('13 - Config_Intake_View'!Q358&lt;&gt;"","PM Approved",IF('12 - Deployments &amp; Config'!BP363&lt;&gt;"","Assumed",""))</f>
        <v/>
      </c>
      <c r="K358" s="31">
        <f>'12 - Deployments &amp; Config'!AJ363</f>
        <v>0</v>
      </c>
      <c r="L358" s="18">
        <f>'12 - Deployments &amp; Config'!T363</f>
        <v>0</v>
      </c>
      <c r="M358" s="18">
        <f>'12 - Deployments &amp; Config'!V363</f>
        <v>0</v>
      </c>
      <c r="N358" s="18" t="str">
        <f>'12 - Deployments &amp; Config'!BS363</f>
        <v/>
      </c>
      <c r="O358" s="31" t="str">
        <f>'12 - Deployments &amp; Config'!BU363</f>
        <v/>
      </c>
      <c r="P358" s="2">
        <f>'12 - Deployments &amp; Config'!B363</f>
        <v>0</v>
      </c>
      <c r="Q358" s="31" t="str">
        <f t="shared" si="20"/>
        <v/>
      </c>
      <c r="R358" s="18" t="str">
        <f t="shared" si="21"/>
        <v>SW NOT INSTALLED</v>
      </c>
      <c r="S358" s="18" t="str">
        <f t="shared" si="22"/>
        <v/>
      </c>
      <c r="T358" s="18" t="str">
        <f t="shared" si="23"/>
        <v>SW NOT INSTALLED</v>
      </c>
    </row>
    <row r="359" spans="1:20">
      <c r="A359" s="31">
        <f>'12 - Deployments &amp; Config'!I364</f>
        <v>0</v>
      </c>
      <c r="B359" s="31">
        <f>'12 - Deployments &amp; Config'!AA364</f>
        <v>0</v>
      </c>
      <c r="C359" s="31">
        <f>'12 - Deployments &amp; Config'!AB364</f>
        <v>0</v>
      </c>
      <c r="D359" s="18">
        <f>'12 - Deployments &amp; Config'!AP364</f>
        <v>0</v>
      </c>
      <c r="E359" s="18">
        <f>'12 - Deployments &amp; Config'!N364</f>
        <v>0</v>
      </c>
      <c r="F359" s="31">
        <f>'12 - Deployments &amp; Config'!O364</f>
        <v>0</v>
      </c>
      <c r="G359" s="18">
        <f>'12 - Deployments &amp; Config'!P364</f>
        <v>0</v>
      </c>
      <c r="H359" s="18">
        <f>'13 - Config_Intake_View'!M359</f>
        <v>0</v>
      </c>
      <c r="I359" s="31">
        <f>IF('13 - Config_Intake_View'!Q359&lt;&gt;"",'13 - Config_Intake_View'!Q359,'12 - Deployments &amp; Config'!BP364)</f>
        <v>0</v>
      </c>
      <c r="J359" s="18" t="str">
        <f>IF('13 - Config_Intake_View'!Q359&lt;&gt;"","PM Approved",IF('12 - Deployments &amp; Config'!BP364&lt;&gt;"","Assumed",""))</f>
        <v/>
      </c>
      <c r="K359" s="31">
        <f>'12 - Deployments &amp; Config'!AJ364</f>
        <v>0</v>
      </c>
      <c r="L359" s="18">
        <f>'12 - Deployments &amp; Config'!T364</f>
        <v>0</v>
      </c>
      <c r="M359" s="18">
        <f>'12 - Deployments &amp; Config'!V364</f>
        <v>0</v>
      </c>
      <c r="N359" s="18" t="str">
        <f>'12 - Deployments &amp; Config'!BS364</f>
        <v/>
      </c>
      <c r="O359" s="31" t="str">
        <f>'12 - Deployments &amp; Config'!BU364</f>
        <v/>
      </c>
      <c r="P359" s="2">
        <f>'12 - Deployments &amp; Config'!B364</f>
        <v>0</v>
      </c>
      <c r="Q359" s="31" t="str">
        <f t="shared" si="20"/>
        <v/>
      </c>
      <c r="R359" s="18" t="str">
        <f t="shared" si="21"/>
        <v>SW NOT INSTALLED</v>
      </c>
      <c r="S359" s="18" t="str">
        <f t="shared" si="22"/>
        <v/>
      </c>
      <c r="T359" s="18" t="str">
        <f t="shared" si="23"/>
        <v>SW NOT INSTALLED</v>
      </c>
    </row>
    <row r="360" spans="1:20">
      <c r="A360" s="31">
        <f>'12 - Deployments &amp; Config'!I365</f>
        <v>0</v>
      </c>
      <c r="B360" s="31">
        <f>'12 - Deployments &amp; Config'!AA365</f>
        <v>0</v>
      </c>
      <c r="C360" s="31">
        <f>'12 - Deployments &amp; Config'!AB365</f>
        <v>0</v>
      </c>
      <c r="D360" s="18">
        <f>'12 - Deployments &amp; Config'!AP365</f>
        <v>0</v>
      </c>
      <c r="E360" s="18">
        <f>'12 - Deployments &amp; Config'!N365</f>
        <v>0</v>
      </c>
      <c r="F360" s="31">
        <f>'12 - Deployments &amp; Config'!O365</f>
        <v>0</v>
      </c>
      <c r="G360" s="18">
        <f>'12 - Deployments &amp; Config'!P365</f>
        <v>0</v>
      </c>
      <c r="H360" s="18">
        <f>'13 - Config_Intake_View'!M360</f>
        <v>0</v>
      </c>
      <c r="I360" s="31">
        <f>IF('13 - Config_Intake_View'!Q360&lt;&gt;"",'13 - Config_Intake_View'!Q360,'12 - Deployments &amp; Config'!BP365)</f>
        <v>0</v>
      </c>
      <c r="J360" s="18" t="str">
        <f>IF('13 - Config_Intake_View'!Q360&lt;&gt;"","PM Approved",IF('12 - Deployments &amp; Config'!BP365&lt;&gt;"","Assumed",""))</f>
        <v/>
      </c>
      <c r="K360" s="31">
        <f>'12 - Deployments &amp; Config'!AJ365</f>
        <v>0</v>
      </c>
      <c r="L360" s="18">
        <f>'12 - Deployments &amp; Config'!T365</f>
        <v>0</v>
      </c>
      <c r="M360" s="18">
        <f>'12 - Deployments &amp; Config'!V365</f>
        <v>0</v>
      </c>
      <c r="N360" s="18" t="str">
        <f>'12 - Deployments &amp; Config'!BS365</f>
        <v/>
      </c>
      <c r="O360" s="31" t="str">
        <f>'12 - Deployments &amp; Config'!BU365</f>
        <v/>
      </c>
      <c r="P360" s="2">
        <f>'12 - Deployments &amp; Config'!B365</f>
        <v>0</v>
      </c>
      <c r="Q360" s="31" t="str">
        <f t="shared" si="20"/>
        <v/>
      </c>
      <c r="R360" s="18" t="str">
        <f t="shared" si="21"/>
        <v>SW NOT INSTALLED</v>
      </c>
      <c r="S360" s="18" t="str">
        <f t="shared" si="22"/>
        <v/>
      </c>
      <c r="T360" s="18" t="str">
        <f t="shared" si="23"/>
        <v>SW NOT INSTALLED</v>
      </c>
    </row>
    <row r="361" spans="1:20">
      <c r="A361" s="31">
        <f>'12 - Deployments &amp; Config'!I366</f>
        <v>0</v>
      </c>
      <c r="B361" s="31">
        <f>'12 - Deployments &amp; Config'!AA366</f>
        <v>0</v>
      </c>
      <c r="C361" s="31">
        <f>'12 - Deployments &amp; Config'!AB366</f>
        <v>0</v>
      </c>
      <c r="D361" s="18">
        <f>'12 - Deployments &amp; Config'!AP366</f>
        <v>0</v>
      </c>
      <c r="E361" s="18">
        <f>'12 - Deployments &amp; Config'!N366</f>
        <v>0</v>
      </c>
      <c r="F361" s="31">
        <f>'12 - Deployments &amp; Config'!O366</f>
        <v>0</v>
      </c>
      <c r="G361" s="18">
        <f>'12 - Deployments &amp; Config'!P366</f>
        <v>0</v>
      </c>
      <c r="H361" s="18">
        <f>'13 - Config_Intake_View'!M361</f>
        <v>0</v>
      </c>
      <c r="I361" s="31">
        <f>IF('13 - Config_Intake_View'!Q361&lt;&gt;"",'13 - Config_Intake_View'!Q361,'12 - Deployments &amp; Config'!BP366)</f>
        <v>0</v>
      </c>
      <c r="J361" s="18" t="str">
        <f>IF('13 - Config_Intake_View'!Q361&lt;&gt;"","PM Approved",IF('12 - Deployments &amp; Config'!BP366&lt;&gt;"","Assumed",""))</f>
        <v/>
      </c>
      <c r="K361" s="31">
        <f>'12 - Deployments &amp; Config'!AJ366</f>
        <v>0</v>
      </c>
      <c r="L361" s="18">
        <f>'12 - Deployments &amp; Config'!T366</f>
        <v>0</v>
      </c>
      <c r="M361" s="18">
        <f>'12 - Deployments &amp; Config'!V366</f>
        <v>0</v>
      </c>
      <c r="N361" s="18" t="str">
        <f>'12 - Deployments &amp; Config'!BS366</f>
        <v/>
      </c>
      <c r="O361" s="31" t="str">
        <f>'12 - Deployments &amp; Config'!BU366</f>
        <v/>
      </c>
      <c r="P361" s="2">
        <f>'12 - Deployments &amp; Config'!B366</f>
        <v>0</v>
      </c>
      <c r="Q361" s="31" t="str">
        <f t="shared" si="20"/>
        <v/>
      </c>
      <c r="R361" s="18" t="str">
        <f t="shared" si="21"/>
        <v>SW NOT INSTALLED</v>
      </c>
      <c r="S361" s="18" t="str">
        <f t="shared" si="22"/>
        <v/>
      </c>
      <c r="T361" s="18" t="str">
        <f t="shared" si="23"/>
        <v>SW NOT INSTALLED</v>
      </c>
    </row>
    <row r="362" spans="1:20">
      <c r="A362" s="31">
        <f>'12 - Deployments &amp; Config'!I367</f>
        <v>0</v>
      </c>
      <c r="B362" s="31">
        <f>'12 - Deployments &amp; Config'!AA367</f>
        <v>0</v>
      </c>
      <c r="C362" s="31">
        <f>'12 - Deployments &amp; Config'!AB367</f>
        <v>0</v>
      </c>
      <c r="D362" s="18">
        <f>'12 - Deployments &amp; Config'!AP367</f>
        <v>0</v>
      </c>
      <c r="E362" s="18">
        <f>'12 - Deployments &amp; Config'!N367</f>
        <v>0</v>
      </c>
      <c r="F362" s="31">
        <f>'12 - Deployments &amp; Config'!O367</f>
        <v>0</v>
      </c>
      <c r="G362" s="18">
        <f>'12 - Deployments &amp; Config'!P367</f>
        <v>0</v>
      </c>
      <c r="H362" s="18">
        <f>'13 - Config_Intake_View'!M362</f>
        <v>0</v>
      </c>
      <c r="I362" s="31">
        <f>IF('13 - Config_Intake_View'!Q362&lt;&gt;"",'13 - Config_Intake_View'!Q362,'12 - Deployments &amp; Config'!BP367)</f>
        <v>0</v>
      </c>
      <c r="J362" s="18" t="str">
        <f>IF('13 - Config_Intake_View'!Q362&lt;&gt;"","PM Approved",IF('12 - Deployments &amp; Config'!BP367&lt;&gt;"","Assumed",""))</f>
        <v/>
      </c>
      <c r="K362" s="31">
        <f>'12 - Deployments &amp; Config'!AJ367</f>
        <v>0</v>
      </c>
      <c r="L362" s="18">
        <f>'12 - Deployments &amp; Config'!T367</f>
        <v>0</v>
      </c>
      <c r="M362" s="18">
        <f>'12 - Deployments &amp; Config'!V367</f>
        <v>0</v>
      </c>
      <c r="N362" s="18" t="str">
        <f>'12 - Deployments &amp; Config'!BS367</f>
        <v/>
      </c>
      <c r="O362" s="31" t="str">
        <f>'12 - Deployments &amp; Config'!BU367</f>
        <v/>
      </c>
      <c r="P362" s="2">
        <f>'12 - Deployments &amp; Config'!B367</f>
        <v>0</v>
      </c>
      <c r="Q362" s="31" t="str">
        <f t="shared" si="20"/>
        <v/>
      </c>
      <c r="R362" s="18" t="str">
        <f t="shared" si="21"/>
        <v>SW NOT INSTALLED</v>
      </c>
      <c r="S362" s="18" t="str">
        <f t="shared" si="22"/>
        <v/>
      </c>
      <c r="T362" s="18" t="str">
        <f t="shared" si="23"/>
        <v>SW NOT INSTALLED</v>
      </c>
    </row>
    <row r="363" spans="1:20">
      <c r="A363" s="31">
        <f>'12 - Deployments &amp; Config'!I368</f>
        <v>0</v>
      </c>
      <c r="B363" s="31">
        <f>'12 - Deployments &amp; Config'!AA368</f>
        <v>0</v>
      </c>
      <c r="C363" s="31">
        <f>'12 - Deployments &amp; Config'!AB368</f>
        <v>0</v>
      </c>
      <c r="D363" s="18">
        <f>'12 - Deployments &amp; Config'!AP368</f>
        <v>0</v>
      </c>
      <c r="E363" s="18">
        <f>'12 - Deployments &amp; Config'!N368</f>
        <v>0</v>
      </c>
      <c r="F363" s="31">
        <f>'12 - Deployments &amp; Config'!O368</f>
        <v>0</v>
      </c>
      <c r="G363" s="18">
        <f>'12 - Deployments &amp; Config'!P368</f>
        <v>0</v>
      </c>
      <c r="H363" s="18">
        <f>'13 - Config_Intake_View'!M363</f>
        <v>0</v>
      </c>
      <c r="I363" s="31">
        <f>IF('13 - Config_Intake_View'!Q363&lt;&gt;"",'13 - Config_Intake_View'!Q363,'12 - Deployments &amp; Config'!BP368)</f>
        <v>0</v>
      </c>
      <c r="J363" s="18" t="str">
        <f>IF('13 - Config_Intake_View'!Q363&lt;&gt;"","PM Approved",IF('12 - Deployments &amp; Config'!BP368&lt;&gt;"","Assumed",""))</f>
        <v/>
      </c>
      <c r="K363" s="31">
        <f>'12 - Deployments &amp; Config'!AJ368</f>
        <v>0</v>
      </c>
      <c r="L363" s="18">
        <f>'12 - Deployments &amp; Config'!T368</f>
        <v>0</v>
      </c>
      <c r="M363" s="18">
        <f>'12 - Deployments &amp; Config'!V368</f>
        <v>0</v>
      </c>
      <c r="N363" s="18" t="str">
        <f>'12 - Deployments &amp; Config'!BS368</f>
        <v/>
      </c>
      <c r="O363" s="31" t="str">
        <f>'12 - Deployments &amp; Config'!BU368</f>
        <v/>
      </c>
      <c r="P363" s="2">
        <f>'12 - Deployments &amp; Config'!B368</f>
        <v>0</v>
      </c>
      <c r="Q363" s="31" t="str">
        <f t="shared" si="20"/>
        <v/>
      </c>
      <c r="R363" s="18" t="str">
        <f t="shared" si="21"/>
        <v>SW NOT INSTALLED</v>
      </c>
      <c r="S363" s="18" t="str">
        <f t="shared" si="22"/>
        <v/>
      </c>
      <c r="T363" s="18" t="str">
        <f t="shared" si="23"/>
        <v>SW NOT INSTALLED</v>
      </c>
    </row>
    <row r="364" spans="1:20">
      <c r="A364" s="31">
        <f>'12 - Deployments &amp; Config'!I369</f>
        <v>0</v>
      </c>
      <c r="B364" s="31">
        <f>'12 - Deployments &amp; Config'!AA369</f>
        <v>0</v>
      </c>
      <c r="C364" s="31">
        <f>'12 - Deployments &amp; Config'!AB369</f>
        <v>0</v>
      </c>
      <c r="D364" s="18">
        <f>'12 - Deployments &amp; Config'!AP369</f>
        <v>0</v>
      </c>
      <c r="E364" s="18">
        <f>'12 - Deployments &amp; Config'!N369</f>
        <v>0</v>
      </c>
      <c r="F364" s="31">
        <f>'12 - Deployments &amp; Config'!O369</f>
        <v>0</v>
      </c>
      <c r="G364" s="18">
        <f>'12 - Deployments &amp; Config'!P369</f>
        <v>0</v>
      </c>
      <c r="H364" s="18">
        <f>'13 - Config_Intake_View'!M364</f>
        <v>0</v>
      </c>
      <c r="I364" s="31">
        <f>IF('13 - Config_Intake_View'!Q364&lt;&gt;"",'13 - Config_Intake_View'!Q364,'12 - Deployments &amp; Config'!BP369)</f>
        <v>0</v>
      </c>
      <c r="J364" s="18" t="str">
        <f>IF('13 - Config_Intake_View'!Q364&lt;&gt;"","PM Approved",IF('12 - Deployments &amp; Config'!BP369&lt;&gt;"","Assumed",""))</f>
        <v/>
      </c>
      <c r="K364" s="31">
        <f>'12 - Deployments &amp; Config'!AJ369</f>
        <v>0</v>
      </c>
      <c r="L364" s="18">
        <f>'12 - Deployments &amp; Config'!T369</f>
        <v>0</v>
      </c>
      <c r="M364" s="18">
        <f>'12 - Deployments &amp; Config'!V369</f>
        <v>0</v>
      </c>
      <c r="N364" s="18" t="str">
        <f>'12 - Deployments &amp; Config'!BS369</f>
        <v/>
      </c>
      <c r="O364" s="31" t="str">
        <f>'12 - Deployments &amp; Config'!BU369</f>
        <v/>
      </c>
      <c r="P364" s="2">
        <f>'12 - Deployments &amp; Config'!B369</f>
        <v>0</v>
      </c>
      <c r="Q364" s="31" t="str">
        <f t="shared" si="20"/>
        <v/>
      </c>
      <c r="R364" s="18" t="str">
        <f t="shared" si="21"/>
        <v>SW NOT INSTALLED</v>
      </c>
      <c r="S364" s="18" t="str">
        <f t="shared" si="22"/>
        <v/>
      </c>
      <c r="T364" s="18" t="str">
        <f t="shared" si="23"/>
        <v>SW NOT INSTALLED</v>
      </c>
    </row>
    <row r="365" spans="1:20">
      <c r="A365" s="31">
        <f>'12 - Deployments &amp; Config'!I370</f>
        <v>0</v>
      </c>
      <c r="B365" s="31">
        <f>'12 - Deployments &amp; Config'!AA370</f>
        <v>0</v>
      </c>
      <c r="C365" s="31">
        <f>'12 - Deployments &amp; Config'!AB370</f>
        <v>0</v>
      </c>
      <c r="D365" s="18">
        <f>'12 - Deployments &amp; Config'!AP370</f>
        <v>0</v>
      </c>
      <c r="E365" s="18">
        <f>'12 - Deployments &amp; Config'!N370</f>
        <v>0</v>
      </c>
      <c r="F365" s="31">
        <f>'12 - Deployments &amp; Config'!O370</f>
        <v>0</v>
      </c>
      <c r="G365" s="18">
        <f>'12 - Deployments &amp; Config'!P370</f>
        <v>0</v>
      </c>
      <c r="H365" s="18">
        <f>'13 - Config_Intake_View'!M365</f>
        <v>0</v>
      </c>
      <c r="I365" s="31">
        <f>IF('13 - Config_Intake_View'!Q365&lt;&gt;"",'13 - Config_Intake_View'!Q365,'12 - Deployments &amp; Config'!BP370)</f>
        <v>0</v>
      </c>
      <c r="J365" s="18" t="str">
        <f>IF('13 - Config_Intake_View'!Q365&lt;&gt;"","PM Approved",IF('12 - Deployments &amp; Config'!BP370&lt;&gt;"","Assumed",""))</f>
        <v/>
      </c>
      <c r="K365" s="31">
        <f>'12 - Deployments &amp; Config'!AJ370</f>
        <v>0</v>
      </c>
      <c r="L365" s="18">
        <f>'12 - Deployments &amp; Config'!T370</f>
        <v>0</v>
      </c>
      <c r="M365" s="18">
        <f>'12 - Deployments &amp; Config'!V370</f>
        <v>0</v>
      </c>
      <c r="N365" s="18" t="str">
        <f>'12 - Deployments &amp; Config'!BS370</f>
        <v/>
      </c>
      <c r="O365" s="31" t="str">
        <f>'12 - Deployments &amp; Config'!BU370</f>
        <v/>
      </c>
      <c r="P365" s="2">
        <f>'12 - Deployments &amp; Config'!B370</f>
        <v>0</v>
      </c>
      <c r="Q365" s="31" t="str">
        <f t="shared" si="20"/>
        <v/>
      </c>
      <c r="R365" s="18" t="str">
        <f t="shared" si="21"/>
        <v>SW NOT INSTALLED</v>
      </c>
      <c r="S365" s="18" t="str">
        <f t="shared" si="22"/>
        <v/>
      </c>
      <c r="T365" s="18" t="str">
        <f t="shared" si="23"/>
        <v>SW NOT INSTALLED</v>
      </c>
    </row>
    <row r="366" spans="1:20">
      <c r="A366" s="31">
        <f>'12 - Deployments &amp; Config'!I371</f>
        <v>0</v>
      </c>
      <c r="B366" s="31">
        <f>'12 - Deployments &amp; Config'!AA371</f>
        <v>0</v>
      </c>
      <c r="C366" s="31">
        <f>'12 - Deployments &amp; Config'!AB371</f>
        <v>0</v>
      </c>
      <c r="D366" s="18">
        <f>'12 - Deployments &amp; Config'!AP371</f>
        <v>0</v>
      </c>
      <c r="E366" s="18">
        <f>'12 - Deployments &amp; Config'!N371</f>
        <v>0</v>
      </c>
      <c r="F366" s="31">
        <f>'12 - Deployments &amp; Config'!O371</f>
        <v>0</v>
      </c>
      <c r="G366" s="18">
        <f>'12 - Deployments &amp; Config'!P371</f>
        <v>0</v>
      </c>
      <c r="H366" s="18">
        <f>'13 - Config_Intake_View'!M366</f>
        <v>0</v>
      </c>
      <c r="I366" s="31">
        <f>IF('13 - Config_Intake_View'!Q366&lt;&gt;"",'13 - Config_Intake_View'!Q366,'12 - Deployments &amp; Config'!BP371)</f>
        <v>0</v>
      </c>
      <c r="J366" s="18" t="str">
        <f>IF('13 - Config_Intake_View'!Q366&lt;&gt;"","PM Approved",IF('12 - Deployments &amp; Config'!BP371&lt;&gt;"","Assumed",""))</f>
        <v/>
      </c>
      <c r="K366" s="31">
        <f>'12 - Deployments &amp; Config'!AJ371</f>
        <v>0</v>
      </c>
      <c r="L366" s="18">
        <f>'12 - Deployments &amp; Config'!T371</f>
        <v>0</v>
      </c>
      <c r="M366" s="18">
        <f>'12 - Deployments &amp; Config'!V371</f>
        <v>0</v>
      </c>
      <c r="N366" s="18" t="str">
        <f>'12 - Deployments &amp; Config'!BS371</f>
        <v/>
      </c>
      <c r="O366" s="31" t="str">
        <f>'12 - Deployments &amp; Config'!BU371</f>
        <v/>
      </c>
      <c r="P366" s="2">
        <f>'12 - Deployments &amp; Config'!B371</f>
        <v>0</v>
      </c>
      <c r="Q366" s="31" t="str">
        <f t="shared" si="20"/>
        <v/>
      </c>
      <c r="R366" s="18" t="str">
        <f t="shared" si="21"/>
        <v>SW NOT INSTALLED</v>
      </c>
      <c r="S366" s="18" t="str">
        <f t="shared" si="22"/>
        <v/>
      </c>
      <c r="T366" s="18" t="str">
        <f t="shared" si="23"/>
        <v>SW NOT INSTALLED</v>
      </c>
    </row>
    <row r="367" spans="1:20">
      <c r="A367" s="31">
        <f>'12 - Deployments &amp; Config'!I372</f>
        <v>0</v>
      </c>
      <c r="B367" s="31">
        <f>'12 - Deployments &amp; Config'!AA372</f>
        <v>0</v>
      </c>
      <c r="C367" s="31">
        <f>'12 - Deployments &amp; Config'!AB372</f>
        <v>0</v>
      </c>
      <c r="D367" s="18">
        <f>'12 - Deployments &amp; Config'!AP372</f>
        <v>0</v>
      </c>
      <c r="E367" s="18">
        <f>'12 - Deployments &amp; Config'!N372</f>
        <v>0</v>
      </c>
      <c r="F367" s="31">
        <f>'12 - Deployments &amp; Config'!O372</f>
        <v>0</v>
      </c>
      <c r="G367" s="18">
        <f>'12 - Deployments &amp; Config'!P372</f>
        <v>0</v>
      </c>
      <c r="H367" s="18">
        <f>'13 - Config_Intake_View'!M367</f>
        <v>0</v>
      </c>
      <c r="I367" s="31">
        <f>IF('13 - Config_Intake_View'!Q367&lt;&gt;"",'13 - Config_Intake_View'!Q367,'12 - Deployments &amp; Config'!BP372)</f>
        <v>0</v>
      </c>
      <c r="J367" s="18" t="str">
        <f>IF('13 - Config_Intake_View'!Q367&lt;&gt;"","PM Approved",IF('12 - Deployments &amp; Config'!BP372&lt;&gt;"","Assumed",""))</f>
        <v/>
      </c>
      <c r="K367" s="31">
        <f>'12 - Deployments &amp; Config'!AJ372</f>
        <v>0</v>
      </c>
      <c r="L367" s="18">
        <f>'12 - Deployments &amp; Config'!T372</f>
        <v>0</v>
      </c>
      <c r="M367" s="18">
        <f>'12 - Deployments &amp; Config'!V372</f>
        <v>0</v>
      </c>
      <c r="N367" s="18" t="str">
        <f>'12 - Deployments &amp; Config'!BS372</f>
        <v/>
      </c>
      <c r="O367" s="31" t="str">
        <f>'12 - Deployments &amp; Config'!BU372</f>
        <v/>
      </c>
      <c r="P367" s="2">
        <f>'12 - Deployments &amp; Config'!B372</f>
        <v>0</v>
      </c>
      <c r="Q367" s="31" t="str">
        <f t="shared" si="20"/>
        <v/>
      </c>
      <c r="R367" s="18" t="str">
        <f t="shared" si="21"/>
        <v>SW NOT INSTALLED</v>
      </c>
      <c r="S367" s="18" t="str">
        <f t="shared" si="22"/>
        <v/>
      </c>
      <c r="T367" s="18" t="str">
        <f t="shared" si="23"/>
        <v>SW NOT INSTALLED</v>
      </c>
    </row>
    <row r="368" spans="1:20">
      <c r="A368" s="31">
        <f>'12 - Deployments &amp; Config'!I373</f>
        <v>0</v>
      </c>
      <c r="B368" s="31">
        <f>'12 - Deployments &amp; Config'!AA373</f>
        <v>0</v>
      </c>
      <c r="C368" s="31">
        <f>'12 - Deployments &amp; Config'!AB373</f>
        <v>0</v>
      </c>
      <c r="D368" s="18">
        <f>'12 - Deployments &amp; Config'!AP373</f>
        <v>0</v>
      </c>
      <c r="E368" s="18">
        <f>'12 - Deployments &amp; Config'!N373</f>
        <v>0</v>
      </c>
      <c r="F368" s="31">
        <f>'12 - Deployments &amp; Config'!O373</f>
        <v>0</v>
      </c>
      <c r="G368" s="18">
        <f>'12 - Deployments &amp; Config'!P373</f>
        <v>0</v>
      </c>
      <c r="H368" s="18">
        <f>'13 - Config_Intake_View'!M368</f>
        <v>0</v>
      </c>
      <c r="I368" s="31">
        <f>IF('13 - Config_Intake_View'!Q368&lt;&gt;"",'13 - Config_Intake_View'!Q368,'12 - Deployments &amp; Config'!BP373)</f>
        <v>0</v>
      </c>
      <c r="J368" s="18" t="str">
        <f>IF('13 - Config_Intake_View'!Q368&lt;&gt;"","PM Approved",IF('12 - Deployments &amp; Config'!BP373&lt;&gt;"","Assumed",""))</f>
        <v/>
      </c>
      <c r="K368" s="31">
        <f>'12 - Deployments &amp; Config'!AJ373</f>
        <v>0</v>
      </c>
      <c r="L368" s="18">
        <f>'12 - Deployments &amp; Config'!T373</f>
        <v>0</v>
      </c>
      <c r="M368" s="18">
        <f>'12 - Deployments &amp; Config'!V373</f>
        <v>0</v>
      </c>
      <c r="N368" s="18" t="str">
        <f>'12 - Deployments &amp; Config'!BS373</f>
        <v/>
      </c>
      <c r="O368" s="31" t="str">
        <f>'12 - Deployments &amp; Config'!BU373</f>
        <v/>
      </c>
      <c r="P368" s="2">
        <f>'12 - Deployments &amp; Config'!B373</f>
        <v>0</v>
      </c>
      <c r="Q368" s="31" t="str">
        <f t="shared" si="20"/>
        <v/>
      </c>
      <c r="R368" s="18" t="str">
        <f t="shared" si="21"/>
        <v>SW NOT INSTALLED</v>
      </c>
      <c r="S368" s="18" t="str">
        <f t="shared" si="22"/>
        <v/>
      </c>
      <c r="T368" s="18" t="str">
        <f t="shared" si="23"/>
        <v>SW NOT INSTALLED</v>
      </c>
    </row>
    <row r="369" spans="1:20">
      <c r="A369" s="31">
        <f>'12 - Deployments &amp; Config'!I374</f>
        <v>0</v>
      </c>
      <c r="B369" s="31">
        <f>'12 - Deployments &amp; Config'!AA374</f>
        <v>0</v>
      </c>
      <c r="C369" s="31">
        <f>'12 - Deployments &amp; Config'!AB374</f>
        <v>0</v>
      </c>
      <c r="D369" s="18">
        <f>'12 - Deployments &amp; Config'!AP374</f>
        <v>0</v>
      </c>
      <c r="E369" s="18">
        <f>'12 - Deployments &amp; Config'!N374</f>
        <v>0</v>
      </c>
      <c r="F369" s="31">
        <f>'12 - Deployments &amp; Config'!O374</f>
        <v>0</v>
      </c>
      <c r="G369" s="18">
        <f>'12 - Deployments &amp; Config'!P374</f>
        <v>0</v>
      </c>
      <c r="H369" s="18">
        <f>'13 - Config_Intake_View'!M369</f>
        <v>0</v>
      </c>
      <c r="I369" s="31">
        <f>IF('13 - Config_Intake_View'!Q369&lt;&gt;"",'13 - Config_Intake_View'!Q369,'12 - Deployments &amp; Config'!BP374)</f>
        <v>0</v>
      </c>
      <c r="J369" s="18" t="str">
        <f>IF('13 - Config_Intake_View'!Q369&lt;&gt;"","PM Approved",IF('12 - Deployments &amp; Config'!BP374&lt;&gt;"","Assumed",""))</f>
        <v/>
      </c>
      <c r="K369" s="31">
        <f>'12 - Deployments &amp; Config'!AJ374</f>
        <v>0</v>
      </c>
      <c r="L369" s="18">
        <f>'12 - Deployments &amp; Config'!T374</f>
        <v>0</v>
      </c>
      <c r="M369" s="18">
        <f>'12 - Deployments &amp; Config'!V374</f>
        <v>0</v>
      </c>
      <c r="N369" s="18" t="str">
        <f>'12 - Deployments &amp; Config'!BS374</f>
        <v/>
      </c>
      <c r="O369" s="31" t="str">
        <f>'12 - Deployments &amp; Config'!BU374</f>
        <v/>
      </c>
      <c r="P369" s="2">
        <f>'12 - Deployments &amp; Config'!B374</f>
        <v>0</v>
      </c>
      <c r="Q369" s="31" t="str">
        <f t="shared" si="20"/>
        <v/>
      </c>
      <c r="R369" s="18" t="str">
        <f t="shared" si="21"/>
        <v>SW NOT INSTALLED</v>
      </c>
      <c r="S369" s="18" t="str">
        <f t="shared" si="22"/>
        <v/>
      </c>
      <c r="T369" s="18" t="str">
        <f t="shared" si="23"/>
        <v>SW NOT INSTALLED</v>
      </c>
    </row>
    <row r="370" spans="1:20">
      <c r="A370" s="31">
        <f>'12 - Deployments &amp; Config'!I375</f>
        <v>0</v>
      </c>
      <c r="B370" s="31">
        <f>'12 - Deployments &amp; Config'!AA375</f>
        <v>0</v>
      </c>
      <c r="C370" s="31">
        <f>'12 - Deployments &amp; Config'!AB375</f>
        <v>0</v>
      </c>
      <c r="D370" s="18">
        <f>'12 - Deployments &amp; Config'!AP375</f>
        <v>0</v>
      </c>
      <c r="E370" s="18">
        <f>'12 - Deployments &amp; Config'!N375</f>
        <v>0</v>
      </c>
      <c r="F370" s="31">
        <f>'12 - Deployments &amp; Config'!O375</f>
        <v>0</v>
      </c>
      <c r="G370" s="18">
        <f>'12 - Deployments &amp; Config'!P375</f>
        <v>0</v>
      </c>
      <c r="H370" s="18">
        <f>'13 - Config_Intake_View'!M370</f>
        <v>0</v>
      </c>
      <c r="I370" s="31">
        <f>IF('13 - Config_Intake_View'!Q370&lt;&gt;"",'13 - Config_Intake_View'!Q370,'12 - Deployments &amp; Config'!BP375)</f>
        <v>0</v>
      </c>
      <c r="J370" s="18" t="str">
        <f>IF('13 - Config_Intake_View'!Q370&lt;&gt;"","PM Approved",IF('12 - Deployments &amp; Config'!BP375&lt;&gt;"","Assumed",""))</f>
        <v/>
      </c>
      <c r="K370" s="31">
        <f>'12 - Deployments &amp; Config'!AJ375</f>
        <v>0</v>
      </c>
      <c r="L370" s="18">
        <f>'12 - Deployments &amp; Config'!T375</f>
        <v>0</v>
      </c>
      <c r="M370" s="18">
        <f>'12 - Deployments &amp; Config'!V375</f>
        <v>0</v>
      </c>
      <c r="N370" s="18" t="str">
        <f>'12 - Deployments &amp; Config'!BS375</f>
        <v/>
      </c>
      <c r="O370" s="31" t="str">
        <f>'12 - Deployments &amp; Config'!BU375</f>
        <v/>
      </c>
      <c r="P370" s="2">
        <f>'12 - Deployments &amp; Config'!B375</f>
        <v>0</v>
      </c>
      <c r="Q370" s="31" t="str">
        <f t="shared" si="20"/>
        <v/>
      </c>
      <c r="R370" s="18" t="str">
        <f t="shared" si="21"/>
        <v>SW NOT INSTALLED</v>
      </c>
      <c r="S370" s="18" t="str">
        <f t="shared" si="22"/>
        <v/>
      </c>
      <c r="T370" s="18" t="str">
        <f t="shared" si="23"/>
        <v>SW NOT INSTALLED</v>
      </c>
    </row>
    <row r="371" spans="1:20">
      <c r="A371" s="31">
        <f>'12 - Deployments &amp; Config'!I376</f>
        <v>0</v>
      </c>
      <c r="B371" s="31">
        <f>'12 - Deployments &amp; Config'!AA376</f>
        <v>0</v>
      </c>
      <c r="C371" s="31">
        <f>'12 - Deployments &amp; Config'!AB376</f>
        <v>0</v>
      </c>
      <c r="D371" s="18">
        <f>'12 - Deployments &amp; Config'!AP376</f>
        <v>0</v>
      </c>
      <c r="E371" s="18">
        <f>'12 - Deployments &amp; Config'!N376</f>
        <v>0</v>
      </c>
      <c r="F371" s="31">
        <f>'12 - Deployments &amp; Config'!O376</f>
        <v>0</v>
      </c>
      <c r="G371" s="18">
        <f>'12 - Deployments &amp; Config'!P376</f>
        <v>0</v>
      </c>
      <c r="H371" s="18">
        <f>'13 - Config_Intake_View'!M371</f>
        <v>0</v>
      </c>
      <c r="I371" s="31">
        <f>IF('13 - Config_Intake_View'!Q371&lt;&gt;"",'13 - Config_Intake_View'!Q371,'12 - Deployments &amp; Config'!BP376)</f>
        <v>0</v>
      </c>
      <c r="J371" s="18" t="str">
        <f>IF('13 - Config_Intake_View'!Q371&lt;&gt;"","PM Approved",IF('12 - Deployments &amp; Config'!BP376&lt;&gt;"","Assumed",""))</f>
        <v/>
      </c>
      <c r="K371" s="31">
        <f>'12 - Deployments &amp; Config'!AJ376</f>
        <v>0</v>
      </c>
      <c r="L371" s="18">
        <f>'12 - Deployments &amp; Config'!T376</f>
        <v>0</v>
      </c>
      <c r="M371" s="18">
        <f>'12 - Deployments &amp; Config'!V376</f>
        <v>0</v>
      </c>
      <c r="N371" s="18" t="str">
        <f>'12 - Deployments &amp; Config'!BS376</f>
        <v/>
      </c>
      <c r="O371" s="31" t="str">
        <f>'12 - Deployments &amp; Config'!BU376</f>
        <v/>
      </c>
      <c r="P371" s="2">
        <f>'12 - Deployments &amp; Config'!B376</f>
        <v>0</v>
      </c>
      <c r="Q371" s="31" t="str">
        <f t="shared" si="20"/>
        <v/>
      </c>
      <c r="R371" s="18" t="str">
        <f t="shared" si="21"/>
        <v>SW NOT INSTALLED</v>
      </c>
      <c r="S371" s="18" t="str">
        <f t="shared" si="22"/>
        <v/>
      </c>
      <c r="T371" s="18" t="str">
        <f t="shared" si="23"/>
        <v>SW NOT INSTALLED</v>
      </c>
    </row>
    <row r="372" spans="1:20">
      <c r="A372" s="31">
        <f>'12 - Deployments &amp; Config'!I377</f>
        <v>0</v>
      </c>
      <c r="B372" s="31">
        <f>'12 - Deployments &amp; Config'!AA377</f>
        <v>0</v>
      </c>
      <c r="C372" s="31">
        <f>'12 - Deployments &amp; Config'!AB377</f>
        <v>0</v>
      </c>
      <c r="D372" s="18">
        <f>'12 - Deployments &amp; Config'!AP377</f>
        <v>0</v>
      </c>
      <c r="E372" s="18">
        <f>'12 - Deployments &amp; Config'!N377</f>
        <v>0</v>
      </c>
      <c r="F372" s="31">
        <f>'12 - Deployments &amp; Config'!O377</f>
        <v>0</v>
      </c>
      <c r="G372" s="18">
        <f>'12 - Deployments &amp; Config'!P377</f>
        <v>0</v>
      </c>
      <c r="H372" s="18">
        <f>'13 - Config_Intake_View'!M372</f>
        <v>0</v>
      </c>
      <c r="I372" s="31">
        <f>IF('13 - Config_Intake_View'!Q372&lt;&gt;"",'13 - Config_Intake_View'!Q372,'12 - Deployments &amp; Config'!BP377)</f>
        <v>0</v>
      </c>
      <c r="J372" s="18" t="str">
        <f>IF('13 - Config_Intake_View'!Q372&lt;&gt;"","PM Approved",IF('12 - Deployments &amp; Config'!BP377&lt;&gt;"","Assumed",""))</f>
        <v/>
      </c>
      <c r="K372" s="31">
        <f>'12 - Deployments &amp; Config'!AJ377</f>
        <v>0</v>
      </c>
      <c r="L372" s="18">
        <f>'12 - Deployments &amp; Config'!T377</f>
        <v>0</v>
      </c>
      <c r="M372" s="18">
        <f>'12 - Deployments &amp; Config'!V377</f>
        <v>0</v>
      </c>
      <c r="N372" s="18" t="str">
        <f>'12 - Deployments &amp; Config'!BS377</f>
        <v/>
      </c>
      <c r="O372" s="31" t="str">
        <f>'12 - Deployments &amp; Config'!BU377</f>
        <v/>
      </c>
      <c r="P372" s="2">
        <f>'12 - Deployments &amp; Config'!B377</f>
        <v>0</v>
      </c>
      <c r="Q372" s="31" t="str">
        <f t="shared" si="20"/>
        <v/>
      </c>
      <c r="R372" s="18" t="str">
        <f t="shared" si="21"/>
        <v>SW NOT INSTALLED</v>
      </c>
      <c r="S372" s="18" t="str">
        <f t="shared" si="22"/>
        <v/>
      </c>
      <c r="T372" s="18" t="str">
        <f t="shared" si="23"/>
        <v>SW NOT INSTALLED</v>
      </c>
    </row>
    <row r="373" spans="1:20">
      <c r="A373" s="31">
        <f>'12 - Deployments &amp; Config'!I378</f>
        <v>0</v>
      </c>
      <c r="B373" s="31">
        <f>'12 - Deployments &amp; Config'!AA378</f>
        <v>0</v>
      </c>
      <c r="C373" s="31">
        <f>'12 - Deployments &amp; Config'!AB378</f>
        <v>0</v>
      </c>
      <c r="D373" s="18">
        <f>'12 - Deployments &amp; Config'!AP378</f>
        <v>0</v>
      </c>
      <c r="E373" s="18">
        <f>'12 - Deployments &amp; Config'!N378</f>
        <v>0</v>
      </c>
      <c r="F373" s="31">
        <f>'12 - Deployments &amp; Config'!O378</f>
        <v>0</v>
      </c>
      <c r="G373" s="18">
        <f>'12 - Deployments &amp; Config'!P378</f>
        <v>0</v>
      </c>
      <c r="H373" s="18">
        <f>'13 - Config_Intake_View'!M373</f>
        <v>0</v>
      </c>
      <c r="I373" s="31">
        <f>IF('13 - Config_Intake_View'!Q373&lt;&gt;"",'13 - Config_Intake_View'!Q373,'12 - Deployments &amp; Config'!BP378)</f>
        <v>0</v>
      </c>
      <c r="J373" s="18" t="str">
        <f>IF('13 - Config_Intake_View'!Q373&lt;&gt;"","PM Approved",IF('12 - Deployments &amp; Config'!BP378&lt;&gt;"","Assumed",""))</f>
        <v/>
      </c>
      <c r="K373" s="31">
        <f>'12 - Deployments &amp; Config'!AJ378</f>
        <v>0</v>
      </c>
      <c r="L373" s="18">
        <f>'12 - Deployments &amp; Config'!T378</f>
        <v>0</v>
      </c>
      <c r="M373" s="18">
        <f>'12 - Deployments &amp; Config'!V378</f>
        <v>0</v>
      </c>
      <c r="N373" s="18" t="str">
        <f>'12 - Deployments &amp; Config'!BS378</f>
        <v/>
      </c>
      <c r="O373" s="31" t="str">
        <f>'12 - Deployments &amp; Config'!BU378</f>
        <v/>
      </c>
      <c r="P373" s="2">
        <f>'12 - Deployments &amp; Config'!B378</f>
        <v>0</v>
      </c>
      <c r="Q373" s="31" t="str">
        <f t="shared" si="20"/>
        <v/>
      </c>
      <c r="R373" s="18" t="str">
        <f t="shared" si="21"/>
        <v>SW NOT INSTALLED</v>
      </c>
      <c r="S373" s="18" t="str">
        <f t="shared" si="22"/>
        <v/>
      </c>
      <c r="T373" s="18" t="str">
        <f t="shared" si="23"/>
        <v>SW NOT INSTALLED</v>
      </c>
    </row>
    <row r="374" spans="1:20">
      <c r="A374" s="31">
        <f>'12 - Deployments &amp; Config'!I379</f>
        <v>0</v>
      </c>
      <c r="B374" s="31">
        <f>'12 - Deployments &amp; Config'!AA379</f>
        <v>0</v>
      </c>
      <c r="C374" s="31">
        <f>'12 - Deployments &amp; Config'!AB379</f>
        <v>0</v>
      </c>
      <c r="D374" s="18">
        <f>'12 - Deployments &amp; Config'!AP379</f>
        <v>0</v>
      </c>
      <c r="E374" s="18">
        <f>'12 - Deployments &amp; Config'!N379</f>
        <v>0</v>
      </c>
      <c r="F374" s="31">
        <f>'12 - Deployments &amp; Config'!O379</f>
        <v>0</v>
      </c>
      <c r="G374" s="18">
        <f>'12 - Deployments &amp; Config'!P379</f>
        <v>0</v>
      </c>
      <c r="H374" s="18">
        <f>'13 - Config_Intake_View'!M374</f>
        <v>0</v>
      </c>
      <c r="I374" s="31">
        <f>IF('13 - Config_Intake_View'!Q374&lt;&gt;"",'13 - Config_Intake_View'!Q374,'12 - Deployments &amp; Config'!BP379)</f>
        <v>0</v>
      </c>
      <c r="J374" s="18" t="str">
        <f>IF('13 - Config_Intake_View'!Q374&lt;&gt;"","PM Approved",IF('12 - Deployments &amp; Config'!BP379&lt;&gt;"","Assumed",""))</f>
        <v/>
      </c>
      <c r="K374" s="31">
        <f>'12 - Deployments &amp; Config'!AJ379</f>
        <v>0</v>
      </c>
      <c r="L374" s="18">
        <f>'12 - Deployments &amp; Config'!T379</f>
        <v>0</v>
      </c>
      <c r="M374" s="18">
        <f>'12 - Deployments &amp; Config'!V379</f>
        <v>0</v>
      </c>
      <c r="N374" s="18" t="str">
        <f>'12 - Deployments &amp; Config'!BS379</f>
        <v/>
      </c>
      <c r="O374" s="31" t="str">
        <f>'12 - Deployments &amp; Config'!BU379</f>
        <v/>
      </c>
      <c r="P374" s="2">
        <f>'12 - Deployments &amp; Config'!B379</f>
        <v>0</v>
      </c>
      <c r="Q374" s="31" t="str">
        <f t="shared" si="20"/>
        <v/>
      </c>
      <c r="R374" s="18" t="str">
        <f t="shared" si="21"/>
        <v>SW NOT INSTALLED</v>
      </c>
      <c r="S374" s="18" t="str">
        <f t="shared" si="22"/>
        <v/>
      </c>
      <c r="T374" s="18" t="str">
        <f t="shared" si="23"/>
        <v>SW NOT INSTALLED</v>
      </c>
    </row>
    <row r="375" spans="1:20">
      <c r="A375" s="31">
        <f>'12 - Deployments &amp; Config'!I380</f>
        <v>0</v>
      </c>
      <c r="B375" s="31">
        <f>'12 - Deployments &amp; Config'!AA380</f>
        <v>0</v>
      </c>
      <c r="C375" s="31">
        <f>'12 - Deployments &amp; Config'!AB380</f>
        <v>0</v>
      </c>
      <c r="D375" s="18">
        <f>'12 - Deployments &amp; Config'!AP380</f>
        <v>0</v>
      </c>
      <c r="E375" s="18">
        <f>'12 - Deployments &amp; Config'!N380</f>
        <v>0</v>
      </c>
      <c r="F375" s="31">
        <f>'12 - Deployments &amp; Config'!O380</f>
        <v>0</v>
      </c>
      <c r="G375" s="18">
        <f>'12 - Deployments &amp; Config'!P380</f>
        <v>0</v>
      </c>
      <c r="H375" s="18">
        <f>'13 - Config_Intake_View'!M375</f>
        <v>0</v>
      </c>
      <c r="I375" s="31">
        <f>IF('13 - Config_Intake_View'!Q375&lt;&gt;"",'13 - Config_Intake_View'!Q375,'12 - Deployments &amp; Config'!BP380)</f>
        <v>0</v>
      </c>
      <c r="J375" s="18" t="str">
        <f>IF('13 - Config_Intake_View'!Q375&lt;&gt;"","PM Approved",IF('12 - Deployments &amp; Config'!BP380&lt;&gt;"","Assumed",""))</f>
        <v/>
      </c>
      <c r="K375" s="31">
        <f>'12 - Deployments &amp; Config'!AJ380</f>
        <v>0</v>
      </c>
      <c r="L375" s="18">
        <f>'12 - Deployments &amp; Config'!T380</f>
        <v>0</v>
      </c>
      <c r="M375" s="18">
        <f>'12 - Deployments &amp; Config'!V380</f>
        <v>0</v>
      </c>
      <c r="N375" s="18" t="str">
        <f>'12 - Deployments &amp; Config'!BS380</f>
        <v/>
      </c>
      <c r="O375" s="31" t="str">
        <f>'12 - Deployments &amp; Config'!BU380</f>
        <v/>
      </c>
      <c r="P375" s="2">
        <f>'12 - Deployments &amp; Config'!B380</f>
        <v>0</v>
      </c>
      <c r="Q375" s="31" t="str">
        <f t="shared" si="20"/>
        <v/>
      </c>
      <c r="R375" s="18" t="str">
        <f t="shared" si="21"/>
        <v>SW NOT INSTALLED</v>
      </c>
      <c r="S375" s="18" t="str">
        <f t="shared" si="22"/>
        <v/>
      </c>
      <c r="T375" s="18" t="str">
        <f t="shared" si="23"/>
        <v>SW NOT INSTALLED</v>
      </c>
    </row>
    <row r="376" spans="1:20">
      <c r="A376" s="31">
        <f>'12 - Deployments &amp; Config'!I381</f>
        <v>0</v>
      </c>
      <c r="B376" s="31">
        <f>'12 - Deployments &amp; Config'!AA381</f>
        <v>0</v>
      </c>
      <c r="C376" s="31">
        <f>'12 - Deployments &amp; Config'!AB381</f>
        <v>0</v>
      </c>
      <c r="D376" s="18">
        <f>'12 - Deployments &amp; Config'!AP381</f>
        <v>0</v>
      </c>
      <c r="E376" s="18">
        <f>'12 - Deployments &amp; Config'!N381</f>
        <v>0</v>
      </c>
      <c r="F376" s="31">
        <f>'12 - Deployments &amp; Config'!O381</f>
        <v>0</v>
      </c>
      <c r="G376" s="18">
        <f>'12 - Deployments &amp; Config'!P381</f>
        <v>0</v>
      </c>
      <c r="H376" s="18">
        <f>'13 - Config_Intake_View'!M376</f>
        <v>0</v>
      </c>
      <c r="I376" s="31">
        <f>IF('13 - Config_Intake_View'!Q376&lt;&gt;"",'13 - Config_Intake_View'!Q376,'12 - Deployments &amp; Config'!BP381)</f>
        <v>0</v>
      </c>
      <c r="J376" s="18" t="str">
        <f>IF('13 - Config_Intake_View'!Q376&lt;&gt;"","PM Approved",IF('12 - Deployments &amp; Config'!BP381&lt;&gt;"","Assumed",""))</f>
        <v/>
      </c>
      <c r="K376" s="31">
        <f>'12 - Deployments &amp; Config'!AJ381</f>
        <v>0</v>
      </c>
      <c r="L376" s="18">
        <f>'12 - Deployments &amp; Config'!T381</f>
        <v>0</v>
      </c>
      <c r="M376" s="18">
        <f>'12 - Deployments &amp; Config'!V381</f>
        <v>0</v>
      </c>
      <c r="N376" s="18" t="str">
        <f>'12 - Deployments &amp; Config'!BS381</f>
        <v/>
      </c>
      <c r="O376" s="31" t="str">
        <f>'12 - Deployments &amp; Config'!BU381</f>
        <v/>
      </c>
      <c r="P376" s="2">
        <f>'12 - Deployments &amp; Config'!B381</f>
        <v>0</v>
      </c>
      <c r="Q376" s="31" t="str">
        <f t="shared" si="20"/>
        <v/>
      </c>
      <c r="R376" s="18" t="str">
        <f t="shared" si="21"/>
        <v>SW NOT INSTALLED</v>
      </c>
      <c r="S376" s="18" t="str">
        <f t="shared" si="22"/>
        <v/>
      </c>
      <c r="T376" s="18" t="str">
        <f t="shared" si="23"/>
        <v>SW NOT INSTALLED</v>
      </c>
    </row>
    <row r="377" spans="1:20">
      <c r="A377" s="31">
        <f>'12 - Deployments &amp; Config'!I382</f>
        <v>0</v>
      </c>
      <c r="B377" s="31">
        <f>'12 - Deployments &amp; Config'!AA382</f>
        <v>0</v>
      </c>
      <c r="C377" s="31">
        <f>'12 - Deployments &amp; Config'!AB382</f>
        <v>0</v>
      </c>
      <c r="D377" s="18">
        <f>'12 - Deployments &amp; Config'!AP382</f>
        <v>0</v>
      </c>
      <c r="E377" s="18">
        <f>'12 - Deployments &amp; Config'!N382</f>
        <v>0</v>
      </c>
      <c r="F377" s="31">
        <f>'12 - Deployments &amp; Config'!O382</f>
        <v>0</v>
      </c>
      <c r="G377" s="18">
        <f>'12 - Deployments &amp; Config'!P382</f>
        <v>0</v>
      </c>
      <c r="H377" s="18">
        <f>'13 - Config_Intake_View'!M377</f>
        <v>0</v>
      </c>
      <c r="I377" s="31">
        <f>IF('13 - Config_Intake_View'!Q377&lt;&gt;"",'13 - Config_Intake_View'!Q377,'12 - Deployments &amp; Config'!BP382)</f>
        <v>0</v>
      </c>
      <c r="J377" s="18" t="str">
        <f>IF('13 - Config_Intake_View'!Q377&lt;&gt;"","PM Approved",IF('12 - Deployments &amp; Config'!BP382&lt;&gt;"","Assumed",""))</f>
        <v/>
      </c>
      <c r="K377" s="31">
        <f>'12 - Deployments &amp; Config'!AJ382</f>
        <v>0</v>
      </c>
      <c r="L377" s="18">
        <f>'12 - Deployments &amp; Config'!T382</f>
        <v>0</v>
      </c>
      <c r="M377" s="18">
        <f>'12 - Deployments &amp; Config'!V382</f>
        <v>0</v>
      </c>
      <c r="N377" s="18" t="str">
        <f>'12 - Deployments &amp; Config'!BS382</f>
        <v/>
      </c>
      <c r="O377" s="31" t="str">
        <f>'12 - Deployments &amp; Config'!BU382</f>
        <v/>
      </c>
      <c r="P377" s="2">
        <f>'12 - Deployments &amp; Config'!B382</f>
        <v>0</v>
      </c>
      <c r="Q377" s="31" t="str">
        <f t="shared" si="20"/>
        <v/>
      </c>
      <c r="R377" s="18" t="str">
        <f t="shared" si="21"/>
        <v>SW NOT INSTALLED</v>
      </c>
      <c r="S377" s="18" t="str">
        <f t="shared" si="22"/>
        <v/>
      </c>
      <c r="T377" s="18" t="str">
        <f t="shared" si="23"/>
        <v>SW NOT INSTALLED</v>
      </c>
    </row>
    <row r="378" spans="1:20">
      <c r="A378" s="31">
        <f>'12 - Deployments &amp; Config'!I383</f>
        <v>0</v>
      </c>
      <c r="B378" s="31">
        <f>'12 - Deployments &amp; Config'!AA383</f>
        <v>0</v>
      </c>
      <c r="C378" s="31">
        <f>'12 - Deployments &amp; Config'!AB383</f>
        <v>0</v>
      </c>
      <c r="D378" s="18">
        <f>'12 - Deployments &amp; Config'!AP383</f>
        <v>0</v>
      </c>
      <c r="E378" s="18">
        <f>'12 - Deployments &amp; Config'!N383</f>
        <v>0</v>
      </c>
      <c r="F378" s="31">
        <f>'12 - Deployments &amp; Config'!O383</f>
        <v>0</v>
      </c>
      <c r="G378" s="18">
        <f>'12 - Deployments &amp; Config'!P383</f>
        <v>0</v>
      </c>
      <c r="H378" s="18">
        <f>'13 - Config_Intake_View'!M378</f>
        <v>0</v>
      </c>
      <c r="I378" s="31">
        <f>IF('13 - Config_Intake_View'!Q378&lt;&gt;"",'13 - Config_Intake_View'!Q378,'12 - Deployments &amp; Config'!BP383)</f>
        <v>0</v>
      </c>
      <c r="J378" s="18" t="str">
        <f>IF('13 - Config_Intake_View'!Q378&lt;&gt;"","PM Approved",IF('12 - Deployments &amp; Config'!BP383&lt;&gt;"","Assumed",""))</f>
        <v/>
      </c>
      <c r="K378" s="31">
        <f>'12 - Deployments &amp; Config'!AJ383</f>
        <v>0</v>
      </c>
      <c r="L378" s="18">
        <f>'12 - Deployments &amp; Config'!T383</f>
        <v>0</v>
      </c>
      <c r="M378" s="18">
        <f>'12 - Deployments &amp; Config'!V383</f>
        <v>0</v>
      </c>
      <c r="N378" s="18" t="str">
        <f>'12 - Deployments &amp; Config'!BS383</f>
        <v/>
      </c>
      <c r="O378" s="31" t="str">
        <f>'12 - Deployments &amp; Config'!BU383</f>
        <v/>
      </c>
      <c r="P378" s="2">
        <f>'12 - Deployments &amp; Config'!B383</f>
        <v>0</v>
      </c>
      <c r="Q378" s="31" t="str">
        <f t="shared" si="20"/>
        <v/>
      </c>
      <c r="R378" s="18" t="str">
        <f t="shared" si="21"/>
        <v>SW NOT INSTALLED</v>
      </c>
      <c r="S378" s="18" t="str">
        <f t="shared" si="22"/>
        <v/>
      </c>
      <c r="T378" s="18" t="str">
        <f t="shared" si="23"/>
        <v>SW NOT INSTALLED</v>
      </c>
    </row>
    <row r="379" spans="1:20">
      <c r="A379" s="31">
        <f>'12 - Deployments &amp; Config'!I384</f>
        <v>0</v>
      </c>
      <c r="B379" s="31">
        <f>'12 - Deployments &amp; Config'!AA384</f>
        <v>0</v>
      </c>
      <c r="C379" s="31">
        <f>'12 - Deployments &amp; Config'!AB384</f>
        <v>0</v>
      </c>
      <c r="D379" s="18">
        <f>'12 - Deployments &amp; Config'!AP384</f>
        <v>0</v>
      </c>
      <c r="E379" s="18">
        <f>'12 - Deployments &amp; Config'!N384</f>
        <v>0</v>
      </c>
      <c r="F379" s="31">
        <f>'12 - Deployments &amp; Config'!O384</f>
        <v>0</v>
      </c>
      <c r="G379" s="18">
        <f>'12 - Deployments &amp; Config'!P384</f>
        <v>0</v>
      </c>
      <c r="H379" s="18">
        <f>'13 - Config_Intake_View'!M379</f>
        <v>0</v>
      </c>
      <c r="I379" s="31">
        <f>IF('13 - Config_Intake_View'!Q379&lt;&gt;"",'13 - Config_Intake_View'!Q379,'12 - Deployments &amp; Config'!BP384)</f>
        <v>0</v>
      </c>
      <c r="J379" s="18" t="str">
        <f>IF('13 - Config_Intake_View'!Q379&lt;&gt;"","PM Approved",IF('12 - Deployments &amp; Config'!BP384&lt;&gt;"","Assumed",""))</f>
        <v/>
      </c>
      <c r="K379" s="31">
        <f>'12 - Deployments &amp; Config'!AJ384</f>
        <v>0</v>
      </c>
      <c r="L379" s="18">
        <f>'12 - Deployments &amp; Config'!T384</f>
        <v>0</v>
      </c>
      <c r="M379" s="18">
        <f>'12 - Deployments &amp; Config'!V384</f>
        <v>0</v>
      </c>
      <c r="N379" s="18" t="str">
        <f>'12 - Deployments &amp; Config'!BS384</f>
        <v/>
      </c>
      <c r="O379" s="31" t="str">
        <f>'12 - Deployments &amp; Config'!BU384</f>
        <v/>
      </c>
      <c r="P379" s="2">
        <f>'12 - Deployments &amp; Config'!B384</f>
        <v>0</v>
      </c>
      <c r="Q379" s="31" t="str">
        <f t="shared" si="20"/>
        <v/>
      </c>
      <c r="R379" s="18" t="str">
        <f t="shared" si="21"/>
        <v>SW NOT INSTALLED</v>
      </c>
      <c r="S379" s="18" t="str">
        <f t="shared" si="22"/>
        <v/>
      </c>
      <c r="T379" s="18" t="str">
        <f t="shared" si="23"/>
        <v>SW NOT INSTALLED</v>
      </c>
    </row>
    <row r="380" spans="1:20">
      <c r="A380" s="31">
        <f>'12 - Deployments &amp; Config'!I385</f>
        <v>0</v>
      </c>
      <c r="B380" s="31">
        <f>'12 - Deployments &amp; Config'!AA385</f>
        <v>0</v>
      </c>
      <c r="C380" s="31">
        <f>'12 - Deployments &amp; Config'!AB385</f>
        <v>0</v>
      </c>
      <c r="D380" s="18">
        <f>'12 - Deployments &amp; Config'!AP385</f>
        <v>0</v>
      </c>
      <c r="E380" s="18">
        <f>'12 - Deployments &amp; Config'!N385</f>
        <v>0</v>
      </c>
      <c r="F380" s="31">
        <f>'12 - Deployments &amp; Config'!O385</f>
        <v>0</v>
      </c>
      <c r="G380" s="18">
        <f>'12 - Deployments &amp; Config'!P385</f>
        <v>0</v>
      </c>
      <c r="H380" s="18">
        <f>'13 - Config_Intake_View'!M380</f>
        <v>0</v>
      </c>
      <c r="I380" s="31">
        <f>IF('13 - Config_Intake_View'!Q380&lt;&gt;"",'13 - Config_Intake_View'!Q380,'12 - Deployments &amp; Config'!BP385)</f>
        <v>0</v>
      </c>
      <c r="J380" s="18" t="str">
        <f>IF('13 - Config_Intake_View'!Q380&lt;&gt;"","PM Approved",IF('12 - Deployments &amp; Config'!BP385&lt;&gt;"","Assumed",""))</f>
        <v/>
      </c>
      <c r="K380" s="31">
        <f>'12 - Deployments &amp; Config'!AJ385</f>
        <v>0</v>
      </c>
      <c r="L380" s="18">
        <f>'12 - Deployments &amp; Config'!T385</f>
        <v>0</v>
      </c>
      <c r="M380" s="18">
        <f>'12 - Deployments &amp; Config'!V385</f>
        <v>0</v>
      </c>
      <c r="N380" s="18" t="str">
        <f>'12 - Deployments &amp; Config'!BS385</f>
        <v/>
      </c>
      <c r="O380" s="31" t="str">
        <f>'12 - Deployments &amp; Config'!BU385</f>
        <v/>
      </c>
      <c r="P380" s="2">
        <f>'12 - Deployments &amp; Config'!B385</f>
        <v>0</v>
      </c>
      <c r="Q380" s="31" t="str">
        <f t="shared" si="20"/>
        <v/>
      </c>
      <c r="R380" s="18" t="str">
        <f t="shared" si="21"/>
        <v>SW NOT INSTALLED</v>
      </c>
      <c r="S380" s="18" t="str">
        <f t="shared" si="22"/>
        <v/>
      </c>
      <c r="T380" s="18" t="str">
        <f t="shared" si="23"/>
        <v>SW NOT INSTALLED</v>
      </c>
    </row>
    <row r="381" spans="1:20">
      <c r="A381" s="31">
        <f>'12 - Deployments &amp; Config'!I386</f>
        <v>0</v>
      </c>
      <c r="B381" s="31">
        <f>'12 - Deployments &amp; Config'!AA386</f>
        <v>0</v>
      </c>
      <c r="C381" s="31">
        <f>'12 - Deployments &amp; Config'!AB386</f>
        <v>0</v>
      </c>
      <c r="D381" s="18">
        <f>'12 - Deployments &amp; Config'!AP386</f>
        <v>0</v>
      </c>
      <c r="E381" s="18">
        <f>'12 - Deployments &amp; Config'!N386</f>
        <v>0</v>
      </c>
      <c r="F381" s="31">
        <f>'12 - Deployments &amp; Config'!O386</f>
        <v>0</v>
      </c>
      <c r="G381" s="18">
        <f>'12 - Deployments &amp; Config'!P386</f>
        <v>0</v>
      </c>
      <c r="H381" s="18">
        <f>'13 - Config_Intake_View'!M381</f>
        <v>0</v>
      </c>
      <c r="I381" s="31">
        <f>IF('13 - Config_Intake_View'!Q381&lt;&gt;"",'13 - Config_Intake_View'!Q381,'12 - Deployments &amp; Config'!BP386)</f>
        <v>0</v>
      </c>
      <c r="J381" s="18" t="str">
        <f>IF('13 - Config_Intake_View'!Q381&lt;&gt;"","PM Approved",IF('12 - Deployments &amp; Config'!BP386&lt;&gt;"","Assumed",""))</f>
        <v/>
      </c>
      <c r="K381" s="31">
        <f>'12 - Deployments &amp; Config'!AJ386</f>
        <v>0</v>
      </c>
      <c r="L381" s="18">
        <f>'12 - Deployments &amp; Config'!T386</f>
        <v>0</v>
      </c>
      <c r="M381" s="18">
        <f>'12 - Deployments &amp; Config'!V386</f>
        <v>0</v>
      </c>
      <c r="N381" s="18" t="str">
        <f>'12 - Deployments &amp; Config'!BS386</f>
        <v/>
      </c>
      <c r="O381" s="31" t="str">
        <f>'12 - Deployments &amp; Config'!BU386</f>
        <v/>
      </c>
      <c r="P381" s="2">
        <f>'12 - Deployments &amp; Config'!B386</f>
        <v>0</v>
      </c>
      <c r="Q381" s="31" t="str">
        <f t="shared" si="20"/>
        <v/>
      </c>
      <c r="R381" s="18" t="str">
        <f t="shared" si="21"/>
        <v>SW NOT INSTALLED</v>
      </c>
      <c r="S381" s="18" t="str">
        <f t="shared" si="22"/>
        <v/>
      </c>
      <c r="T381" s="18" t="str">
        <f t="shared" si="23"/>
        <v>SW NOT INSTALLED</v>
      </c>
    </row>
    <row r="382" spans="1:20">
      <c r="A382" s="31">
        <f>'12 - Deployments &amp; Config'!I387</f>
        <v>0</v>
      </c>
      <c r="B382" s="31">
        <f>'12 - Deployments &amp; Config'!AA387</f>
        <v>0</v>
      </c>
      <c r="C382" s="31">
        <f>'12 - Deployments &amp; Config'!AB387</f>
        <v>0</v>
      </c>
      <c r="D382" s="18">
        <f>'12 - Deployments &amp; Config'!AP387</f>
        <v>0</v>
      </c>
      <c r="E382" s="18">
        <f>'12 - Deployments &amp; Config'!N387</f>
        <v>0</v>
      </c>
      <c r="F382" s="31">
        <f>'12 - Deployments &amp; Config'!O387</f>
        <v>0</v>
      </c>
      <c r="G382" s="18">
        <f>'12 - Deployments &amp; Config'!P387</f>
        <v>0</v>
      </c>
      <c r="H382" s="18">
        <f>'13 - Config_Intake_View'!M382</f>
        <v>0</v>
      </c>
      <c r="I382" s="31">
        <f>IF('13 - Config_Intake_View'!Q382&lt;&gt;"",'13 - Config_Intake_View'!Q382,'12 - Deployments &amp; Config'!BP387)</f>
        <v>0</v>
      </c>
      <c r="J382" s="18" t="str">
        <f>IF('13 - Config_Intake_View'!Q382&lt;&gt;"","PM Approved",IF('12 - Deployments &amp; Config'!BP387&lt;&gt;"","Assumed",""))</f>
        <v/>
      </c>
      <c r="K382" s="31">
        <f>'12 - Deployments &amp; Config'!AJ387</f>
        <v>0</v>
      </c>
      <c r="L382" s="18">
        <f>'12 - Deployments &amp; Config'!T387</f>
        <v>0</v>
      </c>
      <c r="M382" s="18">
        <f>'12 - Deployments &amp; Config'!V387</f>
        <v>0</v>
      </c>
      <c r="N382" s="18" t="str">
        <f>'12 - Deployments &amp; Config'!BS387</f>
        <v/>
      </c>
      <c r="O382" s="31" t="str">
        <f>'12 - Deployments &amp; Config'!BU387</f>
        <v/>
      </c>
      <c r="P382" s="2">
        <f>'12 - Deployments &amp; Config'!B387</f>
        <v>0</v>
      </c>
      <c r="Q382" s="31" t="str">
        <f t="shared" si="20"/>
        <v/>
      </c>
      <c r="R382" s="18" t="str">
        <f t="shared" si="21"/>
        <v>SW NOT INSTALLED</v>
      </c>
      <c r="S382" s="18" t="str">
        <f t="shared" si="22"/>
        <v/>
      </c>
      <c r="T382" s="18" t="str">
        <f t="shared" si="23"/>
        <v>SW NOT INSTALLED</v>
      </c>
    </row>
    <row r="383" spans="1:20">
      <c r="A383" s="31">
        <f>'12 - Deployments &amp; Config'!I388</f>
        <v>0</v>
      </c>
      <c r="B383" s="31">
        <f>'12 - Deployments &amp; Config'!AA388</f>
        <v>0</v>
      </c>
      <c r="C383" s="31">
        <f>'12 - Deployments &amp; Config'!AB388</f>
        <v>0</v>
      </c>
      <c r="D383" s="18">
        <f>'12 - Deployments &amp; Config'!AP388</f>
        <v>0</v>
      </c>
      <c r="E383" s="18">
        <f>'12 - Deployments &amp; Config'!N388</f>
        <v>0</v>
      </c>
      <c r="F383" s="31">
        <f>'12 - Deployments &amp; Config'!O388</f>
        <v>0</v>
      </c>
      <c r="G383" s="18">
        <f>'12 - Deployments &amp; Config'!P388</f>
        <v>0</v>
      </c>
      <c r="H383" s="18">
        <f>'13 - Config_Intake_View'!M383</f>
        <v>0</v>
      </c>
      <c r="I383" s="31">
        <f>IF('13 - Config_Intake_View'!Q383&lt;&gt;"",'13 - Config_Intake_View'!Q383,'12 - Deployments &amp; Config'!BP388)</f>
        <v>0</v>
      </c>
      <c r="J383" s="18" t="str">
        <f>IF('13 - Config_Intake_View'!Q383&lt;&gt;"","PM Approved",IF('12 - Deployments &amp; Config'!BP388&lt;&gt;"","Assumed",""))</f>
        <v/>
      </c>
      <c r="K383" s="31">
        <f>'12 - Deployments &amp; Config'!AJ388</f>
        <v>0</v>
      </c>
      <c r="L383" s="18">
        <f>'12 - Deployments &amp; Config'!T388</f>
        <v>0</v>
      </c>
      <c r="M383" s="18">
        <f>'12 - Deployments &amp; Config'!V388</f>
        <v>0</v>
      </c>
      <c r="N383" s="18" t="str">
        <f>'12 - Deployments &amp; Config'!BS388</f>
        <v/>
      </c>
      <c r="O383" s="31" t="str">
        <f>'12 - Deployments &amp; Config'!BU388</f>
        <v/>
      </c>
      <c r="P383" s="2">
        <f>'12 - Deployments &amp; Config'!B388</f>
        <v>0</v>
      </c>
      <c r="Q383" s="31" t="str">
        <f t="shared" si="20"/>
        <v/>
      </c>
      <c r="R383" s="18" t="str">
        <f t="shared" si="21"/>
        <v>SW NOT INSTALLED</v>
      </c>
      <c r="S383" s="18" t="str">
        <f t="shared" si="22"/>
        <v/>
      </c>
      <c r="T383" s="18" t="str">
        <f t="shared" si="23"/>
        <v>SW NOT INSTALLED</v>
      </c>
    </row>
    <row r="384" spans="1:20">
      <c r="A384" s="31">
        <f>'12 - Deployments &amp; Config'!I389</f>
        <v>0</v>
      </c>
      <c r="B384" s="31">
        <f>'12 - Deployments &amp; Config'!AA389</f>
        <v>0</v>
      </c>
      <c r="C384" s="31">
        <f>'12 - Deployments &amp; Config'!AB389</f>
        <v>0</v>
      </c>
      <c r="D384" s="18">
        <f>'12 - Deployments &amp; Config'!AP389</f>
        <v>0</v>
      </c>
      <c r="E384" s="18">
        <f>'12 - Deployments &amp; Config'!N389</f>
        <v>0</v>
      </c>
      <c r="F384" s="31">
        <f>'12 - Deployments &amp; Config'!O389</f>
        <v>0</v>
      </c>
      <c r="G384" s="18">
        <f>'12 - Deployments &amp; Config'!P389</f>
        <v>0</v>
      </c>
      <c r="H384" s="18">
        <f>'13 - Config_Intake_View'!M384</f>
        <v>0</v>
      </c>
      <c r="I384" s="31">
        <f>IF('13 - Config_Intake_View'!Q384&lt;&gt;"",'13 - Config_Intake_View'!Q384,'12 - Deployments &amp; Config'!BP389)</f>
        <v>0</v>
      </c>
      <c r="J384" s="18" t="str">
        <f>IF('13 - Config_Intake_View'!Q384&lt;&gt;"","PM Approved",IF('12 - Deployments &amp; Config'!BP389&lt;&gt;"","Assumed",""))</f>
        <v/>
      </c>
      <c r="K384" s="31">
        <f>'12 - Deployments &amp; Config'!AJ389</f>
        <v>0</v>
      </c>
      <c r="L384" s="18">
        <f>'12 - Deployments &amp; Config'!T389</f>
        <v>0</v>
      </c>
      <c r="M384" s="18">
        <f>'12 - Deployments &amp; Config'!V389</f>
        <v>0</v>
      </c>
      <c r="N384" s="18" t="str">
        <f>'12 - Deployments &amp; Config'!BS389</f>
        <v/>
      </c>
      <c r="O384" s="31" t="str">
        <f>'12 - Deployments &amp; Config'!BU389</f>
        <v/>
      </c>
      <c r="P384" s="2">
        <f>'12 - Deployments &amp; Config'!B389</f>
        <v>0</v>
      </c>
      <c r="Q384" s="31" t="str">
        <f t="shared" si="20"/>
        <v/>
      </c>
      <c r="R384" s="18" t="str">
        <f t="shared" si="21"/>
        <v>SW NOT INSTALLED</v>
      </c>
      <c r="S384" s="18" t="str">
        <f t="shared" si="22"/>
        <v/>
      </c>
      <c r="T384" s="18" t="str">
        <f t="shared" si="23"/>
        <v>SW NOT INSTALLED</v>
      </c>
    </row>
    <row r="385" spans="1:20">
      <c r="A385" s="31">
        <f>'12 - Deployments &amp; Config'!I390</f>
        <v>0</v>
      </c>
      <c r="B385" s="31">
        <f>'12 - Deployments &amp; Config'!AA390</f>
        <v>0</v>
      </c>
      <c r="C385" s="31">
        <f>'12 - Deployments &amp; Config'!AB390</f>
        <v>0</v>
      </c>
      <c r="D385" s="18">
        <f>'12 - Deployments &amp; Config'!AP390</f>
        <v>0</v>
      </c>
      <c r="E385" s="18">
        <f>'12 - Deployments &amp; Config'!N390</f>
        <v>0</v>
      </c>
      <c r="F385" s="31">
        <f>'12 - Deployments &amp; Config'!O390</f>
        <v>0</v>
      </c>
      <c r="G385" s="18">
        <f>'12 - Deployments &amp; Config'!P390</f>
        <v>0</v>
      </c>
      <c r="H385" s="18">
        <f>'13 - Config_Intake_View'!M385</f>
        <v>0</v>
      </c>
      <c r="I385" s="31">
        <f>IF('13 - Config_Intake_View'!Q385&lt;&gt;"",'13 - Config_Intake_View'!Q385,'12 - Deployments &amp; Config'!BP390)</f>
        <v>0</v>
      </c>
      <c r="J385" s="18" t="str">
        <f>IF('13 - Config_Intake_View'!Q385&lt;&gt;"","PM Approved",IF('12 - Deployments &amp; Config'!BP390&lt;&gt;"","Assumed",""))</f>
        <v/>
      </c>
      <c r="K385" s="31">
        <f>'12 - Deployments &amp; Config'!AJ390</f>
        <v>0</v>
      </c>
      <c r="L385" s="18">
        <f>'12 - Deployments &amp; Config'!T390</f>
        <v>0</v>
      </c>
      <c r="M385" s="18">
        <f>'12 - Deployments &amp; Config'!V390</f>
        <v>0</v>
      </c>
      <c r="N385" s="18" t="str">
        <f>'12 - Deployments &amp; Config'!BS390</f>
        <v/>
      </c>
      <c r="O385" s="31" t="str">
        <f>'12 - Deployments &amp; Config'!BU390</f>
        <v/>
      </c>
      <c r="P385" s="2">
        <f>'12 - Deployments &amp; Config'!B390</f>
        <v>0</v>
      </c>
      <c r="Q385" s="31" t="str">
        <f t="shared" si="20"/>
        <v/>
      </c>
      <c r="R385" s="18" t="str">
        <f t="shared" si="21"/>
        <v>SW NOT INSTALLED</v>
      </c>
      <c r="S385" s="18" t="str">
        <f t="shared" si="22"/>
        <v/>
      </c>
      <c r="T385" s="18" t="str">
        <f t="shared" si="23"/>
        <v>SW NOT INSTALLED</v>
      </c>
    </row>
    <row r="386" spans="1:20">
      <c r="A386" s="31">
        <f>'12 - Deployments &amp; Config'!I391</f>
        <v>0</v>
      </c>
      <c r="B386" s="31">
        <f>'12 - Deployments &amp; Config'!AA391</f>
        <v>0</v>
      </c>
      <c r="C386" s="31">
        <f>'12 - Deployments &amp; Config'!AB391</f>
        <v>0</v>
      </c>
      <c r="D386" s="18">
        <f>'12 - Deployments &amp; Config'!AP391</f>
        <v>0</v>
      </c>
      <c r="E386" s="18">
        <f>'12 - Deployments &amp; Config'!N391</f>
        <v>0</v>
      </c>
      <c r="F386" s="31">
        <f>'12 - Deployments &amp; Config'!O391</f>
        <v>0</v>
      </c>
      <c r="G386" s="18">
        <f>'12 - Deployments &amp; Config'!P391</f>
        <v>0</v>
      </c>
      <c r="H386" s="18">
        <f>'13 - Config_Intake_View'!M386</f>
        <v>0</v>
      </c>
      <c r="I386" s="31">
        <f>IF('13 - Config_Intake_View'!Q386&lt;&gt;"",'13 - Config_Intake_View'!Q386,'12 - Deployments &amp; Config'!BP391)</f>
        <v>0</v>
      </c>
      <c r="J386" s="18" t="str">
        <f>IF('13 - Config_Intake_View'!Q386&lt;&gt;"","PM Approved",IF('12 - Deployments &amp; Config'!BP391&lt;&gt;"","Assumed",""))</f>
        <v/>
      </c>
      <c r="K386" s="31">
        <f>'12 - Deployments &amp; Config'!AJ391</f>
        <v>0</v>
      </c>
      <c r="L386" s="18">
        <f>'12 - Deployments &amp; Config'!T391</f>
        <v>0</v>
      </c>
      <c r="M386" s="18">
        <f>'12 - Deployments &amp; Config'!V391</f>
        <v>0</v>
      </c>
      <c r="N386" s="18" t="str">
        <f>'12 - Deployments &amp; Config'!BS391</f>
        <v/>
      </c>
      <c r="O386" s="31" t="str">
        <f>'12 - Deployments &amp; Config'!BU391</f>
        <v/>
      </c>
      <c r="P386" s="2">
        <f>'12 - Deployments &amp; Config'!B391</f>
        <v>0</v>
      </c>
      <c r="Q386" s="31" t="str">
        <f t="shared" ref="Q386:Q449" si="24">IF(OR($A386="",$B386="",$D386=""),"MISSING CORE FIELDS","")</f>
        <v/>
      </c>
      <c r="R386" s="18" t="str">
        <f t="shared" ref="R386:R449" si="25">IF(AND($I386&lt;&gt;"",$K386&lt;&gt;"Yes"),"SW NOT INSTALLED","")</f>
        <v>SW NOT INSTALLED</v>
      </c>
      <c r="S386" s="18" t="str">
        <f t="shared" ref="S386:S449" si="26">IF(AND($H386&lt;&gt;"",ISNUMBER(SEARCH("auto",LOWER($H386))),$F386=""),"AUTOLOGON REQUIRED","")</f>
        <v/>
      </c>
      <c r="T386" s="18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1">
        <f>'12 - Deployments &amp; Config'!I392</f>
        <v>0</v>
      </c>
      <c r="B387" s="31">
        <f>'12 - Deployments &amp; Config'!AA392</f>
        <v>0</v>
      </c>
      <c r="C387" s="31">
        <f>'12 - Deployments &amp; Config'!AB392</f>
        <v>0</v>
      </c>
      <c r="D387" s="18">
        <f>'12 - Deployments &amp; Config'!AP392</f>
        <v>0</v>
      </c>
      <c r="E387" s="18">
        <f>'12 - Deployments &amp; Config'!N392</f>
        <v>0</v>
      </c>
      <c r="F387" s="31">
        <f>'12 - Deployments &amp; Config'!O392</f>
        <v>0</v>
      </c>
      <c r="G387" s="18">
        <f>'12 - Deployments &amp; Config'!P392</f>
        <v>0</v>
      </c>
      <c r="H387" s="18">
        <f>'13 - Config_Intake_View'!M387</f>
        <v>0</v>
      </c>
      <c r="I387" s="31">
        <f>IF('13 - Config_Intake_View'!Q387&lt;&gt;"",'13 - Config_Intake_View'!Q387,'12 - Deployments &amp; Config'!BP392)</f>
        <v>0</v>
      </c>
      <c r="J387" s="18" t="str">
        <f>IF('13 - Config_Intake_View'!Q387&lt;&gt;"","PM Approved",IF('12 - Deployments &amp; Config'!BP392&lt;&gt;"","Assumed",""))</f>
        <v/>
      </c>
      <c r="K387" s="31">
        <f>'12 - Deployments &amp; Config'!AJ392</f>
        <v>0</v>
      </c>
      <c r="L387" s="18">
        <f>'12 - Deployments &amp; Config'!T392</f>
        <v>0</v>
      </c>
      <c r="M387" s="18">
        <f>'12 - Deployments &amp; Config'!V392</f>
        <v>0</v>
      </c>
      <c r="N387" s="18" t="str">
        <f>'12 - Deployments &amp; Config'!BS392</f>
        <v/>
      </c>
      <c r="O387" s="31" t="str">
        <f>'12 - Deployments &amp; Config'!BU392</f>
        <v/>
      </c>
      <c r="P387" s="2">
        <f>'12 - Deployments &amp; Config'!B392</f>
        <v>0</v>
      </c>
      <c r="Q387" s="31" t="str">
        <f t="shared" si="24"/>
        <v/>
      </c>
      <c r="R387" s="18" t="str">
        <f t="shared" si="25"/>
        <v>SW NOT INSTALLED</v>
      </c>
      <c r="S387" s="18" t="str">
        <f t="shared" si="26"/>
        <v/>
      </c>
      <c r="T387" s="18" t="str">
        <f t="shared" si="27"/>
        <v>SW NOT INSTALLED</v>
      </c>
    </row>
    <row r="388" spans="1:20">
      <c r="A388" s="31">
        <f>'12 - Deployments &amp; Config'!I393</f>
        <v>0</v>
      </c>
      <c r="B388" s="31">
        <f>'12 - Deployments &amp; Config'!AA393</f>
        <v>0</v>
      </c>
      <c r="C388" s="31">
        <f>'12 - Deployments &amp; Config'!AB393</f>
        <v>0</v>
      </c>
      <c r="D388" s="18">
        <f>'12 - Deployments &amp; Config'!AP393</f>
        <v>0</v>
      </c>
      <c r="E388" s="18">
        <f>'12 - Deployments &amp; Config'!N393</f>
        <v>0</v>
      </c>
      <c r="F388" s="31">
        <f>'12 - Deployments &amp; Config'!O393</f>
        <v>0</v>
      </c>
      <c r="G388" s="18">
        <f>'12 - Deployments &amp; Config'!P393</f>
        <v>0</v>
      </c>
      <c r="H388" s="18">
        <f>'13 - Config_Intake_View'!M388</f>
        <v>0</v>
      </c>
      <c r="I388" s="31">
        <f>IF('13 - Config_Intake_View'!Q388&lt;&gt;"",'13 - Config_Intake_View'!Q388,'12 - Deployments &amp; Config'!BP393)</f>
        <v>0</v>
      </c>
      <c r="J388" s="18" t="str">
        <f>IF('13 - Config_Intake_View'!Q388&lt;&gt;"","PM Approved",IF('12 - Deployments &amp; Config'!BP393&lt;&gt;"","Assumed",""))</f>
        <v/>
      </c>
      <c r="K388" s="31">
        <f>'12 - Deployments &amp; Config'!AJ393</f>
        <v>0</v>
      </c>
      <c r="L388" s="18">
        <f>'12 - Deployments &amp; Config'!T393</f>
        <v>0</v>
      </c>
      <c r="M388" s="18">
        <f>'12 - Deployments &amp; Config'!V393</f>
        <v>0</v>
      </c>
      <c r="N388" s="18" t="str">
        <f>'12 - Deployments &amp; Config'!BS393</f>
        <v/>
      </c>
      <c r="O388" s="31" t="str">
        <f>'12 - Deployments &amp; Config'!BU393</f>
        <v/>
      </c>
      <c r="P388" s="2">
        <f>'12 - Deployments &amp; Config'!B393</f>
        <v>0</v>
      </c>
      <c r="Q388" s="31" t="str">
        <f t="shared" si="24"/>
        <v/>
      </c>
      <c r="R388" s="18" t="str">
        <f t="shared" si="25"/>
        <v>SW NOT INSTALLED</v>
      </c>
      <c r="S388" s="18" t="str">
        <f t="shared" si="26"/>
        <v/>
      </c>
      <c r="T388" s="18" t="str">
        <f t="shared" si="27"/>
        <v>SW NOT INSTALLED</v>
      </c>
    </row>
    <row r="389" spans="1:20">
      <c r="A389" s="31">
        <f>'12 - Deployments &amp; Config'!I394</f>
        <v>0</v>
      </c>
      <c r="B389" s="31">
        <f>'12 - Deployments &amp; Config'!AA394</f>
        <v>0</v>
      </c>
      <c r="C389" s="31">
        <f>'12 - Deployments &amp; Config'!AB394</f>
        <v>0</v>
      </c>
      <c r="D389" s="18">
        <f>'12 - Deployments &amp; Config'!AP394</f>
        <v>0</v>
      </c>
      <c r="E389" s="18">
        <f>'12 - Deployments &amp; Config'!N394</f>
        <v>0</v>
      </c>
      <c r="F389" s="31">
        <f>'12 - Deployments &amp; Config'!O394</f>
        <v>0</v>
      </c>
      <c r="G389" s="18">
        <f>'12 - Deployments &amp; Config'!P394</f>
        <v>0</v>
      </c>
      <c r="H389" s="18">
        <f>'13 - Config_Intake_View'!M389</f>
        <v>0</v>
      </c>
      <c r="I389" s="31">
        <f>IF('13 - Config_Intake_View'!Q389&lt;&gt;"",'13 - Config_Intake_View'!Q389,'12 - Deployments &amp; Config'!BP394)</f>
        <v>0</v>
      </c>
      <c r="J389" s="18" t="str">
        <f>IF('13 - Config_Intake_View'!Q389&lt;&gt;"","PM Approved",IF('12 - Deployments &amp; Config'!BP394&lt;&gt;"","Assumed",""))</f>
        <v/>
      </c>
      <c r="K389" s="31">
        <f>'12 - Deployments &amp; Config'!AJ394</f>
        <v>0</v>
      </c>
      <c r="L389" s="18">
        <f>'12 - Deployments &amp; Config'!T394</f>
        <v>0</v>
      </c>
      <c r="M389" s="18">
        <f>'12 - Deployments &amp; Config'!V394</f>
        <v>0</v>
      </c>
      <c r="N389" s="18" t="str">
        <f>'12 - Deployments &amp; Config'!BS394</f>
        <v/>
      </c>
      <c r="O389" s="31" t="str">
        <f>'12 - Deployments &amp; Config'!BU394</f>
        <v/>
      </c>
      <c r="P389" s="2">
        <f>'12 - Deployments &amp; Config'!B394</f>
        <v>0</v>
      </c>
      <c r="Q389" s="31" t="str">
        <f t="shared" si="24"/>
        <v/>
      </c>
      <c r="R389" s="18" t="str">
        <f t="shared" si="25"/>
        <v>SW NOT INSTALLED</v>
      </c>
      <c r="S389" s="18" t="str">
        <f t="shared" si="26"/>
        <v/>
      </c>
      <c r="T389" s="18" t="str">
        <f t="shared" si="27"/>
        <v>SW NOT INSTALLED</v>
      </c>
    </row>
    <row r="390" spans="1:20">
      <c r="A390" s="31">
        <f>'12 - Deployments &amp; Config'!I395</f>
        <v>0</v>
      </c>
      <c r="B390" s="31">
        <f>'12 - Deployments &amp; Config'!AA395</f>
        <v>0</v>
      </c>
      <c r="C390" s="31">
        <f>'12 - Deployments &amp; Config'!AB395</f>
        <v>0</v>
      </c>
      <c r="D390" s="18">
        <f>'12 - Deployments &amp; Config'!AP395</f>
        <v>0</v>
      </c>
      <c r="E390" s="18">
        <f>'12 - Deployments &amp; Config'!N395</f>
        <v>0</v>
      </c>
      <c r="F390" s="31">
        <f>'12 - Deployments &amp; Config'!O395</f>
        <v>0</v>
      </c>
      <c r="G390" s="18">
        <f>'12 - Deployments &amp; Config'!P395</f>
        <v>0</v>
      </c>
      <c r="H390" s="18">
        <f>'13 - Config_Intake_View'!M390</f>
        <v>0</v>
      </c>
      <c r="I390" s="31">
        <f>IF('13 - Config_Intake_View'!Q390&lt;&gt;"",'13 - Config_Intake_View'!Q390,'12 - Deployments &amp; Config'!BP395)</f>
        <v>0</v>
      </c>
      <c r="J390" s="18" t="str">
        <f>IF('13 - Config_Intake_View'!Q390&lt;&gt;"","PM Approved",IF('12 - Deployments &amp; Config'!BP395&lt;&gt;"","Assumed",""))</f>
        <v/>
      </c>
      <c r="K390" s="31">
        <f>'12 - Deployments &amp; Config'!AJ395</f>
        <v>0</v>
      </c>
      <c r="L390" s="18">
        <f>'12 - Deployments &amp; Config'!T395</f>
        <v>0</v>
      </c>
      <c r="M390" s="18">
        <f>'12 - Deployments &amp; Config'!V395</f>
        <v>0</v>
      </c>
      <c r="N390" s="18" t="str">
        <f>'12 - Deployments &amp; Config'!BS395</f>
        <v/>
      </c>
      <c r="O390" s="31" t="str">
        <f>'12 - Deployments &amp; Config'!BU395</f>
        <v/>
      </c>
      <c r="P390" s="2">
        <f>'12 - Deployments &amp; Config'!B395</f>
        <v>0</v>
      </c>
      <c r="Q390" s="31" t="str">
        <f t="shared" si="24"/>
        <v/>
      </c>
      <c r="R390" s="18" t="str">
        <f t="shared" si="25"/>
        <v>SW NOT INSTALLED</v>
      </c>
      <c r="S390" s="18" t="str">
        <f t="shared" si="26"/>
        <v/>
      </c>
      <c r="T390" s="18" t="str">
        <f t="shared" si="27"/>
        <v>SW NOT INSTALLED</v>
      </c>
    </row>
    <row r="391" spans="1:20">
      <c r="A391" s="31">
        <f>'12 - Deployments &amp; Config'!I396</f>
        <v>0</v>
      </c>
      <c r="B391" s="31">
        <f>'12 - Deployments &amp; Config'!AA396</f>
        <v>0</v>
      </c>
      <c r="C391" s="31">
        <f>'12 - Deployments &amp; Config'!AB396</f>
        <v>0</v>
      </c>
      <c r="D391" s="18">
        <f>'12 - Deployments &amp; Config'!AP396</f>
        <v>0</v>
      </c>
      <c r="E391" s="18">
        <f>'12 - Deployments &amp; Config'!N396</f>
        <v>0</v>
      </c>
      <c r="F391" s="31">
        <f>'12 - Deployments &amp; Config'!O396</f>
        <v>0</v>
      </c>
      <c r="G391" s="18">
        <f>'12 - Deployments &amp; Config'!P396</f>
        <v>0</v>
      </c>
      <c r="H391" s="18">
        <f>'13 - Config_Intake_View'!M391</f>
        <v>0</v>
      </c>
      <c r="I391" s="31">
        <f>IF('13 - Config_Intake_View'!Q391&lt;&gt;"",'13 - Config_Intake_View'!Q391,'12 - Deployments &amp; Config'!BP396)</f>
        <v>0</v>
      </c>
      <c r="J391" s="18" t="str">
        <f>IF('13 - Config_Intake_View'!Q391&lt;&gt;"","PM Approved",IF('12 - Deployments &amp; Config'!BP396&lt;&gt;"","Assumed",""))</f>
        <v/>
      </c>
      <c r="K391" s="31">
        <f>'12 - Deployments &amp; Config'!AJ396</f>
        <v>0</v>
      </c>
      <c r="L391" s="18">
        <f>'12 - Deployments &amp; Config'!T396</f>
        <v>0</v>
      </c>
      <c r="M391" s="18">
        <f>'12 - Deployments &amp; Config'!V396</f>
        <v>0</v>
      </c>
      <c r="N391" s="18" t="str">
        <f>'12 - Deployments &amp; Config'!BS396</f>
        <v/>
      </c>
      <c r="O391" s="31" t="str">
        <f>'12 - Deployments &amp; Config'!BU396</f>
        <v/>
      </c>
      <c r="P391" s="2">
        <f>'12 - Deployments &amp; Config'!B396</f>
        <v>0</v>
      </c>
      <c r="Q391" s="31" t="str">
        <f t="shared" si="24"/>
        <v/>
      </c>
      <c r="R391" s="18" t="str">
        <f t="shared" si="25"/>
        <v>SW NOT INSTALLED</v>
      </c>
      <c r="S391" s="18" t="str">
        <f t="shared" si="26"/>
        <v/>
      </c>
      <c r="T391" s="18" t="str">
        <f t="shared" si="27"/>
        <v>SW NOT INSTALLED</v>
      </c>
    </row>
    <row r="392" spans="1:20">
      <c r="A392" s="31">
        <f>'12 - Deployments &amp; Config'!I397</f>
        <v>0</v>
      </c>
      <c r="B392" s="31">
        <f>'12 - Deployments &amp; Config'!AA397</f>
        <v>0</v>
      </c>
      <c r="C392" s="31">
        <f>'12 - Deployments &amp; Config'!AB397</f>
        <v>0</v>
      </c>
      <c r="D392" s="18">
        <f>'12 - Deployments &amp; Config'!AP397</f>
        <v>0</v>
      </c>
      <c r="E392" s="18">
        <f>'12 - Deployments &amp; Config'!N397</f>
        <v>0</v>
      </c>
      <c r="F392" s="31">
        <f>'12 - Deployments &amp; Config'!O397</f>
        <v>0</v>
      </c>
      <c r="G392" s="18">
        <f>'12 - Deployments &amp; Config'!P397</f>
        <v>0</v>
      </c>
      <c r="H392" s="18">
        <f>'13 - Config_Intake_View'!M392</f>
        <v>0</v>
      </c>
      <c r="I392" s="31">
        <f>IF('13 - Config_Intake_View'!Q392&lt;&gt;"",'13 - Config_Intake_View'!Q392,'12 - Deployments &amp; Config'!BP397)</f>
        <v>0</v>
      </c>
      <c r="J392" s="18" t="str">
        <f>IF('13 - Config_Intake_View'!Q392&lt;&gt;"","PM Approved",IF('12 - Deployments &amp; Config'!BP397&lt;&gt;"","Assumed",""))</f>
        <v/>
      </c>
      <c r="K392" s="31">
        <f>'12 - Deployments &amp; Config'!AJ397</f>
        <v>0</v>
      </c>
      <c r="L392" s="18">
        <f>'12 - Deployments &amp; Config'!T397</f>
        <v>0</v>
      </c>
      <c r="M392" s="18">
        <f>'12 - Deployments &amp; Config'!V397</f>
        <v>0</v>
      </c>
      <c r="N392" s="18" t="str">
        <f>'12 - Deployments &amp; Config'!BS397</f>
        <v/>
      </c>
      <c r="O392" s="31" t="str">
        <f>'12 - Deployments &amp; Config'!BU397</f>
        <v/>
      </c>
      <c r="P392" s="2">
        <f>'12 - Deployments &amp; Config'!B397</f>
        <v>0</v>
      </c>
      <c r="Q392" s="31" t="str">
        <f t="shared" si="24"/>
        <v/>
      </c>
      <c r="R392" s="18" t="str">
        <f t="shared" si="25"/>
        <v>SW NOT INSTALLED</v>
      </c>
      <c r="S392" s="18" t="str">
        <f t="shared" si="26"/>
        <v/>
      </c>
      <c r="T392" s="18" t="str">
        <f t="shared" si="27"/>
        <v>SW NOT INSTALLED</v>
      </c>
    </row>
    <row r="393" spans="1:20">
      <c r="A393" s="31">
        <f>'12 - Deployments &amp; Config'!I398</f>
        <v>0</v>
      </c>
      <c r="B393" s="31">
        <f>'12 - Deployments &amp; Config'!AA398</f>
        <v>0</v>
      </c>
      <c r="C393" s="31">
        <f>'12 - Deployments &amp; Config'!AB398</f>
        <v>0</v>
      </c>
      <c r="D393" s="18">
        <f>'12 - Deployments &amp; Config'!AP398</f>
        <v>0</v>
      </c>
      <c r="E393" s="18">
        <f>'12 - Deployments &amp; Config'!N398</f>
        <v>0</v>
      </c>
      <c r="F393" s="31">
        <f>'12 - Deployments &amp; Config'!O398</f>
        <v>0</v>
      </c>
      <c r="G393" s="18">
        <f>'12 - Deployments &amp; Config'!P398</f>
        <v>0</v>
      </c>
      <c r="H393" s="18">
        <f>'13 - Config_Intake_View'!M393</f>
        <v>0</v>
      </c>
      <c r="I393" s="31">
        <f>IF('13 - Config_Intake_View'!Q393&lt;&gt;"",'13 - Config_Intake_View'!Q393,'12 - Deployments &amp; Config'!BP398)</f>
        <v>0</v>
      </c>
      <c r="J393" s="18" t="str">
        <f>IF('13 - Config_Intake_View'!Q393&lt;&gt;"","PM Approved",IF('12 - Deployments &amp; Config'!BP398&lt;&gt;"","Assumed",""))</f>
        <v/>
      </c>
      <c r="K393" s="31">
        <f>'12 - Deployments &amp; Config'!AJ398</f>
        <v>0</v>
      </c>
      <c r="L393" s="18">
        <f>'12 - Deployments &amp; Config'!T398</f>
        <v>0</v>
      </c>
      <c r="M393" s="18">
        <f>'12 - Deployments &amp; Config'!V398</f>
        <v>0</v>
      </c>
      <c r="N393" s="18" t="str">
        <f>'12 - Deployments &amp; Config'!BS398</f>
        <v/>
      </c>
      <c r="O393" s="31" t="str">
        <f>'12 - Deployments &amp; Config'!BU398</f>
        <v/>
      </c>
      <c r="P393" s="2">
        <f>'12 - Deployments &amp; Config'!B398</f>
        <v>0</v>
      </c>
      <c r="Q393" s="31" t="str">
        <f t="shared" si="24"/>
        <v/>
      </c>
      <c r="R393" s="18" t="str">
        <f t="shared" si="25"/>
        <v>SW NOT INSTALLED</v>
      </c>
      <c r="S393" s="18" t="str">
        <f t="shared" si="26"/>
        <v/>
      </c>
      <c r="T393" s="18" t="str">
        <f t="shared" si="27"/>
        <v>SW NOT INSTALLED</v>
      </c>
    </row>
    <row r="394" spans="1:20">
      <c r="A394" s="31">
        <f>'12 - Deployments &amp; Config'!I399</f>
        <v>0</v>
      </c>
      <c r="B394" s="31">
        <f>'12 - Deployments &amp; Config'!AA399</f>
        <v>0</v>
      </c>
      <c r="C394" s="31">
        <f>'12 - Deployments &amp; Config'!AB399</f>
        <v>0</v>
      </c>
      <c r="D394" s="18">
        <f>'12 - Deployments &amp; Config'!AP399</f>
        <v>0</v>
      </c>
      <c r="E394" s="18">
        <f>'12 - Deployments &amp; Config'!N399</f>
        <v>0</v>
      </c>
      <c r="F394" s="31">
        <f>'12 - Deployments &amp; Config'!O399</f>
        <v>0</v>
      </c>
      <c r="G394" s="18">
        <f>'12 - Deployments &amp; Config'!P399</f>
        <v>0</v>
      </c>
      <c r="H394" s="18">
        <f>'13 - Config_Intake_View'!M394</f>
        <v>0</v>
      </c>
      <c r="I394" s="31">
        <f>IF('13 - Config_Intake_View'!Q394&lt;&gt;"",'13 - Config_Intake_View'!Q394,'12 - Deployments &amp; Config'!BP399)</f>
        <v>0</v>
      </c>
      <c r="J394" s="18" t="str">
        <f>IF('13 - Config_Intake_View'!Q394&lt;&gt;"","PM Approved",IF('12 - Deployments &amp; Config'!BP399&lt;&gt;"","Assumed",""))</f>
        <v/>
      </c>
      <c r="K394" s="31">
        <f>'12 - Deployments &amp; Config'!AJ399</f>
        <v>0</v>
      </c>
      <c r="L394" s="18">
        <f>'12 - Deployments &amp; Config'!T399</f>
        <v>0</v>
      </c>
      <c r="M394" s="18">
        <f>'12 - Deployments &amp; Config'!V399</f>
        <v>0</v>
      </c>
      <c r="N394" s="18" t="str">
        <f>'12 - Deployments &amp; Config'!BS399</f>
        <v/>
      </c>
      <c r="O394" s="31" t="str">
        <f>'12 - Deployments &amp; Config'!BU399</f>
        <v/>
      </c>
      <c r="P394" s="2">
        <f>'12 - Deployments &amp; Config'!B399</f>
        <v>0</v>
      </c>
      <c r="Q394" s="31" t="str">
        <f t="shared" si="24"/>
        <v/>
      </c>
      <c r="R394" s="18" t="str">
        <f t="shared" si="25"/>
        <v>SW NOT INSTALLED</v>
      </c>
      <c r="S394" s="18" t="str">
        <f t="shared" si="26"/>
        <v/>
      </c>
      <c r="T394" s="18" t="str">
        <f t="shared" si="27"/>
        <v>SW NOT INSTALLED</v>
      </c>
    </row>
    <row r="395" spans="1:20">
      <c r="A395" s="31">
        <f>'12 - Deployments &amp; Config'!I400</f>
        <v>0</v>
      </c>
      <c r="B395" s="31">
        <f>'12 - Deployments &amp; Config'!AA400</f>
        <v>0</v>
      </c>
      <c r="C395" s="31">
        <f>'12 - Deployments &amp; Config'!AB400</f>
        <v>0</v>
      </c>
      <c r="D395" s="18">
        <f>'12 - Deployments &amp; Config'!AP400</f>
        <v>0</v>
      </c>
      <c r="E395" s="18">
        <f>'12 - Deployments &amp; Config'!N400</f>
        <v>0</v>
      </c>
      <c r="F395" s="31">
        <f>'12 - Deployments &amp; Config'!O400</f>
        <v>0</v>
      </c>
      <c r="G395" s="18">
        <f>'12 - Deployments &amp; Config'!P400</f>
        <v>0</v>
      </c>
      <c r="H395" s="18">
        <f>'13 - Config_Intake_View'!M395</f>
        <v>0</v>
      </c>
      <c r="I395" s="31">
        <f>IF('13 - Config_Intake_View'!Q395&lt;&gt;"",'13 - Config_Intake_View'!Q395,'12 - Deployments &amp; Config'!BP400)</f>
        <v>0</v>
      </c>
      <c r="J395" s="18" t="str">
        <f>IF('13 - Config_Intake_View'!Q395&lt;&gt;"","PM Approved",IF('12 - Deployments &amp; Config'!BP400&lt;&gt;"","Assumed",""))</f>
        <v/>
      </c>
      <c r="K395" s="31">
        <f>'12 - Deployments &amp; Config'!AJ400</f>
        <v>0</v>
      </c>
      <c r="L395" s="18">
        <f>'12 - Deployments &amp; Config'!T400</f>
        <v>0</v>
      </c>
      <c r="M395" s="18">
        <f>'12 - Deployments &amp; Config'!V400</f>
        <v>0</v>
      </c>
      <c r="N395" s="18" t="str">
        <f>'12 - Deployments &amp; Config'!BS400</f>
        <v/>
      </c>
      <c r="O395" s="31" t="str">
        <f>'12 - Deployments &amp; Config'!BU400</f>
        <v/>
      </c>
      <c r="P395" s="2">
        <f>'12 - Deployments &amp; Config'!B400</f>
        <v>0</v>
      </c>
      <c r="Q395" s="31" t="str">
        <f t="shared" si="24"/>
        <v/>
      </c>
      <c r="R395" s="18" t="str">
        <f t="shared" si="25"/>
        <v>SW NOT INSTALLED</v>
      </c>
      <c r="S395" s="18" t="str">
        <f t="shared" si="26"/>
        <v/>
      </c>
      <c r="T395" s="18" t="str">
        <f t="shared" si="27"/>
        <v>SW NOT INSTALLED</v>
      </c>
    </row>
    <row r="396" spans="1:20">
      <c r="A396" s="31">
        <f>'12 - Deployments &amp; Config'!I401</f>
        <v>0</v>
      </c>
      <c r="B396" s="31">
        <f>'12 - Deployments &amp; Config'!AA401</f>
        <v>0</v>
      </c>
      <c r="C396" s="31">
        <f>'12 - Deployments &amp; Config'!AB401</f>
        <v>0</v>
      </c>
      <c r="D396" s="18">
        <f>'12 - Deployments &amp; Config'!AP401</f>
        <v>0</v>
      </c>
      <c r="E396" s="18">
        <f>'12 - Deployments &amp; Config'!N401</f>
        <v>0</v>
      </c>
      <c r="F396" s="31">
        <f>'12 - Deployments &amp; Config'!O401</f>
        <v>0</v>
      </c>
      <c r="G396" s="18">
        <f>'12 - Deployments &amp; Config'!P401</f>
        <v>0</v>
      </c>
      <c r="H396" s="18">
        <f>'13 - Config_Intake_View'!M396</f>
        <v>0</v>
      </c>
      <c r="I396" s="31">
        <f>IF('13 - Config_Intake_View'!Q396&lt;&gt;"",'13 - Config_Intake_View'!Q396,'12 - Deployments &amp; Config'!BP401)</f>
        <v>0</v>
      </c>
      <c r="J396" s="18" t="str">
        <f>IF('13 - Config_Intake_View'!Q396&lt;&gt;"","PM Approved",IF('12 - Deployments &amp; Config'!BP401&lt;&gt;"","Assumed",""))</f>
        <v/>
      </c>
      <c r="K396" s="31">
        <f>'12 - Deployments &amp; Config'!AJ401</f>
        <v>0</v>
      </c>
      <c r="L396" s="18">
        <f>'12 - Deployments &amp; Config'!T401</f>
        <v>0</v>
      </c>
      <c r="M396" s="18">
        <f>'12 - Deployments &amp; Config'!V401</f>
        <v>0</v>
      </c>
      <c r="N396" s="18" t="str">
        <f>'12 - Deployments &amp; Config'!BS401</f>
        <v/>
      </c>
      <c r="O396" s="31" t="str">
        <f>'12 - Deployments &amp; Config'!BU401</f>
        <v/>
      </c>
      <c r="P396" s="2">
        <f>'12 - Deployments &amp; Config'!B401</f>
        <v>0</v>
      </c>
      <c r="Q396" s="31" t="str">
        <f t="shared" si="24"/>
        <v/>
      </c>
      <c r="R396" s="18" t="str">
        <f t="shared" si="25"/>
        <v>SW NOT INSTALLED</v>
      </c>
      <c r="S396" s="18" t="str">
        <f t="shared" si="26"/>
        <v/>
      </c>
      <c r="T396" s="18" t="str">
        <f t="shared" si="27"/>
        <v>SW NOT INSTALLED</v>
      </c>
    </row>
    <row r="397" spans="1:20">
      <c r="A397" s="31">
        <f>'12 - Deployments &amp; Config'!I402</f>
        <v>0</v>
      </c>
      <c r="B397" s="31">
        <f>'12 - Deployments &amp; Config'!AA402</f>
        <v>0</v>
      </c>
      <c r="C397" s="31">
        <f>'12 - Deployments &amp; Config'!AB402</f>
        <v>0</v>
      </c>
      <c r="D397" s="18">
        <f>'12 - Deployments &amp; Config'!AP402</f>
        <v>0</v>
      </c>
      <c r="E397" s="18">
        <f>'12 - Deployments &amp; Config'!N402</f>
        <v>0</v>
      </c>
      <c r="F397" s="31">
        <f>'12 - Deployments &amp; Config'!O402</f>
        <v>0</v>
      </c>
      <c r="G397" s="18">
        <f>'12 - Deployments &amp; Config'!P402</f>
        <v>0</v>
      </c>
      <c r="H397" s="18">
        <f>'13 - Config_Intake_View'!M397</f>
        <v>0</v>
      </c>
      <c r="I397" s="31">
        <f>IF('13 - Config_Intake_View'!Q397&lt;&gt;"",'13 - Config_Intake_View'!Q397,'12 - Deployments &amp; Config'!BP402)</f>
        <v>0</v>
      </c>
      <c r="J397" s="18" t="str">
        <f>IF('13 - Config_Intake_View'!Q397&lt;&gt;"","PM Approved",IF('12 - Deployments &amp; Config'!BP402&lt;&gt;"","Assumed",""))</f>
        <v/>
      </c>
      <c r="K397" s="31">
        <f>'12 - Deployments &amp; Config'!AJ402</f>
        <v>0</v>
      </c>
      <c r="L397" s="18">
        <f>'12 - Deployments &amp; Config'!T402</f>
        <v>0</v>
      </c>
      <c r="M397" s="18">
        <f>'12 - Deployments &amp; Config'!V402</f>
        <v>0</v>
      </c>
      <c r="N397" s="18" t="str">
        <f>'12 - Deployments &amp; Config'!BS402</f>
        <v/>
      </c>
      <c r="O397" s="31" t="str">
        <f>'12 - Deployments &amp; Config'!BU402</f>
        <v/>
      </c>
      <c r="P397" s="2">
        <f>'12 - Deployments &amp; Config'!B402</f>
        <v>0</v>
      </c>
      <c r="Q397" s="31" t="str">
        <f t="shared" si="24"/>
        <v/>
      </c>
      <c r="R397" s="18" t="str">
        <f t="shared" si="25"/>
        <v>SW NOT INSTALLED</v>
      </c>
      <c r="S397" s="18" t="str">
        <f t="shared" si="26"/>
        <v/>
      </c>
      <c r="T397" s="18" t="str">
        <f t="shared" si="27"/>
        <v>SW NOT INSTALLED</v>
      </c>
    </row>
    <row r="398" spans="1:20">
      <c r="A398" s="31">
        <f>'12 - Deployments &amp; Config'!I403</f>
        <v>0</v>
      </c>
      <c r="B398" s="31">
        <f>'12 - Deployments &amp; Config'!AA403</f>
        <v>0</v>
      </c>
      <c r="C398" s="31">
        <f>'12 - Deployments &amp; Config'!AB403</f>
        <v>0</v>
      </c>
      <c r="D398" s="18">
        <f>'12 - Deployments &amp; Config'!AP403</f>
        <v>0</v>
      </c>
      <c r="E398" s="18">
        <f>'12 - Deployments &amp; Config'!N403</f>
        <v>0</v>
      </c>
      <c r="F398" s="31">
        <f>'12 - Deployments &amp; Config'!O403</f>
        <v>0</v>
      </c>
      <c r="G398" s="18">
        <f>'12 - Deployments &amp; Config'!P403</f>
        <v>0</v>
      </c>
      <c r="H398" s="18">
        <f>'13 - Config_Intake_View'!M398</f>
        <v>0</v>
      </c>
      <c r="I398" s="31">
        <f>IF('13 - Config_Intake_View'!Q398&lt;&gt;"",'13 - Config_Intake_View'!Q398,'12 - Deployments &amp; Config'!BP403)</f>
        <v>0</v>
      </c>
      <c r="J398" s="18" t="str">
        <f>IF('13 - Config_Intake_View'!Q398&lt;&gt;"","PM Approved",IF('12 - Deployments &amp; Config'!BP403&lt;&gt;"","Assumed",""))</f>
        <v/>
      </c>
      <c r="K398" s="31">
        <f>'12 - Deployments &amp; Config'!AJ403</f>
        <v>0</v>
      </c>
      <c r="L398" s="18">
        <f>'12 - Deployments &amp; Config'!T403</f>
        <v>0</v>
      </c>
      <c r="M398" s="18">
        <f>'12 - Deployments &amp; Config'!V403</f>
        <v>0</v>
      </c>
      <c r="N398" s="18" t="str">
        <f>'12 - Deployments &amp; Config'!BS403</f>
        <v/>
      </c>
      <c r="O398" s="31" t="str">
        <f>'12 - Deployments &amp; Config'!BU403</f>
        <v/>
      </c>
      <c r="P398" s="2">
        <f>'12 - Deployments &amp; Config'!B403</f>
        <v>0</v>
      </c>
      <c r="Q398" s="31" t="str">
        <f t="shared" si="24"/>
        <v/>
      </c>
      <c r="R398" s="18" t="str">
        <f t="shared" si="25"/>
        <v>SW NOT INSTALLED</v>
      </c>
      <c r="S398" s="18" t="str">
        <f t="shared" si="26"/>
        <v/>
      </c>
      <c r="T398" s="18" t="str">
        <f t="shared" si="27"/>
        <v>SW NOT INSTALLED</v>
      </c>
    </row>
    <row r="399" spans="1:20">
      <c r="A399" s="31">
        <f>'12 - Deployments &amp; Config'!I404</f>
        <v>0</v>
      </c>
      <c r="B399" s="31">
        <f>'12 - Deployments &amp; Config'!AA404</f>
        <v>0</v>
      </c>
      <c r="C399" s="31">
        <f>'12 - Deployments &amp; Config'!AB404</f>
        <v>0</v>
      </c>
      <c r="D399" s="18">
        <f>'12 - Deployments &amp; Config'!AP404</f>
        <v>0</v>
      </c>
      <c r="E399" s="18">
        <f>'12 - Deployments &amp; Config'!N404</f>
        <v>0</v>
      </c>
      <c r="F399" s="31">
        <f>'12 - Deployments &amp; Config'!O404</f>
        <v>0</v>
      </c>
      <c r="G399" s="18">
        <f>'12 - Deployments &amp; Config'!P404</f>
        <v>0</v>
      </c>
      <c r="H399" s="18">
        <f>'13 - Config_Intake_View'!M399</f>
        <v>0</v>
      </c>
      <c r="I399" s="31">
        <f>IF('13 - Config_Intake_View'!Q399&lt;&gt;"",'13 - Config_Intake_View'!Q399,'12 - Deployments &amp; Config'!BP404)</f>
        <v>0</v>
      </c>
      <c r="J399" s="18" t="str">
        <f>IF('13 - Config_Intake_View'!Q399&lt;&gt;"","PM Approved",IF('12 - Deployments &amp; Config'!BP404&lt;&gt;"","Assumed",""))</f>
        <v/>
      </c>
      <c r="K399" s="31">
        <f>'12 - Deployments &amp; Config'!AJ404</f>
        <v>0</v>
      </c>
      <c r="L399" s="18">
        <f>'12 - Deployments &amp; Config'!T404</f>
        <v>0</v>
      </c>
      <c r="M399" s="18">
        <f>'12 - Deployments &amp; Config'!V404</f>
        <v>0</v>
      </c>
      <c r="N399" s="18" t="str">
        <f>'12 - Deployments &amp; Config'!BS404</f>
        <v/>
      </c>
      <c r="O399" s="31" t="str">
        <f>'12 - Deployments &amp; Config'!BU404</f>
        <v/>
      </c>
      <c r="P399" s="2">
        <f>'12 - Deployments &amp; Config'!B404</f>
        <v>0</v>
      </c>
      <c r="Q399" s="31" t="str">
        <f t="shared" si="24"/>
        <v/>
      </c>
      <c r="R399" s="18" t="str">
        <f t="shared" si="25"/>
        <v>SW NOT INSTALLED</v>
      </c>
      <c r="S399" s="18" t="str">
        <f t="shared" si="26"/>
        <v/>
      </c>
      <c r="T399" s="18" t="str">
        <f t="shared" si="27"/>
        <v>SW NOT INSTALLED</v>
      </c>
    </row>
    <row r="400" spans="1:20">
      <c r="A400" s="31">
        <f>'12 - Deployments &amp; Config'!I405</f>
        <v>0</v>
      </c>
      <c r="B400" s="31">
        <f>'12 - Deployments &amp; Config'!AA405</f>
        <v>0</v>
      </c>
      <c r="C400" s="31">
        <f>'12 - Deployments &amp; Config'!AB405</f>
        <v>0</v>
      </c>
      <c r="D400" s="18">
        <f>'12 - Deployments &amp; Config'!AP405</f>
        <v>0</v>
      </c>
      <c r="E400" s="18">
        <f>'12 - Deployments &amp; Config'!N405</f>
        <v>0</v>
      </c>
      <c r="F400" s="31">
        <f>'12 - Deployments &amp; Config'!O405</f>
        <v>0</v>
      </c>
      <c r="G400" s="18">
        <f>'12 - Deployments &amp; Config'!P405</f>
        <v>0</v>
      </c>
      <c r="H400" s="18">
        <f>'13 - Config_Intake_View'!M400</f>
        <v>0</v>
      </c>
      <c r="I400" s="31">
        <f>IF('13 - Config_Intake_View'!Q400&lt;&gt;"",'13 - Config_Intake_View'!Q400,'12 - Deployments &amp; Config'!BP405)</f>
        <v>0</v>
      </c>
      <c r="J400" s="18" t="str">
        <f>IF('13 - Config_Intake_View'!Q400&lt;&gt;"","PM Approved",IF('12 - Deployments &amp; Config'!BP405&lt;&gt;"","Assumed",""))</f>
        <v/>
      </c>
      <c r="K400" s="31">
        <f>'12 - Deployments &amp; Config'!AJ405</f>
        <v>0</v>
      </c>
      <c r="L400" s="18">
        <f>'12 - Deployments &amp; Config'!T405</f>
        <v>0</v>
      </c>
      <c r="M400" s="18">
        <f>'12 - Deployments &amp; Config'!V405</f>
        <v>0</v>
      </c>
      <c r="N400" s="18" t="str">
        <f>'12 - Deployments &amp; Config'!BS405</f>
        <v/>
      </c>
      <c r="O400" s="31" t="str">
        <f>'12 - Deployments &amp; Config'!BU405</f>
        <v/>
      </c>
      <c r="P400" s="2">
        <f>'12 - Deployments &amp; Config'!B405</f>
        <v>0</v>
      </c>
      <c r="Q400" s="31" t="str">
        <f t="shared" si="24"/>
        <v/>
      </c>
      <c r="R400" s="18" t="str">
        <f t="shared" si="25"/>
        <v>SW NOT INSTALLED</v>
      </c>
      <c r="S400" s="18" t="str">
        <f t="shared" si="26"/>
        <v/>
      </c>
      <c r="T400" s="18" t="str">
        <f t="shared" si="27"/>
        <v>SW NOT INSTALLED</v>
      </c>
    </row>
    <row r="401" spans="1:20">
      <c r="A401" s="31">
        <f>'12 - Deployments &amp; Config'!I406</f>
        <v>0</v>
      </c>
      <c r="B401" s="31">
        <f>'12 - Deployments &amp; Config'!AA406</f>
        <v>0</v>
      </c>
      <c r="C401" s="31">
        <f>'12 - Deployments &amp; Config'!AB406</f>
        <v>0</v>
      </c>
      <c r="D401" s="18">
        <f>'12 - Deployments &amp; Config'!AP406</f>
        <v>0</v>
      </c>
      <c r="E401" s="18">
        <f>'12 - Deployments &amp; Config'!N406</f>
        <v>0</v>
      </c>
      <c r="F401" s="31">
        <f>'12 - Deployments &amp; Config'!O406</f>
        <v>0</v>
      </c>
      <c r="G401" s="18">
        <f>'12 - Deployments &amp; Config'!P406</f>
        <v>0</v>
      </c>
      <c r="H401" s="18">
        <f>'13 - Config_Intake_View'!M401</f>
        <v>0</v>
      </c>
      <c r="I401" s="31">
        <f>IF('13 - Config_Intake_View'!Q401&lt;&gt;"",'13 - Config_Intake_View'!Q401,'12 - Deployments &amp; Config'!BP406)</f>
        <v>0</v>
      </c>
      <c r="J401" s="18" t="str">
        <f>IF('13 - Config_Intake_View'!Q401&lt;&gt;"","PM Approved",IF('12 - Deployments &amp; Config'!BP406&lt;&gt;"","Assumed",""))</f>
        <v/>
      </c>
      <c r="K401" s="31">
        <f>'12 - Deployments &amp; Config'!AJ406</f>
        <v>0</v>
      </c>
      <c r="L401" s="18">
        <f>'12 - Deployments &amp; Config'!T406</f>
        <v>0</v>
      </c>
      <c r="M401" s="18">
        <f>'12 - Deployments &amp; Config'!V406</f>
        <v>0</v>
      </c>
      <c r="N401" s="18" t="str">
        <f>'12 - Deployments &amp; Config'!BS406</f>
        <v/>
      </c>
      <c r="O401" s="31" t="str">
        <f>'12 - Deployments &amp; Config'!BU406</f>
        <v/>
      </c>
      <c r="P401" s="2">
        <f>'12 - Deployments &amp; Config'!B406</f>
        <v>0</v>
      </c>
      <c r="Q401" s="31" t="str">
        <f t="shared" si="24"/>
        <v/>
      </c>
      <c r="R401" s="18" t="str">
        <f t="shared" si="25"/>
        <v>SW NOT INSTALLED</v>
      </c>
      <c r="S401" s="18" t="str">
        <f t="shared" si="26"/>
        <v/>
      </c>
      <c r="T401" s="18" t="str">
        <f t="shared" si="27"/>
        <v>SW NOT INSTALLED</v>
      </c>
    </row>
    <row r="402" spans="1:20">
      <c r="A402" s="31">
        <f>'12 - Deployments &amp; Config'!I407</f>
        <v>0</v>
      </c>
      <c r="B402" s="31">
        <f>'12 - Deployments &amp; Config'!AA407</f>
        <v>0</v>
      </c>
      <c r="C402" s="31">
        <f>'12 - Deployments &amp; Config'!AB407</f>
        <v>0</v>
      </c>
      <c r="D402" s="18">
        <f>'12 - Deployments &amp; Config'!AP407</f>
        <v>0</v>
      </c>
      <c r="E402" s="18">
        <f>'12 - Deployments &amp; Config'!N407</f>
        <v>0</v>
      </c>
      <c r="F402" s="31">
        <f>'12 - Deployments &amp; Config'!O407</f>
        <v>0</v>
      </c>
      <c r="G402" s="18">
        <f>'12 - Deployments &amp; Config'!P407</f>
        <v>0</v>
      </c>
      <c r="H402" s="18">
        <f>'13 - Config_Intake_View'!M402</f>
        <v>0</v>
      </c>
      <c r="I402" s="31">
        <f>IF('13 - Config_Intake_View'!Q402&lt;&gt;"",'13 - Config_Intake_View'!Q402,'12 - Deployments &amp; Config'!BP407)</f>
        <v>0</v>
      </c>
      <c r="J402" s="18" t="str">
        <f>IF('13 - Config_Intake_View'!Q402&lt;&gt;"","PM Approved",IF('12 - Deployments &amp; Config'!BP407&lt;&gt;"","Assumed",""))</f>
        <v/>
      </c>
      <c r="K402" s="31">
        <f>'12 - Deployments &amp; Config'!AJ407</f>
        <v>0</v>
      </c>
      <c r="L402" s="18">
        <f>'12 - Deployments &amp; Config'!T407</f>
        <v>0</v>
      </c>
      <c r="M402" s="18">
        <f>'12 - Deployments &amp; Config'!V407</f>
        <v>0</v>
      </c>
      <c r="N402" s="18" t="str">
        <f>'12 - Deployments &amp; Config'!BS407</f>
        <v/>
      </c>
      <c r="O402" s="31" t="str">
        <f>'12 - Deployments &amp; Config'!BU407</f>
        <v/>
      </c>
      <c r="P402" s="2">
        <f>'12 - Deployments &amp; Config'!B407</f>
        <v>0</v>
      </c>
      <c r="Q402" s="31" t="str">
        <f t="shared" si="24"/>
        <v/>
      </c>
      <c r="R402" s="18" t="str">
        <f t="shared" si="25"/>
        <v>SW NOT INSTALLED</v>
      </c>
      <c r="S402" s="18" t="str">
        <f t="shared" si="26"/>
        <v/>
      </c>
      <c r="T402" s="18" t="str">
        <f t="shared" si="27"/>
        <v>SW NOT INSTALLED</v>
      </c>
    </row>
    <row r="403" spans="1:20">
      <c r="A403" s="31">
        <f>'12 - Deployments &amp; Config'!I408</f>
        <v>0</v>
      </c>
      <c r="B403" s="31">
        <f>'12 - Deployments &amp; Config'!AA408</f>
        <v>0</v>
      </c>
      <c r="C403" s="31">
        <f>'12 - Deployments &amp; Config'!AB408</f>
        <v>0</v>
      </c>
      <c r="D403" s="18">
        <f>'12 - Deployments &amp; Config'!AP408</f>
        <v>0</v>
      </c>
      <c r="E403" s="18">
        <f>'12 - Deployments &amp; Config'!N408</f>
        <v>0</v>
      </c>
      <c r="F403" s="31">
        <f>'12 - Deployments &amp; Config'!O408</f>
        <v>0</v>
      </c>
      <c r="G403" s="18">
        <f>'12 - Deployments &amp; Config'!P408</f>
        <v>0</v>
      </c>
      <c r="H403" s="18">
        <f>'13 - Config_Intake_View'!M403</f>
        <v>0</v>
      </c>
      <c r="I403" s="31">
        <f>IF('13 - Config_Intake_View'!Q403&lt;&gt;"",'13 - Config_Intake_View'!Q403,'12 - Deployments &amp; Config'!BP408)</f>
        <v>0</v>
      </c>
      <c r="J403" s="18" t="str">
        <f>IF('13 - Config_Intake_View'!Q403&lt;&gt;"","PM Approved",IF('12 - Deployments &amp; Config'!BP408&lt;&gt;"","Assumed",""))</f>
        <v/>
      </c>
      <c r="K403" s="31">
        <f>'12 - Deployments &amp; Config'!AJ408</f>
        <v>0</v>
      </c>
      <c r="L403" s="18">
        <f>'12 - Deployments &amp; Config'!T408</f>
        <v>0</v>
      </c>
      <c r="M403" s="18">
        <f>'12 - Deployments &amp; Config'!V408</f>
        <v>0</v>
      </c>
      <c r="N403" s="18" t="str">
        <f>'12 - Deployments &amp; Config'!BS408</f>
        <v/>
      </c>
      <c r="O403" s="31" t="str">
        <f>'12 - Deployments &amp; Config'!BU408</f>
        <v/>
      </c>
      <c r="P403" s="2">
        <f>'12 - Deployments &amp; Config'!B408</f>
        <v>0</v>
      </c>
      <c r="Q403" s="31" t="str">
        <f t="shared" si="24"/>
        <v/>
      </c>
      <c r="R403" s="18" t="str">
        <f t="shared" si="25"/>
        <v>SW NOT INSTALLED</v>
      </c>
      <c r="S403" s="18" t="str">
        <f t="shared" si="26"/>
        <v/>
      </c>
      <c r="T403" s="18" t="str">
        <f t="shared" si="27"/>
        <v>SW NOT INSTALLED</v>
      </c>
    </row>
    <row r="404" spans="1:20">
      <c r="A404" s="31">
        <f>'12 - Deployments &amp; Config'!I409</f>
        <v>0</v>
      </c>
      <c r="B404" s="31">
        <f>'12 - Deployments &amp; Config'!AA409</f>
        <v>0</v>
      </c>
      <c r="C404" s="31">
        <f>'12 - Deployments &amp; Config'!AB409</f>
        <v>0</v>
      </c>
      <c r="D404" s="18">
        <f>'12 - Deployments &amp; Config'!AP409</f>
        <v>0</v>
      </c>
      <c r="E404" s="18">
        <f>'12 - Deployments &amp; Config'!N409</f>
        <v>0</v>
      </c>
      <c r="F404" s="31">
        <f>'12 - Deployments &amp; Config'!O409</f>
        <v>0</v>
      </c>
      <c r="G404" s="18">
        <f>'12 - Deployments &amp; Config'!P409</f>
        <v>0</v>
      </c>
      <c r="H404" s="18">
        <f>'13 - Config_Intake_View'!M404</f>
        <v>0</v>
      </c>
      <c r="I404" s="31">
        <f>IF('13 - Config_Intake_View'!Q404&lt;&gt;"",'13 - Config_Intake_View'!Q404,'12 - Deployments &amp; Config'!BP409)</f>
        <v>0</v>
      </c>
      <c r="J404" s="18" t="str">
        <f>IF('13 - Config_Intake_View'!Q404&lt;&gt;"","PM Approved",IF('12 - Deployments &amp; Config'!BP409&lt;&gt;"","Assumed",""))</f>
        <v/>
      </c>
      <c r="K404" s="31">
        <f>'12 - Deployments &amp; Config'!AJ409</f>
        <v>0</v>
      </c>
      <c r="L404" s="18">
        <f>'12 - Deployments &amp; Config'!T409</f>
        <v>0</v>
      </c>
      <c r="M404" s="18">
        <f>'12 - Deployments &amp; Config'!V409</f>
        <v>0</v>
      </c>
      <c r="N404" s="18" t="str">
        <f>'12 - Deployments &amp; Config'!BS409</f>
        <v/>
      </c>
      <c r="O404" s="31" t="str">
        <f>'12 - Deployments &amp; Config'!BU409</f>
        <v/>
      </c>
      <c r="P404" s="2">
        <f>'12 - Deployments &amp; Config'!B409</f>
        <v>0</v>
      </c>
      <c r="Q404" s="31" t="str">
        <f t="shared" si="24"/>
        <v/>
      </c>
      <c r="R404" s="18" t="str">
        <f t="shared" si="25"/>
        <v>SW NOT INSTALLED</v>
      </c>
      <c r="S404" s="18" t="str">
        <f t="shared" si="26"/>
        <v/>
      </c>
      <c r="T404" s="18" t="str">
        <f t="shared" si="27"/>
        <v>SW NOT INSTALLED</v>
      </c>
    </row>
    <row r="405" spans="1:20">
      <c r="A405" s="31">
        <f>'12 - Deployments &amp; Config'!I410</f>
        <v>0</v>
      </c>
      <c r="B405" s="31">
        <f>'12 - Deployments &amp; Config'!AA410</f>
        <v>0</v>
      </c>
      <c r="C405" s="31">
        <f>'12 - Deployments &amp; Config'!AB410</f>
        <v>0</v>
      </c>
      <c r="D405" s="18">
        <f>'12 - Deployments &amp; Config'!AP410</f>
        <v>0</v>
      </c>
      <c r="E405" s="18">
        <f>'12 - Deployments &amp; Config'!N410</f>
        <v>0</v>
      </c>
      <c r="F405" s="31">
        <f>'12 - Deployments &amp; Config'!O410</f>
        <v>0</v>
      </c>
      <c r="G405" s="18">
        <f>'12 - Deployments &amp; Config'!P410</f>
        <v>0</v>
      </c>
      <c r="H405" s="18">
        <f>'13 - Config_Intake_View'!M405</f>
        <v>0</v>
      </c>
      <c r="I405" s="31">
        <f>IF('13 - Config_Intake_View'!Q405&lt;&gt;"",'13 - Config_Intake_View'!Q405,'12 - Deployments &amp; Config'!BP410)</f>
        <v>0</v>
      </c>
      <c r="J405" s="18" t="str">
        <f>IF('13 - Config_Intake_View'!Q405&lt;&gt;"","PM Approved",IF('12 - Deployments &amp; Config'!BP410&lt;&gt;"","Assumed",""))</f>
        <v/>
      </c>
      <c r="K405" s="31">
        <f>'12 - Deployments &amp; Config'!AJ410</f>
        <v>0</v>
      </c>
      <c r="L405" s="18">
        <f>'12 - Deployments &amp; Config'!T410</f>
        <v>0</v>
      </c>
      <c r="M405" s="18">
        <f>'12 - Deployments &amp; Config'!V410</f>
        <v>0</v>
      </c>
      <c r="N405" s="18" t="str">
        <f>'12 - Deployments &amp; Config'!BS410</f>
        <v/>
      </c>
      <c r="O405" s="31" t="str">
        <f>'12 - Deployments &amp; Config'!BU410</f>
        <v/>
      </c>
      <c r="P405" s="2">
        <f>'12 - Deployments &amp; Config'!B410</f>
        <v>0</v>
      </c>
      <c r="Q405" s="31" t="str">
        <f t="shared" si="24"/>
        <v/>
      </c>
      <c r="R405" s="18" t="str">
        <f t="shared" si="25"/>
        <v>SW NOT INSTALLED</v>
      </c>
      <c r="S405" s="18" t="str">
        <f t="shared" si="26"/>
        <v/>
      </c>
      <c r="T405" s="18" t="str">
        <f t="shared" si="27"/>
        <v>SW NOT INSTALLED</v>
      </c>
    </row>
    <row r="406" spans="1:20">
      <c r="A406" s="31">
        <f>'12 - Deployments &amp; Config'!I411</f>
        <v>0</v>
      </c>
      <c r="B406" s="31">
        <f>'12 - Deployments &amp; Config'!AA411</f>
        <v>0</v>
      </c>
      <c r="C406" s="31">
        <f>'12 - Deployments &amp; Config'!AB411</f>
        <v>0</v>
      </c>
      <c r="D406" s="18">
        <f>'12 - Deployments &amp; Config'!AP411</f>
        <v>0</v>
      </c>
      <c r="E406" s="18">
        <f>'12 - Deployments &amp; Config'!N411</f>
        <v>0</v>
      </c>
      <c r="F406" s="31">
        <f>'12 - Deployments &amp; Config'!O411</f>
        <v>0</v>
      </c>
      <c r="G406" s="18">
        <f>'12 - Deployments &amp; Config'!P411</f>
        <v>0</v>
      </c>
      <c r="H406" s="18">
        <f>'13 - Config_Intake_View'!M406</f>
        <v>0</v>
      </c>
      <c r="I406" s="31">
        <f>IF('13 - Config_Intake_View'!Q406&lt;&gt;"",'13 - Config_Intake_View'!Q406,'12 - Deployments &amp; Config'!BP411)</f>
        <v>0</v>
      </c>
      <c r="J406" s="18" t="str">
        <f>IF('13 - Config_Intake_View'!Q406&lt;&gt;"","PM Approved",IF('12 - Deployments &amp; Config'!BP411&lt;&gt;"","Assumed",""))</f>
        <v/>
      </c>
      <c r="K406" s="31">
        <f>'12 - Deployments &amp; Config'!AJ411</f>
        <v>0</v>
      </c>
      <c r="L406" s="18">
        <f>'12 - Deployments &amp; Config'!T411</f>
        <v>0</v>
      </c>
      <c r="M406" s="18">
        <f>'12 - Deployments &amp; Config'!V411</f>
        <v>0</v>
      </c>
      <c r="N406" s="18" t="str">
        <f>'12 - Deployments &amp; Config'!BS411</f>
        <v/>
      </c>
      <c r="O406" s="31" t="str">
        <f>'12 - Deployments &amp; Config'!BU411</f>
        <v/>
      </c>
      <c r="P406" s="2">
        <f>'12 - Deployments &amp; Config'!B411</f>
        <v>0</v>
      </c>
      <c r="Q406" s="31" t="str">
        <f t="shared" si="24"/>
        <v/>
      </c>
      <c r="R406" s="18" t="str">
        <f t="shared" si="25"/>
        <v>SW NOT INSTALLED</v>
      </c>
      <c r="S406" s="18" t="str">
        <f t="shared" si="26"/>
        <v/>
      </c>
      <c r="T406" s="18" t="str">
        <f t="shared" si="27"/>
        <v>SW NOT INSTALLED</v>
      </c>
    </row>
    <row r="407" spans="1:20">
      <c r="A407" s="31">
        <f>'12 - Deployments &amp; Config'!I412</f>
        <v>0</v>
      </c>
      <c r="B407" s="31">
        <f>'12 - Deployments &amp; Config'!AA412</f>
        <v>0</v>
      </c>
      <c r="C407" s="31">
        <f>'12 - Deployments &amp; Config'!AB412</f>
        <v>0</v>
      </c>
      <c r="D407" s="18">
        <f>'12 - Deployments &amp; Config'!AP412</f>
        <v>0</v>
      </c>
      <c r="E407" s="18">
        <f>'12 - Deployments &amp; Config'!N412</f>
        <v>0</v>
      </c>
      <c r="F407" s="31">
        <f>'12 - Deployments &amp; Config'!O412</f>
        <v>0</v>
      </c>
      <c r="G407" s="18">
        <f>'12 - Deployments &amp; Config'!P412</f>
        <v>0</v>
      </c>
      <c r="H407" s="18">
        <f>'13 - Config_Intake_View'!M407</f>
        <v>0</v>
      </c>
      <c r="I407" s="31">
        <f>IF('13 - Config_Intake_View'!Q407&lt;&gt;"",'13 - Config_Intake_View'!Q407,'12 - Deployments &amp; Config'!BP412)</f>
        <v>0</v>
      </c>
      <c r="J407" s="18" t="str">
        <f>IF('13 - Config_Intake_View'!Q407&lt;&gt;"","PM Approved",IF('12 - Deployments &amp; Config'!BP412&lt;&gt;"","Assumed",""))</f>
        <v/>
      </c>
      <c r="K407" s="31">
        <f>'12 - Deployments &amp; Config'!AJ412</f>
        <v>0</v>
      </c>
      <c r="L407" s="18">
        <f>'12 - Deployments &amp; Config'!T412</f>
        <v>0</v>
      </c>
      <c r="M407" s="18">
        <f>'12 - Deployments &amp; Config'!V412</f>
        <v>0</v>
      </c>
      <c r="N407" s="18" t="str">
        <f>'12 - Deployments &amp; Config'!BS412</f>
        <v/>
      </c>
      <c r="O407" s="31" t="str">
        <f>'12 - Deployments &amp; Config'!BU412</f>
        <v/>
      </c>
      <c r="P407" s="2">
        <f>'12 - Deployments &amp; Config'!B412</f>
        <v>0</v>
      </c>
      <c r="Q407" s="31" t="str">
        <f t="shared" si="24"/>
        <v/>
      </c>
      <c r="R407" s="18" t="str">
        <f t="shared" si="25"/>
        <v>SW NOT INSTALLED</v>
      </c>
      <c r="S407" s="18" t="str">
        <f t="shared" si="26"/>
        <v/>
      </c>
      <c r="T407" s="18" t="str">
        <f t="shared" si="27"/>
        <v>SW NOT INSTALLED</v>
      </c>
    </row>
    <row r="408" spans="1:20">
      <c r="A408" s="31">
        <f>'12 - Deployments &amp; Config'!I413</f>
        <v>0</v>
      </c>
      <c r="B408" s="31">
        <f>'12 - Deployments &amp; Config'!AA413</f>
        <v>0</v>
      </c>
      <c r="C408" s="31">
        <f>'12 - Deployments &amp; Config'!AB413</f>
        <v>0</v>
      </c>
      <c r="D408" s="18">
        <f>'12 - Deployments &amp; Config'!AP413</f>
        <v>0</v>
      </c>
      <c r="E408" s="18">
        <f>'12 - Deployments &amp; Config'!N413</f>
        <v>0</v>
      </c>
      <c r="F408" s="31">
        <f>'12 - Deployments &amp; Config'!O413</f>
        <v>0</v>
      </c>
      <c r="G408" s="18">
        <f>'12 - Deployments &amp; Config'!P413</f>
        <v>0</v>
      </c>
      <c r="H408" s="18">
        <f>'13 - Config_Intake_View'!M408</f>
        <v>0</v>
      </c>
      <c r="I408" s="31">
        <f>IF('13 - Config_Intake_View'!Q408&lt;&gt;"",'13 - Config_Intake_View'!Q408,'12 - Deployments &amp; Config'!BP413)</f>
        <v>0</v>
      </c>
      <c r="J408" s="18" t="str">
        <f>IF('13 - Config_Intake_View'!Q408&lt;&gt;"","PM Approved",IF('12 - Deployments &amp; Config'!BP413&lt;&gt;"","Assumed",""))</f>
        <v/>
      </c>
      <c r="K408" s="31">
        <f>'12 - Deployments &amp; Config'!AJ413</f>
        <v>0</v>
      </c>
      <c r="L408" s="18">
        <f>'12 - Deployments &amp; Config'!T413</f>
        <v>0</v>
      </c>
      <c r="M408" s="18">
        <f>'12 - Deployments &amp; Config'!V413</f>
        <v>0</v>
      </c>
      <c r="N408" s="18" t="str">
        <f>'12 - Deployments &amp; Config'!BS413</f>
        <v/>
      </c>
      <c r="O408" s="31" t="str">
        <f>'12 - Deployments &amp; Config'!BU413</f>
        <v/>
      </c>
      <c r="P408" s="2">
        <f>'12 - Deployments &amp; Config'!B413</f>
        <v>0</v>
      </c>
      <c r="Q408" s="31" t="str">
        <f t="shared" si="24"/>
        <v/>
      </c>
      <c r="R408" s="18" t="str">
        <f t="shared" si="25"/>
        <v>SW NOT INSTALLED</v>
      </c>
      <c r="S408" s="18" t="str">
        <f t="shared" si="26"/>
        <v/>
      </c>
      <c r="T408" s="18" t="str">
        <f t="shared" si="27"/>
        <v>SW NOT INSTALLED</v>
      </c>
    </row>
    <row r="409" spans="1:20">
      <c r="A409" s="31">
        <f>'12 - Deployments &amp; Config'!I414</f>
        <v>0</v>
      </c>
      <c r="B409" s="31">
        <f>'12 - Deployments &amp; Config'!AA414</f>
        <v>0</v>
      </c>
      <c r="C409" s="31">
        <f>'12 - Deployments &amp; Config'!AB414</f>
        <v>0</v>
      </c>
      <c r="D409" s="18">
        <f>'12 - Deployments &amp; Config'!AP414</f>
        <v>0</v>
      </c>
      <c r="E409" s="18">
        <f>'12 - Deployments &amp; Config'!N414</f>
        <v>0</v>
      </c>
      <c r="F409" s="31">
        <f>'12 - Deployments &amp; Config'!O414</f>
        <v>0</v>
      </c>
      <c r="G409" s="18">
        <f>'12 - Deployments &amp; Config'!P414</f>
        <v>0</v>
      </c>
      <c r="H409" s="18">
        <f>'13 - Config_Intake_View'!M409</f>
        <v>0</v>
      </c>
      <c r="I409" s="31">
        <f>IF('13 - Config_Intake_View'!Q409&lt;&gt;"",'13 - Config_Intake_View'!Q409,'12 - Deployments &amp; Config'!BP414)</f>
        <v>0</v>
      </c>
      <c r="J409" s="18" t="str">
        <f>IF('13 - Config_Intake_View'!Q409&lt;&gt;"","PM Approved",IF('12 - Deployments &amp; Config'!BP414&lt;&gt;"","Assumed",""))</f>
        <v/>
      </c>
      <c r="K409" s="31">
        <f>'12 - Deployments &amp; Config'!AJ414</f>
        <v>0</v>
      </c>
      <c r="L409" s="18">
        <f>'12 - Deployments &amp; Config'!T414</f>
        <v>0</v>
      </c>
      <c r="M409" s="18">
        <f>'12 - Deployments &amp; Config'!V414</f>
        <v>0</v>
      </c>
      <c r="N409" s="18" t="str">
        <f>'12 - Deployments &amp; Config'!BS414</f>
        <v/>
      </c>
      <c r="O409" s="31" t="str">
        <f>'12 - Deployments &amp; Config'!BU414</f>
        <v/>
      </c>
      <c r="P409" s="2">
        <f>'12 - Deployments &amp; Config'!B414</f>
        <v>0</v>
      </c>
      <c r="Q409" s="31" t="str">
        <f t="shared" si="24"/>
        <v/>
      </c>
      <c r="R409" s="18" t="str">
        <f t="shared" si="25"/>
        <v>SW NOT INSTALLED</v>
      </c>
      <c r="S409" s="18" t="str">
        <f t="shared" si="26"/>
        <v/>
      </c>
      <c r="T409" s="18" t="str">
        <f t="shared" si="27"/>
        <v>SW NOT INSTALLED</v>
      </c>
    </row>
    <row r="410" spans="1:20">
      <c r="A410" s="31">
        <f>'12 - Deployments &amp; Config'!I415</f>
        <v>0</v>
      </c>
      <c r="B410" s="31">
        <f>'12 - Deployments &amp; Config'!AA415</f>
        <v>0</v>
      </c>
      <c r="C410" s="31">
        <f>'12 - Deployments &amp; Config'!AB415</f>
        <v>0</v>
      </c>
      <c r="D410" s="18">
        <f>'12 - Deployments &amp; Config'!AP415</f>
        <v>0</v>
      </c>
      <c r="E410" s="18">
        <f>'12 - Deployments &amp; Config'!N415</f>
        <v>0</v>
      </c>
      <c r="F410" s="31">
        <f>'12 - Deployments &amp; Config'!O415</f>
        <v>0</v>
      </c>
      <c r="G410" s="18">
        <f>'12 - Deployments &amp; Config'!P415</f>
        <v>0</v>
      </c>
      <c r="H410" s="18">
        <f>'13 - Config_Intake_View'!M410</f>
        <v>0</v>
      </c>
      <c r="I410" s="31">
        <f>IF('13 - Config_Intake_View'!Q410&lt;&gt;"",'13 - Config_Intake_View'!Q410,'12 - Deployments &amp; Config'!BP415)</f>
        <v>0</v>
      </c>
      <c r="J410" s="18" t="str">
        <f>IF('13 - Config_Intake_View'!Q410&lt;&gt;"","PM Approved",IF('12 - Deployments &amp; Config'!BP415&lt;&gt;"","Assumed",""))</f>
        <v/>
      </c>
      <c r="K410" s="31">
        <f>'12 - Deployments &amp; Config'!AJ415</f>
        <v>0</v>
      </c>
      <c r="L410" s="18">
        <f>'12 - Deployments &amp; Config'!T415</f>
        <v>0</v>
      </c>
      <c r="M410" s="18">
        <f>'12 - Deployments &amp; Config'!V415</f>
        <v>0</v>
      </c>
      <c r="N410" s="18" t="str">
        <f>'12 - Deployments &amp; Config'!BS415</f>
        <v/>
      </c>
      <c r="O410" s="31" t="str">
        <f>'12 - Deployments &amp; Config'!BU415</f>
        <v/>
      </c>
      <c r="P410" s="2">
        <f>'12 - Deployments &amp; Config'!B415</f>
        <v>0</v>
      </c>
      <c r="Q410" s="31" t="str">
        <f t="shared" si="24"/>
        <v/>
      </c>
      <c r="R410" s="18" t="str">
        <f t="shared" si="25"/>
        <v>SW NOT INSTALLED</v>
      </c>
      <c r="S410" s="18" t="str">
        <f t="shared" si="26"/>
        <v/>
      </c>
      <c r="T410" s="18" t="str">
        <f t="shared" si="27"/>
        <v>SW NOT INSTALLED</v>
      </c>
    </row>
    <row r="411" spans="1:20">
      <c r="A411" s="31">
        <f>'12 - Deployments &amp; Config'!I416</f>
        <v>0</v>
      </c>
      <c r="B411" s="31">
        <f>'12 - Deployments &amp; Config'!AA416</f>
        <v>0</v>
      </c>
      <c r="C411" s="31">
        <f>'12 - Deployments &amp; Config'!AB416</f>
        <v>0</v>
      </c>
      <c r="D411" s="18">
        <f>'12 - Deployments &amp; Config'!AP416</f>
        <v>0</v>
      </c>
      <c r="E411" s="18">
        <f>'12 - Deployments &amp; Config'!N416</f>
        <v>0</v>
      </c>
      <c r="F411" s="31">
        <f>'12 - Deployments &amp; Config'!O416</f>
        <v>0</v>
      </c>
      <c r="G411" s="18">
        <f>'12 - Deployments &amp; Config'!P416</f>
        <v>0</v>
      </c>
      <c r="H411" s="18">
        <f>'13 - Config_Intake_View'!M411</f>
        <v>0</v>
      </c>
      <c r="I411" s="31">
        <f>IF('13 - Config_Intake_View'!Q411&lt;&gt;"",'13 - Config_Intake_View'!Q411,'12 - Deployments &amp; Config'!BP416)</f>
        <v>0</v>
      </c>
      <c r="J411" s="18" t="str">
        <f>IF('13 - Config_Intake_View'!Q411&lt;&gt;"","PM Approved",IF('12 - Deployments &amp; Config'!BP416&lt;&gt;"","Assumed",""))</f>
        <v/>
      </c>
      <c r="K411" s="31">
        <f>'12 - Deployments &amp; Config'!AJ416</f>
        <v>0</v>
      </c>
      <c r="L411" s="18">
        <f>'12 - Deployments &amp; Config'!T416</f>
        <v>0</v>
      </c>
      <c r="M411" s="18">
        <f>'12 - Deployments &amp; Config'!V416</f>
        <v>0</v>
      </c>
      <c r="N411" s="18" t="str">
        <f>'12 - Deployments &amp; Config'!BS416</f>
        <v/>
      </c>
      <c r="O411" s="31" t="str">
        <f>'12 - Deployments &amp; Config'!BU416</f>
        <v/>
      </c>
      <c r="P411" s="2">
        <f>'12 - Deployments &amp; Config'!B416</f>
        <v>0</v>
      </c>
      <c r="Q411" s="31" t="str">
        <f t="shared" si="24"/>
        <v/>
      </c>
      <c r="R411" s="18" t="str">
        <f t="shared" si="25"/>
        <v>SW NOT INSTALLED</v>
      </c>
      <c r="S411" s="18" t="str">
        <f t="shared" si="26"/>
        <v/>
      </c>
      <c r="T411" s="18" t="str">
        <f t="shared" si="27"/>
        <v>SW NOT INSTALLED</v>
      </c>
    </row>
    <row r="412" spans="1:20">
      <c r="A412" s="31">
        <f>'12 - Deployments &amp; Config'!I417</f>
        <v>0</v>
      </c>
      <c r="B412" s="31">
        <f>'12 - Deployments &amp; Config'!AA417</f>
        <v>0</v>
      </c>
      <c r="C412" s="31">
        <f>'12 - Deployments &amp; Config'!AB417</f>
        <v>0</v>
      </c>
      <c r="D412" s="18">
        <f>'12 - Deployments &amp; Config'!AP417</f>
        <v>0</v>
      </c>
      <c r="E412" s="18">
        <f>'12 - Deployments &amp; Config'!N417</f>
        <v>0</v>
      </c>
      <c r="F412" s="31">
        <f>'12 - Deployments &amp; Config'!O417</f>
        <v>0</v>
      </c>
      <c r="G412" s="18">
        <f>'12 - Deployments &amp; Config'!P417</f>
        <v>0</v>
      </c>
      <c r="H412" s="18">
        <f>'13 - Config_Intake_View'!M412</f>
        <v>0</v>
      </c>
      <c r="I412" s="31">
        <f>IF('13 - Config_Intake_View'!Q412&lt;&gt;"",'13 - Config_Intake_View'!Q412,'12 - Deployments &amp; Config'!BP417)</f>
        <v>0</v>
      </c>
      <c r="J412" s="18" t="str">
        <f>IF('13 - Config_Intake_View'!Q412&lt;&gt;"","PM Approved",IF('12 - Deployments &amp; Config'!BP417&lt;&gt;"","Assumed",""))</f>
        <v/>
      </c>
      <c r="K412" s="31">
        <f>'12 - Deployments &amp; Config'!AJ417</f>
        <v>0</v>
      </c>
      <c r="L412" s="18">
        <f>'12 - Deployments &amp; Config'!T417</f>
        <v>0</v>
      </c>
      <c r="M412" s="18">
        <f>'12 - Deployments &amp; Config'!V417</f>
        <v>0</v>
      </c>
      <c r="N412" s="18" t="str">
        <f>'12 - Deployments &amp; Config'!BS417</f>
        <v/>
      </c>
      <c r="O412" s="31" t="str">
        <f>'12 - Deployments &amp; Config'!BU417</f>
        <v/>
      </c>
      <c r="P412" s="2">
        <f>'12 - Deployments &amp; Config'!B417</f>
        <v>0</v>
      </c>
      <c r="Q412" s="31" t="str">
        <f t="shared" si="24"/>
        <v/>
      </c>
      <c r="R412" s="18" t="str">
        <f t="shared" si="25"/>
        <v>SW NOT INSTALLED</v>
      </c>
      <c r="S412" s="18" t="str">
        <f t="shared" si="26"/>
        <v/>
      </c>
      <c r="T412" s="18" t="str">
        <f t="shared" si="27"/>
        <v>SW NOT INSTALLED</v>
      </c>
    </row>
    <row r="413" spans="1:20">
      <c r="A413" s="31">
        <f>'12 - Deployments &amp; Config'!I418</f>
        <v>0</v>
      </c>
      <c r="B413" s="31">
        <f>'12 - Deployments &amp; Config'!AA418</f>
        <v>0</v>
      </c>
      <c r="C413" s="31">
        <f>'12 - Deployments &amp; Config'!AB418</f>
        <v>0</v>
      </c>
      <c r="D413" s="18">
        <f>'12 - Deployments &amp; Config'!AP418</f>
        <v>0</v>
      </c>
      <c r="E413" s="18">
        <f>'12 - Deployments &amp; Config'!N418</f>
        <v>0</v>
      </c>
      <c r="F413" s="31">
        <f>'12 - Deployments &amp; Config'!O418</f>
        <v>0</v>
      </c>
      <c r="G413" s="18">
        <f>'12 - Deployments &amp; Config'!P418</f>
        <v>0</v>
      </c>
      <c r="H413" s="18">
        <f>'13 - Config_Intake_View'!M413</f>
        <v>0</v>
      </c>
      <c r="I413" s="31">
        <f>IF('13 - Config_Intake_View'!Q413&lt;&gt;"",'13 - Config_Intake_View'!Q413,'12 - Deployments &amp; Config'!BP418)</f>
        <v>0</v>
      </c>
      <c r="J413" s="18" t="str">
        <f>IF('13 - Config_Intake_View'!Q413&lt;&gt;"","PM Approved",IF('12 - Deployments &amp; Config'!BP418&lt;&gt;"","Assumed",""))</f>
        <v/>
      </c>
      <c r="K413" s="31">
        <f>'12 - Deployments &amp; Config'!AJ418</f>
        <v>0</v>
      </c>
      <c r="L413" s="18">
        <f>'12 - Deployments &amp; Config'!T418</f>
        <v>0</v>
      </c>
      <c r="M413" s="18">
        <f>'12 - Deployments &amp; Config'!V418</f>
        <v>0</v>
      </c>
      <c r="N413" s="18" t="str">
        <f>'12 - Deployments &amp; Config'!BS418</f>
        <v/>
      </c>
      <c r="O413" s="31" t="str">
        <f>'12 - Deployments &amp; Config'!BU418</f>
        <v/>
      </c>
      <c r="P413" s="2">
        <f>'12 - Deployments &amp; Config'!B418</f>
        <v>0</v>
      </c>
      <c r="Q413" s="31" t="str">
        <f t="shared" si="24"/>
        <v/>
      </c>
      <c r="R413" s="18" t="str">
        <f t="shared" si="25"/>
        <v>SW NOT INSTALLED</v>
      </c>
      <c r="S413" s="18" t="str">
        <f t="shared" si="26"/>
        <v/>
      </c>
      <c r="T413" s="18" t="str">
        <f t="shared" si="27"/>
        <v>SW NOT INSTALLED</v>
      </c>
    </row>
    <row r="414" spans="1:20">
      <c r="A414" s="31">
        <f>'12 - Deployments &amp; Config'!I419</f>
        <v>0</v>
      </c>
      <c r="B414" s="31">
        <f>'12 - Deployments &amp; Config'!AA419</f>
        <v>0</v>
      </c>
      <c r="C414" s="31">
        <f>'12 - Deployments &amp; Config'!AB419</f>
        <v>0</v>
      </c>
      <c r="D414" s="18">
        <f>'12 - Deployments &amp; Config'!AP419</f>
        <v>0</v>
      </c>
      <c r="E414" s="18">
        <f>'12 - Deployments &amp; Config'!N419</f>
        <v>0</v>
      </c>
      <c r="F414" s="31">
        <f>'12 - Deployments &amp; Config'!O419</f>
        <v>0</v>
      </c>
      <c r="G414" s="18">
        <f>'12 - Deployments &amp; Config'!P419</f>
        <v>0</v>
      </c>
      <c r="H414" s="18">
        <f>'13 - Config_Intake_View'!M414</f>
        <v>0</v>
      </c>
      <c r="I414" s="31">
        <f>IF('13 - Config_Intake_View'!Q414&lt;&gt;"",'13 - Config_Intake_View'!Q414,'12 - Deployments &amp; Config'!BP419)</f>
        <v>0</v>
      </c>
      <c r="J414" s="18" t="str">
        <f>IF('13 - Config_Intake_View'!Q414&lt;&gt;"","PM Approved",IF('12 - Deployments &amp; Config'!BP419&lt;&gt;"","Assumed",""))</f>
        <v/>
      </c>
      <c r="K414" s="31">
        <f>'12 - Deployments &amp; Config'!AJ419</f>
        <v>0</v>
      </c>
      <c r="L414" s="18">
        <f>'12 - Deployments &amp; Config'!T419</f>
        <v>0</v>
      </c>
      <c r="M414" s="18">
        <f>'12 - Deployments &amp; Config'!V419</f>
        <v>0</v>
      </c>
      <c r="N414" s="18" t="str">
        <f>'12 - Deployments &amp; Config'!BS419</f>
        <v/>
      </c>
      <c r="O414" s="31" t="str">
        <f>'12 - Deployments &amp; Config'!BU419</f>
        <v/>
      </c>
      <c r="P414" s="2">
        <f>'12 - Deployments &amp; Config'!B419</f>
        <v>0</v>
      </c>
      <c r="Q414" s="31" t="str">
        <f t="shared" si="24"/>
        <v/>
      </c>
      <c r="R414" s="18" t="str">
        <f t="shared" si="25"/>
        <v>SW NOT INSTALLED</v>
      </c>
      <c r="S414" s="18" t="str">
        <f t="shared" si="26"/>
        <v/>
      </c>
      <c r="T414" s="18" t="str">
        <f t="shared" si="27"/>
        <v>SW NOT INSTALLED</v>
      </c>
    </row>
    <row r="415" spans="1:20">
      <c r="A415" s="31">
        <f>'12 - Deployments &amp; Config'!I420</f>
        <v>0</v>
      </c>
      <c r="B415" s="31">
        <f>'12 - Deployments &amp; Config'!AA420</f>
        <v>0</v>
      </c>
      <c r="C415" s="31">
        <f>'12 - Deployments &amp; Config'!AB420</f>
        <v>0</v>
      </c>
      <c r="D415" s="18">
        <f>'12 - Deployments &amp; Config'!AP420</f>
        <v>0</v>
      </c>
      <c r="E415" s="18">
        <f>'12 - Deployments &amp; Config'!N420</f>
        <v>0</v>
      </c>
      <c r="F415" s="31">
        <f>'12 - Deployments &amp; Config'!O420</f>
        <v>0</v>
      </c>
      <c r="G415" s="18">
        <f>'12 - Deployments &amp; Config'!P420</f>
        <v>0</v>
      </c>
      <c r="H415" s="18">
        <f>'13 - Config_Intake_View'!M415</f>
        <v>0</v>
      </c>
      <c r="I415" s="31">
        <f>IF('13 - Config_Intake_View'!Q415&lt;&gt;"",'13 - Config_Intake_View'!Q415,'12 - Deployments &amp; Config'!BP420)</f>
        <v>0</v>
      </c>
      <c r="J415" s="18" t="str">
        <f>IF('13 - Config_Intake_View'!Q415&lt;&gt;"","PM Approved",IF('12 - Deployments &amp; Config'!BP420&lt;&gt;"","Assumed",""))</f>
        <v/>
      </c>
      <c r="K415" s="31">
        <f>'12 - Deployments &amp; Config'!AJ420</f>
        <v>0</v>
      </c>
      <c r="L415" s="18">
        <f>'12 - Deployments &amp; Config'!T420</f>
        <v>0</v>
      </c>
      <c r="M415" s="18">
        <f>'12 - Deployments &amp; Config'!V420</f>
        <v>0</v>
      </c>
      <c r="N415" s="18" t="str">
        <f>'12 - Deployments &amp; Config'!BS420</f>
        <v/>
      </c>
      <c r="O415" s="31" t="str">
        <f>'12 - Deployments &amp; Config'!BU420</f>
        <v/>
      </c>
      <c r="P415" s="2">
        <f>'12 - Deployments &amp; Config'!B420</f>
        <v>0</v>
      </c>
      <c r="Q415" s="31" t="str">
        <f t="shared" si="24"/>
        <v/>
      </c>
      <c r="R415" s="18" t="str">
        <f t="shared" si="25"/>
        <v>SW NOT INSTALLED</v>
      </c>
      <c r="S415" s="18" t="str">
        <f t="shared" si="26"/>
        <v/>
      </c>
      <c r="T415" s="18" t="str">
        <f t="shared" si="27"/>
        <v>SW NOT INSTALLED</v>
      </c>
    </row>
    <row r="416" spans="1:20">
      <c r="A416" s="31">
        <f>'12 - Deployments &amp; Config'!I421</f>
        <v>0</v>
      </c>
      <c r="B416" s="31">
        <f>'12 - Deployments &amp; Config'!AA421</f>
        <v>0</v>
      </c>
      <c r="C416" s="31">
        <f>'12 - Deployments &amp; Config'!AB421</f>
        <v>0</v>
      </c>
      <c r="D416" s="18">
        <f>'12 - Deployments &amp; Config'!AP421</f>
        <v>0</v>
      </c>
      <c r="E416" s="18">
        <f>'12 - Deployments &amp; Config'!N421</f>
        <v>0</v>
      </c>
      <c r="F416" s="31">
        <f>'12 - Deployments &amp; Config'!O421</f>
        <v>0</v>
      </c>
      <c r="G416" s="18">
        <f>'12 - Deployments &amp; Config'!P421</f>
        <v>0</v>
      </c>
      <c r="H416" s="18">
        <f>'13 - Config_Intake_View'!M416</f>
        <v>0</v>
      </c>
      <c r="I416" s="31">
        <f>IF('13 - Config_Intake_View'!Q416&lt;&gt;"",'13 - Config_Intake_View'!Q416,'12 - Deployments &amp; Config'!BP421)</f>
        <v>0</v>
      </c>
      <c r="J416" s="18" t="str">
        <f>IF('13 - Config_Intake_View'!Q416&lt;&gt;"","PM Approved",IF('12 - Deployments &amp; Config'!BP421&lt;&gt;"","Assumed",""))</f>
        <v/>
      </c>
      <c r="K416" s="31">
        <f>'12 - Deployments &amp; Config'!AJ421</f>
        <v>0</v>
      </c>
      <c r="L416" s="18">
        <f>'12 - Deployments &amp; Config'!T421</f>
        <v>0</v>
      </c>
      <c r="M416" s="18">
        <f>'12 - Deployments &amp; Config'!V421</f>
        <v>0</v>
      </c>
      <c r="N416" s="18" t="str">
        <f>'12 - Deployments &amp; Config'!BS421</f>
        <v/>
      </c>
      <c r="O416" s="31" t="str">
        <f>'12 - Deployments &amp; Config'!BU421</f>
        <v/>
      </c>
      <c r="P416" s="2">
        <f>'12 - Deployments &amp; Config'!B421</f>
        <v>0</v>
      </c>
      <c r="Q416" s="31" t="str">
        <f t="shared" si="24"/>
        <v/>
      </c>
      <c r="R416" s="18" t="str">
        <f t="shared" si="25"/>
        <v>SW NOT INSTALLED</v>
      </c>
      <c r="S416" s="18" t="str">
        <f t="shared" si="26"/>
        <v/>
      </c>
      <c r="T416" s="18" t="str">
        <f t="shared" si="27"/>
        <v>SW NOT INSTALLED</v>
      </c>
    </row>
    <row r="417" spans="1:20">
      <c r="A417" s="31">
        <f>'12 - Deployments &amp; Config'!I422</f>
        <v>0</v>
      </c>
      <c r="B417" s="31">
        <f>'12 - Deployments &amp; Config'!AA422</f>
        <v>0</v>
      </c>
      <c r="C417" s="31">
        <f>'12 - Deployments &amp; Config'!AB422</f>
        <v>0</v>
      </c>
      <c r="D417" s="18">
        <f>'12 - Deployments &amp; Config'!AP422</f>
        <v>0</v>
      </c>
      <c r="E417" s="18">
        <f>'12 - Deployments &amp; Config'!N422</f>
        <v>0</v>
      </c>
      <c r="F417" s="31">
        <f>'12 - Deployments &amp; Config'!O422</f>
        <v>0</v>
      </c>
      <c r="G417" s="18">
        <f>'12 - Deployments &amp; Config'!P422</f>
        <v>0</v>
      </c>
      <c r="H417" s="18">
        <f>'13 - Config_Intake_View'!M417</f>
        <v>0</v>
      </c>
      <c r="I417" s="31">
        <f>IF('13 - Config_Intake_View'!Q417&lt;&gt;"",'13 - Config_Intake_View'!Q417,'12 - Deployments &amp; Config'!BP422)</f>
        <v>0</v>
      </c>
      <c r="J417" s="18" t="str">
        <f>IF('13 - Config_Intake_View'!Q417&lt;&gt;"","PM Approved",IF('12 - Deployments &amp; Config'!BP422&lt;&gt;"","Assumed",""))</f>
        <v/>
      </c>
      <c r="K417" s="31">
        <f>'12 - Deployments &amp; Config'!AJ422</f>
        <v>0</v>
      </c>
      <c r="L417" s="18">
        <f>'12 - Deployments &amp; Config'!T422</f>
        <v>0</v>
      </c>
      <c r="M417" s="18">
        <f>'12 - Deployments &amp; Config'!V422</f>
        <v>0</v>
      </c>
      <c r="N417" s="18" t="str">
        <f>'12 - Deployments &amp; Config'!BS422</f>
        <v/>
      </c>
      <c r="O417" s="31" t="str">
        <f>'12 - Deployments &amp; Config'!BU422</f>
        <v/>
      </c>
      <c r="P417" s="2">
        <f>'12 - Deployments &amp; Config'!B422</f>
        <v>0</v>
      </c>
      <c r="Q417" s="31" t="str">
        <f t="shared" si="24"/>
        <v/>
      </c>
      <c r="R417" s="18" t="str">
        <f t="shared" si="25"/>
        <v>SW NOT INSTALLED</v>
      </c>
      <c r="S417" s="18" t="str">
        <f t="shared" si="26"/>
        <v/>
      </c>
      <c r="T417" s="18" t="str">
        <f t="shared" si="27"/>
        <v>SW NOT INSTALLED</v>
      </c>
    </row>
    <row r="418" spans="1:20">
      <c r="A418" s="31">
        <f>'12 - Deployments &amp; Config'!I423</f>
        <v>0</v>
      </c>
      <c r="B418" s="31">
        <f>'12 - Deployments &amp; Config'!AA423</f>
        <v>0</v>
      </c>
      <c r="C418" s="31">
        <f>'12 - Deployments &amp; Config'!AB423</f>
        <v>0</v>
      </c>
      <c r="D418" s="18">
        <f>'12 - Deployments &amp; Config'!AP423</f>
        <v>0</v>
      </c>
      <c r="E418" s="18">
        <f>'12 - Deployments &amp; Config'!N423</f>
        <v>0</v>
      </c>
      <c r="F418" s="31">
        <f>'12 - Deployments &amp; Config'!O423</f>
        <v>0</v>
      </c>
      <c r="G418" s="18">
        <f>'12 - Deployments &amp; Config'!P423</f>
        <v>0</v>
      </c>
      <c r="H418" s="18">
        <f>'13 - Config_Intake_View'!M418</f>
        <v>0</v>
      </c>
      <c r="I418" s="31">
        <f>IF('13 - Config_Intake_View'!Q418&lt;&gt;"",'13 - Config_Intake_View'!Q418,'12 - Deployments &amp; Config'!BP423)</f>
        <v>0</v>
      </c>
      <c r="J418" s="18" t="str">
        <f>IF('13 - Config_Intake_View'!Q418&lt;&gt;"","PM Approved",IF('12 - Deployments &amp; Config'!BP423&lt;&gt;"","Assumed",""))</f>
        <v/>
      </c>
      <c r="K418" s="31">
        <f>'12 - Deployments &amp; Config'!AJ423</f>
        <v>0</v>
      </c>
      <c r="L418" s="18">
        <f>'12 - Deployments &amp; Config'!T423</f>
        <v>0</v>
      </c>
      <c r="M418" s="18">
        <f>'12 - Deployments &amp; Config'!V423</f>
        <v>0</v>
      </c>
      <c r="N418" s="18" t="str">
        <f>'12 - Deployments &amp; Config'!BS423</f>
        <v/>
      </c>
      <c r="O418" s="31" t="str">
        <f>'12 - Deployments &amp; Config'!BU423</f>
        <v/>
      </c>
      <c r="P418" s="2">
        <f>'12 - Deployments &amp; Config'!B423</f>
        <v>0</v>
      </c>
      <c r="Q418" s="31" t="str">
        <f t="shared" si="24"/>
        <v/>
      </c>
      <c r="R418" s="18" t="str">
        <f t="shared" si="25"/>
        <v>SW NOT INSTALLED</v>
      </c>
      <c r="S418" s="18" t="str">
        <f t="shared" si="26"/>
        <v/>
      </c>
      <c r="T418" s="18" t="str">
        <f t="shared" si="27"/>
        <v>SW NOT INSTALLED</v>
      </c>
    </row>
    <row r="419" spans="1:20">
      <c r="A419" s="31">
        <f>'12 - Deployments &amp; Config'!I424</f>
        <v>0</v>
      </c>
      <c r="B419" s="31">
        <f>'12 - Deployments &amp; Config'!AA424</f>
        <v>0</v>
      </c>
      <c r="C419" s="31">
        <f>'12 - Deployments &amp; Config'!AB424</f>
        <v>0</v>
      </c>
      <c r="D419" s="18">
        <f>'12 - Deployments &amp; Config'!AP424</f>
        <v>0</v>
      </c>
      <c r="E419" s="18">
        <f>'12 - Deployments &amp; Config'!N424</f>
        <v>0</v>
      </c>
      <c r="F419" s="31">
        <f>'12 - Deployments &amp; Config'!O424</f>
        <v>0</v>
      </c>
      <c r="G419" s="18">
        <f>'12 - Deployments &amp; Config'!P424</f>
        <v>0</v>
      </c>
      <c r="H419" s="18">
        <f>'13 - Config_Intake_View'!M419</f>
        <v>0</v>
      </c>
      <c r="I419" s="31">
        <f>IF('13 - Config_Intake_View'!Q419&lt;&gt;"",'13 - Config_Intake_View'!Q419,'12 - Deployments &amp; Config'!BP424)</f>
        <v>0</v>
      </c>
      <c r="J419" s="18" t="str">
        <f>IF('13 - Config_Intake_View'!Q419&lt;&gt;"","PM Approved",IF('12 - Deployments &amp; Config'!BP424&lt;&gt;"","Assumed",""))</f>
        <v/>
      </c>
      <c r="K419" s="31">
        <f>'12 - Deployments &amp; Config'!AJ424</f>
        <v>0</v>
      </c>
      <c r="L419" s="18">
        <f>'12 - Deployments &amp; Config'!T424</f>
        <v>0</v>
      </c>
      <c r="M419" s="18">
        <f>'12 - Deployments &amp; Config'!V424</f>
        <v>0</v>
      </c>
      <c r="N419" s="18" t="str">
        <f>'12 - Deployments &amp; Config'!BS424</f>
        <v/>
      </c>
      <c r="O419" s="31" t="str">
        <f>'12 - Deployments &amp; Config'!BU424</f>
        <v/>
      </c>
      <c r="P419" s="2">
        <f>'12 - Deployments &amp; Config'!B424</f>
        <v>0</v>
      </c>
      <c r="Q419" s="31" t="str">
        <f t="shared" si="24"/>
        <v/>
      </c>
      <c r="R419" s="18" t="str">
        <f t="shared" si="25"/>
        <v>SW NOT INSTALLED</v>
      </c>
      <c r="S419" s="18" t="str">
        <f t="shared" si="26"/>
        <v/>
      </c>
      <c r="T419" s="18" t="str">
        <f t="shared" si="27"/>
        <v>SW NOT INSTALLED</v>
      </c>
    </row>
    <row r="420" spans="1:20">
      <c r="A420" s="31">
        <f>'12 - Deployments &amp; Config'!I425</f>
        <v>0</v>
      </c>
      <c r="B420" s="31">
        <f>'12 - Deployments &amp; Config'!AA425</f>
        <v>0</v>
      </c>
      <c r="C420" s="31">
        <f>'12 - Deployments &amp; Config'!AB425</f>
        <v>0</v>
      </c>
      <c r="D420" s="18">
        <f>'12 - Deployments &amp; Config'!AP425</f>
        <v>0</v>
      </c>
      <c r="E420" s="18">
        <f>'12 - Deployments &amp; Config'!N425</f>
        <v>0</v>
      </c>
      <c r="F420" s="31">
        <f>'12 - Deployments &amp; Config'!O425</f>
        <v>0</v>
      </c>
      <c r="G420" s="18">
        <f>'12 - Deployments &amp; Config'!P425</f>
        <v>0</v>
      </c>
      <c r="H420" s="18">
        <f>'13 - Config_Intake_View'!M420</f>
        <v>0</v>
      </c>
      <c r="I420" s="31">
        <f>IF('13 - Config_Intake_View'!Q420&lt;&gt;"",'13 - Config_Intake_View'!Q420,'12 - Deployments &amp; Config'!BP425)</f>
        <v>0</v>
      </c>
      <c r="J420" s="18" t="str">
        <f>IF('13 - Config_Intake_View'!Q420&lt;&gt;"","PM Approved",IF('12 - Deployments &amp; Config'!BP425&lt;&gt;"","Assumed",""))</f>
        <v/>
      </c>
      <c r="K420" s="31">
        <f>'12 - Deployments &amp; Config'!AJ425</f>
        <v>0</v>
      </c>
      <c r="L420" s="18">
        <f>'12 - Deployments &amp; Config'!T425</f>
        <v>0</v>
      </c>
      <c r="M420" s="18">
        <f>'12 - Deployments &amp; Config'!V425</f>
        <v>0</v>
      </c>
      <c r="N420" s="18" t="str">
        <f>'12 - Deployments &amp; Config'!BS425</f>
        <v/>
      </c>
      <c r="O420" s="31" t="str">
        <f>'12 - Deployments &amp; Config'!BU425</f>
        <v/>
      </c>
      <c r="P420" s="2">
        <f>'12 - Deployments &amp; Config'!B425</f>
        <v>0</v>
      </c>
      <c r="Q420" s="31" t="str">
        <f t="shared" si="24"/>
        <v/>
      </c>
      <c r="R420" s="18" t="str">
        <f t="shared" si="25"/>
        <v>SW NOT INSTALLED</v>
      </c>
      <c r="S420" s="18" t="str">
        <f t="shared" si="26"/>
        <v/>
      </c>
      <c r="T420" s="18" t="str">
        <f t="shared" si="27"/>
        <v>SW NOT INSTALLED</v>
      </c>
    </row>
    <row r="421" spans="1:20">
      <c r="A421" s="31">
        <f>'12 - Deployments &amp; Config'!I426</f>
        <v>0</v>
      </c>
      <c r="B421" s="31">
        <f>'12 - Deployments &amp; Config'!AA426</f>
        <v>0</v>
      </c>
      <c r="C421" s="31">
        <f>'12 - Deployments &amp; Config'!AB426</f>
        <v>0</v>
      </c>
      <c r="D421" s="18">
        <f>'12 - Deployments &amp; Config'!AP426</f>
        <v>0</v>
      </c>
      <c r="E421" s="18">
        <f>'12 - Deployments &amp; Config'!N426</f>
        <v>0</v>
      </c>
      <c r="F421" s="31">
        <f>'12 - Deployments &amp; Config'!O426</f>
        <v>0</v>
      </c>
      <c r="G421" s="18">
        <f>'12 - Deployments &amp; Config'!P426</f>
        <v>0</v>
      </c>
      <c r="H421" s="18">
        <f>'13 - Config_Intake_View'!M421</f>
        <v>0</v>
      </c>
      <c r="I421" s="31">
        <f>IF('13 - Config_Intake_View'!Q421&lt;&gt;"",'13 - Config_Intake_View'!Q421,'12 - Deployments &amp; Config'!BP426)</f>
        <v>0</v>
      </c>
      <c r="J421" s="18" t="str">
        <f>IF('13 - Config_Intake_View'!Q421&lt;&gt;"","PM Approved",IF('12 - Deployments &amp; Config'!BP426&lt;&gt;"","Assumed",""))</f>
        <v/>
      </c>
      <c r="K421" s="31">
        <f>'12 - Deployments &amp; Config'!AJ426</f>
        <v>0</v>
      </c>
      <c r="L421" s="18">
        <f>'12 - Deployments &amp; Config'!T426</f>
        <v>0</v>
      </c>
      <c r="M421" s="18">
        <f>'12 - Deployments &amp; Config'!V426</f>
        <v>0</v>
      </c>
      <c r="N421" s="18" t="str">
        <f>'12 - Deployments &amp; Config'!BS426</f>
        <v/>
      </c>
      <c r="O421" s="31" t="str">
        <f>'12 - Deployments &amp; Config'!BU426</f>
        <v/>
      </c>
      <c r="P421" s="2">
        <f>'12 - Deployments &amp; Config'!B426</f>
        <v>0</v>
      </c>
      <c r="Q421" s="31" t="str">
        <f t="shared" si="24"/>
        <v/>
      </c>
      <c r="R421" s="18" t="str">
        <f t="shared" si="25"/>
        <v>SW NOT INSTALLED</v>
      </c>
      <c r="S421" s="18" t="str">
        <f t="shared" si="26"/>
        <v/>
      </c>
      <c r="T421" s="18" t="str">
        <f t="shared" si="27"/>
        <v>SW NOT INSTALLED</v>
      </c>
    </row>
    <row r="422" spans="1:20">
      <c r="A422" s="31">
        <f>'12 - Deployments &amp; Config'!I427</f>
        <v>0</v>
      </c>
      <c r="B422" s="31">
        <f>'12 - Deployments &amp; Config'!AA427</f>
        <v>0</v>
      </c>
      <c r="C422" s="31">
        <f>'12 - Deployments &amp; Config'!AB427</f>
        <v>0</v>
      </c>
      <c r="D422" s="18">
        <f>'12 - Deployments &amp; Config'!AP427</f>
        <v>0</v>
      </c>
      <c r="E422" s="18">
        <f>'12 - Deployments &amp; Config'!N427</f>
        <v>0</v>
      </c>
      <c r="F422" s="31">
        <f>'12 - Deployments &amp; Config'!O427</f>
        <v>0</v>
      </c>
      <c r="G422" s="18">
        <f>'12 - Deployments &amp; Config'!P427</f>
        <v>0</v>
      </c>
      <c r="H422" s="18">
        <f>'13 - Config_Intake_View'!M422</f>
        <v>0</v>
      </c>
      <c r="I422" s="31">
        <f>IF('13 - Config_Intake_View'!Q422&lt;&gt;"",'13 - Config_Intake_View'!Q422,'12 - Deployments &amp; Config'!BP427)</f>
        <v>0</v>
      </c>
      <c r="J422" s="18" t="str">
        <f>IF('13 - Config_Intake_View'!Q422&lt;&gt;"","PM Approved",IF('12 - Deployments &amp; Config'!BP427&lt;&gt;"","Assumed",""))</f>
        <v/>
      </c>
      <c r="K422" s="31">
        <f>'12 - Deployments &amp; Config'!AJ427</f>
        <v>0</v>
      </c>
      <c r="L422" s="18">
        <f>'12 - Deployments &amp; Config'!T427</f>
        <v>0</v>
      </c>
      <c r="M422" s="18">
        <f>'12 - Deployments &amp; Config'!V427</f>
        <v>0</v>
      </c>
      <c r="N422" s="18" t="str">
        <f>'12 - Deployments &amp; Config'!BS427</f>
        <v/>
      </c>
      <c r="O422" s="31" t="str">
        <f>'12 - Deployments &amp; Config'!BU427</f>
        <v/>
      </c>
      <c r="P422" s="2">
        <f>'12 - Deployments &amp; Config'!B427</f>
        <v>0</v>
      </c>
      <c r="Q422" s="31" t="str">
        <f t="shared" si="24"/>
        <v/>
      </c>
      <c r="R422" s="18" t="str">
        <f t="shared" si="25"/>
        <v>SW NOT INSTALLED</v>
      </c>
      <c r="S422" s="18" t="str">
        <f t="shared" si="26"/>
        <v/>
      </c>
      <c r="T422" s="18" t="str">
        <f t="shared" si="27"/>
        <v>SW NOT INSTALLED</v>
      </c>
    </row>
    <row r="423" spans="1:20">
      <c r="A423" s="31">
        <f>'12 - Deployments &amp; Config'!I428</f>
        <v>0</v>
      </c>
      <c r="B423" s="31">
        <f>'12 - Deployments &amp; Config'!AA428</f>
        <v>0</v>
      </c>
      <c r="C423" s="31">
        <f>'12 - Deployments &amp; Config'!AB428</f>
        <v>0</v>
      </c>
      <c r="D423" s="18">
        <f>'12 - Deployments &amp; Config'!AP428</f>
        <v>0</v>
      </c>
      <c r="E423" s="18">
        <f>'12 - Deployments &amp; Config'!N428</f>
        <v>0</v>
      </c>
      <c r="F423" s="31">
        <f>'12 - Deployments &amp; Config'!O428</f>
        <v>0</v>
      </c>
      <c r="G423" s="18">
        <f>'12 - Deployments &amp; Config'!P428</f>
        <v>0</v>
      </c>
      <c r="H423" s="18">
        <f>'13 - Config_Intake_View'!M423</f>
        <v>0</v>
      </c>
      <c r="I423" s="31">
        <f>IF('13 - Config_Intake_View'!Q423&lt;&gt;"",'13 - Config_Intake_View'!Q423,'12 - Deployments &amp; Config'!BP428)</f>
        <v>0</v>
      </c>
      <c r="J423" s="18" t="str">
        <f>IF('13 - Config_Intake_View'!Q423&lt;&gt;"","PM Approved",IF('12 - Deployments &amp; Config'!BP428&lt;&gt;"","Assumed",""))</f>
        <v/>
      </c>
      <c r="K423" s="31">
        <f>'12 - Deployments &amp; Config'!AJ428</f>
        <v>0</v>
      </c>
      <c r="L423" s="18">
        <f>'12 - Deployments &amp; Config'!T428</f>
        <v>0</v>
      </c>
      <c r="M423" s="18">
        <f>'12 - Deployments &amp; Config'!V428</f>
        <v>0</v>
      </c>
      <c r="N423" s="18" t="str">
        <f>'12 - Deployments &amp; Config'!BS428</f>
        <v/>
      </c>
      <c r="O423" s="31" t="str">
        <f>'12 - Deployments &amp; Config'!BU428</f>
        <v/>
      </c>
      <c r="P423" s="2">
        <f>'12 - Deployments &amp; Config'!B428</f>
        <v>0</v>
      </c>
      <c r="Q423" s="31" t="str">
        <f t="shared" si="24"/>
        <v/>
      </c>
      <c r="R423" s="18" t="str">
        <f t="shared" si="25"/>
        <v>SW NOT INSTALLED</v>
      </c>
      <c r="S423" s="18" t="str">
        <f t="shared" si="26"/>
        <v/>
      </c>
      <c r="T423" s="18" t="str">
        <f t="shared" si="27"/>
        <v>SW NOT INSTALLED</v>
      </c>
    </row>
    <row r="424" spans="1:20">
      <c r="A424" s="31">
        <f>'12 - Deployments &amp; Config'!I429</f>
        <v>0</v>
      </c>
      <c r="B424" s="31">
        <f>'12 - Deployments &amp; Config'!AA429</f>
        <v>0</v>
      </c>
      <c r="C424" s="31">
        <f>'12 - Deployments &amp; Config'!AB429</f>
        <v>0</v>
      </c>
      <c r="D424" s="18">
        <f>'12 - Deployments &amp; Config'!AP429</f>
        <v>0</v>
      </c>
      <c r="E424" s="18">
        <f>'12 - Deployments &amp; Config'!N429</f>
        <v>0</v>
      </c>
      <c r="F424" s="31">
        <f>'12 - Deployments &amp; Config'!O429</f>
        <v>0</v>
      </c>
      <c r="G424" s="18">
        <f>'12 - Deployments &amp; Config'!P429</f>
        <v>0</v>
      </c>
      <c r="H424" s="18">
        <f>'13 - Config_Intake_View'!M424</f>
        <v>0</v>
      </c>
      <c r="I424" s="31">
        <f>IF('13 - Config_Intake_View'!Q424&lt;&gt;"",'13 - Config_Intake_View'!Q424,'12 - Deployments &amp; Config'!BP429)</f>
        <v>0</v>
      </c>
      <c r="J424" s="18" t="str">
        <f>IF('13 - Config_Intake_View'!Q424&lt;&gt;"","PM Approved",IF('12 - Deployments &amp; Config'!BP429&lt;&gt;"","Assumed",""))</f>
        <v/>
      </c>
      <c r="K424" s="31">
        <f>'12 - Deployments &amp; Config'!AJ429</f>
        <v>0</v>
      </c>
      <c r="L424" s="18">
        <f>'12 - Deployments &amp; Config'!T429</f>
        <v>0</v>
      </c>
      <c r="M424" s="18">
        <f>'12 - Deployments &amp; Config'!V429</f>
        <v>0</v>
      </c>
      <c r="N424" s="18" t="str">
        <f>'12 - Deployments &amp; Config'!BS429</f>
        <v/>
      </c>
      <c r="O424" s="31" t="str">
        <f>'12 - Deployments &amp; Config'!BU429</f>
        <v/>
      </c>
      <c r="P424" s="2">
        <f>'12 - Deployments &amp; Config'!B429</f>
        <v>0</v>
      </c>
      <c r="Q424" s="31" t="str">
        <f t="shared" si="24"/>
        <v/>
      </c>
      <c r="R424" s="18" t="str">
        <f t="shared" si="25"/>
        <v>SW NOT INSTALLED</v>
      </c>
      <c r="S424" s="18" t="str">
        <f t="shared" si="26"/>
        <v/>
      </c>
      <c r="T424" s="18" t="str">
        <f t="shared" si="27"/>
        <v>SW NOT INSTALLED</v>
      </c>
    </row>
    <row r="425" spans="1:20">
      <c r="A425" s="31">
        <f>'12 - Deployments &amp; Config'!I430</f>
        <v>0</v>
      </c>
      <c r="B425" s="31">
        <f>'12 - Deployments &amp; Config'!AA430</f>
        <v>0</v>
      </c>
      <c r="C425" s="31">
        <f>'12 - Deployments &amp; Config'!AB430</f>
        <v>0</v>
      </c>
      <c r="D425" s="18">
        <f>'12 - Deployments &amp; Config'!AP430</f>
        <v>0</v>
      </c>
      <c r="E425" s="18">
        <f>'12 - Deployments &amp; Config'!N430</f>
        <v>0</v>
      </c>
      <c r="F425" s="31">
        <f>'12 - Deployments &amp; Config'!O430</f>
        <v>0</v>
      </c>
      <c r="G425" s="18">
        <f>'12 - Deployments &amp; Config'!P430</f>
        <v>0</v>
      </c>
      <c r="H425" s="18">
        <f>'13 - Config_Intake_View'!M425</f>
        <v>0</v>
      </c>
      <c r="I425" s="31">
        <f>IF('13 - Config_Intake_View'!Q425&lt;&gt;"",'13 - Config_Intake_View'!Q425,'12 - Deployments &amp; Config'!BP430)</f>
        <v>0</v>
      </c>
      <c r="J425" s="18" t="str">
        <f>IF('13 - Config_Intake_View'!Q425&lt;&gt;"","PM Approved",IF('12 - Deployments &amp; Config'!BP430&lt;&gt;"","Assumed",""))</f>
        <v/>
      </c>
      <c r="K425" s="31">
        <f>'12 - Deployments &amp; Config'!AJ430</f>
        <v>0</v>
      </c>
      <c r="L425" s="18">
        <f>'12 - Deployments &amp; Config'!T430</f>
        <v>0</v>
      </c>
      <c r="M425" s="18">
        <f>'12 - Deployments &amp; Config'!V430</f>
        <v>0</v>
      </c>
      <c r="N425" s="18" t="str">
        <f>'12 - Deployments &amp; Config'!BS430</f>
        <v/>
      </c>
      <c r="O425" s="31" t="str">
        <f>'12 - Deployments &amp; Config'!BU430</f>
        <v/>
      </c>
      <c r="P425" s="2">
        <f>'12 - Deployments &amp; Config'!B430</f>
        <v>0</v>
      </c>
      <c r="Q425" s="31" t="str">
        <f t="shared" si="24"/>
        <v/>
      </c>
      <c r="R425" s="18" t="str">
        <f t="shared" si="25"/>
        <v>SW NOT INSTALLED</v>
      </c>
      <c r="S425" s="18" t="str">
        <f t="shared" si="26"/>
        <v/>
      </c>
      <c r="T425" s="18" t="str">
        <f t="shared" si="27"/>
        <v>SW NOT INSTALLED</v>
      </c>
    </row>
    <row r="426" spans="1:20">
      <c r="A426" s="31">
        <f>'12 - Deployments &amp; Config'!I431</f>
        <v>0</v>
      </c>
      <c r="B426" s="31">
        <f>'12 - Deployments &amp; Config'!AA431</f>
        <v>0</v>
      </c>
      <c r="C426" s="31">
        <f>'12 - Deployments &amp; Config'!AB431</f>
        <v>0</v>
      </c>
      <c r="D426" s="18">
        <f>'12 - Deployments &amp; Config'!AP431</f>
        <v>0</v>
      </c>
      <c r="E426" s="18">
        <f>'12 - Deployments &amp; Config'!N431</f>
        <v>0</v>
      </c>
      <c r="F426" s="31">
        <f>'12 - Deployments &amp; Config'!O431</f>
        <v>0</v>
      </c>
      <c r="G426" s="18">
        <f>'12 - Deployments &amp; Config'!P431</f>
        <v>0</v>
      </c>
      <c r="H426" s="18">
        <f>'13 - Config_Intake_View'!M426</f>
        <v>0</v>
      </c>
      <c r="I426" s="31">
        <f>IF('13 - Config_Intake_View'!Q426&lt;&gt;"",'13 - Config_Intake_View'!Q426,'12 - Deployments &amp; Config'!BP431)</f>
        <v>0</v>
      </c>
      <c r="J426" s="18" t="str">
        <f>IF('13 - Config_Intake_View'!Q426&lt;&gt;"","PM Approved",IF('12 - Deployments &amp; Config'!BP431&lt;&gt;"","Assumed",""))</f>
        <v/>
      </c>
      <c r="K426" s="31">
        <f>'12 - Deployments &amp; Config'!AJ431</f>
        <v>0</v>
      </c>
      <c r="L426" s="18">
        <f>'12 - Deployments &amp; Config'!T431</f>
        <v>0</v>
      </c>
      <c r="M426" s="18">
        <f>'12 - Deployments &amp; Config'!V431</f>
        <v>0</v>
      </c>
      <c r="N426" s="18" t="str">
        <f>'12 - Deployments &amp; Config'!BS431</f>
        <v/>
      </c>
      <c r="O426" s="31" t="str">
        <f>'12 - Deployments &amp; Config'!BU431</f>
        <v/>
      </c>
      <c r="P426" s="2">
        <f>'12 - Deployments &amp; Config'!B431</f>
        <v>0</v>
      </c>
      <c r="Q426" s="31" t="str">
        <f t="shared" si="24"/>
        <v/>
      </c>
      <c r="R426" s="18" t="str">
        <f t="shared" si="25"/>
        <v>SW NOT INSTALLED</v>
      </c>
      <c r="S426" s="18" t="str">
        <f t="shared" si="26"/>
        <v/>
      </c>
      <c r="T426" s="18" t="str">
        <f t="shared" si="27"/>
        <v>SW NOT INSTALLED</v>
      </c>
    </row>
    <row r="427" spans="1:20">
      <c r="A427" s="31">
        <f>'12 - Deployments &amp; Config'!I432</f>
        <v>0</v>
      </c>
      <c r="B427" s="31">
        <f>'12 - Deployments &amp; Config'!AA432</f>
        <v>0</v>
      </c>
      <c r="C427" s="31">
        <f>'12 - Deployments &amp; Config'!AB432</f>
        <v>0</v>
      </c>
      <c r="D427" s="18">
        <f>'12 - Deployments &amp; Config'!AP432</f>
        <v>0</v>
      </c>
      <c r="E427" s="18">
        <f>'12 - Deployments &amp; Config'!N432</f>
        <v>0</v>
      </c>
      <c r="F427" s="31">
        <f>'12 - Deployments &amp; Config'!O432</f>
        <v>0</v>
      </c>
      <c r="G427" s="18">
        <f>'12 - Deployments &amp; Config'!P432</f>
        <v>0</v>
      </c>
      <c r="H427" s="18">
        <f>'13 - Config_Intake_View'!M427</f>
        <v>0</v>
      </c>
      <c r="I427" s="31">
        <f>IF('13 - Config_Intake_View'!Q427&lt;&gt;"",'13 - Config_Intake_View'!Q427,'12 - Deployments &amp; Config'!BP432)</f>
        <v>0</v>
      </c>
      <c r="J427" s="18" t="str">
        <f>IF('13 - Config_Intake_View'!Q427&lt;&gt;"","PM Approved",IF('12 - Deployments &amp; Config'!BP432&lt;&gt;"","Assumed",""))</f>
        <v/>
      </c>
      <c r="K427" s="31">
        <f>'12 - Deployments &amp; Config'!AJ432</f>
        <v>0</v>
      </c>
      <c r="L427" s="18">
        <f>'12 - Deployments &amp; Config'!T432</f>
        <v>0</v>
      </c>
      <c r="M427" s="18">
        <f>'12 - Deployments &amp; Config'!V432</f>
        <v>0</v>
      </c>
      <c r="N427" s="18" t="str">
        <f>'12 - Deployments &amp; Config'!BS432</f>
        <v/>
      </c>
      <c r="O427" s="31" t="str">
        <f>'12 - Deployments &amp; Config'!BU432</f>
        <v/>
      </c>
      <c r="P427" s="2">
        <f>'12 - Deployments &amp; Config'!B432</f>
        <v>0</v>
      </c>
      <c r="Q427" s="31" t="str">
        <f t="shared" si="24"/>
        <v/>
      </c>
      <c r="R427" s="18" t="str">
        <f t="shared" si="25"/>
        <v>SW NOT INSTALLED</v>
      </c>
      <c r="S427" s="18" t="str">
        <f t="shared" si="26"/>
        <v/>
      </c>
      <c r="T427" s="18" t="str">
        <f t="shared" si="27"/>
        <v>SW NOT INSTALLED</v>
      </c>
    </row>
    <row r="428" spans="1:20">
      <c r="A428" s="31">
        <f>'12 - Deployments &amp; Config'!I433</f>
        <v>0</v>
      </c>
      <c r="B428" s="31">
        <f>'12 - Deployments &amp; Config'!AA433</f>
        <v>0</v>
      </c>
      <c r="C428" s="31">
        <f>'12 - Deployments &amp; Config'!AB433</f>
        <v>0</v>
      </c>
      <c r="D428" s="18">
        <f>'12 - Deployments &amp; Config'!AP433</f>
        <v>0</v>
      </c>
      <c r="E428" s="18">
        <f>'12 - Deployments &amp; Config'!N433</f>
        <v>0</v>
      </c>
      <c r="F428" s="31">
        <f>'12 - Deployments &amp; Config'!O433</f>
        <v>0</v>
      </c>
      <c r="G428" s="18">
        <f>'12 - Deployments &amp; Config'!P433</f>
        <v>0</v>
      </c>
      <c r="H428" s="18">
        <f>'13 - Config_Intake_View'!M428</f>
        <v>0</v>
      </c>
      <c r="I428" s="31">
        <f>IF('13 - Config_Intake_View'!Q428&lt;&gt;"",'13 - Config_Intake_View'!Q428,'12 - Deployments &amp; Config'!BP433)</f>
        <v>0</v>
      </c>
      <c r="J428" s="18" t="str">
        <f>IF('13 - Config_Intake_View'!Q428&lt;&gt;"","PM Approved",IF('12 - Deployments &amp; Config'!BP433&lt;&gt;"","Assumed",""))</f>
        <v/>
      </c>
      <c r="K428" s="31">
        <f>'12 - Deployments &amp; Config'!AJ433</f>
        <v>0</v>
      </c>
      <c r="L428" s="18">
        <f>'12 - Deployments &amp; Config'!T433</f>
        <v>0</v>
      </c>
      <c r="M428" s="18">
        <f>'12 - Deployments &amp; Config'!V433</f>
        <v>0</v>
      </c>
      <c r="N428" s="18" t="str">
        <f>'12 - Deployments &amp; Config'!BS433</f>
        <v/>
      </c>
      <c r="O428" s="31" t="str">
        <f>'12 - Deployments &amp; Config'!BU433</f>
        <v/>
      </c>
      <c r="P428" s="2">
        <f>'12 - Deployments &amp; Config'!B433</f>
        <v>0</v>
      </c>
      <c r="Q428" s="31" t="str">
        <f t="shared" si="24"/>
        <v/>
      </c>
      <c r="R428" s="18" t="str">
        <f t="shared" si="25"/>
        <v>SW NOT INSTALLED</v>
      </c>
      <c r="S428" s="18" t="str">
        <f t="shared" si="26"/>
        <v/>
      </c>
      <c r="T428" s="18" t="str">
        <f t="shared" si="27"/>
        <v>SW NOT INSTALLED</v>
      </c>
    </row>
    <row r="429" spans="1:20">
      <c r="A429" s="31">
        <f>'12 - Deployments &amp; Config'!I434</f>
        <v>0</v>
      </c>
      <c r="B429" s="31">
        <f>'12 - Deployments &amp; Config'!AA434</f>
        <v>0</v>
      </c>
      <c r="C429" s="31">
        <f>'12 - Deployments &amp; Config'!AB434</f>
        <v>0</v>
      </c>
      <c r="D429" s="18">
        <f>'12 - Deployments &amp; Config'!AP434</f>
        <v>0</v>
      </c>
      <c r="E429" s="18">
        <f>'12 - Deployments &amp; Config'!N434</f>
        <v>0</v>
      </c>
      <c r="F429" s="31">
        <f>'12 - Deployments &amp; Config'!O434</f>
        <v>0</v>
      </c>
      <c r="G429" s="18">
        <f>'12 - Deployments &amp; Config'!P434</f>
        <v>0</v>
      </c>
      <c r="H429" s="18">
        <f>'13 - Config_Intake_View'!M429</f>
        <v>0</v>
      </c>
      <c r="I429" s="31">
        <f>IF('13 - Config_Intake_View'!Q429&lt;&gt;"",'13 - Config_Intake_View'!Q429,'12 - Deployments &amp; Config'!BP434)</f>
        <v>0</v>
      </c>
      <c r="J429" s="18" t="str">
        <f>IF('13 - Config_Intake_View'!Q429&lt;&gt;"","PM Approved",IF('12 - Deployments &amp; Config'!BP434&lt;&gt;"","Assumed",""))</f>
        <v/>
      </c>
      <c r="K429" s="31">
        <f>'12 - Deployments &amp; Config'!AJ434</f>
        <v>0</v>
      </c>
      <c r="L429" s="18">
        <f>'12 - Deployments &amp; Config'!T434</f>
        <v>0</v>
      </c>
      <c r="M429" s="18">
        <f>'12 - Deployments &amp; Config'!V434</f>
        <v>0</v>
      </c>
      <c r="N429" s="18" t="str">
        <f>'12 - Deployments &amp; Config'!BS434</f>
        <v/>
      </c>
      <c r="O429" s="31" t="str">
        <f>'12 - Deployments &amp; Config'!BU434</f>
        <v/>
      </c>
      <c r="P429" s="2">
        <f>'12 - Deployments &amp; Config'!B434</f>
        <v>0</v>
      </c>
      <c r="Q429" s="31" t="str">
        <f t="shared" si="24"/>
        <v/>
      </c>
      <c r="R429" s="18" t="str">
        <f t="shared" si="25"/>
        <v>SW NOT INSTALLED</v>
      </c>
      <c r="S429" s="18" t="str">
        <f t="shared" si="26"/>
        <v/>
      </c>
      <c r="T429" s="18" t="str">
        <f t="shared" si="27"/>
        <v>SW NOT INSTALLED</v>
      </c>
    </row>
    <row r="430" spans="1:20">
      <c r="A430" s="31">
        <f>'12 - Deployments &amp; Config'!I435</f>
        <v>0</v>
      </c>
      <c r="B430" s="31">
        <f>'12 - Deployments &amp; Config'!AA435</f>
        <v>0</v>
      </c>
      <c r="C430" s="31">
        <f>'12 - Deployments &amp; Config'!AB435</f>
        <v>0</v>
      </c>
      <c r="D430" s="18">
        <f>'12 - Deployments &amp; Config'!AP435</f>
        <v>0</v>
      </c>
      <c r="E430" s="18">
        <f>'12 - Deployments &amp; Config'!N435</f>
        <v>0</v>
      </c>
      <c r="F430" s="31">
        <f>'12 - Deployments &amp; Config'!O435</f>
        <v>0</v>
      </c>
      <c r="G430" s="18">
        <f>'12 - Deployments &amp; Config'!P435</f>
        <v>0</v>
      </c>
      <c r="H430" s="18">
        <f>'13 - Config_Intake_View'!M430</f>
        <v>0</v>
      </c>
      <c r="I430" s="31">
        <f>IF('13 - Config_Intake_View'!Q430&lt;&gt;"",'13 - Config_Intake_View'!Q430,'12 - Deployments &amp; Config'!BP435)</f>
        <v>0</v>
      </c>
      <c r="J430" s="18" t="str">
        <f>IF('13 - Config_Intake_View'!Q430&lt;&gt;"","PM Approved",IF('12 - Deployments &amp; Config'!BP435&lt;&gt;"","Assumed",""))</f>
        <v/>
      </c>
      <c r="K430" s="31">
        <f>'12 - Deployments &amp; Config'!AJ435</f>
        <v>0</v>
      </c>
      <c r="L430" s="18">
        <f>'12 - Deployments &amp; Config'!T435</f>
        <v>0</v>
      </c>
      <c r="M430" s="18">
        <f>'12 - Deployments &amp; Config'!V435</f>
        <v>0</v>
      </c>
      <c r="N430" s="18" t="str">
        <f>'12 - Deployments &amp; Config'!BS435</f>
        <v/>
      </c>
      <c r="O430" s="31" t="str">
        <f>'12 - Deployments &amp; Config'!BU435</f>
        <v/>
      </c>
      <c r="P430" s="2">
        <f>'12 - Deployments &amp; Config'!B435</f>
        <v>0</v>
      </c>
      <c r="Q430" s="31" t="str">
        <f t="shared" si="24"/>
        <v/>
      </c>
      <c r="R430" s="18" t="str">
        <f t="shared" si="25"/>
        <v>SW NOT INSTALLED</v>
      </c>
      <c r="S430" s="18" t="str">
        <f t="shared" si="26"/>
        <v/>
      </c>
      <c r="T430" s="18" t="str">
        <f t="shared" si="27"/>
        <v>SW NOT INSTALLED</v>
      </c>
    </row>
    <row r="431" spans="1:20">
      <c r="A431" s="31">
        <f>'12 - Deployments &amp; Config'!I436</f>
        <v>0</v>
      </c>
      <c r="B431" s="31">
        <f>'12 - Deployments &amp; Config'!AA436</f>
        <v>0</v>
      </c>
      <c r="C431" s="31">
        <f>'12 - Deployments &amp; Config'!AB436</f>
        <v>0</v>
      </c>
      <c r="D431" s="18">
        <f>'12 - Deployments &amp; Config'!AP436</f>
        <v>0</v>
      </c>
      <c r="E431" s="18">
        <f>'12 - Deployments &amp; Config'!N436</f>
        <v>0</v>
      </c>
      <c r="F431" s="31">
        <f>'12 - Deployments &amp; Config'!O436</f>
        <v>0</v>
      </c>
      <c r="G431" s="18">
        <f>'12 - Deployments &amp; Config'!P436</f>
        <v>0</v>
      </c>
      <c r="H431" s="18">
        <f>'13 - Config_Intake_View'!M431</f>
        <v>0</v>
      </c>
      <c r="I431" s="31">
        <f>IF('13 - Config_Intake_View'!Q431&lt;&gt;"",'13 - Config_Intake_View'!Q431,'12 - Deployments &amp; Config'!BP436)</f>
        <v>0</v>
      </c>
      <c r="J431" s="18" t="str">
        <f>IF('13 - Config_Intake_View'!Q431&lt;&gt;"","PM Approved",IF('12 - Deployments &amp; Config'!BP436&lt;&gt;"","Assumed",""))</f>
        <v/>
      </c>
      <c r="K431" s="31">
        <f>'12 - Deployments &amp; Config'!AJ436</f>
        <v>0</v>
      </c>
      <c r="L431" s="18">
        <f>'12 - Deployments &amp; Config'!T436</f>
        <v>0</v>
      </c>
      <c r="M431" s="18">
        <f>'12 - Deployments &amp; Config'!V436</f>
        <v>0</v>
      </c>
      <c r="N431" s="18" t="str">
        <f>'12 - Deployments &amp; Config'!BS436</f>
        <v/>
      </c>
      <c r="O431" s="31" t="str">
        <f>'12 - Deployments &amp; Config'!BU436</f>
        <v/>
      </c>
      <c r="P431" s="2">
        <f>'12 - Deployments &amp; Config'!B436</f>
        <v>0</v>
      </c>
      <c r="Q431" s="31" t="str">
        <f t="shared" si="24"/>
        <v/>
      </c>
      <c r="R431" s="18" t="str">
        <f t="shared" si="25"/>
        <v>SW NOT INSTALLED</v>
      </c>
      <c r="S431" s="18" t="str">
        <f t="shared" si="26"/>
        <v/>
      </c>
      <c r="T431" s="18" t="str">
        <f t="shared" si="27"/>
        <v>SW NOT INSTALLED</v>
      </c>
    </row>
    <row r="432" spans="1:20">
      <c r="A432" s="31">
        <f>'12 - Deployments &amp; Config'!I437</f>
        <v>0</v>
      </c>
      <c r="B432" s="31">
        <f>'12 - Deployments &amp; Config'!AA437</f>
        <v>0</v>
      </c>
      <c r="C432" s="31">
        <f>'12 - Deployments &amp; Config'!AB437</f>
        <v>0</v>
      </c>
      <c r="D432" s="18">
        <f>'12 - Deployments &amp; Config'!AP437</f>
        <v>0</v>
      </c>
      <c r="E432" s="18">
        <f>'12 - Deployments &amp; Config'!N437</f>
        <v>0</v>
      </c>
      <c r="F432" s="31">
        <f>'12 - Deployments &amp; Config'!O437</f>
        <v>0</v>
      </c>
      <c r="G432" s="18">
        <f>'12 - Deployments &amp; Config'!P437</f>
        <v>0</v>
      </c>
      <c r="H432" s="18">
        <f>'13 - Config_Intake_View'!M432</f>
        <v>0</v>
      </c>
      <c r="I432" s="31">
        <f>IF('13 - Config_Intake_View'!Q432&lt;&gt;"",'13 - Config_Intake_View'!Q432,'12 - Deployments &amp; Config'!BP437)</f>
        <v>0</v>
      </c>
      <c r="J432" s="18" t="str">
        <f>IF('13 - Config_Intake_View'!Q432&lt;&gt;"","PM Approved",IF('12 - Deployments &amp; Config'!BP437&lt;&gt;"","Assumed",""))</f>
        <v/>
      </c>
      <c r="K432" s="31">
        <f>'12 - Deployments &amp; Config'!AJ437</f>
        <v>0</v>
      </c>
      <c r="L432" s="18">
        <f>'12 - Deployments &amp; Config'!T437</f>
        <v>0</v>
      </c>
      <c r="M432" s="18">
        <f>'12 - Deployments &amp; Config'!V437</f>
        <v>0</v>
      </c>
      <c r="N432" s="18" t="str">
        <f>'12 - Deployments &amp; Config'!BS437</f>
        <v/>
      </c>
      <c r="O432" s="31" t="str">
        <f>'12 - Deployments &amp; Config'!BU437</f>
        <v/>
      </c>
      <c r="P432" s="2">
        <f>'12 - Deployments &amp; Config'!B437</f>
        <v>0</v>
      </c>
      <c r="Q432" s="31" t="str">
        <f t="shared" si="24"/>
        <v/>
      </c>
      <c r="R432" s="18" t="str">
        <f t="shared" si="25"/>
        <v>SW NOT INSTALLED</v>
      </c>
      <c r="S432" s="18" t="str">
        <f t="shared" si="26"/>
        <v/>
      </c>
      <c r="T432" s="18" t="str">
        <f t="shared" si="27"/>
        <v>SW NOT INSTALLED</v>
      </c>
    </row>
    <row r="433" spans="1:20">
      <c r="A433" s="31">
        <f>'12 - Deployments &amp; Config'!I438</f>
        <v>0</v>
      </c>
      <c r="B433" s="31">
        <f>'12 - Deployments &amp; Config'!AA438</f>
        <v>0</v>
      </c>
      <c r="C433" s="31">
        <f>'12 - Deployments &amp; Config'!AB438</f>
        <v>0</v>
      </c>
      <c r="D433" s="18">
        <f>'12 - Deployments &amp; Config'!AP438</f>
        <v>0</v>
      </c>
      <c r="E433" s="18">
        <f>'12 - Deployments &amp; Config'!N438</f>
        <v>0</v>
      </c>
      <c r="F433" s="31">
        <f>'12 - Deployments &amp; Config'!O438</f>
        <v>0</v>
      </c>
      <c r="G433" s="18">
        <f>'12 - Deployments &amp; Config'!P438</f>
        <v>0</v>
      </c>
      <c r="H433" s="18">
        <f>'13 - Config_Intake_View'!M433</f>
        <v>0</v>
      </c>
      <c r="I433" s="31">
        <f>IF('13 - Config_Intake_View'!Q433&lt;&gt;"",'13 - Config_Intake_View'!Q433,'12 - Deployments &amp; Config'!BP438)</f>
        <v>0</v>
      </c>
      <c r="J433" s="18" t="str">
        <f>IF('13 - Config_Intake_View'!Q433&lt;&gt;"","PM Approved",IF('12 - Deployments &amp; Config'!BP438&lt;&gt;"","Assumed",""))</f>
        <v/>
      </c>
      <c r="K433" s="31">
        <f>'12 - Deployments &amp; Config'!AJ438</f>
        <v>0</v>
      </c>
      <c r="L433" s="18">
        <f>'12 - Deployments &amp; Config'!T438</f>
        <v>0</v>
      </c>
      <c r="M433" s="18">
        <f>'12 - Deployments &amp; Config'!V438</f>
        <v>0</v>
      </c>
      <c r="N433" s="18" t="str">
        <f>'12 - Deployments &amp; Config'!BS438</f>
        <v/>
      </c>
      <c r="O433" s="31" t="str">
        <f>'12 - Deployments &amp; Config'!BU438</f>
        <v/>
      </c>
      <c r="P433" s="2">
        <f>'12 - Deployments &amp; Config'!B438</f>
        <v>0</v>
      </c>
      <c r="Q433" s="31" t="str">
        <f t="shared" si="24"/>
        <v/>
      </c>
      <c r="R433" s="18" t="str">
        <f t="shared" si="25"/>
        <v>SW NOT INSTALLED</v>
      </c>
      <c r="S433" s="18" t="str">
        <f t="shared" si="26"/>
        <v/>
      </c>
      <c r="T433" s="18" t="str">
        <f t="shared" si="27"/>
        <v>SW NOT INSTALLED</v>
      </c>
    </row>
    <row r="434" spans="1:20">
      <c r="A434" s="31">
        <f>'12 - Deployments &amp; Config'!I439</f>
        <v>0</v>
      </c>
      <c r="B434" s="31">
        <f>'12 - Deployments &amp; Config'!AA439</f>
        <v>0</v>
      </c>
      <c r="C434" s="31">
        <f>'12 - Deployments &amp; Config'!AB439</f>
        <v>0</v>
      </c>
      <c r="D434" s="18">
        <f>'12 - Deployments &amp; Config'!AP439</f>
        <v>0</v>
      </c>
      <c r="E434" s="18">
        <f>'12 - Deployments &amp; Config'!N439</f>
        <v>0</v>
      </c>
      <c r="F434" s="31">
        <f>'12 - Deployments &amp; Config'!O439</f>
        <v>0</v>
      </c>
      <c r="G434" s="18">
        <f>'12 - Deployments &amp; Config'!P439</f>
        <v>0</v>
      </c>
      <c r="H434" s="18">
        <f>'13 - Config_Intake_View'!M434</f>
        <v>0</v>
      </c>
      <c r="I434" s="31">
        <f>IF('13 - Config_Intake_View'!Q434&lt;&gt;"",'13 - Config_Intake_View'!Q434,'12 - Deployments &amp; Config'!BP439)</f>
        <v>0</v>
      </c>
      <c r="J434" s="18" t="str">
        <f>IF('13 - Config_Intake_View'!Q434&lt;&gt;"","PM Approved",IF('12 - Deployments &amp; Config'!BP439&lt;&gt;"","Assumed",""))</f>
        <v/>
      </c>
      <c r="K434" s="31">
        <f>'12 - Deployments &amp; Config'!AJ439</f>
        <v>0</v>
      </c>
      <c r="L434" s="18">
        <f>'12 - Deployments &amp; Config'!T439</f>
        <v>0</v>
      </c>
      <c r="M434" s="18">
        <f>'12 - Deployments &amp; Config'!V439</f>
        <v>0</v>
      </c>
      <c r="N434" s="18" t="str">
        <f>'12 - Deployments &amp; Config'!BS439</f>
        <v/>
      </c>
      <c r="O434" s="31" t="str">
        <f>'12 - Deployments &amp; Config'!BU439</f>
        <v/>
      </c>
      <c r="P434" s="2">
        <f>'12 - Deployments &amp; Config'!B439</f>
        <v>0</v>
      </c>
      <c r="Q434" s="31" t="str">
        <f t="shared" si="24"/>
        <v/>
      </c>
      <c r="R434" s="18" t="str">
        <f t="shared" si="25"/>
        <v>SW NOT INSTALLED</v>
      </c>
      <c r="S434" s="18" t="str">
        <f t="shared" si="26"/>
        <v/>
      </c>
      <c r="T434" s="18" t="str">
        <f t="shared" si="27"/>
        <v>SW NOT INSTALLED</v>
      </c>
    </row>
    <row r="435" spans="1:20">
      <c r="A435" s="31">
        <f>'12 - Deployments &amp; Config'!I440</f>
        <v>0</v>
      </c>
      <c r="B435" s="31">
        <f>'12 - Deployments &amp; Config'!AA440</f>
        <v>0</v>
      </c>
      <c r="C435" s="31">
        <f>'12 - Deployments &amp; Config'!AB440</f>
        <v>0</v>
      </c>
      <c r="D435" s="18">
        <f>'12 - Deployments &amp; Config'!AP440</f>
        <v>0</v>
      </c>
      <c r="E435" s="18">
        <f>'12 - Deployments &amp; Config'!N440</f>
        <v>0</v>
      </c>
      <c r="F435" s="31">
        <f>'12 - Deployments &amp; Config'!O440</f>
        <v>0</v>
      </c>
      <c r="G435" s="18">
        <f>'12 - Deployments &amp; Config'!P440</f>
        <v>0</v>
      </c>
      <c r="H435" s="18">
        <f>'13 - Config_Intake_View'!M435</f>
        <v>0</v>
      </c>
      <c r="I435" s="31">
        <f>IF('13 - Config_Intake_View'!Q435&lt;&gt;"",'13 - Config_Intake_View'!Q435,'12 - Deployments &amp; Config'!BP440)</f>
        <v>0</v>
      </c>
      <c r="J435" s="18" t="str">
        <f>IF('13 - Config_Intake_View'!Q435&lt;&gt;"","PM Approved",IF('12 - Deployments &amp; Config'!BP440&lt;&gt;"","Assumed",""))</f>
        <v/>
      </c>
      <c r="K435" s="31">
        <f>'12 - Deployments &amp; Config'!AJ440</f>
        <v>0</v>
      </c>
      <c r="L435" s="18">
        <f>'12 - Deployments &amp; Config'!T440</f>
        <v>0</v>
      </c>
      <c r="M435" s="18">
        <f>'12 - Deployments &amp; Config'!V440</f>
        <v>0</v>
      </c>
      <c r="N435" s="18" t="str">
        <f>'12 - Deployments &amp; Config'!BS440</f>
        <v/>
      </c>
      <c r="O435" s="31" t="str">
        <f>'12 - Deployments &amp; Config'!BU440</f>
        <v/>
      </c>
      <c r="P435" s="2">
        <f>'12 - Deployments &amp; Config'!B440</f>
        <v>0</v>
      </c>
      <c r="Q435" s="31" t="str">
        <f t="shared" si="24"/>
        <v/>
      </c>
      <c r="R435" s="18" t="str">
        <f t="shared" si="25"/>
        <v>SW NOT INSTALLED</v>
      </c>
      <c r="S435" s="18" t="str">
        <f t="shared" si="26"/>
        <v/>
      </c>
      <c r="T435" s="18" t="str">
        <f t="shared" si="27"/>
        <v>SW NOT INSTALLED</v>
      </c>
    </row>
    <row r="436" spans="1:20">
      <c r="A436" s="31">
        <f>'12 - Deployments &amp; Config'!I441</f>
        <v>0</v>
      </c>
      <c r="B436" s="31">
        <f>'12 - Deployments &amp; Config'!AA441</f>
        <v>0</v>
      </c>
      <c r="C436" s="31">
        <f>'12 - Deployments &amp; Config'!AB441</f>
        <v>0</v>
      </c>
      <c r="D436" s="18">
        <f>'12 - Deployments &amp; Config'!AP441</f>
        <v>0</v>
      </c>
      <c r="E436" s="18">
        <f>'12 - Deployments &amp; Config'!N441</f>
        <v>0</v>
      </c>
      <c r="F436" s="31">
        <f>'12 - Deployments &amp; Config'!O441</f>
        <v>0</v>
      </c>
      <c r="G436" s="18">
        <f>'12 - Deployments &amp; Config'!P441</f>
        <v>0</v>
      </c>
      <c r="H436" s="18">
        <f>'13 - Config_Intake_View'!M436</f>
        <v>0</v>
      </c>
      <c r="I436" s="31">
        <f>IF('13 - Config_Intake_View'!Q436&lt;&gt;"",'13 - Config_Intake_View'!Q436,'12 - Deployments &amp; Config'!BP441)</f>
        <v>0</v>
      </c>
      <c r="J436" s="18" t="str">
        <f>IF('13 - Config_Intake_View'!Q436&lt;&gt;"","PM Approved",IF('12 - Deployments &amp; Config'!BP441&lt;&gt;"","Assumed",""))</f>
        <v/>
      </c>
      <c r="K436" s="31">
        <f>'12 - Deployments &amp; Config'!AJ441</f>
        <v>0</v>
      </c>
      <c r="L436" s="18">
        <f>'12 - Deployments &amp; Config'!T441</f>
        <v>0</v>
      </c>
      <c r="M436" s="18">
        <f>'12 - Deployments &amp; Config'!V441</f>
        <v>0</v>
      </c>
      <c r="N436" s="18" t="str">
        <f>'12 - Deployments &amp; Config'!BS441</f>
        <v/>
      </c>
      <c r="O436" s="31" t="str">
        <f>'12 - Deployments &amp; Config'!BU441</f>
        <v/>
      </c>
      <c r="P436" s="2">
        <f>'12 - Deployments &amp; Config'!B441</f>
        <v>0</v>
      </c>
      <c r="Q436" s="31" t="str">
        <f t="shared" si="24"/>
        <v/>
      </c>
      <c r="R436" s="18" t="str">
        <f t="shared" si="25"/>
        <v>SW NOT INSTALLED</v>
      </c>
      <c r="S436" s="18" t="str">
        <f t="shared" si="26"/>
        <v/>
      </c>
      <c r="T436" s="18" t="str">
        <f t="shared" si="27"/>
        <v>SW NOT INSTALLED</v>
      </c>
    </row>
    <row r="437" spans="1:20">
      <c r="A437" s="31">
        <f>'12 - Deployments &amp; Config'!I442</f>
        <v>0</v>
      </c>
      <c r="B437" s="31">
        <f>'12 - Deployments &amp; Config'!AA442</f>
        <v>0</v>
      </c>
      <c r="C437" s="31">
        <f>'12 - Deployments &amp; Config'!AB442</f>
        <v>0</v>
      </c>
      <c r="D437" s="18">
        <f>'12 - Deployments &amp; Config'!AP442</f>
        <v>0</v>
      </c>
      <c r="E437" s="18">
        <f>'12 - Deployments &amp; Config'!N442</f>
        <v>0</v>
      </c>
      <c r="F437" s="31">
        <f>'12 - Deployments &amp; Config'!O442</f>
        <v>0</v>
      </c>
      <c r="G437" s="18">
        <f>'12 - Deployments &amp; Config'!P442</f>
        <v>0</v>
      </c>
      <c r="H437" s="18">
        <f>'13 - Config_Intake_View'!M437</f>
        <v>0</v>
      </c>
      <c r="I437" s="31">
        <f>IF('13 - Config_Intake_View'!Q437&lt;&gt;"",'13 - Config_Intake_View'!Q437,'12 - Deployments &amp; Config'!BP442)</f>
        <v>0</v>
      </c>
      <c r="J437" s="18" t="str">
        <f>IF('13 - Config_Intake_View'!Q437&lt;&gt;"","PM Approved",IF('12 - Deployments &amp; Config'!BP442&lt;&gt;"","Assumed",""))</f>
        <v/>
      </c>
      <c r="K437" s="31">
        <f>'12 - Deployments &amp; Config'!AJ442</f>
        <v>0</v>
      </c>
      <c r="L437" s="18">
        <f>'12 - Deployments &amp; Config'!T442</f>
        <v>0</v>
      </c>
      <c r="M437" s="18">
        <f>'12 - Deployments &amp; Config'!V442</f>
        <v>0</v>
      </c>
      <c r="N437" s="18" t="str">
        <f>'12 - Deployments &amp; Config'!BS442</f>
        <v/>
      </c>
      <c r="O437" s="31" t="str">
        <f>'12 - Deployments &amp; Config'!BU442</f>
        <v/>
      </c>
      <c r="P437" s="2">
        <f>'12 - Deployments &amp; Config'!B442</f>
        <v>0</v>
      </c>
      <c r="Q437" s="31" t="str">
        <f t="shared" si="24"/>
        <v/>
      </c>
      <c r="R437" s="18" t="str">
        <f t="shared" si="25"/>
        <v>SW NOT INSTALLED</v>
      </c>
      <c r="S437" s="18" t="str">
        <f t="shared" si="26"/>
        <v/>
      </c>
      <c r="T437" s="18" t="str">
        <f t="shared" si="27"/>
        <v>SW NOT INSTALLED</v>
      </c>
    </row>
    <row r="438" spans="1:20">
      <c r="A438" s="31">
        <f>'12 - Deployments &amp; Config'!I443</f>
        <v>0</v>
      </c>
      <c r="B438" s="31">
        <f>'12 - Deployments &amp; Config'!AA443</f>
        <v>0</v>
      </c>
      <c r="C438" s="31">
        <f>'12 - Deployments &amp; Config'!AB443</f>
        <v>0</v>
      </c>
      <c r="D438" s="18">
        <f>'12 - Deployments &amp; Config'!AP443</f>
        <v>0</v>
      </c>
      <c r="E438" s="18">
        <f>'12 - Deployments &amp; Config'!N443</f>
        <v>0</v>
      </c>
      <c r="F438" s="31">
        <f>'12 - Deployments &amp; Config'!O443</f>
        <v>0</v>
      </c>
      <c r="G438" s="18">
        <f>'12 - Deployments &amp; Config'!P443</f>
        <v>0</v>
      </c>
      <c r="H438" s="18">
        <f>'13 - Config_Intake_View'!M438</f>
        <v>0</v>
      </c>
      <c r="I438" s="31">
        <f>IF('13 - Config_Intake_View'!Q438&lt;&gt;"",'13 - Config_Intake_View'!Q438,'12 - Deployments &amp; Config'!BP443)</f>
        <v>0</v>
      </c>
      <c r="J438" s="18" t="str">
        <f>IF('13 - Config_Intake_View'!Q438&lt;&gt;"","PM Approved",IF('12 - Deployments &amp; Config'!BP443&lt;&gt;"","Assumed",""))</f>
        <v/>
      </c>
      <c r="K438" s="31">
        <f>'12 - Deployments &amp; Config'!AJ443</f>
        <v>0</v>
      </c>
      <c r="L438" s="18">
        <f>'12 - Deployments &amp; Config'!T443</f>
        <v>0</v>
      </c>
      <c r="M438" s="18">
        <f>'12 - Deployments &amp; Config'!V443</f>
        <v>0</v>
      </c>
      <c r="N438" s="18" t="str">
        <f>'12 - Deployments &amp; Config'!BS443</f>
        <v/>
      </c>
      <c r="O438" s="31" t="str">
        <f>'12 - Deployments &amp; Config'!BU443</f>
        <v/>
      </c>
      <c r="P438" s="2">
        <f>'12 - Deployments &amp; Config'!B443</f>
        <v>0</v>
      </c>
      <c r="Q438" s="31" t="str">
        <f t="shared" si="24"/>
        <v/>
      </c>
      <c r="R438" s="18" t="str">
        <f t="shared" si="25"/>
        <v>SW NOT INSTALLED</v>
      </c>
      <c r="S438" s="18" t="str">
        <f t="shared" si="26"/>
        <v/>
      </c>
      <c r="T438" s="18" t="str">
        <f t="shared" si="27"/>
        <v>SW NOT INSTALLED</v>
      </c>
    </row>
    <row r="439" spans="1:20">
      <c r="A439" s="31">
        <f>'12 - Deployments &amp; Config'!I444</f>
        <v>0</v>
      </c>
      <c r="B439" s="31">
        <f>'12 - Deployments &amp; Config'!AA444</f>
        <v>0</v>
      </c>
      <c r="C439" s="31">
        <f>'12 - Deployments &amp; Config'!AB444</f>
        <v>0</v>
      </c>
      <c r="D439" s="18">
        <f>'12 - Deployments &amp; Config'!AP444</f>
        <v>0</v>
      </c>
      <c r="E439" s="18">
        <f>'12 - Deployments &amp; Config'!N444</f>
        <v>0</v>
      </c>
      <c r="F439" s="31">
        <f>'12 - Deployments &amp; Config'!O444</f>
        <v>0</v>
      </c>
      <c r="G439" s="18">
        <f>'12 - Deployments &amp; Config'!P444</f>
        <v>0</v>
      </c>
      <c r="H439" s="18">
        <f>'13 - Config_Intake_View'!M439</f>
        <v>0</v>
      </c>
      <c r="I439" s="31">
        <f>IF('13 - Config_Intake_View'!Q439&lt;&gt;"",'13 - Config_Intake_View'!Q439,'12 - Deployments &amp; Config'!BP444)</f>
        <v>0</v>
      </c>
      <c r="J439" s="18" t="str">
        <f>IF('13 - Config_Intake_View'!Q439&lt;&gt;"","PM Approved",IF('12 - Deployments &amp; Config'!BP444&lt;&gt;"","Assumed",""))</f>
        <v/>
      </c>
      <c r="K439" s="31">
        <f>'12 - Deployments &amp; Config'!AJ444</f>
        <v>0</v>
      </c>
      <c r="L439" s="18">
        <f>'12 - Deployments &amp; Config'!T444</f>
        <v>0</v>
      </c>
      <c r="M439" s="18">
        <f>'12 - Deployments &amp; Config'!V444</f>
        <v>0</v>
      </c>
      <c r="N439" s="18" t="str">
        <f>'12 - Deployments &amp; Config'!BS444</f>
        <v/>
      </c>
      <c r="O439" s="31" t="str">
        <f>'12 - Deployments &amp; Config'!BU444</f>
        <v/>
      </c>
      <c r="P439" s="2">
        <f>'12 - Deployments &amp; Config'!B444</f>
        <v>0</v>
      </c>
      <c r="Q439" s="31" t="str">
        <f t="shared" si="24"/>
        <v/>
      </c>
      <c r="R439" s="18" t="str">
        <f t="shared" si="25"/>
        <v>SW NOT INSTALLED</v>
      </c>
      <c r="S439" s="18" t="str">
        <f t="shared" si="26"/>
        <v/>
      </c>
      <c r="T439" s="18" t="str">
        <f t="shared" si="27"/>
        <v>SW NOT INSTALLED</v>
      </c>
    </row>
    <row r="440" spans="1:20">
      <c r="A440" s="31">
        <f>'12 - Deployments &amp; Config'!I445</f>
        <v>0</v>
      </c>
      <c r="B440" s="31">
        <f>'12 - Deployments &amp; Config'!AA445</f>
        <v>0</v>
      </c>
      <c r="C440" s="31">
        <f>'12 - Deployments &amp; Config'!AB445</f>
        <v>0</v>
      </c>
      <c r="D440" s="18">
        <f>'12 - Deployments &amp; Config'!AP445</f>
        <v>0</v>
      </c>
      <c r="E440" s="18">
        <f>'12 - Deployments &amp; Config'!N445</f>
        <v>0</v>
      </c>
      <c r="F440" s="31">
        <f>'12 - Deployments &amp; Config'!O445</f>
        <v>0</v>
      </c>
      <c r="G440" s="18">
        <f>'12 - Deployments &amp; Config'!P445</f>
        <v>0</v>
      </c>
      <c r="H440" s="18">
        <f>'13 - Config_Intake_View'!M440</f>
        <v>0</v>
      </c>
      <c r="I440" s="31">
        <f>IF('13 - Config_Intake_View'!Q440&lt;&gt;"",'13 - Config_Intake_View'!Q440,'12 - Deployments &amp; Config'!BP445)</f>
        <v>0</v>
      </c>
      <c r="J440" s="18" t="str">
        <f>IF('13 - Config_Intake_View'!Q440&lt;&gt;"","PM Approved",IF('12 - Deployments &amp; Config'!BP445&lt;&gt;"","Assumed",""))</f>
        <v/>
      </c>
      <c r="K440" s="31">
        <f>'12 - Deployments &amp; Config'!AJ445</f>
        <v>0</v>
      </c>
      <c r="L440" s="18">
        <f>'12 - Deployments &amp; Config'!T445</f>
        <v>0</v>
      </c>
      <c r="M440" s="18">
        <f>'12 - Deployments &amp; Config'!V445</f>
        <v>0</v>
      </c>
      <c r="N440" s="18" t="str">
        <f>'12 - Deployments &amp; Config'!BS445</f>
        <v/>
      </c>
      <c r="O440" s="31" t="str">
        <f>'12 - Deployments &amp; Config'!BU445</f>
        <v/>
      </c>
      <c r="P440" s="2">
        <f>'12 - Deployments &amp; Config'!B445</f>
        <v>0</v>
      </c>
      <c r="Q440" s="31" t="str">
        <f t="shared" si="24"/>
        <v/>
      </c>
      <c r="R440" s="18" t="str">
        <f t="shared" si="25"/>
        <v>SW NOT INSTALLED</v>
      </c>
      <c r="S440" s="18" t="str">
        <f t="shared" si="26"/>
        <v/>
      </c>
      <c r="T440" s="18" t="str">
        <f t="shared" si="27"/>
        <v>SW NOT INSTALLED</v>
      </c>
    </row>
    <row r="441" spans="1:20">
      <c r="A441" s="31">
        <f>'12 - Deployments &amp; Config'!I446</f>
        <v>0</v>
      </c>
      <c r="B441" s="31">
        <f>'12 - Deployments &amp; Config'!AA446</f>
        <v>0</v>
      </c>
      <c r="C441" s="31">
        <f>'12 - Deployments &amp; Config'!AB446</f>
        <v>0</v>
      </c>
      <c r="D441" s="18">
        <f>'12 - Deployments &amp; Config'!AP446</f>
        <v>0</v>
      </c>
      <c r="E441" s="18">
        <f>'12 - Deployments &amp; Config'!N446</f>
        <v>0</v>
      </c>
      <c r="F441" s="31">
        <f>'12 - Deployments &amp; Config'!O446</f>
        <v>0</v>
      </c>
      <c r="G441" s="18">
        <f>'12 - Deployments &amp; Config'!P446</f>
        <v>0</v>
      </c>
      <c r="H441" s="18">
        <f>'13 - Config_Intake_View'!M441</f>
        <v>0</v>
      </c>
      <c r="I441" s="31">
        <f>IF('13 - Config_Intake_View'!Q441&lt;&gt;"",'13 - Config_Intake_View'!Q441,'12 - Deployments &amp; Config'!BP446)</f>
        <v>0</v>
      </c>
      <c r="J441" s="18" t="str">
        <f>IF('13 - Config_Intake_View'!Q441&lt;&gt;"","PM Approved",IF('12 - Deployments &amp; Config'!BP446&lt;&gt;"","Assumed",""))</f>
        <v/>
      </c>
      <c r="K441" s="31">
        <f>'12 - Deployments &amp; Config'!AJ446</f>
        <v>0</v>
      </c>
      <c r="L441" s="18">
        <f>'12 - Deployments &amp; Config'!T446</f>
        <v>0</v>
      </c>
      <c r="M441" s="18">
        <f>'12 - Deployments &amp; Config'!V446</f>
        <v>0</v>
      </c>
      <c r="N441" s="18" t="str">
        <f>'12 - Deployments &amp; Config'!BS446</f>
        <v/>
      </c>
      <c r="O441" s="31" t="str">
        <f>'12 - Deployments &amp; Config'!BU446</f>
        <v/>
      </c>
      <c r="P441" s="2">
        <f>'12 - Deployments &amp; Config'!B446</f>
        <v>0</v>
      </c>
      <c r="Q441" s="31" t="str">
        <f t="shared" si="24"/>
        <v/>
      </c>
      <c r="R441" s="18" t="str">
        <f t="shared" si="25"/>
        <v>SW NOT INSTALLED</v>
      </c>
      <c r="S441" s="18" t="str">
        <f t="shared" si="26"/>
        <v/>
      </c>
      <c r="T441" s="18" t="str">
        <f t="shared" si="27"/>
        <v>SW NOT INSTALLED</v>
      </c>
    </row>
    <row r="442" spans="1:20">
      <c r="A442" s="31">
        <f>'12 - Deployments &amp; Config'!I447</f>
        <v>0</v>
      </c>
      <c r="B442" s="31">
        <f>'12 - Deployments &amp; Config'!AA447</f>
        <v>0</v>
      </c>
      <c r="C442" s="31">
        <f>'12 - Deployments &amp; Config'!AB447</f>
        <v>0</v>
      </c>
      <c r="D442" s="18">
        <f>'12 - Deployments &amp; Config'!AP447</f>
        <v>0</v>
      </c>
      <c r="E442" s="18">
        <f>'12 - Deployments &amp; Config'!N447</f>
        <v>0</v>
      </c>
      <c r="F442" s="31">
        <f>'12 - Deployments &amp; Config'!O447</f>
        <v>0</v>
      </c>
      <c r="G442" s="18">
        <f>'12 - Deployments &amp; Config'!P447</f>
        <v>0</v>
      </c>
      <c r="H442" s="18">
        <f>'13 - Config_Intake_View'!M442</f>
        <v>0</v>
      </c>
      <c r="I442" s="31">
        <f>IF('13 - Config_Intake_View'!Q442&lt;&gt;"",'13 - Config_Intake_View'!Q442,'12 - Deployments &amp; Config'!BP447)</f>
        <v>0</v>
      </c>
      <c r="J442" s="18" t="str">
        <f>IF('13 - Config_Intake_View'!Q442&lt;&gt;"","PM Approved",IF('12 - Deployments &amp; Config'!BP447&lt;&gt;"","Assumed",""))</f>
        <v/>
      </c>
      <c r="K442" s="31">
        <f>'12 - Deployments &amp; Config'!AJ447</f>
        <v>0</v>
      </c>
      <c r="L442" s="18">
        <f>'12 - Deployments &amp; Config'!T447</f>
        <v>0</v>
      </c>
      <c r="M442" s="18">
        <f>'12 - Deployments &amp; Config'!V447</f>
        <v>0</v>
      </c>
      <c r="N442" s="18" t="str">
        <f>'12 - Deployments &amp; Config'!BS447</f>
        <v/>
      </c>
      <c r="O442" s="31" t="str">
        <f>'12 - Deployments &amp; Config'!BU447</f>
        <v/>
      </c>
      <c r="P442" s="2">
        <f>'12 - Deployments &amp; Config'!B447</f>
        <v>0</v>
      </c>
      <c r="Q442" s="31" t="str">
        <f t="shared" si="24"/>
        <v/>
      </c>
      <c r="R442" s="18" t="str">
        <f t="shared" si="25"/>
        <v>SW NOT INSTALLED</v>
      </c>
      <c r="S442" s="18" t="str">
        <f t="shared" si="26"/>
        <v/>
      </c>
      <c r="T442" s="18" t="str">
        <f t="shared" si="27"/>
        <v>SW NOT INSTALLED</v>
      </c>
    </row>
    <row r="443" spans="1:20">
      <c r="A443" s="31">
        <f>'12 - Deployments &amp; Config'!I448</f>
        <v>0</v>
      </c>
      <c r="B443" s="31">
        <f>'12 - Deployments &amp; Config'!AA448</f>
        <v>0</v>
      </c>
      <c r="C443" s="31">
        <f>'12 - Deployments &amp; Config'!AB448</f>
        <v>0</v>
      </c>
      <c r="D443" s="18">
        <f>'12 - Deployments &amp; Config'!AP448</f>
        <v>0</v>
      </c>
      <c r="E443" s="18">
        <f>'12 - Deployments &amp; Config'!N448</f>
        <v>0</v>
      </c>
      <c r="F443" s="31">
        <f>'12 - Deployments &amp; Config'!O448</f>
        <v>0</v>
      </c>
      <c r="G443" s="18">
        <f>'12 - Deployments &amp; Config'!P448</f>
        <v>0</v>
      </c>
      <c r="H443" s="18">
        <f>'13 - Config_Intake_View'!M443</f>
        <v>0</v>
      </c>
      <c r="I443" s="31">
        <f>IF('13 - Config_Intake_View'!Q443&lt;&gt;"",'13 - Config_Intake_View'!Q443,'12 - Deployments &amp; Config'!BP448)</f>
        <v>0</v>
      </c>
      <c r="J443" s="18" t="str">
        <f>IF('13 - Config_Intake_View'!Q443&lt;&gt;"","PM Approved",IF('12 - Deployments &amp; Config'!BP448&lt;&gt;"","Assumed",""))</f>
        <v/>
      </c>
      <c r="K443" s="31">
        <f>'12 - Deployments &amp; Config'!AJ448</f>
        <v>0</v>
      </c>
      <c r="L443" s="18">
        <f>'12 - Deployments &amp; Config'!T448</f>
        <v>0</v>
      </c>
      <c r="M443" s="18">
        <f>'12 - Deployments &amp; Config'!V448</f>
        <v>0</v>
      </c>
      <c r="N443" s="18" t="str">
        <f>'12 - Deployments &amp; Config'!BS448</f>
        <v/>
      </c>
      <c r="O443" s="31" t="str">
        <f>'12 - Deployments &amp; Config'!BU448</f>
        <v/>
      </c>
      <c r="P443" s="2">
        <f>'12 - Deployments &amp; Config'!B448</f>
        <v>0</v>
      </c>
      <c r="Q443" s="31" t="str">
        <f t="shared" si="24"/>
        <v/>
      </c>
      <c r="R443" s="18" t="str">
        <f t="shared" si="25"/>
        <v>SW NOT INSTALLED</v>
      </c>
      <c r="S443" s="18" t="str">
        <f t="shared" si="26"/>
        <v/>
      </c>
      <c r="T443" s="18" t="str">
        <f t="shared" si="27"/>
        <v>SW NOT INSTALLED</v>
      </c>
    </row>
    <row r="444" spans="1:20">
      <c r="A444" s="31">
        <f>'12 - Deployments &amp; Config'!I449</f>
        <v>0</v>
      </c>
      <c r="B444" s="31">
        <f>'12 - Deployments &amp; Config'!AA449</f>
        <v>0</v>
      </c>
      <c r="C444" s="31">
        <f>'12 - Deployments &amp; Config'!AB449</f>
        <v>0</v>
      </c>
      <c r="D444" s="18">
        <f>'12 - Deployments &amp; Config'!AP449</f>
        <v>0</v>
      </c>
      <c r="E444" s="18">
        <f>'12 - Deployments &amp; Config'!N449</f>
        <v>0</v>
      </c>
      <c r="F444" s="31">
        <f>'12 - Deployments &amp; Config'!O449</f>
        <v>0</v>
      </c>
      <c r="G444" s="18">
        <f>'12 - Deployments &amp; Config'!P449</f>
        <v>0</v>
      </c>
      <c r="H444" s="18">
        <f>'13 - Config_Intake_View'!M444</f>
        <v>0</v>
      </c>
      <c r="I444" s="31">
        <f>IF('13 - Config_Intake_View'!Q444&lt;&gt;"",'13 - Config_Intake_View'!Q444,'12 - Deployments &amp; Config'!BP449)</f>
        <v>0</v>
      </c>
      <c r="J444" s="18" t="str">
        <f>IF('13 - Config_Intake_View'!Q444&lt;&gt;"","PM Approved",IF('12 - Deployments &amp; Config'!BP449&lt;&gt;"","Assumed",""))</f>
        <v/>
      </c>
      <c r="K444" s="31">
        <f>'12 - Deployments &amp; Config'!AJ449</f>
        <v>0</v>
      </c>
      <c r="L444" s="18">
        <f>'12 - Deployments &amp; Config'!T449</f>
        <v>0</v>
      </c>
      <c r="M444" s="18">
        <f>'12 - Deployments &amp; Config'!V449</f>
        <v>0</v>
      </c>
      <c r="N444" s="18" t="str">
        <f>'12 - Deployments &amp; Config'!BS449</f>
        <v/>
      </c>
      <c r="O444" s="31" t="str">
        <f>'12 - Deployments &amp; Config'!BU449</f>
        <v/>
      </c>
      <c r="P444" s="2">
        <f>'12 - Deployments &amp; Config'!B449</f>
        <v>0</v>
      </c>
      <c r="Q444" s="31" t="str">
        <f t="shared" si="24"/>
        <v/>
      </c>
      <c r="R444" s="18" t="str">
        <f t="shared" si="25"/>
        <v>SW NOT INSTALLED</v>
      </c>
      <c r="S444" s="18" t="str">
        <f t="shared" si="26"/>
        <v/>
      </c>
      <c r="T444" s="18" t="str">
        <f t="shared" si="27"/>
        <v>SW NOT INSTALLED</v>
      </c>
    </row>
    <row r="445" spans="1:20">
      <c r="A445" s="31">
        <f>'12 - Deployments &amp; Config'!I450</f>
        <v>0</v>
      </c>
      <c r="B445" s="31">
        <f>'12 - Deployments &amp; Config'!AA450</f>
        <v>0</v>
      </c>
      <c r="C445" s="31">
        <f>'12 - Deployments &amp; Config'!AB450</f>
        <v>0</v>
      </c>
      <c r="D445" s="18">
        <f>'12 - Deployments &amp; Config'!AP450</f>
        <v>0</v>
      </c>
      <c r="E445" s="18">
        <f>'12 - Deployments &amp; Config'!N450</f>
        <v>0</v>
      </c>
      <c r="F445" s="31">
        <f>'12 - Deployments &amp; Config'!O450</f>
        <v>0</v>
      </c>
      <c r="G445" s="18">
        <f>'12 - Deployments &amp; Config'!P450</f>
        <v>0</v>
      </c>
      <c r="H445" s="18">
        <f>'13 - Config_Intake_View'!M445</f>
        <v>0</v>
      </c>
      <c r="I445" s="31">
        <f>IF('13 - Config_Intake_View'!Q445&lt;&gt;"",'13 - Config_Intake_View'!Q445,'12 - Deployments &amp; Config'!BP450)</f>
        <v>0</v>
      </c>
      <c r="J445" s="18" t="str">
        <f>IF('13 - Config_Intake_View'!Q445&lt;&gt;"","PM Approved",IF('12 - Deployments &amp; Config'!BP450&lt;&gt;"","Assumed",""))</f>
        <v/>
      </c>
      <c r="K445" s="31">
        <f>'12 - Deployments &amp; Config'!AJ450</f>
        <v>0</v>
      </c>
      <c r="L445" s="18">
        <f>'12 - Deployments &amp; Config'!T450</f>
        <v>0</v>
      </c>
      <c r="M445" s="18">
        <f>'12 - Deployments &amp; Config'!V450</f>
        <v>0</v>
      </c>
      <c r="N445" s="18" t="str">
        <f>'12 - Deployments &amp; Config'!BS450</f>
        <v/>
      </c>
      <c r="O445" s="31" t="str">
        <f>'12 - Deployments &amp; Config'!BU450</f>
        <v/>
      </c>
      <c r="P445" s="2">
        <f>'12 - Deployments &amp; Config'!B450</f>
        <v>0</v>
      </c>
      <c r="Q445" s="31" t="str">
        <f t="shared" si="24"/>
        <v/>
      </c>
      <c r="R445" s="18" t="str">
        <f t="shared" si="25"/>
        <v>SW NOT INSTALLED</v>
      </c>
      <c r="S445" s="18" t="str">
        <f t="shared" si="26"/>
        <v/>
      </c>
      <c r="T445" s="18" t="str">
        <f t="shared" si="27"/>
        <v>SW NOT INSTALLED</v>
      </c>
    </row>
    <row r="446" spans="1:20">
      <c r="A446" s="31">
        <f>'12 - Deployments &amp; Config'!I451</f>
        <v>0</v>
      </c>
      <c r="B446" s="31">
        <f>'12 - Deployments &amp; Config'!AA451</f>
        <v>0</v>
      </c>
      <c r="C446" s="31">
        <f>'12 - Deployments &amp; Config'!AB451</f>
        <v>0</v>
      </c>
      <c r="D446" s="18">
        <f>'12 - Deployments &amp; Config'!AP451</f>
        <v>0</v>
      </c>
      <c r="E446" s="18">
        <f>'12 - Deployments &amp; Config'!N451</f>
        <v>0</v>
      </c>
      <c r="F446" s="31">
        <f>'12 - Deployments &amp; Config'!O451</f>
        <v>0</v>
      </c>
      <c r="G446" s="18">
        <f>'12 - Deployments &amp; Config'!P451</f>
        <v>0</v>
      </c>
      <c r="H446" s="18">
        <f>'13 - Config_Intake_View'!M446</f>
        <v>0</v>
      </c>
      <c r="I446" s="31">
        <f>IF('13 - Config_Intake_View'!Q446&lt;&gt;"",'13 - Config_Intake_View'!Q446,'12 - Deployments &amp; Config'!BP451)</f>
        <v>0</v>
      </c>
      <c r="J446" s="18" t="str">
        <f>IF('13 - Config_Intake_View'!Q446&lt;&gt;"","PM Approved",IF('12 - Deployments &amp; Config'!BP451&lt;&gt;"","Assumed",""))</f>
        <v/>
      </c>
      <c r="K446" s="31">
        <f>'12 - Deployments &amp; Config'!AJ451</f>
        <v>0</v>
      </c>
      <c r="L446" s="18">
        <f>'12 - Deployments &amp; Config'!T451</f>
        <v>0</v>
      </c>
      <c r="M446" s="18">
        <f>'12 - Deployments &amp; Config'!V451</f>
        <v>0</v>
      </c>
      <c r="N446" s="18" t="str">
        <f>'12 - Deployments &amp; Config'!BS451</f>
        <v/>
      </c>
      <c r="O446" s="31" t="str">
        <f>'12 - Deployments &amp; Config'!BU451</f>
        <v/>
      </c>
      <c r="P446" s="2">
        <f>'12 - Deployments &amp; Config'!B451</f>
        <v>0</v>
      </c>
      <c r="Q446" s="31" t="str">
        <f t="shared" si="24"/>
        <v/>
      </c>
      <c r="R446" s="18" t="str">
        <f t="shared" si="25"/>
        <v>SW NOT INSTALLED</v>
      </c>
      <c r="S446" s="18" t="str">
        <f t="shared" si="26"/>
        <v/>
      </c>
      <c r="T446" s="18" t="str">
        <f t="shared" si="27"/>
        <v>SW NOT INSTALLED</v>
      </c>
    </row>
    <row r="447" spans="1:20">
      <c r="A447" s="31">
        <f>'12 - Deployments &amp; Config'!I452</f>
        <v>0</v>
      </c>
      <c r="B447" s="31">
        <f>'12 - Deployments &amp; Config'!AA452</f>
        <v>0</v>
      </c>
      <c r="C447" s="31">
        <f>'12 - Deployments &amp; Config'!AB452</f>
        <v>0</v>
      </c>
      <c r="D447" s="18">
        <f>'12 - Deployments &amp; Config'!AP452</f>
        <v>0</v>
      </c>
      <c r="E447" s="18">
        <f>'12 - Deployments &amp; Config'!N452</f>
        <v>0</v>
      </c>
      <c r="F447" s="31">
        <f>'12 - Deployments &amp; Config'!O452</f>
        <v>0</v>
      </c>
      <c r="G447" s="18">
        <f>'12 - Deployments &amp; Config'!P452</f>
        <v>0</v>
      </c>
      <c r="H447" s="18">
        <f>'13 - Config_Intake_View'!M447</f>
        <v>0</v>
      </c>
      <c r="I447" s="31">
        <f>IF('13 - Config_Intake_View'!Q447&lt;&gt;"",'13 - Config_Intake_View'!Q447,'12 - Deployments &amp; Config'!BP452)</f>
        <v>0</v>
      </c>
      <c r="J447" s="18" t="str">
        <f>IF('13 - Config_Intake_View'!Q447&lt;&gt;"","PM Approved",IF('12 - Deployments &amp; Config'!BP452&lt;&gt;"","Assumed",""))</f>
        <v/>
      </c>
      <c r="K447" s="31">
        <f>'12 - Deployments &amp; Config'!AJ452</f>
        <v>0</v>
      </c>
      <c r="L447" s="18">
        <f>'12 - Deployments &amp; Config'!T452</f>
        <v>0</v>
      </c>
      <c r="M447" s="18">
        <f>'12 - Deployments &amp; Config'!V452</f>
        <v>0</v>
      </c>
      <c r="N447" s="18" t="str">
        <f>'12 - Deployments &amp; Config'!BS452</f>
        <v/>
      </c>
      <c r="O447" s="31" t="str">
        <f>'12 - Deployments &amp; Config'!BU452</f>
        <v/>
      </c>
      <c r="P447" s="2">
        <f>'12 - Deployments &amp; Config'!B452</f>
        <v>0</v>
      </c>
      <c r="Q447" s="31" t="str">
        <f t="shared" si="24"/>
        <v/>
      </c>
      <c r="R447" s="18" t="str">
        <f t="shared" si="25"/>
        <v>SW NOT INSTALLED</v>
      </c>
      <c r="S447" s="18" t="str">
        <f t="shared" si="26"/>
        <v/>
      </c>
      <c r="T447" s="18" t="str">
        <f t="shared" si="27"/>
        <v>SW NOT INSTALLED</v>
      </c>
    </row>
    <row r="448" spans="1:20">
      <c r="A448" s="31">
        <f>'12 - Deployments &amp; Config'!I453</f>
        <v>0</v>
      </c>
      <c r="B448" s="31">
        <f>'12 - Deployments &amp; Config'!AA453</f>
        <v>0</v>
      </c>
      <c r="C448" s="31">
        <f>'12 - Deployments &amp; Config'!AB453</f>
        <v>0</v>
      </c>
      <c r="D448" s="18">
        <f>'12 - Deployments &amp; Config'!AP453</f>
        <v>0</v>
      </c>
      <c r="E448" s="18">
        <f>'12 - Deployments &amp; Config'!N453</f>
        <v>0</v>
      </c>
      <c r="F448" s="31">
        <f>'12 - Deployments &amp; Config'!O453</f>
        <v>0</v>
      </c>
      <c r="G448" s="18">
        <f>'12 - Deployments &amp; Config'!P453</f>
        <v>0</v>
      </c>
      <c r="H448" s="18">
        <f>'13 - Config_Intake_View'!M448</f>
        <v>0</v>
      </c>
      <c r="I448" s="31">
        <f>IF('13 - Config_Intake_View'!Q448&lt;&gt;"",'13 - Config_Intake_View'!Q448,'12 - Deployments &amp; Config'!BP453)</f>
        <v>0</v>
      </c>
      <c r="J448" s="18" t="str">
        <f>IF('13 - Config_Intake_View'!Q448&lt;&gt;"","PM Approved",IF('12 - Deployments &amp; Config'!BP453&lt;&gt;"","Assumed",""))</f>
        <v/>
      </c>
      <c r="K448" s="31">
        <f>'12 - Deployments &amp; Config'!AJ453</f>
        <v>0</v>
      </c>
      <c r="L448" s="18">
        <f>'12 - Deployments &amp; Config'!T453</f>
        <v>0</v>
      </c>
      <c r="M448" s="18">
        <f>'12 - Deployments &amp; Config'!V453</f>
        <v>0</v>
      </c>
      <c r="N448" s="18" t="str">
        <f>'12 - Deployments &amp; Config'!BS453</f>
        <v/>
      </c>
      <c r="O448" s="31" t="str">
        <f>'12 - Deployments &amp; Config'!BU453</f>
        <v/>
      </c>
      <c r="P448" s="2">
        <f>'12 - Deployments &amp; Config'!B453</f>
        <v>0</v>
      </c>
      <c r="Q448" s="31" t="str">
        <f t="shared" si="24"/>
        <v/>
      </c>
      <c r="R448" s="18" t="str">
        <f t="shared" si="25"/>
        <v>SW NOT INSTALLED</v>
      </c>
      <c r="S448" s="18" t="str">
        <f t="shared" si="26"/>
        <v/>
      </c>
      <c r="T448" s="18" t="str">
        <f t="shared" si="27"/>
        <v>SW NOT INSTALLED</v>
      </c>
    </row>
    <row r="449" spans="1:20">
      <c r="A449" s="31">
        <f>'12 - Deployments &amp; Config'!I454</f>
        <v>0</v>
      </c>
      <c r="B449" s="31">
        <f>'12 - Deployments &amp; Config'!AA454</f>
        <v>0</v>
      </c>
      <c r="C449" s="31">
        <f>'12 - Deployments &amp; Config'!AB454</f>
        <v>0</v>
      </c>
      <c r="D449" s="18">
        <f>'12 - Deployments &amp; Config'!AP454</f>
        <v>0</v>
      </c>
      <c r="E449" s="18">
        <f>'12 - Deployments &amp; Config'!N454</f>
        <v>0</v>
      </c>
      <c r="F449" s="31">
        <f>'12 - Deployments &amp; Config'!O454</f>
        <v>0</v>
      </c>
      <c r="G449" s="18">
        <f>'12 - Deployments &amp; Config'!P454</f>
        <v>0</v>
      </c>
      <c r="H449" s="18">
        <f>'13 - Config_Intake_View'!M449</f>
        <v>0</v>
      </c>
      <c r="I449" s="31">
        <f>IF('13 - Config_Intake_View'!Q449&lt;&gt;"",'13 - Config_Intake_View'!Q449,'12 - Deployments &amp; Config'!BP454)</f>
        <v>0</v>
      </c>
      <c r="J449" s="18" t="str">
        <f>IF('13 - Config_Intake_View'!Q449&lt;&gt;"","PM Approved",IF('12 - Deployments &amp; Config'!BP454&lt;&gt;"","Assumed",""))</f>
        <v/>
      </c>
      <c r="K449" s="31">
        <f>'12 - Deployments &amp; Config'!AJ454</f>
        <v>0</v>
      </c>
      <c r="L449" s="18">
        <f>'12 - Deployments &amp; Config'!T454</f>
        <v>0</v>
      </c>
      <c r="M449" s="18">
        <f>'12 - Deployments &amp; Config'!V454</f>
        <v>0</v>
      </c>
      <c r="N449" s="18" t="str">
        <f>'12 - Deployments &amp; Config'!BS454</f>
        <v/>
      </c>
      <c r="O449" s="31" t="str">
        <f>'12 - Deployments &amp; Config'!BU454</f>
        <v/>
      </c>
      <c r="P449" s="2">
        <f>'12 - Deployments &amp; Config'!B454</f>
        <v>0</v>
      </c>
      <c r="Q449" s="31" t="str">
        <f t="shared" si="24"/>
        <v/>
      </c>
      <c r="R449" s="18" t="str">
        <f t="shared" si="25"/>
        <v>SW NOT INSTALLED</v>
      </c>
      <c r="S449" s="18" t="str">
        <f t="shared" si="26"/>
        <v/>
      </c>
      <c r="T449" s="18" t="str">
        <f t="shared" si="27"/>
        <v>SW NOT INSTALLED</v>
      </c>
    </row>
    <row r="450" spans="1:20">
      <c r="A450" s="31">
        <f>'12 - Deployments &amp; Config'!I455</f>
        <v>0</v>
      </c>
      <c r="B450" s="31">
        <f>'12 - Deployments &amp; Config'!AA455</f>
        <v>0</v>
      </c>
      <c r="C450" s="31">
        <f>'12 - Deployments &amp; Config'!AB455</f>
        <v>0</v>
      </c>
      <c r="D450" s="18">
        <f>'12 - Deployments &amp; Config'!AP455</f>
        <v>0</v>
      </c>
      <c r="E450" s="18">
        <f>'12 - Deployments &amp; Config'!N455</f>
        <v>0</v>
      </c>
      <c r="F450" s="31">
        <f>'12 - Deployments &amp; Config'!O455</f>
        <v>0</v>
      </c>
      <c r="G450" s="18">
        <f>'12 - Deployments &amp; Config'!P455</f>
        <v>0</v>
      </c>
      <c r="H450" s="18">
        <f>'13 - Config_Intake_View'!M450</f>
        <v>0</v>
      </c>
      <c r="I450" s="31">
        <f>IF('13 - Config_Intake_View'!Q450&lt;&gt;"",'13 - Config_Intake_View'!Q450,'12 - Deployments &amp; Config'!BP455)</f>
        <v>0</v>
      </c>
      <c r="J450" s="18" t="str">
        <f>IF('13 - Config_Intake_View'!Q450&lt;&gt;"","PM Approved",IF('12 - Deployments &amp; Config'!BP455&lt;&gt;"","Assumed",""))</f>
        <v/>
      </c>
      <c r="K450" s="31">
        <f>'12 - Deployments &amp; Config'!AJ455</f>
        <v>0</v>
      </c>
      <c r="L450" s="18">
        <f>'12 - Deployments &amp; Config'!T455</f>
        <v>0</v>
      </c>
      <c r="M450" s="18">
        <f>'12 - Deployments &amp; Config'!V455</f>
        <v>0</v>
      </c>
      <c r="N450" s="18" t="str">
        <f>'12 - Deployments &amp; Config'!BS455</f>
        <v/>
      </c>
      <c r="O450" s="31" t="str">
        <f>'12 - Deployments &amp; Config'!BU455</f>
        <v/>
      </c>
      <c r="P450" s="2">
        <f>'12 - Deployments &amp; Config'!B455</f>
        <v>0</v>
      </c>
      <c r="Q450" s="31" t="str">
        <f t="shared" ref="Q450:Q503" si="28">IF(OR($A450="",$B450="",$D450=""),"MISSING CORE FIELDS","")</f>
        <v/>
      </c>
      <c r="R450" s="18" t="str">
        <f t="shared" ref="R450:R503" si="29">IF(AND($I450&lt;&gt;"",$K450&lt;&gt;"Yes"),"SW NOT INSTALLED","")</f>
        <v>SW NOT INSTALLED</v>
      </c>
      <c r="S450" s="18" t="str">
        <f t="shared" ref="S450:S503" si="30">IF(AND($H450&lt;&gt;"",ISNUMBER(SEARCH("auto",LOWER($H450))),$F450=""),"AUTOLOGON REQUIRED","")</f>
        <v/>
      </c>
      <c r="T450" s="18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1">
        <f>'12 - Deployments &amp; Config'!I456</f>
        <v>0</v>
      </c>
      <c r="B451" s="31">
        <f>'12 - Deployments &amp; Config'!AA456</f>
        <v>0</v>
      </c>
      <c r="C451" s="31">
        <f>'12 - Deployments &amp; Config'!AB456</f>
        <v>0</v>
      </c>
      <c r="D451" s="18">
        <f>'12 - Deployments &amp; Config'!AP456</f>
        <v>0</v>
      </c>
      <c r="E451" s="18">
        <f>'12 - Deployments &amp; Config'!N456</f>
        <v>0</v>
      </c>
      <c r="F451" s="31">
        <f>'12 - Deployments &amp; Config'!O456</f>
        <v>0</v>
      </c>
      <c r="G451" s="18">
        <f>'12 - Deployments &amp; Config'!P456</f>
        <v>0</v>
      </c>
      <c r="H451" s="18">
        <f>'13 - Config_Intake_View'!M451</f>
        <v>0</v>
      </c>
      <c r="I451" s="31">
        <f>IF('13 - Config_Intake_View'!Q451&lt;&gt;"",'13 - Config_Intake_View'!Q451,'12 - Deployments &amp; Config'!BP456)</f>
        <v>0</v>
      </c>
      <c r="J451" s="18" t="str">
        <f>IF('13 - Config_Intake_View'!Q451&lt;&gt;"","PM Approved",IF('12 - Deployments &amp; Config'!BP456&lt;&gt;"","Assumed",""))</f>
        <v/>
      </c>
      <c r="K451" s="31">
        <f>'12 - Deployments &amp; Config'!AJ456</f>
        <v>0</v>
      </c>
      <c r="L451" s="18">
        <f>'12 - Deployments &amp; Config'!T456</f>
        <v>0</v>
      </c>
      <c r="M451" s="18">
        <f>'12 - Deployments &amp; Config'!V456</f>
        <v>0</v>
      </c>
      <c r="N451" s="18" t="str">
        <f>'12 - Deployments &amp; Config'!BS456</f>
        <v/>
      </c>
      <c r="O451" s="31" t="str">
        <f>'12 - Deployments &amp; Config'!BU456</f>
        <v/>
      </c>
      <c r="P451" s="2">
        <f>'12 - Deployments &amp; Config'!B456</f>
        <v>0</v>
      </c>
      <c r="Q451" s="31" t="str">
        <f t="shared" si="28"/>
        <v/>
      </c>
      <c r="R451" s="18" t="str">
        <f t="shared" si="29"/>
        <v>SW NOT INSTALLED</v>
      </c>
      <c r="S451" s="18" t="str">
        <f t="shared" si="30"/>
        <v/>
      </c>
      <c r="T451" s="18" t="str">
        <f t="shared" si="31"/>
        <v>SW NOT INSTALLED</v>
      </c>
    </row>
    <row r="452" spans="1:20">
      <c r="A452" s="31">
        <f>'12 - Deployments &amp; Config'!I457</f>
        <v>0</v>
      </c>
      <c r="B452" s="31">
        <f>'12 - Deployments &amp; Config'!AA457</f>
        <v>0</v>
      </c>
      <c r="C452" s="31">
        <f>'12 - Deployments &amp; Config'!AB457</f>
        <v>0</v>
      </c>
      <c r="D452" s="18">
        <f>'12 - Deployments &amp; Config'!AP457</f>
        <v>0</v>
      </c>
      <c r="E452" s="18">
        <f>'12 - Deployments &amp; Config'!N457</f>
        <v>0</v>
      </c>
      <c r="F452" s="31">
        <f>'12 - Deployments &amp; Config'!O457</f>
        <v>0</v>
      </c>
      <c r="G452" s="18">
        <f>'12 - Deployments &amp; Config'!P457</f>
        <v>0</v>
      </c>
      <c r="H452" s="18">
        <f>'13 - Config_Intake_View'!M452</f>
        <v>0</v>
      </c>
      <c r="I452" s="31">
        <f>IF('13 - Config_Intake_View'!Q452&lt;&gt;"",'13 - Config_Intake_View'!Q452,'12 - Deployments &amp; Config'!BP457)</f>
        <v>0</v>
      </c>
      <c r="J452" s="18" t="str">
        <f>IF('13 - Config_Intake_View'!Q452&lt;&gt;"","PM Approved",IF('12 - Deployments &amp; Config'!BP457&lt;&gt;"","Assumed",""))</f>
        <v/>
      </c>
      <c r="K452" s="31">
        <f>'12 - Deployments &amp; Config'!AJ457</f>
        <v>0</v>
      </c>
      <c r="L452" s="18">
        <f>'12 - Deployments &amp; Config'!T457</f>
        <v>0</v>
      </c>
      <c r="M452" s="18">
        <f>'12 - Deployments &amp; Config'!V457</f>
        <v>0</v>
      </c>
      <c r="N452" s="18" t="str">
        <f>'12 - Deployments &amp; Config'!BS457</f>
        <v/>
      </c>
      <c r="O452" s="31" t="str">
        <f>'12 - Deployments &amp; Config'!BU457</f>
        <v/>
      </c>
      <c r="P452" s="2">
        <f>'12 - Deployments &amp; Config'!B457</f>
        <v>0</v>
      </c>
      <c r="Q452" s="31" t="str">
        <f t="shared" si="28"/>
        <v/>
      </c>
      <c r="R452" s="18" t="str">
        <f t="shared" si="29"/>
        <v>SW NOT INSTALLED</v>
      </c>
      <c r="S452" s="18" t="str">
        <f t="shared" si="30"/>
        <v/>
      </c>
      <c r="T452" s="18" t="str">
        <f t="shared" si="31"/>
        <v>SW NOT INSTALLED</v>
      </c>
    </row>
    <row r="453" spans="1:20">
      <c r="A453" s="31">
        <f>'12 - Deployments &amp; Config'!I458</f>
        <v>0</v>
      </c>
      <c r="B453" s="31">
        <f>'12 - Deployments &amp; Config'!AA458</f>
        <v>0</v>
      </c>
      <c r="C453" s="31">
        <f>'12 - Deployments &amp; Config'!AB458</f>
        <v>0</v>
      </c>
      <c r="D453" s="18">
        <f>'12 - Deployments &amp; Config'!AP458</f>
        <v>0</v>
      </c>
      <c r="E453" s="18">
        <f>'12 - Deployments &amp; Config'!N458</f>
        <v>0</v>
      </c>
      <c r="F453" s="31">
        <f>'12 - Deployments &amp; Config'!O458</f>
        <v>0</v>
      </c>
      <c r="G453" s="18">
        <f>'12 - Deployments &amp; Config'!P458</f>
        <v>0</v>
      </c>
      <c r="H453" s="18">
        <f>'13 - Config_Intake_View'!M453</f>
        <v>0</v>
      </c>
      <c r="I453" s="31">
        <f>IF('13 - Config_Intake_View'!Q453&lt;&gt;"",'13 - Config_Intake_View'!Q453,'12 - Deployments &amp; Config'!BP458)</f>
        <v>0</v>
      </c>
      <c r="J453" s="18" t="str">
        <f>IF('13 - Config_Intake_View'!Q453&lt;&gt;"","PM Approved",IF('12 - Deployments &amp; Config'!BP458&lt;&gt;"","Assumed",""))</f>
        <v/>
      </c>
      <c r="K453" s="31">
        <f>'12 - Deployments &amp; Config'!AJ458</f>
        <v>0</v>
      </c>
      <c r="L453" s="18">
        <f>'12 - Deployments &amp; Config'!T458</f>
        <v>0</v>
      </c>
      <c r="M453" s="18">
        <f>'12 - Deployments &amp; Config'!V458</f>
        <v>0</v>
      </c>
      <c r="N453" s="18" t="str">
        <f>'12 - Deployments &amp; Config'!BS458</f>
        <v/>
      </c>
      <c r="O453" s="31" t="str">
        <f>'12 - Deployments &amp; Config'!BU458</f>
        <v/>
      </c>
      <c r="P453" s="2">
        <f>'12 - Deployments &amp; Config'!B458</f>
        <v>0</v>
      </c>
      <c r="Q453" s="31" t="str">
        <f t="shared" si="28"/>
        <v/>
      </c>
      <c r="R453" s="18" t="str">
        <f t="shared" si="29"/>
        <v>SW NOT INSTALLED</v>
      </c>
      <c r="S453" s="18" t="str">
        <f t="shared" si="30"/>
        <v/>
      </c>
      <c r="T453" s="18" t="str">
        <f t="shared" si="31"/>
        <v>SW NOT INSTALLED</v>
      </c>
    </row>
    <row r="454" spans="1:20">
      <c r="A454" s="31">
        <f>'12 - Deployments &amp; Config'!I459</f>
        <v>0</v>
      </c>
      <c r="B454" s="31">
        <f>'12 - Deployments &amp; Config'!AA459</f>
        <v>0</v>
      </c>
      <c r="C454" s="31">
        <f>'12 - Deployments &amp; Config'!AB459</f>
        <v>0</v>
      </c>
      <c r="D454" s="18">
        <f>'12 - Deployments &amp; Config'!AP459</f>
        <v>0</v>
      </c>
      <c r="E454" s="18">
        <f>'12 - Deployments &amp; Config'!N459</f>
        <v>0</v>
      </c>
      <c r="F454" s="31">
        <f>'12 - Deployments &amp; Config'!O459</f>
        <v>0</v>
      </c>
      <c r="G454" s="18">
        <f>'12 - Deployments &amp; Config'!P459</f>
        <v>0</v>
      </c>
      <c r="H454" s="18">
        <f>'13 - Config_Intake_View'!M454</f>
        <v>0</v>
      </c>
      <c r="I454" s="31">
        <f>IF('13 - Config_Intake_View'!Q454&lt;&gt;"",'13 - Config_Intake_View'!Q454,'12 - Deployments &amp; Config'!BP459)</f>
        <v>0</v>
      </c>
      <c r="J454" s="18" t="str">
        <f>IF('13 - Config_Intake_View'!Q454&lt;&gt;"","PM Approved",IF('12 - Deployments &amp; Config'!BP459&lt;&gt;"","Assumed",""))</f>
        <v/>
      </c>
      <c r="K454" s="31">
        <f>'12 - Deployments &amp; Config'!AJ459</f>
        <v>0</v>
      </c>
      <c r="L454" s="18">
        <f>'12 - Deployments &amp; Config'!T459</f>
        <v>0</v>
      </c>
      <c r="M454" s="18">
        <f>'12 - Deployments &amp; Config'!V459</f>
        <v>0</v>
      </c>
      <c r="N454" s="18" t="str">
        <f>'12 - Deployments &amp; Config'!BS459</f>
        <v/>
      </c>
      <c r="O454" s="31" t="str">
        <f>'12 - Deployments &amp; Config'!BU459</f>
        <v/>
      </c>
      <c r="P454" s="2">
        <f>'12 - Deployments &amp; Config'!B459</f>
        <v>0</v>
      </c>
      <c r="Q454" s="31" t="str">
        <f t="shared" si="28"/>
        <v/>
      </c>
      <c r="R454" s="18" t="str">
        <f t="shared" si="29"/>
        <v>SW NOT INSTALLED</v>
      </c>
      <c r="S454" s="18" t="str">
        <f t="shared" si="30"/>
        <v/>
      </c>
      <c r="T454" s="18" t="str">
        <f t="shared" si="31"/>
        <v>SW NOT INSTALLED</v>
      </c>
    </row>
    <row r="455" spans="1:20">
      <c r="A455" s="31">
        <f>'12 - Deployments &amp; Config'!I460</f>
        <v>0</v>
      </c>
      <c r="B455" s="31">
        <f>'12 - Deployments &amp; Config'!AA460</f>
        <v>0</v>
      </c>
      <c r="C455" s="31">
        <f>'12 - Deployments &amp; Config'!AB460</f>
        <v>0</v>
      </c>
      <c r="D455" s="18">
        <f>'12 - Deployments &amp; Config'!AP460</f>
        <v>0</v>
      </c>
      <c r="E455" s="18">
        <f>'12 - Deployments &amp; Config'!N460</f>
        <v>0</v>
      </c>
      <c r="F455" s="31">
        <f>'12 - Deployments &amp; Config'!O460</f>
        <v>0</v>
      </c>
      <c r="G455" s="18">
        <f>'12 - Deployments &amp; Config'!P460</f>
        <v>0</v>
      </c>
      <c r="H455" s="18">
        <f>'13 - Config_Intake_View'!M455</f>
        <v>0</v>
      </c>
      <c r="I455" s="31">
        <f>IF('13 - Config_Intake_View'!Q455&lt;&gt;"",'13 - Config_Intake_View'!Q455,'12 - Deployments &amp; Config'!BP460)</f>
        <v>0</v>
      </c>
      <c r="J455" s="18" t="str">
        <f>IF('13 - Config_Intake_View'!Q455&lt;&gt;"","PM Approved",IF('12 - Deployments &amp; Config'!BP460&lt;&gt;"","Assumed",""))</f>
        <v/>
      </c>
      <c r="K455" s="31">
        <f>'12 - Deployments &amp; Config'!AJ460</f>
        <v>0</v>
      </c>
      <c r="L455" s="18">
        <f>'12 - Deployments &amp; Config'!T460</f>
        <v>0</v>
      </c>
      <c r="M455" s="18">
        <f>'12 - Deployments &amp; Config'!V460</f>
        <v>0</v>
      </c>
      <c r="N455" s="18" t="str">
        <f>'12 - Deployments &amp; Config'!BS460</f>
        <v/>
      </c>
      <c r="O455" s="31" t="str">
        <f>'12 - Deployments &amp; Config'!BU460</f>
        <v/>
      </c>
      <c r="P455" s="2">
        <f>'12 - Deployments &amp; Config'!B460</f>
        <v>0</v>
      </c>
      <c r="Q455" s="31" t="str">
        <f t="shared" si="28"/>
        <v/>
      </c>
      <c r="R455" s="18" t="str">
        <f t="shared" si="29"/>
        <v>SW NOT INSTALLED</v>
      </c>
      <c r="S455" s="18" t="str">
        <f t="shared" si="30"/>
        <v/>
      </c>
      <c r="T455" s="18" t="str">
        <f t="shared" si="31"/>
        <v>SW NOT INSTALLED</v>
      </c>
    </row>
    <row r="456" spans="1:20">
      <c r="A456" s="31">
        <f>'12 - Deployments &amp; Config'!I461</f>
        <v>0</v>
      </c>
      <c r="B456" s="31">
        <f>'12 - Deployments &amp; Config'!AA461</f>
        <v>0</v>
      </c>
      <c r="C456" s="31">
        <f>'12 - Deployments &amp; Config'!AB461</f>
        <v>0</v>
      </c>
      <c r="D456" s="18">
        <f>'12 - Deployments &amp; Config'!AP461</f>
        <v>0</v>
      </c>
      <c r="E456" s="18">
        <f>'12 - Deployments &amp; Config'!N461</f>
        <v>0</v>
      </c>
      <c r="F456" s="31">
        <f>'12 - Deployments &amp; Config'!O461</f>
        <v>0</v>
      </c>
      <c r="G456" s="18">
        <f>'12 - Deployments &amp; Config'!P461</f>
        <v>0</v>
      </c>
      <c r="H456" s="18">
        <f>'13 - Config_Intake_View'!M456</f>
        <v>0</v>
      </c>
      <c r="I456" s="31">
        <f>IF('13 - Config_Intake_View'!Q456&lt;&gt;"",'13 - Config_Intake_View'!Q456,'12 - Deployments &amp; Config'!BP461)</f>
        <v>0</v>
      </c>
      <c r="J456" s="18" t="str">
        <f>IF('13 - Config_Intake_View'!Q456&lt;&gt;"","PM Approved",IF('12 - Deployments &amp; Config'!BP461&lt;&gt;"","Assumed",""))</f>
        <v/>
      </c>
      <c r="K456" s="31">
        <f>'12 - Deployments &amp; Config'!AJ461</f>
        <v>0</v>
      </c>
      <c r="L456" s="18">
        <f>'12 - Deployments &amp; Config'!T461</f>
        <v>0</v>
      </c>
      <c r="M456" s="18">
        <f>'12 - Deployments &amp; Config'!V461</f>
        <v>0</v>
      </c>
      <c r="N456" s="18" t="str">
        <f>'12 - Deployments &amp; Config'!BS461</f>
        <v/>
      </c>
      <c r="O456" s="31" t="str">
        <f>'12 - Deployments &amp; Config'!BU461</f>
        <v/>
      </c>
      <c r="P456" s="2">
        <f>'12 - Deployments &amp; Config'!B461</f>
        <v>0</v>
      </c>
      <c r="Q456" s="31" t="str">
        <f t="shared" si="28"/>
        <v/>
      </c>
      <c r="R456" s="18" t="str">
        <f t="shared" si="29"/>
        <v>SW NOT INSTALLED</v>
      </c>
      <c r="S456" s="18" t="str">
        <f t="shared" si="30"/>
        <v/>
      </c>
      <c r="T456" s="18" t="str">
        <f t="shared" si="31"/>
        <v>SW NOT INSTALLED</v>
      </c>
    </row>
    <row r="457" spans="1:20">
      <c r="A457" s="31">
        <f>'12 - Deployments &amp; Config'!I462</f>
        <v>0</v>
      </c>
      <c r="B457" s="31">
        <f>'12 - Deployments &amp; Config'!AA462</f>
        <v>0</v>
      </c>
      <c r="C457" s="31">
        <f>'12 - Deployments &amp; Config'!AB462</f>
        <v>0</v>
      </c>
      <c r="D457" s="18">
        <f>'12 - Deployments &amp; Config'!AP462</f>
        <v>0</v>
      </c>
      <c r="E457" s="18">
        <f>'12 - Deployments &amp; Config'!N462</f>
        <v>0</v>
      </c>
      <c r="F457" s="31">
        <f>'12 - Deployments &amp; Config'!O462</f>
        <v>0</v>
      </c>
      <c r="G457" s="18">
        <f>'12 - Deployments &amp; Config'!P462</f>
        <v>0</v>
      </c>
      <c r="H457" s="18">
        <f>'13 - Config_Intake_View'!M457</f>
        <v>0</v>
      </c>
      <c r="I457" s="31">
        <f>IF('13 - Config_Intake_View'!Q457&lt;&gt;"",'13 - Config_Intake_View'!Q457,'12 - Deployments &amp; Config'!BP462)</f>
        <v>0</v>
      </c>
      <c r="J457" s="18" t="str">
        <f>IF('13 - Config_Intake_View'!Q457&lt;&gt;"","PM Approved",IF('12 - Deployments &amp; Config'!BP462&lt;&gt;"","Assumed",""))</f>
        <v/>
      </c>
      <c r="K457" s="31">
        <f>'12 - Deployments &amp; Config'!AJ462</f>
        <v>0</v>
      </c>
      <c r="L457" s="18">
        <f>'12 - Deployments &amp; Config'!T462</f>
        <v>0</v>
      </c>
      <c r="M457" s="18">
        <f>'12 - Deployments &amp; Config'!V462</f>
        <v>0</v>
      </c>
      <c r="N457" s="18" t="str">
        <f>'12 - Deployments &amp; Config'!BS462</f>
        <v/>
      </c>
      <c r="O457" s="31" t="str">
        <f>'12 - Deployments &amp; Config'!BU462</f>
        <v/>
      </c>
      <c r="P457" s="2">
        <f>'12 - Deployments &amp; Config'!B462</f>
        <v>0</v>
      </c>
      <c r="Q457" s="31" t="str">
        <f t="shared" si="28"/>
        <v/>
      </c>
      <c r="R457" s="18" t="str">
        <f t="shared" si="29"/>
        <v>SW NOT INSTALLED</v>
      </c>
      <c r="S457" s="18" t="str">
        <f t="shared" si="30"/>
        <v/>
      </c>
      <c r="T457" s="18" t="str">
        <f t="shared" si="31"/>
        <v>SW NOT INSTALLED</v>
      </c>
    </row>
    <row r="458" spans="1:20">
      <c r="A458" s="31">
        <f>'12 - Deployments &amp; Config'!I463</f>
        <v>0</v>
      </c>
      <c r="B458" s="31">
        <f>'12 - Deployments &amp; Config'!AA463</f>
        <v>0</v>
      </c>
      <c r="C458" s="31">
        <f>'12 - Deployments &amp; Config'!AB463</f>
        <v>0</v>
      </c>
      <c r="D458" s="18">
        <f>'12 - Deployments &amp; Config'!AP463</f>
        <v>0</v>
      </c>
      <c r="E458" s="18">
        <f>'12 - Deployments &amp; Config'!N463</f>
        <v>0</v>
      </c>
      <c r="F458" s="31">
        <f>'12 - Deployments &amp; Config'!O463</f>
        <v>0</v>
      </c>
      <c r="G458" s="18">
        <f>'12 - Deployments &amp; Config'!P463</f>
        <v>0</v>
      </c>
      <c r="H458" s="18">
        <f>'13 - Config_Intake_View'!M458</f>
        <v>0</v>
      </c>
      <c r="I458" s="31">
        <f>IF('13 - Config_Intake_View'!Q458&lt;&gt;"",'13 - Config_Intake_View'!Q458,'12 - Deployments &amp; Config'!BP463)</f>
        <v>0</v>
      </c>
      <c r="J458" s="18" t="str">
        <f>IF('13 - Config_Intake_View'!Q458&lt;&gt;"","PM Approved",IF('12 - Deployments &amp; Config'!BP463&lt;&gt;"","Assumed",""))</f>
        <v/>
      </c>
      <c r="K458" s="31">
        <f>'12 - Deployments &amp; Config'!AJ463</f>
        <v>0</v>
      </c>
      <c r="L458" s="18">
        <f>'12 - Deployments &amp; Config'!T463</f>
        <v>0</v>
      </c>
      <c r="M458" s="18">
        <f>'12 - Deployments &amp; Config'!V463</f>
        <v>0</v>
      </c>
      <c r="N458" s="18" t="str">
        <f>'12 - Deployments &amp; Config'!BS463</f>
        <v/>
      </c>
      <c r="O458" s="31" t="str">
        <f>'12 - Deployments &amp; Config'!BU463</f>
        <v/>
      </c>
      <c r="P458" s="2">
        <f>'12 - Deployments &amp; Config'!B463</f>
        <v>0</v>
      </c>
      <c r="Q458" s="31" t="str">
        <f t="shared" si="28"/>
        <v/>
      </c>
      <c r="R458" s="18" t="str">
        <f t="shared" si="29"/>
        <v>SW NOT INSTALLED</v>
      </c>
      <c r="S458" s="18" t="str">
        <f t="shared" si="30"/>
        <v/>
      </c>
      <c r="T458" s="18" t="str">
        <f t="shared" si="31"/>
        <v>SW NOT INSTALLED</v>
      </c>
    </row>
    <row r="459" spans="1:20">
      <c r="A459" s="31">
        <f>'12 - Deployments &amp; Config'!I464</f>
        <v>0</v>
      </c>
      <c r="B459" s="31">
        <f>'12 - Deployments &amp; Config'!AA464</f>
        <v>0</v>
      </c>
      <c r="C459" s="31">
        <f>'12 - Deployments &amp; Config'!AB464</f>
        <v>0</v>
      </c>
      <c r="D459" s="18">
        <f>'12 - Deployments &amp; Config'!AP464</f>
        <v>0</v>
      </c>
      <c r="E459" s="18">
        <f>'12 - Deployments &amp; Config'!N464</f>
        <v>0</v>
      </c>
      <c r="F459" s="31">
        <f>'12 - Deployments &amp; Config'!O464</f>
        <v>0</v>
      </c>
      <c r="G459" s="18">
        <f>'12 - Deployments &amp; Config'!P464</f>
        <v>0</v>
      </c>
      <c r="H459" s="18">
        <f>'13 - Config_Intake_View'!M459</f>
        <v>0</v>
      </c>
      <c r="I459" s="31">
        <f>IF('13 - Config_Intake_View'!Q459&lt;&gt;"",'13 - Config_Intake_View'!Q459,'12 - Deployments &amp; Config'!BP464)</f>
        <v>0</v>
      </c>
      <c r="J459" s="18" t="str">
        <f>IF('13 - Config_Intake_View'!Q459&lt;&gt;"","PM Approved",IF('12 - Deployments &amp; Config'!BP464&lt;&gt;"","Assumed",""))</f>
        <v/>
      </c>
      <c r="K459" s="31">
        <f>'12 - Deployments &amp; Config'!AJ464</f>
        <v>0</v>
      </c>
      <c r="L459" s="18">
        <f>'12 - Deployments &amp; Config'!T464</f>
        <v>0</v>
      </c>
      <c r="M459" s="18">
        <f>'12 - Deployments &amp; Config'!V464</f>
        <v>0</v>
      </c>
      <c r="N459" s="18" t="str">
        <f>'12 - Deployments &amp; Config'!BS464</f>
        <v/>
      </c>
      <c r="O459" s="31" t="str">
        <f>'12 - Deployments &amp; Config'!BU464</f>
        <v/>
      </c>
      <c r="P459" s="2">
        <f>'12 - Deployments &amp; Config'!B464</f>
        <v>0</v>
      </c>
      <c r="Q459" s="31" t="str">
        <f t="shared" si="28"/>
        <v/>
      </c>
      <c r="R459" s="18" t="str">
        <f t="shared" si="29"/>
        <v>SW NOT INSTALLED</v>
      </c>
      <c r="S459" s="18" t="str">
        <f t="shared" si="30"/>
        <v/>
      </c>
      <c r="T459" s="18" t="str">
        <f t="shared" si="31"/>
        <v>SW NOT INSTALLED</v>
      </c>
    </row>
    <row r="460" spans="1:20">
      <c r="A460" s="31">
        <f>'12 - Deployments &amp; Config'!I465</f>
        <v>0</v>
      </c>
      <c r="B460" s="31">
        <f>'12 - Deployments &amp; Config'!AA465</f>
        <v>0</v>
      </c>
      <c r="C460" s="31">
        <f>'12 - Deployments &amp; Config'!AB465</f>
        <v>0</v>
      </c>
      <c r="D460" s="18">
        <f>'12 - Deployments &amp; Config'!AP465</f>
        <v>0</v>
      </c>
      <c r="E460" s="18">
        <f>'12 - Deployments &amp; Config'!N465</f>
        <v>0</v>
      </c>
      <c r="F460" s="31">
        <f>'12 - Deployments &amp; Config'!O465</f>
        <v>0</v>
      </c>
      <c r="G460" s="18">
        <f>'12 - Deployments &amp; Config'!P465</f>
        <v>0</v>
      </c>
      <c r="H460" s="18">
        <f>'13 - Config_Intake_View'!M460</f>
        <v>0</v>
      </c>
      <c r="I460" s="31">
        <f>IF('13 - Config_Intake_View'!Q460&lt;&gt;"",'13 - Config_Intake_View'!Q460,'12 - Deployments &amp; Config'!BP465)</f>
        <v>0</v>
      </c>
      <c r="J460" s="18" t="str">
        <f>IF('13 - Config_Intake_View'!Q460&lt;&gt;"","PM Approved",IF('12 - Deployments &amp; Config'!BP465&lt;&gt;"","Assumed",""))</f>
        <v/>
      </c>
      <c r="K460" s="31">
        <f>'12 - Deployments &amp; Config'!AJ465</f>
        <v>0</v>
      </c>
      <c r="L460" s="18">
        <f>'12 - Deployments &amp; Config'!T465</f>
        <v>0</v>
      </c>
      <c r="M460" s="18">
        <f>'12 - Deployments &amp; Config'!V465</f>
        <v>0</v>
      </c>
      <c r="N460" s="18" t="str">
        <f>'12 - Deployments &amp; Config'!BS465</f>
        <v/>
      </c>
      <c r="O460" s="31" t="str">
        <f>'12 - Deployments &amp; Config'!BU465</f>
        <v/>
      </c>
      <c r="P460" s="2">
        <f>'12 - Deployments &amp; Config'!B465</f>
        <v>0</v>
      </c>
      <c r="Q460" s="31" t="str">
        <f t="shared" si="28"/>
        <v/>
      </c>
      <c r="R460" s="18" t="str">
        <f t="shared" si="29"/>
        <v>SW NOT INSTALLED</v>
      </c>
      <c r="S460" s="18" t="str">
        <f t="shared" si="30"/>
        <v/>
      </c>
      <c r="T460" s="18" t="str">
        <f t="shared" si="31"/>
        <v>SW NOT INSTALLED</v>
      </c>
    </row>
    <row r="461" spans="1:20">
      <c r="A461" s="31">
        <f>'12 - Deployments &amp; Config'!I466</f>
        <v>0</v>
      </c>
      <c r="B461" s="31">
        <f>'12 - Deployments &amp; Config'!AA466</f>
        <v>0</v>
      </c>
      <c r="C461" s="31">
        <f>'12 - Deployments &amp; Config'!AB466</f>
        <v>0</v>
      </c>
      <c r="D461" s="18">
        <f>'12 - Deployments &amp; Config'!AP466</f>
        <v>0</v>
      </c>
      <c r="E461" s="18">
        <f>'12 - Deployments &amp; Config'!N466</f>
        <v>0</v>
      </c>
      <c r="F461" s="31">
        <f>'12 - Deployments &amp; Config'!O466</f>
        <v>0</v>
      </c>
      <c r="G461" s="18">
        <f>'12 - Deployments &amp; Config'!P466</f>
        <v>0</v>
      </c>
      <c r="H461" s="18">
        <f>'13 - Config_Intake_View'!M461</f>
        <v>0</v>
      </c>
      <c r="I461" s="31">
        <f>IF('13 - Config_Intake_View'!Q461&lt;&gt;"",'13 - Config_Intake_View'!Q461,'12 - Deployments &amp; Config'!BP466)</f>
        <v>0</v>
      </c>
      <c r="J461" s="18" t="str">
        <f>IF('13 - Config_Intake_View'!Q461&lt;&gt;"","PM Approved",IF('12 - Deployments &amp; Config'!BP466&lt;&gt;"","Assumed",""))</f>
        <v/>
      </c>
      <c r="K461" s="31">
        <f>'12 - Deployments &amp; Config'!AJ466</f>
        <v>0</v>
      </c>
      <c r="L461" s="18">
        <f>'12 - Deployments &amp; Config'!T466</f>
        <v>0</v>
      </c>
      <c r="M461" s="18">
        <f>'12 - Deployments &amp; Config'!V466</f>
        <v>0</v>
      </c>
      <c r="N461" s="18" t="str">
        <f>'12 - Deployments &amp; Config'!BS466</f>
        <v/>
      </c>
      <c r="O461" s="31" t="str">
        <f>'12 - Deployments &amp; Config'!BU466</f>
        <v/>
      </c>
      <c r="P461" s="2">
        <f>'12 - Deployments &amp; Config'!B466</f>
        <v>0</v>
      </c>
      <c r="Q461" s="31" t="str">
        <f t="shared" si="28"/>
        <v/>
      </c>
      <c r="R461" s="18" t="str">
        <f t="shared" si="29"/>
        <v>SW NOT INSTALLED</v>
      </c>
      <c r="S461" s="18" t="str">
        <f t="shared" si="30"/>
        <v/>
      </c>
      <c r="T461" s="18" t="str">
        <f t="shared" si="31"/>
        <v>SW NOT INSTALLED</v>
      </c>
    </row>
    <row r="462" spans="1:20">
      <c r="A462" s="31">
        <f>'12 - Deployments &amp; Config'!I467</f>
        <v>0</v>
      </c>
      <c r="B462" s="31">
        <f>'12 - Deployments &amp; Config'!AA467</f>
        <v>0</v>
      </c>
      <c r="C462" s="31">
        <f>'12 - Deployments &amp; Config'!AB467</f>
        <v>0</v>
      </c>
      <c r="D462" s="18">
        <f>'12 - Deployments &amp; Config'!AP467</f>
        <v>0</v>
      </c>
      <c r="E462" s="18">
        <f>'12 - Deployments &amp; Config'!N467</f>
        <v>0</v>
      </c>
      <c r="F462" s="31">
        <f>'12 - Deployments &amp; Config'!O467</f>
        <v>0</v>
      </c>
      <c r="G462" s="18">
        <f>'12 - Deployments &amp; Config'!P467</f>
        <v>0</v>
      </c>
      <c r="H462" s="18">
        <f>'13 - Config_Intake_View'!M462</f>
        <v>0</v>
      </c>
      <c r="I462" s="31">
        <f>IF('13 - Config_Intake_View'!Q462&lt;&gt;"",'13 - Config_Intake_View'!Q462,'12 - Deployments &amp; Config'!BP467)</f>
        <v>0</v>
      </c>
      <c r="J462" s="18" t="str">
        <f>IF('13 - Config_Intake_View'!Q462&lt;&gt;"","PM Approved",IF('12 - Deployments &amp; Config'!BP467&lt;&gt;"","Assumed",""))</f>
        <v/>
      </c>
      <c r="K462" s="31">
        <f>'12 - Deployments &amp; Config'!AJ467</f>
        <v>0</v>
      </c>
      <c r="L462" s="18">
        <f>'12 - Deployments &amp; Config'!T467</f>
        <v>0</v>
      </c>
      <c r="M462" s="18">
        <f>'12 - Deployments &amp; Config'!V467</f>
        <v>0</v>
      </c>
      <c r="N462" s="18" t="str">
        <f>'12 - Deployments &amp; Config'!BS467</f>
        <v/>
      </c>
      <c r="O462" s="31" t="str">
        <f>'12 - Deployments &amp; Config'!BU467</f>
        <v/>
      </c>
      <c r="P462" s="2">
        <f>'12 - Deployments &amp; Config'!B467</f>
        <v>0</v>
      </c>
      <c r="Q462" s="31" t="str">
        <f t="shared" si="28"/>
        <v/>
      </c>
      <c r="R462" s="18" t="str">
        <f t="shared" si="29"/>
        <v>SW NOT INSTALLED</v>
      </c>
      <c r="S462" s="18" t="str">
        <f t="shared" si="30"/>
        <v/>
      </c>
      <c r="T462" s="18" t="str">
        <f t="shared" si="31"/>
        <v>SW NOT INSTALLED</v>
      </c>
    </row>
    <row r="463" spans="1:20">
      <c r="A463" s="31">
        <f>'12 - Deployments &amp; Config'!I468</f>
        <v>0</v>
      </c>
      <c r="B463" s="31">
        <f>'12 - Deployments &amp; Config'!AA468</f>
        <v>0</v>
      </c>
      <c r="C463" s="31">
        <f>'12 - Deployments &amp; Config'!AB468</f>
        <v>0</v>
      </c>
      <c r="D463" s="18">
        <f>'12 - Deployments &amp; Config'!AP468</f>
        <v>0</v>
      </c>
      <c r="E463" s="18">
        <f>'12 - Deployments &amp; Config'!N468</f>
        <v>0</v>
      </c>
      <c r="F463" s="31">
        <f>'12 - Deployments &amp; Config'!O468</f>
        <v>0</v>
      </c>
      <c r="G463" s="18">
        <f>'12 - Deployments &amp; Config'!P468</f>
        <v>0</v>
      </c>
      <c r="H463" s="18">
        <f>'13 - Config_Intake_View'!M463</f>
        <v>0</v>
      </c>
      <c r="I463" s="31">
        <f>IF('13 - Config_Intake_View'!Q463&lt;&gt;"",'13 - Config_Intake_View'!Q463,'12 - Deployments &amp; Config'!BP468)</f>
        <v>0</v>
      </c>
      <c r="J463" s="18" t="str">
        <f>IF('13 - Config_Intake_View'!Q463&lt;&gt;"","PM Approved",IF('12 - Deployments &amp; Config'!BP468&lt;&gt;"","Assumed",""))</f>
        <v/>
      </c>
      <c r="K463" s="31">
        <f>'12 - Deployments &amp; Config'!AJ468</f>
        <v>0</v>
      </c>
      <c r="L463" s="18">
        <f>'12 - Deployments &amp; Config'!T468</f>
        <v>0</v>
      </c>
      <c r="M463" s="18">
        <f>'12 - Deployments &amp; Config'!V468</f>
        <v>0</v>
      </c>
      <c r="N463" s="18" t="str">
        <f>'12 - Deployments &amp; Config'!BS468</f>
        <v/>
      </c>
      <c r="O463" s="31" t="str">
        <f>'12 - Deployments &amp; Config'!BU468</f>
        <v/>
      </c>
      <c r="P463" s="2">
        <f>'12 - Deployments &amp; Config'!B468</f>
        <v>0</v>
      </c>
      <c r="Q463" s="31" t="str">
        <f t="shared" si="28"/>
        <v/>
      </c>
      <c r="R463" s="18" t="str">
        <f t="shared" si="29"/>
        <v>SW NOT INSTALLED</v>
      </c>
      <c r="S463" s="18" t="str">
        <f t="shared" si="30"/>
        <v/>
      </c>
      <c r="T463" s="18" t="str">
        <f t="shared" si="31"/>
        <v>SW NOT INSTALLED</v>
      </c>
    </row>
    <row r="464" spans="1:20">
      <c r="A464" s="31">
        <f>'12 - Deployments &amp; Config'!I469</f>
        <v>0</v>
      </c>
      <c r="B464" s="31">
        <f>'12 - Deployments &amp; Config'!AA469</f>
        <v>0</v>
      </c>
      <c r="C464" s="31">
        <f>'12 - Deployments &amp; Config'!AB469</f>
        <v>0</v>
      </c>
      <c r="D464" s="18">
        <f>'12 - Deployments &amp; Config'!AP469</f>
        <v>0</v>
      </c>
      <c r="E464" s="18">
        <f>'12 - Deployments &amp; Config'!N469</f>
        <v>0</v>
      </c>
      <c r="F464" s="31">
        <f>'12 - Deployments &amp; Config'!O469</f>
        <v>0</v>
      </c>
      <c r="G464" s="18">
        <f>'12 - Deployments &amp; Config'!P469</f>
        <v>0</v>
      </c>
      <c r="H464" s="18">
        <f>'13 - Config_Intake_View'!M464</f>
        <v>0</v>
      </c>
      <c r="I464" s="31">
        <f>IF('13 - Config_Intake_View'!Q464&lt;&gt;"",'13 - Config_Intake_View'!Q464,'12 - Deployments &amp; Config'!BP469)</f>
        <v>0</v>
      </c>
      <c r="J464" s="18" t="str">
        <f>IF('13 - Config_Intake_View'!Q464&lt;&gt;"","PM Approved",IF('12 - Deployments &amp; Config'!BP469&lt;&gt;"","Assumed",""))</f>
        <v/>
      </c>
      <c r="K464" s="31">
        <f>'12 - Deployments &amp; Config'!AJ469</f>
        <v>0</v>
      </c>
      <c r="L464" s="18">
        <f>'12 - Deployments &amp; Config'!T469</f>
        <v>0</v>
      </c>
      <c r="M464" s="18">
        <f>'12 - Deployments &amp; Config'!V469</f>
        <v>0</v>
      </c>
      <c r="N464" s="18" t="str">
        <f>'12 - Deployments &amp; Config'!BS469</f>
        <v/>
      </c>
      <c r="O464" s="31" t="str">
        <f>'12 - Deployments &amp; Config'!BU469</f>
        <v/>
      </c>
      <c r="P464" s="2">
        <f>'12 - Deployments &amp; Config'!B469</f>
        <v>0</v>
      </c>
      <c r="Q464" s="31" t="str">
        <f t="shared" si="28"/>
        <v/>
      </c>
      <c r="R464" s="18" t="str">
        <f t="shared" si="29"/>
        <v>SW NOT INSTALLED</v>
      </c>
      <c r="S464" s="18" t="str">
        <f t="shared" si="30"/>
        <v/>
      </c>
      <c r="T464" s="18" t="str">
        <f t="shared" si="31"/>
        <v>SW NOT INSTALLED</v>
      </c>
    </row>
    <row r="465" spans="1:20">
      <c r="A465" s="31">
        <f>'12 - Deployments &amp; Config'!I470</f>
        <v>0</v>
      </c>
      <c r="B465" s="31">
        <f>'12 - Deployments &amp; Config'!AA470</f>
        <v>0</v>
      </c>
      <c r="C465" s="31">
        <f>'12 - Deployments &amp; Config'!AB470</f>
        <v>0</v>
      </c>
      <c r="D465" s="18">
        <f>'12 - Deployments &amp; Config'!AP470</f>
        <v>0</v>
      </c>
      <c r="E465" s="18">
        <f>'12 - Deployments &amp; Config'!N470</f>
        <v>0</v>
      </c>
      <c r="F465" s="31">
        <f>'12 - Deployments &amp; Config'!O470</f>
        <v>0</v>
      </c>
      <c r="G465" s="18">
        <f>'12 - Deployments &amp; Config'!P470</f>
        <v>0</v>
      </c>
      <c r="H465" s="18">
        <f>'13 - Config_Intake_View'!M465</f>
        <v>0</v>
      </c>
      <c r="I465" s="31">
        <f>IF('13 - Config_Intake_View'!Q465&lt;&gt;"",'13 - Config_Intake_View'!Q465,'12 - Deployments &amp; Config'!BP470)</f>
        <v>0</v>
      </c>
      <c r="J465" s="18" t="str">
        <f>IF('13 - Config_Intake_View'!Q465&lt;&gt;"","PM Approved",IF('12 - Deployments &amp; Config'!BP470&lt;&gt;"","Assumed",""))</f>
        <v/>
      </c>
      <c r="K465" s="31">
        <f>'12 - Deployments &amp; Config'!AJ470</f>
        <v>0</v>
      </c>
      <c r="L465" s="18">
        <f>'12 - Deployments &amp; Config'!T470</f>
        <v>0</v>
      </c>
      <c r="M465" s="18">
        <f>'12 - Deployments &amp; Config'!V470</f>
        <v>0</v>
      </c>
      <c r="N465" s="18" t="str">
        <f>'12 - Deployments &amp; Config'!BS470</f>
        <v/>
      </c>
      <c r="O465" s="31" t="str">
        <f>'12 - Deployments &amp; Config'!BU470</f>
        <v/>
      </c>
      <c r="P465" s="2">
        <f>'12 - Deployments &amp; Config'!B470</f>
        <v>0</v>
      </c>
      <c r="Q465" s="31" t="str">
        <f t="shared" si="28"/>
        <v/>
      </c>
      <c r="R465" s="18" t="str">
        <f t="shared" si="29"/>
        <v>SW NOT INSTALLED</v>
      </c>
      <c r="S465" s="18" t="str">
        <f t="shared" si="30"/>
        <v/>
      </c>
      <c r="T465" s="18" t="str">
        <f t="shared" si="31"/>
        <v>SW NOT INSTALLED</v>
      </c>
    </row>
    <row r="466" spans="1:20">
      <c r="A466" s="31">
        <f>'12 - Deployments &amp; Config'!I471</f>
        <v>0</v>
      </c>
      <c r="B466" s="31">
        <f>'12 - Deployments &amp; Config'!AA471</f>
        <v>0</v>
      </c>
      <c r="C466" s="31">
        <f>'12 - Deployments &amp; Config'!AB471</f>
        <v>0</v>
      </c>
      <c r="D466" s="18">
        <f>'12 - Deployments &amp; Config'!AP471</f>
        <v>0</v>
      </c>
      <c r="E466" s="18">
        <f>'12 - Deployments &amp; Config'!N471</f>
        <v>0</v>
      </c>
      <c r="F466" s="31">
        <f>'12 - Deployments &amp; Config'!O471</f>
        <v>0</v>
      </c>
      <c r="G466" s="18">
        <f>'12 - Deployments &amp; Config'!P471</f>
        <v>0</v>
      </c>
      <c r="H466" s="18">
        <f>'13 - Config_Intake_View'!M466</f>
        <v>0</v>
      </c>
      <c r="I466" s="31">
        <f>IF('13 - Config_Intake_View'!Q466&lt;&gt;"",'13 - Config_Intake_View'!Q466,'12 - Deployments &amp; Config'!BP471)</f>
        <v>0</v>
      </c>
      <c r="J466" s="18" t="str">
        <f>IF('13 - Config_Intake_View'!Q466&lt;&gt;"","PM Approved",IF('12 - Deployments &amp; Config'!BP471&lt;&gt;"","Assumed",""))</f>
        <v/>
      </c>
      <c r="K466" s="31">
        <f>'12 - Deployments &amp; Config'!AJ471</f>
        <v>0</v>
      </c>
      <c r="L466" s="18">
        <f>'12 - Deployments &amp; Config'!T471</f>
        <v>0</v>
      </c>
      <c r="M466" s="18">
        <f>'12 - Deployments &amp; Config'!V471</f>
        <v>0</v>
      </c>
      <c r="N466" s="18" t="str">
        <f>'12 - Deployments &amp; Config'!BS471</f>
        <v/>
      </c>
      <c r="O466" s="31" t="str">
        <f>'12 - Deployments &amp; Config'!BU471</f>
        <v/>
      </c>
      <c r="P466" s="2">
        <f>'12 - Deployments &amp; Config'!B471</f>
        <v>0</v>
      </c>
      <c r="Q466" s="31" t="str">
        <f t="shared" si="28"/>
        <v/>
      </c>
      <c r="R466" s="18" t="str">
        <f t="shared" si="29"/>
        <v>SW NOT INSTALLED</v>
      </c>
      <c r="S466" s="18" t="str">
        <f t="shared" si="30"/>
        <v/>
      </c>
      <c r="T466" s="18" t="str">
        <f t="shared" si="31"/>
        <v>SW NOT INSTALLED</v>
      </c>
    </row>
    <row r="467" spans="1:20">
      <c r="A467" s="31">
        <f>'12 - Deployments &amp; Config'!I472</f>
        <v>0</v>
      </c>
      <c r="B467" s="31">
        <f>'12 - Deployments &amp; Config'!AA472</f>
        <v>0</v>
      </c>
      <c r="C467" s="31">
        <f>'12 - Deployments &amp; Config'!AB472</f>
        <v>0</v>
      </c>
      <c r="D467" s="18">
        <f>'12 - Deployments &amp; Config'!AP472</f>
        <v>0</v>
      </c>
      <c r="E467" s="18">
        <f>'12 - Deployments &amp; Config'!N472</f>
        <v>0</v>
      </c>
      <c r="F467" s="31">
        <f>'12 - Deployments &amp; Config'!O472</f>
        <v>0</v>
      </c>
      <c r="G467" s="18">
        <f>'12 - Deployments &amp; Config'!P472</f>
        <v>0</v>
      </c>
      <c r="H467" s="18">
        <f>'13 - Config_Intake_View'!M467</f>
        <v>0</v>
      </c>
      <c r="I467" s="31">
        <f>IF('13 - Config_Intake_View'!Q467&lt;&gt;"",'13 - Config_Intake_View'!Q467,'12 - Deployments &amp; Config'!BP472)</f>
        <v>0</v>
      </c>
      <c r="J467" s="18" t="str">
        <f>IF('13 - Config_Intake_View'!Q467&lt;&gt;"","PM Approved",IF('12 - Deployments &amp; Config'!BP472&lt;&gt;"","Assumed",""))</f>
        <v/>
      </c>
      <c r="K467" s="31">
        <f>'12 - Deployments &amp; Config'!AJ472</f>
        <v>0</v>
      </c>
      <c r="L467" s="18">
        <f>'12 - Deployments &amp; Config'!T472</f>
        <v>0</v>
      </c>
      <c r="M467" s="18">
        <f>'12 - Deployments &amp; Config'!V472</f>
        <v>0</v>
      </c>
      <c r="N467" s="18" t="str">
        <f>'12 - Deployments &amp; Config'!BS472</f>
        <v/>
      </c>
      <c r="O467" s="31" t="str">
        <f>'12 - Deployments &amp; Config'!BU472</f>
        <v/>
      </c>
      <c r="P467" s="2">
        <f>'12 - Deployments &amp; Config'!B472</f>
        <v>0</v>
      </c>
      <c r="Q467" s="31" t="str">
        <f t="shared" si="28"/>
        <v/>
      </c>
      <c r="R467" s="18" t="str">
        <f t="shared" si="29"/>
        <v>SW NOT INSTALLED</v>
      </c>
      <c r="S467" s="18" t="str">
        <f t="shared" si="30"/>
        <v/>
      </c>
      <c r="T467" s="18" t="str">
        <f t="shared" si="31"/>
        <v>SW NOT INSTALLED</v>
      </c>
    </row>
    <row r="468" spans="1:20">
      <c r="A468" s="31">
        <f>'12 - Deployments &amp; Config'!I473</f>
        <v>0</v>
      </c>
      <c r="B468" s="31">
        <f>'12 - Deployments &amp; Config'!AA473</f>
        <v>0</v>
      </c>
      <c r="C468" s="31">
        <f>'12 - Deployments &amp; Config'!AB473</f>
        <v>0</v>
      </c>
      <c r="D468" s="18">
        <f>'12 - Deployments &amp; Config'!AP473</f>
        <v>0</v>
      </c>
      <c r="E468" s="18">
        <f>'12 - Deployments &amp; Config'!N473</f>
        <v>0</v>
      </c>
      <c r="F468" s="31">
        <f>'12 - Deployments &amp; Config'!O473</f>
        <v>0</v>
      </c>
      <c r="G468" s="18">
        <f>'12 - Deployments &amp; Config'!P473</f>
        <v>0</v>
      </c>
      <c r="H468" s="18">
        <f>'13 - Config_Intake_View'!M468</f>
        <v>0</v>
      </c>
      <c r="I468" s="31">
        <f>IF('13 - Config_Intake_View'!Q468&lt;&gt;"",'13 - Config_Intake_View'!Q468,'12 - Deployments &amp; Config'!BP473)</f>
        <v>0</v>
      </c>
      <c r="J468" s="18" t="str">
        <f>IF('13 - Config_Intake_View'!Q468&lt;&gt;"","PM Approved",IF('12 - Deployments &amp; Config'!BP473&lt;&gt;"","Assumed",""))</f>
        <v/>
      </c>
      <c r="K468" s="31">
        <f>'12 - Deployments &amp; Config'!AJ473</f>
        <v>0</v>
      </c>
      <c r="L468" s="18">
        <f>'12 - Deployments &amp; Config'!T473</f>
        <v>0</v>
      </c>
      <c r="M468" s="18">
        <f>'12 - Deployments &amp; Config'!V473</f>
        <v>0</v>
      </c>
      <c r="N468" s="18" t="str">
        <f>'12 - Deployments &amp; Config'!BS473</f>
        <v/>
      </c>
      <c r="O468" s="31" t="str">
        <f>'12 - Deployments &amp; Config'!BU473</f>
        <v/>
      </c>
      <c r="P468" s="2">
        <f>'12 - Deployments &amp; Config'!B473</f>
        <v>0</v>
      </c>
      <c r="Q468" s="31" t="str">
        <f t="shared" si="28"/>
        <v/>
      </c>
      <c r="R468" s="18" t="str">
        <f t="shared" si="29"/>
        <v>SW NOT INSTALLED</v>
      </c>
      <c r="S468" s="18" t="str">
        <f t="shared" si="30"/>
        <v/>
      </c>
      <c r="T468" s="18" t="str">
        <f t="shared" si="31"/>
        <v>SW NOT INSTALLED</v>
      </c>
    </row>
    <row r="469" spans="1:20">
      <c r="A469" s="31">
        <f>'12 - Deployments &amp; Config'!I474</f>
        <v>0</v>
      </c>
      <c r="B469" s="31">
        <f>'12 - Deployments &amp; Config'!AA474</f>
        <v>0</v>
      </c>
      <c r="C469" s="31">
        <f>'12 - Deployments &amp; Config'!AB474</f>
        <v>0</v>
      </c>
      <c r="D469" s="18">
        <f>'12 - Deployments &amp; Config'!AP474</f>
        <v>0</v>
      </c>
      <c r="E469" s="18">
        <f>'12 - Deployments &amp; Config'!N474</f>
        <v>0</v>
      </c>
      <c r="F469" s="31">
        <f>'12 - Deployments &amp; Config'!O474</f>
        <v>0</v>
      </c>
      <c r="G469" s="18">
        <f>'12 - Deployments &amp; Config'!P474</f>
        <v>0</v>
      </c>
      <c r="H469" s="18">
        <f>'13 - Config_Intake_View'!M469</f>
        <v>0</v>
      </c>
      <c r="I469" s="31">
        <f>IF('13 - Config_Intake_View'!Q469&lt;&gt;"",'13 - Config_Intake_View'!Q469,'12 - Deployments &amp; Config'!BP474)</f>
        <v>0</v>
      </c>
      <c r="J469" s="18" t="str">
        <f>IF('13 - Config_Intake_View'!Q469&lt;&gt;"","PM Approved",IF('12 - Deployments &amp; Config'!BP474&lt;&gt;"","Assumed",""))</f>
        <v/>
      </c>
      <c r="K469" s="31">
        <f>'12 - Deployments &amp; Config'!AJ474</f>
        <v>0</v>
      </c>
      <c r="L469" s="18">
        <f>'12 - Deployments &amp; Config'!T474</f>
        <v>0</v>
      </c>
      <c r="M469" s="18">
        <f>'12 - Deployments &amp; Config'!V474</f>
        <v>0</v>
      </c>
      <c r="N469" s="18" t="str">
        <f>'12 - Deployments &amp; Config'!BS474</f>
        <v/>
      </c>
      <c r="O469" s="31" t="str">
        <f>'12 - Deployments &amp; Config'!BU474</f>
        <v/>
      </c>
      <c r="P469" s="2">
        <f>'12 - Deployments &amp; Config'!B474</f>
        <v>0</v>
      </c>
      <c r="Q469" s="31" t="str">
        <f t="shared" si="28"/>
        <v/>
      </c>
      <c r="R469" s="18" t="str">
        <f t="shared" si="29"/>
        <v>SW NOT INSTALLED</v>
      </c>
      <c r="S469" s="18" t="str">
        <f t="shared" si="30"/>
        <v/>
      </c>
      <c r="T469" s="18" t="str">
        <f t="shared" si="31"/>
        <v>SW NOT INSTALLED</v>
      </c>
    </row>
    <row r="470" spans="1:20">
      <c r="A470" s="31">
        <f>'12 - Deployments &amp; Config'!I475</f>
        <v>0</v>
      </c>
      <c r="B470" s="31">
        <f>'12 - Deployments &amp; Config'!AA475</f>
        <v>0</v>
      </c>
      <c r="C470" s="31">
        <f>'12 - Deployments &amp; Config'!AB475</f>
        <v>0</v>
      </c>
      <c r="D470" s="18">
        <f>'12 - Deployments &amp; Config'!AP475</f>
        <v>0</v>
      </c>
      <c r="E470" s="18">
        <f>'12 - Deployments &amp; Config'!N475</f>
        <v>0</v>
      </c>
      <c r="F470" s="31">
        <f>'12 - Deployments &amp; Config'!O475</f>
        <v>0</v>
      </c>
      <c r="G470" s="18">
        <f>'12 - Deployments &amp; Config'!P475</f>
        <v>0</v>
      </c>
      <c r="H470" s="18">
        <f>'13 - Config_Intake_View'!M470</f>
        <v>0</v>
      </c>
      <c r="I470" s="31">
        <f>IF('13 - Config_Intake_View'!Q470&lt;&gt;"",'13 - Config_Intake_View'!Q470,'12 - Deployments &amp; Config'!BP475)</f>
        <v>0</v>
      </c>
      <c r="J470" s="18" t="str">
        <f>IF('13 - Config_Intake_View'!Q470&lt;&gt;"","PM Approved",IF('12 - Deployments &amp; Config'!BP475&lt;&gt;"","Assumed",""))</f>
        <v/>
      </c>
      <c r="K470" s="31">
        <f>'12 - Deployments &amp; Config'!AJ475</f>
        <v>0</v>
      </c>
      <c r="L470" s="18">
        <f>'12 - Deployments &amp; Config'!T475</f>
        <v>0</v>
      </c>
      <c r="M470" s="18">
        <f>'12 - Deployments &amp; Config'!V475</f>
        <v>0</v>
      </c>
      <c r="N470" s="18" t="str">
        <f>'12 - Deployments &amp; Config'!BS475</f>
        <v/>
      </c>
      <c r="O470" s="31" t="str">
        <f>'12 - Deployments &amp; Config'!BU475</f>
        <v/>
      </c>
      <c r="P470" s="2">
        <f>'12 - Deployments &amp; Config'!B475</f>
        <v>0</v>
      </c>
      <c r="Q470" s="31" t="str">
        <f t="shared" si="28"/>
        <v/>
      </c>
      <c r="R470" s="18" t="str">
        <f t="shared" si="29"/>
        <v>SW NOT INSTALLED</v>
      </c>
      <c r="S470" s="18" t="str">
        <f t="shared" si="30"/>
        <v/>
      </c>
      <c r="T470" s="18" t="str">
        <f t="shared" si="31"/>
        <v>SW NOT INSTALLED</v>
      </c>
    </row>
    <row r="471" spans="1:20">
      <c r="A471" s="31">
        <f>'12 - Deployments &amp; Config'!I476</f>
        <v>0</v>
      </c>
      <c r="B471" s="31">
        <f>'12 - Deployments &amp; Config'!AA476</f>
        <v>0</v>
      </c>
      <c r="C471" s="31">
        <f>'12 - Deployments &amp; Config'!AB476</f>
        <v>0</v>
      </c>
      <c r="D471" s="18">
        <f>'12 - Deployments &amp; Config'!AP476</f>
        <v>0</v>
      </c>
      <c r="E471" s="18">
        <f>'12 - Deployments &amp; Config'!N476</f>
        <v>0</v>
      </c>
      <c r="F471" s="31">
        <f>'12 - Deployments &amp; Config'!O476</f>
        <v>0</v>
      </c>
      <c r="G471" s="18">
        <f>'12 - Deployments &amp; Config'!P476</f>
        <v>0</v>
      </c>
      <c r="H471" s="18">
        <f>'13 - Config_Intake_View'!M471</f>
        <v>0</v>
      </c>
      <c r="I471" s="31">
        <f>IF('13 - Config_Intake_View'!Q471&lt;&gt;"",'13 - Config_Intake_View'!Q471,'12 - Deployments &amp; Config'!BP476)</f>
        <v>0</v>
      </c>
      <c r="J471" s="18" t="str">
        <f>IF('13 - Config_Intake_View'!Q471&lt;&gt;"","PM Approved",IF('12 - Deployments &amp; Config'!BP476&lt;&gt;"","Assumed",""))</f>
        <v/>
      </c>
      <c r="K471" s="31">
        <f>'12 - Deployments &amp; Config'!AJ476</f>
        <v>0</v>
      </c>
      <c r="L471" s="18">
        <f>'12 - Deployments &amp; Config'!T476</f>
        <v>0</v>
      </c>
      <c r="M471" s="18">
        <f>'12 - Deployments &amp; Config'!V476</f>
        <v>0</v>
      </c>
      <c r="N471" s="18" t="str">
        <f>'12 - Deployments &amp; Config'!BS476</f>
        <v/>
      </c>
      <c r="O471" s="31" t="str">
        <f>'12 - Deployments &amp; Config'!BU476</f>
        <v/>
      </c>
      <c r="P471" s="2">
        <f>'12 - Deployments &amp; Config'!B476</f>
        <v>0</v>
      </c>
      <c r="Q471" s="31" t="str">
        <f t="shared" si="28"/>
        <v/>
      </c>
      <c r="R471" s="18" t="str">
        <f t="shared" si="29"/>
        <v>SW NOT INSTALLED</v>
      </c>
      <c r="S471" s="18" t="str">
        <f t="shared" si="30"/>
        <v/>
      </c>
      <c r="T471" s="18" t="str">
        <f t="shared" si="31"/>
        <v>SW NOT INSTALLED</v>
      </c>
    </row>
    <row r="472" spans="1:20">
      <c r="A472" s="31">
        <f>'12 - Deployments &amp; Config'!I477</f>
        <v>0</v>
      </c>
      <c r="B472" s="31">
        <f>'12 - Deployments &amp; Config'!AA477</f>
        <v>0</v>
      </c>
      <c r="C472" s="31">
        <f>'12 - Deployments &amp; Config'!AB477</f>
        <v>0</v>
      </c>
      <c r="D472" s="18">
        <f>'12 - Deployments &amp; Config'!AP477</f>
        <v>0</v>
      </c>
      <c r="E472" s="18">
        <f>'12 - Deployments &amp; Config'!N477</f>
        <v>0</v>
      </c>
      <c r="F472" s="31">
        <f>'12 - Deployments &amp; Config'!O477</f>
        <v>0</v>
      </c>
      <c r="G472" s="18">
        <f>'12 - Deployments &amp; Config'!P477</f>
        <v>0</v>
      </c>
      <c r="H472" s="18">
        <f>'13 - Config_Intake_View'!M472</f>
        <v>0</v>
      </c>
      <c r="I472" s="31">
        <f>IF('13 - Config_Intake_View'!Q472&lt;&gt;"",'13 - Config_Intake_View'!Q472,'12 - Deployments &amp; Config'!BP477)</f>
        <v>0</v>
      </c>
      <c r="J472" s="18" t="str">
        <f>IF('13 - Config_Intake_View'!Q472&lt;&gt;"","PM Approved",IF('12 - Deployments &amp; Config'!BP477&lt;&gt;"","Assumed",""))</f>
        <v/>
      </c>
      <c r="K472" s="31">
        <f>'12 - Deployments &amp; Config'!AJ477</f>
        <v>0</v>
      </c>
      <c r="L472" s="18">
        <f>'12 - Deployments &amp; Config'!T477</f>
        <v>0</v>
      </c>
      <c r="M472" s="18">
        <f>'12 - Deployments &amp; Config'!V477</f>
        <v>0</v>
      </c>
      <c r="N472" s="18" t="str">
        <f>'12 - Deployments &amp; Config'!BS477</f>
        <v/>
      </c>
      <c r="O472" s="31" t="str">
        <f>'12 - Deployments &amp; Config'!BU477</f>
        <v/>
      </c>
      <c r="P472" s="2">
        <f>'12 - Deployments &amp; Config'!B477</f>
        <v>0</v>
      </c>
      <c r="Q472" s="31" t="str">
        <f t="shared" si="28"/>
        <v/>
      </c>
      <c r="R472" s="18" t="str">
        <f t="shared" si="29"/>
        <v>SW NOT INSTALLED</v>
      </c>
      <c r="S472" s="18" t="str">
        <f t="shared" si="30"/>
        <v/>
      </c>
      <c r="T472" s="18" t="str">
        <f t="shared" si="31"/>
        <v>SW NOT INSTALLED</v>
      </c>
    </row>
    <row r="473" spans="1:20">
      <c r="A473" s="31">
        <f>'12 - Deployments &amp; Config'!I478</f>
        <v>0</v>
      </c>
      <c r="B473" s="31">
        <f>'12 - Deployments &amp; Config'!AA478</f>
        <v>0</v>
      </c>
      <c r="C473" s="31">
        <f>'12 - Deployments &amp; Config'!AB478</f>
        <v>0</v>
      </c>
      <c r="D473" s="18">
        <f>'12 - Deployments &amp; Config'!AP478</f>
        <v>0</v>
      </c>
      <c r="E473" s="18">
        <f>'12 - Deployments &amp; Config'!N478</f>
        <v>0</v>
      </c>
      <c r="F473" s="31">
        <f>'12 - Deployments &amp; Config'!O478</f>
        <v>0</v>
      </c>
      <c r="G473" s="18">
        <f>'12 - Deployments &amp; Config'!P478</f>
        <v>0</v>
      </c>
      <c r="H473" s="18">
        <f>'13 - Config_Intake_View'!M473</f>
        <v>0</v>
      </c>
      <c r="I473" s="31">
        <f>IF('13 - Config_Intake_View'!Q473&lt;&gt;"",'13 - Config_Intake_View'!Q473,'12 - Deployments &amp; Config'!BP478)</f>
        <v>0</v>
      </c>
      <c r="J473" s="18" t="str">
        <f>IF('13 - Config_Intake_View'!Q473&lt;&gt;"","PM Approved",IF('12 - Deployments &amp; Config'!BP478&lt;&gt;"","Assumed",""))</f>
        <v/>
      </c>
      <c r="K473" s="31">
        <f>'12 - Deployments &amp; Config'!AJ478</f>
        <v>0</v>
      </c>
      <c r="L473" s="18">
        <f>'12 - Deployments &amp; Config'!T478</f>
        <v>0</v>
      </c>
      <c r="M473" s="18">
        <f>'12 - Deployments &amp; Config'!V478</f>
        <v>0</v>
      </c>
      <c r="N473" s="18" t="str">
        <f>'12 - Deployments &amp; Config'!BS478</f>
        <v/>
      </c>
      <c r="O473" s="31" t="str">
        <f>'12 - Deployments &amp; Config'!BU478</f>
        <v/>
      </c>
      <c r="P473" s="2">
        <f>'12 - Deployments &amp; Config'!B478</f>
        <v>0</v>
      </c>
      <c r="Q473" s="31" t="str">
        <f t="shared" si="28"/>
        <v/>
      </c>
      <c r="R473" s="18" t="str">
        <f t="shared" si="29"/>
        <v>SW NOT INSTALLED</v>
      </c>
      <c r="S473" s="18" t="str">
        <f t="shared" si="30"/>
        <v/>
      </c>
      <c r="T473" s="18" t="str">
        <f t="shared" si="31"/>
        <v>SW NOT INSTALLED</v>
      </c>
    </row>
    <row r="474" spans="1:20">
      <c r="A474" s="31">
        <f>'12 - Deployments &amp; Config'!I479</f>
        <v>0</v>
      </c>
      <c r="B474" s="31">
        <f>'12 - Deployments &amp; Config'!AA479</f>
        <v>0</v>
      </c>
      <c r="C474" s="31">
        <f>'12 - Deployments &amp; Config'!AB479</f>
        <v>0</v>
      </c>
      <c r="D474" s="18">
        <f>'12 - Deployments &amp; Config'!AP479</f>
        <v>0</v>
      </c>
      <c r="E474" s="18">
        <f>'12 - Deployments &amp; Config'!N479</f>
        <v>0</v>
      </c>
      <c r="F474" s="31">
        <f>'12 - Deployments &amp; Config'!O479</f>
        <v>0</v>
      </c>
      <c r="G474" s="18">
        <f>'12 - Deployments &amp; Config'!P479</f>
        <v>0</v>
      </c>
      <c r="H474" s="18">
        <f>'13 - Config_Intake_View'!M474</f>
        <v>0</v>
      </c>
      <c r="I474" s="31">
        <f>IF('13 - Config_Intake_View'!Q474&lt;&gt;"",'13 - Config_Intake_View'!Q474,'12 - Deployments &amp; Config'!BP479)</f>
        <v>0</v>
      </c>
      <c r="J474" s="18" t="str">
        <f>IF('13 - Config_Intake_View'!Q474&lt;&gt;"","PM Approved",IF('12 - Deployments &amp; Config'!BP479&lt;&gt;"","Assumed",""))</f>
        <v/>
      </c>
      <c r="K474" s="31">
        <f>'12 - Deployments &amp; Config'!AJ479</f>
        <v>0</v>
      </c>
      <c r="L474" s="18">
        <f>'12 - Deployments &amp; Config'!T479</f>
        <v>0</v>
      </c>
      <c r="M474" s="18">
        <f>'12 - Deployments &amp; Config'!V479</f>
        <v>0</v>
      </c>
      <c r="N474" s="18" t="str">
        <f>'12 - Deployments &amp; Config'!BS479</f>
        <v/>
      </c>
      <c r="O474" s="31" t="str">
        <f>'12 - Deployments &amp; Config'!BU479</f>
        <v/>
      </c>
      <c r="P474" s="2">
        <f>'12 - Deployments &amp; Config'!B479</f>
        <v>0</v>
      </c>
      <c r="Q474" s="31" t="str">
        <f t="shared" si="28"/>
        <v/>
      </c>
      <c r="R474" s="18" t="str">
        <f t="shared" si="29"/>
        <v>SW NOT INSTALLED</v>
      </c>
      <c r="S474" s="18" t="str">
        <f t="shared" si="30"/>
        <v/>
      </c>
      <c r="T474" s="18" t="str">
        <f t="shared" si="31"/>
        <v>SW NOT INSTALLED</v>
      </c>
    </row>
    <row r="475" spans="1:20">
      <c r="A475" s="31">
        <f>'12 - Deployments &amp; Config'!I480</f>
        <v>0</v>
      </c>
      <c r="B475" s="31">
        <f>'12 - Deployments &amp; Config'!AA480</f>
        <v>0</v>
      </c>
      <c r="C475" s="31">
        <f>'12 - Deployments &amp; Config'!AB480</f>
        <v>0</v>
      </c>
      <c r="D475" s="18">
        <f>'12 - Deployments &amp; Config'!AP480</f>
        <v>0</v>
      </c>
      <c r="E475" s="18">
        <f>'12 - Deployments &amp; Config'!N480</f>
        <v>0</v>
      </c>
      <c r="F475" s="31">
        <f>'12 - Deployments &amp; Config'!O480</f>
        <v>0</v>
      </c>
      <c r="G475" s="18">
        <f>'12 - Deployments &amp; Config'!P480</f>
        <v>0</v>
      </c>
      <c r="H475" s="18">
        <f>'13 - Config_Intake_View'!M475</f>
        <v>0</v>
      </c>
      <c r="I475" s="31">
        <f>IF('13 - Config_Intake_View'!Q475&lt;&gt;"",'13 - Config_Intake_View'!Q475,'12 - Deployments &amp; Config'!BP480)</f>
        <v>0</v>
      </c>
      <c r="J475" s="18" t="str">
        <f>IF('13 - Config_Intake_View'!Q475&lt;&gt;"","PM Approved",IF('12 - Deployments &amp; Config'!BP480&lt;&gt;"","Assumed",""))</f>
        <v/>
      </c>
      <c r="K475" s="31">
        <f>'12 - Deployments &amp; Config'!AJ480</f>
        <v>0</v>
      </c>
      <c r="L475" s="18">
        <f>'12 - Deployments &amp; Config'!T480</f>
        <v>0</v>
      </c>
      <c r="M475" s="18">
        <f>'12 - Deployments &amp; Config'!V480</f>
        <v>0</v>
      </c>
      <c r="N475" s="18" t="str">
        <f>'12 - Deployments &amp; Config'!BS480</f>
        <v/>
      </c>
      <c r="O475" s="31" t="str">
        <f>'12 - Deployments &amp; Config'!BU480</f>
        <v/>
      </c>
      <c r="P475" s="2">
        <f>'12 - Deployments &amp; Config'!B480</f>
        <v>0</v>
      </c>
      <c r="Q475" s="31" t="str">
        <f t="shared" si="28"/>
        <v/>
      </c>
      <c r="R475" s="18" t="str">
        <f t="shared" si="29"/>
        <v>SW NOT INSTALLED</v>
      </c>
      <c r="S475" s="18" t="str">
        <f t="shared" si="30"/>
        <v/>
      </c>
      <c r="T475" s="18" t="str">
        <f t="shared" si="31"/>
        <v>SW NOT INSTALLED</v>
      </c>
    </row>
    <row r="476" spans="1:20">
      <c r="A476" s="31">
        <f>'12 - Deployments &amp; Config'!I481</f>
        <v>0</v>
      </c>
      <c r="B476" s="31">
        <f>'12 - Deployments &amp; Config'!AA481</f>
        <v>0</v>
      </c>
      <c r="C476" s="31">
        <f>'12 - Deployments &amp; Config'!AB481</f>
        <v>0</v>
      </c>
      <c r="D476" s="18">
        <f>'12 - Deployments &amp; Config'!AP481</f>
        <v>0</v>
      </c>
      <c r="E476" s="18">
        <f>'12 - Deployments &amp; Config'!N481</f>
        <v>0</v>
      </c>
      <c r="F476" s="31">
        <f>'12 - Deployments &amp; Config'!O481</f>
        <v>0</v>
      </c>
      <c r="G476" s="18">
        <f>'12 - Deployments &amp; Config'!P481</f>
        <v>0</v>
      </c>
      <c r="H476" s="18">
        <f>'13 - Config_Intake_View'!M476</f>
        <v>0</v>
      </c>
      <c r="I476" s="31">
        <f>IF('13 - Config_Intake_View'!Q476&lt;&gt;"",'13 - Config_Intake_View'!Q476,'12 - Deployments &amp; Config'!BP481)</f>
        <v>0</v>
      </c>
      <c r="J476" s="18" t="str">
        <f>IF('13 - Config_Intake_View'!Q476&lt;&gt;"","PM Approved",IF('12 - Deployments &amp; Config'!BP481&lt;&gt;"","Assumed",""))</f>
        <v/>
      </c>
      <c r="K476" s="31">
        <f>'12 - Deployments &amp; Config'!AJ481</f>
        <v>0</v>
      </c>
      <c r="L476" s="18">
        <f>'12 - Deployments &amp; Config'!T481</f>
        <v>0</v>
      </c>
      <c r="M476" s="18">
        <f>'12 - Deployments &amp; Config'!V481</f>
        <v>0</v>
      </c>
      <c r="N476" s="18" t="str">
        <f>'12 - Deployments &amp; Config'!BS481</f>
        <v/>
      </c>
      <c r="O476" s="31" t="str">
        <f>'12 - Deployments &amp; Config'!BU481</f>
        <v/>
      </c>
      <c r="P476" s="2">
        <f>'12 - Deployments &amp; Config'!B481</f>
        <v>0</v>
      </c>
      <c r="Q476" s="31" t="str">
        <f t="shared" si="28"/>
        <v/>
      </c>
      <c r="R476" s="18" t="str">
        <f t="shared" si="29"/>
        <v>SW NOT INSTALLED</v>
      </c>
      <c r="S476" s="18" t="str">
        <f t="shared" si="30"/>
        <v/>
      </c>
      <c r="T476" s="18" t="str">
        <f t="shared" si="31"/>
        <v>SW NOT INSTALLED</v>
      </c>
    </row>
    <row r="477" spans="1:20">
      <c r="A477" s="31">
        <f>'12 - Deployments &amp; Config'!I482</f>
        <v>0</v>
      </c>
      <c r="B477" s="31">
        <f>'12 - Deployments &amp; Config'!AA482</f>
        <v>0</v>
      </c>
      <c r="C477" s="31">
        <f>'12 - Deployments &amp; Config'!AB482</f>
        <v>0</v>
      </c>
      <c r="D477" s="18">
        <f>'12 - Deployments &amp; Config'!AP482</f>
        <v>0</v>
      </c>
      <c r="E477" s="18">
        <f>'12 - Deployments &amp; Config'!N482</f>
        <v>0</v>
      </c>
      <c r="F477" s="31">
        <f>'12 - Deployments &amp; Config'!O482</f>
        <v>0</v>
      </c>
      <c r="G477" s="18">
        <f>'12 - Deployments &amp; Config'!P482</f>
        <v>0</v>
      </c>
      <c r="H477" s="18">
        <f>'13 - Config_Intake_View'!M477</f>
        <v>0</v>
      </c>
      <c r="I477" s="31">
        <f>IF('13 - Config_Intake_View'!Q477&lt;&gt;"",'13 - Config_Intake_View'!Q477,'12 - Deployments &amp; Config'!BP482)</f>
        <v>0</v>
      </c>
      <c r="J477" s="18" t="str">
        <f>IF('13 - Config_Intake_View'!Q477&lt;&gt;"","PM Approved",IF('12 - Deployments &amp; Config'!BP482&lt;&gt;"","Assumed",""))</f>
        <v/>
      </c>
      <c r="K477" s="31">
        <f>'12 - Deployments &amp; Config'!AJ482</f>
        <v>0</v>
      </c>
      <c r="L477" s="18">
        <f>'12 - Deployments &amp; Config'!T482</f>
        <v>0</v>
      </c>
      <c r="M477" s="18">
        <f>'12 - Deployments &amp; Config'!V482</f>
        <v>0</v>
      </c>
      <c r="N477" s="18" t="str">
        <f>'12 - Deployments &amp; Config'!BS482</f>
        <v/>
      </c>
      <c r="O477" s="31" t="str">
        <f>'12 - Deployments &amp; Config'!BU482</f>
        <v/>
      </c>
      <c r="P477" s="2">
        <f>'12 - Deployments &amp; Config'!B482</f>
        <v>0</v>
      </c>
      <c r="Q477" s="31" t="str">
        <f t="shared" si="28"/>
        <v/>
      </c>
      <c r="R477" s="18" t="str">
        <f t="shared" si="29"/>
        <v>SW NOT INSTALLED</v>
      </c>
      <c r="S477" s="18" t="str">
        <f t="shared" si="30"/>
        <v/>
      </c>
      <c r="T477" s="18" t="str">
        <f t="shared" si="31"/>
        <v>SW NOT INSTALLED</v>
      </c>
    </row>
    <row r="478" spans="1:20">
      <c r="A478" s="31">
        <f>'12 - Deployments &amp; Config'!I483</f>
        <v>0</v>
      </c>
      <c r="B478" s="31">
        <f>'12 - Deployments &amp; Config'!AA483</f>
        <v>0</v>
      </c>
      <c r="C478" s="31">
        <f>'12 - Deployments &amp; Config'!AB483</f>
        <v>0</v>
      </c>
      <c r="D478" s="18">
        <f>'12 - Deployments &amp; Config'!AP483</f>
        <v>0</v>
      </c>
      <c r="E478" s="18">
        <f>'12 - Deployments &amp; Config'!N483</f>
        <v>0</v>
      </c>
      <c r="F478" s="31">
        <f>'12 - Deployments &amp; Config'!O483</f>
        <v>0</v>
      </c>
      <c r="G478" s="18">
        <f>'12 - Deployments &amp; Config'!P483</f>
        <v>0</v>
      </c>
      <c r="H478" s="18">
        <f>'13 - Config_Intake_View'!M478</f>
        <v>0</v>
      </c>
      <c r="I478" s="31">
        <f>IF('13 - Config_Intake_View'!Q478&lt;&gt;"",'13 - Config_Intake_View'!Q478,'12 - Deployments &amp; Config'!BP483)</f>
        <v>0</v>
      </c>
      <c r="J478" s="18" t="str">
        <f>IF('13 - Config_Intake_View'!Q478&lt;&gt;"","PM Approved",IF('12 - Deployments &amp; Config'!BP483&lt;&gt;"","Assumed",""))</f>
        <v/>
      </c>
      <c r="K478" s="31">
        <f>'12 - Deployments &amp; Config'!AJ483</f>
        <v>0</v>
      </c>
      <c r="L478" s="18">
        <f>'12 - Deployments &amp; Config'!T483</f>
        <v>0</v>
      </c>
      <c r="M478" s="18">
        <f>'12 - Deployments &amp; Config'!V483</f>
        <v>0</v>
      </c>
      <c r="N478" s="18" t="str">
        <f>'12 - Deployments &amp; Config'!BS483</f>
        <v/>
      </c>
      <c r="O478" s="31" t="str">
        <f>'12 - Deployments &amp; Config'!BU483</f>
        <v/>
      </c>
      <c r="P478" s="2">
        <f>'12 - Deployments &amp; Config'!B483</f>
        <v>0</v>
      </c>
      <c r="Q478" s="31" t="str">
        <f t="shared" si="28"/>
        <v/>
      </c>
      <c r="R478" s="18" t="str">
        <f t="shared" si="29"/>
        <v>SW NOT INSTALLED</v>
      </c>
      <c r="S478" s="18" t="str">
        <f t="shared" si="30"/>
        <v/>
      </c>
      <c r="T478" s="18" t="str">
        <f t="shared" si="31"/>
        <v>SW NOT INSTALLED</v>
      </c>
    </row>
    <row r="479" spans="1:20">
      <c r="A479" s="31">
        <f>'12 - Deployments &amp; Config'!I484</f>
        <v>0</v>
      </c>
      <c r="B479" s="31">
        <f>'12 - Deployments &amp; Config'!AA484</f>
        <v>0</v>
      </c>
      <c r="C479" s="31">
        <f>'12 - Deployments &amp; Config'!AB484</f>
        <v>0</v>
      </c>
      <c r="D479" s="18">
        <f>'12 - Deployments &amp; Config'!AP484</f>
        <v>0</v>
      </c>
      <c r="E479" s="18">
        <f>'12 - Deployments &amp; Config'!N484</f>
        <v>0</v>
      </c>
      <c r="F479" s="31">
        <f>'12 - Deployments &amp; Config'!O484</f>
        <v>0</v>
      </c>
      <c r="G479" s="18">
        <f>'12 - Deployments &amp; Config'!P484</f>
        <v>0</v>
      </c>
      <c r="H479" s="18">
        <f>'13 - Config_Intake_View'!M479</f>
        <v>0</v>
      </c>
      <c r="I479" s="31">
        <f>IF('13 - Config_Intake_View'!Q479&lt;&gt;"",'13 - Config_Intake_View'!Q479,'12 - Deployments &amp; Config'!BP484)</f>
        <v>0</v>
      </c>
      <c r="J479" s="18" t="str">
        <f>IF('13 - Config_Intake_View'!Q479&lt;&gt;"","PM Approved",IF('12 - Deployments &amp; Config'!BP484&lt;&gt;"","Assumed",""))</f>
        <v/>
      </c>
      <c r="K479" s="31">
        <f>'12 - Deployments &amp; Config'!AJ484</f>
        <v>0</v>
      </c>
      <c r="L479" s="18">
        <f>'12 - Deployments &amp; Config'!T484</f>
        <v>0</v>
      </c>
      <c r="M479" s="18">
        <f>'12 - Deployments &amp; Config'!V484</f>
        <v>0</v>
      </c>
      <c r="N479" s="18" t="str">
        <f>'12 - Deployments &amp; Config'!BS484</f>
        <v/>
      </c>
      <c r="O479" s="31" t="str">
        <f>'12 - Deployments &amp; Config'!BU484</f>
        <v/>
      </c>
      <c r="P479" s="2">
        <f>'12 - Deployments &amp; Config'!B484</f>
        <v>0</v>
      </c>
      <c r="Q479" s="31" t="str">
        <f t="shared" si="28"/>
        <v/>
      </c>
      <c r="R479" s="18" t="str">
        <f t="shared" si="29"/>
        <v>SW NOT INSTALLED</v>
      </c>
      <c r="S479" s="18" t="str">
        <f t="shared" si="30"/>
        <v/>
      </c>
      <c r="T479" s="18" t="str">
        <f t="shared" si="31"/>
        <v>SW NOT INSTALLED</v>
      </c>
    </row>
    <row r="480" spans="1:20">
      <c r="A480" s="31">
        <f>'12 - Deployments &amp; Config'!I485</f>
        <v>0</v>
      </c>
      <c r="B480" s="31">
        <f>'12 - Deployments &amp; Config'!AA485</f>
        <v>0</v>
      </c>
      <c r="C480" s="31">
        <f>'12 - Deployments &amp; Config'!AB485</f>
        <v>0</v>
      </c>
      <c r="D480" s="18">
        <f>'12 - Deployments &amp; Config'!AP485</f>
        <v>0</v>
      </c>
      <c r="E480" s="18">
        <f>'12 - Deployments &amp; Config'!N485</f>
        <v>0</v>
      </c>
      <c r="F480" s="31">
        <f>'12 - Deployments &amp; Config'!O485</f>
        <v>0</v>
      </c>
      <c r="G480" s="18">
        <f>'12 - Deployments &amp; Config'!P485</f>
        <v>0</v>
      </c>
      <c r="H480" s="18">
        <f>'13 - Config_Intake_View'!M480</f>
        <v>0</v>
      </c>
      <c r="I480" s="31">
        <f>IF('13 - Config_Intake_View'!Q480&lt;&gt;"",'13 - Config_Intake_View'!Q480,'12 - Deployments &amp; Config'!BP485)</f>
        <v>0</v>
      </c>
      <c r="J480" s="18" t="str">
        <f>IF('13 - Config_Intake_View'!Q480&lt;&gt;"","PM Approved",IF('12 - Deployments &amp; Config'!BP485&lt;&gt;"","Assumed",""))</f>
        <v/>
      </c>
      <c r="K480" s="31">
        <f>'12 - Deployments &amp; Config'!AJ485</f>
        <v>0</v>
      </c>
      <c r="L480" s="18">
        <f>'12 - Deployments &amp; Config'!T485</f>
        <v>0</v>
      </c>
      <c r="M480" s="18">
        <f>'12 - Deployments &amp; Config'!V485</f>
        <v>0</v>
      </c>
      <c r="N480" s="18" t="str">
        <f>'12 - Deployments &amp; Config'!BS485</f>
        <v/>
      </c>
      <c r="O480" s="31" t="str">
        <f>'12 - Deployments &amp; Config'!BU485</f>
        <v/>
      </c>
      <c r="P480" s="2">
        <f>'12 - Deployments &amp; Config'!B485</f>
        <v>0</v>
      </c>
      <c r="Q480" s="31" t="str">
        <f t="shared" si="28"/>
        <v/>
      </c>
      <c r="R480" s="18" t="str">
        <f t="shared" si="29"/>
        <v>SW NOT INSTALLED</v>
      </c>
      <c r="S480" s="18" t="str">
        <f t="shared" si="30"/>
        <v/>
      </c>
      <c r="T480" s="18" t="str">
        <f t="shared" si="31"/>
        <v>SW NOT INSTALLED</v>
      </c>
    </row>
    <row r="481" spans="1:20">
      <c r="A481" s="31">
        <f>'12 - Deployments &amp; Config'!I486</f>
        <v>0</v>
      </c>
      <c r="B481" s="31">
        <f>'12 - Deployments &amp; Config'!AA486</f>
        <v>0</v>
      </c>
      <c r="C481" s="31">
        <f>'12 - Deployments &amp; Config'!AB486</f>
        <v>0</v>
      </c>
      <c r="D481" s="18">
        <f>'12 - Deployments &amp; Config'!AP486</f>
        <v>0</v>
      </c>
      <c r="E481" s="18">
        <f>'12 - Deployments &amp; Config'!N486</f>
        <v>0</v>
      </c>
      <c r="F481" s="31">
        <f>'12 - Deployments &amp; Config'!O486</f>
        <v>0</v>
      </c>
      <c r="G481" s="18">
        <f>'12 - Deployments &amp; Config'!P486</f>
        <v>0</v>
      </c>
      <c r="H481" s="18">
        <f>'13 - Config_Intake_View'!M481</f>
        <v>0</v>
      </c>
      <c r="I481" s="31">
        <f>IF('13 - Config_Intake_View'!Q481&lt;&gt;"",'13 - Config_Intake_View'!Q481,'12 - Deployments &amp; Config'!BP486)</f>
        <v>0</v>
      </c>
      <c r="J481" s="18" t="str">
        <f>IF('13 - Config_Intake_View'!Q481&lt;&gt;"","PM Approved",IF('12 - Deployments &amp; Config'!BP486&lt;&gt;"","Assumed",""))</f>
        <v/>
      </c>
      <c r="K481" s="31">
        <f>'12 - Deployments &amp; Config'!AJ486</f>
        <v>0</v>
      </c>
      <c r="L481" s="18">
        <f>'12 - Deployments &amp; Config'!T486</f>
        <v>0</v>
      </c>
      <c r="M481" s="18">
        <f>'12 - Deployments &amp; Config'!V486</f>
        <v>0</v>
      </c>
      <c r="N481" s="18" t="str">
        <f>'12 - Deployments &amp; Config'!BS486</f>
        <v/>
      </c>
      <c r="O481" s="31" t="str">
        <f>'12 - Deployments &amp; Config'!BU486</f>
        <v/>
      </c>
      <c r="P481" s="2">
        <f>'12 - Deployments &amp; Config'!B486</f>
        <v>0</v>
      </c>
      <c r="Q481" s="31" t="str">
        <f t="shared" si="28"/>
        <v/>
      </c>
      <c r="R481" s="18" t="str">
        <f t="shared" si="29"/>
        <v>SW NOT INSTALLED</v>
      </c>
      <c r="S481" s="18" t="str">
        <f t="shared" si="30"/>
        <v/>
      </c>
      <c r="T481" s="18" t="str">
        <f t="shared" si="31"/>
        <v>SW NOT INSTALLED</v>
      </c>
    </row>
    <row r="482" spans="1:20">
      <c r="A482" s="31">
        <f>'12 - Deployments &amp; Config'!I487</f>
        <v>0</v>
      </c>
      <c r="B482" s="31">
        <f>'12 - Deployments &amp; Config'!AA487</f>
        <v>0</v>
      </c>
      <c r="C482" s="31">
        <f>'12 - Deployments &amp; Config'!AB487</f>
        <v>0</v>
      </c>
      <c r="D482" s="18">
        <f>'12 - Deployments &amp; Config'!AP487</f>
        <v>0</v>
      </c>
      <c r="E482" s="18">
        <f>'12 - Deployments &amp; Config'!N487</f>
        <v>0</v>
      </c>
      <c r="F482" s="31">
        <f>'12 - Deployments &amp; Config'!O487</f>
        <v>0</v>
      </c>
      <c r="G482" s="18">
        <f>'12 - Deployments &amp; Config'!P487</f>
        <v>0</v>
      </c>
      <c r="H482" s="18">
        <f>'13 - Config_Intake_View'!M482</f>
        <v>0</v>
      </c>
      <c r="I482" s="31">
        <f>IF('13 - Config_Intake_View'!Q482&lt;&gt;"",'13 - Config_Intake_View'!Q482,'12 - Deployments &amp; Config'!BP487)</f>
        <v>0</v>
      </c>
      <c r="J482" s="18" t="str">
        <f>IF('13 - Config_Intake_View'!Q482&lt;&gt;"","PM Approved",IF('12 - Deployments &amp; Config'!BP487&lt;&gt;"","Assumed",""))</f>
        <v/>
      </c>
      <c r="K482" s="31">
        <f>'12 - Deployments &amp; Config'!AJ487</f>
        <v>0</v>
      </c>
      <c r="L482" s="18">
        <f>'12 - Deployments &amp; Config'!T487</f>
        <v>0</v>
      </c>
      <c r="M482" s="18">
        <f>'12 - Deployments &amp; Config'!V487</f>
        <v>0</v>
      </c>
      <c r="N482" s="18" t="str">
        <f>'12 - Deployments &amp; Config'!BS487</f>
        <v/>
      </c>
      <c r="O482" s="31" t="str">
        <f>'12 - Deployments &amp; Config'!BU487</f>
        <v/>
      </c>
      <c r="P482" s="2">
        <f>'12 - Deployments &amp; Config'!B487</f>
        <v>0</v>
      </c>
      <c r="Q482" s="31" t="str">
        <f t="shared" si="28"/>
        <v/>
      </c>
      <c r="R482" s="18" t="str">
        <f t="shared" si="29"/>
        <v>SW NOT INSTALLED</v>
      </c>
      <c r="S482" s="18" t="str">
        <f t="shared" si="30"/>
        <v/>
      </c>
      <c r="T482" s="18" t="str">
        <f t="shared" si="31"/>
        <v>SW NOT INSTALLED</v>
      </c>
    </row>
    <row r="483" spans="1:20">
      <c r="A483" s="31">
        <f>'12 - Deployments &amp; Config'!I488</f>
        <v>0</v>
      </c>
      <c r="B483" s="31">
        <f>'12 - Deployments &amp; Config'!AA488</f>
        <v>0</v>
      </c>
      <c r="C483" s="31">
        <f>'12 - Deployments &amp; Config'!AB488</f>
        <v>0</v>
      </c>
      <c r="D483" s="18">
        <f>'12 - Deployments &amp; Config'!AP488</f>
        <v>0</v>
      </c>
      <c r="E483" s="18">
        <f>'12 - Deployments &amp; Config'!N488</f>
        <v>0</v>
      </c>
      <c r="F483" s="31">
        <f>'12 - Deployments &amp; Config'!O488</f>
        <v>0</v>
      </c>
      <c r="G483" s="18">
        <f>'12 - Deployments &amp; Config'!P488</f>
        <v>0</v>
      </c>
      <c r="H483" s="18">
        <f>'13 - Config_Intake_View'!M483</f>
        <v>0</v>
      </c>
      <c r="I483" s="31">
        <f>IF('13 - Config_Intake_View'!Q483&lt;&gt;"",'13 - Config_Intake_View'!Q483,'12 - Deployments &amp; Config'!BP488)</f>
        <v>0</v>
      </c>
      <c r="J483" s="18" t="str">
        <f>IF('13 - Config_Intake_View'!Q483&lt;&gt;"","PM Approved",IF('12 - Deployments &amp; Config'!BP488&lt;&gt;"","Assumed",""))</f>
        <v/>
      </c>
      <c r="K483" s="31">
        <f>'12 - Deployments &amp; Config'!AJ488</f>
        <v>0</v>
      </c>
      <c r="L483" s="18">
        <f>'12 - Deployments &amp; Config'!T488</f>
        <v>0</v>
      </c>
      <c r="M483" s="18">
        <f>'12 - Deployments &amp; Config'!V488</f>
        <v>0</v>
      </c>
      <c r="N483" s="18" t="str">
        <f>'12 - Deployments &amp; Config'!BS488</f>
        <v/>
      </c>
      <c r="O483" s="31" t="str">
        <f>'12 - Deployments &amp; Config'!BU488</f>
        <v/>
      </c>
      <c r="P483" s="2">
        <f>'12 - Deployments &amp; Config'!B488</f>
        <v>0</v>
      </c>
      <c r="Q483" s="31" t="str">
        <f t="shared" si="28"/>
        <v/>
      </c>
      <c r="R483" s="18" t="str">
        <f t="shared" si="29"/>
        <v>SW NOT INSTALLED</v>
      </c>
      <c r="S483" s="18" t="str">
        <f t="shared" si="30"/>
        <v/>
      </c>
      <c r="T483" s="18" t="str">
        <f t="shared" si="31"/>
        <v>SW NOT INSTALLED</v>
      </c>
    </row>
    <row r="484" spans="1:20">
      <c r="A484" s="31">
        <f>'12 - Deployments &amp; Config'!I489</f>
        <v>0</v>
      </c>
      <c r="B484" s="31">
        <f>'12 - Deployments &amp; Config'!AA489</f>
        <v>0</v>
      </c>
      <c r="C484" s="31">
        <f>'12 - Deployments &amp; Config'!AB489</f>
        <v>0</v>
      </c>
      <c r="D484" s="18">
        <f>'12 - Deployments &amp; Config'!AP489</f>
        <v>0</v>
      </c>
      <c r="E484" s="18">
        <f>'12 - Deployments &amp; Config'!N489</f>
        <v>0</v>
      </c>
      <c r="F484" s="31">
        <f>'12 - Deployments &amp; Config'!O489</f>
        <v>0</v>
      </c>
      <c r="G484" s="18">
        <f>'12 - Deployments &amp; Config'!P489</f>
        <v>0</v>
      </c>
      <c r="H484" s="18">
        <f>'13 - Config_Intake_View'!M484</f>
        <v>0</v>
      </c>
      <c r="I484" s="31">
        <f>IF('13 - Config_Intake_View'!Q484&lt;&gt;"",'13 - Config_Intake_View'!Q484,'12 - Deployments &amp; Config'!BP489)</f>
        <v>0</v>
      </c>
      <c r="J484" s="18" t="str">
        <f>IF('13 - Config_Intake_View'!Q484&lt;&gt;"","PM Approved",IF('12 - Deployments &amp; Config'!BP489&lt;&gt;"","Assumed",""))</f>
        <v/>
      </c>
      <c r="K484" s="31">
        <f>'12 - Deployments &amp; Config'!AJ489</f>
        <v>0</v>
      </c>
      <c r="L484" s="18">
        <f>'12 - Deployments &amp; Config'!T489</f>
        <v>0</v>
      </c>
      <c r="M484" s="18">
        <f>'12 - Deployments &amp; Config'!V489</f>
        <v>0</v>
      </c>
      <c r="N484" s="18" t="str">
        <f>'12 - Deployments &amp; Config'!BS489</f>
        <v/>
      </c>
      <c r="O484" s="31" t="str">
        <f>'12 - Deployments &amp; Config'!BU489</f>
        <v/>
      </c>
      <c r="P484" s="2">
        <f>'12 - Deployments &amp; Config'!B489</f>
        <v>0</v>
      </c>
      <c r="Q484" s="31" t="str">
        <f t="shared" si="28"/>
        <v/>
      </c>
      <c r="R484" s="18" t="str">
        <f t="shared" si="29"/>
        <v>SW NOT INSTALLED</v>
      </c>
      <c r="S484" s="18" t="str">
        <f t="shared" si="30"/>
        <v/>
      </c>
      <c r="T484" s="18" t="str">
        <f t="shared" si="31"/>
        <v>SW NOT INSTALLED</v>
      </c>
    </row>
    <row r="485" spans="1:20">
      <c r="A485" s="31">
        <f>'12 - Deployments &amp; Config'!I490</f>
        <v>0</v>
      </c>
      <c r="B485" s="31">
        <f>'12 - Deployments &amp; Config'!AA490</f>
        <v>0</v>
      </c>
      <c r="C485" s="31">
        <f>'12 - Deployments &amp; Config'!AB490</f>
        <v>0</v>
      </c>
      <c r="D485" s="18">
        <f>'12 - Deployments &amp; Config'!AP490</f>
        <v>0</v>
      </c>
      <c r="E485" s="18">
        <f>'12 - Deployments &amp; Config'!N490</f>
        <v>0</v>
      </c>
      <c r="F485" s="31">
        <f>'12 - Deployments &amp; Config'!O490</f>
        <v>0</v>
      </c>
      <c r="G485" s="18">
        <f>'12 - Deployments &amp; Config'!P490</f>
        <v>0</v>
      </c>
      <c r="H485" s="18">
        <f>'13 - Config_Intake_View'!M485</f>
        <v>0</v>
      </c>
      <c r="I485" s="31">
        <f>IF('13 - Config_Intake_View'!Q485&lt;&gt;"",'13 - Config_Intake_View'!Q485,'12 - Deployments &amp; Config'!BP490)</f>
        <v>0</v>
      </c>
      <c r="J485" s="18" t="str">
        <f>IF('13 - Config_Intake_View'!Q485&lt;&gt;"","PM Approved",IF('12 - Deployments &amp; Config'!BP490&lt;&gt;"","Assumed",""))</f>
        <v/>
      </c>
      <c r="K485" s="31">
        <f>'12 - Deployments &amp; Config'!AJ490</f>
        <v>0</v>
      </c>
      <c r="L485" s="18">
        <f>'12 - Deployments &amp; Config'!T490</f>
        <v>0</v>
      </c>
      <c r="M485" s="18">
        <f>'12 - Deployments &amp; Config'!V490</f>
        <v>0</v>
      </c>
      <c r="N485" s="18" t="str">
        <f>'12 - Deployments &amp; Config'!BS490</f>
        <v/>
      </c>
      <c r="O485" s="31" t="str">
        <f>'12 - Deployments &amp; Config'!BU490</f>
        <v/>
      </c>
      <c r="P485" s="2">
        <f>'12 - Deployments &amp; Config'!B490</f>
        <v>0</v>
      </c>
      <c r="Q485" s="31" t="str">
        <f t="shared" si="28"/>
        <v/>
      </c>
      <c r="R485" s="18" t="str">
        <f t="shared" si="29"/>
        <v>SW NOT INSTALLED</v>
      </c>
      <c r="S485" s="18" t="str">
        <f t="shared" si="30"/>
        <v/>
      </c>
      <c r="T485" s="18" t="str">
        <f t="shared" si="31"/>
        <v>SW NOT INSTALLED</v>
      </c>
    </row>
    <row r="486" spans="1:20">
      <c r="A486" s="31">
        <f>'12 - Deployments &amp; Config'!I491</f>
        <v>0</v>
      </c>
      <c r="B486" s="31">
        <f>'12 - Deployments &amp; Config'!AA491</f>
        <v>0</v>
      </c>
      <c r="C486" s="31">
        <f>'12 - Deployments &amp; Config'!AB491</f>
        <v>0</v>
      </c>
      <c r="D486" s="18">
        <f>'12 - Deployments &amp; Config'!AP491</f>
        <v>0</v>
      </c>
      <c r="E486" s="18">
        <f>'12 - Deployments &amp; Config'!N491</f>
        <v>0</v>
      </c>
      <c r="F486" s="31">
        <f>'12 - Deployments &amp; Config'!O491</f>
        <v>0</v>
      </c>
      <c r="G486" s="18">
        <f>'12 - Deployments &amp; Config'!P491</f>
        <v>0</v>
      </c>
      <c r="H486" s="18">
        <f>'13 - Config_Intake_View'!M486</f>
        <v>0</v>
      </c>
      <c r="I486" s="31">
        <f>IF('13 - Config_Intake_View'!Q486&lt;&gt;"",'13 - Config_Intake_View'!Q486,'12 - Deployments &amp; Config'!BP491)</f>
        <v>0</v>
      </c>
      <c r="J486" s="18" t="str">
        <f>IF('13 - Config_Intake_View'!Q486&lt;&gt;"","PM Approved",IF('12 - Deployments &amp; Config'!BP491&lt;&gt;"","Assumed",""))</f>
        <v/>
      </c>
      <c r="K486" s="31">
        <f>'12 - Deployments &amp; Config'!AJ491</f>
        <v>0</v>
      </c>
      <c r="L486" s="18">
        <f>'12 - Deployments &amp; Config'!T491</f>
        <v>0</v>
      </c>
      <c r="M486" s="18">
        <f>'12 - Deployments &amp; Config'!V491</f>
        <v>0</v>
      </c>
      <c r="N486" s="18" t="str">
        <f>'12 - Deployments &amp; Config'!BS491</f>
        <v/>
      </c>
      <c r="O486" s="31" t="str">
        <f>'12 - Deployments &amp; Config'!BU491</f>
        <v/>
      </c>
      <c r="P486" s="2">
        <f>'12 - Deployments &amp; Config'!B491</f>
        <v>0</v>
      </c>
      <c r="Q486" s="31" t="str">
        <f t="shared" si="28"/>
        <v/>
      </c>
      <c r="R486" s="18" t="str">
        <f t="shared" si="29"/>
        <v>SW NOT INSTALLED</v>
      </c>
      <c r="S486" s="18" t="str">
        <f t="shared" si="30"/>
        <v/>
      </c>
      <c r="T486" s="18" t="str">
        <f t="shared" si="31"/>
        <v>SW NOT INSTALLED</v>
      </c>
    </row>
    <row r="487" spans="1:20">
      <c r="A487" s="31">
        <f>'12 - Deployments &amp; Config'!I492</f>
        <v>0</v>
      </c>
      <c r="B487" s="31">
        <f>'12 - Deployments &amp; Config'!AA492</f>
        <v>0</v>
      </c>
      <c r="C487" s="31">
        <f>'12 - Deployments &amp; Config'!AB492</f>
        <v>0</v>
      </c>
      <c r="D487" s="18">
        <f>'12 - Deployments &amp; Config'!AP492</f>
        <v>0</v>
      </c>
      <c r="E487" s="18">
        <f>'12 - Deployments &amp; Config'!N492</f>
        <v>0</v>
      </c>
      <c r="F487" s="31">
        <f>'12 - Deployments &amp; Config'!O492</f>
        <v>0</v>
      </c>
      <c r="G487" s="18">
        <f>'12 - Deployments &amp; Config'!P492</f>
        <v>0</v>
      </c>
      <c r="H487" s="18">
        <f>'13 - Config_Intake_View'!M487</f>
        <v>0</v>
      </c>
      <c r="I487" s="31">
        <f>IF('13 - Config_Intake_View'!Q487&lt;&gt;"",'13 - Config_Intake_View'!Q487,'12 - Deployments &amp; Config'!BP492)</f>
        <v>0</v>
      </c>
      <c r="J487" s="18" t="str">
        <f>IF('13 - Config_Intake_View'!Q487&lt;&gt;"","PM Approved",IF('12 - Deployments &amp; Config'!BP492&lt;&gt;"","Assumed",""))</f>
        <v/>
      </c>
      <c r="K487" s="31">
        <f>'12 - Deployments &amp; Config'!AJ492</f>
        <v>0</v>
      </c>
      <c r="L487" s="18">
        <f>'12 - Deployments &amp; Config'!T492</f>
        <v>0</v>
      </c>
      <c r="M487" s="18">
        <f>'12 - Deployments &amp; Config'!V492</f>
        <v>0</v>
      </c>
      <c r="N487" s="18" t="str">
        <f>'12 - Deployments &amp; Config'!BS492</f>
        <v/>
      </c>
      <c r="O487" s="31" t="str">
        <f>'12 - Deployments &amp; Config'!BU492</f>
        <v/>
      </c>
      <c r="P487" s="2">
        <f>'12 - Deployments &amp; Config'!B492</f>
        <v>0</v>
      </c>
      <c r="Q487" s="31" t="str">
        <f t="shared" si="28"/>
        <v/>
      </c>
      <c r="R487" s="18" t="str">
        <f t="shared" si="29"/>
        <v>SW NOT INSTALLED</v>
      </c>
      <c r="S487" s="18" t="str">
        <f t="shared" si="30"/>
        <v/>
      </c>
      <c r="T487" s="18" t="str">
        <f t="shared" si="31"/>
        <v>SW NOT INSTALLED</v>
      </c>
    </row>
    <row r="488" spans="1:20">
      <c r="A488" s="31">
        <f>'12 - Deployments &amp; Config'!I493</f>
        <v>0</v>
      </c>
      <c r="B488" s="31">
        <f>'12 - Deployments &amp; Config'!AA493</f>
        <v>0</v>
      </c>
      <c r="C488" s="31">
        <f>'12 - Deployments &amp; Config'!AB493</f>
        <v>0</v>
      </c>
      <c r="D488" s="18">
        <f>'12 - Deployments &amp; Config'!AP493</f>
        <v>0</v>
      </c>
      <c r="E488" s="18">
        <f>'12 - Deployments &amp; Config'!N493</f>
        <v>0</v>
      </c>
      <c r="F488" s="31">
        <f>'12 - Deployments &amp; Config'!O493</f>
        <v>0</v>
      </c>
      <c r="G488" s="18">
        <f>'12 - Deployments &amp; Config'!P493</f>
        <v>0</v>
      </c>
      <c r="H488" s="18">
        <f>'13 - Config_Intake_View'!M488</f>
        <v>0</v>
      </c>
      <c r="I488" s="31">
        <f>IF('13 - Config_Intake_View'!Q488&lt;&gt;"",'13 - Config_Intake_View'!Q488,'12 - Deployments &amp; Config'!BP493)</f>
        <v>0</v>
      </c>
      <c r="J488" s="18" t="str">
        <f>IF('13 - Config_Intake_View'!Q488&lt;&gt;"","PM Approved",IF('12 - Deployments &amp; Config'!BP493&lt;&gt;"","Assumed",""))</f>
        <v/>
      </c>
      <c r="K488" s="31">
        <f>'12 - Deployments &amp; Config'!AJ493</f>
        <v>0</v>
      </c>
      <c r="L488" s="18">
        <f>'12 - Deployments &amp; Config'!T493</f>
        <v>0</v>
      </c>
      <c r="M488" s="18">
        <f>'12 - Deployments &amp; Config'!V493</f>
        <v>0</v>
      </c>
      <c r="N488" s="18" t="str">
        <f>'12 - Deployments &amp; Config'!BS493</f>
        <v/>
      </c>
      <c r="O488" s="31" t="str">
        <f>'12 - Deployments &amp; Config'!BU493</f>
        <v/>
      </c>
      <c r="P488" s="2">
        <f>'12 - Deployments &amp; Config'!B493</f>
        <v>0</v>
      </c>
      <c r="Q488" s="31" t="str">
        <f t="shared" si="28"/>
        <v/>
      </c>
      <c r="R488" s="18" t="str">
        <f t="shared" si="29"/>
        <v>SW NOT INSTALLED</v>
      </c>
      <c r="S488" s="18" t="str">
        <f t="shared" si="30"/>
        <v/>
      </c>
      <c r="T488" s="18" t="str">
        <f t="shared" si="31"/>
        <v>SW NOT INSTALLED</v>
      </c>
    </row>
    <row r="489" spans="1:20">
      <c r="A489" s="31">
        <f>'12 - Deployments &amp; Config'!I494</f>
        <v>0</v>
      </c>
      <c r="B489" s="31">
        <f>'12 - Deployments &amp; Config'!AA494</f>
        <v>0</v>
      </c>
      <c r="C489" s="31">
        <f>'12 - Deployments &amp; Config'!AB494</f>
        <v>0</v>
      </c>
      <c r="D489" s="18">
        <f>'12 - Deployments &amp; Config'!AP494</f>
        <v>0</v>
      </c>
      <c r="E489" s="18">
        <f>'12 - Deployments &amp; Config'!N494</f>
        <v>0</v>
      </c>
      <c r="F489" s="31">
        <f>'12 - Deployments &amp; Config'!O494</f>
        <v>0</v>
      </c>
      <c r="G489" s="18">
        <f>'12 - Deployments &amp; Config'!P494</f>
        <v>0</v>
      </c>
      <c r="H489" s="18">
        <f>'13 - Config_Intake_View'!M489</f>
        <v>0</v>
      </c>
      <c r="I489" s="31">
        <f>IF('13 - Config_Intake_View'!Q489&lt;&gt;"",'13 - Config_Intake_View'!Q489,'12 - Deployments &amp; Config'!BP494)</f>
        <v>0</v>
      </c>
      <c r="J489" s="18" t="str">
        <f>IF('13 - Config_Intake_View'!Q489&lt;&gt;"","PM Approved",IF('12 - Deployments &amp; Config'!BP494&lt;&gt;"","Assumed",""))</f>
        <v/>
      </c>
      <c r="K489" s="31">
        <f>'12 - Deployments &amp; Config'!AJ494</f>
        <v>0</v>
      </c>
      <c r="L489" s="18">
        <f>'12 - Deployments &amp; Config'!T494</f>
        <v>0</v>
      </c>
      <c r="M489" s="18">
        <f>'12 - Deployments &amp; Config'!V494</f>
        <v>0</v>
      </c>
      <c r="N489" s="18" t="str">
        <f>'12 - Deployments &amp; Config'!BS494</f>
        <v/>
      </c>
      <c r="O489" s="31" t="str">
        <f>'12 - Deployments &amp; Config'!BU494</f>
        <v/>
      </c>
      <c r="P489" s="2">
        <f>'12 - Deployments &amp; Config'!B494</f>
        <v>0</v>
      </c>
      <c r="Q489" s="31" t="str">
        <f t="shared" si="28"/>
        <v/>
      </c>
      <c r="R489" s="18" t="str">
        <f t="shared" si="29"/>
        <v>SW NOT INSTALLED</v>
      </c>
      <c r="S489" s="18" t="str">
        <f t="shared" si="30"/>
        <v/>
      </c>
      <c r="T489" s="18" t="str">
        <f t="shared" si="31"/>
        <v>SW NOT INSTALLED</v>
      </c>
    </row>
    <row r="490" spans="1:20">
      <c r="A490" s="31">
        <f>'12 - Deployments &amp; Config'!I495</f>
        <v>0</v>
      </c>
      <c r="B490" s="31">
        <f>'12 - Deployments &amp; Config'!AA495</f>
        <v>0</v>
      </c>
      <c r="C490" s="31">
        <f>'12 - Deployments &amp; Config'!AB495</f>
        <v>0</v>
      </c>
      <c r="D490" s="18">
        <f>'12 - Deployments &amp; Config'!AP495</f>
        <v>0</v>
      </c>
      <c r="E490" s="18">
        <f>'12 - Deployments &amp; Config'!N495</f>
        <v>0</v>
      </c>
      <c r="F490" s="31">
        <f>'12 - Deployments &amp; Config'!O495</f>
        <v>0</v>
      </c>
      <c r="G490" s="18">
        <f>'12 - Deployments &amp; Config'!P495</f>
        <v>0</v>
      </c>
      <c r="H490" s="18">
        <f>'13 - Config_Intake_View'!M490</f>
        <v>0</v>
      </c>
      <c r="I490" s="31">
        <f>IF('13 - Config_Intake_View'!Q490&lt;&gt;"",'13 - Config_Intake_View'!Q490,'12 - Deployments &amp; Config'!BP495)</f>
        <v>0</v>
      </c>
      <c r="J490" s="18" t="str">
        <f>IF('13 - Config_Intake_View'!Q490&lt;&gt;"","PM Approved",IF('12 - Deployments &amp; Config'!BP495&lt;&gt;"","Assumed",""))</f>
        <v/>
      </c>
      <c r="K490" s="31">
        <f>'12 - Deployments &amp; Config'!AJ495</f>
        <v>0</v>
      </c>
      <c r="L490" s="18">
        <f>'12 - Deployments &amp; Config'!T495</f>
        <v>0</v>
      </c>
      <c r="M490" s="18">
        <f>'12 - Deployments &amp; Config'!V495</f>
        <v>0</v>
      </c>
      <c r="N490" s="18" t="str">
        <f>'12 - Deployments &amp; Config'!BS495</f>
        <v/>
      </c>
      <c r="O490" s="31" t="str">
        <f>'12 - Deployments &amp; Config'!BU495</f>
        <v/>
      </c>
      <c r="P490" s="2">
        <f>'12 - Deployments &amp; Config'!B495</f>
        <v>0</v>
      </c>
      <c r="Q490" s="31" t="str">
        <f t="shared" si="28"/>
        <v/>
      </c>
      <c r="R490" s="18" t="str">
        <f t="shared" si="29"/>
        <v>SW NOT INSTALLED</v>
      </c>
      <c r="S490" s="18" t="str">
        <f t="shared" si="30"/>
        <v/>
      </c>
      <c r="T490" s="18" t="str">
        <f t="shared" si="31"/>
        <v>SW NOT INSTALLED</v>
      </c>
    </row>
    <row r="491" spans="1:20">
      <c r="A491" s="31">
        <f>'12 - Deployments &amp; Config'!I496</f>
        <v>0</v>
      </c>
      <c r="B491" s="31">
        <f>'12 - Deployments &amp; Config'!AA496</f>
        <v>0</v>
      </c>
      <c r="C491" s="31">
        <f>'12 - Deployments &amp; Config'!AB496</f>
        <v>0</v>
      </c>
      <c r="D491" s="18">
        <f>'12 - Deployments &amp; Config'!AP496</f>
        <v>0</v>
      </c>
      <c r="E491" s="18">
        <f>'12 - Deployments &amp; Config'!N496</f>
        <v>0</v>
      </c>
      <c r="F491" s="31">
        <f>'12 - Deployments &amp; Config'!O496</f>
        <v>0</v>
      </c>
      <c r="G491" s="18">
        <f>'12 - Deployments &amp; Config'!P496</f>
        <v>0</v>
      </c>
      <c r="H491" s="18">
        <f>'13 - Config_Intake_View'!M491</f>
        <v>0</v>
      </c>
      <c r="I491" s="31">
        <f>IF('13 - Config_Intake_View'!Q491&lt;&gt;"",'13 - Config_Intake_View'!Q491,'12 - Deployments &amp; Config'!BP496)</f>
        <v>0</v>
      </c>
      <c r="J491" s="18" t="str">
        <f>IF('13 - Config_Intake_View'!Q491&lt;&gt;"","PM Approved",IF('12 - Deployments &amp; Config'!BP496&lt;&gt;"","Assumed",""))</f>
        <v/>
      </c>
      <c r="K491" s="31">
        <f>'12 - Deployments &amp; Config'!AJ496</f>
        <v>0</v>
      </c>
      <c r="L491" s="18">
        <f>'12 - Deployments &amp; Config'!T496</f>
        <v>0</v>
      </c>
      <c r="M491" s="18">
        <f>'12 - Deployments &amp; Config'!V496</f>
        <v>0</v>
      </c>
      <c r="N491" s="18" t="str">
        <f>'12 - Deployments &amp; Config'!BS496</f>
        <v/>
      </c>
      <c r="O491" s="31" t="str">
        <f>'12 - Deployments &amp; Config'!BU496</f>
        <v/>
      </c>
      <c r="P491" s="2">
        <f>'12 - Deployments &amp; Config'!B496</f>
        <v>0</v>
      </c>
      <c r="Q491" s="31" t="str">
        <f t="shared" si="28"/>
        <v/>
      </c>
      <c r="R491" s="18" t="str">
        <f t="shared" si="29"/>
        <v>SW NOT INSTALLED</v>
      </c>
      <c r="S491" s="18" t="str">
        <f t="shared" si="30"/>
        <v/>
      </c>
      <c r="T491" s="18" t="str">
        <f t="shared" si="31"/>
        <v>SW NOT INSTALLED</v>
      </c>
    </row>
    <row r="492" spans="1:20">
      <c r="A492" s="31">
        <f>'12 - Deployments &amp; Config'!I497</f>
        <v>0</v>
      </c>
      <c r="B492" s="31">
        <f>'12 - Deployments &amp; Config'!AA497</f>
        <v>0</v>
      </c>
      <c r="C492" s="31">
        <f>'12 - Deployments &amp; Config'!AB497</f>
        <v>0</v>
      </c>
      <c r="D492" s="18">
        <f>'12 - Deployments &amp; Config'!AP497</f>
        <v>0</v>
      </c>
      <c r="E492" s="18">
        <f>'12 - Deployments &amp; Config'!N497</f>
        <v>0</v>
      </c>
      <c r="F492" s="31">
        <f>'12 - Deployments &amp; Config'!O497</f>
        <v>0</v>
      </c>
      <c r="G492" s="18">
        <f>'12 - Deployments &amp; Config'!P497</f>
        <v>0</v>
      </c>
      <c r="H492" s="18">
        <f>'13 - Config_Intake_View'!M492</f>
        <v>0</v>
      </c>
      <c r="I492" s="31">
        <f>IF('13 - Config_Intake_View'!Q492&lt;&gt;"",'13 - Config_Intake_View'!Q492,'12 - Deployments &amp; Config'!BP497)</f>
        <v>0</v>
      </c>
      <c r="J492" s="18" t="str">
        <f>IF('13 - Config_Intake_View'!Q492&lt;&gt;"","PM Approved",IF('12 - Deployments &amp; Config'!BP497&lt;&gt;"","Assumed",""))</f>
        <v/>
      </c>
      <c r="K492" s="31">
        <f>'12 - Deployments &amp; Config'!AJ497</f>
        <v>0</v>
      </c>
      <c r="L492" s="18">
        <f>'12 - Deployments &amp; Config'!T497</f>
        <v>0</v>
      </c>
      <c r="M492" s="18">
        <f>'12 - Deployments &amp; Config'!V497</f>
        <v>0</v>
      </c>
      <c r="N492" s="18" t="str">
        <f>'12 - Deployments &amp; Config'!BS497</f>
        <v/>
      </c>
      <c r="O492" s="31" t="str">
        <f>'12 - Deployments &amp; Config'!BU497</f>
        <v/>
      </c>
      <c r="P492" s="2">
        <f>'12 - Deployments &amp; Config'!B497</f>
        <v>0</v>
      </c>
      <c r="Q492" s="31" t="str">
        <f t="shared" si="28"/>
        <v/>
      </c>
      <c r="R492" s="18" t="str">
        <f t="shared" si="29"/>
        <v>SW NOT INSTALLED</v>
      </c>
      <c r="S492" s="18" t="str">
        <f t="shared" si="30"/>
        <v/>
      </c>
      <c r="T492" s="18" t="str">
        <f t="shared" si="31"/>
        <v>SW NOT INSTALLED</v>
      </c>
    </row>
    <row r="493" spans="1:20">
      <c r="A493" s="31">
        <f>'12 - Deployments &amp; Config'!I498</f>
        <v>0</v>
      </c>
      <c r="B493" s="31">
        <f>'12 - Deployments &amp; Config'!AA498</f>
        <v>0</v>
      </c>
      <c r="C493" s="31">
        <f>'12 - Deployments &amp; Config'!AB498</f>
        <v>0</v>
      </c>
      <c r="D493" s="18">
        <f>'12 - Deployments &amp; Config'!AP498</f>
        <v>0</v>
      </c>
      <c r="E493" s="18">
        <f>'12 - Deployments &amp; Config'!N498</f>
        <v>0</v>
      </c>
      <c r="F493" s="31">
        <f>'12 - Deployments &amp; Config'!O498</f>
        <v>0</v>
      </c>
      <c r="G493" s="18">
        <f>'12 - Deployments &amp; Config'!P498</f>
        <v>0</v>
      </c>
      <c r="H493" s="18">
        <f>'13 - Config_Intake_View'!M493</f>
        <v>0</v>
      </c>
      <c r="I493" s="31">
        <f>IF('13 - Config_Intake_View'!Q493&lt;&gt;"",'13 - Config_Intake_View'!Q493,'12 - Deployments &amp; Config'!BP498)</f>
        <v>0</v>
      </c>
      <c r="J493" s="18" t="str">
        <f>IF('13 - Config_Intake_View'!Q493&lt;&gt;"","PM Approved",IF('12 - Deployments &amp; Config'!BP498&lt;&gt;"","Assumed",""))</f>
        <v/>
      </c>
      <c r="K493" s="31">
        <f>'12 - Deployments &amp; Config'!AJ498</f>
        <v>0</v>
      </c>
      <c r="L493" s="18">
        <f>'12 - Deployments &amp; Config'!T498</f>
        <v>0</v>
      </c>
      <c r="M493" s="18">
        <f>'12 - Deployments &amp; Config'!V498</f>
        <v>0</v>
      </c>
      <c r="N493" s="18" t="str">
        <f>'12 - Deployments &amp; Config'!BS498</f>
        <v/>
      </c>
      <c r="O493" s="31" t="str">
        <f>'12 - Deployments &amp; Config'!BU498</f>
        <v/>
      </c>
      <c r="P493" s="2">
        <f>'12 - Deployments &amp; Config'!B498</f>
        <v>0</v>
      </c>
      <c r="Q493" s="31" t="str">
        <f t="shared" si="28"/>
        <v/>
      </c>
      <c r="R493" s="18" t="str">
        <f t="shared" si="29"/>
        <v>SW NOT INSTALLED</v>
      </c>
      <c r="S493" s="18" t="str">
        <f t="shared" si="30"/>
        <v/>
      </c>
      <c r="T493" s="18" t="str">
        <f t="shared" si="31"/>
        <v>SW NOT INSTALLED</v>
      </c>
    </row>
    <row r="494" spans="1:20">
      <c r="A494" s="31">
        <f>'12 - Deployments &amp; Config'!I499</f>
        <v>0</v>
      </c>
      <c r="B494" s="31">
        <f>'12 - Deployments &amp; Config'!AA499</f>
        <v>0</v>
      </c>
      <c r="C494" s="31">
        <f>'12 - Deployments &amp; Config'!AB499</f>
        <v>0</v>
      </c>
      <c r="D494" s="18">
        <f>'12 - Deployments &amp; Config'!AP499</f>
        <v>0</v>
      </c>
      <c r="E494" s="18">
        <f>'12 - Deployments &amp; Config'!N499</f>
        <v>0</v>
      </c>
      <c r="F494" s="31">
        <f>'12 - Deployments &amp; Config'!O499</f>
        <v>0</v>
      </c>
      <c r="G494" s="18">
        <f>'12 - Deployments &amp; Config'!P499</f>
        <v>0</v>
      </c>
      <c r="H494" s="18">
        <f>'13 - Config_Intake_View'!M494</f>
        <v>0</v>
      </c>
      <c r="I494" s="31">
        <f>IF('13 - Config_Intake_View'!Q494&lt;&gt;"",'13 - Config_Intake_View'!Q494,'12 - Deployments &amp; Config'!BP499)</f>
        <v>0</v>
      </c>
      <c r="J494" s="18" t="str">
        <f>IF('13 - Config_Intake_View'!Q494&lt;&gt;"","PM Approved",IF('12 - Deployments &amp; Config'!BP499&lt;&gt;"","Assumed",""))</f>
        <v/>
      </c>
      <c r="K494" s="31">
        <f>'12 - Deployments &amp; Config'!AJ499</f>
        <v>0</v>
      </c>
      <c r="L494" s="18">
        <f>'12 - Deployments &amp; Config'!T499</f>
        <v>0</v>
      </c>
      <c r="M494" s="18">
        <f>'12 - Deployments &amp; Config'!V499</f>
        <v>0</v>
      </c>
      <c r="N494" s="18" t="str">
        <f>'12 - Deployments &amp; Config'!BS499</f>
        <v/>
      </c>
      <c r="O494" s="31" t="str">
        <f>'12 - Deployments &amp; Config'!BU499</f>
        <v/>
      </c>
      <c r="P494" s="2">
        <f>'12 - Deployments &amp; Config'!B499</f>
        <v>0</v>
      </c>
      <c r="Q494" s="31" t="str">
        <f t="shared" si="28"/>
        <v/>
      </c>
      <c r="R494" s="18" t="str">
        <f t="shared" si="29"/>
        <v>SW NOT INSTALLED</v>
      </c>
      <c r="S494" s="18" t="str">
        <f t="shared" si="30"/>
        <v/>
      </c>
      <c r="T494" s="18" t="str">
        <f t="shared" si="31"/>
        <v>SW NOT INSTALLED</v>
      </c>
    </row>
    <row r="495" spans="1:20">
      <c r="A495" s="31">
        <f>'12 - Deployments &amp; Config'!I500</f>
        <v>0</v>
      </c>
      <c r="B495" s="31">
        <f>'12 - Deployments &amp; Config'!AA500</f>
        <v>0</v>
      </c>
      <c r="C495" s="31">
        <f>'12 - Deployments &amp; Config'!AB500</f>
        <v>0</v>
      </c>
      <c r="D495" s="18">
        <f>'12 - Deployments &amp; Config'!AP500</f>
        <v>0</v>
      </c>
      <c r="E495" s="18">
        <f>'12 - Deployments &amp; Config'!N500</f>
        <v>0</v>
      </c>
      <c r="F495" s="31">
        <f>'12 - Deployments &amp; Config'!O500</f>
        <v>0</v>
      </c>
      <c r="G495" s="18">
        <f>'12 - Deployments &amp; Config'!P500</f>
        <v>0</v>
      </c>
      <c r="H495" s="18">
        <f>'13 - Config_Intake_View'!M495</f>
        <v>0</v>
      </c>
      <c r="I495" s="31">
        <f>IF('13 - Config_Intake_View'!Q495&lt;&gt;"",'13 - Config_Intake_View'!Q495,'12 - Deployments &amp; Config'!BP500)</f>
        <v>0</v>
      </c>
      <c r="J495" s="18" t="str">
        <f>IF('13 - Config_Intake_View'!Q495&lt;&gt;"","PM Approved",IF('12 - Deployments &amp; Config'!BP500&lt;&gt;"","Assumed",""))</f>
        <v/>
      </c>
      <c r="K495" s="31">
        <f>'12 - Deployments &amp; Config'!AJ500</f>
        <v>0</v>
      </c>
      <c r="L495" s="18">
        <f>'12 - Deployments &amp; Config'!T500</f>
        <v>0</v>
      </c>
      <c r="M495" s="18">
        <f>'12 - Deployments &amp; Config'!V500</f>
        <v>0</v>
      </c>
      <c r="N495" s="18" t="str">
        <f>'12 - Deployments &amp; Config'!BS500</f>
        <v/>
      </c>
      <c r="O495" s="31" t="str">
        <f>'12 - Deployments &amp; Config'!BU500</f>
        <v/>
      </c>
      <c r="P495" s="2">
        <f>'12 - Deployments &amp; Config'!B500</f>
        <v>0</v>
      </c>
      <c r="Q495" s="31" t="str">
        <f t="shared" si="28"/>
        <v/>
      </c>
      <c r="R495" s="18" t="str">
        <f t="shared" si="29"/>
        <v>SW NOT INSTALLED</v>
      </c>
      <c r="S495" s="18" t="str">
        <f t="shared" si="30"/>
        <v/>
      </c>
      <c r="T495" s="18" t="str">
        <f t="shared" si="31"/>
        <v>SW NOT INSTALLED</v>
      </c>
    </row>
    <row r="496" spans="1:20">
      <c r="A496" s="31">
        <f>'12 - Deployments &amp; Config'!I501</f>
        <v>0</v>
      </c>
      <c r="B496" s="31">
        <f>'12 - Deployments &amp; Config'!AA501</f>
        <v>0</v>
      </c>
      <c r="C496" s="31">
        <f>'12 - Deployments &amp; Config'!AB501</f>
        <v>0</v>
      </c>
      <c r="D496" s="18">
        <f>'12 - Deployments &amp; Config'!AP501</f>
        <v>0</v>
      </c>
      <c r="E496" s="18">
        <f>'12 - Deployments &amp; Config'!N501</f>
        <v>0</v>
      </c>
      <c r="F496" s="31">
        <f>'12 - Deployments &amp; Config'!O501</f>
        <v>0</v>
      </c>
      <c r="G496" s="18">
        <f>'12 - Deployments &amp; Config'!P501</f>
        <v>0</v>
      </c>
      <c r="H496" s="18">
        <f>'13 - Config_Intake_View'!M496</f>
        <v>0</v>
      </c>
      <c r="I496" s="31">
        <f>IF('13 - Config_Intake_View'!Q496&lt;&gt;"",'13 - Config_Intake_View'!Q496,'12 - Deployments &amp; Config'!BP501)</f>
        <v>0</v>
      </c>
      <c r="J496" s="18" t="str">
        <f>IF('13 - Config_Intake_View'!Q496&lt;&gt;"","PM Approved",IF('12 - Deployments &amp; Config'!BP501&lt;&gt;"","Assumed",""))</f>
        <v/>
      </c>
      <c r="K496" s="31">
        <f>'12 - Deployments &amp; Config'!AJ501</f>
        <v>0</v>
      </c>
      <c r="L496" s="18">
        <f>'12 - Deployments &amp; Config'!T501</f>
        <v>0</v>
      </c>
      <c r="M496" s="18">
        <f>'12 - Deployments &amp; Config'!V501</f>
        <v>0</v>
      </c>
      <c r="N496" s="18" t="str">
        <f>'12 - Deployments &amp; Config'!BS501</f>
        <v/>
      </c>
      <c r="O496" s="31" t="str">
        <f>'12 - Deployments &amp; Config'!BU501</f>
        <v/>
      </c>
      <c r="P496" s="2">
        <f>'12 - Deployments &amp; Config'!B501</f>
        <v>0</v>
      </c>
      <c r="Q496" s="31" t="str">
        <f t="shared" si="28"/>
        <v/>
      </c>
      <c r="R496" s="18" t="str">
        <f t="shared" si="29"/>
        <v>SW NOT INSTALLED</v>
      </c>
      <c r="S496" s="18" t="str">
        <f t="shared" si="30"/>
        <v/>
      </c>
      <c r="T496" s="18" t="str">
        <f t="shared" si="31"/>
        <v>SW NOT INSTALLED</v>
      </c>
    </row>
    <row r="497" spans="1:20">
      <c r="A497" s="31">
        <f>'12 - Deployments &amp; Config'!I502</f>
        <v>0</v>
      </c>
      <c r="B497" s="31">
        <f>'12 - Deployments &amp; Config'!AA502</f>
        <v>0</v>
      </c>
      <c r="C497" s="31">
        <f>'12 - Deployments &amp; Config'!AB502</f>
        <v>0</v>
      </c>
      <c r="D497" s="18">
        <f>'12 - Deployments &amp; Config'!AP502</f>
        <v>0</v>
      </c>
      <c r="E497" s="18">
        <f>'12 - Deployments &amp; Config'!N502</f>
        <v>0</v>
      </c>
      <c r="F497" s="31">
        <f>'12 - Deployments &amp; Config'!O502</f>
        <v>0</v>
      </c>
      <c r="G497" s="18">
        <f>'12 - Deployments &amp; Config'!P502</f>
        <v>0</v>
      </c>
      <c r="H497" s="18">
        <f>'13 - Config_Intake_View'!M497</f>
        <v>0</v>
      </c>
      <c r="I497" s="31">
        <f>IF('13 - Config_Intake_View'!Q497&lt;&gt;"",'13 - Config_Intake_View'!Q497,'12 - Deployments &amp; Config'!BP502)</f>
        <v>0</v>
      </c>
      <c r="J497" s="18" t="str">
        <f>IF('13 - Config_Intake_View'!Q497&lt;&gt;"","PM Approved",IF('12 - Deployments &amp; Config'!BP502&lt;&gt;"","Assumed",""))</f>
        <v/>
      </c>
      <c r="K497" s="31">
        <f>'12 - Deployments &amp; Config'!AJ502</f>
        <v>0</v>
      </c>
      <c r="L497" s="18">
        <f>'12 - Deployments &amp; Config'!T502</f>
        <v>0</v>
      </c>
      <c r="M497" s="18">
        <f>'12 - Deployments &amp; Config'!V502</f>
        <v>0</v>
      </c>
      <c r="N497" s="18" t="str">
        <f>'12 - Deployments &amp; Config'!BS502</f>
        <v/>
      </c>
      <c r="O497" s="31" t="str">
        <f>'12 - Deployments &amp; Config'!BU502</f>
        <v/>
      </c>
      <c r="P497" s="2">
        <f>'12 - Deployments &amp; Config'!B502</f>
        <v>0</v>
      </c>
      <c r="Q497" s="31" t="str">
        <f t="shared" si="28"/>
        <v/>
      </c>
      <c r="R497" s="18" t="str">
        <f t="shared" si="29"/>
        <v>SW NOT INSTALLED</v>
      </c>
      <c r="S497" s="18" t="str">
        <f t="shared" si="30"/>
        <v/>
      </c>
      <c r="T497" s="18" t="str">
        <f t="shared" si="31"/>
        <v>SW NOT INSTALLED</v>
      </c>
    </row>
    <row r="498" spans="1:20">
      <c r="A498" s="31">
        <f>'12 - Deployments &amp; Config'!I503</f>
        <v>0</v>
      </c>
      <c r="B498" s="31">
        <f>'12 - Deployments &amp; Config'!AA503</f>
        <v>0</v>
      </c>
      <c r="C498" s="31">
        <f>'12 - Deployments &amp; Config'!AB503</f>
        <v>0</v>
      </c>
      <c r="D498" s="18">
        <f>'12 - Deployments &amp; Config'!AP503</f>
        <v>0</v>
      </c>
      <c r="E498" s="18">
        <f>'12 - Deployments &amp; Config'!N503</f>
        <v>0</v>
      </c>
      <c r="F498" s="31">
        <f>'12 - Deployments &amp; Config'!O503</f>
        <v>0</v>
      </c>
      <c r="G498" s="18">
        <f>'12 - Deployments &amp; Config'!P503</f>
        <v>0</v>
      </c>
      <c r="H498" s="18">
        <f>'13 - Config_Intake_View'!M498</f>
        <v>0</v>
      </c>
      <c r="I498" s="31">
        <f>IF('13 - Config_Intake_View'!Q498&lt;&gt;"",'13 - Config_Intake_View'!Q498,'12 - Deployments &amp; Config'!BP503)</f>
        <v>0</v>
      </c>
      <c r="J498" s="18" t="str">
        <f>IF('13 - Config_Intake_View'!Q498&lt;&gt;"","PM Approved",IF('12 - Deployments &amp; Config'!BP503&lt;&gt;"","Assumed",""))</f>
        <v/>
      </c>
      <c r="K498" s="31">
        <f>'12 - Deployments &amp; Config'!AJ503</f>
        <v>0</v>
      </c>
      <c r="L498" s="18">
        <f>'12 - Deployments &amp; Config'!T503</f>
        <v>0</v>
      </c>
      <c r="M498" s="18">
        <f>'12 - Deployments &amp; Config'!V503</f>
        <v>0</v>
      </c>
      <c r="N498" s="18" t="str">
        <f>'12 - Deployments &amp; Config'!BS503</f>
        <v/>
      </c>
      <c r="O498" s="31" t="str">
        <f>'12 - Deployments &amp; Config'!BU503</f>
        <v/>
      </c>
      <c r="P498" s="2">
        <f>'12 - Deployments &amp; Config'!B503</f>
        <v>0</v>
      </c>
      <c r="Q498" s="31" t="str">
        <f t="shared" si="28"/>
        <v/>
      </c>
      <c r="R498" s="18" t="str">
        <f t="shared" si="29"/>
        <v>SW NOT INSTALLED</v>
      </c>
      <c r="S498" s="18" t="str">
        <f t="shared" si="30"/>
        <v/>
      </c>
      <c r="T498" s="18" t="str">
        <f t="shared" si="31"/>
        <v>SW NOT INSTALLED</v>
      </c>
    </row>
    <row r="499" spans="1:20">
      <c r="A499" s="31">
        <f>'12 - Deployments &amp; Config'!I504</f>
        <v>0</v>
      </c>
      <c r="B499" s="31">
        <f>'12 - Deployments &amp; Config'!AA504</f>
        <v>0</v>
      </c>
      <c r="C499" s="31">
        <f>'12 - Deployments &amp; Config'!AB504</f>
        <v>0</v>
      </c>
      <c r="D499" s="18">
        <f>'12 - Deployments &amp; Config'!AP504</f>
        <v>0</v>
      </c>
      <c r="E499" s="18">
        <f>'12 - Deployments &amp; Config'!N504</f>
        <v>0</v>
      </c>
      <c r="F499" s="31">
        <f>'12 - Deployments &amp; Config'!O504</f>
        <v>0</v>
      </c>
      <c r="G499" s="18">
        <f>'12 - Deployments &amp; Config'!P504</f>
        <v>0</v>
      </c>
      <c r="H499" s="18">
        <f>'13 - Config_Intake_View'!M499</f>
        <v>0</v>
      </c>
      <c r="I499" s="31">
        <f>IF('13 - Config_Intake_View'!Q499&lt;&gt;"",'13 - Config_Intake_View'!Q499,'12 - Deployments &amp; Config'!BP504)</f>
        <v>0</v>
      </c>
      <c r="J499" s="18" t="str">
        <f>IF('13 - Config_Intake_View'!Q499&lt;&gt;"","PM Approved",IF('12 - Deployments &amp; Config'!BP504&lt;&gt;"","Assumed",""))</f>
        <v/>
      </c>
      <c r="K499" s="31">
        <f>'12 - Deployments &amp; Config'!AJ504</f>
        <v>0</v>
      </c>
      <c r="L499" s="18">
        <f>'12 - Deployments &amp; Config'!T504</f>
        <v>0</v>
      </c>
      <c r="M499" s="18">
        <f>'12 - Deployments &amp; Config'!V504</f>
        <v>0</v>
      </c>
      <c r="N499" s="18" t="str">
        <f>'12 - Deployments &amp; Config'!BS504</f>
        <v/>
      </c>
      <c r="O499" s="31" t="str">
        <f>'12 - Deployments &amp; Config'!BU504</f>
        <v/>
      </c>
      <c r="P499" s="2">
        <f>'12 - Deployments &amp; Config'!B504</f>
        <v>0</v>
      </c>
      <c r="Q499" s="31" t="str">
        <f t="shared" si="28"/>
        <v/>
      </c>
      <c r="R499" s="18" t="str">
        <f t="shared" si="29"/>
        <v>SW NOT INSTALLED</v>
      </c>
      <c r="S499" s="18" t="str">
        <f t="shared" si="30"/>
        <v/>
      </c>
      <c r="T499" s="18" t="str">
        <f t="shared" si="31"/>
        <v>SW NOT INSTALLED</v>
      </c>
    </row>
    <row r="500" spans="1:20">
      <c r="A500" s="31">
        <f>'12 - Deployments &amp; Config'!I505</f>
        <v>0</v>
      </c>
      <c r="B500" s="31">
        <f>'12 - Deployments &amp; Config'!AA505</f>
        <v>0</v>
      </c>
      <c r="C500" s="31">
        <f>'12 - Deployments &amp; Config'!AB505</f>
        <v>0</v>
      </c>
      <c r="D500" s="18">
        <f>'12 - Deployments &amp; Config'!AP505</f>
        <v>0</v>
      </c>
      <c r="E500" s="18">
        <f>'12 - Deployments &amp; Config'!N505</f>
        <v>0</v>
      </c>
      <c r="F500" s="31">
        <f>'12 - Deployments &amp; Config'!O505</f>
        <v>0</v>
      </c>
      <c r="G500" s="18">
        <f>'12 - Deployments &amp; Config'!P505</f>
        <v>0</v>
      </c>
      <c r="H500" s="18">
        <f>'13 - Config_Intake_View'!M500</f>
        <v>0</v>
      </c>
      <c r="I500" s="31">
        <f>IF('13 - Config_Intake_View'!Q500&lt;&gt;"",'13 - Config_Intake_View'!Q500,'12 - Deployments &amp; Config'!BP505)</f>
        <v>0</v>
      </c>
      <c r="J500" s="18" t="str">
        <f>IF('13 - Config_Intake_View'!Q500&lt;&gt;"","PM Approved",IF('12 - Deployments &amp; Config'!BP505&lt;&gt;"","Assumed",""))</f>
        <v/>
      </c>
      <c r="K500" s="31">
        <f>'12 - Deployments &amp; Config'!AJ505</f>
        <v>0</v>
      </c>
      <c r="L500" s="18">
        <f>'12 - Deployments &amp; Config'!T505</f>
        <v>0</v>
      </c>
      <c r="M500" s="18">
        <f>'12 - Deployments &amp; Config'!V505</f>
        <v>0</v>
      </c>
      <c r="N500" s="18" t="str">
        <f>'12 - Deployments &amp; Config'!BS505</f>
        <v/>
      </c>
      <c r="O500" s="31" t="str">
        <f>'12 - Deployments &amp; Config'!BU505</f>
        <v/>
      </c>
      <c r="P500" s="2">
        <f>'12 - Deployments &amp; Config'!B505</f>
        <v>0</v>
      </c>
      <c r="Q500" s="31" t="str">
        <f t="shared" si="28"/>
        <v/>
      </c>
      <c r="R500" s="18" t="str">
        <f t="shared" si="29"/>
        <v>SW NOT INSTALLED</v>
      </c>
      <c r="S500" s="18" t="str">
        <f t="shared" si="30"/>
        <v/>
      </c>
      <c r="T500" s="18" t="str">
        <f t="shared" si="31"/>
        <v>SW NOT INSTALLED</v>
      </c>
    </row>
    <row r="501" spans="1:20">
      <c r="A501" s="31">
        <f>'12 - Deployments &amp; Config'!I506</f>
        <v>0</v>
      </c>
      <c r="B501" s="31">
        <f>'12 - Deployments &amp; Config'!AA506</f>
        <v>0</v>
      </c>
      <c r="C501" s="31">
        <f>'12 - Deployments &amp; Config'!AB506</f>
        <v>0</v>
      </c>
      <c r="D501" s="18">
        <f>'12 - Deployments &amp; Config'!AP506</f>
        <v>0</v>
      </c>
      <c r="E501" s="18">
        <f>'12 - Deployments &amp; Config'!N506</f>
        <v>0</v>
      </c>
      <c r="F501" s="31">
        <f>'12 - Deployments &amp; Config'!O506</f>
        <v>0</v>
      </c>
      <c r="G501" s="18">
        <f>'12 - Deployments &amp; Config'!P506</f>
        <v>0</v>
      </c>
      <c r="H501" s="18">
        <f>'13 - Config_Intake_View'!M501</f>
        <v>0</v>
      </c>
      <c r="I501" s="31">
        <f>IF('13 - Config_Intake_View'!Q501&lt;&gt;"",'13 - Config_Intake_View'!Q501,'12 - Deployments &amp; Config'!BP506)</f>
        <v>0</v>
      </c>
      <c r="J501" s="18" t="str">
        <f>IF('13 - Config_Intake_View'!Q501&lt;&gt;"","PM Approved",IF('12 - Deployments &amp; Config'!BP506&lt;&gt;"","Assumed",""))</f>
        <v/>
      </c>
      <c r="K501" s="31">
        <f>'12 - Deployments &amp; Config'!AJ506</f>
        <v>0</v>
      </c>
      <c r="L501" s="18">
        <f>'12 - Deployments &amp; Config'!T506</f>
        <v>0</v>
      </c>
      <c r="M501" s="18">
        <f>'12 - Deployments &amp; Config'!V506</f>
        <v>0</v>
      </c>
      <c r="N501" s="18" t="str">
        <f>'12 - Deployments &amp; Config'!BS506</f>
        <v/>
      </c>
      <c r="O501" s="31" t="str">
        <f>'12 - Deployments &amp; Config'!BU506</f>
        <v/>
      </c>
      <c r="P501" s="2">
        <f>'12 - Deployments &amp; Config'!B506</f>
        <v>0</v>
      </c>
      <c r="Q501" s="31" t="str">
        <f t="shared" si="28"/>
        <v/>
      </c>
      <c r="R501" s="18" t="str">
        <f t="shared" si="29"/>
        <v>SW NOT INSTALLED</v>
      </c>
      <c r="S501" s="18" t="str">
        <f t="shared" si="30"/>
        <v/>
      </c>
      <c r="T501" s="18" t="str">
        <f t="shared" si="31"/>
        <v>SW NOT INSTALLED</v>
      </c>
    </row>
    <row r="502" spans="1:20">
      <c r="A502" s="31">
        <f>'12 - Deployments &amp; Config'!I507</f>
        <v>0</v>
      </c>
      <c r="B502" s="31">
        <f>'12 - Deployments &amp; Config'!AA507</f>
        <v>0</v>
      </c>
      <c r="C502" s="31">
        <f>'12 - Deployments &amp; Config'!AB507</f>
        <v>0</v>
      </c>
      <c r="D502" s="18">
        <f>'12 - Deployments &amp; Config'!AP507</f>
        <v>0</v>
      </c>
      <c r="E502" s="18">
        <f>'12 - Deployments &amp; Config'!N507</f>
        <v>0</v>
      </c>
      <c r="F502" s="31">
        <f>'12 - Deployments &amp; Config'!O507</f>
        <v>0</v>
      </c>
      <c r="G502" s="18">
        <f>'12 - Deployments &amp; Config'!P507</f>
        <v>0</v>
      </c>
      <c r="H502" s="18">
        <f>'13 - Config_Intake_View'!M502</f>
        <v>0</v>
      </c>
      <c r="I502" s="31">
        <f>IF('13 - Config_Intake_View'!Q502&lt;&gt;"",'13 - Config_Intake_View'!Q502,'12 - Deployments &amp; Config'!BP507)</f>
        <v>0</v>
      </c>
      <c r="J502" s="18" t="str">
        <f>IF('13 - Config_Intake_View'!Q502&lt;&gt;"","PM Approved",IF('12 - Deployments &amp; Config'!BP507&lt;&gt;"","Assumed",""))</f>
        <v/>
      </c>
      <c r="K502" s="31">
        <f>'12 - Deployments &amp; Config'!AJ507</f>
        <v>0</v>
      </c>
      <c r="L502" s="18">
        <f>'12 - Deployments &amp; Config'!T507</f>
        <v>0</v>
      </c>
      <c r="M502" s="18">
        <f>'12 - Deployments &amp; Config'!V507</f>
        <v>0</v>
      </c>
      <c r="N502" s="18" t="str">
        <f>'12 - Deployments &amp; Config'!BS507</f>
        <v/>
      </c>
      <c r="O502" s="31" t="str">
        <f>'12 - Deployments &amp; Config'!BU507</f>
        <v/>
      </c>
      <c r="P502" s="2">
        <f>'12 - Deployments &amp; Config'!B507</f>
        <v>0</v>
      </c>
      <c r="Q502" s="31" t="str">
        <f t="shared" si="28"/>
        <v/>
      </c>
      <c r="R502" s="18" t="str">
        <f t="shared" si="29"/>
        <v>SW NOT INSTALLED</v>
      </c>
      <c r="S502" s="18" t="str">
        <f t="shared" si="30"/>
        <v/>
      </c>
      <c r="T502" s="18" t="str">
        <f t="shared" si="31"/>
        <v>SW NOT INSTALLED</v>
      </c>
    </row>
    <row r="503" spans="1:20">
      <c r="A503" s="31">
        <f>'12 - Deployments &amp; Config'!I508</f>
        <v>0</v>
      </c>
      <c r="B503" s="31">
        <f>'12 - Deployments &amp; Config'!AA508</f>
        <v>0</v>
      </c>
      <c r="C503" s="31">
        <f>'12 - Deployments &amp; Config'!AB508</f>
        <v>0</v>
      </c>
      <c r="D503" s="18">
        <f>'12 - Deployments &amp; Config'!AP508</f>
        <v>0</v>
      </c>
      <c r="E503" s="18">
        <f>'12 - Deployments &amp; Config'!N508</f>
        <v>0</v>
      </c>
      <c r="F503" s="31">
        <f>'12 - Deployments &amp; Config'!O508</f>
        <v>0</v>
      </c>
      <c r="G503" s="18">
        <f>'12 - Deployments &amp; Config'!P508</f>
        <v>0</v>
      </c>
      <c r="H503" s="18">
        <f>'13 - Config_Intake_View'!M503</f>
        <v>0</v>
      </c>
      <c r="I503" s="31">
        <f>IF('13 - Config_Intake_View'!Q503&lt;&gt;"",'13 - Config_Intake_View'!Q503,'12 - Deployments &amp; Config'!BP508)</f>
        <v>0</v>
      </c>
      <c r="J503" s="18" t="str">
        <f>IF('13 - Config_Intake_View'!Q503&lt;&gt;"","PM Approved",IF('12 - Deployments &amp; Config'!BP508&lt;&gt;"","Assumed",""))</f>
        <v/>
      </c>
      <c r="K503" s="31">
        <f>'12 - Deployments &amp; Config'!AJ508</f>
        <v>0</v>
      </c>
      <c r="L503" s="18">
        <f>'12 - Deployments &amp; Config'!T508</f>
        <v>0</v>
      </c>
      <c r="M503" s="18">
        <f>'12 - Deployments &amp; Config'!V508</f>
        <v>0</v>
      </c>
      <c r="N503" s="18" t="str">
        <f>'12 - Deployments &amp; Config'!BS508</f>
        <v/>
      </c>
      <c r="O503" s="31" t="str">
        <f>'12 - Deployments &amp; Config'!BU508</f>
        <v/>
      </c>
      <c r="P503" s="2">
        <f>'12 - Deployments &amp; Config'!B508</f>
        <v>0</v>
      </c>
      <c r="Q503" s="31" t="str">
        <f t="shared" si="28"/>
        <v/>
      </c>
      <c r="R503" s="18" t="str">
        <f t="shared" si="29"/>
        <v>SW NOT INSTALLED</v>
      </c>
      <c r="S503" s="18" t="str">
        <f t="shared" si="30"/>
        <v/>
      </c>
      <c r="T503" s="18" t="str">
        <f t="shared" si="31"/>
        <v>SW NOT INSTALLED</v>
      </c>
    </row>
  </sheetData>
  <conditionalFormatting sqref="I2:I503">
    <cfRule type="expression" dxfId="7" priority="8" stopIfTrue="1">
      <formula>AND($I2&lt;&gt;"",OR($K2="Yes",$J2="PM Approved"))</formula>
    </cfRule>
    <cfRule type="expression" dxfId="6" priority="9" stopIfTrue="1">
      <formula>AND($I2&lt;&gt;"",NOT(OR($K2="Yes",$J2="PM Approved")))</formula>
    </cfRule>
  </conditionalFormatting>
  <conditionalFormatting sqref="Q2:Q503">
    <cfRule type="expression" dxfId="5" priority="10">
      <formula>Q2&lt;&gt;""</formula>
    </cfRule>
  </conditionalFormatting>
  <conditionalFormatting sqref="R2:R503">
    <cfRule type="expression" dxfId="4" priority="11">
      <formula>R2&lt;&gt;""</formula>
    </cfRule>
  </conditionalFormatting>
  <conditionalFormatting sqref="S2:S503">
    <cfRule type="expression" dxfId="3" priority="12">
      <formula>S2&lt;&gt;""</formula>
    </cfRule>
  </conditionalFormatting>
  <conditionalFormatting sqref="T2:T503">
    <cfRule type="expression" dxfId="2" priority="13">
      <formula>AND(T2&lt;&gt;"",T2="OK")</formula>
    </cfRule>
    <cfRule type="expression" dxfId="1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AB15858E-0A73-4753-9AA0-3572BA382034}">
      <formula1>FALSE</formula1>
    </dataValidation>
    <dataValidation type="custom" allowBlank="1" showInputMessage="1" showErrorMessage="1" sqref="A2:XFD1048576" xr:uid="{7F9EAB0C-0AC6-492E-B044-0EF6AFD9387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00F-39E2-4144-BDD4-610951F8EF0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1" t="s">
        <v>2283</v>
      </c>
      <c r="B1" s="128" t="s">
        <v>2312</v>
      </c>
      <c r="C1" s="130"/>
      <c r="D1" s="128" t="s">
        <v>2313</v>
      </c>
      <c r="E1" s="130"/>
      <c r="F1" s="128" t="s">
        <v>2137</v>
      </c>
      <c r="G1" s="131"/>
      <c r="H1" s="130"/>
      <c r="I1" s="5"/>
      <c r="J1" s="128" t="s">
        <v>2314</v>
      </c>
      <c r="K1" s="130"/>
    </row>
    <row r="2" spans="1:11" ht="30" customHeight="1">
      <c r="A2" s="6"/>
      <c r="B2" s="6" t="s">
        <v>1217</v>
      </c>
      <c r="C2" s="6" t="s">
        <v>1334</v>
      </c>
      <c r="D2" s="6" t="s">
        <v>1217</v>
      </c>
      <c r="E2" s="6" t="s">
        <v>1334</v>
      </c>
      <c r="F2" s="6" t="s">
        <v>2315</v>
      </c>
      <c r="G2" s="6" t="s">
        <v>2316</v>
      </c>
      <c r="H2" s="6" t="s">
        <v>2317</v>
      </c>
      <c r="I2" s="6"/>
      <c r="J2" s="6" t="s">
        <v>1217</v>
      </c>
      <c r="K2" s="6" t="s">
        <v>1334</v>
      </c>
    </row>
    <row r="3" spans="1:11">
      <c r="A3" s="7" t="s">
        <v>2318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2319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2320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1952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2321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1935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2322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2323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2324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2325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2326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2327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2328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2329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2330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2331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2332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2333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1" t="s">
        <v>2283</v>
      </c>
      <c r="B1" s="128" t="s">
        <v>2312</v>
      </c>
      <c r="C1" s="130"/>
      <c r="D1" s="128" t="s">
        <v>2313</v>
      </c>
      <c r="E1" s="130"/>
      <c r="F1" s="128" t="s">
        <v>2137</v>
      </c>
      <c r="G1" s="131"/>
      <c r="H1" s="130"/>
      <c r="I1" s="5"/>
      <c r="J1" s="128" t="s">
        <v>2314</v>
      </c>
      <c r="K1" s="130"/>
    </row>
    <row r="2" spans="1:11" ht="30" customHeight="1">
      <c r="A2" s="6"/>
      <c r="B2" s="6" t="s">
        <v>1217</v>
      </c>
      <c r="C2" s="6" t="s">
        <v>1334</v>
      </c>
      <c r="D2" s="6" t="s">
        <v>1217</v>
      </c>
      <c r="E2" s="6" t="s">
        <v>1334</v>
      </c>
      <c r="F2" s="6" t="s">
        <v>2315</v>
      </c>
      <c r="G2" s="6" t="s">
        <v>2316</v>
      </c>
      <c r="H2" s="6" t="s">
        <v>2317</v>
      </c>
      <c r="I2" s="6"/>
      <c r="J2" s="6" t="s">
        <v>1217</v>
      </c>
      <c r="K2" s="6" t="s">
        <v>1334</v>
      </c>
    </row>
    <row r="3" spans="1:11">
      <c r="A3" s="7" t="s">
        <v>2318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2319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2320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1952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2321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1935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2322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2323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2324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2325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2326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2327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2328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2329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2330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2331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2332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2333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1" t="s">
        <v>2283</v>
      </c>
      <c r="B1" s="128" t="s">
        <v>2312</v>
      </c>
      <c r="C1" s="130"/>
      <c r="D1" s="128" t="s">
        <v>2313</v>
      </c>
      <c r="E1" s="130"/>
      <c r="F1" s="128" t="s">
        <v>2137</v>
      </c>
      <c r="G1" s="131"/>
      <c r="H1" s="130"/>
      <c r="I1" s="5"/>
      <c r="J1" s="128" t="s">
        <v>2314</v>
      </c>
      <c r="K1" s="130"/>
    </row>
    <row r="2" spans="1:11" ht="30" customHeight="1">
      <c r="A2" s="6"/>
      <c r="B2" s="6" t="s">
        <v>1217</v>
      </c>
      <c r="C2" s="6" t="s">
        <v>1334</v>
      </c>
      <c r="D2" s="6" t="s">
        <v>1217</v>
      </c>
      <c r="E2" s="6" t="s">
        <v>1334</v>
      </c>
      <c r="F2" s="6" t="s">
        <v>2315</v>
      </c>
      <c r="G2" s="6" t="s">
        <v>2316</v>
      </c>
      <c r="H2" s="6" t="s">
        <v>2317</v>
      </c>
      <c r="I2" s="6"/>
      <c r="J2" s="6" t="s">
        <v>1217</v>
      </c>
      <c r="K2" s="6" t="s">
        <v>1334</v>
      </c>
    </row>
    <row r="3" spans="1:11">
      <c r="A3" s="7" t="s">
        <v>2318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2319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2320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1952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2321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1935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2322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2323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2324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2325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2326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2327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2328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2329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2330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2331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2332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2333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1" t="s">
        <v>2283</v>
      </c>
      <c r="B1" s="128" t="s">
        <v>2312</v>
      </c>
      <c r="C1" s="130"/>
      <c r="D1" s="128" t="s">
        <v>2313</v>
      </c>
      <c r="E1" s="130"/>
      <c r="F1" s="128" t="s">
        <v>2137</v>
      </c>
      <c r="G1" s="131"/>
      <c r="H1" s="130"/>
      <c r="I1" s="5"/>
      <c r="J1" s="128" t="s">
        <v>2314</v>
      </c>
      <c r="K1" s="130"/>
    </row>
    <row r="2" spans="1:11" ht="30" customHeight="1">
      <c r="A2" s="6"/>
      <c r="B2" s="6" t="s">
        <v>1217</v>
      </c>
      <c r="C2" s="6" t="s">
        <v>1334</v>
      </c>
      <c r="D2" s="6" t="s">
        <v>1217</v>
      </c>
      <c r="E2" s="6" t="s">
        <v>1334</v>
      </c>
      <c r="F2" s="6" t="s">
        <v>2315</v>
      </c>
      <c r="G2" s="6" t="s">
        <v>2316</v>
      </c>
      <c r="H2" s="6" t="s">
        <v>2317</v>
      </c>
      <c r="I2" s="6"/>
      <c r="J2" s="6" t="s">
        <v>1217</v>
      </c>
      <c r="K2" s="6" t="s">
        <v>1334</v>
      </c>
    </row>
    <row r="3" spans="1:11">
      <c r="A3" s="7" t="s">
        <v>2318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2319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2320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1952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2321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1935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2322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2323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2324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2325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2326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2327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2328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2329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2330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2331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2332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2333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1" t="s">
        <v>2283</v>
      </c>
      <c r="B1" s="128" t="s">
        <v>2312</v>
      </c>
      <c r="C1" s="130"/>
      <c r="D1" s="128" t="s">
        <v>2313</v>
      </c>
      <c r="E1" s="130"/>
      <c r="F1" s="128" t="s">
        <v>2137</v>
      </c>
      <c r="G1" s="131"/>
      <c r="H1" s="130"/>
      <c r="I1" s="5"/>
      <c r="J1" s="128" t="s">
        <v>2314</v>
      </c>
      <c r="K1" s="130"/>
    </row>
    <row r="2" spans="1:11" ht="30" customHeight="1">
      <c r="A2" s="6"/>
      <c r="B2" s="6" t="s">
        <v>1217</v>
      </c>
      <c r="C2" s="6" t="s">
        <v>1334</v>
      </c>
      <c r="D2" s="6" t="s">
        <v>1217</v>
      </c>
      <c r="E2" s="6" t="s">
        <v>1334</v>
      </c>
      <c r="F2" s="6" t="s">
        <v>2315</v>
      </c>
      <c r="G2" s="6" t="s">
        <v>2316</v>
      </c>
      <c r="H2" s="6" t="s">
        <v>2317</v>
      </c>
      <c r="I2" s="6"/>
      <c r="J2" s="6" t="s">
        <v>1217</v>
      </c>
      <c r="K2" s="6" t="s">
        <v>1334</v>
      </c>
    </row>
    <row r="3" spans="1:11">
      <c r="A3" s="7" t="s">
        <v>2318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2319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2320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1952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2321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1935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2322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2323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2324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2325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2326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2327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2328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2329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2330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2331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2332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2333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59999389629810485"/>
  </sheetPr>
  <dimension ref="A1:K199"/>
  <sheetViews>
    <sheetView workbookViewId="0">
      <pane ySplit="1" topLeftCell="A15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1" t="s">
        <v>2334</v>
      </c>
      <c r="B1" s="51" t="s">
        <v>2335</v>
      </c>
      <c r="C1" s="51" t="s">
        <v>2336</v>
      </c>
      <c r="D1" s="51" t="s">
        <v>1240</v>
      </c>
      <c r="E1" s="51" t="s">
        <v>2337</v>
      </c>
      <c r="F1" s="51" t="s">
        <v>2338</v>
      </c>
      <c r="G1" s="51" t="s">
        <v>2339</v>
      </c>
      <c r="H1" s="51" t="s">
        <v>2283</v>
      </c>
      <c r="I1" s="51" t="s">
        <v>1311</v>
      </c>
      <c r="J1" s="51" t="s">
        <v>2340</v>
      </c>
      <c r="K1" s="51" t="s">
        <v>72</v>
      </c>
    </row>
    <row r="2" spans="1:11">
      <c r="A2" s="3"/>
      <c r="B2" s="4" t="s">
        <v>2341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2342</v>
      </c>
      <c r="C3" s="4" t="s">
        <v>2343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2344</v>
      </c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 t="s">
        <v>2345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2346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>
      <c r="A7" s="3"/>
      <c r="B7" s="4" t="s">
        <v>2347</v>
      </c>
      <c r="C7" s="4" t="s">
        <v>2348</v>
      </c>
      <c r="D7" s="4"/>
      <c r="E7" s="4"/>
      <c r="F7" s="4"/>
      <c r="G7" s="4"/>
      <c r="H7" s="4"/>
      <c r="I7" s="4"/>
      <c r="J7" s="4"/>
      <c r="K7" s="4"/>
    </row>
    <row r="8" spans="1:11">
      <c r="A8" s="3"/>
      <c r="B8" s="4" t="s">
        <v>2349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2350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2351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2352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2353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2354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2355</v>
      </c>
      <c r="D14" s="4"/>
      <c r="E14" s="4"/>
      <c r="F14" s="4"/>
      <c r="G14" s="4"/>
      <c r="H14" s="4"/>
      <c r="I14" s="4"/>
      <c r="J14" s="4"/>
      <c r="K14" s="4"/>
    </row>
    <row r="15" spans="1:11" ht="27.75">
      <c r="A15" s="3" t="s">
        <v>2356</v>
      </c>
      <c r="B15" s="4" t="s">
        <v>2357</v>
      </c>
      <c r="C15" s="4" t="s">
        <v>2358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2359</v>
      </c>
    </row>
    <row r="3" spans="1:6">
      <c r="A3" s="10" t="s">
        <v>2360</v>
      </c>
    </row>
    <row r="4" spans="1:6" ht="30" customHeight="1">
      <c r="A4" s="51" t="s">
        <v>1311</v>
      </c>
      <c r="B4" s="51" t="s">
        <v>2361</v>
      </c>
      <c r="C4" s="51" t="s">
        <v>2362</v>
      </c>
      <c r="D4" s="51" t="s">
        <v>2363</v>
      </c>
      <c r="E4" s="51" t="s">
        <v>1228</v>
      </c>
      <c r="F4" s="51" t="s">
        <v>2364</v>
      </c>
    </row>
    <row r="5" spans="1:6">
      <c r="A5" s="7" t="s">
        <v>2365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2366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2367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2368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2369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2370</v>
      </c>
    </row>
    <row r="14" spans="1:6">
      <c r="A14" s="51" t="s">
        <v>2371</v>
      </c>
      <c r="B14" s="51" t="s">
        <v>1175</v>
      </c>
    </row>
    <row r="15" spans="1:6">
      <c r="A15" s="7" t="s">
        <v>2372</v>
      </c>
      <c r="B15" s="8" t="e">
        <f t="array" ref="B15">SUMPRODUCT(('12 - Deployments &amp; Config'!$AB$2:$AF$532&lt;&gt;"")*('12 - Deployments &amp; Config'!$BL$2:$BO$532&lt;&gt;"Yes")*('12 - Deployments &amp; Config'!$BL$2:$BO$532&lt;&gt;"N/A"))</f>
        <v>#N/A</v>
      </c>
    </row>
    <row r="16" spans="1:6">
      <c r="A16" s="7" t="s">
        <v>2373</v>
      </c>
      <c r="B16" s="8" t="e">
        <f t="array" ref="B16">SUMPRODUCT(('12 - Deployments &amp; Config'!$AB$2:$AF$532&lt;&gt;"")*('12 - Deployments &amp; Config'!$BM$2:$BO$532&lt;&gt;"Yes")*('12 - Deployments &amp; Config'!$BM$2:$BO$532&lt;&gt;"N/A"))</f>
        <v>#N/A</v>
      </c>
    </row>
    <row r="17" spans="1:2">
      <c r="A17" s="7" t="s">
        <v>2374</v>
      </c>
      <c r="B17" s="8" t="e">
        <f t="array" ref="B17">SUMPRODUCT(('12 - Deployments &amp; Config'!$AB$2:$AF$532&lt;&gt;"")*('12 - Deployments &amp; Config'!$R$2:$BP$532&lt;&gt;"Yes")*('12 - Deployments &amp; Config'!$R$2:$BP$532&lt;&gt;"N/A"))</f>
        <v>#N/A</v>
      </c>
    </row>
    <row r="18" spans="1:2">
      <c r="A18" s="7" t="s">
        <v>2375</v>
      </c>
      <c r="B18" s="8" t="e">
        <f t="array" ref="B18">SUMPRODUCT(('12 - Deployments &amp; Config'!$AB$2:$AF$532&lt;&gt;"")*('12 - Deployments &amp; Config'!$R$2:$BP$532="Yes")*('12 - Deployments &amp; Config'!$AH$2:$BQ$532&lt;&gt;"Yes")*('12 - Deployments &amp; Config'!$AH$2:$BQ$532&lt;&gt;"N/A"))</f>
        <v>#N/A</v>
      </c>
    </row>
    <row r="19" spans="1:2">
      <c r="A19" s="7" t="s">
        <v>2376</v>
      </c>
      <c r="B19" s="8" t="e">
        <f t="array" aca="1" ref="B19" ca="1">SUMPRODUCT(('12 - Deployments &amp; Config'!$AB$2:$AF$532&lt;&gt;"")*('12 - Deployments &amp; Config'!$BQ$2:$CP$532&lt;&gt;"Yes")*('12 - Deployments &amp; Config'!$BQ$2:$CP$532&lt;&gt;"N/A"))</f>
        <v>#N/A</v>
      </c>
    </row>
    <row r="20" spans="1:2">
      <c r="A20" s="7" t="s">
        <v>2377</v>
      </c>
      <c r="B20" s="8" t="e">
        <f t="array" ref="B20">SUMPRODUCT(('12 - Deployments &amp; Config'!$AB$2:$AF$532&lt;&gt;"")*('12 - Deployments &amp; Config'!$BR$2:$BV$532&lt;&gt;"Yes")*('12 - Deployments &amp; Config'!$BR$2:$BV$532&lt;&gt;"N/A"))</f>
        <v>#REF!</v>
      </c>
    </row>
    <row r="21" spans="1:2">
      <c r="A21" s="7" t="s">
        <v>2378</v>
      </c>
      <c r="B21" s="8">
        <f>COUNTIF('12 - Deployments &amp; Config'!BU2:BX532,"Yes")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400-000000000000}">
      <formula1>FALSE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2379</v>
      </c>
    </row>
    <row r="3" spans="1:7" ht="30" customHeight="1">
      <c r="A3" s="51" t="s">
        <v>2335</v>
      </c>
      <c r="B3" s="51" t="s">
        <v>2380</v>
      </c>
      <c r="C3" s="51" t="s">
        <v>2381</v>
      </c>
      <c r="D3" s="51" t="s">
        <v>2382</v>
      </c>
      <c r="E3" s="51" t="s">
        <v>2383</v>
      </c>
      <c r="F3" s="51" t="s">
        <v>2384</v>
      </c>
      <c r="G3" s="51" t="s">
        <v>72</v>
      </c>
    </row>
    <row r="4" spans="1:7">
      <c r="A4" s="8" t="s">
        <v>1217</v>
      </c>
      <c r="B4" s="4" t="s">
        <v>2385</v>
      </c>
      <c r="C4" s="8" t="s">
        <v>1217</v>
      </c>
      <c r="D4" s="8" t="s">
        <v>2386</v>
      </c>
      <c r="E4" s="8"/>
      <c r="F4" s="12"/>
      <c r="G4" s="4"/>
    </row>
    <row r="5" spans="1:7" ht="30" customHeight="1">
      <c r="A5" s="8" t="s">
        <v>1217</v>
      </c>
      <c r="B5" s="4" t="s">
        <v>2387</v>
      </c>
      <c r="C5" s="8" t="s">
        <v>1217</v>
      </c>
      <c r="D5" s="8" t="s">
        <v>2386</v>
      </c>
      <c r="E5" s="8"/>
      <c r="F5" s="12"/>
      <c r="G5" s="4"/>
    </row>
    <row r="6" spans="1:7" ht="30" customHeight="1">
      <c r="A6" s="8" t="s">
        <v>1217</v>
      </c>
      <c r="B6" s="4" t="s">
        <v>2388</v>
      </c>
      <c r="C6" s="8" t="s">
        <v>1217</v>
      </c>
      <c r="D6" s="8" t="s">
        <v>2386</v>
      </c>
      <c r="E6" s="8"/>
      <c r="F6" s="12"/>
      <c r="G6" s="4"/>
    </row>
    <row r="7" spans="1:7" ht="30" customHeight="1">
      <c r="A7" s="8" t="s">
        <v>1217</v>
      </c>
      <c r="B7" s="4" t="s">
        <v>2389</v>
      </c>
      <c r="C7" s="8" t="s">
        <v>1217</v>
      </c>
      <c r="D7" s="8" t="s">
        <v>2386</v>
      </c>
      <c r="E7" s="8"/>
      <c r="F7" s="12"/>
      <c r="G7" s="4"/>
    </row>
    <row r="8" spans="1:7">
      <c r="A8" s="8" t="s">
        <v>1217</v>
      </c>
      <c r="B8" s="4" t="s">
        <v>2390</v>
      </c>
      <c r="C8" s="8" t="s">
        <v>1217</v>
      </c>
      <c r="D8" s="8" t="s">
        <v>2386</v>
      </c>
      <c r="E8" s="8"/>
      <c r="F8" s="12"/>
      <c r="G8" s="4"/>
    </row>
    <row r="9" spans="1:7" ht="30" customHeight="1">
      <c r="A9" s="8" t="s">
        <v>1217</v>
      </c>
      <c r="B9" s="4" t="s">
        <v>2391</v>
      </c>
      <c r="C9" s="8" t="s">
        <v>1217</v>
      </c>
      <c r="D9" s="8" t="s">
        <v>2386</v>
      </c>
      <c r="E9" s="8"/>
      <c r="F9" s="12"/>
      <c r="G9" s="4"/>
    </row>
    <row r="10" spans="1:7" ht="45" customHeight="1">
      <c r="A10" s="8" t="s">
        <v>2392</v>
      </c>
      <c r="B10" s="4" t="s">
        <v>2393</v>
      </c>
      <c r="C10" s="8" t="s">
        <v>1217</v>
      </c>
      <c r="D10" s="8" t="s">
        <v>2386</v>
      </c>
      <c r="E10" s="8"/>
      <c r="F10" s="12"/>
      <c r="G10" s="4"/>
    </row>
    <row r="11" spans="1:7" ht="30" customHeight="1">
      <c r="A11" s="8" t="s">
        <v>2394</v>
      </c>
      <c r="B11" s="4" t="s">
        <v>2395</v>
      </c>
      <c r="C11" s="8" t="s">
        <v>2396</v>
      </c>
      <c r="D11" s="8" t="s">
        <v>2386</v>
      </c>
      <c r="E11" s="8"/>
      <c r="F11" s="12"/>
      <c r="G11" s="4"/>
    </row>
    <row r="12" spans="1:7" ht="30" customHeight="1">
      <c r="A12" s="8" t="s">
        <v>2397</v>
      </c>
      <c r="B12" s="4" t="s">
        <v>2398</v>
      </c>
      <c r="C12" s="8" t="s">
        <v>1217</v>
      </c>
      <c r="D12" s="8" t="s">
        <v>2386</v>
      </c>
      <c r="E12" s="8"/>
      <c r="F12" s="12"/>
      <c r="G12" s="4"/>
    </row>
    <row r="13" spans="1:7" ht="30" customHeight="1">
      <c r="A13" s="8" t="s">
        <v>2399</v>
      </c>
      <c r="B13" s="4" t="s">
        <v>2400</v>
      </c>
      <c r="C13" s="8" t="s">
        <v>1217</v>
      </c>
      <c r="D13" s="8" t="s">
        <v>2386</v>
      </c>
      <c r="E13" s="8"/>
      <c r="F13" s="12"/>
      <c r="G13" s="4"/>
    </row>
    <row r="14" spans="1:7" ht="30" customHeight="1">
      <c r="A14" s="8" t="s">
        <v>2401</v>
      </c>
      <c r="B14" s="4" t="s">
        <v>2402</v>
      </c>
      <c r="C14" s="8" t="s">
        <v>2403</v>
      </c>
      <c r="D14" s="8" t="s">
        <v>2386</v>
      </c>
      <c r="E14" s="8"/>
      <c r="F14" s="12"/>
      <c r="G14" s="4"/>
    </row>
    <row r="15" spans="1:7" ht="30" customHeight="1">
      <c r="A15" s="8" t="s">
        <v>2401</v>
      </c>
      <c r="B15" s="4" t="s">
        <v>2404</v>
      </c>
      <c r="C15" s="8" t="s">
        <v>1217</v>
      </c>
      <c r="D15" s="8" t="s">
        <v>2386</v>
      </c>
      <c r="E15" s="8"/>
      <c r="F15" s="12"/>
      <c r="G15" s="4"/>
    </row>
    <row r="16" spans="1:7" ht="30" customHeight="1">
      <c r="A16" s="8" t="s">
        <v>2401</v>
      </c>
      <c r="B16" s="4" t="s">
        <v>2405</v>
      </c>
      <c r="C16" s="8" t="s">
        <v>1334</v>
      </c>
      <c r="D16" s="8" t="s">
        <v>2386</v>
      </c>
      <c r="E16" s="8"/>
      <c r="F16" s="12"/>
      <c r="G16" s="4"/>
    </row>
    <row r="17" spans="1:7" ht="30" customHeight="1">
      <c r="A17" s="8" t="s">
        <v>2401</v>
      </c>
      <c r="B17" s="4" t="s">
        <v>2406</v>
      </c>
      <c r="C17" s="8" t="s">
        <v>1334</v>
      </c>
      <c r="D17" s="8" t="s">
        <v>2386</v>
      </c>
      <c r="E17" s="8"/>
      <c r="F17" s="12"/>
      <c r="G17" s="4"/>
    </row>
    <row r="18" spans="1:7">
      <c r="A18" s="8" t="s">
        <v>2401</v>
      </c>
      <c r="B18" s="4" t="s">
        <v>2407</v>
      </c>
      <c r="C18" s="8" t="s">
        <v>1334</v>
      </c>
      <c r="D18" s="8" t="s">
        <v>2386</v>
      </c>
      <c r="E18" s="8"/>
      <c r="F18" s="12"/>
      <c r="G18" s="4"/>
    </row>
    <row r="19" spans="1:7" ht="30" customHeight="1">
      <c r="A19" s="8" t="s">
        <v>2408</v>
      </c>
      <c r="B19" s="4" t="s">
        <v>2409</v>
      </c>
      <c r="C19" s="8" t="s">
        <v>1334</v>
      </c>
      <c r="D19" s="8" t="s">
        <v>2386</v>
      </c>
      <c r="E19" s="8"/>
      <c r="F19" s="12"/>
      <c r="G19" s="4"/>
    </row>
  </sheetData>
  <dataValidations count="1">
    <dataValidation type="list" allowBlank="1" sqref="D4:D2000" xr:uid="{00000000-0002-0000-14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2410</v>
      </c>
    </row>
    <row r="3" spans="1:8" ht="30" customHeight="1">
      <c r="A3" s="51" t="s">
        <v>2283</v>
      </c>
      <c r="B3" s="51" t="s">
        <v>2411</v>
      </c>
      <c r="C3" s="51" t="s">
        <v>2412</v>
      </c>
      <c r="D3" s="51" t="s">
        <v>2413</v>
      </c>
      <c r="E3" s="51" t="s">
        <v>2414</v>
      </c>
      <c r="F3" s="51" t="s">
        <v>2415</v>
      </c>
      <c r="G3" s="51" t="s">
        <v>2416</v>
      </c>
      <c r="H3" s="51" t="s">
        <v>72</v>
      </c>
    </row>
    <row r="4" spans="1:8">
      <c r="A4" s="8" t="s">
        <v>2318</v>
      </c>
      <c r="B4" s="8" t="s">
        <v>2417</v>
      </c>
      <c r="C4" s="8" t="s">
        <v>2417</v>
      </c>
      <c r="D4" s="8" t="s">
        <v>2417</v>
      </c>
      <c r="E4" s="8" t="s">
        <v>2417</v>
      </c>
      <c r="F4" s="8" t="s">
        <v>2417</v>
      </c>
      <c r="G4" s="8" t="s">
        <v>2417</v>
      </c>
      <c r="H4" s="4"/>
    </row>
    <row r="5" spans="1:8">
      <c r="A5" s="8" t="s">
        <v>2319</v>
      </c>
      <c r="B5" s="8" t="s">
        <v>2417</v>
      </c>
      <c r="C5" s="8" t="s">
        <v>2417</v>
      </c>
      <c r="D5" s="8" t="s">
        <v>2417</v>
      </c>
      <c r="E5" s="8" t="s">
        <v>2417</v>
      </c>
      <c r="F5" s="8" t="s">
        <v>2417</v>
      </c>
      <c r="G5" s="8" t="s">
        <v>2417</v>
      </c>
      <c r="H5" s="4"/>
    </row>
    <row r="6" spans="1:8">
      <c r="A6" s="8" t="s">
        <v>2320</v>
      </c>
      <c r="B6" s="8" t="s">
        <v>2417</v>
      </c>
      <c r="C6" s="8" t="s">
        <v>2417</v>
      </c>
      <c r="D6" s="8" t="s">
        <v>2417</v>
      </c>
      <c r="E6" s="8" t="s">
        <v>2417</v>
      </c>
      <c r="F6" s="8" t="s">
        <v>2417</v>
      </c>
      <c r="G6" s="8" t="s">
        <v>2417</v>
      </c>
      <c r="H6" s="4"/>
    </row>
    <row r="7" spans="1:8">
      <c r="A7" s="8" t="s">
        <v>1952</v>
      </c>
      <c r="B7" s="8" t="s">
        <v>2417</v>
      </c>
      <c r="C7" s="8" t="s">
        <v>2417</v>
      </c>
      <c r="D7" s="8" t="s">
        <v>2417</v>
      </c>
      <c r="E7" s="8" t="s">
        <v>2417</v>
      </c>
      <c r="F7" s="8" t="s">
        <v>2417</v>
      </c>
      <c r="G7" s="8" t="s">
        <v>2417</v>
      </c>
      <c r="H7" s="4"/>
    </row>
    <row r="8" spans="1:8">
      <c r="A8" s="8" t="s">
        <v>2321</v>
      </c>
      <c r="B8" s="8" t="s">
        <v>2417</v>
      </c>
      <c r="C8" s="8" t="s">
        <v>2417</v>
      </c>
      <c r="D8" s="8" t="s">
        <v>2417</v>
      </c>
      <c r="E8" s="8" t="s">
        <v>2417</v>
      </c>
      <c r="F8" s="8" t="s">
        <v>2417</v>
      </c>
      <c r="G8" s="8" t="s">
        <v>2417</v>
      </c>
      <c r="H8" s="4"/>
    </row>
    <row r="9" spans="1:8">
      <c r="A9" s="8" t="s">
        <v>1935</v>
      </c>
      <c r="B9" s="8" t="s">
        <v>2417</v>
      </c>
      <c r="C9" s="8" t="s">
        <v>2417</v>
      </c>
      <c r="D9" s="8" t="s">
        <v>2417</v>
      </c>
      <c r="E9" s="8" t="s">
        <v>2417</v>
      </c>
      <c r="F9" s="8" t="s">
        <v>2417</v>
      </c>
      <c r="G9" s="8" t="s">
        <v>2417</v>
      </c>
      <c r="H9" s="4"/>
    </row>
    <row r="10" spans="1:8">
      <c r="A10" s="8" t="s">
        <v>2322</v>
      </c>
      <c r="B10" s="8" t="s">
        <v>2417</v>
      </c>
      <c r="C10" s="8" t="s">
        <v>2417</v>
      </c>
      <c r="D10" s="8" t="s">
        <v>2417</v>
      </c>
      <c r="E10" s="8" t="s">
        <v>2417</v>
      </c>
      <c r="F10" s="8" t="s">
        <v>2417</v>
      </c>
      <c r="G10" s="8" t="s">
        <v>2417</v>
      </c>
      <c r="H10" s="4"/>
    </row>
    <row r="11" spans="1:8">
      <c r="A11" s="8" t="s">
        <v>2323</v>
      </c>
      <c r="B11" s="8" t="s">
        <v>2417</v>
      </c>
      <c r="C11" s="8" t="s">
        <v>2417</v>
      </c>
      <c r="D11" s="8" t="s">
        <v>2417</v>
      </c>
      <c r="E11" s="8" t="s">
        <v>2417</v>
      </c>
      <c r="F11" s="8" t="s">
        <v>2417</v>
      </c>
      <c r="G11" s="8" t="s">
        <v>2417</v>
      </c>
      <c r="H11" s="4"/>
    </row>
    <row r="12" spans="1:8">
      <c r="A12" s="8" t="s">
        <v>2324</v>
      </c>
      <c r="B12" s="8" t="s">
        <v>2417</v>
      </c>
      <c r="C12" s="8" t="s">
        <v>2417</v>
      </c>
      <c r="D12" s="8" t="s">
        <v>2417</v>
      </c>
      <c r="E12" s="8" t="s">
        <v>2417</v>
      </c>
      <c r="F12" s="8" t="s">
        <v>2417</v>
      </c>
      <c r="G12" s="8" t="s">
        <v>2417</v>
      </c>
      <c r="H12" s="4"/>
    </row>
    <row r="13" spans="1:8">
      <c r="A13" s="8" t="s">
        <v>2325</v>
      </c>
      <c r="B13" s="8" t="s">
        <v>2417</v>
      </c>
      <c r="C13" s="8" t="s">
        <v>2417</v>
      </c>
      <c r="D13" s="8" t="s">
        <v>2417</v>
      </c>
      <c r="E13" s="8" t="s">
        <v>2417</v>
      </c>
      <c r="F13" s="8" t="s">
        <v>2417</v>
      </c>
      <c r="G13" s="8" t="s">
        <v>2417</v>
      </c>
      <c r="H13" s="4"/>
    </row>
    <row r="14" spans="1:8">
      <c r="A14" s="8" t="s">
        <v>2326</v>
      </c>
      <c r="B14" s="8" t="s">
        <v>2417</v>
      </c>
      <c r="C14" s="8" t="s">
        <v>2417</v>
      </c>
      <c r="D14" s="8" t="s">
        <v>2417</v>
      </c>
      <c r="E14" s="8" t="s">
        <v>2417</v>
      </c>
      <c r="F14" s="8" t="s">
        <v>2417</v>
      </c>
      <c r="G14" s="8" t="s">
        <v>2417</v>
      </c>
      <c r="H14" s="4"/>
    </row>
    <row r="15" spans="1:8">
      <c r="A15" s="8" t="s">
        <v>2327</v>
      </c>
      <c r="B15" s="8" t="s">
        <v>2417</v>
      </c>
      <c r="C15" s="8" t="s">
        <v>2417</v>
      </c>
      <c r="D15" s="8" t="s">
        <v>2417</v>
      </c>
      <c r="E15" s="8" t="s">
        <v>2417</v>
      </c>
      <c r="F15" s="8" t="s">
        <v>2417</v>
      </c>
      <c r="G15" s="8" t="s">
        <v>2417</v>
      </c>
      <c r="H15" s="4"/>
    </row>
    <row r="16" spans="1:8">
      <c r="A16" s="8" t="s">
        <v>2328</v>
      </c>
      <c r="B16" s="8" t="s">
        <v>2417</v>
      </c>
      <c r="C16" s="8" t="s">
        <v>2417</v>
      </c>
      <c r="D16" s="8" t="s">
        <v>2417</v>
      </c>
      <c r="E16" s="8" t="s">
        <v>2417</v>
      </c>
      <c r="F16" s="8" t="s">
        <v>2417</v>
      </c>
      <c r="G16" s="8" t="s">
        <v>2417</v>
      </c>
      <c r="H16" s="4"/>
    </row>
    <row r="17" spans="1:8">
      <c r="A17" s="8" t="s">
        <v>2329</v>
      </c>
      <c r="B17" s="8" t="s">
        <v>2417</v>
      </c>
      <c r="C17" s="8" t="s">
        <v>2417</v>
      </c>
      <c r="D17" s="8" t="s">
        <v>2417</v>
      </c>
      <c r="E17" s="8" t="s">
        <v>2417</v>
      </c>
      <c r="F17" s="8" t="s">
        <v>2417</v>
      </c>
      <c r="G17" s="8" t="s">
        <v>2417</v>
      </c>
      <c r="H17" s="4"/>
    </row>
    <row r="18" spans="1:8">
      <c r="A18" s="8" t="s">
        <v>2330</v>
      </c>
      <c r="B18" s="8" t="s">
        <v>2417</v>
      </c>
      <c r="C18" s="8" t="s">
        <v>2417</v>
      </c>
      <c r="D18" s="8" t="s">
        <v>2417</v>
      </c>
      <c r="E18" s="8" t="s">
        <v>2417</v>
      </c>
      <c r="F18" s="8" t="s">
        <v>2417</v>
      </c>
      <c r="G18" s="8" t="s">
        <v>2417</v>
      </c>
      <c r="H18" s="4"/>
    </row>
    <row r="19" spans="1:8">
      <c r="A19" s="8" t="s">
        <v>2331</v>
      </c>
      <c r="B19" s="8" t="s">
        <v>2417</v>
      </c>
      <c r="C19" s="8" t="s">
        <v>2417</v>
      </c>
      <c r="D19" s="8" t="s">
        <v>2417</v>
      </c>
      <c r="E19" s="8" t="s">
        <v>2417</v>
      </c>
      <c r="F19" s="8" t="s">
        <v>2417</v>
      </c>
      <c r="G19" s="8" t="s">
        <v>2417</v>
      </c>
      <c r="H19" s="4"/>
    </row>
    <row r="20" spans="1:8">
      <c r="A20" s="8" t="s">
        <v>2332</v>
      </c>
      <c r="B20" s="8" t="s">
        <v>2417</v>
      </c>
      <c r="C20" s="8" t="s">
        <v>2417</v>
      </c>
      <c r="D20" s="8" t="s">
        <v>2417</v>
      </c>
      <c r="E20" s="8" t="s">
        <v>2417</v>
      </c>
      <c r="F20" s="8" t="s">
        <v>2417</v>
      </c>
      <c r="G20" s="8" t="s">
        <v>2417</v>
      </c>
      <c r="H20" s="4"/>
    </row>
  </sheetData>
  <dataValidations count="1">
    <dataValidation type="list" allowBlank="1" sqref="B4:G500" xr:uid="{00000000-0002-0000-15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2418</v>
      </c>
    </row>
    <row r="3" spans="1:5">
      <c r="A3" s="51" t="s">
        <v>2419</v>
      </c>
      <c r="B3" s="51" t="s">
        <v>2420</v>
      </c>
      <c r="C3" s="51" t="s">
        <v>2421</v>
      </c>
      <c r="D3" s="51" t="s">
        <v>2422</v>
      </c>
      <c r="E3" s="51" t="s">
        <v>2423</v>
      </c>
    </row>
    <row r="4" spans="1:5" ht="60" customHeight="1">
      <c r="A4" s="4">
        <f>374</f>
        <v>374</v>
      </c>
      <c r="B4" s="4" t="s">
        <v>2424</v>
      </c>
      <c r="C4" s="4"/>
      <c r="D4" s="4"/>
      <c r="E4" s="4"/>
    </row>
    <row r="5" spans="1:5" ht="60" customHeight="1">
      <c r="A5" s="4">
        <f>4/4</f>
        <v>1</v>
      </c>
      <c r="B5" s="4" t="s">
        <v>2425</v>
      </c>
      <c r="C5" s="4"/>
      <c r="D5" s="4"/>
      <c r="E5" s="4"/>
    </row>
    <row r="6" spans="1:5" ht="30" customHeight="1">
      <c r="A6" s="4" t="str">
        <f>$D$3</f>
        <v>Where to Use (fill in)</v>
      </c>
      <c r="B6" s="4" t="s">
        <v>2426</v>
      </c>
      <c r="C6" s="4"/>
      <c r="D6" s="4"/>
      <c r="E6" s="4"/>
    </row>
    <row r="7" spans="1:5" ht="30" customHeight="1">
      <c r="A7" s="4">
        <f>D22/38</f>
        <v>0</v>
      </c>
      <c r="B7" s="4" t="s">
        <v>2427</v>
      </c>
      <c r="C7" s="4"/>
      <c r="D7" s="4"/>
      <c r="E7" s="4"/>
    </row>
    <row r="8" spans="1:5" ht="30" customHeight="1">
      <c r="A8" s="4">
        <f>D23/38</f>
        <v>0</v>
      </c>
      <c r="B8" s="4" t="s">
        <v>2428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2429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2430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2431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2432</v>
      </c>
      <c r="C12" s="4"/>
      <c r="D12" s="4"/>
      <c r="E12" s="4"/>
    </row>
    <row r="13" spans="1:5" ht="30" customHeight="1">
      <c r="A13" s="4">
        <f>389/389</f>
        <v>1</v>
      </c>
      <c r="B13" s="4" t="s">
        <v>2433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2434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2435</v>
      </c>
      <c r="C15" s="4"/>
      <c r="D15" s="4"/>
      <c r="E15" s="4"/>
    </row>
    <row r="16" spans="1:5" ht="60" customHeight="1">
      <c r="A16" s="4">
        <f>COUNTA(#REF!)</f>
        <v>1</v>
      </c>
      <c r="B16" s="4" t="s">
        <v>2436</v>
      </c>
      <c r="C16" s="4"/>
      <c r="D16" s="4"/>
      <c r="E16" s="4"/>
    </row>
    <row r="17" spans="1:5" ht="30" customHeight="1">
      <c r="A17" s="4">
        <f>SUM(AY3:AY10)</f>
        <v>0</v>
      </c>
      <c r="B17" s="4" t="s">
        <v>2437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2438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2439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2440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2441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2442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2443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2444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2445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2446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2447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2448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2449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2450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2451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2452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2453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2454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2455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2456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2457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2458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2459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2460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2461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2462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2463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2464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2465</v>
      </c>
      <c r="C45" s="4"/>
      <c r="D45" s="4"/>
      <c r="E45" s="4"/>
    </row>
    <row r="46" spans="1:5" ht="30.75" customHeight="1">
      <c r="A46" s="4" t="e">
        <v>#VALUE!</v>
      </c>
      <c r="B46" s="4" t="s">
        <v>2466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2467</v>
      </c>
      <c r="C47" s="4"/>
      <c r="D47" s="4"/>
      <c r="E47" s="4"/>
    </row>
    <row r="48" spans="1:5" ht="30.75" customHeight="1">
      <c r="A48" s="4" t="e">
        <v>#VALUE!</v>
      </c>
      <c r="B48" s="4" t="s">
        <v>2468</v>
      </c>
      <c r="C48" s="4"/>
      <c r="D48" s="4"/>
      <c r="E48" s="4"/>
    </row>
    <row r="49" spans="1:5" ht="30.75" customHeight="1">
      <c r="A49" s="4" t="e">
        <v>#VALUE!</v>
      </c>
      <c r="B49" s="4" t="s">
        <v>2469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2470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2471</v>
      </c>
      <c r="C51" s="4"/>
      <c r="D51" s="4"/>
      <c r="E51" s="4"/>
    </row>
    <row r="52" spans="1:5" ht="30.75" customHeight="1">
      <c r="A52" s="4" t="e">
        <v>#VALUE!</v>
      </c>
      <c r="B52" s="4" t="s">
        <v>2472</v>
      </c>
      <c r="C52" s="4"/>
      <c r="D52" s="4"/>
      <c r="E52" s="4"/>
    </row>
    <row r="53" spans="1:5" ht="30.75" customHeight="1">
      <c r="A53" s="4" t="e">
        <v>#VALUE!</v>
      </c>
      <c r="B53" s="4" t="s">
        <v>2473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2474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2475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2476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2477</v>
      </c>
      <c r="C57" s="4"/>
      <c r="D57" s="4"/>
      <c r="E57" s="4"/>
    </row>
    <row r="58" spans="1:5" ht="30" customHeight="1">
      <c r="A58" s="4"/>
      <c r="B58" s="4" t="s">
        <v>2478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2479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2480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2481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2482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2483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2484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2485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2486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7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"/>
  <sheetViews>
    <sheetView workbookViewId="0">
      <selection activeCell="A5" sqref="A5"/>
    </sheetView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2487</v>
      </c>
    </row>
    <row r="3" spans="1:7">
      <c r="A3" t="s">
        <v>2488</v>
      </c>
      <c r="C3" t="s">
        <v>2489</v>
      </c>
      <c r="E3" t="s">
        <v>2490</v>
      </c>
      <c r="G3" t="s">
        <v>2491</v>
      </c>
    </row>
    <row r="4" spans="1:7" ht="195" customHeight="1">
      <c r="A4" s="2" t="s">
        <v>2492</v>
      </c>
      <c r="C4" s="2" t="s">
        <v>2493</v>
      </c>
      <c r="E4" s="2" t="s">
        <v>2494</v>
      </c>
      <c r="G4" s="2" t="s">
        <v>2495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CE8A-DB19-409F-9B5D-3AAAA6CA7E0F}">
  <sheetPr>
    <pageSetUpPr fitToPage="1"/>
  </sheetPr>
  <dimension ref="A1:O15"/>
  <sheetViews>
    <sheetView workbookViewId="0">
      <pane xSplit="1" topLeftCell="B1" activePane="topRight" state="frozen"/>
      <selection pane="topRight" activeCell="A11" sqref="A11"/>
    </sheetView>
  </sheetViews>
  <sheetFormatPr defaultRowHeight="15"/>
  <cols>
    <col min="1" max="1" width="15.85546875" bestFit="1" customWidth="1"/>
    <col min="2" max="2" width="13.42578125" customWidth="1"/>
    <col min="3" max="3" width="22.140625" customWidth="1"/>
    <col min="4" max="4" width="12.42578125" customWidth="1"/>
    <col min="5" max="5" width="13.140625" customWidth="1"/>
    <col min="6" max="6" width="17.42578125" customWidth="1"/>
    <col min="7" max="7" width="20.7109375" customWidth="1"/>
    <col min="8" max="8" width="22.7109375" customWidth="1"/>
    <col min="9" max="9" width="19.7109375" customWidth="1"/>
    <col min="10" max="11" width="17.85546875" customWidth="1"/>
    <col min="12" max="12" width="19.5703125" customWidth="1"/>
    <col min="13" max="13" width="12.85546875" customWidth="1"/>
    <col min="14" max="14" width="21" customWidth="1"/>
    <col min="15" max="15" width="60.85546875" bestFit="1" customWidth="1"/>
  </cols>
  <sheetData>
    <row r="1" spans="1:15">
      <c r="A1" t="s">
        <v>2496</v>
      </c>
      <c r="B1" t="s">
        <v>2497</v>
      </c>
      <c r="C1" t="s">
        <v>2498</v>
      </c>
      <c r="D1" t="s">
        <v>2499</v>
      </c>
      <c r="E1" t="s">
        <v>2500</v>
      </c>
      <c r="F1" t="s">
        <v>2501</v>
      </c>
      <c r="G1" t="s">
        <v>2502</v>
      </c>
      <c r="H1" t="s">
        <v>2503</v>
      </c>
      <c r="I1" t="s">
        <v>2504</v>
      </c>
      <c r="J1" t="s">
        <v>2505</v>
      </c>
      <c r="K1" t="s">
        <v>2506</v>
      </c>
      <c r="L1" t="s">
        <v>2507</v>
      </c>
      <c r="M1" t="s">
        <v>2508</v>
      </c>
      <c r="N1" t="s">
        <v>2509</v>
      </c>
      <c r="O1" t="s">
        <v>2510</v>
      </c>
    </row>
    <row r="2" spans="1:15">
      <c r="A2" t="s">
        <v>2511</v>
      </c>
      <c r="B2">
        <v>29</v>
      </c>
      <c r="C2">
        <v>16</v>
      </c>
      <c r="D2">
        <v>7</v>
      </c>
      <c r="E2">
        <v>3</v>
      </c>
      <c r="F2">
        <v>3</v>
      </c>
      <c r="G2">
        <v>10</v>
      </c>
      <c r="H2">
        <v>12</v>
      </c>
      <c r="I2">
        <v>18</v>
      </c>
      <c r="J2">
        <v>13</v>
      </c>
      <c r="K2">
        <v>22</v>
      </c>
      <c r="L2">
        <v>6</v>
      </c>
      <c r="M2" s="74" t="s">
        <v>2512</v>
      </c>
      <c r="N2">
        <f>(SUM(B2:L2))</f>
        <v>139</v>
      </c>
    </row>
    <row r="3" spans="1:15">
      <c r="A3" t="s">
        <v>2513</v>
      </c>
      <c r="M3" s="74"/>
    </row>
    <row r="4" spans="1:15">
      <c r="A4" t="s">
        <v>2514</v>
      </c>
      <c r="B4">
        <f>B2</f>
        <v>29</v>
      </c>
      <c r="C4">
        <f t="shared" ref="C4:L4" si="0">C2</f>
        <v>16</v>
      </c>
      <c r="D4">
        <f t="shared" si="0"/>
        <v>7</v>
      </c>
      <c r="E4">
        <f t="shared" si="0"/>
        <v>3</v>
      </c>
      <c r="F4">
        <f t="shared" si="0"/>
        <v>3</v>
      </c>
      <c r="G4">
        <f t="shared" si="0"/>
        <v>10</v>
      </c>
      <c r="H4">
        <f t="shared" si="0"/>
        <v>12</v>
      </c>
      <c r="I4">
        <f t="shared" si="0"/>
        <v>18</v>
      </c>
      <c r="J4">
        <f t="shared" si="0"/>
        <v>13</v>
      </c>
      <c r="K4">
        <f t="shared" si="0"/>
        <v>22</v>
      </c>
      <c r="L4">
        <f t="shared" si="0"/>
        <v>6</v>
      </c>
      <c r="M4" s="74" t="s">
        <v>2512</v>
      </c>
      <c r="N4">
        <f t="shared" ref="N4:N14" si="1">(SUM(B4:L4))</f>
        <v>139</v>
      </c>
      <c r="O4" t="s">
        <v>2515</v>
      </c>
    </row>
    <row r="5" spans="1:15">
      <c r="A5" t="s">
        <v>2516</v>
      </c>
      <c r="B5">
        <f>B2</f>
        <v>29</v>
      </c>
      <c r="C5">
        <f t="shared" ref="C5:L5" si="2">C2</f>
        <v>16</v>
      </c>
      <c r="D5">
        <f t="shared" si="2"/>
        <v>7</v>
      </c>
      <c r="E5">
        <f t="shared" si="2"/>
        <v>3</v>
      </c>
      <c r="F5">
        <f t="shared" si="2"/>
        <v>3</v>
      </c>
      <c r="G5">
        <f t="shared" si="2"/>
        <v>10</v>
      </c>
      <c r="H5">
        <f t="shared" si="2"/>
        <v>12</v>
      </c>
      <c r="I5">
        <f t="shared" si="2"/>
        <v>18</v>
      </c>
      <c r="J5">
        <f t="shared" si="2"/>
        <v>13</v>
      </c>
      <c r="K5">
        <f t="shared" si="2"/>
        <v>22</v>
      </c>
      <c r="L5">
        <f t="shared" si="2"/>
        <v>6</v>
      </c>
      <c r="M5" s="74" t="s">
        <v>2512</v>
      </c>
      <c r="N5">
        <f t="shared" si="1"/>
        <v>139</v>
      </c>
      <c r="O5" t="s">
        <v>2517</v>
      </c>
    </row>
    <row r="6" spans="1:15">
      <c r="A6" t="s">
        <v>2518</v>
      </c>
      <c r="B6">
        <f>B2</f>
        <v>29</v>
      </c>
      <c r="C6">
        <f>C2</f>
        <v>16</v>
      </c>
      <c r="D6">
        <f t="shared" ref="C6:L6" si="3">D2</f>
        <v>7</v>
      </c>
      <c r="E6">
        <f t="shared" si="3"/>
        <v>3</v>
      </c>
      <c r="F6">
        <f t="shared" si="3"/>
        <v>3</v>
      </c>
      <c r="G6">
        <f t="shared" si="3"/>
        <v>10</v>
      </c>
      <c r="H6">
        <f t="shared" si="3"/>
        <v>12</v>
      </c>
      <c r="I6">
        <f t="shared" si="3"/>
        <v>18</v>
      </c>
      <c r="J6">
        <f t="shared" si="3"/>
        <v>13</v>
      </c>
      <c r="K6">
        <f t="shared" si="3"/>
        <v>22</v>
      </c>
      <c r="L6">
        <f t="shared" si="3"/>
        <v>6</v>
      </c>
      <c r="M6" s="74" t="s">
        <v>2512</v>
      </c>
      <c r="N6">
        <f t="shared" si="1"/>
        <v>139</v>
      </c>
      <c r="O6" t="s">
        <v>2519</v>
      </c>
    </row>
    <row r="7" spans="1:15">
      <c r="A7" t="s">
        <v>2520</v>
      </c>
      <c r="B7">
        <f>B2</f>
        <v>29</v>
      </c>
      <c r="C7">
        <f t="shared" ref="C7:L7" si="4">C2</f>
        <v>16</v>
      </c>
      <c r="D7">
        <f t="shared" si="4"/>
        <v>7</v>
      </c>
      <c r="E7">
        <f t="shared" si="4"/>
        <v>3</v>
      </c>
      <c r="F7">
        <f t="shared" si="4"/>
        <v>3</v>
      </c>
      <c r="G7">
        <f t="shared" si="4"/>
        <v>10</v>
      </c>
      <c r="H7">
        <f t="shared" si="4"/>
        <v>12</v>
      </c>
      <c r="I7">
        <f t="shared" si="4"/>
        <v>18</v>
      </c>
      <c r="J7">
        <f t="shared" si="4"/>
        <v>13</v>
      </c>
      <c r="K7">
        <f t="shared" si="4"/>
        <v>22</v>
      </c>
      <c r="L7">
        <f t="shared" si="4"/>
        <v>6</v>
      </c>
      <c r="M7" s="74" t="s">
        <v>2512</v>
      </c>
      <c r="N7">
        <f t="shared" si="1"/>
        <v>139</v>
      </c>
      <c r="O7" t="s">
        <v>2521</v>
      </c>
    </row>
    <row r="8" spans="1:15">
      <c r="A8" t="s">
        <v>2522</v>
      </c>
      <c r="B8">
        <f>B2*2</f>
        <v>58</v>
      </c>
      <c r="C8">
        <f t="shared" ref="C8:L8" si="5">C2*2</f>
        <v>32</v>
      </c>
      <c r="D8">
        <f t="shared" si="5"/>
        <v>14</v>
      </c>
      <c r="E8">
        <f t="shared" si="5"/>
        <v>6</v>
      </c>
      <c r="F8">
        <f t="shared" si="5"/>
        <v>6</v>
      </c>
      <c r="G8">
        <f t="shared" si="5"/>
        <v>20</v>
      </c>
      <c r="H8">
        <f t="shared" si="5"/>
        <v>24</v>
      </c>
      <c r="I8">
        <f t="shared" si="5"/>
        <v>36</v>
      </c>
      <c r="J8">
        <f t="shared" si="5"/>
        <v>26</v>
      </c>
      <c r="K8">
        <f t="shared" si="5"/>
        <v>44</v>
      </c>
      <c r="L8">
        <f t="shared" si="5"/>
        <v>12</v>
      </c>
      <c r="M8" s="74" t="s">
        <v>2512</v>
      </c>
      <c r="N8">
        <f t="shared" si="1"/>
        <v>278</v>
      </c>
      <c r="O8" t="s">
        <v>2523</v>
      </c>
    </row>
    <row r="9" spans="1:15">
      <c r="A9" t="s">
        <v>2524</v>
      </c>
      <c r="B9">
        <f>B2</f>
        <v>29</v>
      </c>
      <c r="C9">
        <f t="shared" ref="C9:L9" si="6">C2</f>
        <v>16</v>
      </c>
      <c r="D9">
        <f t="shared" si="6"/>
        <v>7</v>
      </c>
      <c r="E9">
        <f t="shared" si="6"/>
        <v>3</v>
      </c>
      <c r="F9">
        <f t="shared" si="6"/>
        <v>3</v>
      </c>
      <c r="G9">
        <f t="shared" si="6"/>
        <v>10</v>
      </c>
      <c r="H9">
        <f t="shared" si="6"/>
        <v>12</v>
      </c>
      <c r="I9">
        <f t="shared" si="6"/>
        <v>18</v>
      </c>
      <c r="J9">
        <f t="shared" si="6"/>
        <v>13</v>
      </c>
      <c r="K9">
        <f t="shared" si="6"/>
        <v>22</v>
      </c>
      <c r="L9">
        <f t="shared" si="6"/>
        <v>6</v>
      </c>
      <c r="M9" s="74" t="s">
        <v>2512</v>
      </c>
      <c r="N9">
        <f t="shared" si="1"/>
        <v>139</v>
      </c>
    </row>
    <row r="10" spans="1:15">
      <c r="A10" t="s">
        <v>1213</v>
      </c>
      <c r="B10">
        <f>B2</f>
        <v>29</v>
      </c>
      <c r="C10">
        <f t="shared" ref="C10:L10" si="7">C2</f>
        <v>16</v>
      </c>
      <c r="D10">
        <f t="shared" si="7"/>
        <v>7</v>
      </c>
      <c r="E10">
        <f t="shared" si="7"/>
        <v>3</v>
      </c>
      <c r="F10">
        <f t="shared" si="7"/>
        <v>3</v>
      </c>
      <c r="G10">
        <f t="shared" si="7"/>
        <v>10</v>
      </c>
      <c r="H10">
        <f t="shared" si="7"/>
        <v>12</v>
      </c>
      <c r="I10">
        <f t="shared" si="7"/>
        <v>18</v>
      </c>
      <c r="J10">
        <f t="shared" si="7"/>
        <v>13</v>
      </c>
      <c r="K10">
        <f t="shared" si="7"/>
        <v>22</v>
      </c>
      <c r="L10">
        <f t="shared" si="7"/>
        <v>6</v>
      </c>
      <c r="M10" s="74" t="s">
        <v>2512</v>
      </c>
      <c r="N10">
        <f t="shared" si="1"/>
        <v>139</v>
      </c>
    </row>
    <row r="11" spans="1:15">
      <c r="A11" t="s">
        <v>2525</v>
      </c>
      <c r="B11">
        <f>B2</f>
        <v>29</v>
      </c>
      <c r="C11">
        <f t="shared" ref="C11:L11" si="8">C2</f>
        <v>16</v>
      </c>
      <c r="D11">
        <f t="shared" si="8"/>
        <v>7</v>
      </c>
      <c r="E11">
        <f t="shared" si="8"/>
        <v>3</v>
      </c>
      <c r="F11">
        <f t="shared" si="8"/>
        <v>3</v>
      </c>
      <c r="G11">
        <f t="shared" si="8"/>
        <v>10</v>
      </c>
      <c r="H11">
        <f t="shared" si="8"/>
        <v>12</v>
      </c>
      <c r="I11">
        <f t="shared" si="8"/>
        <v>18</v>
      </c>
      <c r="J11">
        <f t="shared" si="8"/>
        <v>13</v>
      </c>
      <c r="K11">
        <f t="shared" si="8"/>
        <v>22</v>
      </c>
      <c r="L11">
        <f t="shared" si="8"/>
        <v>6</v>
      </c>
      <c r="M11" s="74" t="s">
        <v>2512</v>
      </c>
      <c r="N11">
        <f t="shared" si="1"/>
        <v>139</v>
      </c>
    </row>
    <row r="12" spans="1:15">
      <c r="A12" t="s">
        <v>2316</v>
      </c>
      <c r="B12">
        <f>B2</f>
        <v>29</v>
      </c>
      <c r="C12">
        <f t="shared" ref="C12:L12" si="9">C2</f>
        <v>16</v>
      </c>
      <c r="D12">
        <f t="shared" si="9"/>
        <v>7</v>
      </c>
      <c r="E12">
        <f t="shared" si="9"/>
        <v>3</v>
      </c>
      <c r="F12">
        <f t="shared" si="9"/>
        <v>3</v>
      </c>
      <c r="G12">
        <f t="shared" si="9"/>
        <v>10</v>
      </c>
      <c r="H12">
        <f t="shared" si="9"/>
        <v>12</v>
      </c>
      <c r="I12">
        <f t="shared" si="9"/>
        <v>18</v>
      </c>
      <c r="J12">
        <f t="shared" si="9"/>
        <v>13</v>
      </c>
      <c r="K12">
        <f t="shared" si="9"/>
        <v>22</v>
      </c>
      <c r="L12">
        <f t="shared" si="9"/>
        <v>6</v>
      </c>
      <c r="M12" s="74" t="s">
        <v>2512</v>
      </c>
      <c r="N12">
        <f t="shared" si="1"/>
        <v>139</v>
      </c>
    </row>
    <row r="13" spans="1:15">
      <c r="A13" t="s">
        <v>2526</v>
      </c>
      <c r="B13">
        <f>2*B2</f>
        <v>58</v>
      </c>
      <c r="C13">
        <f t="shared" ref="C13:L13" si="10">2*C2</f>
        <v>32</v>
      </c>
      <c r="D13">
        <f t="shared" si="10"/>
        <v>14</v>
      </c>
      <c r="E13">
        <f t="shared" si="10"/>
        <v>6</v>
      </c>
      <c r="F13">
        <f t="shared" si="10"/>
        <v>6</v>
      </c>
      <c r="G13">
        <f t="shared" si="10"/>
        <v>20</v>
      </c>
      <c r="H13">
        <f t="shared" si="10"/>
        <v>24</v>
      </c>
      <c r="I13">
        <f t="shared" si="10"/>
        <v>36</v>
      </c>
      <c r="J13">
        <f t="shared" si="10"/>
        <v>26</v>
      </c>
      <c r="K13">
        <f t="shared" si="10"/>
        <v>44</v>
      </c>
      <c r="L13">
        <f t="shared" si="10"/>
        <v>12</v>
      </c>
      <c r="M13" s="74" t="s">
        <v>2512</v>
      </c>
      <c r="N13">
        <f t="shared" si="1"/>
        <v>278</v>
      </c>
    </row>
    <row r="14" spans="1:15">
      <c r="A14" t="s">
        <v>2527</v>
      </c>
      <c r="B14">
        <f>2*B2</f>
        <v>58</v>
      </c>
      <c r="C14">
        <f t="shared" ref="C14:L14" si="11">2*C2</f>
        <v>32</v>
      </c>
      <c r="D14">
        <f t="shared" si="11"/>
        <v>14</v>
      </c>
      <c r="E14">
        <f t="shared" si="11"/>
        <v>6</v>
      </c>
      <c r="F14">
        <f t="shared" si="11"/>
        <v>6</v>
      </c>
      <c r="G14">
        <f t="shared" si="11"/>
        <v>20</v>
      </c>
      <c r="H14">
        <f t="shared" si="11"/>
        <v>24</v>
      </c>
      <c r="I14">
        <f t="shared" si="11"/>
        <v>36</v>
      </c>
      <c r="J14">
        <f t="shared" si="11"/>
        <v>26</v>
      </c>
      <c r="K14">
        <f t="shared" si="11"/>
        <v>44</v>
      </c>
      <c r="L14">
        <f t="shared" si="11"/>
        <v>12</v>
      </c>
      <c r="M14" s="74" t="s">
        <v>2512</v>
      </c>
      <c r="N14">
        <f t="shared" si="1"/>
        <v>278</v>
      </c>
    </row>
    <row r="15" spans="1:15">
      <c r="M15" s="74"/>
    </row>
  </sheetData>
  <printOptions horizontalCentered="1" verticalCentered="1"/>
  <pageMargins left="0.7" right="0.7" top="0.75" bottom="0.75" header="0.3" footer="0.3"/>
  <pageSetup fitToWidth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2026-03-04T06:22:13Z</dcterms:modified>
  <cp:category/>
  <cp:contentStatus/>
</cp:coreProperties>
</file>